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olors1.xml" ContentType="application/vnd.ms-office.chartcolorstyl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style1.xml" ContentType="application/vnd.ms-office.chartstyle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pivotTables/pivotTable2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pivotTables/pivotTable3.xml" ContentType="application/vnd.openxmlformats-officedocument.spreadsheetml.pivotTable+xml"/>
  <Override PartName="/xl/worksheets/sheet1.xml" ContentType="application/vnd.openxmlformats-officedocument.spreadsheetml.worksheet+xml"/>
  <Override PartName="/xl/charts/chart5.xml" ContentType="application/vnd.openxmlformats-officedocument.drawingml.chart+xml"/>
  <Override PartName="/xl/pivotTables/pivotTable4.xml" ContentType="application/vnd.openxmlformats-officedocument.spreadsheetml.pivotTable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worksheets/sheet2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Tables/pivotTable1.xml" ContentType="application/vnd.openxmlformats-officedocument.spreadsheetml.pivotTable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3.xml" ContentType="application/vnd.openxmlformats-officedocument.spreadsheetml.comment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5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2. REKAP\DATA PE-LIST\5. Update Website\2018\Maret\"/>
    </mc:Choice>
  </mc:AlternateContent>
  <bookViews>
    <workbookView xWindow="0" yWindow="0" windowWidth="16245" windowHeight="10740" firstSheet="3" activeTab="3"/>
  </bookViews>
  <sheets>
    <sheet name="XXXXX" sheetId="4" state="veryHidden" r:id="rId1"/>
    <sheet name="XXXX0" sheetId="5" state="veryHidden" r:id="rId2"/>
    <sheet name="UPDATE" sheetId="19" state="hidden" r:id="rId3"/>
    <sheet name="PE Pusat" sheetId="50" r:id="rId4"/>
    <sheet name="Kegiatan PE di Lokasi Lain" sheetId="9" r:id="rId5"/>
    <sheet name="update_form baru (2)" sheetId="20" state="hidden" r:id="rId6"/>
    <sheet name="Sheet4" sheetId="23" state="hidden" r:id="rId7"/>
    <sheet name="Sheet6" sheetId="25" state="hidden" r:id="rId8"/>
    <sheet name="PIC Kancab Jun 13" sheetId="28" state="hidden" r:id="rId9"/>
    <sheet name="to NIA AIMRPK" sheetId="27" state="hidden" r:id="rId10"/>
    <sheet name="Kantor Pusat PE" sheetId="31" state="hidden" r:id="rId11"/>
    <sheet name="list Pusat" sheetId="30" state="hidden" r:id="rId12"/>
    <sheet name="KOTA" sheetId="35" state="hidden" r:id="rId13"/>
    <sheet name="DATA KOTA" sheetId="29" state="hidden" r:id="rId14"/>
    <sheet name="KOTA (2)" sheetId="36" state="hidden" r:id="rId15"/>
    <sheet name="Sheet9" sheetId="43" state="hidden" r:id="rId16"/>
    <sheet name="Sheet5" sheetId="40" state="hidden" r:id="rId17"/>
    <sheet name="Sheet1" sheetId="37" state="hidden" r:id="rId18"/>
    <sheet name="Sheet2" sheetId="38" state="hidden" r:id="rId19"/>
    <sheet name="Sheet3" sheetId="39" state="hidden" r:id="rId20"/>
  </sheets>
  <externalReferences>
    <externalReference r:id="rId21"/>
    <externalReference r:id="rId22"/>
    <externalReference r:id="rId23"/>
    <externalReference r:id="rId24"/>
    <externalReference r:id="rId25"/>
  </externalReferences>
  <definedNames>
    <definedName name="_xlnm._FilterDatabase" localSheetId="13" hidden="1">'DATA KOTA'!$A$1:$G$683</definedName>
    <definedName name="_xlnm._FilterDatabase" localSheetId="4" hidden="1">'Kegiatan PE di Lokasi Lain'!$A$4:$H$670</definedName>
    <definedName name="_xlnm._FilterDatabase" localSheetId="11" hidden="1">'list Pusat'!$B$1:$D$141</definedName>
    <definedName name="_xlnm._FilterDatabase" localSheetId="8" hidden="1">'PIC Kancab Jun 13'!$B$1:$E$1</definedName>
    <definedName name="_xlnm._FilterDatabase" localSheetId="17" hidden="1">Sheet1!$A$1:$I$797</definedName>
    <definedName name="_xlnm._FilterDatabase" localSheetId="19" hidden="1">Sheet3!$B$1:$D$1</definedName>
    <definedName name="_xlnm._FilterDatabase" localSheetId="6" hidden="1">Sheet4!$588:$610</definedName>
    <definedName name="_xlnm._FilterDatabase" localSheetId="15" hidden="1">Sheet9!$D$3:$E$3</definedName>
    <definedName name="_xlnm._FilterDatabase" localSheetId="9" hidden="1">'to NIA AIMRPK'!$B$4:$F$144</definedName>
    <definedName name="_xlnm._FilterDatabase" localSheetId="2" hidden="1">UPDATE!$A$1:$AD$141</definedName>
    <definedName name="_xlnm._FilterDatabase" localSheetId="5" hidden="1">'update_form baru (2)'!$B$4:$AX$690</definedName>
    <definedName name="_xlnm.Print_Area" localSheetId="4">'Kegiatan PE di Lokasi Lain'!#REF!</definedName>
    <definedName name="_xlnm.Print_Area" localSheetId="11">'list Pusat'!$A$1:$C$139</definedName>
    <definedName name="_xlnm.Print_Area" localSheetId="9">'to NIA AIMRPK'!$A$1:$F$145</definedName>
    <definedName name="_xlnm.Print_Titles" localSheetId="4">'Kegiatan PE di Lokasi Lain'!$4:$4</definedName>
    <definedName name="_xlnm.Print_Titles" localSheetId="11">'list Pusat'!$1:$1</definedName>
    <definedName name="_xlnm.Print_Titles" localSheetId="9">'to NIA AIMRPK'!$4:$4</definedName>
    <definedName name="_xlnm.Print_Titles" localSheetId="2">UPDATE!$1:$1</definedName>
    <definedName name="_xlnm.Print_Titles" localSheetId="5">'update_form baru (2)'!$4:$4</definedName>
  </definedNames>
  <calcPr calcId="152511"/>
  <pivotCaches>
    <pivotCache cacheId="75" r:id="rId26"/>
    <pivotCache cacheId="76" r:id="rId27"/>
    <pivotCache cacheId="77" r:id="rId28"/>
  </pivotCaches>
</workbook>
</file>

<file path=xl/calcChain.xml><?xml version="1.0" encoding="utf-8"?>
<calcChain xmlns="http://schemas.openxmlformats.org/spreadsheetml/2006/main">
  <c r="A6" i="50" l="1"/>
  <c r="A7" i="50" s="1"/>
  <c r="A8" i="50" s="1"/>
  <c r="A9" i="50" s="1"/>
  <c r="A10" i="50" s="1"/>
  <c r="A11" i="50" s="1"/>
  <c r="A12" i="50" s="1"/>
  <c r="A13" i="50" s="1"/>
  <c r="A14" i="50" s="1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A25" i="50" s="1"/>
  <c r="A26" i="50" s="1"/>
  <c r="A27" i="50" s="1"/>
  <c r="A28" i="50" s="1"/>
  <c r="A29" i="50" s="1"/>
  <c r="A30" i="50" s="1"/>
  <c r="A31" i="50" s="1"/>
  <c r="A32" i="50" s="1"/>
  <c r="A33" i="50" s="1"/>
  <c r="A34" i="50" s="1"/>
  <c r="A35" i="50" s="1"/>
  <c r="A36" i="50" s="1"/>
  <c r="A37" i="50" s="1"/>
  <c r="A38" i="50" s="1"/>
  <c r="A39" i="50" s="1"/>
  <c r="A40" i="50" s="1"/>
  <c r="A41" i="50" s="1"/>
  <c r="A42" i="50" s="1"/>
  <c r="A43" i="50" s="1"/>
  <c r="A44" i="50" s="1"/>
  <c r="A45" i="50" s="1"/>
  <c r="A46" i="50" s="1"/>
  <c r="A47" i="50" s="1"/>
  <c r="A48" i="50" s="1"/>
  <c r="A49" i="50" s="1"/>
  <c r="A50" i="50" s="1"/>
  <c r="A51" i="50" s="1"/>
  <c r="A52" i="50" s="1"/>
  <c r="A53" i="50" s="1"/>
  <c r="A54" i="50" s="1"/>
  <c r="A55" i="50" s="1"/>
  <c r="A56" i="50" s="1"/>
  <c r="A57" i="50" s="1"/>
  <c r="A58" i="50" s="1"/>
  <c r="A59" i="50" s="1"/>
  <c r="A60" i="50" s="1"/>
  <c r="A61" i="50" s="1"/>
  <c r="A62" i="50" s="1"/>
  <c r="A63" i="50" s="1"/>
  <c r="A64" i="50" s="1"/>
  <c r="A65" i="50" s="1"/>
  <c r="A66" i="50" s="1"/>
  <c r="A67" i="50" s="1"/>
  <c r="A68" i="50" s="1"/>
  <c r="A69" i="50" s="1"/>
  <c r="A70" i="50" s="1"/>
  <c r="A71" i="50" s="1"/>
  <c r="A72" i="50" s="1"/>
  <c r="A73" i="50" s="1"/>
  <c r="A74" i="50" s="1"/>
  <c r="A75" i="50" s="1"/>
  <c r="A76" i="50" s="1"/>
  <c r="A77" i="50" s="1"/>
  <c r="A78" i="50" s="1"/>
  <c r="A79" i="50" s="1"/>
  <c r="A80" i="50" s="1"/>
  <c r="A81" i="50" s="1"/>
  <c r="A82" i="50" s="1"/>
  <c r="A83" i="50" s="1"/>
  <c r="A84" i="50" s="1"/>
  <c r="A85" i="50" s="1"/>
  <c r="A86" i="50" s="1"/>
  <c r="A87" i="50" s="1"/>
  <c r="A88" i="50" s="1"/>
  <c r="A89" i="50" s="1"/>
  <c r="A90" i="50" s="1"/>
  <c r="A91" i="50" s="1"/>
  <c r="A92" i="50" s="1"/>
  <c r="A93" i="50" s="1"/>
  <c r="A94" i="50" s="1"/>
  <c r="A95" i="50" s="1"/>
  <c r="A96" i="50" s="1"/>
  <c r="A97" i="50" s="1"/>
  <c r="A98" i="50" s="1"/>
  <c r="A99" i="50" s="1"/>
  <c r="A100" i="50" s="1"/>
  <c r="A101" i="50" s="1"/>
  <c r="A102" i="50" s="1"/>
  <c r="A103" i="50" s="1"/>
  <c r="A104" i="50" s="1"/>
  <c r="A105" i="50" s="1"/>
  <c r="A106" i="50" s="1"/>
  <c r="A107" i="50" s="1"/>
  <c r="A108" i="50" s="1"/>
  <c r="A109" i="50" s="1"/>
  <c r="A110" i="50" s="1"/>
  <c r="A111" i="50" s="1"/>
  <c r="A112" i="50" s="1"/>
  <c r="A113" i="50" s="1"/>
  <c r="A114" i="50" s="1"/>
  <c r="A115" i="50" s="1"/>
  <c r="A116" i="50" s="1"/>
  <c r="A117" i="50" s="1"/>
  <c r="A118" i="50" s="1"/>
  <c r="A119" i="50" s="1"/>
  <c r="A120" i="50" s="1"/>
  <c r="A121" i="50" s="1"/>
  <c r="A122" i="50" s="1"/>
  <c r="A123" i="50" s="1"/>
  <c r="A124" i="50" s="1"/>
  <c r="A125" i="50" s="1"/>
  <c r="A126" i="50" s="1"/>
  <c r="A127" i="50" s="1"/>
  <c r="A128" i="50" s="1"/>
  <c r="A129" i="50" s="1"/>
  <c r="A130" i="50" s="1"/>
  <c r="A131" i="50" s="1"/>
  <c r="A132" i="50" s="1"/>
  <c r="E65" i="39" l="1"/>
  <c r="D65" i="39"/>
  <c r="B65" i="39"/>
  <c r="A65" i="39"/>
  <c r="E64" i="39"/>
  <c r="D64" i="39"/>
  <c r="B64" i="39"/>
  <c r="A64" i="39"/>
  <c r="E63" i="39"/>
  <c r="D63" i="39"/>
  <c r="B63" i="39"/>
  <c r="A63" i="39"/>
  <c r="E62" i="39"/>
  <c r="D62" i="39"/>
  <c r="B62" i="39"/>
  <c r="A62" i="39"/>
  <c r="E61" i="39"/>
  <c r="D61" i="39"/>
  <c r="B61" i="39"/>
  <c r="A61" i="39"/>
  <c r="E60" i="39"/>
  <c r="D60" i="39"/>
  <c r="B60" i="39"/>
  <c r="A60" i="39"/>
  <c r="E59" i="39"/>
  <c r="D59" i="39"/>
  <c r="B59" i="39"/>
  <c r="A59" i="39"/>
  <c r="E58" i="39"/>
  <c r="D58" i="39"/>
  <c r="B58" i="39"/>
  <c r="A58" i="39"/>
  <c r="E57" i="39"/>
  <c r="D57" i="39"/>
  <c r="B57" i="39"/>
  <c r="A57" i="39"/>
  <c r="E56" i="39"/>
  <c r="D56" i="39"/>
  <c r="B56" i="39"/>
  <c r="A56" i="39"/>
  <c r="E55" i="39"/>
  <c r="D55" i="39"/>
  <c r="B55" i="39"/>
  <c r="A55" i="39"/>
  <c r="E54" i="39"/>
  <c r="D54" i="39"/>
  <c r="B54" i="39"/>
  <c r="A54" i="39"/>
  <c r="E53" i="39"/>
  <c r="D53" i="39"/>
  <c r="B53" i="39"/>
  <c r="A53" i="39"/>
  <c r="E52" i="39"/>
  <c r="D52" i="39"/>
  <c r="B52" i="39"/>
  <c r="A52" i="39"/>
  <c r="E51" i="39"/>
  <c r="D51" i="39"/>
  <c r="B51" i="39"/>
  <c r="A51" i="39"/>
  <c r="E50" i="39"/>
  <c r="D50" i="39"/>
  <c r="B50" i="39"/>
  <c r="A50" i="39"/>
  <c r="E49" i="39"/>
  <c r="D49" i="39"/>
  <c r="B49" i="39"/>
  <c r="A49" i="39"/>
  <c r="E48" i="39"/>
  <c r="D48" i="39"/>
  <c r="B48" i="39"/>
  <c r="A48" i="39"/>
  <c r="E47" i="39"/>
  <c r="D47" i="39"/>
  <c r="B47" i="39"/>
  <c r="A47" i="39"/>
  <c r="E46" i="39"/>
  <c r="D46" i="39"/>
  <c r="B46" i="39"/>
  <c r="A46" i="39"/>
  <c r="E45" i="39"/>
  <c r="D45" i="39"/>
  <c r="B45" i="39"/>
  <c r="A45" i="39"/>
  <c r="E44" i="39"/>
  <c r="D44" i="39"/>
  <c r="B44" i="39"/>
  <c r="A44" i="39"/>
  <c r="E43" i="39"/>
  <c r="D43" i="39"/>
  <c r="B43" i="39"/>
  <c r="A43" i="39"/>
  <c r="E42" i="39"/>
  <c r="D42" i="39"/>
  <c r="B42" i="39"/>
  <c r="A42" i="39"/>
  <c r="E41" i="39"/>
  <c r="D41" i="39"/>
  <c r="B41" i="39"/>
  <c r="A41" i="39"/>
  <c r="E40" i="39"/>
  <c r="D40" i="39"/>
  <c r="B40" i="39"/>
  <c r="A40" i="39"/>
  <c r="E39" i="39"/>
  <c r="D39" i="39"/>
  <c r="B39" i="39"/>
  <c r="A39" i="39"/>
  <c r="E38" i="39"/>
  <c r="D38" i="39"/>
  <c r="B38" i="39"/>
  <c r="A38" i="39"/>
  <c r="E37" i="39"/>
  <c r="D37" i="39"/>
  <c r="B37" i="39"/>
  <c r="A37" i="39"/>
  <c r="E36" i="39"/>
  <c r="D36" i="39"/>
  <c r="B36" i="39"/>
  <c r="A36" i="39"/>
  <c r="E35" i="39"/>
  <c r="D35" i="39"/>
  <c r="B35" i="39"/>
  <c r="A35" i="39"/>
  <c r="E34" i="39"/>
  <c r="D34" i="39"/>
  <c r="B34" i="39"/>
  <c r="A34" i="39"/>
  <c r="E33" i="39"/>
  <c r="D33" i="39"/>
  <c r="B33" i="39"/>
  <c r="A33" i="39"/>
  <c r="E32" i="39"/>
  <c r="D32" i="39"/>
  <c r="B32" i="39"/>
  <c r="A32" i="39"/>
  <c r="E31" i="39"/>
  <c r="D31" i="39"/>
  <c r="B31" i="39"/>
  <c r="A31" i="39"/>
  <c r="E30" i="39"/>
  <c r="D30" i="39"/>
  <c r="B30" i="39"/>
  <c r="A30" i="39"/>
  <c r="E29" i="39"/>
  <c r="D29" i="39"/>
  <c r="B29" i="39"/>
  <c r="A29" i="39"/>
  <c r="E28" i="39"/>
  <c r="D28" i="39"/>
  <c r="B28" i="39"/>
  <c r="A28" i="39"/>
  <c r="E27" i="39"/>
  <c r="D27" i="39"/>
  <c r="B27" i="39"/>
  <c r="A27" i="39"/>
  <c r="E26" i="39"/>
  <c r="D26" i="39"/>
  <c r="B26" i="39"/>
  <c r="A26" i="39"/>
  <c r="E25" i="39"/>
  <c r="D25" i="39"/>
  <c r="B25" i="39"/>
  <c r="A25" i="39"/>
  <c r="E24" i="39"/>
  <c r="D24" i="39"/>
  <c r="B24" i="39"/>
  <c r="A24" i="39"/>
  <c r="E23" i="39"/>
  <c r="D23" i="39"/>
  <c r="B23" i="39"/>
  <c r="A23" i="39"/>
  <c r="E22" i="39"/>
  <c r="D22" i="39"/>
  <c r="B22" i="39"/>
  <c r="A22" i="39"/>
  <c r="E21" i="39"/>
  <c r="D21" i="39"/>
  <c r="B21" i="39"/>
  <c r="A21" i="39"/>
  <c r="E20" i="39"/>
  <c r="D20" i="39"/>
  <c r="B20" i="39"/>
  <c r="A20" i="39"/>
  <c r="E19" i="39"/>
  <c r="D19" i="39"/>
  <c r="B19" i="39"/>
  <c r="A19" i="39"/>
  <c r="E18" i="39"/>
  <c r="D18" i="39"/>
  <c r="B18" i="39"/>
  <c r="A18" i="39"/>
  <c r="E17" i="39"/>
  <c r="D17" i="39"/>
  <c r="B17" i="39"/>
  <c r="A17" i="39"/>
  <c r="E16" i="39"/>
  <c r="D16" i="39"/>
  <c r="B16" i="39"/>
  <c r="A16" i="39"/>
  <c r="E15" i="39"/>
  <c r="D15" i="39"/>
  <c r="B15" i="39"/>
  <c r="A15" i="39"/>
  <c r="E14" i="39"/>
  <c r="D14" i="39"/>
  <c r="B14" i="39"/>
  <c r="A14" i="39"/>
  <c r="E13" i="39"/>
  <c r="D13" i="39"/>
  <c r="B13" i="39"/>
  <c r="A13" i="39"/>
  <c r="E12" i="39"/>
  <c r="D12" i="39"/>
  <c r="B12" i="39"/>
  <c r="A12" i="39"/>
  <c r="E11" i="39"/>
  <c r="D11" i="39"/>
  <c r="B11" i="39"/>
  <c r="A11" i="39"/>
  <c r="E10" i="39"/>
  <c r="D10" i="39"/>
  <c r="B10" i="39"/>
  <c r="A10" i="39"/>
  <c r="E9" i="39"/>
  <c r="D9" i="39"/>
  <c r="B9" i="39"/>
  <c r="A9" i="39"/>
  <c r="E8" i="39"/>
  <c r="D8" i="39"/>
  <c r="B8" i="39"/>
  <c r="A8" i="39"/>
  <c r="E7" i="39"/>
  <c r="D7" i="39"/>
  <c r="B7" i="39"/>
  <c r="A7" i="39"/>
  <c r="E6" i="39"/>
  <c r="D6" i="39"/>
  <c r="B6" i="39"/>
  <c r="A6" i="39"/>
  <c r="E5" i="39"/>
  <c r="D5" i="39"/>
  <c r="B5" i="39"/>
  <c r="A5" i="39"/>
  <c r="E4" i="39"/>
  <c r="D4" i="39"/>
  <c r="B4" i="39"/>
  <c r="A4" i="39"/>
  <c r="E3" i="39"/>
  <c r="D3" i="39"/>
  <c r="B3" i="39"/>
  <c r="A3" i="39"/>
  <c r="E2" i="39"/>
  <c r="D2" i="39"/>
  <c r="B2" i="39"/>
  <c r="E794" i="37"/>
  <c r="A794" i="37"/>
  <c r="E792" i="37"/>
  <c r="A792" i="37"/>
  <c r="E790" i="37"/>
  <c r="A790" i="37"/>
  <c r="E786" i="37"/>
  <c r="A786" i="37"/>
  <c r="E780" i="37"/>
  <c r="A780" i="37"/>
  <c r="E751" i="37"/>
  <c r="A751" i="37"/>
  <c r="E744" i="37"/>
  <c r="A744" i="37"/>
  <c r="E721" i="37"/>
  <c r="A721" i="37"/>
  <c r="E718" i="37"/>
  <c r="A718" i="37"/>
  <c r="E716" i="37"/>
  <c r="A716" i="37"/>
  <c r="E696" i="37"/>
  <c r="A696" i="37"/>
  <c r="E668" i="37"/>
  <c r="A668" i="37"/>
  <c r="E663" i="37"/>
  <c r="A663" i="37"/>
  <c r="E661" i="37"/>
  <c r="A661" i="37"/>
  <c r="E643" i="37"/>
  <c r="A643" i="37"/>
  <c r="E640" i="37"/>
  <c r="A640" i="37"/>
  <c r="E638" i="37"/>
  <c r="A638" i="37"/>
  <c r="E631" i="37"/>
  <c r="A631" i="37"/>
  <c r="E606" i="37"/>
  <c r="A606" i="37"/>
  <c r="E583" i="37"/>
  <c r="A583" i="37"/>
  <c r="E574" i="37"/>
  <c r="A574" i="37"/>
  <c r="E552" i="37"/>
  <c r="A552" i="37"/>
  <c r="E548" i="37"/>
  <c r="A548" i="37"/>
  <c r="E546" i="37"/>
  <c r="A546" i="37"/>
  <c r="E538" i="37"/>
  <c r="A538" i="37"/>
  <c r="E528" i="37"/>
  <c r="A528" i="37"/>
  <c r="E515" i="37"/>
  <c r="A515" i="37"/>
  <c r="E478" i="37"/>
  <c r="A478" i="37"/>
  <c r="E467" i="37"/>
  <c r="A467" i="37"/>
  <c r="E453" i="37"/>
  <c r="A453" i="37"/>
  <c r="E447" i="37"/>
  <c r="A447" i="37"/>
  <c r="E429" i="37"/>
  <c r="A429" i="37"/>
  <c r="E426" i="37"/>
  <c r="A426" i="37"/>
  <c r="E422" i="37"/>
  <c r="A422" i="37"/>
  <c r="E396" i="37"/>
  <c r="A396" i="37"/>
  <c r="E392" i="37"/>
  <c r="A392" i="37"/>
  <c r="E388" i="37"/>
  <c r="A388" i="37"/>
  <c r="E385" i="37"/>
  <c r="A385" i="37"/>
  <c r="E382" i="37"/>
  <c r="A382" i="37"/>
  <c r="E327" i="37"/>
  <c r="A327" i="37"/>
  <c r="E320" i="37"/>
  <c r="A320" i="37"/>
  <c r="E316" i="37"/>
  <c r="A316" i="37"/>
  <c r="E310" i="37"/>
  <c r="A310" i="37"/>
  <c r="E307" i="37"/>
  <c r="A307" i="37"/>
  <c r="E298" i="37"/>
  <c r="A298" i="37"/>
  <c r="E288" i="37"/>
  <c r="A288" i="37"/>
  <c r="E286" i="37"/>
  <c r="A286" i="37"/>
  <c r="E234" i="37"/>
  <c r="A234" i="37"/>
  <c r="E232" i="37"/>
  <c r="A232" i="37"/>
  <c r="E230" i="37"/>
  <c r="A230" i="37"/>
  <c r="E221" i="37"/>
  <c r="A221" i="37"/>
  <c r="E204" i="37"/>
  <c r="A204" i="37"/>
  <c r="E185" i="37"/>
  <c r="A185" i="37"/>
  <c r="E178" i="37"/>
  <c r="A178" i="37"/>
  <c r="E89" i="37"/>
  <c r="A89" i="37"/>
  <c r="E48" i="37"/>
  <c r="A48" i="37"/>
  <c r="E39" i="37"/>
  <c r="A39" i="37"/>
  <c r="E32" i="37"/>
  <c r="A32" i="37"/>
  <c r="E28" i="37"/>
  <c r="A28" i="37"/>
  <c r="E20" i="37"/>
  <c r="A20" i="37"/>
  <c r="E18" i="37"/>
  <c r="A18" i="37"/>
  <c r="E15" i="37"/>
  <c r="A15" i="37"/>
  <c r="E10" i="37"/>
  <c r="A10" i="37"/>
  <c r="H6" i="37"/>
  <c r="H4" i="37"/>
  <c r="E2" i="37"/>
  <c r="H14" i="43"/>
  <c r="F15" i="36"/>
  <c r="D15" i="36"/>
  <c r="D14" i="36"/>
  <c r="D13" i="36"/>
  <c r="D12" i="36"/>
  <c r="D11" i="36"/>
  <c r="D10" i="36"/>
  <c r="F9" i="36"/>
  <c r="E9" i="36"/>
  <c r="D9" i="36"/>
  <c r="F8" i="36"/>
  <c r="E8" i="36"/>
  <c r="D8" i="36"/>
  <c r="F7" i="36"/>
  <c r="E7" i="36"/>
  <c r="D7" i="36"/>
  <c r="F6" i="36"/>
  <c r="E6" i="36"/>
  <c r="D6" i="36"/>
  <c r="F5" i="36"/>
  <c r="E5" i="36"/>
  <c r="F4" i="36"/>
  <c r="E4" i="36"/>
  <c r="F10" i="35"/>
  <c r="D10" i="35"/>
  <c r="F9" i="35"/>
  <c r="E9" i="35"/>
  <c r="D9" i="35"/>
  <c r="F8" i="35"/>
  <c r="E8" i="35"/>
  <c r="D8" i="35"/>
  <c r="F7" i="35"/>
  <c r="E7" i="35"/>
  <c r="D7" i="35"/>
  <c r="F6" i="35"/>
  <c r="E6" i="35"/>
  <c r="D6" i="35"/>
  <c r="F5" i="35"/>
  <c r="E5" i="35"/>
  <c r="F4" i="35"/>
  <c r="E4" i="35"/>
  <c r="C155" i="30"/>
  <c r="B155" i="30"/>
  <c r="C154" i="30"/>
  <c r="B154" i="30"/>
  <c r="C153" i="30"/>
  <c r="B153" i="30"/>
  <c r="C151" i="30"/>
  <c r="B151" i="30"/>
  <c r="C150" i="30"/>
  <c r="B150" i="30"/>
  <c r="C149" i="30"/>
  <c r="B149" i="30"/>
  <c r="C148" i="30"/>
  <c r="B148" i="30"/>
  <c r="C147" i="30"/>
  <c r="B147" i="30"/>
  <c r="C146" i="30"/>
  <c r="B146" i="30"/>
  <c r="C145" i="30"/>
  <c r="B145" i="30"/>
  <c r="A141" i="30"/>
  <c r="A140" i="30"/>
  <c r="A139" i="30"/>
  <c r="A138" i="30"/>
  <c r="A137" i="30"/>
  <c r="A136" i="30"/>
  <c r="A135" i="30"/>
  <c r="A134" i="30"/>
  <c r="A133" i="30"/>
  <c r="A132" i="30"/>
  <c r="A131" i="30"/>
  <c r="A130" i="30"/>
  <c r="A129" i="30"/>
  <c r="A128" i="30"/>
  <c r="A127" i="30"/>
  <c r="A126" i="30"/>
  <c r="A125" i="30"/>
  <c r="A124" i="30"/>
  <c r="A123" i="30"/>
  <c r="A122" i="30"/>
  <c r="A121" i="30"/>
  <c r="A120" i="30"/>
  <c r="A119" i="30"/>
  <c r="A118" i="30"/>
  <c r="A117" i="30"/>
  <c r="A116" i="30"/>
  <c r="A115" i="30"/>
  <c r="A114" i="30"/>
  <c r="A113" i="30"/>
  <c r="A112" i="30"/>
  <c r="A111" i="30"/>
  <c r="A110" i="30"/>
  <c r="A109" i="30"/>
  <c r="A108" i="30"/>
  <c r="A107" i="30"/>
  <c r="A106" i="30"/>
  <c r="A105" i="30"/>
  <c r="A104" i="30"/>
  <c r="A103" i="30"/>
  <c r="A102" i="30"/>
  <c r="A101" i="30"/>
  <c r="A100" i="30"/>
  <c r="A99" i="30"/>
  <c r="A98" i="30"/>
  <c r="A97" i="30"/>
  <c r="A96" i="30"/>
  <c r="A95" i="30"/>
  <c r="A94" i="30"/>
  <c r="A93" i="30"/>
  <c r="A92" i="30"/>
  <c r="A91" i="30"/>
  <c r="A90" i="30"/>
  <c r="A89" i="30"/>
  <c r="A88" i="30"/>
  <c r="A87" i="30"/>
  <c r="A86" i="30"/>
  <c r="A85" i="30"/>
  <c r="A84" i="30"/>
  <c r="A83" i="30"/>
  <c r="A82" i="30"/>
  <c r="A81" i="30"/>
  <c r="A80" i="30"/>
  <c r="A79" i="30"/>
  <c r="A78" i="30"/>
  <c r="A77" i="30"/>
  <c r="A76" i="30"/>
  <c r="A75" i="30"/>
  <c r="A74" i="30"/>
  <c r="A73" i="30"/>
  <c r="A72" i="30"/>
  <c r="A71" i="30"/>
  <c r="A70" i="30"/>
  <c r="A69" i="30"/>
  <c r="A68" i="30"/>
  <c r="A67" i="30"/>
  <c r="A66" i="30"/>
  <c r="A65" i="30"/>
  <c r="A64" i="30"/>
  <c r="A63" i="30"/>
  <c r="A62" i="30"/>
  <c r="A61" i="30"/>
  <c r="A60" i="30"/>
  <c r="A59" i="30"/>
  <c r="A58" i="30"/>
  <c r="A57" i="30"/>
  <c r="A56" i="30"/>
  <c r="A55" i="30"/>
  <c r="A54" i="30"/>
  <c r="A53" i="30"/>
  <c r="A52" i="30"/>
  <c r="A51" i="30"/>
  <c r="A50" i="30"/>
  <c r="A49" i="30"/>
  <c r="A48" i="30"/>
  <c r="A47" i="30"/>
  <c r="A46" i="30"/>
  <c r="A45" i="30"/>
  <c r="A44" i="30"/>
  <c r="A43" i="30"/>
  <c r="A42" i="30"/>
  <c r="A41" i="30"/>
  <c r="A40" i="30"/>
  <c r="A39" i="30"/>
  <c r="A38" i="30"/>
  <c r="A37" i="30"/>
  <c r="A36" i="30"/>
  <c r="A35" i="30"/>
  <c r="A34" i="30"/>
  <c r="A33" i="30"/>
  <c r="A32" i="30"/>
  <c r="A31" i="30"/>
  <c r="A30" i="30"/>
  <c r="A29" i="30"/>
  <c r="A28" i="30"/>
  <c r="A27" i="30"/>
  <c r="A26" i="30"/>
  <c r="A25" i="30"/>
  <c r="A24" i="30"/>
  <c r="A23" i="30"/>
  <c r="A22" i="30"/>
  <c r="A21" i="30"/>
  <c r="A20" i="30"/>
  <c r="A19" i="30"/>
  <c r="A18" i="30"/>
  <c r="A17" i="30"/>
  <c r="A16" i="30"/>
  <c r="A15" i="30"/>
  <c r="A14" i="30"/>
  <c r="A13" i="30"/>
  <c r="A12" i="30"/>
  <c r="A11" i="30"/>
  <c r="A10" i="30"/>
  <c r="A9" i="30"/>
  <c r="A8" i="30"/>
  <c r="A7" i="30"/>
  <c r="A6" i="30"/>
  <c r="A5" i="30"/>
  <c r="A4" i="30"/>
  <c r="A3" i="30"/>
  <c r="A143" i="27"/>
  <c r="A142" i="27"/>
  <c r="A141" i="27"/>
  <c r="A140" i="27"/>
  <c r="A139" i="27"/>
  <c r="A138" i="27"/>
  <c r="A137" i="27"/>
  <c r="A136" i="27"/>
  <c r="A135" i="27"/>
  <c r="A134" i="27"/>
  <c r="A133" i="27"/>
  <c r="A132" i="27"/>
  <c r="A131" i="27"/>
  <c r="A130" i="27"/>
  <c r="A129" i="27"/>
  <c r="A128" i="27"/>
  <c r="A127" i="27"/>
  <c r="A126" i="27"/>
  <c r="A125" i="27"/>
  <c r="A124" i="27"/>
  <c r="A123" i="27"/>
  <c r="A122" i="27"/>
  <c r="A121" i="27"/>
  <c r="A120" i="27"/>
  <c r="A119" i="27"/>
  <c r="A118" i="27"/>
  <c r="A117" i="27"/>
  <c r="A116" i="27"/>
  <c r="A115" i="27"/>
  <c r="A114" i="27"/>
  <c r="A113" i="27"/>
  <c r="A112" i="27"/>
  <c r="A111" i="27"/>
  <c r="A110" i="27"/>
  <c r="A109" i="27"/>
  <c r="A108" i="27"/>
  <c r="A107" i="27"/>
  <c r="A106" i="27"/>
  <c r="A105" i="27"/>
  <c r="A104" i="27"/>
  <c r="A103" i="27"/>
  <c r="A102" i="27"/>
  <c r="A101" i="27"/>
  <c r="A100" i="27"/>
  <c r="A99" i="27"/>
  <c r="A98" i="27"/>
  <c r="A97" i="27"/>
  <c r="A96" i="27"/>
  <c r="A95" i="27"/>
  <c r="A94" i="27"/>
  <c r="A93" i="27"/>
  <c r="A92" i="27"/>
  <c r="A91" i="27"/>
  <c r="A90" i="27"/>
  <c r="A89" i="27"/>
  <c r="A88" i="27"/>
  <c r="A87" i="27"/>
  <c r="A86" i="27"/>
  <c r="A85" i="27"/>
  <c r="A84" i="27"/>
  <c r="A83" i="27"/>
  <c r="A82" i="27"/>
  <c r="A81" i="27"/>
  <c r="A80" i="27"/>
  <c r="A79" i="27"/>
  <c r="A78" i="27"/>
  <c r="A77" i="27"/>
  <c r="A76" i="27"/>
  <c r="A75" i="27"/>
  <c r="A74" i="27"/>
  <c r="A73" i="27"/>
  <c r="A72" i="27"/>
  <c r="A71" i="27"/>
  <c r="A70" i="27"/>
  <c r="A69" i="27"/>
  <c r="A68" i="27"/>
  <c r="A67" i="27"/>
  <c r="A66" i="27"/>
  <c r="A65" i="27"/>
  <c r="A64" i="27"/>
  <c r="A63" i="27"/>
  <c r="A62" i="27"/>
  <c r="A61" i="27"/>
  <c r="A60" i="27"/>
  <c r="A59" i="27"/>
  <c r="A58" i="27"/>
  <c r="A57" i="27"/>
  <c r="A56" i="27"/>
  <c r="A55" i="27"/>
  <c r="A54" i="27"/>
  <c r="A53" i="27"/>
  <c r="A52" i="27"/>
  <c r="A51" i="27"/>
  <c r="A50" i="27"/>
  <c r="A49" i="27"/>
  <c r="A48" i="27"/>
  <c r="A47" i="27"/>
  <c r="A46" i="27"/>
  <c r="A45" i="27"/>
  <c r="A44" i="27"/>
  <c r="A43" i="27"/>
  <c r="A42" i="27"/>
  <c r="A41" i="27"/>
  <c r="A40" i="27"/>
  <c r="A39" i="27"/>
  <c r="A38" i="27"/>
  <c r="A37" i="27"/>
  <c r="A36" i="27"/>
  <c r="A35" i="27"/>
  <c r="A34" i="27"/>
  <c r="A33" i="27"/>
  <c r="A32" i="27"/>
  <c r="A31" i="27"/>
  <c r="A30" i="27"/>
  <c r="A29" i="27"/>
  <c r="A28" i="27"/>
  <c r="A27" i="27"/>
  <c r="A26" i="27"/>
  <c r="A25" i="27"/>
  <c r="A24" i="27"/>
  <c r="A23" i="27"/>
  <c r="A22" i="27"/>
  <c r="A21" i="27"/>
  <c r="A20" i="27"/>
  <c r="A19" i="27"/>
  <c r="A18" i="27"/>
  <c r="A17" i="27"/>
  <c r="A16" i="27"/>
  <c r="A15" i="27"/>
  <c r="A14" i="27"/>
  <c r="A13" i="27"/>
  <c r="A12" i="27"/>
  <c r="A11" i="27"/>
  <c r="A10" i="27"/>
  <c r="A9" i="27"/>
  <c r="A8" i="27"/>
  <c r="A7" i="27"/>
  <c r="A6" i="27"/>
  <c r="D67" i="28"/>
  <c r="B67" i="28"/>
  <c r="A67" i="28"/>
  <c r="D66" i="28"/>
  <c r="B66" i="28"/>
  <c r="A66" i="28"/>
  <c r="D65" i="28"/>
  <c r="B65" i="28"/>
  <c r="A65" i="28"/>
  <c r="D64" i="28"/>
  <c r="B64" i="28"/>
  <c r="A64" i="28"/>
  <c r="D63" i="28"/>
  <c r="B63" i="28"/>
  <c r="A63" i="28"/>
  <c r="D62" i="28"/>
  <c r="B62" i="28"/>
  <c r="A62" i="28"/>
  <c r="D61" i="28"/>
  <c r="B61" i="28"/>
  <c r="A61" i="28"/>
  <c r="D60" i="28"/>
  <c r="B60" i="28"/>
  <c r="A60" i="28"/>
  <c r="D59" i="28"/>
  <c r="B59" i="28"/>
  <c r="A59" i="28"/>
  <c r="D58" i="28"/>
  <c r="B58" i="28"/>
  <c r="A58" i="28"/>
  <c r="D57" i="28"/>
  <c r="B57" i="28"/>
  <c r="A57" i="28"/>
  <c r="D56" i="28"/>
  <c r="B56" i="28"/>
  <c r="A56" i="28"/>
  <c r="D55" i="28"/>
  <c r="B55" i="28"/>
  <c r="A55" i="28"/>
  <c r="D54" i="28"/>
  <c r="B54" i="28"/>
  <c r="A54" i="28"/>
  <c r="D53" i="28"/>
  <c r="B53" i="28"/>
  <c r="A53" i="28"/>
  <c r="D52" i="28"/>
  <c r="B52" i="28"/>
  <c r="A52" i="28"/>
  <c r="D51" i="28"/>
  <c r="B51" i="28"/>
  <c r="A51" i="28"/>
  <c r="D50" i="28"/>
  <c r="B50" i="28"/>
  <c r="A50" i="28"/>
  <c r="D49" i="28"/>
  <c r="B49" i="28"/>
  <c r="A49" i="28"/>
  <c r="D48" i="28"/>
  <c r="B48" i="28"/>
  <c r="A48" i="28"/>
  <c r="D47" i="28"/>
  <c r="B47" i="28"/>
  <c r="A47" i="28"/>
  <c r="D46" i="28"/>
  <c r="B46" i="28"/>
  <c r="A46" i="28"/>
  <c r="D45" i="28"/>
  <c r="B45" i="28"/>
  <c r="A45" i="28"/>
  <c r="D44" i="28"/>
  <c r="B44" i="28"/>
  <c r="A44" i="28"/>
  <c r="D43" i="28"/>
  <c r="B43" i="28"/>
  <c r="A43" i="28"/>
  <c r="D42" i="28"/>
  <c r="B42" i="28"/>
  <c r="A42" i="28"/>
  <c r="D41" i="28"/>
  <c r="B41" i="28"/>
  <c r="A41" i="28"/>
  <c r="D40" i="28"/>
  <c r="B40" i="28"/>
  <c r="B39" i="28"/>
  <c r="A39" i="28"/>
  <c r="D38" i="28"/>
  <c r="B38" i="28"/>
  <c r="A38" i="28"/>
  <c r="D37" i="28"/>
  <c r="B37" i="28"/>
  <c r="A37" i="28"/>
  <c r="D36" i="28"/>
  <c r="B36" i="28"/>
  <c r="A36" i="28"/>
  <c r="D35" i="28"/>
  <c r="B35" i="28"/>
  <c r="A35" i="28"/>
  <c r="D34" i="28"/>
  <c r="B34" i="28"/>
  <c r="A34" i="28"/>
  <c r="D33" i="28"/>
  <c r="B33" i="28"/>
  <c r="A33" i="28"/>
  <c r="D32" i="28"/>
  <c r="B32" i="28"/>
  <c r="A32" i="28"/>
  <c r="D31" i="28"/>
  <c r="B31" i="28"/>
  <c r="A31" i="28"/>
  <c r="D30" i="28"/>
  <c r="B30" i="28"/>
  <c r="A30" i="28"/>
  <c r="D29" i="28"/>
  <c r="B29" i="28"/>
  <c r="A29" i="28"/>
  <c r="D28" i="28"/>
  <c r="B28" i="28"/>
  <c r="A28" i="28"/>
  <c r="D27" i="28"/>
  <c r="B27" i="28"/>
  <c r="A27" i="28"/>
  <c r="D26" i="28"/>
  <c r="B26" i="28"/>
  <c r="A26" i="28"/>
  <c r="D25" i="28"/>
  <c r="B25" i="28"/>
  <c r="A25" i="28"/>
  <c r="D24" i="28"/>
  <c r="B24" i="28"/>
  <c r="A24" i="28"/>
  <c r="D23" i="28"/>
  <c r="B23" i="28"/>
  <c r="A23" i="28"/>
  <c r="D22" i="28"/>
  <c r="B22" i="28"/>
  <c r="A22" i="28"/>
  <c r="D21" i="28"/>
  <c r="B21" i="28"/>
  <c r="A21" i="28"/>
  <c r="D20" i="28"/>
  <c r="B20" i="28"/>
  <c r="A20" i="28"/>
  <c r="D19" i="28"/>
  <c r="B19" i="28"/>
  <c r="A19" i="28"/>
  <c r="D18" i="28"/>
  <c r="B18" i="28"/>
  <c r="A18" i="28"/>
  <c r="D17" i="28"/>
  <c r="B17" i="28"/>
  <c r="A17" i="28"/>
  <c r="D16" i="28"/>
  <c r="B16" i="28"/>
  <c r="A16" i="28"/>
  <c r="D15" i="28"/>
  <c r="B15" i="28"/>
  <c r="A15" i="28"/>
  <c r="D14" i="28"/>
  <c r="B14" i="28"/>
  <c r="A14" i="28"/>
  <c r="D13" i="28"/>
  <c r="B13" i="28"/>
  <c r="A13" i="28"/>
  <c r="D12" i="28"/>
  <c r="B12" i="28"/>
  <c r="A12" i="28"/>
  <c r="D11" i="28"/>
  <c r="B11" i="28"/>
  <c r="A11" i="28"/>
  <c r="D10" i="28"/>
  <c r="B10" i="28"/>
  <c r="A10" i="28"/>
  <c r="D9" i="28"/>
  <c r="B9" i="28"/>
  <c r="A9" i="28"/>
  <c r="B8" i="28"/>
  <c r="A8" i="28"/>
  <c r="D7" i="28"/>
  <c r="B7" i="28"/>
  <c r="A7" i="28"/>
  <c r="D6" i="28"/>
  <c r="B6" i="28"/>
  <c r="A6" i="28"/>
  <c r="D5" i="28"/>
  <c r="B5" i="28"/>
  <c r="A5" i="28"/>
  <c r="D4" i="28"/>
  <c r="B4" i="28"/>
  <c r="A4" i="28"/>
  <c r="D3" i="28"/>
  <c r="B3" i="28"/>
  <c r="A3" i="28"/>
  <c r="D2" i="28"/>
  <c r="B2" i="28"/>
  <c r="D51" i="25"/>
  <c r="A49" i="25"/>
  <c r="A48" i="25"/>
  <c r="A47" i="25"/>
  <c r="A46" i="25"/>
  <c r="A45" i="25"/>
  <c r="A44" i="25"/>
  <c r="A43" i="25"/>
  <c r="A42" i="25"/>
  <c r="A41" i="25"/>
  <c r="A40" i="25"/>
  <c r="A39" i="25"/>
  <c r="A38" i="25"/>
  <c r="A37" i="25"/>
  <c r="A36" i="25"/>
  <c r="A35" i="25"/>
  <c r="A34" i="25"/>
  <c r="A33" i="25"/>
  <c r="A32" i="25"/>
  <c r="A31" i="25"/>
  <c r="A30" i="25"/>
  <c r="A29" i="25"/>
  <c r="A28" i="25"/>
  <c r="A27" i="25"/>
  <c r="A26" i="25"/>
  <c r="A25" i="25"/>
  <c r="A24" i="25"/>
  <c r="A23" i="25"/>
  <c r="A22" i="25"/>
  <c r="A21" i="25"/>
  <c r="A20" i="25"/>
  <c r="A19" i="25"/>
  <c r="A18" i="25"/>
  <c r="A17" i="25"/>
  <c r="A16" i="25"/>
  <c r="A15" i="25"/>
  <c r="A14" i="25"/>
  <c r="A13" i="25"/>
  <c r="A12" i="25"/>
  <c r="A11" i="25"/>
  <c r="A10" i="25"/>
  <c r="A9" i="25"/>
  <c r="A8" i="25"/>
  <c r="A7" i="25"/>
  <c r="G611" i="23"/>
  <c r="G587" i="23"/>
  <c r="G555" i="23"/>
  <c r="G536" i="23"/>
  <c r="G448" i="23"/>
  <c r="E714" i="20"/>
  <c r="E713" i="20"/>
  <c r="E712" i="20"/>
  <c r="E711" i="20"/>
  <c r="E710" i="20"/>
  <c r="E709" i="20"/>
  <c r="E707" i="20"/>
  <c r="AT706" i="20"/>
  <c r="AS706" i="20"/>
  <c r="AR706" i="20"/>
  <c r="AQ706" i="20"/>
  <c r="AP706" i="20"/>
  <c r="AO706" i="20"/>
  <c r="AM706" i="20"/>
  <c r="AL706" i="20"/>
  <c r="AK706" i="20"/>
  <c r="AJ706" i="20"/>
  <c r="AI706" i="20"/>
  <c r="AG706" i="20"/>
  <c r="AF706" i="20"/>
  <c r="AE706" i="20"/>
  <c r="AD706" i="20"/>
  <c r="AC706" i="20"/>
  <c r="AA706" i="20"/>
  <c r="Z706" i="20"/>
  <c r="Y706" i="20"/>
  <c r="X706" i="20"/>
  <c r="W706" i="20"/>
  <c r="U706" i="20"/>
  <c r="T706" i="20"/>
  <c r="S706" i="20"/>
  <c r="R706" i="20"/>
  <c r="Q706" i="20"/>
  <c r="O706" i="20"/>
  <c r="N706" i="20"/>
  <c r="M706" i="20"/>
  <c r="L706" i="20"/>
  <c r="K706" i="20"/>
  <c r="E706" i="20"/>
  <c r="AT690" i="20"/>
  <c r="AS690" i="20"/>
  <c r="AR690" i="20"/>
  <c r="AQ690" i="20"/>
  <c r="AP690" i="20"/>
  <c r="AO690" i="20"/>
  <c r="AT689" i="20"/>
  <c r="AS689" i="20"/>
  <c r="AR689" i="20"/>
  <c r="AQ689" i="20"/>
  <c r="AP689" i="20"/>
  <c r="AO689" i="20"/>
  <c r="AT688" i="20"/>
  <c r="AS688" i="20"/>
  <c r="AR688" i="20"/>
  <c r="AQ688" i="20"/>
  <c r="AP688" i="20"/>
  <c r="AO688" i="20"/>
  <c r="AT687" i="20"/>
  <c r="AS687" i="20"/>
  <c r="AR687" i="20"/>
  <c r="AQ687" i="20"/>
  <c r="AP687" i="20"/>
  <c r="AO687" i="20"/>
  <c r="AT686" i="20"/>
  <c r="AS686" i="20"/>
  <c r="AR686" i="20"/>
  <c r="AQ686" i="20"/>
  <c r="AP686" i="20"/>
  <c r="AO686" i="20"/>
  <c r="AT685" i="20"/>
  <c r="AS685" i="20"/>
  <c r="AR685" i="20"/>
  <c r="AQ685" i="20"/>
  <c r="AP685" i="20"/>
  <c r="AO685" i="20"/>
  <c r="AT684" i="20"/>
  <c r="AS684" i="20"/>
  <c r="AR684" i="20"/>
  <c r="AQ684" i="20"/>
  <c r="AP684" i="20"/>
  <c r="AO684" i="20"/>
  <c r="AT683" i="20"/>
  <c r="AS683" i="20"/>
  <c r="AR683" i="20"/>
  <c r="AQ683" i="20"/>
  <c r="AP683" i="20"/>
  <c r="AO683" i="20"/>
  <c r="AT682" i="20"/>
  <c r="AS682" i="20"/>
  <c r="AR682" i="20"/>
  <c r="AQ682" i="20"/>
  <c r="AP682" i="20"/>
  <c r="AO682" i="20"/>
  <c r="AT681" i="20"/>
  <c r="AS681" i="20"/>
  <c r="AR681" i="20"/>
  <c r="AQ681" i="20"/>
  <c r="AP681" i="20"/>
  <c r="AO681" i="20"/>
  <c r="AT680" i="20"/>
  <c r="AS680" i="20"/>
  <c r="AR680" i="20"/>
  <c r="AQ680" i="20"/>
  <c r="AP680" i="20"/>
  <c r="AO680" i="20"/>
  <c r="AT679" i="20"/>
  <c r="AS679" i="20"/>
  <c r="AR679" i="20"/>
  <c r="AQ679" i="20"/>
  <c r="AP679" i="20"/>
  <c r="AO679" i="20"/>
  <c r="AT678" i="20"/>
  <c r="AS678" i="20"/>
  <c r="AR678" i="20"/>
  <c r="AQ678" i="20"/>
  <c r="AP678" i="20"/>
  <c r="AO678" i="20"/>
  <c r="AT677" i="20"/>
  <c r="AS677" i="20"/>
  <c r="AR677" i="20"/>
  <c r="AQ677" i="20"/>
  <c r="AP677" i="20"/>
  <c r="AO677" i="20"/>
  <c r="AT676" i="20"/>
  <c r="AS676" i="20"/>
  <c r="AR676" i="20"/>
  <c r="AQ676" i="20"/>
  <c r="AP676" i="20"/>
  <c r="AO676" i="20"/>
  <c r="AT675" i="20"/>
  <c r="AS675" i="20"/>
  <c r="AR675" i="20"/>
  <c r="AQ675" i="20"/>
  <c r="AP675" i="20"/>
  <c r="AO675" i="20"/>
  <c r="AT674" i="20"/>
  <c r="AS674" i="20"/>
  <c r="AR674" i="20"/>
  <c r="AQ674" i="20"/>
  <c r="AP674" i="20"/>
  <c r="AO674" i="20"/>
  <c r="AT673" i="20"/>
  <c r="AS673" i="20"/>
  <c r="AR673" i="20"/>
  <c r="AQ673" i="20"/>
  <c r="AP673" i="20"/>
  <c r="AO673" i="20"/>
  <c r="AT672" i="20"/>
  <c r="AS672" i="20"/>
  <c r="AR672" i="20"/>
  <c r="AQ672" i="20"/>
  <c r="AP672" i="20"/>
  <c r="AO672" i="20"/>
  <c r="AT671" i="20"/>
  <c r="AS671" i="20"/>
  <c r="AR671" i="20"/>
  <c r="AQ671" i="20"/>
  <c r="AP671" i="20"/>
  <c r="AO671" i="20"/>
  <c r="AT670" i="20"/>
  <c r="AS670" i="20"/>
  <c r="AR670" i="20"/>
  <c r="AQ670" i="20"/>
  <c r="AP670" i="20"/>
  <c r="AO670" i="20"/>
  <c r="AN670" i="20"/>
  <c r="AT669" i="20"/>
  <c r="AS669" i="20"/>
  <c r="AR669" i="20"/>
  <c r="AQ669" i="20"/>
  <c r="AP669" i="20"/>
  <c r="AO669" i="20"/>
  <c r="AT668" i="20"/>
  <c r="AS668" i="20"/>
  <c r="AR668" i="20"/>
  <c r="AQ668" i="20"/>
  <c r="AP668" i="20"/>
  <c r="AO668" i="20"/>
  <c r="AT667" i="20"/>
  <c r="AS667" i="20"/>
  <c r="AR667" i="20"/>
  <c r="AQ667" i="20"/>
  <c r="AP667" i="20"/>
  <c r="AO667" i="20"/>
  <c r="AT666" i="20"/>
  <c r="AS666" i="20"/>
  <c r="AR666" i="20"/>
  <c r="AQ666" i="20"/>
  <c r="AP666" i="20"/>
  <c r="AO666" i="20"/>
  <c r="AT665" i="20"/>
  <c r="AT664" i="20"/>
  <c r="AS664" i="20"/>
  <c r="AR664" i="20"/>
  <c r="AQ664" i="20"/>
  <c r="AP664" i="20"/>
  <c r="AO664" i="20"/>
  <c r="AT663" i="20"/>
  <c r="AS663" i="20"/>
  <c r="AR663" i="20"/>
  <c r="AQ663" i="20"/>
  <c r="AP663" i="20"/>
  <c r="AO663" i="20"/>
  <c r="AT662" i="20"/>
  <c r="AS662" i="20"/>
  <c r="AR662" i="20"/>
  <c r="AQ662" i="20"/>
  <c r="AP662" i="20"/>
  <c r="AO662" i="20"/>
  <c r="AT661" i="20"/>
  <c r="AS661" i="20"/>
  <c r="AR661" i="20"/>
  <c r="AQ661" i="20"/>
  <c r="AP661" i="20"/>
  <c r="AO661" i="20"/>
  <c r="AT660" i="20"/>
  <c r="AS660" i="20"/>
  <c r="AR660" i="20"/>
  <c r="AQ660" i="20"/>
  <c r="AP660" i="20"/>
  <c r="AO660" i="20"/>
  <c r="AT659" i="20"/>
  <c r="AS659" i="20"/>
  <c r="AR659" i="20"/>
  <c r="AQ659" i="20"/>
  <c r="AP659" i="20"/>
  <c r="AO659" i="20"/>
  <c r="AT658" i="20"/>
  <c r="AS658" i="20"/>
  <c r="AR658" i="20"/>
  <c r="AQ658" i="20"/>
  <c r="AP658" i="20"/>
  <c r="AO658" i="20"/>
  <c r="AT657" i="20"/>
  <c r="AS657" i="20"/>
  <c r="AR657" i="20"/>
  <c r="AQ657" i="20"/>
  <c r="AP657" i="20"/>
  <c r="AO657" i="20"/>
  <c r="AT656" i="20"/>
  <c r="AS656" i="20"/>
  <c r="AR656" i="20"/>
  <c r="AQ656" i="20"/>
  <c r="AP656" i="20"/>
  <c r="AO656" i="20"/>
  <c r="AT655" i="20"/>
  <c r="AS655" i="20"/>
  <c r="AR655" i="20"/>
  <c r="AQ655" i="20"/>
  <c r="AP655" i="20"/>
  <c r="AO655" i="20"/>
  <c r="AT654" i="20"/>
  <c r="AS654" i="20"/>
  <c r="AR654" i="20"/>
  <c r="AQ654" i="20"/>
  <c r="AP654" i="20"/>
  <c r="AO654" i="20"/>
  <c r="AT653" i="20"/>
  <c r="AS653" i="20"/>
  <c r="AR653" i="20"/>
  <c r="AQ653" i="20"/>
  <c r="AP653" i="20"/>
  <c r="AO653" i="20"/>
  <c r="AT652" i="20"/>
  <c r="AS652" i="20"/>
  <c r="AR652" i="20"/>
  <c r="AQ652" i="20"/>
  <c r="AP652" i="20"/>
  <c r="AO652" i="20"/>
  <c r="AT651" i="20"/>
  <c r="AS651" i="20"/>
  <c r="AR651" i="20"/>
  <c r="AQ651" i="20"/>
  <c r="AP651" i="20"/>
  <c r="AO651" i="20"/>
  <c r="AT650" i="20"/>
  <c r="AS650" i="20"/>
  <c r="AR650" i="20"/>
  <c r="AQ650" i="20"/>
  <c r="AP650" i="20"/>
  <c r="AO650" i="20"/>
  <c r="AT649" i="20"/>
  <c r="AS649" i="20"/>
  <c r="AR649" i="20"/>
  <c r="AQ649" i="20"/>
  <c r="AP649" i="20"/>
  <c r="AO649" i="20"/>
  <c r="AT648" i="20"/>
  <c r="AS648" i="20"/>
  <c r="AR648" i="20"/>
  <c r="AQ648" i="20"/>
  <c r="AP648" i="20"/>
  <c r="AO648" i="20"/>
  <c r="AT647" i="20"/>
  <c r="AS647" i="20"/>
  <c r="AR647" i="20"/>
  <c r="AQ647" i="20"/>
  <c r="AP647" i="20"/>
  <c r="AO647" i="20"/>
  <c r="AT646" i="20"/>
  <c r="AS646" i="20"/>
  <c r="AR646" i="20"/>
  <c r="AQ646" i="20"/>
  <c r="AP646" i="20"/>
  <c r="AO646" i="20"/>
  <c r="AT645" i="20"/>
  <c r="AS645" i="20"/>
  <c r="AR645" i="20"/>
  <c r="AQ645" i="20"/>
  <c r="AP645" i="20"/>
  <c r="AO645" i="20"/>
  <c r="AT644" i="20"/>
  <c r="AS644" i="20"/>
  <c r="AR644" i="20"/>
  <c r="AQ644" i="20"/>
  <c r="AP644" i="20"/>
  <c r="AO644" i="20"/>
  <c r="AT643" i="20"/>
  <c r="AS643" i="20"/>
  <c r="AR643" i="20"/>
  <c r="AQ643" i="20"/>
  <c r="AP643" i="20"/>
  <c r="AO643" i="20"/>
  <c r="AT642" i="20"/>
  <c r="AS642" i="20"/>
  <c r="AR642" i="20"/>
  <c r="AQ642" i="20"/>
  <c r="AP642" i="20"/>
  <c r="AO642" i="20"/>
  <c r="AT641" i="20"/>
  <c r="AS641" i="20"/>
  <c r="AR641" i="20"/>
  <c r="AQ641" i="20"/>
  <c r="AP641" i="20"/>
  <c r="AO641" i="20"/>
  <c r="AT640" i="20"/>
  <c r="AS640" i="20"/>
  <c r="AR640" i="20"/>
  <c r="AQ640" i="20"/>
  <c r="AP640" i="20"/>
  <c r="AO640" i="20"/>
  <c r="AT639" i="20"/>
  <c r="AS639" i="20"/>
  <c r="AR639" i="20"/>
  <c r="AQ639" i="20"/>
  <c r="AP639" i="20"/>
  <c r="AO639" i="20"/>
  <c r="AT638" i="20"/>
  <c r="AS638" i="20"/>
  <c r="AR638" i="20"/>
  <c r="AQ638" i="20"/>
  <c r="AP638" i="20"/>
  <c r="AO638" i="20"/>
  <c r="AT637" i="20"/>
  <c r="AS637" i="20"/>
  <c r="AR637" i="20"/>
  <c r="AQ637" i="20"/>
  <c r="AP637" i="20"/>
  <c r="AO637" i="20"/>
  <c r="AT636" i="20"/>
  <c r="AS636" i="20"/>
  <c r="AR636" i="20"/>
  <c r="AQ636" i="20"/>
  <c r="AP636" i="20"/>
  <c r="AO636" i="20"/>
  <c r="AT635" i="20"/>
  <c r="AS635" i="20"/>
  <c r="AR635" i="20"/>
  <c r="AQ635" i="20"/>
  <c r="AP635" i="20"/>
  <c r="AO635" i="20"/>
  <c r="AT634" i="20"/>
  <c r="AS634" i="20"/>
  <c r="AR634" i="20"/>
  <c r="AQ634" i="20"/>
  <c r="AP634" i="20"/>
  <c r="AO634" i="20"/>
  <c r="AT633" i="20"/>
  <c r="AS633" i="20"/>
  <c r="AR633" i="20"/>
  <c r="AQ633" i="20"/>
  <c r="AP633" i="20"/>
  <c r="AO633" i="20"/>
  <c r="AT632" i="20"/>
  <c r="AS632" i="20"/>
  <c r="AR632" i="20"/>
  <c r="AQ632" i="20"/>
  <c r="AP632" i="20"/>
  <c r="AO632" i="20"/>
  <c r="AT631" i="20"/>
  <c r="AS631" i="20"/>
  <c r="AR631" i="20"/>
  <c r="AQ631" i="20"/>
  <c r="AP631" i="20"/>
  <c r="AO631" i="20"/>
  <c r="AT630" i="20"/>
  <c r="AS630" i="20"/>
  <c r="AR630" i="20"/>
  <c r="AQ630" i="20"/>
  <c r="AP630" i="20"/>
  <c r="AO630" i="20"/>
  <c r="AT629" i="20"/>
  <c r="AS629" i="20"/>
  <c r="AR629" i="20"/>
  <c r="AQ629" i="20"/>
  <c r="AP629" i="20"/>
  <c r="AO629" i="20"/>
  <c r="AT628" i="20"/>
  <c r="AS628" i="20"/>
  <c r="AR628" i="20"/>
  <c r="AQ628" i="20"/>
  <c r="AP628" i="20"/>
  <c r="AO628" i="20"/>
  <c r="AT627" i="20"/>
  <c r="AT626" i="20"/>
  <c r="AT625" i="20"/>
  <c r="AS625" i="20"/>
  <c r="AR625" i="20"/>
  <c r="AQ625" i="20"/>
  <c r="AP625" i="20"/>
  <c r="AO625" i="20"/>
  <c r="AT624" i="20"/>
  <c r="AS624" i="20"/>
  <c r="AR624" i="20"/>
  <c r="AQ624" i="20"/>
  <c r="AP624" i="20"/>
  <c r="AO624" i="20"/>
  <c r="AT623" i="20"/>
  <c r="AS623" i="20"/>
  <c r="AR623" i="20"/>
  <c r="AQ623" i="20"/>
  <c r="AP623" i="20"/>
  <c r="AO623" i="20"/>
  <c r="AT622" i="20"/>
  <c r="AS622" i="20"/>
  <c r="AR622" i="20"/>
  <c r="AQ622" i="20"/>
  <c r="AP622" i="20"/>
  <c r="AO622" i="20"/>
  <c r="AT621" i="20"/>
  <c r="AS621" i="20"/>
  <c r="AR621" i="20"/>
  <c r="AQ621" i="20"/>
  <c r="AP621" i="20"/>
  <c r="AO621" i="20"/>
  <c r="AT620" i="20"/>
  <c r="AS620" i="20"/>
  <c r="AR620" i="20"/>
  <c r="AQ620" i="20"/>
  <c r="AP620" i="20"/>
  <c r="AO620" i="20"/>
  <c r="AT619" i="20"/>
  <c r="AS619" i="20"/>
  <c r="AR619" i="20"/>
  <c r="AQ619" i="20"/>
  <c r="AP619" i="20"/>
  <c r="AO619" i="20"/>
  <c r="AT618" i="20"/>
  <c r="AS618" i="20"/>
  <c r="AR618" i="20"/>
  <c r="AQ618" i="20"/>
  <c r="AP618" i="20"/>
  <c r="AO618" i="20"/>
  <c r="AT617" i="20"/>
  <c r="AS617" i="20"/>
  <c r="AR617" i="20"/>
  <c r="AQ617" i="20"/>
  <c r="AP617" i="20"/>
  <c r="AO617" i="20"/>
  <c r="AT616" i="20"/>
  <c r="AS616" i="20"/>
  <c r="AR616" i="20"/>
  <c r="AQ616" i="20"/>
  <c r="AP616" i="20"/>
  <c r="AO616" i="20"/>
  <c r="AT615" i="20"/>
  <c r="AS615" i="20"/>
  <c r="AR615" i="20"/>
  <c r="AQ615" i="20"/>
  <c r="AP615" i="20"/>
  <c r="AO615" i="20"/>
  <c r="AT614" i="20"/>
  <c r="AS614" i="20"/>
  <c r="AR614" i="20"/>
  <c r="AQ614" i="20"/>
  <c r="AP614" i="20"/>
  <c r="AO614" i="20"/>
  <c r="E614" i="20"/>
  <c r="A614" i="20"/>
  <c r="AT613" i="20"/>
  <c r="AS613" i="20"/>
  <c r="AR613" i="20"/>
  <c r="AQ613" i="20"/>
  <c r="AP613" i="20"/>
  <c r="AO613" i="20"/>
  <c r="AT612" i="20"/>
  <c r="AS612" i="20"/>
  <c r="AR612" i="20"/>
  <c r="AQ612" i="20"/>
  <c r="AP612" i="20"/>
  <c r="AO612" i="20"/>
  <c r="AT611" i="20"/>
  <c r="AS611" i="20"/>
  <c r="AR611" i="20"/>
  <c r="AQ611" i="20"/>
  <c r="AP611" i="20"/>
  <c r="AO611" i="20"/>
  <c r="AT610" i="20"/>
  <c r="AS610" i="20"/>
  <c r="AR610" i="20"/>
  <c r="AQ610" i="20"/>
  <c r="AP610" i="20"/>
  <c r="AO610" i="20"/>
  <c r="AT609" i="20"/>
  <c r="AS609" i="20"/>
  <c r="AR609" i="20"/>
  <c r="AQ609" i="20"/>
  <c r="AP609" i="20"/>
  <c r="AO609" i="20"/>
  <c r="AT608" i="20"/>
  <c r="AS608" i="20"/>
  <c r="AR608" i="20"/>
  <c r="AQ608" i="20"/>
  <c r="AP608" i="20"/>
  <c r="AO608" i="20"/>
  <c r="AT607" i="20"/>
  <c r="AS607" i="20"/>
  <c r="AR607" i="20"/>
  <c r="AQ607" i="20"/>
  <c r="AP607" i="20"/>
  <c r="AO607" i="20"/>
  <c r="AT606" i="20"/>
  <c r="AS606" i="20"/>
  <c r="AR606" i="20"/>
  <c r="AQ606" i="20"/>
  <c r="AP606" i="20"/>
  <c r="AO606" i="20"/>
  <c r="AT605" i="20"/>
  <c r="AS605" i="20"/>
  <c r="AR605" i="20"/>
  <c r="AQ605" i="20"/>
  <c r="AP605" i="20"/>
  <c r="AO605" i="20"/>
  <c r="AT604" i="20"/>
  <c r="AS604" i="20"/>
  <c r="AR604" i="20"/>
  <c r="AQ604" i="20"/>
  <c r="AP604" i="20"/>
  <c r="AO604" i="20"/>
  <c r="AT603" i="20"/>
  <c r="AS603" i="20"/>
  <c r="AR603" i="20"/>
  <c r="AQ603" i="20"/>
  <c r="AP603" i="20"/>
  <c r="AO603" i="20"/>
  <c r="AT602" i="20"/>
  <c r="AS602" i="20"/>
  <c r="AR602" i="20"/>
  <c r="AQ602" i="20"/>
  <c r="AP602" i="20"/>
  <c r="AO602" i="20"/>
  <c r="AT601" i="20"/>
  <c r="AS601" i="20"/>
  <c r="AR601" i="20"/>
  <c r="AQ601" i="20"/>
  <c r="AP601" i="20"/>
  <c r="AO601" i="20"/>
  <c r="AT600" i="20"/>
  <c r="AS600" i="20"/>
  <c r="AR600" i="20"/>
  <c r="AQ600" i="20"/>
  <c r="AP600" i="20"/>
  <c r="AO600" i="20"/>
  <c r="AT599" i="20"/>
  <c r="AS599" i="20"/>
  <c r="AR599" i="20"/>
  <c r="AQ599" i="20"/>
  <c r="AP599" i="20"/>
  <c r="AO599" i="20"/>
  <c r="AT598" i="20"/>
  <c r="AS598" i="20"/>
  <c r="AR598" i="20"/>
  <c r="AQ598" i="20"/>
  <c r="AP598" i="20"/>
  <c r="AO598" i="20"/>
  <c r="AT597" i="20"/>
  <c r="AS597" i="20"/>
  <c r="AR597" i="20"/>
  <c r="AQ597" i="20"/>
  <c r="AP597" i="20"/>
  <c r="AO597" i="20"/>
  <c r="AT596" i="20"/>
  <c r="AS596" i="20"/>
  <c r="AR596" i="20"/>
  <c r="AQ596" i="20"/>
  <c r="AP596" i="20"/>
  <c r="AO596" i="20"/>
  <c r="AT595" i="20"/>
  <c r="AS595" i="20"/>
  <c r="AR595" i="20"/>
  <c r="AQ595" i="20"/>
  <c r="AP595" i="20"/>
  <c r="AO595" i="20"/>
  <c r="AT594" i="20"/>
  <c r="AS594" i="20"/>
  <c r="AR594" i="20"/>
  <c r="AQ594" i="20"/>
  <c r="AP594" i="20"/>
  <c r="AO594" i="20"/>
  <c r="AT593" i="20"/>
  <c r="AS593" i="20"/>
  <c r="AR593" i="20"/>
  <c r="AQ593" i="20"/>
  <c r="AP593" i="20"/>
  <c r="AO593" i="20"/>
  <c r="AT592" i="20"/>
  <c r="AS592" i="20"/>
  <c r="AR592" i="20"/>
  <c r="AQ592" i="20"/>
  <c r="AP592" i="20"/>
  <c r="AO592" i="20"/>
  <c r="AT591" i="20"/>
  <c r="AS591" i="20"/>
  <c r="AR591" i="20"/>
  <c r="AQ591" i="20"/>
  <c r="AP591" i="20"/>
  <c r="AO591" i="20"/>
  <c r="AT590" i="20"/>
  <c r="AS590" i="20"/>
  <c r="AR590" i="20"/>
  <c r="AQ590" i="20"/>
  <c r="AP590" i="20"/>
  <c r="AO590" i="20"/>
  <c r="AT589" i="20"/>
  <c r="AS589" i="20"/>
  <c r="AR589" i="20"/>
  <c r="AQ589" i="20"/>
  <c r="AP589" i="20"/>
  <c r="AO589" i="20"/>
  <c r="AT588" i="20"/>
  <c r="AS588" i="20"/>
  <c r="AR588" i="20"/>
  <c r="AQ588" i="20"/>
  <c r="AP588" i="20"/>
  <c r="AO588" i="20"/>
  <c r="AT587" i="20"/>
  <c r="AS587" i="20"/>
  <c r="AR587" i="20"/>
  <c r="AQ587" i="20"/>
  <c r="AP587" i="20"/>
  <c r="AO587" i="20"/>
  <c r="AT586" i="20"/>
  <c r="AS586" i="20"/>
  <c r="AR586" i="20"/>
  <c r="AQ586" i="20"/>
  <c r="AP586" i="20"/>
  <c r="AO586" i="20"/>
  <c r="AT585" i="20"/>
  <c r="AS585" i="20"/>
  <c r="AR585" i="20"/>
  <c r="AQ585" i="20"/>
  <c r="AP585" i="20"/>
  <c r="AO585" i="20"/>
  <c r="AT584" i="20"/>
  <c r="AS584" i="20"/>
  <c r="AR584" i="20"/>
  <c r="AQ584" i="20"/>
  <c r="AP584" i="20"/>
  <c r="AO584" i="20"/>
  <c r="AT583" i="20"/>
  <c r="AS583" i="20"/>
  <c r="AR583" i="20"/>
  <c r="AQ583" i="20"/>
  <c r="AP583" i="20"/>
  <c r="AO583" i="20"/>
  <c r="AT582" i="20"/>
  <c r="AS582" i="20"/>
  <c r="AR582" i="20"/>
  <c r="AQ582" i="20"/>
  <c r="AP582" i="20"/>
  <c r="AO582" i="20"/>
  <c r="AT581" i="20"/>
  <c r="AS581" i="20"/>
  <c r="AR581" i="20"/>
  <c r="AQ581" i="20"/>
  <c r="AP581" i="20"/>
  <c r="AO581" i="20"/>
  <c r="AT580" i="20"/>
  <c r="AS580" i="20"/>
  <c r="AR580" i="20"/>
  <c r="AQ580" i="20"/>
  <c r="AP580" i="20"/>
  <c r="AO580" i="20"/>
  <c r="AT579" i="20"/>
  <c r="AS579" i="20"/>
  <c r="AR579" i="20"/>
  <c r="AQ579" i="20"/>
  <c r="AP579" i="20"/>
  <c r="AO579" i="20"/>
  <c r="AT578" i="20"/>
  <c r="AS578" i="20"/>
  <c r="AR578" i="20"/>
  <c r="AQ578" i="20"/>
  <c r="AP578" i="20"/>
  <c r="AO578" i="20"/>
  <c r="AT577" i="20"/>
  <c r="AS577" i="20"/>
  <c r="AR577" i="20"/>
  <c r="AQ577" i="20"/>
  <c r="AP577" i="20"/>
  <c r="AO577" i="20"/>
  <c r="AT576" i="20"/>
  <c r="AS576" i="20"/>
  <c r="AR576" i="20"/>
  <c r="AQ576" i="20"/>
  <c r="AP576" i="20"/>
  <c r="AO576" i="20"/>
  <c r="AT575" i="20"/>
  <c r="AS575" i="20"/>
  <c r="AR575" i="20"/>
  <c r="AQ575" i="20"/>
  <c r="AP575" i="20"/>
  <c r="AO575" i="20"/>
  <c r="AT574" i="20"/>
  <c r="AS574" i="20"/>
  <c r="AR574" i="20"/>
  <c r="AQ574" i="20"/>
  <c r="AP574" i="20"/>
  <c r="AO574" i="20"/>
  <c r="AT573" i="20"/>
  <c r="AS573" i="20"/>
  <c r="AR573" i="20"/>
  <c r="AQ573" i="20"/>
  <c r="AP573" i="20"/>
  <c r="AO573" i="20"/>
  <c r="AT572" i="20"/>
  <c r="AS572" i="20"/>
  <c r="AR572" i="20"/>
  <c r="AQ572" i="20"/>
  <c r="AP572" i="20"/>
  <c r="AO572" i="20"/>
  <c r="H572" i="20"/>
  <c r="AT571" i="20"/>
  <c r="AS571" i="20"/>
  <c r="AR571" i="20"/>
  <c r="AQ571" i="20"/>
  <c r="AP571" i="20"/>
  <c r="AO571" i="20"/>
  <c r="AT570" i="20"/>
  <c r="AS570" i="20"/>
  <c r="AR570" i="20"/>
  <c r="AQ570" i="20"/>
  <c r="AP570" i="20"/>
  <c r="AO570" i="20"/>
  <c r="AT569" i="20"/>
  <c r="AS569" i="20"/>
  <c r="AR569" i="20"/>
  <c r="AQ569" i="20"/>
  <c r="AP569" i="20"/>
  <c r="AO569" i="20"/>
  <c r="AT568" i="20"/>
  <c r="AS568" i="20"/>
  <c r="AR568" i="20"/>
  <c r="AQ568" i="20"/>
  <c r="AP568" i="20"/>
  <c r="AO568" i="20"/>
  <c r="AT567" i="20"/>
  <c r="AS567" i="20"/>
  <c r="AR567" i="20"/>
  <c r="AQ567" i="20"/>
  <c r="AP567" i="20"/>
  <c r="AO567" i="20"/>
  <c r="AT566" i="20"/>
  <c r="AS566" i="20"/>
  <c r="AR566" i="20"/>
  <c r="AQ566" i="20"/>
  <c r="AP566" i="20"/>
  <c r="AO566" i="20"/>
  <c r="AT565" i="20"/>
  <c r="AS565" i="20"/>
  <c r="AR565" i="20"/>
  <c r="AQ565" i="20"/>
  <c r="AP565" i="20"/>
  <c r="AO565" i="20"/>
  <c r="AT564" i="20"/>
  <c r="AS564" i="20"/>
  <c r="AR564" i="20"/>
  <c r="AQ564" i="20"/>
  <c r="AP564" i="20"/>
  <c r="AO564" i="20"/>
  <c r="AT563" i="20"/>
  <c r="AS563" i="20"/>
  <c r="AR563" i="20"/>
  <c r="AQ563" i="20"/>
  <c r="AP563" i="20"/>
  <c r="AO563" i="20"/>
  <c r="AT562" i="20"/>
  <c r="AS562" i="20"/>
  <c r="AR562" i="20"/>
  <c r="AQ562" i="20"/>
  <c r="AP562" i="20"/>
  <c r="AO562" i="20"/>
  <c r="AT561" i="20"/>
  <c r="AS561" i="20"/>
  <c r="AR561" i="20"/>
  <c r="AQ561" i="20"/>
  <c r="AP561" i="20"/>
  <c r="AO561" i="20"/>
  <c r="AT560" i="20"/>
  <c r="AS560" i="20"/>
  <c r="AR560" i="20"/>
  <c r="AQ560" i="20"/>
  <c r="AP560" i="20"/>
  <c r="AO560" i="20"/>
  <c r="AT559" i="20"/>
  <c r="AS559" i="20"/>
  <c r="AR559" i="20"/>
  <c r="AQ559" i="20"/>
  <c r="AP559" i="20"/>
  <c r="AO559" i="20"/>
  <c r="AT558" i="20"/>
  <c r="AS558" i="20"/>
  <c r="AR558" i="20"/>
  <c r="AQ558" i="20"/>
  <c r="AP558" i="20"/>
  <c r="AO558" i="20"/>
  <c r="AT557" i="20"/>
  <c r="AS557" i="20"/>
  <c r="AR557" i="20"/>
  <c r="AQ557" i="20"/>
  <c r="AP557" i="20"/>
  <c r="AO557" i="20"/>
  <c r="AT556" i="20"/>
  <c r="AS556" i="20"/>
  <c r="AR556" i="20"/>
  <c r="AQ556" i="20"/>
  <c r="AP556" i="20"/>
  <c r="AO556" i="20"/>
  <c r="AT555" i="20"/>
  <c r="AS555" i="20"/>
  <c r="AR555" i="20"/>
  <c r="AQ555" i="20"/>
  <c r="AP555" i="20"/>
  <c r="AO555" i="20"/>
  <c r="AT554" i="20"/>
  <c r="AS554" i="20"/>
  <c r="AR554" i="20"/>
  <c r="AQ554" i="20"/>
  <c r="AP554" i="20"/>
  <c r="AO554" i="20"/>
  <c r="AT553" i="20"/>
  <c r="AS553" i="20"/>
  <c r="AR553" i="20"/>
  <c r="AQ553" i="20"/>
  <c r="AP553" i="20"/>
  <c r="AO553" i="20"/>
  <c r="AT552" i="20"/>
  <c r="AS552" i="20"/>
  <c r="AR552" i="20"/>
  <c r="AQ552" i="20"/>
  <c r="AP552" i="20"/>
  <c r="AO552" i="20"/>
  <c r="AT551" i="20"/>
  <c r="AS551" i="20"/>
  <c r="AR551" i="20"/>
  <c r="AQ551" i="20"/>
  <c r="AP551" i="20"/>
  <c r="AO551" i="20"/>
  <c r="AT550" i="20"/>
  <c r="AS550" i="20"/>
  <c r="AR550" i="20"/>
  <c r="AQ550" i="20"/>
  <c r="AP550" i="20"/>
  <c r="AO550" i="20"/>
  <c r="AT549" i="20"/>
  <c r="AS549" i="20"/>
  <c r="AR549" i="20"/>
  <c r="AQ549" i="20"/>
  <c r="AP549" i="20"/>
  <c r="AO549" i="20"/>
  <c r="AT548" i="20"/>
  <c r="AT547" i="20"/>
  <c r="AS547" i="20"/>
  <c r="AR547" i="20"/>
  <c r="AQ547" i="20"/>
  <c r="AP547" i="20"/>
  <c r="AO547" i="20"/>
  <c r="AT546" i="20"/>
  <c r="AS546" i="20"/>
  <c r="AR546" i="20"/>
  <c r="AQ546" i="20"/>
  <c r="AP546" i="20"/>
  <c r="AO546" i="20"/>
  <c r="AT545" i="20"/>
  <c r="AS545" i="20"/>
  <c r="AR545" i="20"/>
  <c r="AQ545" i="20"/>
  <c r="AP545" i="20"/>
  <c r="AO545" i="20"/>
  <c r="AT544" i="20"/>
  <c r="AS544" i="20"/>
  <c r="AR544" i="20"/>
  <c r="AQ544" i="20"/>
  <c r="AP544" i="20"/>
  <c r="AO544" i="20"/>
  <c r="AT543" i="20"/>
  <c r="AS543" i="20"/>
  <c r="AR543" i="20"/>
  <c r="AQ543" i="20"/>
  <c r="AP543" i="20"/>
  <c r="AO543" i="20"/>
  <c r="E543" i="20"/>
  <c r="A543" i="20"/>
  <c r="AT542" i="20"/>
  <c r="AS542" i="20"/>
  <c r="AR542" i="20"/>
  <c r="AQ542" i="20"/>
  <c r="AP542" i="20"/>
  <c r="AO542" i="20"/>
  <c r="AT541" i="20"/>
  <c r="AS541" i="20"/>
  <c r="AR541" i="20"/>
  <c r="AQ541" i="20"/>
  <c r="AP541" i="20"/>
  <c r="AO541" i="20"/>
  <c r="AT540" i="20"/>
  <c r="AS540" i="20"/>
  <c r="AR540" i="20"/>
  <c r="AQ540" i="20"/>
  <c r="AP540" i="20"/>
  <c r="AO540" i="20"/>
  <c r="AT539" i="20"/>
  <c r="AS539" i="20"/>
  <c r="AR539" i="20"/>
  <c r="AQ539" i="20"/>
  <c r="AP539" i="20"/>
  <c r="AO539" i="20"/>
  <c r="AT538" i="20"/>
  <c r="AS538" i="20"/>
  <c r="AR538" i="20"/>
  <c r="AQ538" i="20"/>
  <c r="AP538" i="20"/>
  <c r="AO538" i="20"/>
  <c r="AT537" i="20"/>
  <c r="AS537" i="20"/>
  <c r="AR537" i="20"/>
  <c r="AQ537" i="20"/>
  <c r="AP537" i="20"/>
  <c r="AO537" i="20"/>
  <c r="AT536" i="20"/>
  <c r="AS536" i="20"/>
  <c r="AR536" i="20"/>
  <c r="AQ536" i="20"/>
  <c r="AP536" i="20"/>
  <c r="AO536" i="20"/>
  <c r="AT535" i="20"/>
  <c r="AS535" i="20"/>
  <c r="AR535" i="20"/>
  <c r="AQ535" i="20"/>
  <c r="AP535" i="20"/>
  <c r="AO535" i="20"/>
  <c r="AT534" i="20"/>
  <c r="AS534" i="20"/>
  <c r="AR534" i="20"/>
  <c r="AQ534" i="20"/>
  <c r="AP534" i="20"/>
  <c r="AO534" i="20"/>
  <c r="AT533" i="20"/>
  <c r="AS533" i="20"/>
  <c r="AR533" i="20"/>
  <c r="AQ533" i="20"/>
  <c r="AP533" i="20"/>
  <c r="AO533" i="20"/>
  <c r="AT532" i="20"/>
  <c r="AS532" i="20"/>
  <c r="AR532" i="20"/>
  <c r="AQ532" i="20"/>
  <c r="AP532" i="20"/>
  <c r="AO532" i="20"/>
  <c r="AT531" i="20"/>
  <c r="AS531" i="20"/>
  <c r="AR531" i="20"/>
  <c r="AQ531" i="20"/>
  <c r="AP531" i="20"/>
  <c r="AO531" i="20"/>
  <c r="AT530" i="20"/>
  <c r="AS530" i="20"/>
  <c r="AR530" i="20"/>
  <c r="AQ530" i="20"/>
  <c r="AP530" i="20"/>
  <c r="AO530" i="20"/>
  <c r="AT529" i="20"/>
  <c r="AS529" i="20"/>
  <c r="AR529" i="20"/>
  <c r="AQ529" i="20"/>
  <c r="AP529" i="20"/>
  <c r="AO529" i="20"/>
  <c r="AT528" i="20"/>
  <c r="AS528" i="20"/>
  <c r="AR528" i="20"/>
  <c r="AQ528" i="20"/>
  <c r="AP528" i="20"/>
  <c r="AO528" i="20"/>
  <c r="AT527" i="20"/>
  <c r="AS527" i="20"/>
  <c r="AR527" i="20"/>
  <c r="AQ527" i="20"/>
  <c r="AP527" i="20"/>
  <c r="AO527" i="20"/>
  <c r="AT526" i="20"/>
  <c r="AS526" i="20"/>
  <c r="AR526" i="20"/>
  <c r="AQ526" i="20"/>
  <c r="AP526" i="20"/>
  <c r="AO526" i="20"/>
  <c r="AT525" i="20"/>
  <c r="AS525" i="20"/>
  <c r="AR525" i="20"/>
  <c r="AQ525" i="20"/>
  <c r="AP525" i="20"/>
  <c r="AO525" i="20"/>
  <c r="AT524" i="20"/>
  <c r="AS524" i="20"/>
  <c r="AR524" i="20"/>
  <c r="AQ524" i="20"/>
  <c r="AP524" i="20"/>
  <c r="AO524" i="20"/>
  <c r="AT523" i="20"/>
  <c r="AS523" i="20"/>
  <c r="AR523" i="20"/>
  <c r="AQ523" i="20"/>
  <c r="AP523" i="20"/>
  <c r="AO523" i="20"/>
  <c r="E523" i="20"/>
  <c r="A523" i="20"/>
  <c r="AT522" i="20"/>
  <c r="AS522" i="20"/>
  <c r="AR522" i="20"/>
  <c r="AQ522" i="20"/>
  <c r="AP522" i="20"/>
  <c r="AO522" i="20"/>
  <c r="AT521" i="20"/>
  <c r="AS521" i="20"/>
  <c r="AR521" i="20"/>
  <c r="AQ521" i="20"/>
  <c r="AP521" i="20"/>
  <c r="AO521" i="20"/>
  <c r="AT520" i="20"/>
  <c r="AS520" i="20"/>
  <c r="AR520" i="20"/>
  <c r="AQ520" i="20"/>
  <c r="AP520" i="20"/>
  <c r="AO520" i="20"/>
  <c r="AT519" i="20"/>
  <c r="AS519" i="20"/>
  <c r="AR519" i="20"/>
  <c r="AQ519" i="20"/>
  <c r="AP519" i="20"/>
  <c r="AO519" i="20"/>
  <c r="AN519" i="20"/>
  <c r="AT518" i="20"/>
  <c r="AS518" i="20"/>
  <c r="AR518" i="20"/>
  <c r="AQ518" i="20"/>
  <c r="AP518" i="20"/>
  <c r="AO518" i="20"/>
  <c r="AT517" i="20"/>
  <c r="AS517" i="20"/>
  <c r="AR517" i="20"/>
  <c r="AQ517" i="20"/>
  <c r="AP517" i="20"/>
  <c r="AO517" i="20"/>
  <c r="AT516" i="20"/>
  <c r="AS516" i="20"/>
  <c r="AR516" i="20"/>
  <c r="AQ516" i="20"/>
  <c r="AP516" i="20"/>
  <c r="AO516" i="20"/>
  <c r="AT515" i="20"/>
  <c r="AS515" i="20"/>
  <c r="AR515" i="20"/>
  <c r="AQ515" i="20"/>
  <c r="AP515" i="20"/>
  <c r="AO515" i="20"/>
  <c r="AT514" i="20"/>
  <c r="AS514" i="20"/>
  <c r="AR514" i="20"/>
  <c r="AQ514" i="20"/>
  <c r="AP514" i="20"/>
  <c r="AO514" i="20"/>
  <c r="AT513" i="20"/>
  <c r="AS513" i="20"/>
  <c r="AR513" i="20"/>
  <c r="AQ513" i="20"/>
  <c r="AP513" i="20"/>
  <c r="AO513" i="20"/>
  <c r="AT512" i="20"/>
  <c r="AS512" i="20"/>
  <c r="AR512" i="20"/>
  <c r="AQ512" i="20"/>
  <c r="AP512" i="20"/>
  <c r="AO512" i="20"/>
  <c r="AT511" i="20"/>
  <c r="AS511" i="20"/>
  <c r="AR511" i="20"/>
  <c r="AQ511" i="20"/>
  <c r="AP511" i="20"/>
  <c r="AO511" i="20"/>
  <c r="AT510" i="20"/>
  <c r="AS510" i="20"/>
  <c r="AR510" i="20"/>
  <c r="AQ510" i="20"/>
  <c r="AP510" i="20"/>
  <c r="AO510" i="20"/>
  <c r="AT509" i="20"/>
  <c r="AS509" i="20"/>
  <c r="AR509" i="20"/>
  <c r="AQ509" i="20"/>
  <c r="AP509" i="20"/>
  <c r="AO509" i="20"/>
  <c r="AT508" i="20"/>
  <c r="AS508" i="20"/>
  <c r="AR508" i="20"/>
  <c r="AQ508" i="20"/>
  <c r="AP508" i="20"/>
  <c r="AO508" i="20"/>
  <c r="AT507" i="20"/>
  <c r="AS507" i="20"/>
  <c r="AR507" i="20"/>
  <c r="AQ507" i="20"/>
  <c r="AP507" i="20"/>
  <c r="AO507" i="20"/>
  <c r="AT506" i="20"/>
  <c r="AS506" i="20"/>
  <c r="AR506" i="20"/>
  <c r="AQ506" i="20"/>
  <c r="AP506" i="20"/>
  <c r="AO506" i="20"/>
  <c r="AT505" i="20"/>
  <c r="AS505" i="20"/>
  <c r="AR505" i="20"/>
  <c r="AQ505" i="20"/>
  <c r="AP505" i="20"/>
  <c r="AO505" i="20"/>
  <c r="AT504" i="20"/>
  <c r="AS504" i="20"/>
  <c r="AR504" i="20"/>
  <c r="AQ504" i="20"/>
  <c r="AP504" i="20"/>
  <c r="AO504" i="20"/>
  <c r="AT503" i="20"/>
  <c r="AS503" i="20"/>
  <c r="AR503" i="20"/>
  <c r="AQ503" i="20"/>
  <c r="AP503" i="20"/>
  <c r="AO503" i="20"/>
  <c r="AT502" i="20"/>
  <c r="AS502" i="20"/>
  <c r="AR502" i="20"/>
  <c r="AQ502" i="20"/>
  <c r="AP502" i="20"/>
  <c r="AO502" i="20"/>
  <c r="AT501" i="20"/>
  <c r="AS501" i="20"/>
  <c r="AR501" i="20"/>
  <c r="AQ501" i="20"/>
  <c r="AP501" i="20"/>
  <c r="AO501" i="20"/>
  <c r="AT500" i="20"/>
  <c r="AS500" i="20"/>
  <c r="AR500" i="20"/>
  <c r="AQ500" i="20"/>
  <c r="AP500" i="20"/>
  <c r="AO500" i="20"/>
  <c r="AT499" i="20"/>
  <c r="AS499" i="20"/>
  <c r="AR499" i="20"/>
  <c r="AQ499" i="20"/>
  <c r="AP499" i="20"/>
  <c r="AO499" i="20"/>
  <c r="AT498" i="20"/>
  <c r="AS498" i="20"/>
  <c r="AR498" i="20"/>
  <c r="AQ498" i="20"/>
  <c r="AP498" i="20"/>
  <c r="AO498" i="20"/>
  <c r="AT497" i="20"/>
  <c r="AS497" i="20"/>
  <c r="AR497" i="20"/>
  <c r="AQ497" i="20"/>
  <c r="AP497" i="20"/>
  <c r="AO497" i="20"/>
  <c r="AT496" i="20"/>
  <c r="AS496" i="20"/>
  <c r="AR496" i="20"/>
  <c r="AQ496" i="20"/>
  <c r="AP496" i="20"/>
  <c r="AO496" i="20"/>
  <c r="AT495" i="20"/>
  <c r="AS495" i="20"/>
  <c r="AR495" i="20"/>
  <c r="AQ495" i="20"/>
  <c r="AP495" i="20"/>
  <c r="AO495" i="20"/>
  <c r="AT494" i="20"/>
  <c r="AS494" i="20"/>
  <c r="AR494" i="20"/>
  <c r="AQ494" i="20"/>
  <c r="AP494" i="20"/>
  <c r="AO494" i="20"/>
  <c r="AT493" i="20"/>
  <c r="AS493" i="20"/>
  <c r="AR493" i="20"/>
  <c r="AQ493" i="20"/>
  <c r="AP493" i="20"/>
  <c r="AO493" i="20"/>
  <c r="H493" i="20"/>
  <c r="AT492" i="20"/>
  <c r="AS492" i="20"/>
  <c r="AR492" i="20"/>
  <c r="AQ492" i="20"/>
  <c r="AP492" i="20"/>
  <c r="AO492" i="20"/>
  <c r="AT491" i="20"/>
  <c r="AS491" i="20"/>
  <c r="AR491" i="20"/>
  <c r="AQ491" i="20"/>
  <c r="AP491" i="20"/>
  <c r="AO491" i="20"/>
  <c r="AT490" i="20"/>
  <c r="AS490" i="20"/>
  <c r="AR490" i="20"/>
  <c r="AQ490" i="20"/>
  <c r="AP490" i="20"/>
  <c r="AO490" i="20"/>
  <c r="AT489" i="20"/>
  <c r="AS489" i="20"/>
  <c r="AR489" i="20"/>
  <c r="AQ489" i="20"/>
  <c r="AP489" i="20"/>
  <c r="AO489" i="20"/>
  <c r="AT488" i="20"/>
  <c r="AS488" i="20"/>
  <c r="AR488" i="20"/>
  <c r="AQ488" i="20"/>
  <c r="AP488" i="20"/>
  <c r="AO488" i="20"/>
  <c r="AT487" i="20"/>
  <c r="AS487" i="20"/>
  <c r="AR487" i="20"/>
  <c r="AQ487" i="20"/>
  <c r="AP487" i="20"/>
  <c r="AO487" i="20"/>
  <c r="AT486" i="20"/>
  <c r="AS486" i="20"/>
  <c r="AR486" i="20"/>
  <c r="AQ486" i="20"/>
  <c r="AP486" i="20"/>
  <c r="AO486" i="20"/>
  <c r="AT485" i="20"/>
  <c r="AS485" i="20"/>
  <c r="AR485" i="20"/>
  <c r="AQ485" i="20"/>
  <c r="AP485" i="20"/>
  <c r="AO485" i="20"/>
  <c r="AT484" i="20"/>
  <c r="AS484" i="20"/>
  <c r="AR484" i="20"/>
  <c r="AQ484" i="20"/>
  <c r="AP484" i="20"/>
  <c r="AO484" i="20"/>
  <c r="AT483" i="20"/>
  <c r="AS483" i="20"/>
  <c r="AR483" i="20"/>
  <c r="AQ483" i="20"/>
  <c r="AP483" i="20"/>
  <c r="AO483" i="20"/>
  <c r="AT482" i="20"/>
  <c r="AS482" i="20"/>
  <c r="AR482" i="20"/>
  <c r="AQ482" i="20"/>
  <c r="AP482" i="20"/>
  <c r="AO482" i="20"/>
  <c r="AT481" i="20"/>
  <c r="AS481" i="20"/>
  <c r="AR481" i="20"/>
  <c r="AQ481" i="20"/>
  <c r="AP481" i="20"/>
  <c r="AO481" i="20"/>
  <c r="AT480" i="20"/>
  <c r="AS480" i="20"/>
  <c r="AR480" i="20"/>
  <c r="AQ480" i="20"/>
  <c r="AP480" i="20"/>
  <c r="AO480" i="20"/>
  <c r="AT479" i="20"/>
  <c r="AS479" i="20"/>
  <c r="AR479" i="20"/>
  <c r="AQ479" i="20"/>
  <c r="AP479" i="20"/>
  <c r="AO479" i="20"/>
  <c r="AT478" i="20"/>
  <c r="AS478" i="20"/>
  <c r="AR478" i="20"/>
  <c r="AQ478" i="20"/>
  <c r="AP478" i="20"/>
  <c r="AO478" i="20"/>
  <c r="AH478" i="20"/>
  <c r="AT477" i="20"/>
  <c r="AS477" i="20"/>
  <c r="AR477" i="20"/>
  <c r="AQ477" i="20"/>
  <c r="AP477" i="20"/>
  <c r="AO477" i="20"/>
  <c r="AT476" i="20"/>
  <c r="AS476" i="20"/>
  <c r="AR476" i="20"/>
  <c r="AQ476" i="20"/>
  <c r="AP476" i="20"/>
  <c r="AO476" i="20"/>
  <c r="AT475" i="20"/>
  <c r="AS475" i="20"/>
  <c r="AR475" i="20"/>
  <c r="AQ475" i="20"/>
  <c r="AP475" i="20"/>
  <c r="AO475" i="20"/>
  <c r="AT474" i="20"/>
  <c r="AS474" i="20"/>
  <c r="AR474" i="20"/>
  <c r="AQ474" i="20"/>
  <c r="AP474" i="20"/>
  <c r="AO474" i="20"/>
  <c r="AT473" i="20"/>
  <c r="AS473" i="20"/>
  <c r="AR473" i="20"/>
  <c r="AQ473" i="20"/>
  <c r="AP473" i="20"/>
  <c r="AO473" i="20"/>
  <c r="AT472" i="20"/>
  <c r="AS472" i="20"/>
  <c r="AR472" i="20"/>
  <c r="AQ472" i="20"/>
  <c r="AP472" i="20"/>
  <c r="AO472" i="20"/>
  <c r="AT471" i="20"/>
  <c r="AS471" i="20"/>
  <c r="AR471" i="20"/>
  <c r="AQ471" i="20"/>
  <c r="AP471" i="20"/>
  <c r="AO471" i="20"/>
  <c r="AT470" i="20"/>
  <c r="AS470" i="20"/>
  <c r="AR470" i="20"/>
  <c r="AQ470" i="20"/>
  <c r="AP470" i="20"/>
  <c r="AO470" i="20"/>
  <c r="AT469" i="20"/>
  <c r="AS469" i="20"/>
  <c r="AR469" i="20"/>
  <c r="AQ469" i="20"/>
  <c r="AP469" i="20"/>
  <c r="AO469" i="20"/>
  <c r="AT468" i="20"/>
  <c r="AS468" i="20"/>
  <c r="AR468" i="20"/>
  <c r="AQ468" i="20"/>
  <c r="AP468" i="20"/>
  <c r="AO468" i="20"/>
  <c r="AT467" i="20"/>
  <c r="AS467" i="20"/>
  <c r="AR467" i="20"/>
  <c r="AQ467" i="20"/>
  <c r="AP467" i="20"/>
  <c r="AO467" i="20"/>
  <c r="AT466" i="20"/>
  <c r="AS466" i="20"/>
  <c r="AR466" i="20"/>
  <c r="AQ466" i="20"/>
  <c r="AP466" i="20"/>
  <c r="AO466" i="20"/>
  <c r="AT465" i="20"/>
  <c r="AS465" i="20"/>
  <c r="AR465" i="20"/>
  <c r="AQ465" i="20"/>
  <c r="AP465" i="20"/>
  <c r="AO465" i="20"/>
  <c r="AT464" i="20"/>
  <c r="AS464" i="20"/>
  <c r="AR464" i="20"/>
  <c r="AQ464" i="20"/>
  <c r="AP464" i="20"/>
  <c r="AO464" i="20"/>
  <c r="AT463" i="20"/>
  <c r="AS463" i="20"/>
  <c r="AR463" i="20"/>
  <c r="AQ463" i="20"/>
  <c r="AP463" i="20"/>
  <c r="AO463" i="20"/>
  <c r="AT462" i="20"/>
  <c r="AS462" i="20"/>
  <c r="AR462" i="20"/>
  <c r="AQ462" i="20"/>
  <c r="AP462" i="20"/>
  <c r="AO462" i="20"/>
  <c r="AT461" i="20"/>
  <c r="AS461" i="20"/>
  <c r="AR461" i="20"/>
  <c r="AQ461" i="20"/>
  <c r="AP461" i="20"/>
  <c r="AO461" i="20"/>
  <c r="AT460" i="20"/>
  <c r="AS460" i="20"/>
  <c r="AR460" i="20"/>
  <c r="AQ460" i="20"/>
  <c r="AP460" i="20"/>
  <c r="AO460" i="20"/>
  <c r="AT459" i="20"/>
  <c r="AS459" i="20"/>
  <c r="AR459" i="20"/>
  <c r="AQ459" i="20"/>
  <c r="AP459" i="20"/>
  <c r="AO459" i="20"/>
  <c r="AT458" i="20"/>
  <c r="AS458" i="20"/>
  <c r="AR458" i="20"/>
  <c r="AQ458" i="20"/>
  <c r="AP458" i="20"/>
  <c r="AO458" i="20"/>
  <c r="AT457" i="20"/>
  <c r="AS457" i="20"/>
  <c r="AR457" i="20"/>
  <c r="AQ457" i="20"/>
  <c r="AP457" i="20"/>
  <c r="AO457" i="20"/>
  <c r="AT456" i="20"/>
  <c r="AS456" i="20"/>
  <c r="AR456" i="20"/>
  <c r="AQ456" i="20"/>
  <c r="AP456" i="20"/>
  <c r="AO456" i="20"/>
  <c r="AT455" i="20"/>
  <c r="AT454" i="20"/>
  <c r="AS454" i="20"/>
  <c r="AR454" i="20"/>
  <c r="AQ454" i="20"/>
  <c r="AP454" i="20"/>
  <c r="AO454" i="20"/>
  <c r="AT453" i="20"/>
  <c r="AS453" i="20"/>
  <c r="AR453" i="20"/>
  <c r="AQ453" i="20"/>
  <c r="AP453" i="20"/>
  <c r="AO453" i="20"/>
  <c r="AT452" i="20"/>
  <c r="AS452" i="20"/>
  <c r="AR452" i="20"/>
  <c r="AQ452" i="20"/>
  <c r="AP452" i="20"/>
  <c r="AO452" i="20"/>
  <c r="AT451" i="20"/>
  <c r="AS451" i="20"/>
  <c r="AR451" i="20"/>
  <c r="AQ451" i="20"/>
  <c r="AP451" i="20"/>
  <c r="AO451" i="20"/>
  <c r="AT450" i="20"/>
  <c r="AS450" i="20"/>
  <c r="AR450" i="20"/>
  <c r="AQ450" i="20"/>
  <c r="AP450" i="20"/>
  <c r="AO450" i="20"/>
  <c r="AT449" i="20"/>
  <c r="AS449" i="20"/>
  <c r="AR449" i="20"/>
  <c r="AQ449" i="20"/>
  <c r="AP449" i="20"/>
  <c r="AO449" i="20"/>
  <c r="AT448" i="20"/>
  <c r="AS448" i="20"/>
  <c r="AR448" i="20"/>
  <c r="AQ448" i="20"/>
  <c r="AP448" i="20"/>
  <c r="AO448" i="20"/>
  <c r="AT447" i="20"/>
  <c r="AS447" i="20"/>
  <c r="AR447" i="20"/>
  <c r="AQ447" i="20"/>
  <c r="AP447" i="20"/>
  <c r="AO447" i="20"/>
  <c r="AT446" i="20"/>
  <c r="AS446" i="20"/>
  <c r="AR446" i="20"/>
  <c r="AQ446" i="20"/>
  <c r="AP446" i="20"/>
  <c r="AO446" i="20"/>
  <c r="AT445" i="20"/>
  <c r="AS445" i="20"/>
  <c r="AR445" i="20"/>
  <c r="AQ445" i="20"/>
  <c r="AP445" i="20"/>
  <c r="AO445" i="20"/>
  <c r="AT444" i="20"/>
  <c r="AS444" i="20"/>
  <c r="AR444" i="20"/>
  <c r="AQ444" i="20"/>
  <c r="AP444" i="20"/>
  <c r="AO444" i="20"/>
  <c r="AT443" i="20"/>
  <c r="AS443" i="20"/>
  <c r="AR443" i="20"/>
  <c r="AQ443" i="20"/>
  <c r="AP443" i="20"/>
  <c r="AO443" i="20"/>
  <c r="AT442" i="20"/>
  <c r="AS442" i="20"/>
  <c r="AR442" i="20"/>
  <c r="AQ442" i="20"/>
  <c r="AP442" i="20"/>
  <c r="AO442" i="20"/>
  <c r="AT441" i="20"/>
  <c r="AS441" i="20"/>
  <c r="AR441" i="20"/>
  <c r="AQ441" i="20"/>
  <c r="AP441" i="20"/>
  <c r="AO441" i="20"/>
  <c r="AT440" i="20"/>
  <c r="AS440" i="20"/>
  <c r="AR440" i="20"/>
  <c r="AQ440" i="20"/>
  <c r="AP440" i="20"/>
  <c r="AO440" i="20"/>
  <c r="AT439" i="20"/>
  <c r="AS439" i="20"/>
  <c r="AR439" i="20"/>
  <c r="AQ439" i="20"/>
  <c r="AP439" i="20"/>
  <c r="AO439" i="20"/>
  <c r="AT438" i="20"/>
  <c r="AS438" i="20"/>
  <c r="AR438" i="20"/>
  <c r="AQ438" i="20"/>
  <c r="AP438" i="20"/>
  <c r="AO438" i="20"/>
  <c r="AT437" i="20"/>
  <c r="AS437" i="20"/>
  <c r="AR437" i="20"/>
  <c r="AQ437" i="20"/>
  <c r="AP437" i="20"/>
  <c r="AO437" i="20"/>
  <c r="AT436" i="20"/>
  <c r="AS436" i="20"/>
  <c r="AR436" i="20"/>
  <c r="AQ436" i="20"/>
  <c r="AP436" i="20"/>
  <c r="AO436" i="20"/>
  <c r="AT435" i="20"/>
  <c r="AS435" i="20"/>
  <c r="AR435" i="20"/>
  <c r="AQ435" i="20"/>
  <c r="AP435" i="20"/>
  <c r="AO435" i="20"/>
  <c r="AT434" i="20"/>
  <c r="AS434" i="20"/>
  <c r="AR434" i="20"/>
  <c r="AQ434" i="20"/>
  <c r="AP434" i="20"/>
  <c r="AO434" i="20"/>
  <c r="AT433" i="20"/>
  <c r="AS433" i="20"/>
  <c r="AR433" i="20"/>
  <c r="AQ433" i="20"/>
  <c r="AP433" i="20"/>
  <c r="AO433" i="20"/>
  <c r="E431" i="20"/>
  <c r="A431" i="20"/>
  <c r="AT430" i="20"/>
  <c r="AS430" i="20"/>
  <c r="AR430" i="20"/>
  <c r="AQ430" i="20"/>
  <c r="AP430" i="20"/>
  <c r="AO430" i="20"/>
  <c r="E430" i="20"/>
  <c r="A430" i="20"/>
  <c r="AT429" i="20"/>
  <c r="AS429" i="20"/>
  <c r="AR429" i="20"/>
  <c r="AQ429" i="20"/>
  <c r="AP429" i="20"/>
  <c r="AO429" i="20"/>
  <c r="E429" i="20"/>
  <c r="A429" i="20"/>
  <c r="AT428" i="20"/>
  <c r="AS428" i="20"/>
  <c r="AR428" i="20"/>
  <c r="AQ428" i="20"/>
  <c r="AP428" i="20"/>
  <c r="AO428" i="20"/>
  <c r="AT427" i="20"/>
  <c r="AS427" i="20"/>
  <c r="AR427" i="20"/>
  <c r="AQ427" i="20"/>
  <c r="AP427" i="20"/>
  <c r="AO427" i="20"/>
  <c r="AT426" i="20"/>
  <c r="AS426" i="20"/>
  <c r="AR426" i="20"/>
  <c r="AQ426" i="20"/>
  <c r="AP426" i="20"/>
  <c r="AO426" i="20"/>
  <c r="AT425" i="20"/>
  <c r="AS425" i="20"/>
  <c r="AR425" i="20"/>
  <c r="AQ425" i="20"/>
  <c r="AP425" i="20"/>
  <c r="AO425" i="20"/>
  <c r="AT424" i="20"/>
  <c r="AS424" i="20"/>
  <c r="AR424" i="20"/>
  <c r="AQ424" i="20"/>
  <c r="AP424" i="20"/>
  <c r="AO424" i="20"/>
  <c r="AT423" i="20"/>
  <c r="AS423" i="20"/>
  <c r="AR423" i="20"/>
  <c r="AQ423" i="20"/>
  <c r="AP423" i="20"/>
  <c r="AO423" i="20"/>
  <c r="E423" i="20"/>
  <c r="A423" i="20"/>
  <c r="AT422" i="20"/>
  <c r="AS422" i="20"/>
  <c r="AR422" i="20"/>
  <c r="AQ422" i="20"/>
  <c r="AP422" i="20"/>
  <c r="AO422" i="20"/>
  <c r="AT421" i="20"/>
  <c r="AS421" i="20"/>
  <c r="AR421" i="20"/>
  <c r="AQ421" i="20"/>
  <c r="AP421" i="20"/>
  <c r="AO421" i="20"/>
  <c r="AT420" i="20"/>
  <c r="AS420" i="20"/>
  <c r="AR420" i="20"/>
  <c r="AQ420" i="20"/>
  <c r="AP420" i="20"/>
  <c r="AO420" i="20"/>
  <c r="AT419" i="20"/>
  <c r="AS419" i="20"/>
  <c r="AR419" i="20"/>
  <c r="AQ419" i="20"/>
  <c r="AP419" i="20"/>
  <c r="AO419" i="20"/>
  <c r="AT418" i="20"/>
  <c r="AS418" i="20"/>
  <c r="AR418" i="20"/>
  <c r="AQ418" i="20"/>
  <c r="AP418" i="20"/>
  <c r="AO418" i="20"/>
  <c r="AT417" i="20"/>
  <c r="AS417" i="20"/>
  <c r="AR417" i="20"/>
  <c r="AQ417" i="20"/>
  <c r="AP417" i="20"/>
  <c r="AO417" i="20"/>
  <c r="AT416" i="20"/>
  <c r="AS416" i="20"/>
  <c r="AR416" i="20"/>
  <c r="AQ416" i="20"/>
  <c r="AP416" i="20"/>
  <c r="AO416" i="20"/>
  <c r="AT415" i="20"/>
  <c r="AS415" i="20"/>
  <c r="AR415" i="20"/>
  <c r="AQ415" i="20"/>
  <c r="AP415" i="20"/>
  <c r="AO415" i="20"/>
  <c r="AT414" i="20"/>
  <c r="AS414" i="20"/>
  <c r="AR414" i="20"/>
  <c r="AQ414" i="20"/>
  <c r="AP414" i="20"/>
  <c r="AO414" i="20"/>
  <c r="AT413" i="20"/>
  <c r="AS413" i="20"/>
  <c r="AR413" i="20"/>
  <c r="AQ413" i="20"/>
  <c r="AP413" i="20"/>
  <c r="AO413" i="20"/>
  <c r="AT412" i="20"/>
  <c r="AS412" i="20"/>
  <c r="AR412" i="20"/>
  <c r="AQ412" i="20"/>
  <c r="AP412" i="20"/>
  <c r="AO412" i="20"/>
  <c r="AT411" i="20"/>
  <c r="AS411" i="20"/>
  <c r="AR411" i="20"/>
  <c r="AQ411" i="20"/>
  <c r="AP411" i="20"/>
  <c r="AO411" i="20"/>
  <c r="AT410" i="20"/>
  <c r="AS410" i="20"/>
  <c r="AR410" i="20"/>
  <c r="AQ410" i="20"/>
  <c r="AP410" i="20"/>
  <c r="AO410" i="20"/>
  <c r="AT409" i="20"/>
  <c r="AS409" i="20"/>
  <c r="AR409" i="20"/>
  <c r="AQ409" i="20"/>
  <c r="AP409" i="20"/>
  <c r="AO409" i="20"/>
  <c r="AT408" i="20"/>
  <c r="AS408" i="20"/>
  <c r="AR408" i="20"/>
  <c r="AQ408" i="20"/>
  <c r="AP408" i="20"/>
  <c r="AO408" i="20"/>
  <c r="AT407" i="20"/>
  <c r="AS407" i="20"/>
  <c r="AR407" i="20"/>
  <c r="AQ407" i="20"/>
  <c r="AP407" i="20"/>
  <c r="AO407" i="20"/>
  <c r="E407" i="20"/>
  <c r="A407" i="20"/>
  <c r="AT406" i="20"/>
  <c r="AS406" i="20"/>
  <c r="AR406" i="20"/>
  <c r="AQ406" i="20"/>
  <c r="AP406" i="20"/>
  <c r="AO406" i="20"/>
  <c r="AT405" i="20"/>
  <c r="AS405" i="20"/>
  <c r="AR405" i="20"/>
  <c r="AQ405" i="20"/>
  <c r="AP405" i="20"/>
  <c r="AO405" i="20"/>
  <c r="AT404" i="20"/>
  <c r="AS404" i="20"/>
  <c r="AR404" i="20"/>
  <c r="AQ404" i="20"/>
  <c r="AP404" i="20"/>
  <c r="AO404" i="20"/>
  <c r="AT403" i="20"/>
  <c r="AS403" i="20"/>
  <c r="AR403" i="20"/>
  <c r="AQ403" i="20"/>
  <c r="AP403" i="20"/>
  <c r="AO403" i="20"/>
  <c r="AT402" i="20"/>
  <c r="AS402" i="20"/>
  <c r="AR402" i="20"/>
  <c r="AQ402" i="20"/>
  <c r="AP402" i="20"/>
  <c r="AO402" i="20"/>
  <c r="E402" i="20"/>
  <c r="A402" i="20"/>
  <c r="AT401" i="20"/>
  <c r="AS401" i="20"/>
  <c r="AR401" i="20"/>
  <c r="AQ401" i="20"/>
  <c r="AP401" i="20"/>
  <c r="AO401" i="20"/>
  <c r="AT400" i="20"/>
  <c r="AS400" i="20"/>
  <c r="AR400" i="20"/>
  <c r="AQ400" i="20"/>
  <c r="AP400" i="20"/>
  <c r="AO400" i="20"/>
  <c r="AT399" i="20"/>
  <c r="AS399" i="20"/>
  <c r="AR399" i="20"/>
  <c r="AQ399" i="20"/>
  <c r="AP399" i="20"/>
  <c r="AO399" i="20"/>
  <c r="AT398" i="20"/>
  <c r="AS398" i="20"/>
  <c r="AR398" i="20"/>
  <c r="AQ398" i="20"/>
  <c r="AP398" i="20"/>
  <c r="AO398" i="20"/>
  <c r="AT397" i="20"/>
  <c r="AS397" i="20"/>
  <c r="AR397" i="20"/>
  <c r="AQ397" i="20"/>
  <c r="AP397" i="20"/>
  <c r="AO397" i="20"/>
  <c r="AT396" i="20"/>
  <c r="AS396" i="20"/>
  <c r="AR396" i="20"/>
  <c r="AQ396" i="20"/>
  <c r="AP396" i="20"/>
  <c r="AO396" i="20"/>
  <c r="E396" i="20"/>
  <c r="A396" i="20"/>
  <c r="AT394" i="20"/>
  <c r="AS394" i="20"/>
  <c r="AR394" i="20"/>
  <c r="AQ394" i="20"/>
  <c r="AP394" i="20"/>
  <c r="AO394" i="20"/>
  <c r="AT392" i="20"/>
  <c r="AS392" i="20"/>
  <c r="AR392" i="20"/>
  <c r="AQ392" i="20"/>
  <c r="AP392" i="20"/>
  <c r="AO392" i="20"/>
  <c r="AT391" i="20"/>
  <c r="AS391" i="20"/>
  <c r="AR391" i="20"/>
  <c r="AQ391" i="20"/>
  <c r="AP391" i="20"/>
  <c r="AO391" i="20"/>
  <c r="AT390" i="20"/>
  <c r="AS390" i="20"/>
  <c r="AR390" i="20"/>
  <c r="AQ390" i="20"/>
  <c r="AP390" i="20"/>
  <c r="AO390" i="20"/>
  <c r="E390" i="20"/>
  <c r="A390" i="20"/>
  <c r="AT389" i="20"/>
  <c r="AS389" i="20"/>
  <c r="AR389" i="20"/>
  <c r="AQ389" i="20"/>
  <c r="AP389" i="20"/>
  <c r="AO389" i="20"/>
  <c r="AT388" i="20"/>
  <c r="AS388" i="20"/>
  <c r="AR388" i="20"/>
  <c r="AQ388" i="20"/>
  <c r="AP388" i="20"/>
  <c r="AO388" i="20"/>
  <c r="AT387" i="20"/>
  <c r="AS387" i="20"/>
  <c r="AR387" i="20"/>
  <c r="AQ387" i="20"/>
  <c r="AP387" i="20"/>
  <c r="AO387" i="20"/>
  <c r="AT386" i="20"/>
  <c r="AS386" i="20"/>
  <c r="AR386" i="20"/>
  <c r="AQ386" i="20"/>
  <c r="AP386" i="20"/>
  <c r="AO386" i="20"/>
  <c r="AT385" i="20"/>
  <c r="AS385" i="20"/>
  <c r="AR385" i="20"/>
  <c r="AQ385" i="20"/>
  <c r="AP385" i="20"/>
  <c r="AO385" i="20"/>
  <c r="AT384" i="20"/>
  <c r="AS384" i="20"/>
  <c r="AR384" i="20"/>
  <c r="AQ384" i="20"/>
  <c r="AP384" i="20"/>
  <c r="AO384" i="20"/>
  <c r="E384" i="20"/>
  <c r="A384" i="20"/>
  <c r="AT383" i="20"/>
  <c r="AS383" i="20"/>
  <c r="AR383" i="20"/>
  <c r="AQ383" i="20"/>
  <c r="AP383" i="20"/>
  <c r="AO383" i="20"/>
  <c r="AT382" i="20"/>
  <c r="AS382" i="20"/>
  <c r="AR382" i="20"/>
  <c r="AQ382" i="20"/>
  <c r="AP382" i="20"/>
  <c r="AO382" i="20"/>
  <c r="AT381" i="20"/>
  <c r="AS381" i="20"/>
  <c r="AR381" i="20"/>
  <c r="AQ381" i="20"/>
  <c r="AP381" i="20"/>
  <c r="AO381" i="20"/>
  <c r="E381" i="20"/>
  <c r="A381" i="20"/>
  <c r="AT380" i="20"/>
  <c r="AS380" i="20"/>
  <c r="AR380" i="20"/>
  <c r="AQ380" i="20"/>
  <c r="AP380" i="20"/>
  <c r="AO380" i="20"/>
  <c r="E380" i="20"/>
  <c r="A380" i="20"/>
  <c r="AT379" i="20"/>
  <c r="AS379" i="20"/>
  <c r="AR379" i="20"/>
  <c r="AQ379" i="20"/>
  <c r="AP379" i="20"/>
  <c r="AO379" i="20"/>
  <c r="AT378" i="20"/>
  <c r="AS378" i="20"/>
  <c r="AR378" i="20"/>
  <c r="AQ378" i="20"/>
  <c r="AP378" i="20"/>
  <c r="AO378" i="20"/>
  <c r="AT377" i="20"/>
  <c r="AS377" i="20"/>
  <c r="AR377" i="20"/>
  <c r="AQ377" i="20"/>
  <c r="AP377" i="20"/>
  <c r="AO377" i="20"/>
  <c r="AT376" i="20"/>
  <c r="AS376" i="20"/>
  <c r="AR376" i="20"/>
  <c r="AQ376" i="20"/>
  <c r="AP376" i="20"/>
  <c r="AO376" i="20"/>
  <c r="AT375" i="20"/>
  <c r="AS375" i="20"/>
  <c r="AR375" i="20"/>
  <c r="AQ375" i="20"/>
  <c r="AP375" i="20"/>
  <c r="AO375" i="20"/>
  <c r="AT374" i="20"/>
  <c r="AS374" i="20"/>
  <c r="AR374" i="20"/>
  <c r="AQ374" i="20"/>
  <c r="AP374" i="20"/>
  <c r="AO374" i="20"/>
  <c r="AT373" i="20"/>
  <c r="AS373" i="20"/>
  <c r="AR373" i="20"/>
  <c r="AQ373" i="20"/>
  <c r="AP373" i="20"/>
  <c r="AO373" i="20"/>
  <c r="E373" i="20"/>
  <c r="A373" i="20"/>
  <c r="AT372" i="20"/>
  <c r="AS372" i="20"/>
  <c r="AR372" i="20"/>
  <c r="AQ372" i="20"/>
  <c r="AP372" i="20"/>
  <c r="AO372" i="20"/>
  <c r="AT371" i="20"/>
  <c r="AS371" i="20"/>
  <c r="AR371" i="20"/>
  <c r="AQ371" i="20"/>
  <c r="AP371" i="20"/>
  <c r="AO371" i="20"/>
  <c r="AT370" i="20"/>
  <c r="AS370" i="20"/>
  <c r="AR370" i="20"/>
  <c r="AQ370" i="20"/>
  <c r="AP370" i="20"/>
  <c r="AO370" i="20"/>
  <c r="E370" i="20"/>
  <c r="A370" i="20"/>
  <c r="AT369" i="20"/>
  <c r="AS369" i="20"/>
  <c r="AR369" i="20"/>
  <c r="AQ369" i="20"/>
  <c r="AP369" i="20"/>
  <c r="AO369" i="20"/>
  <c r="E369" i="20"/>
  <c r="A369" i="20"/>
  <c r="AT368" i="20"/>
  <c r="AS368" i="20"/>
  <c r="AR368" i="20"/>
  <c r="AQ368" i="20"/>
  <c r="AP368" i="20"/>
  <c r="AO368" i="20"/>
  <c r="E368" i="20"/>
  <c r="A368" i="20"/>
  <c r="AT367" i="20"/>
  <c r="AS367" i="20"/>
  <c r="AR367" i="20"/>
  <c r="AQ367" i="20"/>
  <c r="AP367" i="20"/>
  <c r="AO367" i="20"/>
  <c r="AT366" i="20"/>
  <c r="AS366" i="20"/>
  <c r="AR366" i="20"/>
  <c r="AQ366" i="20"/>
  <c r="AP366" i="20"/>
  <c r="AO366" i="20"/>
  <c r="AT365" i="20"/>
  <c r="AS365" i="20"/>
  <c r="AR365" i="20"/>
  <c r="AQ365" i="20"/>
  <c r="AP365" i="20"/>
  <c r="AO365" i="20"/>
  <c r="AT364" i="20"/>
  <c r="AS364" i="20"/>
  <c r="AR364" i="20"/>
  <c r="AQ364" i="20"/>
  <c r="AP364" i="20"/>
  <c r="AO364" i="20"/>
  <c r="AT363" i="20"/>
  <c r="AS363" i="20"/>
  <c r="AR363" i="20"/>
  <c r="AQ363" i="20"/>
  <c r="AP363" i="20"/>
  <c r="AO363" i="20"/>
  <c r="AT362" i="20"/>
  <c r="AS362" i="20"/>
  <c r="AR362" i="20"/>
  <c r="AQ362" i="20"/>
  <c r="AP362" i="20"/>
  <c r="AO362" i="20"/>
  <c r="AT361" i="20"/>
  <c r="AS361" i="20"/>
  <c r="AR361" i="20"/>
  <c r="AQ361" i="20"/>
  <c r="AP361" i="20"/>
  <c r="AO361" i="20"/>
  <c r="AT360" i="20"/>
  <c r="AS360" i="20"/>
  <c r="AR360" i="20"/>
  <c r="AQ360" i="20"/>
  <c r="AP360" i="20"/>
  <c r="AO360" i="20"/>
  <c r="AT359" i="20"/>
  <c r="AS359" i="20"/>
  <c r="AR359" i="20"/>
  <c r="AQ359" i="20"/>
  <c r="AP359" i="20"/>
  <c r="AO359" i="20"/>
  <c r="AT358" i="20"/>
  <c r="AS358" i="20"/>
  <c r="AR358" i="20"/>
  <c r="AQ358" i="20"/>
  <c r="AP358" i="20"/>
  <c r="AO358" i="20"/>
  <c r="AT357" i="20"/>
  <c r="AS357" i="20"/>
  <c r="AR357" i="20"/>
  <c r="AQ357" i="20"/>
  <c r="AP357" i="20"/>
  <c r="AO357" i="20"/>
  <c r="AT356" i="20"/>
  <c r="AS356" i="20"/>
  <c r="AR356" i="20"/>
  <c r="AQ356" i="20"/>
  <c r="AP356" i="20"/>
  <c r="AO356" i="20"/>
  <c r="AT355" i="20"/>
  <c r="AS355" i="20"/>
  <c r="AR355" i="20"/>
  <c r="AQ355" i="20"/>
  <c r="AP355" i="20"/>
  <c r="AO355" i="20"/>
  <c r="AT354" i="20"/>
  <c r="AS354" i="20"/>
  <c r="AR354" i="20"/>
  <c r="AQ354" i="20"/>
  <c r="AP354" i="20"/>
  <c r="AO354" i="20"/>
  <c r="AT353" i="20"/>
  <c r="AS353" i="20"/>
  <c r="AR353" i="20"/>
  <c r="AQ353" i="20"/>
  <c r="AP353" i="20"/>
  <c r="AO353" i="20"/>
  <c r="E353" i="20"/>
  <c r="A353" i="20"/>
  <c r="AT352" i="20"/>
  <c r="AS352" i="20"/>
  <c r="AR352" i="20"/>
  <c r="AQ352" i="20"/>
  <c r="AP352" i="20"/>
  <c r="AO352" i="20"/>
  <c r="AT351" i="20"/>
  <c r="AS351" i="20"/>
  <c r="AR351" i="20"/>
  <c r="AQ351" i="20"/>
  <c r="AP351" i="20"/>
  <c r="AO351" i="20"/>
  <c r="AT350" i="20"/>
  <c r="AS350" i="20"/>
  <c r="AR350" i="20"/>
  <c r="AQ350" i="20"/>
  <c r="AP350" i="20"/>
  <c r="AO350" i="20"/>
  <c r="AT349" i="20"/>
  <c r="AS349" i="20"/>
  <c r="AR349" i="20"/>
  <c r="AQ349" i="20"/>
  <c r="AP349" i="20"/>
  <c r="AO349" i="20"/>
  <c r="AT348" i="20"/>
  <c r="AS348" i="20"/>
  <c r="AR348" i="20"/>
  <c r="AQ348" i="20"/>
  <c r="AP348" i="20"/>
  <c r="AO348" i="20"/>
  <c r="AT347" i="20"/>
  <c r="AS347" i="20"/>
  <c r="AR347" i="20"/>
  <c r="AQ347" i="20"/>
  <c r="AP347" i="20"/>
  <c r="AO347" i="20"/>
  <c r="AT346" i="20"/>
  <c r="AS346" i="20"/>
  <c r="AR346" i="20"/>
  <c r="AQ346" i="20"/>
  <c r="AP346" i="20"/>
  <c r="AO346" i="20"/>
  <c r="AT345" i="20"/>
  <c r="AS345" i="20"/>
  <c r="AR345" i="20"/>
  <c r="AQ345" i="20"/>
  <c r="AP345" i="20"/>
  <c r="AO345" i="20"/>
  <c r="AT344" i="20"/>
  <c r="AS344" i="20"/>
  <c r="AR344" i="20"/>
  <c r="AQ344" i="20"/>
  <c r="AP344" i="20"/>
  <c r="AO344" i="20"/>
  <c r="E344" i="20"/>
  <c r="A344" i="20"/>
  <c r="AT343" i="20"/>
  <c r="AS343" i="20"/>
  <c r="AR343" i="20"/>
  <c r="AQ343" i="20"/>
  <c r="AP343" i="20"/>
  <c r="AO343" i="20"/>
  <c r="AT342" i="20"/>
  <c r="AS342" i="20"/>
  <c r="AR342" i="20"/>
  <c r="AQ342" i="20"/>
  <c r="AP342" i="20"/>
  <c r="AO342" i="20"/>
  <c r="AT341" i="20"/>
  <c r="AS341" i="20"/>
  <c r="AR341" i="20"/>
  <c r="AQ341" i="20"/>
  <c r="AP341" i="20"/>
  <c r="AO341" i="20"/>
  <c r="AT340" i="20"/>
  <c r="AS340" i="20"/>
  <c r="AR340" i="20"/>
  <c r="AQ340" i="20"/>
  <c r="AP340" i="20"/>
  <c r="AO340" i="20"/>
  <c r="AT339" i="20"/>
  <c r="AS339" i="20"/>
  <c r="AR339" i="20"/>
  <c r="AQ339" i="20"/>
  <c r="AP339" i="20"/>
  <c r="AO339" i="20"/>
  <c r="AT338" i="20"/>
  <c r="AS338" i="20"/>
  <c r="AR338" i="20"/>
  <c r="AQ338" i="20"/>
  <c r="AP338" i="20"/>
  <c r="AO338" i="20"/>
  <c r="E338" i="20"/>
  <c r="A338" i="20"/>
  <c r="AT337" i="20"/>
  <c r="AS337" i="20"/>
  <c r="AR337" i="20"/>
  <c r="AQ337" i="20"/>
  <c r="AP337" i="20"/>
  <c r="AO337" i="20"/>
  <c r="AT336" i="20"/>
  <c r="AS336" i="20"/>
  <c r="AR336" i="20"/>
  <c r="AQ336" i="20"/>
  <c r="AP336" i="20"/>
  <c r="AO336" i="20"/>
  <c r="AT335" i="20"/>
  <c r="AS335" i="20"/>
  <c r="AR335" i="20"/>
  <c r="AQ335" i="20"/>
  <c r="AP335" i="20"/>
  <c r="AO335" i="20"/>
  <c r="AT334" i="20"/>
  <c r="AS334" i="20"/>
  <c r="AR334" i="20"/>
  <c r="AQ334" i="20"/>
  <c r="AP334" i="20"/>
  <c r="AO334" i="20"/>
  <c r="AT333" i="20"/>
  <c r="AS333" i="20"/>
  <c r="AR333" i="20"/>
  <c r="AQ333" i="20"/>
  <c r="AP333" i="20"/>
  <c r="AO333" i="20"/>
  <c r="E333" i="20"/>
  <c r="A333" i="20"/>
  <c r="AT332" i="20"/>
  <c r="AS332" i="20"/>
  <c r="AR332" i="20"/>
  <c r="AQ332" i="20"/>
  <c r="AP332" i="20"/>
  <c r="AO332" i="20"/>
  <c r="AT331" i="20"/>
  <c r="AS331" i="20"/>
  <c r="AR331" i="20"/>
  <c r="AQ331" i="20"/>
  <c r="AP331" i="20"/>
  <c r="AO331" i="20"/>
  <c r="AT330" i="20"/>
  <c r="AS330" i="20"/>
  <c r="AR330" i="20"/>
  <c r="AQ330" i="20"/>
  <c r="AP330" i="20"/>
  <c r="AO330" i="20"/>
  <c r="AT329" i="20"/>
  <c r="AS329" i="20"/>
  <c r="AR329" i="20"/>
  <c r="AQ329" i="20"/>
  <c r="AP329" i="20"/>
  <c r="AO329" i="20"/>
  <c r="AT328" i="20"/>
  <c r="AS328" i="20"/>
  <c r="AR328" i="20"/>
  <c r="AQ328" i="20"/>
  <c r="AP328" i="20"/>
  <c r="AO328" i="20"/>
  <c r="AT327" i="20"/>
  <c r="AS327" i="20"/>
  <c r="AR327" i="20"/>
  <c r="AQ327" i="20"/>
  <c r="AP327" i="20"/>
  <c r="AO327" i="20"/>
  <c r="AT326" i="20"/>
  <c r="AS326" i="20"/>
  <c r="AR326" i="20"/>
  <c r="AQ326" i="20"/>
  <c r="AP326" i="20"/>
  <c r="AO326" i="20"/>
  <c r="AT325" i="20"/>
  <c r="AS325" i="20"/>
  <c r="AR325" i="20"/>
  <c r="AQ325" i="20"/>
  <c r="AP325" i="20"/>
  <c r="AO325" i="20"/>
  <c r="AT324" i="20"/>
  <c r="AS324" i="20"/>
  <c r="AR324" i="20"/>
  <c r="AQ324" i="20"/>
  <c r="AP324" i="20"/>
  <c r="AO324" i="20"/>
  <c r="AT323" i="20"/>
  <c r="AS323" i="20"/>
  <c r="AR323" i="20"/>
  <c r="AQ323" i="20"/>
  <c r="AP323" i="20"/>
  <c r="AO323" i="20"/>
  <c r="AT322" i="20"/>
  <c r="AS322" i="20"/>
  <c r="AR322" i="20"/>
  <c r="AQ322" i="20"/>
  <c r="AP322" i="20"/>
  <c r="AO322" i="20"/>
  <c r="AT321" i="20"/>
  <c r="AS321" i="20"/>
  <c r="AR321" i="20"/>
  <c r="AQ321" i="20"/>
  <c r="AP321" i="20"/>
  <c r="AO321" i="20"/>
  <c r="AT320" i="20"/>
  <c r="AS320" i="20"/>
  <c r="AR320" i="20"/>
  <c r="AQ320" i="20"/>
  <c r="AP320" i="20"/>
  <c r="AO320" i="20"/>
  <c r="E320" i="20"/>
  <c r="A320" i="20"/>
  <c r="AT319" i="20"/>
  <c r="AS319" i="20"/>
  <c r="AR319" i="20"/>
  <c r="AQ319" i="20"/>
  <c r="AP319" i="20"/>
  <c r="AO319" i="20"/>
  <c r="AT318" i="20"/>
  <c r="AS318" i="20"/>
  <c r="AR318" i="20"/>
  <c r="AQ318" i="20"/>
  <c r="AP318" i="20"/>
  <c r="AO318" i="20"/>
  <c r="E318" i="20"/>
  <c r="A318" i="20"/>
  <c r="AT317" i="20"/>
  <c r="AS317" i="20"/>
  <c r="AR317" i="20"/>
  <c r="AQ317" i="20"/>
  <c r="AP317" i="20"/>
  <c r="AO317" i="20"/>
  <c r="E317" i="20"/>
  <c r="A317" i="20"/>
  <c r="AT316" i="20"/>
  <c r="AS316" i="20"/>
  <c r="AR316" i="20"/>
  <c r="AQ316" i="20"/>
  <c r="AP316" i="20"/>
  <c r="AO316" i="20"/>
  <c r="AT315" i="20"/>
  <c r="AS315" i="20"/>
  <c r="AR315" i="20"/>
  <c r="AQ315" i="20"/>
  <c r="AP315" i="20"/>
  <c r="AO315" i="20"/>
  <c r="AT314" i="20"/>
  <c r="AS314" i="20"/>
  <c r="AR314" i="20"/>
  <c r="AQ314" i="20"/>
  <c r="AP314" i="20"/>
  <c r="AO314" i="20"/>
  <c r="AT313" i="20"/>
  <c r="AS313" i="20"/>
  <c r="AR313" i="20"/>
  <c r="AQ313" i="20"/>
  <c r="AP313" i="20"/>
  <c r="AO313" i="20"/>
  <c r="E313" i="20"/>
  <c r="A313" i="20"/>
  <c r="AT312" i="20"/>
  <c r="AS312" i="20"/>
  <c r="AR312" i="20"/>
  <c r="AQ312" i="20"/>
  <c r="AP312" i="20"/>
  <c r="AO312" i="20"/>
  <c r="AT311" i="20"/>
  <c r="AS311" i="20"/>
  <c r="AR311" i="20"/>
  <c r="AQ311" i="20"/>
  <c r="AP311" i="20"/>
  <c r="AO311" i="20"/>
  <c r="E311" i="20"/>
  <c r="A311" i="20"/>
  <c r="AT310" i="20"/>
  <c r="AS310" i="20"/>
  <c r="AR310" i="20"/>
  <c r="AQ310" i="20"/>
  <c r="AP310" i="20"/>
  <c r="AO310" i="20"/>
  <c r="AT309" i="20"/>
  <c r="AS309" i="20"/>
  <c r="AR309" i="20"/>
  <c r="AQ309" i="20"/>
  <c r="AP309" i="20"/>
  <c r="AO309" i="20"/>
  <c r="AT308" i="20"/>
  <c r="AS308" i="20"/>
  <c r="AR308" i="20"/>
  <c r="AQ308" i="20"/>
  <c r="AP308" i="20"/>
  <c r="AO308" i="20"/>
  <c r="AT307" i="20"/>
  <c r="AS307" i="20"/>
  <c r="AR307" i="20"/>
  <c r="AQ307" i="20"/>
  <c r="AP307" i="20"/>
  <c r="AO307" i="20"/>
  <c r="AT306" i="20"/>
  <c r="AS306" i="20"/>
  <c r="AR306" i="20"/>
  <c r="AQ306" i="20"/>
  <c r="AP306" i="20"/>
  <c r="AO306" i="20"/>
  <c r="AT305" i="20"/>
  <c r="AS305" i="20"/>
  <c r="AR305" i="20"/>
  <c r="AQ305" i="20"/>
  <c r="AP305" i="20"/>
  <c r="AO305" i="20"/>
  <c r="E305" i="20"/>
  <c r="A305" i="20"/>
  <c r="AT304" i="20"/>
  <c r="AS304" i="20"/>
  <c r="AR304" i="20"/>
  <c r="AQ304" i="20"/>
  <c r="AP304" i="20"/>
  <c r="AO304" i="20"/>
  <c r="AT303" i="20"/>
  <c r="AS303" i="20"/>
  <c r="AR303" i="20"/>
  <c r="AQ303" i="20"/>
  <c r="AP303" i="20"/>
  <c r="AO303" i="20"/>
  <c r="AT302" i="20"/>
  <c r="AS302" i="20"/>
  <c r="AR302" i="20"/>
  <c r="AQ302" i="20"/>
  <c r="AP302" i="20"/>
  <c r="AO302" i="20"/>
  <c r="AT301" i="20"/>
  <c r="AS301" i="20"/>
  <c r="AR301" i="20"/>
  <c r="AQ301" i="20"/>
  <c r="AP301" i="20"/>
  <c r="AO301" i="20"/>
  <c r="AT300" i="20"/>
  <c r="AS300" i="20"/>
  <c r="AR300" i="20"/>
  <c r="AQ300" i="20"/>
  <c r="AP300" i="20"/>
  <c r="AO300" i="20"/>
  <c r="AT299" i="20"/>
  <c r="AS299" i="20"/>
  <c r="AR299" i="20"/>
  <c r="AQ299" i="20"/>
  <c r="AP299" i="20"/>
  <c r="AO299" i="20"/>
  <c r="AT298" i="20"/>
  <c r="AS298" i="20"/>
  <c r="AR298" i="20"/>
  <c r="AQ298" i="20"/>
  <c r="AP298" i="20"/>
  <c r="AO298" i="20"/>
  <c r="AT297" i="20"/>
  <c r="AS297" i="20"/>
  <c r="AR297" i="20"/>
  <c r="AQ297" i="20"/>
  <c r="AP297" i="20"/>
  <c r="AO297" i="20"/>
  <c r="AT296" i="20"/>
  <c r="AS296" i="20"/>
  <c r="AR296" i="20"/>
  <c r="AQ296" i="20"/>
  <c r="AP296" i="20"/>
  <c r="AO296" i="20"/>
  <c r="AT295" i="20"/>
  <c r="AS295" i="20"/>
  <c r="AR295" i="20"/>
  <c r="AQ295" i="20"/>
  <c r="AP295" i="20"/>
  <c r="AO295" i="20"/>
  <c r="E295" i="20"/>
  <c r="A295" i="20"/>
  <c r="AT294" i="20"/>
  <c r="AS294" i="20"/>
  <c r="AR294" i="20"/>
  <c r="AQ294" i="20"/>
  <c r="AP294" i="20"/>
  <c r="AO294" i="20"/>
  <c r="AT293" i="20"/>
  <c r="AS293" i="20"/>
  <c r="AR293" i="20"/>
  <c r="AQ293" i="20"/>
  <c r="AP293" i="20"/>
  <c r="AO293" i="20"/>
  <c r="AT292" i="20"/>
  <c r="AS292" i="20"/>
  <c r="AR292" i="20"/>
  <c r="AQ292" i="20"/>
  <c r="AP292" i="20"/>
  <c r="AO292" i="20"/>
  <c r="AT291" i="20"/>
  <c r="AS291" i="20"/>
  <c r="AR291" i="20"/>
  <c r="AQ291" i="20"/>
  <c r="AP291" i="20"/>
  <c r="AO291" i="20"/>
  <c r="E291" i="20"/>
  <c r="A291" i="20"/>
  <c r="AT290" i="20"/>
  <c r="AS290" i="20"/>
  <c r="AR290" i="20"/>
  <c r="AQ290" i="20"/>
  <c r="AP290" i="20"/>
  <c r="AO290" i="20"/>
  <c r="AT289" i="20"/>
  <c r="AS289" i="20"/>
  <c r="AR289" i="20"/>
  <c r="AQ289" i="20"/>
  <c r="AP289" i="20"/>
  <c r="AO289" i="20"/>
  <c r="AT288" i="20"/>
  <c r="AS288" i="20"/>
  <c r="AR288" i="20"/>
  <c r="AQ288" i="20"/>
  <c r="AP288" i="20"/>
  <c r="AO288" i="20"/>
  <c r="AT287" i="20"/>
  <c r="AS287" i="20"/>
  <c r="AR287" i="20"/>
  <c r="AQ287" i="20"/>
  <c r="AP287" i="20"/>
  <c r="AO287" i="20"/>
  <c r="E287" i="20"/>
  <c r="A287" i="20"/>
  <c r="AT286" i="20"/>
  <c r="AS286" i="20"/>
  <c r="AR286" i="20"/>
  <c r="AQ286" i="20"/>
  <c r="AP286" i="20"/>
  <c r="AO286" i="20"/>
  <c r="AT285" i="20"/>
  <c r="AS285" i="20"/>
  <c r="AR285" i="20"/>
  <c r="AQ285" i="20"/>
  <c r="AP285" i="20"/>
  <c r="AO285" i="20"/>
  <c r="AT284" i="20"/>
  <c r="AS284" i="20"/>
  <c r="AR284" i="20"/>
  <c r="AQ284" i="20"/>
  <c r="AP284" i="20"/>
  <c r="AO284" i="20"/>
  <c r="AT283" i="20"/>
  <c r="AT282" i="20"/>
  <c r="AS282" i="20"/>
  <c r="AR282" i="20"/>
  <c r="AQ282" i="20"/>
  <c r="AP282" i="20"/>
  <c r="AO282" i="20"/>
  <c r="E282" i="20"/>
  <c r="A282" i="20"/>
  <c r="AT281" i="20"/>
  <c r="AS281" i="20"/>
  <c r="AR281" i="20"/>
  <c r="AQ281" i="20"/>
  <c r="AP281" i="20"/>
  <c r="AO281" i="20"/>
  <c r="AT280" i="20"/>
  <c r="AS280" i="20"/>
  <c r="AR280" i="20"/>
  <c r="AQ280" i="20"/>
  <c r="AP280" i="20"/>
  <c r="AO280" i="20"/>
  <c r="AT279" i="20"/>
  <c r="AS279" i="20"/>
  <c r="AR279" i="20"/>
  <c r="AQ279" i="20"/>
  <c r="AP279" i="20"/>
  <c r="AO279" i="20"/>
  <c r="AT278" i="20"/>
  <c r="AS278" i="20"/>
  <c r="AR278" i="20"/>
  <c r="AQ278" i="20"/>
  <c r="AP278" i="20"/>
  <c r="AO278" i="20"/>
  <c r="AT277" i="20"/>
  <c r="AS277" i="20"/>
  <c r="AR277" i="20"/>
  <c r="AQ277" i="20"/>
  <c r="AP277" i="20"/>
  <c r="AO277" i="20"/>
  <c r="E277" i="20"/>
  <c r="A277" i="20"/>
  <c r="AT276" i="20"/>
  <c r="AS276" i="20"/>
  <c r="AR276" i="20"/>
  <c r="AQ276" i="20"/>
  <c r="AP276" i="20"/>
  <c r="AO276" i="20"/>
  <c r="AT275" i="20"/>
  <c r="AS275" i="20"/>
  <c r="AR275" i="20"/>
  <c r="AQ275" i="20"/>
  <c r="AP275" i="20"/>
  <c r="AO275" i="20"/>
  <c r="AT274" i="20"/>
  <c r="AS274" i="20"/>
  <c r="AR274" i="20"/>
  <c r="AQ274" i="20"/>
  <c r="AP274" i="20"/>
  <c r="AO274" i="20"/>
  <c r="AT273" i="20"/>
  <c r="AS273" i="20"/>
  <c r="AR273" i="20"/>
  <c r="AQ273" i="20"/>
  <c r="AP273" i="20"/>
  <c r="AO273" i="20"/>
  <c r="AT272" i="20"/>
  <c r="AS272" i="20"/>
  <c r="AR272" i="20"/>
  <c r="AQ272" i="20"/>
  <c r="AP272" i="20"/>
  <c r="AO272" i="20"/>
  <c r="AT271" i="20"/>
  <c r="AS271" i="20"/>
  <c r="AR271" i="20"/>
  <c r="AQ271" i="20"/>
  <c r="AP271" i="20"/>
  <c r="AO271" i="20"/>
  <c r="E271" i="20"/>
  <c r="A271" i="20"/>
  <c r="AT270" i="20"/>
  <c r="AS270" i="20"/>
  <c r="AR270" i="20"/>
  <c r="AQ270" i="20"/>
  <c r="AP270" i="20"/>
  <c r="AO270" i="20"/>
  <c r="E270" i="20"/>
  <c r="A270" i="20"/>
  <c r="AT269" i="20"/>
  <c r="AT268" i="20"/>
  <c r="AS268" i="20"/>
  <c r="AR268" i="20"/>
  <c r="AQ268" i="20"/>
  <c r="AP268" i="20"/>
  <c r="AO268" i="20"/>
  <c r="AT267" i="20"/>
  <c r="AS267" i="20"/>
  <c r="AR267" i="20"/>
  <c r="AQ267" i="20"/>
  <c r="AP267" i="20"/>
  <c r="AO267" i="20"/>
  <c r="AT266" i="20"/>
  <c r="AS266" i="20"/>
  <c r="AR266" i="20"/>
  <c r="AQ266" i="20"/>
  <c r="AP266" i="20"/>
  <c r="AO266" i="20"/>
  <c r="AT265" i="20"/>
  <c r="AS265" i="20"/>
  <c r="AR265" i="20"/>
  <c r="AQ265" i="20"/>
  <c r="AP265" i="20"/>
  <c r="AO265" i="20"/>
  <c r="AT264" i="20"/>
  <c r="AS264" i="20"/>
  <c r="AR264" i="20"/>
  <c r="AQ264" i="20"/>
  <c r="AP264" i="20"/>
  <c r="AO264" i="20"/>
  <c r="AT263" i="20"/>
  <c r="AS263" i="20"/>
  <c r="AR263" i="20"/>
  <c r="AQ263" i="20"/>
  <c r="AP263" i="20"/>
  <c r="AO263" i="20"/>
  <c r="AT262" i="20"/>
  <c r="AS262" i="20"/>
  <c r="AR262" i="20"/>
  <c r="AQ262" i="20"/>
  <c r="AP262" i="20"/>
  <c r="AO262" i="20"/>
  <c r="AT261" i="20"/>
  <c r="AS261" i="20"/>
  <c r="AR261" i="20"/>
  <c r="AQ261" i="20"/>
  <c r="AP261" i="20"/>
  <c r="AO261" i="20"/>
  <c r="E261" i="20"/>
  <c r="A261" i="20"/>
  <c r="AT260" i="20"/>
  <c r="AS260" i="20"/>
  <c r="AR260" i="20"/>
  <c r="AQ260" i="20"/>
  <c r="AP260" i="20"/>
  <c r="AO260" i="20"/>
  <c r="E260" i="20"/>
  <c r="A260" i="20"/>
  <c r="AT259" i="20"/>
  <c r="AS259" i="20"/>
  <c r="AR259" i="20"/>
  <c r="AQ259" i="20"/>
  <c r="AP259" i="20"/>
  <c r="AO259" i="20"/>
  <c r="AT258" i="20"/>
  <c r="AS258" i="20"/>
  <c r="AR258" i="20"/>
  <c r="AQ258" i="20"/>
  <c r="AP258" i="20"/>
  <c r="AO258" i="20"/>
  <c r="E258" i="20"/>
  <c r="A258" i="20"/>
  <c r="AT257" i="20"/>
  <c r="AS257" i="20"/>
  <c r="AR257" i="20"/>
  <c r="AQ257" i="20"/>
  <c r="AP257" i="20"/>
  <c r="AO257" i="20"/>
  <c r="E257" i="20"/>
  <c r="A257" i="20"/>
  <c r="AT256" i="20"/>
  <c r="AT255" i="20"/>
  <c r="AT254" i="20"/>
  <c r="AS254" i="20"/>
  <c r="AR254" i="20"/>
  <c r="AQ254" i="20"/>
  <c r="AP254" i="20"/>
  <c r="AO254" i="20"/>
  <c r="E254" i="20"/>
  <c r="A254" i="20"/>
  <c r="AT253" i="20"/>
  <c r="AS253" i="20"/>
  <c r="AR253" i="20"/>
  <c r="AQ253" i="20"/>
  <c r="AP253" i="20"/>
  <c r="AO253" i="20"/>
  <c r="AT252" i="20"/>
  <c r="AS252" i="20"/>
  <c r="AR252" i="20"/>
  <c r="AQ252" i="20"/>
  <c r="AP252" i="20"/>
  <c r="AO252" i="20"/>
  <c r="AT251" i="20"/>
  <c r="AS251" i="20"/>
  <c r="AR251" i="20"/>
  <c r="AQ251" i="20"/>
  <c r="AP251" i="20"/>
  <c r="AO251" i="20"/>
  <c r="AN251" i="20"/>
  <c r="AT250" i="20"/>
  <c r="AS250" i="20"/>
  <c r="AR250" i="20"/>
  <c r="AQ250" i="20"/>
  <c r="AP250" i="20"/>
  <c r="AO250" i="20"/>
  <c r="AT249" i="20"/>
  <c r="AS249" i="20"/>
  <c r="AR249" i="20"/>
  <c r="AQ249" i="20"/>
  <c r="AP249" i="20"/>
  <c r="AO249" i="20"/>
  <c r="AT248" i="20"/>
  <c r="AT247" i="20"/>
  <c r="AS247" i="20"/>
  <c r="AR247" i="20"/>
  <c r="AQ247" i="20"/>
  <c r="AP247" i="20"/>
  <c r="AO247" i="20"/>
  <c r="AT246" i="20"/>
  <c r="AS246" i="20"/>
  <c r="AR246" i="20"/>
  <c r="AQ246" i="20"/>
  <c r="AP246" i="20"/>
  <c r="AO246" i="20"/>
  <c r="AT245" i="20"/>
  <c r="AS245" i="20"/>
  <c r="AR245" i="20"/>
  <c r="AQ245" i="20"/>
  <c r="AP245" i="20"/>
  <c r="AO245" i="20"/>
  <c r="AT244" i="20"/>
  <c r="AS244" i="20"/>
  <c r="AR244" i="20"/>
  <c r="AQ244" i="20"/>
  <c r="AP244" i="20"/>
  <c r="AO244" i="20"/>
  <c r="AT243" i="20"/>
  <c r="AS243" i="20"/>
  <c r="AR243" i="20"/>
  <c r="AQ243" i="20"/>
  <c r="AP243" i="20"/>
  <c r="AO243" i="20"/>
  <c r="AT242" i="20"/>
  <c r="AS242" i="20"/>
  <c r="AR242" i="20"/>
  <c r="AQ242" i="20"/>
  <c r="AP242" i="20"/>
  <c r="AO242" i="20"/>
  <c r="AT241" i="20"/>
  <c r="AS241" i="20"/>
  <c r="AR241" i="20"/>
  <c r="AQ241" i="20"/>
  <c r="AP241" i="20"/>
  <c r="AO241" i="20"/>
  <c r="AT240" i="20"/>
  <c r="AS240" i="20"/>
  <c r="AR240" i="20"/>
  <c r="AQ240" i="20"/>
  <c r="AP240" i="20"/>
  <c r="AO240" i="20"/>
  <c r="AT239" i="20"/>
  <c r="AS239" i="20"/>
  <c r="AR239" i="20"/>
  <c r="AQ239" i="20"/>
  <c r="AP239" i="20"/>
  <c r="AO239" i="20"/>
  <c r="AT238" i="20"/>
  <c r="AS238" i="20"/>
  <c r="AR238" i="20"/>
  <c r="AQ238" i="20"/>
  <c r="AP238" i="20"/>
  <c r="AO238" i="20"/>
  <c r="AT237" i="20"/>
  <c r="AS237" i="20"/>
  <c r="AR237" i="20"/>
  <c r="AQ237" i="20"/>
  <c r="AP237" i="20"/>
  <c r="AO237" i="20"/>
  <c r="AT236" i="20"/>
  <c r="AS236" i="20"/>
  <c r="AR236" i="20"/>
  <c r="AQ236" i="20"/>
  <c r="AP236" i="20"/>
  <c r="AO236" i="20"/>
  <c r="AT235" i="20"/>
  <c r="AS235" i="20"/>
  <c r="AR235" i="20"/>
  <c r="AQ235" i="20"/>
  <c r="AP235" i="20"/>
  <c r="AO235" i="20"/>
  <c r="AT234" i="20"/>
  <c r="AS234" i="20"/>
  <c r="AR234" i="20"/>
  <c r="AQ234" i="20"/>
  <c r="AP234" i="20"/>
  <c r="AO234" i="20"/>
  <c r="AT233" i="20"/>
  <c r="AS233" i="20"/>
  <c r="AR233" i="20"/>
  <c r="AQ233" i="20"/>
  <c r="AP233" i="20"/>
  <c r="AO233" i="20"/>
  <c r="AT232" i="20"/>
  <c r="AS232" i="20"/>
  <c r="AR232" i="20"/>
  <c r="AQ232" i="20"/>
  <c r="AP232" i="20"/>
  <c r="AO232" i="20"/>
  <c r="AT231" i="20"/>
  <c r="AS231" i="20"/>
  <c r="AR231" i="20"/>
  <c r="AQ231" i="20"/>
  <c r="AP231" i="20"/>
  <c r="AO231" i="20"/>
  <c r="AT230" i="20"/>
  <c r="AS230" i="20"/>
  <c r="AR230" i="20"/>
  <c r="AQ230" i="20"/>
  <c r="AP230" i="20"/>
  <c r="AO230" i="20"/>
  <c r="AT229" i="20"/>
  <c r="AS229" i="20"/>
  <c r="AR229" i="20"/>
  <c r="AQ229" i="20"/>
  <c r="AP229" i="20"/>
  <c r="AO229" i="20"/>
  <c r="AT228" i="20"/>
  <c r="AS228" i="20"/>
  <c r="AR228" i="20"/>
  <c r="AQ228" i="20"/>
  <c r="AP228" i="20"/>
  <c r="AO228" i="20"/>
  <c r="AT227" i="20"/>
  <c r="AS227" i="20"/>
  <c r="AR227" i="20"/>
  <c r="AQ227" i="20"/>
  <c r="AP227" i="20"/>
  <c r="AO227" i="20"/>
  <c r="AT226" i="20"/>
  <c r="AS226" i="20"/>
  <c r="AR226" i="20"/>
  <c r="AQ226" i="20"/>
  <c r="AP226" i="20"/>
  <c r="AO226" i="20"/>
  <c r="AT225" i="20"/>
  <c r="AS225" i="20"/>
  <c r="AR225" i="20"/>
  <c r="AQ225" i="20"/>
  <c r="AP225" i="20"/>
  <c r="AO225" i="20"/>
  <c r="AT224" i="20"/>
  <c r="AS224" i="20"/>
  <c r="AR224" i="20"/>
  <c r="AQ224" i="20"/>
  <c r="AP224" i="20"/>
  <c r="AO224" i="20"/>
  <c r="AT223" i="20"/>
  <c r="AS223" i="20"/>
  <c r="AR223" i="20"/>
  <c r="AQ223" i="20"/>
  <c r="AP223" i="20"/>
  <c r="AO223" i="20"/>
  <c r="AT222" i="20"/>
  <c r="AS222" i="20"/>
  <c r="AR222" i="20"/>
  <c r="AQ222" i="20"/>
  <c r="AP222" i="20"/>
  <c r="AO222" i="20"/>
  <c r="E222" i="20"/>
  <c r="A222" i="20"/>
  <c r="AT221" i="20"/>
  <c r="AS221" i="20"/>
  <c r="AR221" i="20"/>
  <c r="AQ221" i="20"/>
  <c r="AP221" i="20"/>
  <c r="AO221" i="20"/>
  <c r="AT220" i="20"/>
  <c r="AS220" i="20"/>
  <c r="AR220" i="20"/>
  <c r="AQ220" i="20"/>
  <c r="AP220" i="20"/>
  <c r="AO220" i="20"/>
  <c r="AT219" i="20"/>
  <c r="AS219" i="20"/>
  <c r="AR219" i="20"/>
  <c r="AQ219" i="20"/>
  <c r="AP219" i="20"/>
  <c r="AO219" i="20"/>
  <c r="AT218" i="20"/>
  <c r="AS218" i="20"/>
  <c r="AR218" i="20"/>
  <c r="AQ218" i="20"/>
  <c r="AP218" i="20"/>
  <c r="AO218" i="20"/>
  <c r="E218" i="20"/>
  <c r="A218" i="20"/>
  <c r="AT217" i="20"/>
  <c r="AS217" i="20"/>
  <c r="AR217" i="20"/>
  <c r="AQ217" i="20"/>
  <c r="AP217" i="20"/>
  <c r="AO217" i="20"/>
  <c r="E217" i="20"/>
  <c r="A217" i="20"/>
  <c r="AT216" i="20"/>
  <c r="AS216" i="20"/>
  <c r="AR216" i="20"/>
  <c r="AQ216" i="20"/>
  <c r="AP216" i="20"/>
  <c r="AO216" i="20"/>
  <c r="E216" i="20"/>
  <c r="A216" i="20"/>
  <c r="AT215" i="20"/>
  <c r="AS215" i="20"/>
  <c r="AR215" i="20"/>
  <c r="AQ215" i="20"/>
  <c r="AP215" i="20"/>
  <c r="AO215" i="20"/>
  <c r="E215" i="20"/>
  <c r="A215" i="20"/>
  <c r="AT214" i="20"/>
  <c r="AS214" i="20"/>
  <c r="AR214" i="20"/>
  <c r="AQ214" i="20"/>
  <c r="AP214" i="20"/>
  <c r="AO214" i="20"/>
  <c r="AT213" i="20"/>
  <c r="AS213" i="20"/>
  <c r="AR213" i="20"/>
  <c r="AQ213" i="20"/>
  <c r="AP213" i="20"/>
  <c r="AO213" i="20"/>
  <c r="AT212" i="20"/>
  <c r="AS212" i="20"/>
  <c r="AR212" i="20"/>
  <c r="AQ212" i="20"/>
  <c r="AP212" i="20"/>
  <c r="AO212" i="20"/>
  <c r="AT211" i="20"/>
  <c r="AS211" i="20"/>
  <c r="AR211" i="20"/>
  <c r="AQ211" i="20"/>
  <c r="AP211" i="20"/>
  <c r="AO211" i="20"/>
  <c r="AT210" i="20"/>
  <c r="AS210" i="20"/>
  <c r="AR210" i="20"/>
  <c r="AQ210" i="20"/>
  <c r="AP210" i="20"/>
  <c r="AO210" i="20"/>
  <c r="E210" i="20"/>
  <c r="A210" i="20"/>
  <c r="AT209" i="20"/>
  <c r="AS209" i="20"/>
  <c r="AR209" i="20"/>
  <c r="AQ209" i="20"/>
  <c r="AP209" i="20"/>
  <c r="AO209" i="20"/>
  <c r="E209" i="20"/>
  <c r="A209" i="20"/>
  <c r="AT208" i="20"/>
  <c r="AS208" i="20"/>
  <c r="AR208" i="20"/>
  <c r="AQ208" i="20"/>
  <c r="AP208" i="20"/>
  <c r="AO208" i="20"/>
  <c r="E208" i="20"/>
  <c r="A208" i="20"/>
  <c r="AT207" i="20"/>
  <c r="AS207" i="20"/>
  <c r="AR207" i="20"/>
  <c r="AQ207" i="20"/>
  <c r="AP207" i="20"/>
  <c r="AO207" i="20"/>
  <c r="AT205" i="20"/>
  <c r="AS205" i="20"/>
  <c r="AR205" i="20"/>
  <c r="AQ205" i="20"/>
  <c r="AP205" i="20"/>
  <c r="AO205" i="20"/>
  <c r="AT204" i="20"/>
  <c r="AS204" i="20"/>
  <c r="AR204" i="20"/>
  <c r="AQ204" i="20"/>
  <c r="AP204" i="20"/>
  <c r="AO204" i="20"/>
  <c r="AT203" i="20"/>
  <c r="AS203" i="20"/>
  <c r="AR203" i="20"/>
  <c r="AQ203" i="20"/>
  <c r="AP203" i="20"/>
  <c r="AO203" i="20"/>
  <c r="AT202" i="20"/>
  <c r="AS202" i="20"/>
  <c r="AR202" i="20"/>
  <c r="AQ202" i="20"/>
  <c r="AP202" i="20"/>
  <c r="AO202" i="20"/>
  <c r="AT201" i="20"/>
  <c r="AS201" i="20"/>
  <c r="AR201" i="20"/>
  <c r="AQ201" i="20"/>
  <c r="AP201" i="20"/>
  <c r="AO201" i="20"/>
  <c r="AT199" i="20"/>
  <c r="AS199" i="20"/>
  <c r="AR199" i="20"/>
  <c r="AQ199" i="20"/>
  <c r="AP199" i="20"/>
  <c r="AO199" i="20"/>
  <c r="AT198" i="20"/>
  <c r="AS198" i="20"/>
  <c r="AR198" i="20"/>
  <c r="AQ198" i="20"/>
  <c r="AP198" i="20"/>
  <c r="AO198" i="20"/>
  <c r="AT197" i="20"/>
  <c r="AS197" i="20"/>
  <c r="AR197" i="20"/>
  <c r="AQ197" i="20"/>
  <c r="AP197" i="20"/>
  <c r="AO197" i="20"/>
  <c r="AT196" i="20"/>
  <c r="AS196" i="20"/>
  <c r="AR196" i="20"/>
  <c r="AQ196" i="20"/>
  <c r="AP196" i="20"/>
  <c r="AO196" i="20"/>
  <c r="AT195" i="20"/>
  <c r="AS195" i="20"/>
  <c r="AR195" i="20"/>
  <c r="AQ195" i="20"/>
  <c r="AP195" i="20"/>
  <c r="AO195" i="20"/>
  <c r="AT194" i="20"/>
  <c r="AS194" i="20"/>
  <c r="AR194" i="20"/>
  <c r="AQ194" i="20"/>
  <c r="AP194" i="20"/>
  <c r="AO194" i="20"/>
  <c r="AT193" i="20"/>
  <c r="AS193" i="20"/>
  <c r="AR193" i="20"/>
  <c r="AQ193" i="20"/>
  <c r="AP193" i="20"/>
  <c r="AO193" i="20"/>
  <c r="AT192" i="20"/>
  <c r="AS192" i="20"/>
  <c r="AR192" i="20"/>
  <c r="AQ192" i="20"/>
  <c r="AP192" i="20"/>
  <c r="AO192" i="20"/>
  <c r="AT191" i="20"/>
  <c r="AS191" i="20"/>
  <c r="AR191" i="20"/>
  <c r="AQ191" i="20"/>
  <c r="AP191" i="20"/>
  <c r="AO191" i="20"/>
  <c r="AT190" i="20"/>
  <c r="AS190" i="20"/>
  <c r="AR190" i="20"/>
  <c r="AQ190" i="20"/>
  <c r="AP190" i="20"/>
  <c r="AO190" i="20"/>
  <c r="AT189" i="20"/>
  <c r="AS189" i="20"/>
  <c r="AR189" i="20"/>
  <c r="AQ189" i="20"/>
  <c r="AP189" i="20"/>
  <c r="AO189" i="20"/>
  <c r="AT188" i="20"/>
  <c r="AS188" i="20"/>
  <c r="AR188" i="20"/>
  <c r="AQ188" i="20"/>
  <c r="AP188" i="20"/>
  <c r="AO188" i="20"/>
  <c r="E188" i="20"/>
  <c r="A188" i="20"/>
  <c r="AT187" i="20"/>
  <c r="AS187" i="20"/>
  <c r="AR187" i="20"/>
  <c r="AQ187" i="20"/>
  <c r="AP187" i="20"/>
  <c r="AO187" i="20"/>
  <c r="AT186" i="20"/>
  <c r="AS186" i="20"/>
  <c r="AR186" i="20"/>
  <c r="AQ186" i="20"/>
  <c r="AP186" i="20"/>
  <c r="AO186" i="20"/>
  <c r="E186" i="20"/>
  <c r="A186" i="20"/>
  <c r="AT185" i="20"/>
  <c r="AS185" i="20"/>
  <c r="AR185" i="20"/>
  <c r="AQ185" i="20"/>
  <c r="AP185" i="20"/>
  <c r="AO185" i="20"/>
  <c r="AT184" i="20"/>
  <c r="AS184" i="20"/>
  <c r="AR184" i="20"/>
  <c r="AQ184" i="20"/>
  <c r="AP184" i="20"/>
  <c r="AO184" i="20"/>
  <c r="AT183" i="20"/>
  <c r="AS183" i="20"/>
  <c r="AR183" i="20"/>
  <c r="AQ183" i="20"/>
  <c r="AP183" i="20"/>
  <c r="AO183" i="20"/>
  <c r="E183" i="20"/>
  <c r="A183" i="20"/>
  <c r="AT182" i="20"/>
  <c r="AS182" i="20"/>
  <c r="AR182" i="20"/>
  <c r="AQ182" i="20"/>
  <c r="AP182" i="20"/>
  <c r="AO182" i="20"/>
  <c r="AT181" i="20"/>
  <c r="AS181" i="20"/>
  <c r="AR181" i="20"/>
  <c r="AQ181" i="20"/>
  <c r="AP181" i="20"/>
  <c r="AO181" i="20"/>
  <c r="AT180" i="20"/>
  <c r="AS180" i="20"/>
  <c r="AR180" i="20"/>
  <c r="AQ180" i="20"/>
  <c r="AP180" i="20"/>
  <c r="AO180" i="20"/>
  <c r="AT179" i="20"/>
  <c r="AS179" i="20"/>
  <c r="AR179" i="20"/>
  <c r="AQ179" i="20"/>
  <c r="AP179" i="20"/>
  <c r="AO179" i="20"/>
  <c r="E179" i="20"/>
  <c r="A179" i="20"/>
  <c r="AT178" i="20"/>
  <c r="AS178" i="20"/>
  <c r="AR178" i="20"/>
  <c r="AQ178" i="20"/>
  <c r="AP178" i="20"/>
  <c r="AO178" i="20"/>
  <c r="AT177" i="20"/>
  <c r="AS177" i="20"/>
  <c r="AR177" i="20"/>
  <c r="AQ177" i="20"/>
  <c r="AP177" i="20"/>
  <c r="AO177" i="20"/>
  <c r="AT176" i="20"/>
  <c r="AS176" i="20"/>
  <c r="AR176" i="20"/>
  <c r="AQ176" i="20"/>
  <c r="AP176" i="20"/>
  <c r="AO176" i="20"/>
  <c r="AT175" i="20"/>
  <c r="AS175" i="20"/>
  <c r="AR175" i="20"/>
  <c r="AQ175" i="20"/>
  <c r="AP175" i="20"/>
  <c r="AO175" i="20"/>
  <c r="AT174" i="20"/>
  <c r="AS174" i="20"/>
  <c r="AR174" i="20"/>
  <c r="AQ174" i="20"/>
  <c r="AP174" i="20"/>
  <c r="AO174" i="20"/>
  <c r="AT173" i="20"/>
  <c r="AS173" i="20"/>
  <c r="AR173" i="20"/>
  <c r="AQ173" i="20"/>
  <c r="AP173" i="20"/>
  <c r="AO173" i="20"/>
  <c r="AT172" i="20"/>
  <c r="AS172" i="20"/>
  <c r="AR172" i="20"/>
  <c r="AQ172" i="20"/>
  <c r="AP172" i="20"/>
  <c r="AO172" i="20"/>
  <c r="AT171" i="20"/>
  <c r="AS171" i="20"/>
  <c r="AR171" i="20"/>
  <c r="AQ171" i="20"/>
  <c r="AP171" i="20"/>
  <c r="AO171" i="20"/>
  <c r="AT170" i="20"/>
  <c r="AS170" i="20"/>
  <c r="AR170" i="20"/>
  <c r="AQ170" i="20"/>
  <c r="AP170" i="20"/>
  <c r="AO170" i="20"/>
  <c r="AT169" i="20"/>
  <c r="AS169" i="20"/>
  <c r="AR169" i="20"/>
  <c r="AQ169" i="20"/>
  <c r="AP169" i="20"/>
  <c r="AO169" i="20"/>
  <c r="E169" i="20"/>
  <c r="A169" i="20"/>
  <c r="AT168" i="20"/>
  <c r="AS168" i="20"/>
  <c r="AR168" i="20"/>
  <c r="AQ168" i="20"/>
  <c r="AP168" i="20"/>
  <c r="AO168" i="20"/>
  <c r="AT167" i="20"/>
  <c r="AS167" i="20"/>
  <c r="AR167" i="20"/>
  <c r="AQ167" i="20"/>
  <c r="AP167" i="20"/>
  <c r="AO167" i="20"/>
  <c r="AT166" i="20"/>
  <c r="AS166" i="20"/>
  <c r="AR166" i="20"/>
  <c r="AQ166" i="20"/>
  <c r="AP166" i="20"/>
  <c r="AO166" i="20"/>
  <c r="AT165" i="20"/>
  <c r="AS165" i="20"/>
  <c r="AR165" i="20"/>
  <c r="AQ165" i="20"/>
  <c r="AP165" i="20"/>
  <c r="AO165" i="20"/>
  <c r="AH165" i="20"/>
  <c r="AN165" i="20" s="1"/>
  <c r="AT164" i="20"/>
  <c r="AS164" i="20"/>
  <c r="AR164" i="20"/>
  <c r="AQ164" i="20"/>
  <c r="AP164" i="20"/>
  <c r="AO164" i="20"/>
  <c r="AT163" i="20"/>
  <c r="AS163" i="20"/>
  <c r="AR163" i="20"/>
  <c r="AQ163" i="20"/>
  <c r="AP163" i="20"/>
  <c r="AO163" i="20"/>
  <c r="AT162" i="20"/>
  <c r="AS162" i="20"/>
  <c r="AR162" i="20"/>
  <c r="AQ162" i="20"/>
  <c r="AP162" i="20"/>
  <c r="AO162" i="20"/>
  <c r="AT161" i="20"/>
  <c r="AS161" i="20"/>
  <c r="AR161" i="20"/>
  <c r="AQ161" i="20"/>
  <c r="AP161" i="20"/>
  <c r="AO161" i="20"/>
  <c r="AM161" i="20"/>
  <c r="AK161" i="20"/>
  <c r="AJ161" i="20"/>
  <c r="AI161" i="20"/>
  <c r="E161" i="20"/>
  <c r="A161" i="20"/>
  <c r="AT159" i="20"/>
  <c r="AS159" i="20"/>
  <c r="AR159" i="20"/>
  <c r="AQ159" i="20"/>
  <c r="AP159" i="20"/>
  <c r="AO159" i="20"/>
  <c r="E159" i="20"/>
  <c r="A159" i="20"/>
  <c r="AT158" i="20"/>
  <c r="AS158" i="20"/>
  <c r="AR158" i="20"/>
  <c r="AQ158" i="20"/>
  <c r="AP158" i="20"/>
  <c r="AO158" i="20"/>
  <c r="AT157" i="20"/>
  <c r="AS157" i="20"/>
  <c r="AR157" i="20"/>
  <c r="AQ157" i="20"/>
  <c r="AP157" i="20"/>
  <c r="AO157" i="20"/>
  <c r="AT156" i="20"/>
  <c r="AS156" i="20"/>
  <c r="AR156" i="20"/>
  <c r="AQ156" i="20"/>
  <c r="AP156" i="20"/>
  <c r="AO156" i="20"/>
  <c r="AT155" i="20"/>
  <c r="AS155" i="20"/>
  <c r="AR155" i="20"/>
  <c r="AQ155" i="20"/>
  <c r="AP155" i="20"/>
  <c r="AO155" i="20"/>
  <c r="AT154" i="20"/>
  <c r="AS154" i="20"/>
  <c r="AR154" i="20"/>
  <c r="AQ154" i="20"/>
  <c r="AP154" i="20"/>
  <c r="AO154" i="20"/>
  <c r="AT153" i="20"/>
  <c r="AS153" i="20"/>
  <c r="AR153" i="20"/>
  <c r="AQ153" i="20"/>
  <c r="AP153" i="20"/>
  <c r="AO153" i="20"/>
  <c r="AT152" i="20"/>
  <c r="AS152" i="20"/>
  <c r="AR152" i="20"/>
  <c r="AQ152" i="20"/>
  <c r="AP152" i="20"/>
  <c r="AO152" i="20"/>
  <c r="AT151" i="20"/>
  <c r="AS151" i="20"/>
  <c r="AR151" i="20"/>
  <c r="AQ151" i="20"/>
  <c r="AP151" i="20"/>
  <c r="AO151" i="20"/>
  <c r="AT150" i="20"/>
  <c r="AS150" i="20"/>
  <c r="AR150" i="20"/>
  <c r="AQ150" i="20"/>
  <c r="AP150" i="20"/>
  <c r="AO150" i="20"/>
  <c r="AT149" i="20"/>
  <c r="AT148" i="20"/>
  <c r="AS148" i="20"/>
  <c r="AR148" i="20"/>
  <c r="AQ148" i="20"/>
  <c r="AP148" i="20"/>
  <c r="AO148" i="20"/>
  <c r="AT147" i="20"/>
  <c r="AS147" i="20"/>
  <c r="AR147" i="20"/>
  <c r="AQ147" i="20"/>
  <c r="AP147" i="20"/>
  <c r="AO147" i="20"/>
  <c r="AO146" i="20"/>
  <c r="AT145" i="20"/>
  <c r="AS145" i="20"/>
  <c r="AR145" i="20"/>
  <c r="AQ145" i="20"/>
  <c r="AP145" i="20"/>
  <c r="AO145" i="20"/>
  <c r="AT144" i="20"/>
  <c r="AS144" i="20"/>
  <c r="AR144" i="20"/>
  <c r="AQ144" i="20"/>
  <c r="AP144" i="20"/>
  <c r="AO144" i="20"/>
  <c r="AT143" i="20"/>
  <c r="AS143" i="20"/>
  <c r="AR143" i="20"/>
  <c r="AQ143" i="20"/>
  <c r="AP143" i="20"/>
  <c r="AO143" i="20"/>
  <c r="AT142" i="20"/>
  <c r="AS142" i="20"/>
  <c r="AR142" i="20"/>
  <c r="AQ142" i="20"/>
  <c r="AP142" i="20"/>
  <c r="AO142" i="20"/>
  <c r="AT141" i="20"/>
  <c r="AT140" i="20"/>
  <c r="AS140" i="20"/>
  <c r="AR140" i="20"/>
  <c r="AQ140" i="20"/>
  <c r="AP140" i="20"/>
  <c r="AO140" i="20"/>
  <c r="AT139" i="20"/>
  <c r="AS139" i="20"/>
  <c r="AR139" i="20"/>
  <c r="AQ139" i="20"/>
  <c r="AP139" i="20"/>
  <c r="AO139" i="20"/>
  <c r="AT138" i="20"/>
  <c r="AS138" i="20"/>
  <c r="AR138" i="20"/>
  <c r="AQ138" i="20"/>
  <c r="AP138" i="20"/>
  <c r="AO138" i="20"/>
  <c r="AT137" i="20"/>
  <c r="AS137" i="20"/>
  <c r="AR137" i="20"/>
  <c r="AQ137" i="20"/>
  <c r="AP137" i="20"/>
  <c r="AO137" i="20"/>
  <c r="AT136" i="20"/>
  <c r="AS136" i="20"/>
  <c r="AR136" i="20"/>
  <c r="AQ136" i="20"/>
  <c r="AP136" i="20"/>
  <c r="AO136" i="20"/>
  <c r="AT135" i="20"/>
  <c r="AS135" i="20"/>
  <c r="AR135" i="20"/>
  <c r="AQ135" i="20"/>
  <c r="AP135" i="20"/>
  <c r="AO135" i="20"/>
  <c r="AT134" i="20"/>
  <c r="AS134" i="20"/>
  <c r="AR134" i="20"/>
  <c r="AQ134" i="20"/>
  <c r="AP134" i="20"/>
  <c r="AO134" i="20"/>
  <c r="AT133" i="20"/>
  <c r="AS133" i="20"/>
  <c r="AR133" i="20"/>
  <c r="AQ133" i="20"/>
  <c r="AP133" i="20"/>
  <c r="AO133" i="20"/>
  <c r="AT132" i="20"/>
  <c r="AS132" i="20"/>
  <c r="AR132" i="20"/>
  <c r="AQ132" i="20"/>
  <c r="AP132" i="20"/>
  <c r="AO132" i="20"/>
  <c r="AT131" i="20"/>
  <c r="AS131" i="20"/>
  <c r="AR131" i="20"/>
  <c r="AQ131" i="20"/>
  <c r="AP131" i="20"/>
  <c r="AO131" i="20"/>
  <c r="AT130" i="20"/>
  <c r="AT129" i="20"/>
  <c r="AS129" i="20"/>
  <c r="AR129" i="20"/>
  <c r="AQ129" i="20"/>
  <c r="AP129" i="20"/>
  <c r="AO129" i="20"/>
  <c r="AT128" i="20"/>
  <c r="AS128" i="20"/>
  <c r="AR128" i="20"/>
  <c r="AQ128" i="20"/>
  <c r="AP128" i="20"/>
  <c r="AO128" i="20"/>
  <c r="AT127" i="20"/>
  <c r="AS127" i="20"/>
  <c r="AR127" i="20"/>
  <c r="AQ127" i="20"/>
  <c r="AP127" i="20"/>
  <c r="AO127" i="20"/>
  <c r="AT126" i="20"/>
  <c r="AS126" i="20"/>
  <c r="AR126" i="20"/>
  <c r="AQ126" i="20"/>
  <c r="AP126" i="20"/>
  <c r="AO126" i="20"/>
  <c r="AT125" i="20"/>
  <c r="AS125" i="20"/>
  <c r="AR125" i="20"/>
  <c r="AQ125" i="20"/>
  <c r="AP125" i="20"/>
  <c r="AO125" i="20"/>
  <c r="AT124" i="20"/>
  <c r="AS124" i="20"/>
  <c r="AR124" i="20"/>
  <c r="AQ124" i="20"/>
  <c r="AP124" i="20"/>
  <c r="AO124" i="20"/>
  <c r="AT123" i="20"/>
  <c r="AS123" i="20"/>
  <c r="AR123" i="20"/>
  <c r="AQ123" i="20"/>
  <c r="AP123" i="20"/>
  <c r="AO123" i="20"/>
  <c r="AT122" i="20"/>
  <c r="AS122" i="20"/>
  <c r="AR122" i="20"/>
  <c r="AQ122" i="20"/>
  <c r="AP122" i="20"/>
  <c r="AO122" i="20"/>
  <c r="AT121" i="20"/>
  <c r="AS121" i="20"/>
  <c r="AR121" i="20"/>
  <c r="AQ121" i="20"/>
  <c r="AP121" i="20"/>
  <c r="AO121" i="20"/>
  <c r="AT120" i="20"/>
  <c r="AT119" i="20"/>
  <c r="AS119" i="20"/>
  <c r="AR119" i="20"/>
  <c r="AQ119" i="20"/>
  <c r="AP119" i="20"/>
  <c r="AO119" i="20"/>
  <c r="AT118" i="20"/>
  <c r="AS118" i="20"/>
  <c r="AR118" i="20"/>
  <c r="AQ118" i="20"/>
  <c r="AP118" i="20"/>
  <c r="AO118" i="20"/>
  <c r="AT117" i="20"/>
  <c r="AS117" i="20"/>
  <c r="AR117" i="20"/>
  <c r="AQ117" i="20"/>
  <c r="AP117" i="20"/>
  <c r="AO117" i="20"/>
  <c r="AT116" i="20"/>
  <c r="AT115" i="20"/>
  <c r="AT114" i="20"/>
  <c r="AS114" i="20"/>
  <c r="AR114" i="20"/>
  <c r="AQ114" i="20"/>
  <c r="AP114" i="20"/>
  <c r="AO114" i="20"/>
  <c r="AT113" i="20"/>
  <c r="AT112" i="20"/>
  <c r="AS112" i="20"/>
  <c r="AR112" i="20"/>
  <c r="AQ112" i="20"/>
  <c r="AP112" i="20"/>
  <c r="AO112" i="20"/>
  <c r="AT111" i="20"/>
  <c r="AS111" i="20"/>
  <c r="AR111" i="20"/>
  <c r="AQ111" i="20"/>
  <c r="AP111" i="20"/>
  <c r="AO111" i="20"/>
  <c r="AT110" i="20"/>
  <c r="AS110" i="20"/>
  <c r="AR110" i="20"/>
  <c r="AQ110" i="20"/>
  <c r="AP110" i="20"/>
  <c r="AO110" i="20"/>
  <c r="AT109" i="20"/>
  <c r="AS109" i="20"/>
  <c r="AR109" i="20"/>
  <c r="AQ109" i="20"/>
  <c r="AP109" i="20"/>
  <c r="AO109" i="20"/>
  <c r="E109" i="20"/>
  <c r="A109" i="20"/>
  <c r="AT108" i="20"/>
  <c r="AS108" i="20"/>
  <c r="AR108" i="20"/>
  <c r="AQ108" i="20"/>
  <c r="AP108" i="20"/>
  <c r="AO108" i="20"/>
  <c r="AT107" i="20"/>
  <c r="AS107" i="20"/>
  <c r="AR107" i="20"/>
  <c r="AQ107" i="20"/>
  <c r="AP107" i="20"/>
  <c r="AO107" i="20"/>
  <c r="AT106" i="20"/>
  <c r="AS106" i="20"/>
  <c r="AR106" i="20"/>
  <c r="AQ106" i="20"/>
  <c r="AP106" i="20"/>
  <c r="AO106" i="20"/>
  <c r="AT105" i="20"/>
  <c r="AS105" i="20"/>
  <c r="AR105" i="20"/>
  <c r="AQ105" i="20"/>
  <c r="AP105" i="20"/>
  <c r="AO105" i="20"/>
  <c r="AT104" i="20"/>
  <c r="AS104" i="20"/>
  <c r="AR104" i="20"/>
  <c r="AQ104" i="20"/>
  <c r="AP104" i="20"/>
  <c r="AO104" i="20"/>
  <c r="AT103" i="20"/>
  <c r="AS103" i="20"/>
  <c r="AR103" i="20"/>
  <c r="AQ103" i="20"/>
  <c r="AP103" i="20"/>
  <c r="AO103" i="20"/>
  <c r="AT102" i="20"/>
  <c r="AS102" i="20"/>
  <c r="AR102" i="20"/>
  <c r="AQ102" i="20"/>
  <c r="AP102" i="20"/>
  <c r="AO102" i="20"/>
  <c r="AT101" i="20"/>
  <c r="AS101" i="20"/>
  <c r="AR101" i="20"/>
  <c r="AQ101" i="20"/>
  <c r="AP101" i="20"/>
  <c r="AO101" i="20"/>
  <c r="AT100" i="20"/>
  <c r="AS100" i="20"/>
  <c r="AR100" i="20"/>
  <c r="AQ100" i="20"/>
  <c r="AP100" i="20"/>
  <c r="AO100" i="20"/>
  <c r="AT99" i="20"/>
  <c r="AS99" i="20"/>
  <c r="AR99" i="20"/>
  <c r="AQ99" i="20"/>
  <c r="AP99" i="20"/>
  <c r="AO99" i="20"/>
  <c r="AT98" i="20"/>
  <c r="AS98" i="20"/>
  <c r="AR98" i="20"/>
  <c r="AQ98" i="20"/>
  <c r="AP98" i="20"/>
  <c r="AO98" i="20"/>
  <c r="AT97" i="20"/>
  <c r="AS97" i="20"/>
  <c r="AR97" i="20"/>
  <c r="AQ97" i="20"/>
  <c r="AP97" i="20"/>
  <c r="AO97" i="20"/>
  <c r="AT96" i="20"/>
  <c r="AS96" i="20"/>
  <c r="AR96" i="20"/>
  <c r="AQ96" i="20"/>
  <c r="AP96" i="20"/>
  <c r="AO96" i="20"/>
  <c r="AT95" i="20"/>
  <c r="AS95" i="20"/>
  <c r="AR95" i="20"/>
  <c r="AQ95" i="20"/>
  <c r="AP95" i="20"/>
  <c r="AO95" i="20"/>
  <c r="E95" i="20"/>
  <c r="A95" i="20"/>
  <c r="AT94" i="20"/>
  <c r="AS94" i="20"/>
  <c r="AR94" i="20"/>
  <c r="AQ94" i="20"/>
  <c r="AP94" i="20"/>
  <c r="AO94" i="20"/>
  <c r="E94" i="20"/>
  <c r="A94" i="20"/>
  <c r="AT93" i="20"/>
  <c r="AS93" i="20"/>
  <c r="AR93" i="20"/>
  <c r="AQ93" i="20"/>
  <c r="AP93" i="20"/>
  <c r="AO93" i="20"/>
  <c r="AT92" i="20"/>
  <c r="AS92" i="20"/>
  <c r="AR92" i="20"/>
  <c r="AQ92" i="20"/>
  <c r="AP92" i="20"/>
  <c r="AO92" i="20"/>
  <c r="AT91" i="20"/>
  <c r="AS91" i="20"/>
  <c r="AR91" i="20"/>
  <c r="AQ91" i="20"/>
  <c r="AP91" i="20"/>
  <c r="AO91" i="20"/>
  <c r="AN91" i="20"/>
  <c r="E91" i="20"/>
  <c r="A91" i="20"/>
  <c r="AT90" i="20"/>
  <c r="AS90" i="20"/>
  <c r="AR90" i="20"/>
  <c r="AQ90" i="20"/>
  <c r="AP90" i="20"/>
  <c r="AO90" i="20"/>
  <c r="AT89" i="20"/>
  <c r="AS89" i="20"/>
  <c r="AR89" i="20"/>
  <c r="AQ89" i="20"/>
  <c r="AP89" i="20"/>
  <c r="AO89" i="20"/>
  <c r="AT88" i="20"/>
  <c r="AS88" i="20"/>
  <c r="AR88" i="20"/>
  <c r="AQ88" i="20"/>
  <c r="AP88" i="20"/>
  <c r="AO88" i="20"/>
  <c r="E88" i="20"/>
  <c r="A88" i="20"/>
  <c r="AT87" i="20"/>
  <c r="AS87" i="20"/>
  <c r="AR87" i="20"/>
  <c r="AQ87" i="20"/>
  <c r="AP87" i="20"/>
  <c r="AO87" i="20"/>
  <c r="AT86" i="20"/>
  <c r="AS86" i="20"/>
  <c r="AR86" i="20"/>
  <c r="AQ86" i="20"/>
  <c r="AP86" i="20"/>
  <c r="AO86" i="20"/>
  <c r="E86" i="20"/>
  <c r="A86" i="20"/>
  <c r="AT85" i="20"/>
  <c r="AS85" i="20"/>
  <c r="AR85" i="20"/>
  <c r="AQ85" i="20"/>
  <c r="AP85" i="20"/>
  <c r="AO85" i="20"/>
  <c r="AT84" i="20"/>
  <c r="AS84" i="20"/>
  <c r="AR84" i="20"/>
  <c r="AQ84" i="20"/>
  <c r="AP84" i="20"/>
  <c r="AO84" i="20"/>
  <c r="E84" i="20"/>
  <c r="A84" i="20"/>
  <c r="AT83" i="20"/>
  <c r="AS83" i="20"/>
  <c r="AR83" i="20"/>
  <c r="AQ83" i="20"/>
  <c r="AP83" i="20"/>
  <c r="AO83" i="20"/>
  <c r="AT82" i="20"/>
  <c r="AS82" i="20"/>
  <c r="AR82" i="20"/>
  <c r="AQ82" i="20"/>
  <c r="AP82" i="20"/>
  <c r="AO82" i="20"/>
  <c r="E82" i="20"/>
  <c r="A82" i="20"/>
  <c r="AT81" i="20"/>
  <c r="AS81" i="20"/>
  <c r="AR81" i="20"/>
  <c r="AQ81" i="20"/>
  <c r="AP81" i="20"/>
  <c r="AO81" i="20"/>
  <c r="AT80" i="20"/>
  <c r="AS80" i="20"/>
  <c r="AR80" i="20"/>
  <c r="AQ80" i="20"/>
  <c r="AP80" i="20"/>
  <c r="AO80" i="20"/>
  <c r="AT79" i="20"/>
  <c r="AS79" i="20"/>
  <c r="AR79" i="20"/>
  <c r="AQ79" i="20"/>
  <c r="AP79" i="20"/>
  <c r="AO79" i="20"/>
  <c r="E79" i="20"/>
  <c r="A79" i="20"/>
  <c r="AT78" i="20"/>
  <c r="AS78" i="20"/>
  <c r="AR78" i="20"/>
  <c r="AQ78" i="20"/>
  <c r="AP78" i="20"/>
  <c r="AO78" i="20"/>
  <c r="AT77" i="20"/>
  <c r="AS77" i="20"/>
  <c r="AR77" i="20"/>
  <c r="AQ77" i="20"/>
  <c r="AP77" i="20"/>
  <c r="AO77" i="20"/>
  <c r="AT76" i="20"/>
  <c r="AS76" i="20"/>
  <c r="AR76" i="20"/>
  <c r="AQ76" i="20"/>
  <c r="AP76" i="20"/>
  <c r="AO76" i="20"/>
  <c r="AT75" i="20"/>
  <c r="AS75" i="20"/>
  <c r="AR75" i="20"/>
  <c r="AQ75" i="20"/>
  <c r="AP75" i="20"/>
  <c r="AO75" i="20"/>
  <c r="AT74" i="20"/>
  <c r="AS74" i="20"/>
  <c r="AR74" i="20"/>
  <c r="AQ74" i="20"/>
  <c r="AP74" i="20"/>
  <c r="AO74" i="20"/>
  <c r="AT73" i="20"/>
  <c r="AS73" i="20"/>
  <c r="AR73" i="20"/>
  <c r="AQ73" i="20"/>
  <c r="AP73" i="20"/>
  <c r="AO73" i="20"/>
  <c r="E73" i="20"/>
  <c r="AT72" i="20"/>
  <c r="AS72" i="20"/>
  <c r="AR72" i="20"/>
  <c r="AQ72" i="20"/>
  <c r="AP72" i="20"/>
  <c r="AO72" i="20"/>
  <c r="AT71" i="20"/>
  <c r="AS71" i="20"/>
  <c r="AR71" i="20"/>
  <c r="AQ71" i="20"/>
  <c r="AP71" i="20"/>
  <c r="AO71" i="20"/>
  <c r="AT70" i="20"/>
  <c r="AS70" i="20"/>
  <c r="AR70" i="20"/>
  <c r="AQ70" i="20"/>
  <c r="AP70" i="20"/>
  <c r="AO70" i="20"/>
  <c r="AT69" i="20"/>
  <c r="AS69" i="20"/>
  <c r="AR69" i="20"/>
  <c r="AQ69" i="20"/>
  <c r="AP69" i="20"/>
  <c r="AO69" i="20"/>
  <c r="AT68" i="20"/>
  <c r="AS68" i="20"/>
  <c r="AR68" i="20"/>
  <c r="AQ68" i="20"/>
  <c r="AP68" i="20"/>
  <c r="AO68" i="20"/>
  <c r="AT67" i="20"/>
  <c r="AS67" i="20"/>
  <c r="AR67" i="20"/>
  <c r="AQ67" i="20"/>
  <c r="AP67" i="20"/>
  <c r="AO67" i="20"/>
  <c r="AT66" i="20"/>
  <c r="AS66" i="20"/>
  <c r="AR66" i="20"/>
  <c r="AQ66" i="20"/>
  <c r="AP66" i="20"/>
  <c r="AO66" i="20"/>
  <c r="AT65" i="20"/>
  <c r="AS65" i="20"/>
  <c r="AR65" i="20"/>
  <c r="AQ65" i="20"/>
  <c r="AP65" i="20"/>
  <c r="AO65" i="20"/>
  <c r="AT64" i="20"/>
  <c r="AS64" i="20"/>
  <c r="AR64" i="20"/>
  <c r="AQ64" i="20"/>
  <c r="AP64" i="20"/>
  <c r="AO64" i="20"/>
  <c r="AT63" i="20"/>
  <c r="AS63" i="20"/>
  <c r="AR63" i="20"/>
  <c r="AQ63" i="20"/>
  <c r="AP63" i="20"/>
  <c r="AO63" i="20"/>
  <c r="AT62" i="20"/>
  <c r="AS62" i="20"/>
  <c r="AR62" i="20"/>
  <c r="AQ62" i="20"/>
  <c r="AP62" i="20"/>
  <c r="AO62" i="20"/>
  <c r="AT61" i="20"/>
  <c r="AS61" i="20"/>
  <c r="AR61" i="20"/>
  <c r="AQ61" i="20"/>
  <c r="AP61" i="20"/>
  <c r="AO61" i="20"/>
  <c r="AT60" i="20"/>
  <c r="AS60" i="20"/>
  <c r="AR60" i="20"/>
  <c r="AQ60" i="20"/>
  <c r="AP60" i="20"/>
  <c r="AO60" i="20"/>
  <c r="AT59" i="20"/>
  <c r="AS59" i="20"/>
  <c r="AR59" i="20"/>
  <c r="AQ59" i="20"/>
  <c r="AP59" i="20"/>
  <c r="AO59" i="20"/>
  <c r="AT58" i="20"/>
  <c r="AS58" i="20"/>
  <c r="AR58" i="20"/>
  <c r="AQ58" i="20"/>
  <c r="AP58" i="20"/>
  <c r="AO58" i="20"/>
  <c r="AT57" i="20"/>
  <c r="AS57" i="20"/>
  <c r="AR57" i="20"/>
  <c r="AQ57" i="20"/>
  <c r="AP57" i="20"/>
  <c r="AO57" i="20"/>
  <c r="AT56" i="20"/>
  <c r="AS56" i="20"/>
  <c r="AR56" i="20"/>
  <c r="AQ56" i="20"/>
  <c r="AP56" i="20"/>
  <c r="AO56" i="20"/>
  <c r="AT55" i="20"/>
  <c r="AS55" i="20"/>
  <c r="AR55" i="20"/>
  <c r="AQ55" i="20"/>
  <c r="AP55" i="20"/>
  <c r="AO55" i="20"/>
  <c r="AT54" i="20"/>
  <c r="AS54" i="20"/>
  <c r="AR54" i="20"/>
  <c r="AQ54" i="20"/>
  <c r="AP54" i="20"/>
  <c r="AO54" i="20"/>
  <c r="AT53" i="20"/>
  <c r="AS53" i="20"/>
  <c r="AR53" i="20"/>
  <c r="AQ53" i="20"/>
  <c r="AP53" i="20"/>
  <c r="AO53" i="20"/>
  <c r="AT52" i="20"/>
  <c r="AS52" i="20"/>
  <c r="AR52" i="20"/>
  <c r="AQ52" i="20"/>
  <c r="AP52" i="20"/>
  <c r="AO52" i="20"/>
  <c r="AT51" i="20"/>
  <c r="AS51" i="20"/>
  <c r="AR51" i="20"/>
  <c r="AQ51" i="20"/>
  <c r="AP51" i="20"/>
  <c r="AO51" i="20"/>
  <c r="AT50" i="20"/>
  <c r="AS50" i="20"/>
  <c r="AR50" i="20"/>
  <c r="AQ50" i="20"/>
  <c r="AP50" i="20"/>
  <c r="AO50" i="20"/>
  <c r="AT49" i="20"/>
  <c r="AS49" i="20"/>
  <c r="AR49" i="20"/>
  <c r="AQ49" i="20"/>
  <c r="AP49" i="20"/>
  <c r="AO49" i="20"/>
  <c r="AT48" i="20"/>
  <c r="AS48" i="20"/>
  <c r="AR48" i="20"/>
  <c r="AQ48" i="20"/>
  <c r="AP48" i="20"/>
  <c r="AO48" i="20"/>
  <c r="AT47" i="20"/>
  <c r="AT46" i="20"/>
  <c r="AS46" i="20"/>
  <c r="AR46" i="20"/>
  <c r="AQ46" i="20"/>
  <c r="AP46" i="20"/>
  <c r="AO46" i="20"/>
  <c r="AT45" i="20"/>
  <c r="AS45" i="20"/>
  <c r="AR45" i="20"/>
  <c r="AQ45" i="20"/>
  <c r="AP45" i="20"/>
  <c r="AO45" i="20"/>
  <c r="AT44" i="20"/>
  <c r="AT43" i="20"/>
  <c r="AS43" i="20"/>
  <c r="AR43" i="20"/>
  <c r="AQ43" i="20"/>
  <c r="AP43" i="20"/>
  <c r="AO43" i="20"/>
  <c r="AT42" i="20"/>
  <c r="AS42" i="20"/>
  <c r="AR42" i="20"/>
  <c r="AQ42" i="20"/>
  <c r="AP42" i="20"/>
  <c r="AO42" i="20"/>
  <c r="AT41" i="20"/>
  <c r="AS41" i="20"/>
  <c r="AR41" i="20"/>
  <c r="AQ41" i="20"/>
  <c r="AP41" i="20"/>
  <c r="AO41" i="20"/>
  <c r="AT40" i="20"/>
  <c r="AS40" i="20"/>
  <c r="AR40" i="20"/>
  <c r="AQ40" i="20"/>
  <c r="AP40" i="20"/>
  <c r="AO40" i="20"/>
  <c r="AT39" i="20"/>
  <c r="AS39" i="20"/>
  <c r="AR39" i="20"/>
  <c r="AQ39" i="20"/>
  <c r="AP39" i="20"/>
  <c r="AO39" i="20"/>
  <c r="AT38" i="20"/>
  <c r="AS38" i="20"/>
  <c r="AR38" i="20"/>
  <c r="AQ38" i="20"/>
  <c r="AP38" i="20"/>
  <c r="AO38" i="20"/>
  <c r="AT37" i="20"/>
  <c r="AS37" i="20"/>
  <c r="AR37" i="20"/>
  <c r="AQ37" i="20"/>
  <c r="AP37" i="20"/>
  <c r="AO37" i="20"/>
  <c r="AT36" i="20"/>
  <c r="AS36" i="20"/>
  <c r="AR36" i="20"/>
  <c r="AQ36" i="20"/>
  <c r="AP36" i="20"/>
  <c r="AO36" i="20"/>
  <c r="AT35" i="20"/>
  <c r="AS35" i="20"/>
  <c r="AR35" i="20"/>
  <c r="AQ35" i="20"/>
  <c r="AP35" i="20"/>
  <c r="AO35" i="20"/>
  <c r="AT34" i="20"/>
  <c r="AS34" i="20"/>
  <c r="AR34" i="20"/>
  <c r="AQ34" i="20"/>
  <c r="AP34" i="20"/>
  <c r="AO34" i="20"/>
  <c r="AT33" i="20"/>
  <c r="AS33" i="20"/>
  <c r="AR33" i="20"/>
  <c r="AQ33" i="20"/>
  <c r="AP33" i="20"/>
  <c r="AO33" i="20"/>
  <c r="AT32" i="20"/>
  <c r="AT31" i="20"/>
  <c r="AT30" i="20"/>
  <c r="AS30" i="20"/>
  <c r="AR30" i="20"/>
  <c r="AQ30" i="20"/>
  <c r="AP30" i="20"/>
  <c r="AO30" i="20"/>
  <c r="AT29" i="20"/>
  <c r="AS29" i="20"/>
  <c r="AR29" i="20"/>
  <c r="AQ29" i="20"/>
  <c r="AP29" i="20"/>
  <c r="AO29" i="20"/>
  <c r="AT28" i="20"/>
  <c r="AS28" i="20"/>
  <c r="AR28" i="20"/>
  <c r="AQ28" i="20"/>
  <c r="AP28" i="20"/>
  <c r="AO28" i="20"/>
  <c r="AT27" i="20"/>
  <c r="AS27" i="20"/>
  <c r="AR27" i="20"/>
  <c r="AQ27" i="20"/>
  <c r="AP27" i="20"/>
  <c r="AO27" i="20"/>
  <c r="AT26" i="20"/>
  <c r="AS26" i="20"/>
  <c r="AR26" i="20"/>
  <c r="AQ26" i="20"/>
  <c r="AP26" i="20"/>
  <c r="AO26" i="20"/>
  <c r="AT25" i="20"/>
  <c r="AS25" i="20"/>
  <c r="AR25" i="20"/>
  <c r="AQ25" i="20"/>
  <c r="AP25" i="20"/>
  <c r="AO25" i="20"/>
  <c r="AT24" i="20"/>
  <c r="AS24" i="20"/>
  <c r="AR24" i="20"/>
  <c r="AQ24" i="20"/>
  <c r="AP24" i="20"/>
  <c r="AO24" i="20"/>
  <c r="AT23" i="20"/>
  <c r="AS23" i="20"/>
  <c r="AR23" i="20"/>
  <c r="AQ23" i="20"/>
  <c r="AP23" i="20"/>
  <c r="AO23" i="20"/>
  <c r="AT22" i="20"/>
  <c r="AS22" i="20"/>
  <c r="AR22" i="20"/>
  <c r="AQ22" i="20"/>
  <c r="AP22" i="20"/>
  <c r="AO22" i="20"/>
  <c r="AT21" i="20"/>
  <c r="AS21" i="20"/>
  <c r="AR21" i="20"/>
  <c r="AQ21" i="20"/>
  <c r="AP21" i="20"/>
  <c r="AO21" i="20"/>
  <c r="AT20" i="20"/>
  <c r="AS20" i="20"/>
  <c r="AR20" i="20"/>
  <c r="AQ20" i="20"/>
  <c r="AP20" i="20"/>
  <c r="AO20" i="20"/>
  <c r="AT19" i="20"/>
  <c r="AS19" i="20"/>
  <c r="AR19" i="20"/>
  <c r="AQ19" i="20"/>
  <c r="AP19" i="20"/>
  <c r="AO19" i="20"/>
  <c r="AT18" i="20"/>
  <c r="AS18" i="20"/>
  <c r="AR18" i="20"/>
  <c r="AQ18" i="20"/>
  <c r="AP18" i="20"/>
  <c r="AO18" i="20"/>
  <c r="AT17" i="20"/>
  <c r="AS17" i="20"/>
  <c r="AR17" i="20"/>
  <c r="AQ17" i="20"/>
  <c r="AP17" i="20"/>
  <c r="AO17" i="20"/>
  <c r="AT16" i="20"/>
  <c r="AS16" i="20"/>
  <c r="AR16" i="20"/>
  <c r="AQ16" i="20"/>
  <c r="AP16" i="20"/>
  <c r="AO16" i="20"/>
  <c r="AT15" i="20"/>
  <c r="AS15" i="20"/>
  <c r="AR15" i="20"/>
  <c r="AQ15" i="20"/>
  <c r="AP15" i="20"/>
  <c r="AO15" i="20"/>
  <c r="AT14" i="20"/>
  <c r="AS14" i="20"/>
  <c r="AR14" i="20"/>
  <c r="AQ14" i="20"/>
  <c r="AP14" i="20"/>
  <c r="AO14" i="20"/>
  <c r="AT13" i="20"/>
  <c r="AS13" i="20"/>
  <c r="AR13" i="20"/>
  <c r="AQ13" i="20"/>
  <c r="AP13" i="20"/>
  <c r="AO13" i="20"/>
  <c r="AT12" i="20"/>
  <c r="AS12" i="20"/>
  <c r="AR12" i="20"/>
  <c r="AQ12" i="20"/>
  <c r="AP12" i="20"/>
  <c r="AO12" i="20"/>
  <c r="AN12" i="20"/>
  <c r="AT11" i="20"/>
  <c r="AS11" i="20"/>
  <c r="AR11" i="20"/>
  <c r="AQ11" i="20"/>
  <c r="AP11" i="20"/>
  <c r="AO11" i="20"/>
  <c r="AT10" i="20"/>
  <c r="AS10" i="20"/>
  <c r="AR10" i="20"/>
  <c r="AQ10" i="20"/>
  <c r="AP10" i="20"/>
  <c r="AO10" i="20"/>
  <c r="AT9" i="20"/>
  <c r="AS9" i="20"/>
  <c r="AR9" i="20"/>
  <c r="AQ9" i="20"/>
  <c r="AP9" i="20"/>
  <c r="AO9" i="20"/>
  <c r="AT8" i="20"/>
  <c r="AS8" i="20"/>
  <c r="AR8" i="20"/>
  <c r="AQ8" i="20"/>
  <c r="AP8" i="20"/>
  <c r="AO8" i="20"/>
  <c r="AT7" i="20"/>
  <c r="AS7" i="20"/>
  <c r="AR7" i="20"/>
  <c r="AQ7" i="20"/>
  <c r="AP7" i="20"/>
  <c r="AO7" i="20"/>
  <c r="AT6" i="20"/>
  <c r="AS6" i="20"/>
  <c r="AR6" i="20"/>
  <c r="AQ6" i="20"/>
  <c r="AP6" i="20"/>
  <c r="AO6" i="20"/>
  <c r="AT5" i="20"/>
  <c r="AS5" i="20"/>
  <c r="AR5" i="20"/>
  <c r="AQ5" i="20"/>
  <c r="AP5" i="20"/>
  <c r="AO5" i="20"/>
  <c r="O150" i="19"/>
  <c r="T141" i="19"/>
  <c r="S141" i="19"/>
  <c r="Q141" i="19"/>
  <c r="P141" i="19"/>
  <c r="O141" i="19"/>
  <c r="Y140" i="19"/>
  <c r="T140" i="19"/>
  <c r="S140" i="19"/>
  <c r="H140" i="19"/>
  <c r="A140" i="19"/>
  <c r="Y139" i="19"/>
  <c r="T139" i="19"/>
  <c r="S139" i="19"/>
  <c r="H139" i="19"/>
  <c r="A139" i="19"/>
  <c r="Y138" i="19"/>
  <c r="T138" i="19"/>
  <c r="S138" i="19"/>
  <c r="H138" i="19"/>
  <c r="A138" i="19"/>
  <c r="AD137" i="19"/>
  <c r="Y137" i="19"/>
  <c r="T137" i="19"/>
  <c r="S137" i="19"/>
  <c r="H137" i="19"/>
  <c r="A137" i="19"/>
  <c r="Y136" i="19"/>
  <c r="T136" i="19"/>
  <c r="S136" i="19"/>
  <c r="H136" i="19"/>
  <c r="A136" i="19"/>
  <c r="Y135" i="19"/>
  <c r="T135" i="19"/>
  <c r="S135" i="19"/>
  <c r="H135" i="19"/>
  <c r="A135" i="19"/>
  <c r="Y134" i="19"/>
  <c r="T134" i="19"/>
  <c r="S134" i="19"/>
  <c r="H134" i="19"/>
  <c r="A134" i="19"/>
  <c r="Y133" i="19"/>
  <c r="T133" i="19"/>
  <c r="S133" i="19"/>
  <c r="H133" i="19"/>
  <c r="A133" i="19"/>
  <c r="Y132" i="19"/>
  <c r="T132" i="19"/>
  <c r="S132" i="19"/>
  <c r="H132" i="19"/>
  <c r="A132" i="19"/>
  <c r="Y131" i="19"/>
  <c r="T131" i="19"/>
  <c r="H131" i="19"/>
  <c r="A131" i="19"/>
  <c r="Y130" i="19"/>
  <c r="T130" i="19"/>
  <c r="S130" i="19"/>
  <c r="H130" i="19"/>
  <c r="A130" i="19"/>
  <c r="Y129" i="19"/>
  <c r="V129" i="19"/>
  <c r="H129" i="19"/>
  <c r="A129" i="19"/>
  <c r="Y128" i="19"/>
  <c r="T128" i="19"/>
  <c r="S128" i="19"/>
  <c r="H128" i="19"/>
  <c r="A128" i="19"/>
  <c r="Y127" i="19"/>
  <c r="T127" i="19"/>
  <c r="S127" i="19"/>
  <c r="H127" i="19"/>
  <c r="A127" i="19"/>
  <c r="Y126" i="19"/>
  <c r="H126" i="19"/>
  <c r="A126" i="19"/>
  <c r="Y125" i="19"/>
  <c r="H125" i="19"/>
  <c r="A125" i="19"/>
  <c r="Y124" i="19"/>
  <c r="T124" i="19"/>
  <c r="S124" i="19"/>
  <c r="H124" i="19"/>
  <c r="A124" i="19"/>
  <c r="Y123" i="19"/>
  <c r="T123" i="19"/>
  <c r="S123" i="19"/>
  <c r="H123" i="19"/>
  <c r="A123" i="19"/>
  <c r="Y122" i="19"/>
  <c r="T122" i="19"/>
  <c r="S122" i="19"/>
  <c r="H122" i="19"/>
  <c r="A122" i="19"/>
  <c r="Y121" i="19"/>
  <c r="T121" i="19"/>
  <c r="S121" i="19"/>
  <c r="H121" i="19"/>
  <c r="A121" i="19"/>
  <c r="Y120" i="19"/>
  <c r="T120" i="19"/>
  <c r="S120" i="19"/>
  <c r="H120" i="19"/>
  <c r="A120" i="19"/>
  <c r="Y119" i="19"/>
  <c r="T119" i="19"/>
  <c r="S119" i="19"/>
  <c r="H119" i="19"/>
  <c r="A119" i="19"/>
  <c r="Y118" i="19"/>
  <c r="T118" i="19"/>
  <c r="S118" i="19"/>
  <c r="H118" i="19"/>
  <c r="A118" i="19"/>
  <c r="Y117" i="19"/>
  <c r="T117" i="19"/>
  <c r="S117" i="19"/>
  <c r="H117" i="19"/>
  <c r="A117" i="19"/>
  <c r="Y116" i="19"/>
  <c r="T116" i="19"/>
  <c r="S116" i="19"/>
  <c r="H116" i="19"/>
  <c r="A116" i="19"/>
  <c r="Y115" i="19"/>
  <c r="H115" i="19"/>
  <c r="A115" i="19"/>
  <c r="Y114" i="19"/>
  <c r="T114" i="19"/>
  <c r="S114" i="19"/>
  <c r="H114" i="19"/>
  <c r="A114" i="19"/>
  <c r="Y113" i="19"/>
  <c r="V113" i="19"/>
  <c r="U113" i="19"/>
  <c r="T113" i="19"/>
  <c r="S113" i="19"/>
  <c r="H113" i="19"/>
  <c r="A113" i="19"/>
  <c r="Y112" i="19"/>
  <c r="H112" i="19"/>
  <c r="A112" i="19"/>
  <c r="Y111" i="19"/>
  <c r="T111" i="19"/>
  <c r="S111" i="19"/>
  <c r="H111" i="19"/>
  <c r="A111" i="19"/>
  <c r="Y110" i="19"/>
  <c r="T110" i="19"/>
  <c r="S110" i="19"/>
  <c r="H110" i="19"/>
  <c r="A110" i="19"/>
  <c r="Y109" i="19"/>
  <c r="H109" i="19"/>
  <c r="A109" i="19"/>
  <c r="Y108" i="19"/>
  <c r="H108" i="19"/>
  <c r="A108" i="19"/>
  <c r="Y107" i="19"/>
  <c r="V107" i="19"/>
  <c r="U107" i="19"/>
  <c r="T107" i="19"/>
  <c r="S107" i="19"/>
  <c r="H107" i="19"/>
  <c r="A107" i="19"/>
  <c r="Y106" i="19"/>
  <c r="V106" i="19"/>
  <c r="U106" i="19"/>
  <c r="T106" i="19"/>
  <c r="S106" i="19"/>
  <c r="H106" i="19"/>
  <c r="A106" i="19"/>
  <c r="Y105" i="19"/>
  <c r="T105" i="19"/>
  <c r="S105" i="19"/>
  <c r="H105" i="19"/>
  <c r="A105" i="19"/>
  <c r="Y104" i="19"/>
  <c r="V104" i="19"/>
  <c r="U104" i="19"/>
  <c r="T104" i="19"/>
  <c r="S104" i="19"/>
  <c r="H104" i="19"/>
  <c r="A104" i="19"/>
  <c r="Y103" i="19"/>
  <c r="T103" i="19"/>
  <c r="S103" i="19"/>
  <c r="H103" i="19"/>
  <c r="A103" i="19"/>
  <c r="Y102" i="19"/>
  <c r="T102" i="19"/>
  <c r="S102" i="19"/>
  <c r="H102" i="19"/>
  <c r="A102" i="19"/>
  <c r="Y101" i="19"/>
  <c r="T101" i="19"/>
  <c r="S101" i="19"/>
  <c r="H101" i="19"/>
  <c r="A101" i="19"/>
  <c r="Y100" i="19"/>
  <c r="T100" i="19"/>
  <c r="S100" i="19"/>
  <c r="H100" i="19"/>
  <c r="A100" i="19"/>
  <c r="Y99" i="19"/>
  <c r="H99" i="19"/>
  <c r="A99" i="19"/>
  <c r="Y98" i="19"/>
  <c r="V98" i="19"/>
  <c r="U98" i="19"/>
  <c r="T98" i="19"/>
  <c r="S98" i="19"/>
  <c r="H98" i="19"/>
  <c r="A98" i="19"/>
  <c r="Y97" i="19"/>
  <c r="T97" i="19"/>
  <c r="S97" i="19"/>
  <c r="H97" i="19"/>
  <c r="A97" i="19"/>
  <c r="Y96" i="19"/>
  <c r="T96" i="19"/>
  <c r="S96" i="19"/>
  <c r="H96" i="19"/>
  <c r="A96" i="19"/>
  <c r="Y95" i="19"/>
  <c r="T95" i="19"/>
  <c r="S95" i="19"/>
  <c r="H95" i="19"/>
  <c r="A95" i="19"/>
  <c r="Y94" i="19"/>
  <c r="T94" i="19"/>
  <c r="S94" i="19"/>
  <c r="H94" i="19"/>
  <c r="A94" i="19"/>
  <c r="Y93" i="19"/>
  <c r="T93" i="19"/>
  <c r="S93" i="19"/>
  <c r="H93" i="19"/>
  <c r="A93" i="19"/>
  <c r="Y92" i="19"/>
  <c r="V92" i="19"/>
  <c r="U92" i="19"/>
  <c r="T92" i="19"/>
  <c r="S92" i="19"/>
  <c r="H92" i="19"/>
  <c r="A92" i="19"/>
  <c r="Y91" i="19"/>
  <c r="T91" i="19"/>
  <c r="S91" i="19"/>
  <c r="H91" i="19"/>
  <c r="A91" i="19"/>
  <c r="Y90" i="19"/>
  <c r="T90" i="19"/>
  <c r="S90" i="19"/>
  <c r="H90" i="19"/>
  <c r="A90" i="19"/>
  <c r="Y89" i="19"/>
  <c r="V89" i="19"/>
  <c r="U89" i="19"/>
  <c r="T89" i="19"/>
  <c r="S89" i="19"/>
  <c r="H89" i="19"/>
  <c r="A89" i="19"/>
  <c r="Y88" i="19"/>
  <c r="T88" i="19"/>
  <c r="S88" i="19"/>
  <c r="H88" i="19"/>
  <c r="A88" i="19"/>
  <c r="Y87" i="19"/>
  <c r="T87" i="19"/>
  <c r="S87" i="19"/>
  <c r="H87" i="19"/>
  <c r="A87" i="19"/>
  <c r="Y86" i="19"/>
  <c r="V86" i="19"/>
  <c r="U86" i="19"/>
  <c r="T86" i="19"/>
  <c r="S86" i="19"/>
  <c r="H86" i="19"/>
  <c r="A86" i="19"/>
  <c r="Y85" i="19"/>
  <c r="T85" i="19"/>
  <c r="S85" i="19"/>
  <c r="H85" i="19"/>
  <c r="A85" i="19"/>
  <c r="Y84" i="19"/>
  <c r="T84" i="19"/>
  <c r="S84" i="19"/>
  <c r="H84" i="19"/>
  <c r="A84" i="19"/>
  <c r="Y83" i="19"/>
  <c r="T83" i="19"/>
  <c r="S83" i="19"/>
  <c r="H83" i="19"/>
  <c r="A83" i="19"/>
  <c r="Y82" i="19"/>
  <c r="T82" i="19"/>
  <c r="S82" i="19"/>
  <c r="H82" i="19"/>
  <c r="A82" i="19"/>
  <c r="Y81" i="19"/>
  <c r="T81" i="19"/>
  <c r="S81" i="19"/>
  <c r="H81" i="19"/>
  <c r="A81" i="19"/>
  <c r="Y80" i="19"/>
  <c r="T80" i="19"/>
  <c r="S80" i="19"/>
  <c r="H80" i="19"/>
  <c r="A80" i="19"/>
  <c r="Y79" i="19"/>
  <c r="T79" i="19"/>
  <c r="S79" i="19"/>
  <c r="H79" i="19"/>
  <c r="A79" i="19"/>
  <c r="Y78" i="19"/>
  <c r="T78" i="19"/>
  <c r="S78" i="19"/>
  <c r="H78" i="19"/>
  <c r="A78" i="19"/>
  <c r="Y77" i="19"/>
  <c r="H77" i="19"/>
  <c r="A77" i="19"/>
  <c r="Y76" i="19"/>
  <c r="V76" i="19"/>
  <c r="U76" i="19"/>
  <c r="H76" i="19"/>
  <c r="A76" i="19"/>
  <c r="Y75" i="19"/>
  <c r="T75" i="19"/>
  <c r="S75" i="19"/>
  <c r="H75" i="19"/>
  <c r="A75" i="19"/>
  <c r="Y74" i="19"/>
  <c r="T74" i="19"/>
  <c r="S74" i="19"/>
  <c r="H74" i="19"/>
  <c r="A74" i="19"/>
  <c r="Y73" i="19"/>
  <c r="T73" i="19"/>
  <c r="S73" i="19"/>
  <c r="H73" i="19"/>
  <c r="A73" i="19"/>
  <c r="Y72" i="19"/>
  <c r="T72" i="19"/>
  <c r="S72" i="19"/>
  <c r="H72" i="19"/>
  <c r="A72" i="19"/>
  <c r="Y71" i="19"/>
  <c r="T71" i="19"/>
  <c r="S71" i="19"/>
  <c r="H71" i="19"/>
  <c r="A71" i="19"/>
  <c r="Y70" i="19"/>
  <c r="T70" i="19"/>
  <c r="S70" i="19"/>
  <c r="H70" i="19"/>
  <c r="A70" i="19"/>
  <c r="Y69" i="19"/>
  <c r="T69" i="19"/>
  <c r="S69" i="19"/>
  <c r="H69" i="19"/>
  <c r="A69" i="19"/>
  <c r="Y68" i="19"/>
  <c r="T68" i="19"/>
  <c r="S68" i="19"/>
  <c r="H68" i="19"/>
  <c r="A68" i="19"/>
  <c r="Y67" i="19"/>
  <c r="V67" i="19"/>
  <c r="U67" i="19"/>
  <c r="H67" i="19"/>
  <c r="A67" i="19"/>
  <c r="Y66" i="19"/>
  <c r="T66" i="19"/>
  <c r="S66" i="19"/>
  <c r="H66" i="19"/>
  <c r="A66" i="19"/>
  <c r="Y65" i="19"/>
  <c r="T65" i="19"/>
  <c r="S65" i="19"/>
  <c r="H65" i="19"/>
  <c r="A65" i="19"/>
  <c r="Y64" i="19"/>
  <c r="H64" i="19"/>
  <c r="A64" i="19"/>
  <c r="Y63" i="19"/>
  <c r="T63" i="19"/>
  <c r="S63" i="19"/>
  <c r="H63" i="19"/>
  <c r="A63" i="19"/>
  <c r="Y62" i="19"/>
  <c r="V62" i="19"/>
  <c r="U62" i="19"/>
  <c r="T62" i="19"/>
  <c r="S62" i="19"/>
  <c r="H62" i="19"/>
  <c r="A62" i="19"/>
  <c r="Y61" i="19"/>
  <c r="T61" i="19"/>
  <c r="S61" i="19"/>
  <c r="H61" i="19"/>
  <c r="A61" i="19"/>
  <c r="Y60" i="19"/>
  <c r="T60" i="19"/>
  <c r="S60" i="19"/>
  <c r="H60" i="19"/>
  <c r="A60" i="19"/>
  <c r="Y59" i="19"/>
  <c r="T59" i="19"/>
  <c r="S59" i="19"/>
  <c r="H59" i="19"/>
  <c r="A59" i="19"/>
  <c r="Y58" i="19"/>
  <c r="T58" i="19"/>
  <c r="S58" i="19"/>
  <c r="H58" i="19"/>
  <c r="A58" i="19"/>
  <c r="Y57" i="19"/>
  <c r="T57" i="19"/>
  <c r="S57" i="19"/>
  <c r="H57" i="19"/>
  <c r="A57" i="19"/>
  <c r="Y56" i="19"/>
  <c r="T56" i="19"/>
  <c r="S56" i="19"/>
  <c r="H56" i="19"/>
  <c r="A56" i="19"/>
  <c r="Y55" i="19"/>
  <c r="T55" i="19"/>
  <c r="S55" i="19"/>
  <c r="H55" i="19"/>
  <c r="A55" i="19"/>
  <c r="Y54" i="19"/>
  <c r="T54" i="19"/>
  <c r="S54" i="19"/>
  <c r="H54" i="19"/>
  <c r="A54" i="19"/>
  <c r="Y53" i="19"/>
  <c r="T53" i="19"/>
  <c r="S53" i="19"/>
  <c r="H53" i="19"/>
  <c r="A53" i="19"/>
  <c r="Y52" i="19"/>
  <c r="T52" i="19"/>
  <c r="S52" i="19"/>
  <c r="H52" i="19"/>
  <c r="A52" i="19"/>
  <c r="Y51" i="19"/>
  <c r="H51" i="19"/>
  <c r="A51" i="19"/>
  <c r="Y50" i="19"/>
  <c r="T50" i="19"/>
  <c r="S50" i="19"/>
  <c r="H50" i="19"/>
  <c r="A50" i="19"/>
  <c r="Y49" i="19"/>
  <c r="T49" i="19"/>
  <c r="S49" i="19"/>
  <c r="H49" i="19"/>
  <c r="A49" i="19"/>
  <c r="Y48" i="19"/>
  <c r="T48" i="19"/>
  <c r="S48" i="19"/>
  <c r="H48" i="19"/>
  <c r="A48" i="19"/>
  <c r="Y47" i="19"/>
  <c r="H47" i="19"/>
  <c r="A47" i="19"/>
  <c r="Y46" i="19"/>
  <c r="T46" i="19"/>
  <c r="S46" i="19"/>
  <c r="H46" i="19"/>
  <c r="A46" i="19"/>
  <c r="Y45" i="19"/>
  <c r="T45" i="19"/>
  <c r="S45" i="19"/>
  <c r="H45" i="19"/>
  <c r="A45" i="19"/>
  <c r="Y44" i="19"/>
  <c r="T44" i="19"/>
  <c r="S44" i="19"/>
  <c r="H44" i="19"/>
  <c r="A44" i="19"/>
  <c r="Y43" i="19"/>
  <c r="V43" i="19"/>
  <c r="U43" i="19"/>
  <c r="T43" i="19"/>
  <c r="S43" i="19"/>
  <c r="H43" i="19"/>
  <c r="A43" i="19"/>
  <c r="Y42" i="19"/>
  <c r="T42" i="19"/>
  <c r="S42" i="19"/>
  <c r="H42" i="19"/>
  <c r="A42" i="19"/>
  <c r="Y41" i="19"/>
  <c r="T41" i="19"/>
  <c r="S41" i="19"/>
  <c r="H41" i="19"/>
  <c r="A41" i="19"/>
  <c r="Y40" i="19"/>
  <c r="T40" i="19"/>
  <c r="S40" i="19"/>
  <c r="H40" i="19"/>
  <c r="A40" i="19"/>
  <c r="Y39" i="19"/>
  <c r="T39" i="19"/>
  <c r="S39" i="19"/>
  <c r="H39" i="19"/>
  <c r="A39" i="19"/>
  <c r="Y38" i="19"/>
  <c r="H38" i="19"/>
  <c r="A38" i="19"/>
  <c r="Y37" i="19"/>
  <c r="T37" i="19"/>
  <c r="S37" i="19"/>
  <c r="H37" i="19"/>
  <c r="A37" i="19"/>
  <c r="Y36" i="19"/>
  <c r="T36" i="19"/>
  <c r="S36" i="19"/>
  <c r="H36" i="19"/>
  <c r="A36" i="19"/>
  <c r="H35" i="19"/>
  <c r="A35" i="19"/>
  <c r="Y34" i="19"/>
  <c r="T34" i="19"/>
  <c r="S34" i="19"/>
  <c r="H34" i="19"/>
  <c r="A34" i="19"/>
  <c r="Y33" i="19"/>
  <c r="V33" i="19"/>
  <c r="U33" i="19"/>
  <c r="T33" i="19"/>
  <c r="S33" i="19"/>
  <c r="H33" i="19"/>
  <c r="A33" i="19"/>
  <c r="Y32" i="19"/>
  <c r="T32" i="19"/>
  <c r="S32" i="19"/>
  <c r="H32" i="19"/>
  <c r="A32" i="19"/>
  <c r="Y31" i="19"/>
  <c r="T31" i="19"/>
  <c r="S31" i="19"/>
  <c r="H31" i="19"/>
  <c r="A31" i="19"/>
  <c r="Y30" i="19"/>
  <c r="T30" i="19"/>
  <c r="S30" i="19"/>
  <c r="H30" i="19"/>
  <c r="A30" i="19"/>
  <c r="Y29" i="19"/>
  <c r="T29" i="19"/>
  <c r="S29" i="19"/>
  <c r="H29" i="19"/>
  <c r="A29" i="19"/>
  <c r="Y28" i="19"/>
  <c r="T28" i="19"/>
  <c r="S28" i="19"/>
  <c r="H28" i="19"/>
  <c r="A28" i="19"/>
  <c r="Y27" i="19"/>
  <c r="H27" i="19"/>
  <c r="A27" i="19"/>
  <c r="Y26" i="19"/>
  <c r="T26" i="19"/>
  <c r="S26" i="19"/>
  <c r="H26" i="19"/>
  <c r="A26" i="19"/>
  <c r="Y25" i="19"/>
  <c r="V25" i="19"/>
  <c r="U25" i="19"/>
  <c r="H25" i="19"/>
  <c r="A25" i="19"/>
  <c r="Y24" i="19"/>
  <c r="T24" i="19"/>
  <c r="S24" i="19"/>
  <c r="H24" i="19"/>
  <c r="A24" i="19"/>
  <c r="Y23" i="19"/>
  <c r="T23" i="19"/>
  <c r="S23" i="19"/>
  <c r="H23" i="19"/>
  <c r="A23" i="19"/>
  <c r="Y22" i="19"/>
  <c r="T22" i="19"/>
  <c r="S22" i="19"/>
  <c r="H22" i="19"/>
  <c r="A22" i="19"/>
  <c r="Y21" i="19"/>
  <c r="T21" i="19"/>
  <c r="S21" i="19"/>
  <c r="H21" i="19"/>
  <c r="A21" i="19"/>
  <c r="Y20" i="19"/>
  <c r="T20" i="19"/>
  <c r="S20" i="19"/>
  <c r="H20" i="19"/>
  <c r="A20" i="19"/>
  <c r="Y19" i="19"/>
  <c r="T19" i="19"/>
  <c r="S19" i="19"/>
  <c r="H19" i="19"/>
  <c r="A19" i="19"/>
  <c r="Y18" i="19"/>
  <c r="T18" i="19"/>
  <c r="S18" i="19"/>
  <c r="H18" i="19"/>
  <c r="A18" i="19"/>
  <c r="Y17" i="19"/>
  <c r="T17" i="19"/>
  <c r="S17" i="19"/>
  <c r="H17" i="19"/>
  <c r="A17" i="19"/>
  <c r="Y16" i="19"/>
  <c r="T16" i="19"/>
  <c r="S16" i="19"/>
  <c r="H16" i="19"/>
  <c r="G16" i="19"/>
  <c r="A16" i="19"/>
  <c r="Y15" i="19"/>
  <c r="T15" i="19"/>
  <c r="S15" i="19"/>
  <c r="H15" i="19"/>
  <c r="A15" i="19"/>
  <c r="Y14" i="19"/>
  <c r="T14" i="19"/>
  <c r="S14" i="19"/>
  <c r="H14" i="19"/>
  <c r="A14" i="19"/>
  <c r="Y13" i="19"/>
  <c r="T13" i="19"/>
  <c r="S13" i="19"/>
  <c r="H13" i="19"/>
  <c r="A13" i="19"/>
  <c r="Y12" i="19"/>
  <c r="T12" i="19"/>
  <c r="S12" i="19"/>
  <c r="H12" i="19"/>
  <c r="A12" i="19"/>
  <c r="Y11" i="19"/>
  <c r="T11" i="19"/>
  <c r="S11" i="19"/>
  <c r="H11" i="19"/>
  <c r="A11" i="19"/>
  <c r="Y10" i="19"/>
  <c r="T10" i="19"/>
  <c r="S10" i="19"/>
  <c r="H10" i="19"/>
  <c r="A10" i="19"/>
  <c r="Y9" i="19"/>
  <c r="T9" i="19"/>
  <c r="S9" i="19"/>
  <c r="H9" i="19"/>
  <c r="A9" i="19"/>
  <c r="Y8" i="19"/>
  <c r="T8" i="19"/>
  <c r="S8" i="19"/>
  <c r="H8" i="19"/>
  <c r="A8" i="19"/>
  <c r="Y7" i="19"/>
  <c r="T7" i="19"/>
  <c r="S7" i="19"/>
  <c r="H7" i="19"/>
  <c r="A7" i="19"/>
  <c r="Y6" i="19"/>
  <c r="T6" i="19"/>
  <c r="S6" i="19"/>
  <c r="H6" i="19"/>
  <c r="A6" i="19"/>
  <c r="Y5" i="19"/>
  <c r="T5" i="19"/>
  <c r="S5" i="19"/>
  <c r="H5" i="19"/>
  <c r="A5" i="19"/>
  <c r="Y4" i="19"/>
  <c r="T4" i="19"/>
  <c r="S4" i="19"/>
  <c r="H4" i="19"/>
  <c r="A4" i="19"/>
  <c r="Y3" i="19"/>
  <c r="H3" i="19"/>
  <c r="A3" i="19"/>
  <c r="Y2" i="19"/>
  <c r="T2" i="19"/>
  <c r="S2" i="19"/>
  <c r="H2" i="19"/>
</calcChain>
</file>

<file path=xl/comments1.xml><?xml version="1.0" encoding="utf-8"?>
<comments xmlns="http://schemas.openxmlformats.org/spreadsheetml/2006/main">
  <authors>
    <author>hendribudisaputro</author>
    <author>owner</author>
  </authors>
  <commentList>
    <comment ref="D12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up date terakhir per  laporan per des 2006 sesuai v.d.8-1 surat nomor 005/DIR-VAS/XII/2006 20 des 06 </t>
        </r>
      </text>
    </comment>
    <comment ref="I71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KEMITRAAN PE NON AB </t>
        </r>
      </text>
    </comment>
    <comment ref="I97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KEMITRAAN PE NON AB </t>
        </r>
      </text>
    </comment>
    <comment ref="D161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up date terakhir per  laporan per des 2006 sesuai v.d.8-1 surat nomor 005/DIR-VAS/XII/2006 20 des 06 </t>
        </r>
      </text>
    </comment>
    <comment ref="D163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up date terakhir per  laporan per des 2006 sesuai v.d.8-1 surat nomor 005/DIR-VAS/XII/2006 20 des 06 </t>
        </r>
      </text>
    </comment>
    <comment ref="D164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up date terakhir per  laporan per des 2006 sesuai v.d.8-1 surat nomor 005/DIR-VAS/XII/2006 20 des 06 </t>
        </r>
      </text>
    </comment>
    <comment ref="D165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up date terakhir per  laporan per des 2006 sesuai v.d.8-1 surat nomor 005/DIR-VAS/XII/2006 20 des 06 </t>
        </r>
      </text>
    </comment>
    <comment ref="D166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up date terakhir per  laporan per des 2006 sesuai v.d.8-1 surat nomor 005/DIR-VAS/XII/2006 20 des 06 </t>
        </r>
      </text>
    </comment>
    <comment ref="D167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up date terakhir per  laporan per des 2006 sesuai v.d.8-1 surat nomor 005/DIR-VAS/XII/2006 20 des 06 </t>
        </r>
      </text>
    </comment>
    <comment ref="I206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KEMITRAAN PE NON AB </t>
        </r>
      </text>
    </comment>
    <comment ref="I207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KEMITRAAN PE NON AB </t>
        </r>
      </text>
    </comment>
    <comment ref="D232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up date terakhir per  laporan per des 2006 sesuai v.d.8-1 surat nomor 005/DIR-VAS/XII/2006 20 des 06 </t>
        </r>
      </text>
    </comment>
    <comment ref="I246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KEMITRAAN PE NON AB </t>
        </r>
      </text>
    </comment>
    <comment ref="I248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KEMITRAAN PE NON AB </t>
        </r>
      </text>
    </comment>
    <comment ref="D251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up date terakhir per  laporan per des 2006 sesuai v.d.8-1 surat nomor 005/DIR-VAS/XII/2006 20 des 06 </t>
        </r>
      </text>
    </comment>
    <comment ref="D279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up date terakhir per  laporan per des 2006 sesuai v.d.8-1 surat nomor 005/DIR-VAS/XII/2006 20 des 06 </t>
        </r>
      </text>
    </comment>
    <comment ref="D448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up date terakhir per  laporan per des 2006 sesuai v.d.8-1 surat nomor 005/DIR-VAS/XII/2006 20 des 06 </t>
        </r>
      </text>
    </comment>
    <comment ref="D470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up date terakhir per  laporan per des 2006 sesuai v.d.8-1 surat nomor 005/DIR-VAS/XII/2006 20 des 06 </t>
        </r>
      </text>
    </comment>
    <comment ref="D485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up date terakhir per  laporan per des 2006 sesuai v.d.8-1 surat nomor 005/DIR-VAS/XII/2006 20 des 06 </t>
        </r>
      </text>
    </comment>
    <comment ref="I518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KEMITRAAN PE NON AB </t>
        </r>
      </text>
    </comment>
    <comment ref="D522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up date terakhir per  laporan per des 2006 sesuai v.d.8-1 surat nomor 005/DIR-VAS/XII/2006 20 des 06 </t>
        </r>
      </text>
    </comment>
    <comment ref="D554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up date terakhir per  laporan per des 2006 sesuai v.d.8-1 surat nomor 005/DIR-VAS/XII/2006 20 des 06 </t>
        </r>
      </text>
    </comment>
    <comment ref="D591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up date terakhir per  laporan per des 2006 sesuai v.d.8-1 surat nomor 005/DIR-VAS/XII/2006 20 des 06 </t>
        </r>
      </text>
    </comment>
    <comment ref="D670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up date terakhir per  laporan per des 2006 sesuai v.d.8-1 surat nomor 005/DIR-VAS/XII/2006 20 des 06 </t>
        </r>
      </text>
    </comment>
    <comment ref="I682" authorId="1" shape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ALAMAT BARUU????
Ruko Fak. Ekonomi Univ. Sarjanawiyata Jl. Kusumanegara 121 Yogyakarta 55165 Telp. 0274-543944 Fax. 0274-30010314 </t>
        </r>
      </text>
    </comment>
    <comment ref="D685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up date terakhir per  laporan per des 2006 sesuai v.d.8-1 surat nomor 005/DIR-VAS/XII/2006 20 des 06 </t>
        </r>
      </text>
    </comment>
  </commentList>
</comments>
</file>

<file path=xl/comments2.xml><?xml version="1.0" encoding="utf-8"?>
<comments xmlns="http://schemas.openxmlformats.org/spreadsheetml/2006/main">
  <authors>
    <author>hendribudisaputro</author>
  </authors>
  <commentList>
    <comment ref="B131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up date terakhir per  laporan per des 2006 sesuai v.d.8-1 surat nomor 005/DIR-VAS/XII/2006 20 des 06 </t>
        </r>
      </text>
    </comment>
    <comment ref="B132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up date terakhir per  laporan per des 2006 sesuai v.d.8-1 surat nomor 005/DIR-VAS/XII/2006 20 des 06 </t>
        </r>
      </text>
    </comment>
    <comment ref="B133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up date terakhir per  laporan per des 2006 sesuai v.d.8-1 surat nomor 005/DIR-VAS/XII/2006 20 des 06 </t>
        </r>
      </text>
    </comment>
    <comment ref="B134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up date terakhir per  laporan per des 2006 sesuai v.d.8-1 surat nomor 005/DIR-VAS/XII/2006 20 des 06 </t>
        </r>
      </text>
    </comment>
    <comment ref="B135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up date terakhir per  laporan per des 2006 sesuai v.d.8-1 surat nomor 005/DIR-VAS/XII/2006 20 des 06 </t>
        </r>
      </text>
    </comment>
    <comment ref="B136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up date terakhir per  laporan per des 2006 sesuai v.d.8-1 surat nomor 005/DIR-VAS/XII/2006 20 des 06 </t>
        </r>
      </text>
    </comment>
    <comment ref="B137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up date terakhir per  laporan per des 2006 sesuai v.d.8-1 surat nomor 005/DIR-VAS/XII/2006 20 des 06 </t>
        </r>
      </text>
    </comment>
    <comment ref="B138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up date terakhir per  laporan per des 2006 sesuai v.d.8-1 surat nomor 005/DIR-VAS/XII/2006 20 des 06 </t>
        </r>
      </text>
    </comment>
    <comment ref="B139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up date terakhir per  laporan per des 2006 sesuai v.d.8-1 surat nomor 005/DIR-VAS/XII/2006 20 des 06 </t>
        </r>
      </text>
    </comment>
    <comment ref="B140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up date terakhir per  laporan per des 2006 sesuai v.d.8-1 surat nomor 005/DIR-VAS/XII/2006 20 des 06 </t>
        </r>
      </text>
    </comment>
    <comment ref="B141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up date terakhir per  laporan per des 2006 sesuai v.d.8-1 surat nomor 005/DIR-VAS/XII/2006 20 des 06 </t>
        </r>
      </text>
    </comment>
    <comment ref="B142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up date terakhir per  laporan per des 2006 sesuai v.d.8-1 surat nomor 005/DIR-VAS/XII/2006 20 des 06 </t>
        </r>
      </text>
    </comment>
    <comment ref="B143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up date terakhir per  laporan per des 2006 sesuai v.d.8-1 surat nomor 005/DIR-VAS/XII/2006 20 des 06 </t>
        </r>
      </text>
    </comment>
    <comment ref="B144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up date terakhir per  laporan per des 2006 sesuai v.d.8-1 surat nomor 005/DIR-VAS/XII/2006 20 des 06 </t>
        </r>
      </text>
    </comment>
  </commentList>
</comments>
</file>

<file path=xl/comments3.xml><?xml version="1.0" encoding="utf-8"?>
<comments xmlns="http://schemas.openxmlformats.org/spreadsheetml/2006/main">
  <authors>
    <author>hendribudisaputro</author>
    <author>owner</author>
  </authors>
  <commentList>
    <comment ref="D185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up date terakhir per  laporan per des 2006 sesuai v.d.8-1 surat nomor 005/DIR-VAS/XII/2006 20 des 06 </t>
        </r>
      </text>
    </comment>
    <comment ref="D186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up date terakhir per  laporan per des 2006 sesuai v.d.8-1 surat nomor 005/DIR-VAS/XII/2006 20 des 06 </t>
        </r>
      </text>
    </comment>
    <comment ref="D187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up date terakhir per  laporan per des 2006 sesuai v.d.8-1 surat nomor 005/DIR-VAS/XII/2006 20 des 06 </t>
        </r>
      </text>
    </comment>
    <comment ref="D188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up date terakhir per  laporan per des 2006 sesuai v.d.8-1 surat nomor 005/DIR-VAS/XII/2006 20 des 06 </t>
        </r>
      </text>
    </comment>
    <comment ref="D189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up date terakhir per  laporan per des 2006 sesuai v.d.8-1 surat nomor 005/DIR-VAS/XII/2006 20 des 06 </t>
        </r>
      </text>
    </comment>
    <comment ref="D190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up date terakhir per  laporan per des 2006 sesuai v.d.8-1 surat nomor 005/DIR-VAS/XII/2006 20 des 06 </t>
        </r>
      </text>
    </comment>
    <comment ref="D191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up date terakhir per  laporan per des 2006 sesuai v.d.8-1 surat nomor 005/DIR-VAS/XII/2006 20 des 06 </t>
        </r>
      </text>
    </comment>
    <comment ref="D192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up date terakhir per  laporan per des 2006 sesuai v.d.8-1 surat nomor 005/DIR-VAS/XII/2006 20 des 06 </t>
        </r>
      </text>
    </comment>
    <comment ref="D193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up date terakhir per  laporan per des 2006 sesuai v.d.8-1 surat nomor 005/DIR-VAS/XII/2006 20 des 06 </t>
        </r>
      </text>
    </comment>
    <comment ref="D194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up date terakhir per  laporan per des 2006 sesuai v.d.8-1 surat nomor 005/DIR-VAS/XII/2006 20 des 06 </t>
        </r>
      </text>
    </comment>
    <comment ref="D195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up date terakhir per  laporan per des 2006 sesuai v.d.8-1 surat nomor 005/DIR-VAS/XII/2006 20 des 06 </t>
        </r>
      </text>
    </comment>
    <comment ref="D196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up date terakhir per  laporan per des 2006 sesuai v.d.8-1 surat nomor 005/DIR-VAS/XII/2006 20 des 06 </t>
        </r>
      </text>
    </comment>
    <comment ref="D197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up date terakhir per  laporan per des 2006 sesuai v.d.8-1 surat nomor 005/DIR-VAS/XII/2006 20 des 06 </t>
        </r>
      </text>
    </comment>
    <comment ref="D198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up date terakhir per  laporan per des 2006 sesuai v.d.8-1 surat nomor 005/DIR-VAS/XII/2006 20 des 06 </t>
        </r>
      </text>
    </comment>
    <comment ref="D199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up date terakhir per  laporan per des 2006 sesuai v.d.8-1 surat nomor 005/DIR-VAS/XII/2006 20 des 06 </t>
        </r>
      </text>
    </comment>
    <comment ref="D200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up date terakhir per  laporan per des 2006 sesuai v.d.8-1 surat nomor 005/DIR-VAS/XII/2006 20 des 06 </t>
        </r>
      </text>
    </comment>
    <comment ref="D201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up date terakhir per  laporan per des 2006 sesuai v.d.8-1 surat nomor 005/DIR-VAS/XII/2006 20 des 06 </t>
        </r>
      </text>
    </comment>
    <comment ref="D202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up date terakhir per  laporan per des 2006 sesuai v.d.8-1 surat nomor 005/DIR-VAS/XII/2006 20 des 06 </t>
        </r>
      </text>
    </comment>
    <comment ref="I238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KEMITRAAN PE NON AB </t>
        </r>
      </text>
    </comment>
    <comment ref="I280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KEMITRAAN PE NON AB </t>
        </r>
      </text>
    </comment>
    <comment ref="I281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KEMITRAAN PE NON AB </t>
        </r>
      </text>
    </comment>
    <comment ref="I282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KEMITRAAN PE NON AB </t>
        </r>
      </text>
    </comment>
    <comment ref="I283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KEMITRAAN PE NON AB </t>
        </r>
      </text>
    </comment>
    <comment ref="I284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KEMITRAAN PE NON AB </t>
        </r>
      </text>
    </comment>
    <comment ref="I285" authorId="0" shapeId="0">
      <text>
        <r>
          <rPr>
            <b/>
            <sz val="9"/>
            <color indexed="81"/>
            <rFont val="Tahoma"/>
            <family val="2"/>
          </rPr>
          <t>hendribudisaputro:</t>
        </r>
        <r>
          <rPr>
            <sz val="9"/>
            <color indexed="81"/>
            <rFont val="Tahoma"/>
            <family val="2"/>
          </rPr>
          <t xml:space="preserve">
KEMITRAAN PE NON AB </t>
        </r>
      </text>
    </comment>
    <comment ref="I578" authorId="1" shape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ALAMAT BARUU????
Ruko Fak. Ekonomi Univ. Sarjanawiyata Jl. Kusumanegara 121 Yogyakarta 55165 Telp. 0274-543944 Fax. 0274-30010314 </t>
        </r>
      </text>
    </comment>
  </commentList>
</comments>
</file>

<file path=xl/sharedStrings.xml><?xml version="1.0" encoding="utf-8"?>
<sst xmlns="http://schemas.openxmlformats.org/spreadsheetml/2006/main" count="49881" uniqueCount="4967">
  <si>
    <t>ANUGERAH SECURINDO INDAH</t>
  </si>
  <si>
    <t>Tangerang</t>
  </si>
  <si>
    <t>5. Hendra Setiono</t>
  </si>
  <si>
    <t>3. Korina Widasari</t>
  </si>
  <si>
    <t>Arief Budi Wibowo</t>
  </si>
  <si>
    <t>JAKARTA (Mangga Dua)</t>
  </si>
  <si>
    <t>JAKARTA BARAT (Puri Indah)</t>
  </si>
  <si>
    <t>Ahmad Rojali</t>
  </si>
  <si>
    <t>PALEMBANG (Plaju)</t>
  </si>
  <si>
    <t>JAKARTA- mangga dua square</t>
  </si>
  <si>
    <t>24 Okt 2005</t>
  </si>
  <si>
    <t>2. Desy Erawati</t>
  </si>
  <si>
    <t>JAKARTA (Cab. Senayan)</t>
  </si>
  <si>
    <t>1 Juli 2005</t>
  </si>
  <si>
    <t>MANDIRI SEKURITAS (*)</t>
  </si>
  <si>
    <t>1. Jasmi Indra</t>
  </si>
  <si>
    <t>Upik Haryanti</t>
  </si>
  <si>
    <t>YOGYAKARTA (SID FEB UGM)</t>
  </si>
  <si>
    <t>Yahuda Nawa Yanukrisna</t>
  </si>
  <si>
    <t xml:space="preserve">SEMARANG </t>
  </si>
  <si>
    <t>1. Aidil Ilham</t>
  </si>
  <si>
    <t>1.Darojatul Ulya</t>
  </si>
  <si>
    <t>SINGKAWANG</t>
  </si>
  <si>
    <t>ARTHA SECURITIES INDONESIA</t>
  </si>
  <si>
    <t>TANGERANG</t>
  </si>
  <si>
    <t>Ruko Cempaka Mas Blok. M1,2,3</t>
  </si>
  <si>
    <t>PALEMBANG</t>
  </si>
  <si>
    <t>4. Melani Omara</t>
  </si>
  <si>
    <t>10 Okt 2005</t>
  </si>
  <si>
    <t>2. Rita Susanti</t>
  </si>
  <si>
    <t>5. Yadi S. Gondoprawiro</t>
  </si>
  <si>
    <t>01 Juli 2004</t>
  </si>
  <si>
    <t>Devi Aprianto</t>
  </si>
  <si>
    <t>SUCORINVEST CENTRAL  GANI (*)</t>
  </si>
  <si>
    <t>21 Juni 2004</t>
  </si>
  <si>
    <t>Rudiyati Chandra</t>
  </si>
  <si>
    <t>PADANG</t>
  </si>
  <si>
    <t>02 Juni 2006</t>
  </si>
  <si>
    <t>7 Maret 2001</t>
  </si>
  <si>
    <t>Makassar</t>
  </si>
  <si>
    <t>No.</t>
  </si>
  <si>
    <t>1. Anna Gesuriyanti</t>
  </si>
  <si>
    <t>3. Tunjung S</t>
  </si>
  <si>
    <t>2. Surya W</t>
  </si>
  <si>
    <t>1. Susi K</t>
  </si>
  <si>
    <t>3 Maret 2006</t>
  </si>
  <si>
    <t>9 Mei 1990</t>
  </si>
  <si>
    <t>1 Februari 1997</t>
  </si>
  <si>
    <t>2. Dedi Umiyanto</t>
  </si>
  <si>
    <t>Veronica</t>
  </si>
  <si>
    <t>Hadi Prayitno</t>
  </si>
  <si>
    <t>Hanafiah</t>
  </si>
  <si>
    <t>Santosa K Gunawan</t>
  </si>
  <si>
    <t>KIM ENG SECURITIES(*)</t>
  </si>
  <si>
    <t>Tutik Suciati</t>
  </si>
  <si>
    <t>BATAM</t>
  </si>
  <si>
    <t>2. Dahlia Akiah</t>
  </si>
  <si>
    <t>PANIN SEKURITAS Tbk  (*)</t>
  </si>
  <si>
    <t>5, Wito</t>
  </si>
  <si>
    <t>3. Citra Kristia</t>
  </si>
  <si>
    <t>TASIKMALAYA</t>
  </si>
  <si>
    <t>NET SEKURITAS</t>
  </si>
  <si>
    <t>1. I Kadek Swanjaya</t>
  </si>
  <si>
    <t>Balikpapan</t>
  </si>
  <si>
    <t>Semarang</t>
  </si>
  <si>
    <t>I Wayan Satya Jaya</t>
  </si>
  <si>
    <t>Yulius Kurniawan</t>
  </si>
  <si>
    <t>Hendra Asil</t>
  </si>
  <si>
    <t>JAKARTA (SID Pluit)</t>
  </si>
  <si>
    <t>JAKARTA (SID Kelapa Gading)</t>
  </si>
  <si>
    <t>MALANG (SID Malang)</t>
  </si>
  <si>
    <t>Nirmasary Nasution</t>
  </si>
  <si>
    <t>Rully Revaldi</t>
  </si>
  <si>
    <t>Setyo Purwaningsih</t>
  </si>
  <si>
    <t>No</t>
  </si>
  <si>
    <t>AB/Non AB</t>
  </si>
  <si>
    <t>AB</t>
  </si>
  <si>
    <t>PPE</t>
  </si>
  <si>
    <t>Anugerah Securindo Indah</t>
  </si>
  <si>
    <t>Non AB</t>
  </si>
  <si>
    <t>Artha Securities Indonesia</t>
  </si>
  <si>
    <t>Asjaya Indosurya Securities</t>
  </si>
  <si>
    <t>Bahana Securities</t>
  </si>
  <si>
    <t>Batavia Prosperindo Sekuritas</t>
  </si>
  <si>
    <t>PEE</t>
  </si>
  <si>
    <t>BNI Securities</t>
  </si>
  <si>
    <t>Brent Securities</t>
  </si>
  <si>
    <t>Buana Capital</t>
  </si>
  <si>
    <t>Bumiputera Capital Indonesia</t>
  </si>
  <si>
    <t>Danareksa Sekuritas</t>
  </si>
  <si>
    <t>Danasakti Securities</t>
  </si>
  <si>
    <t>Danatama Makmur</t>
  </si>
  <si>
    <t>Ekokapital Sekuritas</t>
  </si>
  <si>
    <t>Equity Securities Indonesia</t>
  </si>
  <si>
    <t>Harita Kencana Securities</t>
  </si>
  <si>
    <t>HSBC Securities Indonesia</t>
  </si>
  <si>
    <t>Indomitra Securities</t>
  </si>
  <si>
    <t>Indo Premier Securities</t>
  </si>
  <si>
    <t>Inovasi Utama Sekurindo</t>
  </si>
  <si>
    <t>Intiteladan Arthaswadaya</t>
  </si>
  <si>
    <t>Investindo Nusantara Sekuritas</t>
  </si>
  <si>
    <t>Kim Eng Securities</t>
  </si>
  <si>
    <t>Signature Capital Indonesia</t>
  </si>
  <si>
    <t>Lautandhana Securindo</t>
  </si>
  <si>
    <t>Mahakarya Artha Securities</t>
  </si>
  <si>
    <t>Mandiri Sekuritas</t>
  </si>
  <si>
    <t>Mega Capital Indonesia</t>
  </si>
  <si>
    <t>Millenium Danatama Sekuritas</t>
  </si>
  <si>
    <t>Net Sekuritas</t>
  </si>
  <si>
    <t>NISP Sekuritas</t>
  </si>
  <si>
    <t>Optima Kharya Capital Securities</t>
  </si>
  <si>
    <t>Pacific Capital</t>
  </si>
  <si>
    <t>Phillip Securities Indonesia</t>
  </si>
  <si>
    <t>Primasia Securities</t>
  </si>
  <si>
    <t>Recapital Securities</t>
  </si>
  <si>
    <t>Samuel Sekuritas Indonesia</t>
  </si>
  <si>
    <t>Sarijaya Permana Sekuritas</t>
  </si>
  <si>
    <t>Semesta Indovest</t>
  </si>
  <si>
    <t>Sinarmas Sekuritas</t>
  </si>
  <si>
    <t>Star Reksa Sekuritas</t>
  </si>
  <si>
    <t>Sucorinvest Central Gani</t>
  </si>
  <si>
    <t>Supra Securinvest</t>
  </si>
  <si>
    <t>Trust Securities</t>
  </si>
  <si>
    <t>UOB Kay Hian Securities</t>
  </si>
  <si>
    <t>Valbury Asia Securities</t>
  </si>
  <si>
    <t>Waterfront Securities Indonesia</t>
  </si>
  <si>
    <t>PERUSAHAAN EFEK</t>
  </si>
  <si>
    <t>TGL LAPOR</t>
  </si>
  <si>
    <t>8 Oktbr 2004</t>
  </si>
  <si>
    <t>Pekanbaru</t>
  </si>
  <si>
    <t>1. Yefriedi</t>
  </si>
  <si>
    <t>2. Benny Andrewidjaya</t>
  </si>
  <si>
    <t>1. Asnawi Azis</t>
  </si>
  <si>
    <t>01 Maret 2007</t>
  </si>
  <si>
    <t>1. Denny Kurniawan</t>
  </si>
  <si>
    <t>1. Pessy MK Susespa</t>
  </si>
  <si>
    <t>KRESNA GRAHA SEKURINDO</t>
  </si>
  <si>
    <t>Trie Handayani</t>
  </si>
  <si>
    <t>Sofia</t>
  </si>
  <si>
    <t>Jakarta Selatan</t>
  </si>
  <si>
    <t>JOGJAKARTA</t>
  </si>
  <si>
    <t>1. Waruju Pawoko</t>
  </si>
  <si>
    <t>SURABAYA</t>
  </si>
  <si>
    <t>SEMARANG</t>
  </si>
  <si>
    <t>PRIMASIA SECURITIES</t>
  </si>
  <si>
    <t>1. Arie Restiningtyas</t>
  </si>
  <si>
    <t>Reny Wijayanti</t>
  </si>
  <si>
    <t>Lanny W. Tjahjadi</t>
  </si>
  <si>
    <t>Fifi Sofiyanti</t>
  </si>
  <si>
    <t>Aurelia Emi Hartoyo</t>
  </si>
  <si>
    <t>Yuki Suherman</t>
  </si>
  <si>
    <t>Dasep Sofyan</t>
  </si>
  <si>
    <t>Chandradus Boli Kuban</t>
  </si>
  <si>
    <t>Lius Andy Hartono</t>
  </si>
  <si>
    <t>Jakarta Utara</t>
  </si>
  <si>
    <t>1. Effie Sendjaya</t>
  </si>
  <si>
    <t>2. Vimalasari</t>
  </si>
  <si>
    <t>1. Reinhard Suwarsono</t>
  </si>
  <si>
    <t>2. Tritianto Isnaheri</t>
  </si>
  <si>
    <t>BEKASI</t>
  </si>
  <si>
    <t>2. Mimi Sujati Hakim</t>
  </si>
  <si>
    <t>Yogyakarta</t>
  </si>
  <si>
    <t>1 Agustus 2005</t>
  </si>
  <si>
    <t>Sim Poi Hong</t>
  </si>
  <si>
    <t>Sunu Try Susatyo</t>
  </si>
  <si>
    <t>Maria Liana A.</t>
  </si>
  <si>
    <t>Usman</t>
  </si>
  <si>
    <t>Yongki Wijaya</t>
  </si>
  <si>
    <t>JAKARTA (SID Mangga Dua)</t>
  </si>
  <si>
    <t>1. Meiga Dewi</t>
  </si>
  <si>
    <t>DEPOK ( Cab. Univ Indonesia)</t>
  </si>
  <si>
    <t>2. Tien S Wulanningsih</t>
  </si>
  <si>
    <t>1. Maryati</t>
  </si>
  <si>
    <t>1 Nop 2005</t>
  </si>
  <si>
    <t>1. Tumin Rusli</t>
  </si>
  <si>
    <t>16 Februari 2004</t>
  </si>
  <si>
    <t>3 Maret 2000</t>
  </si>
  <si>
    <t>SURAKARTA</t>
  </si>
  <si>
    <t>Liliana</t>
  </si>
  <si>
    <t>Eddy Buntarto Sulaiman</t>
  </si>
  <si>
    <t xml:space="preserve">SURABAYA </t>
  </si>
  <si>
    <t>1. Muhamad Djunaidi</t>
  </si>
  <si>
    <t>INTITELADAN ARTHASWADAYA (*)</t>
  </si>
  <si>
    <t>INVESTINDO NUSANTARA SEKURITAS (*)</t>
  </si>
  <si>
    <t>3. Ferry Zabur</t>
  </si>
  <si>
    <t>KALIMANTAN</t>
  </si>
  <si>
    <t>3. Sugianto</t>
  </si>
  <si>
    <t>4. Soedaryanto</t>
  </si>
  <si>
    <t>JEMBER</t>
  </si>
  <si>
    <t>21-07-1995</t>
  </si>
  <si>
    <t>31 Des 2005</t>
  </si>
  <si>
    <t>LAMPUNG</t>
  </si>
  <si>
    <t>Elson Sinurat</t>
  </si>
  <si>
    <t>1. Pipit Pitrianti S</t>
  </si>
  <si>
    <t>2. Eka Rijani J</t>
  </si>
  <si>
    <t>5. Meriyati</t>
  </si>
  <si>
    <t>Parlin Simonjorang</t>
  </si>
  <si>
    <t>Kembangan</t>
  </si>
  <si>
    <t>08 Des 2003</t>
  </si>
  <si>
    <t>2. Yovita Besrul</t>
  </si>
  <si>
    <t>JAKARTA Pantai I Kapuk</t>
  </si>
  <si>
    <t>JAKARTA Mangga Dua</t>
  </si>
  <si>
    <t>06 Okt 2006</t>
  </si>
  <si>
    <t>1. A Rakhman</t>
  </si>
  <si>
    <t>2. Leli Sari Harefa</t>
  </si>
  <si>
    <t>1. Sekarkinanti</t>
  </si>
  <si>
    <t>2. Natalie Christine</t>
  </si>
  <si>
    <t>EKOKAPITAL SEKURITAS (*)</t>
  </si>
  <si>
    <t>Flora</t>
  </si>
  <si>
    <t>10 Agust 2007</t>
  </si>
  <si>
    <t>Deddy Haryanto</t>
  </si>
  <si>
    <t>3, Ang Huai Cie</t>
  </si>
  <si>
    <t>1. Gozal Go</t>
  </si>
  <si>
    <t>1. Sutiman</t>
  </si>
  <si>
    <t>1. Sri Peni Ambarwati</t>
  </si>
  <si>
    <t>JAKARTA (SID Pd Indah)</t>
  </si>
  <si>
    <t>S O L O</t>
  </si>
  <si>
    <t>Palembang</t>
  </si>
  <si>
    <t>BANDUNG</t>
  </si>
  <si>
    <t>HENAN PUTIHRAI</t>
  </si>
  <si>
    <t>Andri</t>
  </si>
  <si>
    <t>Stephani</t>
  </si>
  <si>
    <t>CIBUBUR</t>
  </si>
  <si>
    <t>Krisman Bernard Riwu k.</t>
  </si>
  <si>
    <t>ACEH</t>
  </si>
  <si>
    <t>1. Yenny Mintarjo</t>
  </si>
  <si>
    <t>MAGELANG</t>
  </si>
  <si>
    <t>2. Achmad Fauzi</t>
  </si>
  <si>
    <t>2. Rosmini Lidarjono</t>
  </si>
  <si>
    <t>JAKARTA UTARA</t>
  </si>
  <si>
    <t>CIPTADANA SECURITIES (*)</t>
  </si>
  <si>
    <t>Malang</t>
  </si>
  <si>
    <t>1 Mei 1997</t>
  </si>
  <si>
    <t>1 Juli 1999</t>
  </si>
  <si>
    <t>Firman Muliansyah</t>
  </si>
  <si>
    <t>Yadi Mulyadi</t>
  </si>
  <si>
    <t>Iswanto</t>
  </si>
  <si>
    <t>SAMARINDA</t>
  </si>
  <si>
    <t>KARAWANG</t>
  </si>
  <si>
    <t>Indra Kusuma</t>
  </si>
  <si>
    <t>3. Devi Fathia</t>
  </si>
  <si>
    <t>Engelina Liana T.</t>
  </si>
  <si>
    <t>Lie Susanty S.</t>
  </si>
  <si>
    <t>Lim Kim Siah</t>
  </si>
  <si>
    <t>Ben Ukraina</t>
  </si>
  <si>
    <t>1. Herry Salim</t>
  </si>
  <si>
    <t>MAKASSAR</t>
  </si>
  <si>
    <t>1. Muhamad Iqbal</t>
  </si>
  <si>
    <t>PEKANBARU</t>
  </si>
  <si>
    <t>JAMBI</t>
  </si>
  <si>
    <t>1. Erizal</t>
  </si>
  <si>
    <t>MAKASAR</t>
  </si>
  <si>
    <t>Endang</t>
  </si>
  <si>
    <t>KUDUS</t>
  </si>
  <si>
    <t>SINKAWANG</t>
  </si>
  <si>
    <t>Rudi Suharto</t>
  </si>
  <si>
    <t>JAKARTA SELATAN</t>
  </si>
  <si>
    <t>1. Andrianto W</t>
  </si>
  <si>
    <t>SEMESTA INDOVEST SEC (*)</t>
  </si>
  <si>
    <t>BOGOR</t>
  </si>
  <si>
    <t>Lenny Gunarso</t>
  </si>
  <si>
    <t>Subiyanto</t>
  </si>
  <si>
    <t>F.X. Sonny Dewanto</t>
  </si>
  <si>
    <t>Sriyanti</t>
  </si>
  <si>
    <t>JAKARTA-PLUIT</t>
  </si>
  <si>
    <t>3. Asep Saepudin</t>
  </si>
  <si>
    <t>Yohanes Adi handoko</t>
  </si>
  <si>
    <t>Mirna Arini</t>
  </si>
  <si>
    <t>1. Citra Kristia</t>
  </si>
  <si>
    <t>2. Cahyadi Wijaya</t>
  </si>
  <si>
    <t>5. Hui</t>
  </si>
  <si>
    <t>3. Lie Yasodhara</t>
  </si>
  <si>
    <t>JAKARTA- MANGGA DUA</t>
  </si>
  <si>
    <t>3.Tantie Rivi Watie</t>
  </si>
  <si>
    <t>3, Ertri Wianti</t>
  </si>
  <si>
    <t>5. Tjoa Siok Lie</t>
  </si>
  <si>
    <t>Moh. Rubani</t>
  </si>
  <si>
    <t>F. jalu Setiadi</t>
  </si>
  <si>
    <t>Widiah Astuti</t>
  </si>
  <si>
    <t>Syamsu D.</t>
  </si>
  <si>
    <t>Sanny</t>
  </si>
  <si>
    <t>Lie Diego Maulana</t>
  </si>
  <si>
    <t>Hendra</t>
  </si>
  <si>
    <t>YOGYAKARTA</t>
  </si>
  <si>
    <t>4, Riky Chaniadi</t>
  </si>
  <si>
    <t>PACIFIC CAPITAL</t>
  </si>
  <si>
    <t>1. Emmy Andryani</t>
  </si>
  <si>
    <t>2. Suherli</t>
  </si>
  <si>
    <t>TEGAL</t>
  </si>
  <si>
    <t>Novi Yohana</t>
  </si>
  <si>
    <t>14 Maret 2005</t>
  </si>
  <si>
    <t>PALEMBANG (SUM SEL)</t>
  </si>
  <si>
    <t>1 Agustus 2000</t>
  </si>
  <si>
    <t>BAHANA SECURITIES (*)</t>
  </si>
  <si>
    <t>30-09-2004</t>
  </si>
  <si>
    <t>Irwan Oktavian</t>
  </si>
  <si>
    <t>12/2003</t>
  </si>
  <si>
    <t>1. Luh Puspa Dewi</t>
  </si>
  <si>
    <t>BALIKPAPAN</t>
  </si>
  <si>
    <t>BAPINDO BUMI SEKURITAS (*)</t>
  </si>
  <si>
    <t>Reza Munandarsurya</t>
  </si>
  <si>
    <t>Firmansyah</t>
  </si>
  <si>
    <t>Saparina</t>
  </si>
  <si>
    <t>1. Gunawan Sumantri</t>
  </si>
  <si>
    <t>I Wayan Sudiantara</t>
  </si>
  <si>
    <t xml:space="preserve">KM. Jaelani Basran </t>
  </si>
  <si>
    <t>1. Nabhan</t>
  </si>
  <si>
    <t>1. Rojikin</t>
  </si>
  <si>
    <t>2. Agus Priyambodo</t>
  </si>
  <si>
    <t>4. Hendri Budiman</t>
  </si>
  <si>
    <t>08 Maret 2004</t>
  </si>
  <si>
    <t>3, Suparno Sulina</t>
  </si>
  <si>
    <t>5. A Effendi Irawan</t>
  </si>
  <si>
    <t>SINARMAS SEKURITAS (*)</t>
  </si>
  <si>
    <t>1.Adrian Teja</t>
  </si>
  <si>
    <t>Perub alamat</t>
  </si>
  <si>
    <t>Wahyu Indrawan</t>
  </si>
  <si>
    <t>LAUTANDHANA SECURINDO (*)</t>
  </si>
  <si>
    <t>2. Lisa Hartanto</t>
  </si>
  <si>
    <t>5. Direksi</t>
  </si>
  <si>
    <t>Lusiana</t>
  </si>
  <si>
    <t>2. Regina</t>
  </si>
  <si>
    <t>2. Yelly Syofita Londt</t>
  </si>
  <si>
    <t>STAR REKSA SEKURITAS</t>
  </si>
  <si>
    <t>MEGA CAPITAL INDONESIA</t>
  </si>
  <si>
    <t>Nurul Uyun</t>
  </si>
  <si>
    <t>11 Oktober 1999</t>
  </si>
  <si>
    <t>Rima Melina</t>
  </si>
  <si>
    <t>Sari Damayanti</t>
  </si>
  <si>
    <t>Jemila</t>
  </si>
  <si>
    <t>Wiyanto Yuwono</t>
  </si>
  <si>
    <t>Nasan Bin Nasih</t>
  </si>
  <si>
    <t>Sukanto</t>
  </si>
  <si>
    <t>Alamsyah</t>
  </si>
  <si>
    <t>4. Jasman Baeha</t>
  </si>
  <si>
    <t>5. Juni Soesilowati</t>
  </si>
  <si>
    <t>6 Septm 2005</t>
  </si>
  <si>
    <t>BANJARMASIN</t>
  </si>
  <si>
    <t>21 Maret 1992</t>
  </si>
  <si>
    <t>PHILLIP SECURITIES INDONESIA</t>
  </si>
  <si>
    <t>1. Agung Setiawan</t>
  </si>
  <si>
    <t>Surabaya</t>
  </si>
  <si>
    <t>PAKAN BARU ( RIAU)</t>
  </si>
  <si>
    <t>1. Yani Artha</t>
  </si>
  <si>
    <t>7 Oktober 1996</t>
  </si>
  <si>
    <t>20 Des 1999</t>
  </si>
  <si>
    <t>17 Juli 1998</t>
  </si>
  <si>
    <t>3 Februari 1997</t>
  </si>
  <si>
    <t>15 Agustus 2000</t>
  </si>
  <si>
    <t>27 Oktober 1999</t>
  </si>
  <si>
    <t>2. Herawati Wijaya</t>
  </si>
  <si>
    <t>10 Peb 1992</t>
  </si>
  <si>
    <t>4. Alwi Halim</t>
  </si>
  <si>
    <t>1 Okt 2001</t>
  </si>
  <si>
    <t>BANDAR LAMPUNG</t>
  </si>
  <si>
    <t>Bandar Lampung</t>
  </si>
  <si>
    <t>2. Laksmi Prabawati</t>
  </si>
  <si>
    <t>JAKARTA PLUIT</t>
  </si>
  <si>
    <t>JAKARTA Cab Pluit</t>
  </si>
  <si>
    <t>JAKARTA Cab Kelapa Gading</t>
  </si>
  <si>
    <t>KC</t>
  </si>
  <si>
    <t>4. Johanes Tjongi S</t>
  </si>
  <si>
    <t>Nuraini Fazilet</t>
  </si>
  <si>
    <t>Teguh Yulianto</t>
  </si>
  <si>
    <t>Subur Waluyo</t>
  </si>
  <si>
    <t>Kemayoran</t>
  </si>
  <si>
    <t>Ahmad Zulfahmi</t>
  </si>
  <si>
    <t>NISP SEKURITAS</t>
  </si>
  <si>
    <t>Anita</t>
  </si>
  <si>
    <t>KUTA</t>
  </si>
  <si>
    <t>Tari Raras Risanti</t>
  </si>
  <si>
    <t>3. Boedi Wihardjo</t>
  </si>
  <si>
    <t>PEKALONGAN</t>
  </si>
  <si>
    <t>PURWOKERTO</t>
  </si>
  <si>
    <t>10 Mei 2004</t>
  </si>
  <si>
    <t>MALANG</t>
  </si>
  <si>
    <t>2. Phipo Brianto</t>
  </si>
  <si>
    <t>Monalisa</t>
  </si>
  <si>
    <t>1. IGNAS Wirawan</t>
  </si>
  <si>
    <t>Jufrani Amsal</t>
  </si>
  <si>
    <t>Mujiharto</t>
  </si>
  <si>
    <t>BNI SECURITIES (*)</t>
  </si>
  <si>
    <t>EQUITY SECURITIES INDONESIA</t>
  </si>
  <si>
    <t>2, Meiliralita</t>
  </si>
  <si>
    <t>06 Okt 1994</t>
  </si>
  <si>
    <t>18 Juni 2004</t>
  </si>
  <si>
    <t>JAKARTA (Jakarta Barat)</t>
  </si>
  <si>
    <t>Mahrur</t>
  </si>
  <si>
    <t>1</t>
  </si>
  <si>
    <t>Plaza Kebon Jeruk Blok A No. 2</t>
  </si>
  <si>
    <t>04 Des 2006</t>
  </si>
  <si>
    <t>7 Maret 2006</t>
  </si>
  <si>
    <t>Tira Cristalia</t>
  </si>
  <si>
    <t>Bandung</t>
  </si>
  <si>
    <t>Februari 2003</t>
  </si>
  <si>
    <t>Medan</t>
  </si>
  <si>
    <t>RIAU</t>
  </si>
  <si>
    <t>1, Rima ayu</t>
  </si>
  <si>
    <t>01 Juni 2004</t>
  </si>
  <si>
    <t>01 Oktb 2004</t>
  </si>
  <si>
    <t xml:space="preserve">Jakarta </t>
  </si>
  <si>
    <t>8 Agustus 2000</t>
  </si>
  <si>
    <t>3. Himawan Gunadi</t>
  </si>
  <si>
    <t>1. Luki S</t>
  </si>
  <si>
    <t>1. Fanny</t>
  </si>
  <si>
    <t>1. Hendra Moses</t>
  </si>
  <si>
    <t>2. Wiwit Gusnawan</t>
  </si>
  <si>
    <t>1. Imelda N. Soetikno</t>
  </si>
  <si>
    <t>1. Suyitno D. Soewito</t>
  </si>
  <si>
    <t>1. Manan</t>
  </si>
  <si>
    <t>Dewi Kurniawati</t>
  </si>
  <si>
    <t>Wibowo Wiyono</t>
  </si>
  <si>
    <t>Fitri Wahyuni</t>
  </si>
  <si>
    <t>Tatiek Soemardi</t>
  </si>
  <si>
    <t>Dian Widyastuti</t>
  </si>
  <si>
    <t>16 Mei 2005</t>
  </si>
  <si>
    <t>DANAREKSA SEKURITAS (*)</t>
  </si>
  <si>
    <t>Lily Wulandari</t>
  </si>
  <si>
    <t>Ika Y.</t>
  </si>
  <si>
    <t>Anak Agung Putri</t>
  </si>
  <si>
    <t>Wenny R.</t>
  </si>
  <si>
    <t>Zulhady</t>
  </si>
  <si>
    <t>1. Dedy Irianto</t>
  </si>
  <si>
    <t>JAKARTA Cab Mangga Dua</t>
  </si>
  <si>
    <t>JAKARTA Cab Sudirman</t>
  </si>
  <si>
    <t>Hajarifa Widyatuti</t>
  </si>
  <si>
    <t>JAKARTA Kebon Jeruk</t>
  </si>
  <si>
    <t>Donny Kristanto</t>
  </si>
  <si>
    <t>Edwin Jayandaru</t>
  </si>
  <si>
    <t>TRIMEGAH SECURITIES Tbk (*)</t>
  </si>
  <si>
    <t>1. Listiana Halim</t>
  </si>
  <si>
    <t>07 Juni 2004</t>
  </si>
  <si>
    <t xml:space="preserve">JAKARTA </t>
  </si>
  <si>
    <t>PONTIANAK</t>
  </si>
  <si>
    <t>1. Bambang</t>
  </si>
  <si>
    <t>2. Markus</t>
  </si>
  <si>
    <t>3. Farida Syah</t>
  </si>
  <si>
    <t>A. Riyadi Indrayana</t>
  </si>
  <si>
    <t>4. Roland B Mamora</t>
  </si>
  <si>
    <t xml:space="preserve"> 1. Mutia Safitri</t>
  </si>
  <si>
    <t>Ika Andriunu</t>
  </si>
  <si>
    <t xml:space="preserve">Jl. Cikawao No.50 Lt.2 </t>
  </si>
  <si>
    <t>DANASAKTI SECURITIES (*)</t>
  </si>
  <si>
    <t>BALI</t>
  </si>
  <si>
    <t>UOB KAY HIAN SECURITIES</t>
  </si>
  <si>
    <t>1. Karso</t>
  </si>
  <si>
    <t>4. Vicky Maramis</t>
  </si>
  <si>
    <t>1. Sugeng AB</t>
  </si>
  <si>
    <t>5. Ferry Sudjono</t>
  </si>
  <si>
    <t>Emilia Suryawan</t>
  </si>
  <si>
    <t>Parlindungan Sitompul</t>
  </si>
  <si>
    <t>4. Ida maryana</t>
  </si>
  <si>
    <t>Benny Budimulyono</t>
  </si>
  <si>
    <t>Agus Suwito</t>
  </si>
  <si>
    <t>Johana Jo</t>
  </si>
  <si>
    <t>Nurhasanah</t>
  </si>
  <si>
    <t>Ruwie</t>
  </si>
  <si>
    <t>SOLO</t>
  </si>
  <si>
    <t>BATAVIA PROSPERINDO SEKURITAS</t>
  </si>
  <si>
    <t>CIREBON</t>
  </si>
  <si>
    <t>JAKARTA</t>
  </si>
  <si>
    <t>Irawan</t>
  </si>
  <si>
    <t>Tuti astuti</t>
  </si>
  <si>
    <t>Merry</t>
  </si>
  <si>
    <t>MANADO</t>
  </si>
  <si>
    <t>MEDAN</t>
  </si>
  <si>
    <t>JAKARTA BARAT</t>
  </si>
  <si>
    <t>Sukandar</t>
  </si>
  <si>
    <t>Yatmi Dewi</t>
  </si>
  <si>
    <t>Thomas Paulus</t>
  </si>
  <si>
    <t>Eko Sumargo</t>
  </si>
  <si>
    <t>Harta Yuwana</t>
  </si>
  <si>
    <t>20 Maret 2004</t>
  </si>
  <si>
    <t>29 Maret 2004</t>
  </si>
  <si>
    <t>1. Ratih Maulani</t>
  </si>
  <si>
    <t>1 Oktober 2000</t>
  </si>
  <si>
    <t>1 Juli 1998</t>
  </si>
  <si>
    <t>3. Fendy Sutanto</t>
  </si>
  <si>
    <t>Cecilia Lenny</t>
  </si>
  <si>
    <t>DENPASAR</t>
  </si>
  <si>
    <t>1. Ryan Sunardi</t>
  </si>
  <si>
    <t>Tine Badriatin</t>
  </si>
  <si>
    <t>Winwin Herwini</t>
  </si>
  <si>
    <t>Henny Gunawan</t>
  </si>
  <si>
    <t>Tarjo</t>
  </si>
  <si>
    <t>Sukin</t>
  </si>
  <si>
    <t>Rachma Yudyawati</t>
  </si>
  <si>
    <t>Chairil Gunadarma</t>
  </si>
  <si>
    <t>JAKARTA-Latumenten</t>
  </si>
  <si>
    <t>JAKARTA-PIK</t>
  </si>
  <si>
    <t>JAKARTA-KELAPA GADING</t>
  </si>
  <si>
    <t>JAKARTA-MANGGA DUA</t>
  </si>
  <si>
    <t>JAKARTA-ROXY MAS</t>
  </si>
  <si>
    <t>JAKARTA-CITY RESORT</t>
  </si>
  <si>
    <t>Ariawan Anwar</t>
  </si>
  <si>
    <t>Katrini Dewantini</t>
  </si>
  <si>
    <t>Fajar Heru Swasono</t>
  </si>
  <si>
    <t>JAKARTA-ROXY</t>
  </si>
  <si>
    <t>Helfa</t>
  </si>
  <si>
    <t>Frano Wijaya</t>
  </si>
  <si>
    <t>Andreas</t>
  </si>
  <si>
    <t>JAKARTA-TANAH ABANG</t>
  </si>
  <si>
    <t>Pontianak</t>
  </si>
  <si>
    <t>Wawan Gunawan</t>
  </si>
  <si>
    <t>Frankie</t>
  </si>
  <si>
    <t>JAKARTA-PONDOK INDAH</t>
  </si>
  <si>
    <t>Denpasar</t>
  </si>
  <si>
    <t>PIPM</t>
  </si>
  <si>
    <t>Jenny Komala</t>
  </si>
  <si>
    <t>Rosani Bahtiar</t>
  </si>
  <si>
    <t>Lienawati</t>
  </si>
  <si>
    <t>Lusyana Jayakusuma</t>
  </si>
  <si>
    <t>Herry Wongso</t>
  </si>
  <si>
    <t>Harta Budiana</t>
  </si>
  <si>
    <t>Junaidi</t>
  </si>
  <si>
    <t>Nini</t>
  </si>
  <si>
    <t>Henri Panggabean</t>
  </si>
  <si>
    <t>Murdo S Pratiwi</t>
  </si>
  <si>
    <t>Edi Hermanto</t>
  </si>
  <si>
    <t>Jenny Kang</t>
  </si>
  <si>
    <t>Moerad Radjasa</t>
  </si>
  <si>
    <t>Fenny Regarita</t>
  </si>
  <si>
    <t>Maria Eva Rosata</t>
  </si>
  <si>
    <t>Bayu Aji Putro</t>
  </si>
  <si>
    <t>SUNTER-JAKARTA UTARA</t>
  </si>
  <si>
    <t>Stanny Sim</t>
  </si>
  <si>
    <t>ASJAYA INDOSURYA SECURITIES</t>
  </si>
  <si>
    <t>TANGERANG-BSD</t>
  </si>
  <si>
    <t>JAKARTA- MAMPANG</t>
  </si>
  <si>
    <t>JAKARTA BARAT-KEDOYA</t>
  </si>
  <si>
    <t>Ferry</t>
  </si>
  <si>
    <t>Wiwiek C. Herry</t>
  </si>
  <si>
    <t>Sudarto</t>
  </si>
  <si>
    <t>Endah Harieyaningsih</t>
  </si>
  <si>
    <t>Nicky Lawalata</t>
  </si>
  <si>
    <t>JAKARTA BEI (Gallery)</t>
  </si>
  <si>
    <t>First Asia Capital</t>
  </si>
  <si>
    <t xml:space="preserve">FIRST ASIA CAPITAL </t>
  </si>
  <si>
    <t>saiful</t>
  </si>
  <si>
    <t>Oktiana Sulistyaningrum</t>
  </si>
  <si>
    <t>Hendro Susanto</t>
  </si>
  <si>
    <t>Johny Ferdinand</t>
  </si>
  <si>
    <t>Eko Yuilantoro</t>
  </si>
  <si>
    <t>Lily</t>
  </si>
  <si>
    <t>Solo</t>
  </si>
  <si>
    <t>Manado</t>
  </si>
  <si>
    <t>Chan Kong Ming</t>
  </si>
  <si>
    <t>Johannes Triyanto</t>
  </si>
  <si>
    <t>Aril Efril Dwi Firman</t>
  </si>
  <si>
    <t>Christina</t>
  </si>
  <si>
    <t>Binson Haloho</t>
  </si>
  <si>
    <t>RECAPITAL SECURITIES</t>
  </si>
  <si>
    <t>Yoyok Prasetyo</t>
  </si>
  <si>
    <t>Monty Kuntjoro</t>
  </si>
  <si>
    <t>Sri astutik</t>
  </si>
  <si>
    <t>Henan Putihrai</t>
  </si>
  <si>
    <t>Nico Suherman</t>
  </si>
  <si>
    <t>Pras Eko</t>
  </si>
  <si>
    <t>Maria</t>
  </si>
  <si>
    <t>Teguh</t>
  </si>
  <si>
    <t>4. Suzkanita</t>
  </si>
  <si>
    <t>5. Abi H. Mochdie</t>
  </si>
  <si>
    <t>Elis Tresna Purnami</t>
  </si>
  <si>
    <t>Ali Santoso</t>
  </si>
  <si>
    <t>Islam Santosa</t>
  </si>
  <si>
    <t>Sam Sahiry</t>
  </si>
  <si>
    <t>Rita Susilowati</t>
  </si>
  <si>
    <t>Fangny Juwono</t>
  </si>
  <si>
    <t>Jefri P. Nadapdap</t>
  </si>
  <si>
    <t>Hon Herfendi</t>
  </si>
  <si>
    <t>Ali Hanafiah</t>
  </si>
  <si>
    <t>Veri Umala Dewi</t>
  </si>
  <si>
    <t>Rony</t>
  </si>
  <si>
    <t>Rolly</t>
  </si>
  <si>
    <t>Johni</t>
  </si>
  <si>
    <t>Menas Kusuma Shahaan</t>
  </si>
  <si>
    <t>Febby Vidya</t>
  </si>
  <si>
    <t>M. Ramadhian K</t>
  </si>
  <si>
    <t>Syaiful Mahrib</t>
  </si>
  <si>
    <t>Adrian Rusmana</t>
  </si>
  <si>
    <t>Andri Tanuwijaya</t>
  </si>
  <si>
    <t>Handoko Wibisono</t>
  </si>
  <si>
    <t>Romaria</t>
  </si>
  <si>
    <t>JAKARTA Kelapa Gading</t>
  </si>
  <si>
    <t>Santo Nuradi S</t>
  </si>
  <si>
    <t>Daud Dirgahayu</t>
  </si>
  <si>
    <t>Juliawaty</t>
  </si>
  <si>
    <t>JAKARTA Puri</t>
  </si>
  <si>
    <t>Chandra Herotionjaya</t>
  </si>
  <si>
    <t>Henry Kuswati</t>
  </si>
  <si>
    <t>JAKARTA-KELAPA GADING 01</t>
  </si>
  <si>
    <t>BANDUNG 1</t>
  </si>
  <si>
    <t>Rudi Cahyadi</t>
  </si>
  <si>
    <t>SURABAYA 1</t>
  </si>
  <si>
    <t>SURABAYA 2</t>
  </si>
  <si>
    <t>SURABAYA 3</t>
  </si>
  <si>
    <t>Kari Manyaru</t>
  </si>
  <si>
    <t>Agus Salim</t>
  </si>
  <si>
    <t>Arief Santosa</t>
  </si>
  <si>
    <t>Yoga Handara</t>
  </si>
  <si>
    <t>Hendro Budi Susetyo</t>
  </si>
  <si>
    <t>Stella Donouw</t>
  </si>
  <si>
    <t>Ting Ananta Setiawan</t>
  </si>
  <si>
    <t>Yosen Tjong</t>
  </si>
  <si>
    <t>Joane</t>
  </si>
  <si>
    <t>Larasari</t>
  </si>
  <si>
    <t>Teuku Arfiansyah</t>
  </si>
  <si>
    <t>Rudi Ruslim Hodianto</t>
  </si>
  <si>
    <t>SURABAYA (outlet PGB Bank Danamon)</t>
  </si>
  <si>
    <t>Maryadi Suwondo</t>
  </si>
  <si>
    <t>Kelapa Gading</t>
  </si>
  <si>
    <t>SEMARANG  (outlet UKSW Salatiga)</t>
  </si>
  <si>
    <t>SEMARANG  (outlet PGB Danamon)</t>
  </si>
  <si>
    <t>PT. Brata Investama</t>
  </si>
  <si>
    <t>PT. Star Reksa Sekuritas</t>
  </si>
  <si>
    <t>PT. Kopedana Mitra Usaha</t>
  </si>
  <si>
    <t>PT. Reksa Depok Sekuritas</t>
  </si>
  <si>
    <t>Andi Rachman</t>
  </si>
  <si>
    <t>Ronny Hari Ardianto</t>
  </si>
  <si>
    <t>JAKARTA-Klp Gading</t>
  </si>
  <si>
    <t>JAKARTA-Pd Indah</t>
  </si>
  <si>
    <t>JAKARTA-Ancol</t>
  </si>
  <si>
    <t>Dikkie Yurianda</t>
  </si>
  <si>
    <t>JAKARTA-Kebayoran Baru</t>
  </si>
  <si>
    <t>Dina Dewi Rachman</t>
  </si>
  <si>
    <t>Fanny Kristanti</t>
  </si>
  <si>
    <t>JAKARTA-Glodok</t>
  </si>
  <si>
    <t>Lie Tau Sen</t>
  </si>
  <si>
    <t>Siti Fatimah Br. Gurusinga</t>
  </si>
  <si>
    <t>Sutjandi Tjandra</t>
  </si>
  <si>
    <t>Encu Suparta</t>
  </si>
  <si>
    <t>JAKARTA UTARA (PLUIT)</t>
  </si>
  <si>
    <t>Sabil Mubarak</t>
  </si>
  <si>
    <t>JAKARTA BARAT (PURI)</t>
  </si>
  <si>
    <t>Elisabeth H.Y.</t>
  </si>
  <si>
    <t>Tania Antarezia</t>
  </si>
  <si>
    <t>JAKARTA UTARA (KELAPA GADING)</t>
  </si>
  <si>
    <t>Widiyatno</t>
  </si>
  <si>
    <t>Widodo</t>
  </si>
  <si>
    <t>Indra Herardi</t>
  </si>
  <si>
    <t>Asmawi</t>
  </si>
  <si>
    <t>Fitra</t>
  </si>
  <si>
    <t>JAKARTA BARAT-Kebon Jeruk</t>
  </si>
  <si>
    <t>Marihot N Sllaen</t>
  </si>
  <si>
    <t>18 Januari 2010</t>
  </si>
  <si>
    <t>28 Januari 2010</t>
  </si>
  <si>
    <t>SERPONG</t>
  </si>
  <si>
    <t>Gusferi</t>
  </si>
  <si>
    <t>19 Januari 2010</t>
  </si>
  <si>
    <t>Margaretha Meiliana</t>
  </si>
  <si>
    <t>17 Desember 2009</t>
  </si>
  <si>
    <t>Felix</t>
  </si>
  <si>
    <t>Sukamto</t>
  </si>
  <si>
    <t>KELAPA GADING</t>
  </si>
  <si>
    <t>Asep Junjunan</t>
  </si>
  <si>
    <t>27 Agt 2009</t>
  </si>
  <si>
    <t>Chi On Kang</t>
  </si>
  <si>
    <t>27 Januari 2010</t>
  </si>
  <si>
    <t>Dwi Emiliyawati</t>
  </si>
  <si>
    <t>Suriana</t>
  </si>
  <si>
    <t>AMCAPITAL INDONESIA</t>
  </si>
  <si>
    <t>Djamdjani</t>
  </si>
  <si>
    <t>Yacinta Fabiana Tjang</t>
  </si>
  <si>
    <t>Fouz Adly Youm</t>
  </si>
  <si>
    <t>Mustofa</t>
  </si>
  <si>
    <t>Magdalena</t>
  </si>
  <si>
    <t>Michael</t>
  </si>
  <si>
    <t>Yohanes Pingkan</t>
  </si>
  <si>
    <t>Alfian Winata</t>
  </si>
  <si>
    <t>Agus Purwanto</t>
  </si>
  <si>
    <t>outlet Sukarno Hatta</t>
  </si>
  <si>
    <t>Sri Wulandari WH</t>
  </si>
  <si>
    <t>Awan Bagaskoro</t>
  </si>
  <si>
    <t>Outlet Karawaci</t>
  </si>
  <si>
    <t>Outlet Boulevard</t>
  </si>
  <si>
    <t>Outlet Season City</t>
  </si>
  <si>
    <t>Kiky Norman</t>
  </si>
  <si>
    <t>Hanlim Suprianto</t>
  </si>
  <si>
    <t>Anggun Pamela</t>
  </si>
  <si>
    <t>1 Maret 2010</t>
  </si>
  <si>
    <t>Yuni Ekawati</t>
  </si>
  <si>
    <t>Susy</t>
  </si>
  <si>
    <t>05 Maret 2010</t>
  </si>
  <si>
    <t>Suyenti</t>
  </si>
  <si>
    <t>Fidelis</t>
  </si>
  <si>
    <t>Sae Teguh Kurniawan</t>
  </si>
  <si>
    <t>Tri Cahyanto</t>
  </si>
  <si>
    <t>TAMAN PERMATA BUANA</t>
  </si>
  <si>
    <t>Bismar Ferryarman</t>
  </si>
  <si>
    <t>Marsudi</t>
  </si>
  <si>
    <t>Gurasa Siagian</t>
  </si>
  <si>
    <t>KEBON JERUK</t>
  </si>
  <si>
    <t>M. Adityo</t>
  </si>
  <si>
    <t>Montly Kuncoro</t>
  </si>
  <si>
    <t>Outlet Rawamangun</t>
  </si>
  <si>
    <t>R Agus Harun</t>
  </si>
  <si>
    <t>Outlet Mitra sunter</t>
  </si>
  <si>
    <t>Adi Hartawan</t>
  </si>
  <si>
    <t>Outlet Menteng</t>
  </si>
  <si>
    <t>Tengku Jusman Al Hoesin</t>
  </si>
  <si>
    <t>Billy Frely Ratu</t>
  </si>
  <si>
    <t>Anthony Sutopo</t>
  </si>
  <si>
    <t>31 Mei 2010</t>
  </si>
  <si>
    <t>Maya Kohar</t>
  </si>
  <si>
    <t>Bayu Mintarsa</t>
  </si>
  <si>
    <t>Sandhy Siswanto</t>
  </si>
  <si>
    <t>3. Krisnadi</t>
  </si>
  <si>
    <t>17 mei 2010</t>
  </si>
  <si>
    <t>Anatoli Karvof</t>
  </si>
  <si>
    <t>Edwin Bernard Sutanto</t>
  </si>
  <si>
    <t>Surya Maulana</t>
  </si>
  <si>
    <t>JAKARTA-Jembatan Lima</t>
  </si>
  <si>
    <t>Ryan Aditya Putra</t>
  </si>
  <si>
    <t>30 Juni 2010</t>
  </si>
  <si>
    <t>Irene Puspitasari</t>
  </si>
  <si>
    <t>Rika Meirawati Hariningrum</t>
  </si>
  <si>
    <t>CIMB Securities Indonesia</t>
  </si>
  <si>
    <t>Nova Ristiana</t>
  </si>
  <si>
    <t>Teddy Febriyanto</t>
  </si>
  <si>
    <t>Deddy Kristianto H.</t>
  </si>
  <si>
    <t>Ali Hasab Harsono</t>
  </si>
  <si>
    <t>Heru Sudiarto</t>
  </si>
  <si>
    <t>Juita Buduha</t>
  </si>
  <si>
    <t>Chandra Fajar</t>
  </si>
  <si>
    <t>Yuki M Rudiyat</t>
  </si>
  <si>
    <t>Aryuda Perdana Kusuma</t>
  </si>
  <si>
    <t>Outlet Buaran</t>
  </si>
  <si>
    <t>Outlet Total</t>
  </si>
  <si>
    <t>Ronny Wazier</t>
  </si>
  <si>
    <t>Outlet Bogor</t>
  </si>
  <si>
    <t>Sartika Zumaili</t>
  </si>
  <si>
    <t>Jember</t>
  </si>
  <si>
    <t>Galeri Efek Univ. Katolik Widya Mandala</t>
  </si>
  <si>
    <t>Heru Junanto</t>
  </si>
  <si>
    <t>Sindarto handoyo</t>
  </si>
  <si>
    <t>Ricky Yanto</t>
  </si>
  <si>
    <t>Eddy Sujoso</t>
  </si>
  <si>
    <t>SID SURABAYA</t>
  </si>
  <si>
    <t>Ito Prasetyo</t>
  </si>
  <si>
    <t xml:space="preserve">SID BANDUNG </t>
  </si>
  <si>
    <t>SID BDG -Gerai Tasikmalaya</t>
  </si>
  <si>
    <t>Indra Masari</t>
  </si>
  <si>
    <t>23 Peb 2010</t>
  </si>
  <si>
    <t>Edward Simanjutnak</t>
  </si>
  <si>
    <t>Upik Yuzami</t>
  </si>
  <si>
    <t>Kebon Jeruk</t>
  </si>
  <si>
    <t>Budi Agung</t>
  </si>
  <si>
    <t>Hernowo Agung</t>
  </si>
  <si>
    <t>Yuulius Kurniawan</t>
  </si>
  <si>
    <t>SID Palembang (d/h Buana Familia I)</t>
  </si>
  <si>
    <t>SID Solo</t>
  </si>
  <si>
    <t>Buka 1 Juli 2010</t>
  </si>
  <si>
    <t>kantor Cabang Semarang</t>
  </si>
  <si>
    <t>John Herrry teja</t>
  </si>
  <si>
    <t>Iwan Ginanjar</t>
  </si>
  <si>
    <t>Santi</t>
  </si>
  <si>
    <t>Lydia</t>
  </si>
  <si>
    <t>EVERGREEN CAPITAL</t>
  </si>
  <si>
    <t>Evergreen Capital</t>
  </si>
  <si>
    <t>Sjenne Adriani</t>
  </si>
  <si>
    <t>Dedi Wahyudi</t>
  </si>
  <si>
    <t>Nugroho Surjo</t>
  </si>
  <si>
    <t>Rudy Utomo</t>
  </si>
  <si>
    <t>Henry Koesuma</t>
  </si>
  <si>
    <t>Sndy Gunawan</t>
  </si>
  <si>
    <t>Erdikha Elit Sekuritas</t>
  </si>
  <si>
    <t>ERDIKHA ELIT SEKURITAS</t>
  </si>
  <si>
    <t>Ricky Rudolf</t>
  </si>
  <si>
    <t>Agus Kurniawan</t>
  </si>
  <si>
    <t>Eni Martuti</t>
  </si>
  <si>
    <t>Billy Pebrianto</t>
  </si>
  <si>
    <t>Herwan Riodik</t>
  </si>
  <si>
    <t>Richardo Simatupang</t>
  </si>
  <si>
    <t>Sahad Siallagan</t>
  </si>
  <si>
    <t>Kunsnadar</t>
  </si>
  <si>
    <t>Richardo Simatupang Leo A Tangkilisan</t>
  </si>
  <si>
    <t>Richardo simatupang</t>
  </si>
  <si>
    <t>Ramli</t>
  </si>
  <si>
    <t>Hari Mulyono</t>
  </si>
  <si>
    <t>23 Juni 2010</t>
  </si>
  <si>
    <t>PHINTRACO SECURITIES</t>
  </si>
  <si>
    <t>Indrawan Wisnu</t>
  </si>
  <si>
    <t>Sri Murtofingah</t>
  </si>
  <si>
    <t>Ferawati</t>
  </si>
  <si>
    <t>3 Desember 2000</t>
  </si>
  <si>
    <t>Handoyo Priyadi</t>
  </si>
  <si>
    <t>Sylvia Devi</t>
  </si>
  <si>
    <t>Irma Nufiyanti</t>
  </si>
  <si>
    <t>2. Gusnaty</t>
  </si>
  <si>
    <t>Aida Andriani</t>
  </si>
  <si>
    <t>Francisca Nurwati</t>
  </si>
  <si>
    <t>Soetirto Arip</t>
  </si>
  <si>
    <t>Suryaningsih</t>
  </si>
  <si>
    <t>Bernard Gunawan</t>
  </si>
  <si>
    <t>Silvia Tandi Arang</t>
  </si>
  <si>
    <t>Surabaya- Kertajaya</t>
  </si>
  <si>
    <t>22 Maret 2010</t>
  </si>
  <si>
    <t>Pluit</t>
  </si>
  <si>
    <t>9 Agustus 2010</t>
  </si>
  <si>
    <t>Vita Susanto</t>
  </si>
  <si>
    <t>Yuni Indra</t>
  </si>
  <si>
    <t>Wahdan Nova Rizani</t>
  </si>
  <si>
    <t>Aloysius Yosyua</t>
  </si>
  <si>
    <t>Arief Zulkarnain</t>
  </si>
  <si>
    <t>PASAR BARU</t>
  </si>
  <si>
    <t>23-Agust-2010</t>
  </si>
  <si>
    <t>14 Desember 2009</t>
  </si>
  <si>
    <t>11 Februari 2010</t>
  </si>
  <si>
    <t>16 Februari 2010</t>
  </si>
  <si>
    <t>Susbandiyah</t>
  </si>
  <si>
    <t>Eka Budiwan</t>
  </si>
  <si>
    <t>Dyah Irma</t>
  </si>
  <si>
    <t>Esterlita Widjaja</t>
  </si>
  <si>
    <t>Victor Erdi Widjaja</t>
  </si>
  <si>
    <t>Tua Lumban Tobing</t>
  </si>
  <si>
    <t>Ilonka Buning</t>
  </si>
  <si>
    <t>Kriswitaluri</t>
  </si>
  <si>
    <t>Hudan Kurniawan</t>
  </si>
  <si>
    <t>Hari Pramono</t>
  </si>
  <si>
    <t>Daniel Monjaga</t>
  </si>
  <si>
    <t>Yulika Pratiwi</t>
  </si>
  <si>
    <t>Meidy Kojongian</t>
  </si>
  <si>
    <t>Rickie</t>
  </si>
  <si>
    <t>Edi</t>
  </si>
  <si>
    <t>Khoirun Prakosa</t>
  </si>
  <si>
    <t>Therian Perry</t>
  </si>
  <si>
    <t>JAKARTA-BARAT</t>
  </si>
  <si>
    <t>Edy Kho</t>
  </si>
  <si>
    <t>Aldo Irvanto Slamet</t>
  </si>
  <si>
    <t>Anton Halim</t>
  </si>
  <si>
    <t>Pujo Setyo Basuki</t>
  </si>
  <si>
    <t>JAKARTA- Bumi Serpong Damai</t>
  </si>
  <si>
    <t>Gina Novrina N.</t>
  </si>
  <si>
    <t>Ristiana</t>
  </si>
  <si>
    <t>13 Desember 2010</t>
  </si>
  <si>
    <t>Husni</t>
  </si>
  <si>
    <t>Taty Sumiati</t>
  </si>
  <si>
    <t>Yohannes Pingkan</t>
  </si>
  <si>
    <t>Heru Handayanto</t>
  </si>
  <si>
    <t>Marhaendra</t>
  </si>
  <si>
    <t>Albert hadianto</t>
  </si>
  <si>
    <t>Wisnu Radityo putro</t>
  </si>
  <si>
    <t>JAKARTA wisma BNI</t>
  </si>
  <si>
    <t>Outlet Banjarmasin</t>
  </si>
  <si>
    <t>Outlet Cideng (d/h Gadjahmada)</t>
  </si>
  <si>
    <t>Galeri Efek UIN Syarif Kasim Riau</t>
  </si>
  <si>
    <t>Yoga Pranata</t>
  </si>
  <si>
    <t>Galeri FE  Unsyiah Banda Aceh</t>
  </si>
  <si>
    <t>Meilisa</t>
  </si>
  <si>
    <t>Deby P.S</t>
  </si>
  <si>
    <t>Dira Yurina</t>
  </si>
  <si>
    <t>Carsum Kusmandy</t>
  </si>
  <si>
    <t>Benny Narendro</t>
  </si>
  <si>
    <t>Halim Susanto</t>
  </si>
  <si>
    <t>3. Alfrits Kapahang</t>
  </si>
  <si>
    <t>Dodik</t>
  </si>
  <si>
    <t>Yadi Suryadi</t>
  </si>
  <si>
    <t>Harry Pancakusuma</t>
  </si>
  <si>
    <t>17 Januari 2011</t>
  </si>
  <si>
    <t>Putri Lisa D.</t>
  </si>
  <si>
    <t>Asep Syamsul</t>
  </si>
  <si>
    <t>Novittri</t>
  </si>
  <si>
    <t>Ferry Setiawan Hendra</t>
  </si>
  <si>
    <t>M Aunnurrofiq</t>
  </si>
  <si>
    <t>Puri</t>
  </si>
  <si>
    <t>BSD</t>
  </si>
  <si>
    <t>Bintaro</t>
  </si>
  <si>
    <t>Depok</t>
  </si>
  <si>
    <t>Karawaci</t>
  </si>
  <si>
    <t>Ruko Cempaka Mas</t>
  </si>
  <si>
    <t>Mampang</t>
  </si>
  <si>
    <t>Sunter</t>
  </si>
  <si>
    <t>Roxy</t>
  </si>
  <si>
    <t>Menara Imperium</t>
  </si>
  <si>
    <t>Bekasi</t>
  </si>
  <si>
    <t>Cikarang</t>
  </si>
  <si>
    <t>SURABAYA PENA</t>
  </si>
  <si>
    <t>SURABAYA DARMO</t>
  </si>
  <si>
    <t>MEDAN ASIA</t>
  </si>
  <si>
    <t>2. Janwar Hendrawan</t>
  </si>
  <si>
    <t>5. Bibiana Halim</t>
  </si>
  <si>
    <t>2. Supriyadi</t>
  </si>
  <si>
    <t>1 Februari 2011</t>
  </si>
  <si>
    <t>Yuri Ariadi</t>
  </si>
  <si>
    <t>Heri Halidi</t>
  </si>
  <si>
    <t>Bernard Thien Ted Nam</t>
  </si>
  <si>
    <t>Hendra J. Martono</t>
  </si>
  <si>
    <t>Ira mawadah Rahmiyani</t>
  </si>
  <si>
    <t>12 Januari 2011</t>
  </si>
  <si>
    <t>19 Januari 2011</t>
  </si>
  <si>
    <t xml:space="preserve">Galeri Rukan Garden House Blok A No. 20 Bukit Golf </t>
  </si>
  <si>
    <t>7 Februari 2011</t>
  </si>
  <si>
    <t>1 Maret 2011</t>
  </si>
  <si>
    <t>Rusdi</t>
  </si>
  <si>
    <t>5.Kokaryadi Chandra</t>
  </si>
  <si>
    <t>Amin Trigit Dirdiyanto</t>
  </si>
  <si>
    <t>Kuntri Wulandari</t>
  </si>
  <si>
    <t>Wayan Kurniasih</t>
  </si>
  <si>
    <t>Prianto</t>
  </si>
  <si>
    <t>Edwin Santioso</t>
  </si>
  <si>
    <t>Ernalis UN</t>
  </si>
  <si>
    <t>Nunik Setyaningrum</t>
  </si>
  <si>
    <t>Tony Hermawan</t>
  </si>
  <si>
    <t>Pojok BEI Universitas Semarang</t>
  </si>
  <si>
    <t>Christian Andre</t>
  </si>
  <si>
    <t>Phintraco Securities</t>
  </si>
  <si>
    <t>PROFINDO INTERNATIONAL SECURITIES</t>
  </si>
  <si>
    <t>Paul Andi Aulia</t>
  </si>
  <si>
    <t>Garuda Nusantara Capital</t>
  </si>
  <si>
    <t>Sumatro</t>
  </si>
  <si>
    <t>OSO Securities (d/h Kapita Sekurindo)</t>
  </si>
  <si>
    <t>Windra Djulnaily</t>
  </si>
  <si>
    <t>Sonny Muljadi</t>
  </si>
  <si>
    <t>Very Wijaya</t>
  </si>
  <si>
    <t>Andrew Jatmiko</t>
  </si>
  <si>
    <t>Agus Liyanto</t>
  </si>
  <si>
    <t>Irawan J. Saputra</t>
  </si>
  <si>
    <t>Mariana</t>
  </si>
  <si>
    <t>Jakarta-Taman Ratu</t>
  </si>
  <si>
    <t>Evita Lusiana</t>
  </si>
  <si>
    <t>Eka Chandra Lukman</t>
  </si>
  <si>
    <t>21 Maret 2011</t>
  </si>
  <si>
    <t>17 Maret 2011</t>
  </si>
  <si>
    <t>Henny nilawaty F</t>
  </si>
  <si>
    <t>PLUIT</t>
  </si>
  <si>
    <t>Medawati</t>
  </si>
  <si>
    <t>Kompleks Ruko Bandengan Megah</t>
  </si>
  <si>
    <t>23 Mei 2011</t>
  </si>
  <si>
    <t>Pojok Bursa Serpong</t>
  </si>
  <si>
    <t>Rakhmat Perdana</t>
  </si>
  <si>
    <t>Outlet Central Park</t>
  </si>
  <si>
    <t>Fajar Haryo Suseno</t>
  </si>
  <si>
    <t>Solo Center Point-Ruko No.A7B</t>
  </si>
  <si>
    <t>2 Mei 2011</t>
  </si>
  <si>
    <t>1  Februari 2010</t>
  </si>
  <si>
    <t>9 Mei 2011</t>
  </si>
  <si>
    <t xml:space="preserve">PIPM Jogja, </t>
  </si>
  <si>
    <t>Ruko Imperial Walk 29c No.29</t>
  </si>
  <si>
    <t>Dini</t>
  </si>
  <si>
    <t>Esther</t>
  </si>
  <si>
    <t>Herawati Setiawan</t>
  </si>
  <si>
    <t>Ali Tjandra</t>
  </si>
  <si>
    <t>Tan Tiun Meng</t>
  </si>
  <si>
    <t>Buka 20 Juni 2011</t>
  </si>
  <si>
    <t>Helvin D. Tarigan</t>
  </si>
  <si>
    <t>Supriyaji</t>
  </si>
  <si>
    <t>Hardoyo</t>
  </si>
  <si>
    <t>Suherman</t>
  </si>
  <si>
    <t xml:space="preserve">Thamrin Square Blok C5 </t>
  </si>
  <si>
    <t>Jl. Otto Iskandardinata</t>
  </si>
  <si>
    <t>Silsilia</t>
  </si>
  <si>
    <t>Wibisono Satia Aji</t>
  </si>
  <si>
    <t>Moses Lioe</t>
  </si>
  <si>
    <t>Nyoman Mahendra Dewi</t>
  </si>
  <si>
    <t>Sutijah</t>
  </si>
  <si>
    <t>Dedi Nofrius</t>
  </si>
  <si>
    <t>1 juli 2011</t>
  </si>
  <si>
    <t>Lily Waty</t>
  </si>
  <si>
    <t>Kory Mabrukha</t>
  </si>
  <si>
    <t>Inriany Djandam</t>
  </si>
  <si>
    <t>Teguh Hadi Purnomo</t>
  </si>
  <si>
    <t>Irwanto darmawan</t>
  </si>
  <si>
    <t>Parmila Ganthi</t>
  </si>
  <si>
    <t>1. Tedi Yuliadi</t>
  </si>
  <si>
    <t>2. Nugraha Sixcious</t>
  </si>
  <si>
    <t>3. Agung Dwianto Hadi</t>
  </si>
  <si>
    <t>5. Jeffry Wikarsa</t>
  </si>
  <si>
    <t>6. Jeffry Wikarsa
7. Kim Jong Kwan
8. Amir Suhendro Samirin</t>
  </si>
  <si>
    <t>3. Dedi Efian</t>
  </si>
  <si>
    <t>4. Dedi Efian</t>
  </si>
  <si>
    <t>5. Dedi Efian</t>
  </si>
  <si>
    <t>Lianiwati</t>
  </si>
  <si>
    <t>Miduk Sitinjak</t>
  </si>
  <si>
    <t>Christine Horas</t>
  </si>
  <si>
    <t>Dini Widyastuti</t>
  </si>
  <si>
    <t>Dede Surjadi</t>
  </si>
  <si>
    <t>Beatrix Loesi</t>
  </si>
  <si>
    <t>Tony</t>
  </si>
  <si>
    <t>Umi Cholifah</t>
  </si>
  <si>
    <t>Soegiarto Halim</t>
  </si>
  <si>
    <t>Musji Hartono</t>
  </si>
  <si>
    <t>JOGYAKARTA</t>
  </si>
  <si>
    <t>Hery G. Muhammad</t>
  </si>
  <si>
    <t>Federica Rosetti</t>
  </si>
  <si>
    <t>2. Ane Srideswara</t>
  </si>
  <si>
    <t>1. Yefrizal</t>
  </si>
  <si>
    <t>2. Yefrizal</t>
  </si>
  <si>
    <t>SID LKBN Antara Jakarta</t>
  </si>
  <si>
    <t>Irmyna Merry</t>
  </si>
  <si>
    <t>Buka Agustus 2009</t>
  </si>
  <si>
    <t>SID Bandung - Gerai Cirebon</t>
  </si>
  <si>
    <t>Hafni Aditya</t>
  </si>
  <si>
    <t>Buka 15 Januari 2011</t>
  </si>
  <si>
    <t>SID Malang- Outlet. Univ. Maçung</t>
  </si>
  <si>
    <t>Buka 01 Nov 2010</t>
  </si>
  <si>
    <t>SID Malang- Outlet. Univ. UIN Maliki</t>
  </si>
  <si>
    <t>SID UGM - Outlet Pojok Bursa MM UGM</t>
  </si>
  <si>
    <t>Retno Yuli K</t>
  </si>
  <si>
    <t>Buka 30 Mei 2011</t>
  </si>
  <si>
    <t>Jam Min</t>
  </si>
  <si>
    <t>Hoedjaja Susanto</t>
  </si>
  <si>
    <t>Titik</t>
  </si>
  <si>
    <t>Jl. Hayam Wuruk No.125K</t>
  </si>
  <si>
    <t>Jasa Utama Kapital</t>
  </si>
  <si>
    <t>Fajar Irawan</t>
  </si>
  <si>
    <t>Aditya Chandra</t>
  </si>
  <si>
    <t>Irsan Adiyoso</t>
  </si>
  <si>
    <t>Buka 11 Juli 2011</t>
  </si>
  <si>
    <t>Endang Kurniawan</t>
  </si>
  <si>
    <t>Ruri</t>
  </si>
  <si>
    <t>Jahn Susilo</t>
  </si>
  <si>
    <t>Linawati</t>
  </si>
  <si>
    <t>Lisa Amaliah Ruham</t>
  </si>
  <si>
    <t>Irwan</t>
  </si>
  <si>
    <t>Ubaidillah Nugraha</t>
  </si>
  <si>
    <t>Agus Bambang Suseno</t>
  </si>
  <si>
    <t>Eric Strada</t>
  </si>
  <si>
    <t>Pembukaan 1 Agustus 2011</t>
  </si>
  <si>
    <t>Fajar Wahyudi</t>
  </si>
  <si>
    <t>Jl. Pluit Raya No. 42 A Blok E No.26</t>
  </si>
  <si>
    <t>Universitas Islam Indonesia</t>
  </si>
  <si>
    <t>Wiwi Wijaya</t>
  </si>
  <si>
    <t>Mustakim</t>
  </si>
  <si>
    <t>I Wahyu Vianasari</t>
  </si>
  <si>
    <t>Widjana Wiharjanto</t>
  </si>
  <si>
    <t>Erwin Slamet</t>
  </si>
  <si>
    <t>Imelda</t>
  </si>
  <si>
    <t>Fredy Wisrjo Santoso</t>
  </si>
  <si>
    <t>Arfan Kobong Lebang</t>
  </si>
  <si>
    <t>Pojok Bursa Semarang</t>
  </si>
  <si>
    <t xml:space="preserve">29- Okt -09 </t>
  </si>
  <si>
    <t>PIPM Lampung</t>
  </si>
  <si>
    <t>M. Dafit</t>
  </si>
  <si>
    <t>Handayani Mudjiastuti</t>
  </si>
  <si>
    <t>Adhe Citra Widiatmoko</t>
  </si>
  <si>
    <t>Pojok Bursa Solo</t>
  </si>
  <si>
    <t>Pojok Bursa Bandung</t>
  </si>
  <si>
    <t>Danny Saputra</t>
  </si>
  <si>
    <t>13- Me-i 10</t>
  </si>
  <si>
    <t>20-Mei-10</t>
  </si>
  <si>
    <t>Pojok Bursa Makasar</t>
  </si>
  <si>
    <t>Yenti Mangi</t>
  </si>
  <si>
    <t>14-Okt-10</t>
  </si>
  <si>
    <t>25 Agustus 2011</t>
  </si>
  <si>
    <t>Lim Jet Sun</t>
  </si>
  <si>
    <t>Bayu Pebriatmoko</t>
  </si>
  <si>
    <t>R. Donny Laksmono</t>
  </si>
  <si>
    <t>Farid Zanky</t>
  </si>
  <si>
    <t>Farid Zandky</t>
  </si>
  <si>
    <t>Galeri Efek IAIN Walisongo</t>
  </si>
  <si>
    <t>I Gusti Ayu K</t>
  </si>
  <si>
    <t>Wiyono</t>
  </si>
  <si>
    <t>Outlet Pondok Indah</t>
  </si>
  <si>
    <t>Rizal Hermanus</t>
  </si>
  <si>
    <t>Outlet Simanjuntak</t>
  </si>
  <si>
    <t>Ranny Damara</t>
  </si>
  <si>
    <t>Media Akhirina</t>
  </si>
  <si>
    <t>Taufik Hidayat</t>
  </si>
  <si>
    <t>Yusuf Nurrochman</t>
  </si>
  <si>
    <t>Mike Widyaningsih</t>
  </si>
  <si>
    <t>Arti Era Milianingrum</t>
  </si>
  <si>
    <t>Dwi Priyanto</t>
  </si>
  <si>
    <t>Erna Indrayanti</t>
  </si>
  <si>
    <t>Pandri</t>
  </si>
  <si>
    <t>SID Kantor Pusat</t>
  </si>
  <si>
    <t>Juli Hartawan</t>
  </si>
  <si>
    <t>Satrio Hadi Waskito</t>
  </si>
  <si>
    <t>12 Oktober 2010</t>
  </si>
  <si>
    <t>Andhini Warih SP</t>
  </si>
  <si>
    <t>Pembukaan 26 September2011</t>
  </si>
  <si>
    <t>Gerai Alam Sutera-SID Pusat II</t>
  </si>
  <si>
    <t>Gerai STIE YKPN-SID UGM</t>
  </si>
  <si>
    <t>Gerai FE UPN-SID UGM</t>
  </si>
  <si>
    <t>Gerai STEI Mikroskil Medan-SID Medan</t>
  </si>
  <si>
    <t>Visa Maulina</t>
  </si>
  <si>
    <t>Alifa Yustisia</t>
  </si>
  <si>
    <t>Niche Kristianti</t>
  </si>
  <si>
    <t>Syahrul Badri</t>
  </si>
  <si>
    <t>Gunawan Bonyamin</t>
  </si>
  <si>
    <t>SID Pusat II- (d/h SID Cyber)</t>
  </si>
  <si>
    <t>Putri Ferlina Indah J</t>
  </si>
  <si>
    <t>SID Kelapa gading-Gerai Kebon Jeruk</t>
  </si>
  <si>
    <t>SID Pusat II-Outlet PGB Bank Danamon</t>
  </si>
  <si>
    <t>Thaharuddin</t>
  </si>
  <si>
    <t>Erwin Kurniawan</t>
  </si>
  <si>
    <t>JAKARTA ITC Roxy Mas</t>
  </si>
  <si>
    <t>Reza Faisal</t>
  </si>
  <si>
    <t>Suhendro Slamet</t>
  </si>
  <si>
    <t>Mansal A. Monossoh</t>
  </si>
  <si>
    <t>Pojok Bursa Cilandak</t>
  </si>
  <si>
    <t>Pojok Bursa Kudus</t>
  </si>
  <si>
    <t>Abdurrahman Faruri</t>
  </si>
  <si>
    <t>Chichi Rahayu Pamona</t>
  </si>
  <si>
    <t>Rimanto Simanjuntak</t>
  </si>
  <si>
    <t>Herman</t>
  </si>
  <si>
    <t>Pertokoan Niti Mandala</t>
  </si>
  <si>
    <t>Ni Luh Ketut Sri A.</t>
  </si>
  <si>
    <t>Sigit pamungkas</t>
  </si>
  <si>
    <t>Hotland Marbun</t>
  </si>
  <si>
    <t>Ridwan</t>
  </si>
  <si>
    <t>Meissa Aprindi CR</t>
  </si>
  <si>
    <t>Burhiebani</t>
  </si>
  <si>
    <t>Widya Shinta</t>
  </si>
  <si>
    <t>5 Oktober 2011</t>
  </si>
  <si>
    <t>Jemmy Suryantara</t>
  </si>
  <si>
    <t>Agus Jatmiko</t>
  </si>
  <si>
    <t>Fandy Cendrawira</t>
  </si>
  <si>
    <t>Luki Aryatama S</t>
  </si>
  <si>
    <t>Aty Lomban</t>
  </si>
  <si>
    <t>JAKARTA UTARA (PIK)</t>
  </si>
  <si>
    <t>Desca</t>
  </si>
  <si>
    <t>Hadi Wijaya</t>
  </si>
  <si>
    <t>Holis Wahdini</t>
  </si>
  <si>
    <t>Wibisono SatiaAji</t>
  </si>
  <si>
    <t>Ruko Sukamto</t>
  </si>
  <si>
    <t>Komplek Ruko prisma Kedoya Plaza Blok D/24</t>
  </si>
  <si>
    <t>PekanBaru</t>
  </si>
  <si>
    <t>4 November 2011</t>
  </si>
  <si>
    <t>KIWOOM SECURITIES INDONESIA</t>
  </si>
  <si>
    <t>Lioe Michael</t>
  </si>
  <si>
    <t>14 November 2011</t>
  </si>
  <si>
    <t>Buka 28 Nov 2011</t>
  </si>
  <si>
    <t>SURABAYA I</t>
  </si>
  <si>
    <t>SURABAYA II</t>
  </si>
  <si>
    <t>Wahyu S Prabowo</t>
  </si>
  <si>
    <t>Ni Made Dwihapsari</t>
  </si>
  <si>
    <t>Asep Saepudin</t>
  </si>
  <si>
    <t>Elizabeth Chandra</t>
  </si>
  <si>
    <t>Albert Natanael Wijaya</t>
  </si>
  <si>
    <t>7 des 11</t>
  </si>
  <si>
    <t>1, Stanley Alexander</t>
  </si>
  <si>
    <t>Naomi Lumban Toruan</t>
  </si>
  <si>
    <t>Santo M Panjaitan</t>
  </si>
  <si>
    <t>Dewi Sinta Rini</t>
  </si>
  <si>
    <t>Carlo E. F. Coutrier</t>
  </si>
  <si>
    <t>Mario L Iroth</t>
  </si>
  <si>
    <t>Yovita Ria</t>
  </si>
  <si>
    <t>Tri Tjahyo Widyo Asmono</t>
  </si>
  <si>
    <t>Lanny Coriani</t>
  </si>
  <si>
    <t>Merie</t>
  </si>
  <si>
    <t>Franky Wijono</t>
  </si>
  <si>
    <t>Hendra Kosima</t>
  </si>
  <si>
    <t>Dicky Ricardy</t>
  </si>
  <si>
    <t>Edi Setyo Budi</t>
  </si>
  <si>
    <t>The Donny Indra Prasetya</t>
  </si>
  <si>
    <t>Lusiana Permata Sari</t>
  </si>
  <si>
    <t>Noyohan</t>
  </si>
  <si>
    <t>Kusnadi Widjaja &amp; Mahendra</t>
  </si>
  <si>
    <t>Lokman Lie &amp; Budi Eri S &amp;Ridwan Pranata</t>
  </si>
  <si>
    <t>Hariyanto</t>
  </si>
  <si>
    <t>Sufinah &amp; Ruwie</t>
  </si>
  <si>
    <t>Hendra Riady &amp; Marhaendra</t>
  </si>
  <si>
    <t>Irawan Endro S &amp; Budi Eri S</t>
  </si>
  <si>
    <t>Boy Triono &amp; Mahandra</t>
  </si>
  <si>
    <t>Meta Rama Prilyasari &amp; Marhaendra</t>
  </si>
  <si>
    <t>Julies Niken &amp; Mahaendra</t>
  </si>
  <si>
    <t>Muhammad Jamil &amp; Budi Eri s</t>
  </si>
  <si>
    <t>Patriot Sugiarto &amp;Ridwan Pratama</t>
  </si>
  <si>
    <t>SURABAYA - darmo</t>
  </si>
  <si>
    <t>Herman Margono &amp; Ridwan Pratama</t>
  </si>
  <si>
    <t>JAKARTA - Klp Gading2</t>
  </si>
  <si>
    <t>Anthony &amp; Ridwan Pratama</t>
  </si>
  <si>
    <t>Joko Himawan</t>
  </si>
  <si>
    <t>Setiawan Effendi</t>
  </si>
  <si>
    <t>Outlet Jambi</t>
  </si>
  <si>
    <t>Guntur Alfarizi</t>
  </si>
  <si>
    <t>Outlet Kebumen</t>
  </si>
  <si>
    <t>Rudianto Nugroho</t>
  </si>
  <si>
    <t>Galeri Efek Universitas Hasanudin</t>
  </si>
  <si>
    <t>Melisa</t>
  </si>
  <si>
    <t>Suryani</t>
  </si>
  <si>
    <t>Juliana Effendy</t>
  </si>
  <si>
    <t>Dewi Aspiranza</t>
  </si>
  <si>
    <t>Jane Tjie</t>
  </si>
  <si>
    <t>3. Hendri Budiman</t>
  </si>
  <si>
    <t>1. Empi Sawapi</t>
  </si>
  <si>
    <t>Agustini R.</t>
  </si>
  <si>
    <t>Neniwati Kutiawan</t>
  </si>
  <si>
    <t>1. Widyastuti</t>
  </si>
  <si>
    <t>L. Y. Lennyawati</t>
  </si>
  <si>
    <t>Daniel R. Marsan</t>
  </si>
  <si>
    <t>Fauziah</t>
  </si>
  <si>
    <t>Gajah Mada</t>
  </si>
  <si>
    <t>Anggraini</t>
  </si>
  <si>
    <t>Suryo</t>
  </si>
  <si>
    <t>Suta Vanda S</t>
  </si>
  <si>
    <t>Gandaria</t>
  </si>
  <si>
    <t>Antonius Dwi S</t>
  </si>
  <si>
    <t>Pojok STEI Tazkia</t>
  </si>
  <si>
    <t>Hari Retnowati</t>
  </si>
  <si>
    <t xml:space="preserve">Medan </t>
  </si>
  <si>
    <t>Roni Tanjung</t>
  </si>
  <si>
    <t>Pati</t>
  </si>
  <si>
    <t>Lukas Bayu A</t>
  </si>
  <si>
    <t>Milinda</t>
  </si>
  <si>
    <t>Yuliawaty</t>
  </si>
  <si>
    <t>Ratih D Item / Yuliawaty</t>
  </si>
  <si>
    <t>Alex Hartono Gunawan</t>
  </si>
  <si>
    <t>Kareen Sayidiman &amp; Julius Valintino &amp; Wisnu Darmawan</t>
  </si>
  <si>
    <t>Yudie Setiawan</t>
  </si>
  <si>
    <t>Afridal Efendi</t>
  </si>
  <si>
    <t>Ria Monika</t>
  </si>
  <si>
    <t>Handoko tjaw</t>
  </si>
  <si>
    <t>Hanna Tjai</t>
  </si>
  <si>
    <t>Hanly Raharja</t>
  </si>
  <si>
    <t>Thomas Nugroho</t>
  </si>
  <si>
    <t>Soesilowati A</t>
  </si>
  <si>
    <t>Hengky Martinus</t>
  </si>
  <si>
    <t>Siao Ping</t>
  </si>
  <si>
    <t>Lukman A. Aziz</t>
  </si>
  <si>
    <t>Lukman A.Aziz</t>
  </si>
  <si>
    <t>Ronald Mario Heaventy L</t>
  </si>
  <si>
    <t xml:space="preserve">Ridwan Jauhari </t>
  </si>
  <si>
    <t>Susi Sensusi</t>
  </si>
  <si>
    <t>Susanna Budi S.</t>
  </si>
  <si>
    <t>Luci</t>
  </si>
  <si>
    <t>DHANAWIBAWA ARTHACEMERLANG</t>
  </si>
  <si>
    <t>Lim Kuindra</t>
  </si>
  <si>
    <t>Sinarwati</t>
  </si>
  <si>
    <t>PONDOK INDAH</t>
  </si>
  <si>
    <t>Kresnha Wantara</t>
  </si>
  <si>
    <t>8 Februari 2012</t>
  </si>
  <si>
    <t>Yose Telasman</t>
  </si>
  <si>
    <t>Outlet Tanjung Balai</t>
  </si>
  <si>
    <t>Haznan Rico</t>
  </si>
  <si>
    <t xml:space="preserve">Outlet Plaza Asia  </t>
  </si>
  <si>
    <t>Ida Bagus Made Sutedja</t>
  </si>
  <si>
    <t xml:space="preserve">Outlet Graha Pangeran Surabaya, </t>
  </si>
  <si>
    <t>Outlet Bandar Lampung</t>
  </si>
  <si>
    <t>Murni Sari</t>
  </si>
  <si>
    <t>OutletGani Djemat</t>
  </si>
  <si>
    <t>JAKARTA (WISMA NUSANTARA)</t>
  </si>
  <si>
    <t>Outlet Tebet</t>
  </si>
  <si>
    <t>JAKARTA - Jakarta Barat</t>
  </si>
  <si>
    <t>I.r. Hendra Gunawan &amp; Ridwan Pratama</t>
  </si>
  <si>
    <t>Benedictus Suryo Adi N</t>
  </si>
  <si>
    <t>Roedy Irawan</t>
  </si>
  <si>
    <t>Fauzan Sadat</t>
  </si>
  <si>
    <t>Alex Sudarto</t>
  </si>
  <si>
    <t>Bobby</t>
  </si>
  <si>
    <t>Muryo Edie W</t>
  </si>
  <si>
    <t>15 Februari 2012</t>
  </si>
  <si>
    <t>Fitria Wresiyanti</t>
  </si>
  <si>
    <t>Alice Eveline Sitompul</t>
  </si>
  <si>
    <t>Meitawati Edianingsih</t>
  </si>
  <si>
    <t>Wiranto Sunjoto</t>
  </si>
  <si>
    <t>SID Palembang-Gerai Dempo</t>
  </si>
  <si>
    <t>Alex Indrajaya</t>
  </si>
  <si>
    <t>Indra</t>
  </si>
  <si>
    <t>Muchammad Qoid Adchan</t>
  </si>
  <si>
    <t>Outlet Fatmawati</t>
  </si>
  <si>
    <t>Tee Wellyanto</t>
  </si>
  <si>
    <t>Andreas Octavius Handoko Taroewidjaya</t>
  </si>
  <si>
    <t>Teddi P</t>
  </si>
  <si>
    <t>12 Maret 2012</t>
  </si>
  <si>
    <t>Outlet Warung Buncit</t>
  </si>
  <si>
    <t>Tanato Lie</t>
  </si>
  <si>
    <t>LATUMENTEN (Galeri)</t>
  </si>
  <si>
    <t>TAMAN PALEM</t>
  </si>
  <si>
    <t>JAWA</t>
  </si>
  <si>
    <t>Jakarta Pluit</t>
  </si>
  <si>
    <t>Yudi Darmawan</t>
  </si>
  <si>
    <t>Outlet Gandaria, d/h Outlet Emerald</t>
  </si>
  <si>
    <t>PIPM PONTIANAK</t>
  </si>
  <si>
    <t>PIPM DENPASAR</t>
  </si>
  <si>
    <t>JAKARTA - Mangga Dua</t>
  </si>
  <si>
    <t>Ridwan Pratama</t>
  </si>
  <si>
    <t>Wawan Setyawan</t>
  </si>
  <si>
    <t>JAKARTA - PURI</t>
  </si>
  <si>
    <t>Ratnawati</t>
  </si>
  <si>
    <t>Outlet Citra Garden VI</t>
  </si>
  <si>
    <t>Pembukaan tanggal 15 Mei 2012</t>
  </si>
  <si>
    <t>Mangga Dua Square No.24</t>
  </si>
  <si>
    <t>Sutedja</t>
  </si>
  <si>
    <t>Janesya Priscilla</t>
  </si>
  <si>
    <t>PIPM Batam, Ruko Mahkota Raya Blok A No.11 Batam Center, Batam 29456</t>
  </si>
  <si>
    <t>STIE Trisakti, Jl. Kyai Tapa 20 Grogol, Jakarta Barat</t>
  </si>
  <si>
    <t>ABFI Institute Perbanas, Jl. Perbanas Karet Kuningan Setiabudi, Jakarta 12940;</t>
  </si>
  <si>
    <t>Univ. Andalas Kampus Limau Manis Pauh Padang, Sumatera Barat;</t>
  </si>
  <si>
    <t>Univ. Pendidikan Nasional, Jl. Tukad Yeh Aya Panjer, Denpasar Bali;</t>
  </si>
  <si>
    <t>Univ. Trisakti, Jl. Kyai Tapa No.1 Grogol, Jakarta Barat;</t>
  </si>
  <si>
    <t>PIPM Balikpapan</t>
  </si>
  <si>
    <t>Outlet Salatiga</t>
  </si>
  <si>
    <t>Agus Mulyono</t>
  </si>
  <si>
    <t>M. Achmadsyah</t>
  </si>
  <si>
    <t>Paulus Sabardiman</t>
  </si>
  <si>
    <t>Riza Juliandri</t>
  </si>
  <si>
    <t>GORONTALO</t>
  </si>
  <si>
    <t>PLUIT Jakarta</t>
  </si>
  <si>
    <t>Jeffrey Rosadi</t>
  </si>
  <si>
    <t xml:space="preserve">Bandung, Jawa Barat </t>
  </si>
  <si>
    <t>Asria Manik</t>
  </si>
  <si>
    <t>Rezky Aindhaka</t>
  </si>
  <si>
    <t>Andy Hartanto</t>
  </si>
  <si>
    <t>Gerai Sukses Sempurna</t>
  </si>
  <si>
    <t>Gerai Katig Investasi Perkasa-SID LKBN Antara</t>
  </si>
  <si>
    <t>Frans Benny</t>
  </si>
  <si>
    <t>9  Juli 2012</t>
  </si>
  <si>
    <t>Erik Susanto</t>
  </si>
  <si>
    <t>Andre Mahardika</t>
  </si>
  <si>
    <t>IVO Rustandi</t>
  </si>
  <si>
    <t>Erwin Ambardi</t>
  </si>
  <si>
    <t>Ayu Analita</t>
  </si>
  <si>
    <t>Darwin wijaya</t>
  </si>
  <si>
    <t>Hwantara Kuslin</t>
  </si>
  <si>
    <t>Kartono</t>
  </si>
  <si>
    <t>Semarang Pojok BEI</t>
  </si>
  <si>
    <t>Gustave iskandar</t>
  </si>
  <si>
    <t>Martha Hidayat</t>
  </si>
  <si>
    <t>OVERSEAS SECURITIES</t>
  </si>
  <si>
    <t>Jaya Raharja</t>
  </si>
  <si>
    <t>Ichsan Suharsono</t>
  </si>
  <si>
    <t>5 Oktober 2006</t>
  </si>
  <si>
    <t>conie</t>
  </si>
  <si>
    <t>Untung Wijaya Ho</t>
  </si>
  <si>
    <t>Agustin Retno</t>
  </si>
  <si>
    <t>Ninimh Yulianti</t>
  </si>
  <si>
    <t>Ria Monica</t>
  </si>
  <si>
    <t>Rika V</t>
  </si>
  <si>
    <t>LID da Lopez</t>
  </si>
  <si>
    <t>Wenny Shin</t>
  </si>
  <si>
    <t>Petrus</t>
  </si>
  <si>
    <t>Hendrata Sadeli</t>
  </si>
  <si>
    <t>Effie Sandjaja</t>
  </si>
  <si>
    <t>Romi</t>
  </si>
  <si>
    <t>25 Januari 2011</t>
  </si>
  <si>
    <t>Lodevic Ludo</t>
  </si>
  <si>
    <t>BUKIT TINGGI</t>
  </si>
  <si>
    <t>Rudy Dwi Hartanto</t>
  </si>
  <si>
    <t>20 Juni 2012</t>
  </si>
  <si>
    <t>Alexander Tayus</t>
  </si>
  <si>
    <t>Yolanda Sondak</t>
  </si>
  <si>
    <t>4. Harta Setiawan</t>
  </si>
  <si>
    <t>Suryana</t>
  </si>
  <si>
    <t>Piet Yasma Pasaribu</t>
  </si>
  <si>
    <t>Deddi Sunarto Hutauruk</t>
  </si>
  <si>
    <t>Satrio Adhinugroho Wibowo</t>
  </si>
  <si>
    <t>Nurdiana Sunaryo</t>
  </si>
  <si>
    <t>1. Rita Manurung</t>
  </si>
  <si>
    <t>Hotland marbun</t>
  </si>
  <si>
    <t>Rahmat Saleh</t>
  </si>
  <si>
    <t>BANDUNG-Galeri Investasi bandung</t>
  </si>
  <si>
    <t>JAKARTA-Galeri Investasi INTERCON</t>
  </si>
  <si>
    <t>Ginda Haryanto</t>
  </si>
  <si>
    <t>RA Yolanda Nurhasanah</t>
  </si>
  <si>
    <t>Jonathan Yudith</t>
  </si>
  <si>
    <t>Dicky Mudjahid</t>
  </si>
  <si>
    <t>Ade Visusri</t>
  </si>
  <si>
    <t>Michellius Renata</t>
  </si>
  <si>
    <t>Anita Jefuna</t>
  </si>
  <si>
    <t>Dominggus M</t>
  </si>
  <si>
    <t>Danovan Yazir</t>
  </si>
  <si>
    <t>Andhini Warih</t>
  </si>
  <si>
    <t>Lely Meiyanti</t>
  </si>
  <si>
    <t>Rocky Seno Aji</t>
  </si>
  <si>
    <t>Juli</t>
  </si>
  <si>
    <t>Muamar Wibisono</t>
  </si>
  <si>
    <t>Natanael Beny Prasetyo</t>
  </si>
  <si>
    <t>Mansur</t>
  </si>
  <si>
    <t>Evelyn</t>
  </si>
  <si>
    <t>Outlet Semanggi</t>
  </si>
  <si>
    <t>Soemantri</t>
  </si>
  <si>
    <t>Maykel Yonathan</t>
  </si>
  <si>
    <t>Miga Baitel</t>
  </si>
  <si>
    <t xml:space="preserve">Pojok Bursa Universitas Mahasaraswati </t>
  </si>
  <si>
    <t>Ni Nyoman Citasti</t>
  </si>
  <si>
    <t xml:space="preserve">Pojok Bursa Politeknik Negeri Bali </t>
  </si>
  <si>
    <t>Pojok Bursa STIE Multi Data Palembang</t>
  </si>
  <si>
    <t>Serpong</t>
  </si>
  <si>
    <t>Andriyani</t>
  </si>
  <si>
    <t>Alberto F. Dachi</t>
  </si>
  <si>
    <t>Gedung BEI Tower 2 Lt.22</t>
  </si>
  <si>
    <t>Eko Sudarsono</t>
  </si>
  <si>
    <t>Suharyanto</t>
  </si>
  <si>
    <t>Sinta Listari</t>
  </si>
  <si>
    <t>Susi</t>
  </si>
  <si>
    <t>Early Saputra</t>
  </si>
  <si>
    <t>Yakop</t>
  </si>
  <si>
    <t>Lela</t>
  </si>
  <si>
    <t>Wiyanto</t>
  </si>
  <si>
    <t>Tita Delitiana</t>
  </si>
  <si>
    <t>Tutup?</t>
  </si>
  <si>
    <t>Halim Ansari</t>
  </si>
  <si>
    <t>WPPE KUSTODIAN</t>
  </si>
  <si>
    <t>WPEE KUSTODIAN</t>
  </si>
  <si>
    <t>WMI KUSTODIAN</t>
  </si>
  <si>
    <t>WAPERD KUSTODIAN</t>
  </si>
  <si>
    <t>WPPE PEMBUKUAN</t>
  </si>
  <si>
    <t>WPEE PEMBUKUAN</t>
  </si>
  <si>
    <t>LAIN-2 PEMBUKUAN</t>
  </si>
  <si>
    <t>WMI PEMBUKUAN</t>
  </si>
  <si>
    <t>WAPERD PEMBUKUAN</t>
  </si>
  <si>
    <t>PENANGGUNG JAWAB KUSTODIAN</t>
  </si>
  <si>
    <t>PENANGGUNG JAWAB PEMBUKUAN</t>
  </si>
  <si>
    <t>WPPE PESANAN &amp; PERDAGANGAN</t>
  </si>
  <si>
    <t>WPEE PESANAN &amp; PERDAGANGAN</t>
  </si>
  <si>
    <t>WMI PESANAN &amp; PERDAGANGAN</t>
  </si>
  <si>
    <t>WAPERD PESANAN &amp; PERDAGANGAN</t>
  </si>
  <si>
    <t>LAIN-2 PESANAN &amp; PERDAGANGAN</t>
  </si>
  <si>
    <t>PENANGGUNG JAWAB PESANAN &amp; PERDAGANGAN</t>
  </si>
  <si>
    <t>WPPE PEMASARAN</t>
  </si>
  <si>
    <t>WPEE PEMASARAN</t>
  </si>
  <si>
    <t>WMI PEMASARAN</t>
  </si>
  <si>
    <t>WAPERD PEMASARAN</t>
  </si>
  <si>
    <t>LAIN-2 PEMASARAN</t>
  </si>
  <si>
    <t>PENANGGUNG JAWAB PEMASARAN</t>
  </si>
  <si>
    <t>WPPE LAIN-2</t>
  </si>
  <si>
    <t>WPEE LAIN-2</t>
  </si>
  <si>
    <t>WMI LAIN-2</t>
  </si>
  <si>
    <t>WAPERD LAIN-2</t>
  </si>
  <si>
    <t>LAIN-2 LAIN-2</t>
  </si>
  <si>
    <t>PENANGGUNG JAWAB LAIN-2</t>
  </si>
  <si>
    <t>WPPE TOTAL</t>
  </si>
  <si>
    <t>WPEE TOTAL</t>
  </si>
  <si>
    <t>WMI TOTAL</t>
  </si>
  <si>
    <t>WAPERD TOTAL</t>
  </si>
  <si>
    <t>TOTAL</t>
  </si>
  <si>
    <t>Ruko Cempaka Mas Blok. M1,2,3 Jl. Letjen Suprapto Jakarta 10640 Telp. (021) 4280-0433 Fax. (021) 4280-0432</t>
  </si>
  <si>
    <t xml:space="preserve">Jl. Cikawao No.50 Lt.2  Bandung Telp. 022-4213694 Fax. 022-425175 </t>
  </si>
  <si>
    <t>Jl. May. Salim Batubara No.2632 B Palembang 30163 Telp. (0711) 365927 Fax. (0711) 320699</t>
  </si>
  <si>
    <t>Rukan Permata Senayan Blok. F 23 Jl. Tentara Pelajar, Jakarta 12210 Telp. (021) 57941007 Fax. (021) 57941006</t>
  </si>
  <si>
    <t>Ruko Raya Darmo Square Blok  R o.7 Jl. Raya Darmo 54-56, Surabaya Telp. (031)56101875 Fax. (031) 5610185</t>
  </si>
  <si>
    <t xml:space="preserve">Jl. Gayam No. 37 Baciro,  Jogjakarta Telp. (0274) 553807,553884 Fax. (0274) 549401 </t>
  </si>
  <si>
    <t xml:space="preserve">Jl. Malaka II (Orpa) no.7 Telp. 021-69831501 Fax. 021-69831505 </t>
  </si>
  <si>
    <t>Business Park Kebon Jeruk Jl. Meruya Ilir No. 88 Blok D2 12-15 Kembangan Telp. 30061576 Fax.30061515</t>
  </si>
  <si>
    <t xml:space="preserve">Wisma GKBI Lt.5 # 501 Jl. Jend. Sudirman No. 28 Jakarta 10210 </t>
  </si>
  <si>
    <t xml:space="preserve">Graha Bumi Modern lantai 5 Suite 509 Jl. Jend. Basuki Rahmat No. 106 -108 Surabaya 60271 </t>
  </si>
  <si>
    <t xml:space="preserve">Jl. Pluit permai Raya No. 22 Jakarta Utara 14450  </t>
  </si>
  <si>
    <t xml:space="preserve">Pondok Indah  Jl. Taman Duta I Sektor 2 Blok UA-58 Jakarta Selatan  </t>
  </si>
  <si>
    <t xml:space="preserve">Jl. Imam Bonjol No. 159  Semarang Jawa Tengah </t>
  </si>
  <si>
    <t>Sona Topas Tower Lt. 18 Jl. Jend. Sudirman Kav. 26 Jakarta 12920 Telp. 2524930, 2524960  Fax. 2524931</t>
  </si>
  <si>
    <t xml:space="preserve">Jl. Dr. Wahidin No. 49 B Penumping, Solo  </t>
  </si>
  <si>
    <t xml:space="preserve">Apartment Sejahtera Room 2223 Jl. Pringgodani No. 22 Demangan Baru, Yogyakarta </t>
  </si>
  <si>
    <t xml:space="preserve"> Artha Building Mangga Dua Square Blok F No. 40 Jl. Gunung Sahari Raya Jakarta 10730 Telp. (021) 6231 2626 Fax. (021) 6231 2525 email: cs@arthasecurities.com</t>
  </si>
  <si>
    <t>Uni Plaza Building Lt. 5 West Tower Jl. Letjend. MT Haryono No. A1 Medan-20231 Telp. 061-4527000 Fax. 061-4556000 email: arthamdn@arthasecurities.com</t>
  </si>
  <si>
    <t>SUMATRA</t>
  </si>
  <si>
    <t>PUSAT</t>
  </si>
  <si>
    <t>KANCAB</t>
  </si>
  <si>
    <t xml:space="preserve">Indosurya Tower Jl. Basuki Rahmat 75-77 Lt. 2 Surabaya   </t>
  </si>
  <si>
    <t xml:space="preserve">West Plaza, lt.5 Jl. P. Diponegoro No. 16 Medan Telp. 061-4558545 Faks. 061-4575548 E-mail : Indosurya@cbn.net.id </t>
  </si>
  <si>
    <t xml:space="preserve">Ruko Graha Mas Blok C-3A Jl. Raya Perjuangan No. 1 Kebon Jeruk, Jakarta Barat 11530   </t>
  </si>
  <si>
    <t xml:space="preserve">Jl. R. Sukamto Komplek PTC Mall Blok I No.8 Palembang    </t>
  </si>
  <si>
    <t xml:space="preserve">Jl. Slamet Riyadi No. 401 Lantai 2 Surakarta 57139    </t>
  </si>
  <si>
    <t xml:space="preserve">Kantor Pusat  Graha Niaga Lt. 19 Jl. Jend. Soedirman Kav. 58 Jakarta 12190  </t>
  </si>
  <si>
    <t xml:space="preserve">Wisma BII Lt. Dasar  Jl. Pemuda No. 60 - 70 Surabaya 60271   </t>
  </si>
  <si>
    <t xml:space="preserve">Kantor Pusat,   Plaza Asia Lt.15 Jl. Jendral Sudirman Kav.59 Senayan Jakarta 12920 Telp. 29079111   Fax. 29079112 </t>
  </si>
  <si>
    <t xml:space="preserve">Jl. Jend. Sudirman No.2 Ruko No.10 Bogor    </t>
  </si>
  <si>
    <t>MINNA PADI INVESTAMA D/H BATAVIA ARTATAMA SECURINDO (*)</t>
  </si>
  <si>
    <t xml:space="preserve">Ruko Permata Bintoro Kav. 3-5 Jl. Bintoro  Surabaya 60264 Telp. (031) 5666513 Fax (031) 5666531 </t>
  </si>
  <si>
    <t xml:space="preserve">Jl. Walter Monginsidi No. 27 A/B Solo 57100 Talp. (0271) 667679 Fax.(0271) 635470  </t>
  </si>
  <si>
    <t xml:space="preserve">Gedung Griya Kanaan Jl. Dr. Cipto No. 151F Semarang 50124 Telp. 024-8411555  </t>
  </si>
  <si>
    <t xml:space="preserve">Pasar Atum Mal Lantai 2/BA-100, 102 Jl. Stasiun Kota No. 7A Surabaya Utara 60161 Telp. 6231-3577670 3576130 Fax 62271-3579593 </t>
  </si>
  <si>
    <t xml:space="preserve">Ruko Plaza Intercon Lantai 2,  Taman Kebon Jeruk Blok A 15-16, Intercon Jakarta Barat 11630 Telp. 021-5866421 Fax. 021-58411489 </t>
  </si>
  <si>
    <t xml:space="preserve">Jl. Veteran No. 42 Bandung 40112 Jawa Barat  Telp. 022-4216555 Fax. 022-4203100 </t>
  </si>
  <si>
    <t xml:space="preserve">Plaza Chase Lt. 12 Jl. Jend. Sudirman Kav. 21 Jakarta 12920 Telp. 5207374  Fax. 5206936 </t>
  </si>
  <si>
    <t xml:space="preserve">Jl. Ir. H. Juanda no. 16 J Medan 20157    </t>
  </si>
  <si>
    <t xml:space="preserve">Jl. Kahuripan no.5 Malang 65119    </t>
  </si>
  <si>
    <t xml:space="preserve">Darmo Square Blok B-8 Jl. Raya darmo No. 54-56 Surabaya   </t>
  </si>
  <si>
    <t xml:space="preserve">Jl. Rajawali No. 1174 D Palembang    </t>
  </si>
  <si>
    <t xml:space="preserve">Jl. Gatot Subroto No. 47 C Bandung    </t>
  </si>
  <si>
    <t>SULAWESI</t>
  </si>
  <si>
    <t xml:space="preserve">Rukan Grand Puri Niaga Jl. Puri Kencana Blok K 6 No. 2P Jakarta Barat   </t>
  </si>
  <si>
    <t xml:space="preserve">Thamrin Square Blok C Nomor 12 Jalan Thamrin Nomor 5 Semarang 50132   </t>
  </si>
  <si>
    <t>MNC SECURITIES d/h. BHAKTI SECURITIES</t>
  </si>
  <si>
    <t>Menara Kebon Sirih Lt. 1 Suite 1-02 Jl. Kebon Sirih No. 17-19 Jakarta Selatan 10340 Telp.392-2000 (Hunting)          39836840, 39838850 (Corp Finance) Fax. 39836868 (General)</t>
  </si>
  <si>
    <t xml:space="preserve">Jl. Taman Ade Irma Suryani Nasution No. 21 Surabaya    </t>
  </si>
  <si>
    <t xml:space="preserve">Arkade Belanja Mangga Dua Ruko 2 Jl. Arteri Mangga Dua Raya Jakarta 10620   </t>
  </si>
  <si>
    <t xml:space="preserve">Hotel Nagoya Plaza Jl. Imam Bonjol No.B3-4 Lubuk Baja Batam 29432   </t>
  </si>
  <si>
    <t xml:space="preserve">Jl. Sulawesi no. 60 Surabaya 60281    </t>
  </si>
  <si>
    <t xml:space="preserve">Jl. Pahlawan Trip no. 9     </t>
  </si>
  <si>
    <t xml:space="preserve">Rukan Mutiara Marina No. 36 Lt.2, Kav. 35-36 Semarang.  Jawa Tengah    </t>
  </si>
  <si>
    <t xml:space="preserve">Jl. Cempaka No. 8B Kompl. Kyai Langgeng Kel. Jurang Ombo Magelang 56123  </t>
  </si>
  <si>
    <t xml:space="preserve">Jl. Dr. Rajiman N0. 64/226 Solo     </t>
  </si>
  <si>
    <t xml:space="preserve">Wisma Indovision  Wisma Indovision Lt. Dasar Jl. Raya Panjang Z/III Jakarta 11520  </t>
  </si>
  <si>
    <t xml:space="preserve">Jl. Ahmad Yani No. 237  Tegal 52123 Jateng   </t>
  </si>
  <si>
    <t xml:space="preserve">Jl. Padjajaran no.25 Bogor (Depan Hotel Pangrango II)   </t>
  </si>
  <si>
    <t xml:space="preserve">Gedung Bhakti Group Jl. Diponegoro no. 109 Denpasar 80114   </t>
  </si>
  <si>
    <t xml:space="preserve">Rukan Ratulangi Blok c12-c13 Jl. Dr. Samratulangi N0. 7 Makassar 90113.    </t>
  </si>
  <si>
    <t xml:space="preserve">Komplek Bukit Gading Mediterania Jl.Boulevard BGR Blok A/12, Kelapa Gading Barat Jakarta 14240   </t>
  </si>
  <si>
    <t xml:space="preserve">Ruko Taman Permata Buana Jalan Pulau Bira D1 no. 26 Jakarta 11610   </t>
  </si>
  <si>
    <t xml:space="preserve">Jl. Pasar Baru Timur No. 11  Jakarta Pusat    </t>
  </si>
  <si>
    <t xml:space="preserve">Mediterania Gajah Mada Residence Unit Ruko TUD 12, Jl. Gajah Mada N0. 174, Jakarta 11130    </t>
  </si>
  <si>
    <t xml:space="preserve">Jl. Suryo N0. 20, Kebayoran Baru  Jakarta Selatan    </t>
  </si>
  <si>
    <t xml:space="preserve">Jl. Sultan Iskandar Muda N0. 9 A, Ateri Pondok Indah, Jakarta 12240    </t>
  </si>
  <si>
    <t xml:space="preserve">Jl. Ir. H. Juanda No. 78 Sentul City, Bogor 16810      </t>
  </si>
  <si>
    <t xml:space="preserve">Jl. Karantina No.46 Kel. Durian Kec. Medan Timur Medan 20112   </t>
  </si>
  <si>
    <t xml:space="preserve">Wisma CIMB Niaga 9/902 B Jl. Gatot Subroto N0. 2 lt. 9 Suite 902B Bandung 40262    </t>
  </si>
  <si>
    <t>PATI</t>
  </si>
  <si>
    <t xml:space="preserve">Jl. Cokroaminoto Gg. 2 N0. 1 Pati Telp. 0295-382722 Pati Jawa Tengah.    </t>
  </si>
  <si>
    <t xml:space="preserve">Universitas Dian Nuswantoro Jl. Nakula 1 No.5-11 Semarang   </t>
  </si>
  <si>
    <t xml:space="preserve">Universitas Stikubank Jl. Kendeng V , Bendan ngisor Semarang   </t>
  </si>
  <si>
    <t xml:space="preserve">Sudirman Plaza Indofood Tower Lt. 16 Jl. Jend. Sudirman  Kav. 76-78 Jakarta Selatan Telp. 25543946 Fax. 5795831  </t>
  </si>
  <si>
    <t xml:space="preserve">Jl. Pemuda No. 12, Medan 20151 Telp. (061) 4579616 Fax. (061) 4579656   </t>
  </si>
  <si>
    <t xml:space="preserve">Jl. Jend. Sudirman 132, Palembang 30126 Telp. (0711) 361969 Fax. (0711) 319663   </t>
  </si>
  <si>
    <t xml:space="preserve">Jl. Perintis Kemerdekaan 3, Bdg 40117 Telp. (022) 4213375 Fax. (022) 4213376   </t>
  </si>
  <si>
    <t xml:space="preserve">Jl. Honggo Wongso No. 24 Surakarta Telp. (0271) 729-667, 730525 Fax. (0271) 729668   </t>
  </si>
  <si>
    <t xml:space="preserve">Jl. Laksda Adisucipto 137, Yogyakarta 55282 Telp. (0274)  581001-584032 Fax. (0274) 584023   </t>
  </si>
  <si>
    <t xml:space="preserve">Jl. Gubernur Suryo. 36, Surabaya 60271 Telp. (031) 5320912 Fax. (031) 5318425   </t>
  </si>
  <si>
    <t xml:space="preserve">Jl. Buring No. 58, Malang Telp. (0341) 321213, 321214, 321430 Fax. (0341) 356876   </t>
  </si>
  <si>
    <t xml:space="preserve">Komplek Pertokoan Diponegoro Megah Blok A5-6 Lantai. 2 Jl. Diponegoro No.100 Denpasar Bali Telp. (0361) 264376 Fax. (0361) 229170  </t>
  </si>
  <si>
    <t xml:space="preserve">Pertokoan Mangga Dua Blok E4 No. 7 Jl. Mangga Dua Raya Jakarta Tlp. 021 612 3804-05 Fax. 021 612 3806  </t>
  </si>
  <si>
    <t xml:space="preserve">PT BNI Tbk cabang Pasar Pusat Jl. Riau No. 124 Lantai 2 Pekanbaru, Pekan Baru  Telp. 0761-46757, 839698 Fax (0761) 856279 </t>
  </si>
  <si>
    <t xml:space="preserve">Thamrin Square Blok. B.5 Jl. MH. Thamrin no. 5 Telp. 024 3566414-15 Faz. 024 3581713  </t>
  </si>
  <si>
    <t xml:space="preserve">Ruko Puri Kencana Blok K6-2K Lt. 2 Puri Kembangan Telp. 021 58357464 Fax. 021 58357465  </t>
  </si>
  <si>
    <t xml:space="preserve">Wisma 46 Lt. 31, Kota BNI Jl. Jend. Sudirman kav.1 Jakarta 10220 Telp. 021 2515266 Fax. 021 5749387 </t>
  </si>
  <si>
    <t xml:space="preserve">Outlet PT BNI Tbk Cab. Banda Aceh Lt.2 Jl. KH. Ahmad Dahlan no.111 Banda Aceh Telp. (0651) 31109 Fax. (0651) 31107 </t>
  </si>
  <si>
    <t xml:space="preserve">Gedung Bank BNI Antasari Lt. 2 Jl. Pangeran Antasari No. 44 RT 008 Banjarmasin Tlp.: 0511-3253735 Faks: 0511-32537543 </t>
  </si>
  <si>
    <t xml:space="preserve">Jl. RE Martadinata 8 Blok A2 Ancol Jakarta 14430 Telp. 021-6918262 Fax. 021-6918202 </t>
  </si>
  <si>
    <t xml:space="preserve">Jl. Jend. Sudirman No. 540 RT.04 Balikpapan  Telp. 0542-731715 Fax. 0542-732715 </t>
  </si>
  <si>
    <t xml:space="preserve">Mall WTC Matahari No. 937  Jl. Raya Serpong Kel. Pondok Jagung Kec. Serpong Utara, Tangerang 15326 Telp. 021-45850516 Fax. 021-53168186  </t>
  </si>
  <si>
    <t xml:space="preserve">Outlet Rasuna Office Park Rasuna Office Park Unit OR-8 Kompleks Rasuna Epicentrum Telp. 021-83786579 Fax. 021-93904083 </t>
  </si>
  <si>
    <t xml:space="preserve">Graha Mampang Lt. 1 Jl. Mampang Prapatan RayaNo. 100 Jakarta 12760 Telp. 021-7970096, 7970353 Fax. 021-7970347 </t>
  </si>
  <si>
    <t xml:space="preserve">Jl. Pahlawan No. 8C Samarinda Telp. 0541-744446 Fax. 0541-744449  </t>
  </si>
  <si>
    <t xml:space="preserve">Jl. Siam No. 55C  Telp. 0561-745580 Fax. 0561-760315  </t>
  </si>
  <si>
    <t xml:space="preserve">Perkantoran Tomang Tol Raya Blok A2/11, Jakarta Barat Telp. 021-58355204 Fax. 021-58355481  </t>
  </si>
  <si>
    <t xml:space="preserve">Kompleks Palm Spring Blok B1 No. 6, batam Telp. 0778-468327 Fax. 0778-469088  </t>
  </si>
  <si>
    <t xml:space="preserve">Jl. Kranji No. 26 RT 02/07 Purwokerto Telp. 0281-7616678, 632771 Fax. 0281-632771  </t>
  </si>
  <si>
    <t xml:space="preserve">Jl. Ahmad Yani No. 1A-B Selaberanti, Seberang Ulu Palembang Telp. 0711-520016, 520042 Fax. 0711-511802 </t>
  </si>
  <si>
    <t xml:space="preserve">Jl. H. Zaenal Mustofa Ruko Asia Plaza No. 10 A Tasikmalaya Telp. 02652350050, 2352167 Fax. 0265-2352178 </t>
  </si>
  <si>
    <t xml:space="preserve">Jl. Wolter Monginsidi No. 74 Lt. 2 Blok S, Kebayoran Baru Jakarta Telp. 021-72797179 Fax. 021-72795786 </t>
  </si>
  <si>
    <t xml:space="preserve">Plaza Pinangsia Lt. 3 No. 317-318 Glodok Plaza, Jl. Pinangsia Raya No. 1 Jakarta Telp. 021-62317363,  62317364 Fax. 021-62317364 </t>
  </si>
  <si>
    <t xml:space="preserve">Komp. Greenville Blok BL. No. 2 Jakarta Barat  Telp. 021-56949330-32 Fax. 021-56974462 </t>
  </si>
  <si>
    <t xml:space="preserve">Jl. Tuparev No. 397 Karawang 41314  Telp. 0267-8452866 fax. 0267-408163 </t>
  </si>
  <si>
    <t xml:space="preserve">Jl. Gandaria III No. 6C, RT 007/RW 01 Kel. Kramat Pela, Kec. Kebayoran Baru, Jakarta Selatan Telp. 021-7231794 Fax. 021.7221389  </t>
  </si>
  <si>
    <t xml:space="preserve">Jl. Klampis jaya B-9/ No. 10H Klampis Ngasem Sukolilo  Surabaya Telp. 031-5994542, 5965354 Fax. 031-5965354 </t>
  </si>
  <si>
    <t xml:space="preserve">Ruko Citra Grand Blok R 6 No. 8 Jl. Alternatif Cibubur Km. 4 Jatikarya Bekasi Telp. 021-8444576, 84311705 Fax. 021-8444576 </t>
  </si>
  <si>
    <t xml:space="preserve">Mangga Dua Square Lt. 2 Blok A No. 6 Jl. Gunung Sahari Raya No. 1 Ancol Pademangan, Jakarta Utara Telp. 021-62318401 Fax. 021-62318406 </t>
  </si>
  <si>
    <t xml:space="preserve">Jl.Sukarno Hatta No 28 Kav 4 Malang  telp 0341-475560/7739696 fax 0341-475561 </t>
  </si>
  <si>
    <t xml:space="preserve">STC Senayan Lantai 2/1044 Jl. Asia Afrika Pintu IX, Jakarta Pusat  Tlp. 021-57936236 fax 021-57936235 </t>
  </si>
  <si>
    <t xml:space="preserve">Ruko New Asia No. 128 Taman Permata Lippo Karawaci Tangerang  021-55655206 fax 55655207 </t>
  </si>
  <si>
    <t xml:space="preserve">Boulevard Barat Daya Ruko Inkoppal Blok A No. 23A Kelapa gading Jakut 021-45859114/45859115 fax  45859227 </t>
  </si>
  <si>
    <t xml:space="preserve">Ruko Season City Blok B No 37 Latumeten Grogol 021-29071066 fax 021-29071055 </t>
  </si>
  <si>
    <t xml:space="preserve">Gedung Agnesia Warna Artha lt. 14 Blok 4 H Jl. Pemuda 73 B, Jakarta Timur telp 021-47868202 Fax: 021-47868202  </t>
  </si>
  <si>
    <t xml:space="preserve">Gedung Dana Pensiun LKBN Antara Lt. 3,  Jl. Dr. Sahardjo No. 244-D, Jakarta 12910 Telp:021-8378965 Fax 021-83787966  </t>
  </si>
  <si>
    <t>Wisma Mitra Sunter Lt. 8-03 Jl. Yos Sudarso 89 Mitra Sunter Boulevard Blok C2 Jakarta Telp:021-65304773 Fax: 021-65304774</t>
  </si>
  <si>
    <t xml:space="preserve">Menteng Office Park GF2A Jl. Probolinggo No. 18 Menteng Jakarta Pusat Telp:021-2300852 Fax: 021-65304774 </t>
  </si>
  <si>
    <t xml:space="preserve">Ruko U No. 234 Jl. Taman Buaran Indah Klender Jakarta Timur Telp 021-86901367 Fax 021-86616068 </t>
  </si>
  <si>
    <t xml:space="preserve">Gd Total Lt. 10 Jl. Letjen S Parman Kav. 106A Jakarta   </t>
  </si>
  <si>
    <t xml:space="preserve">Jl Raya Pajajaran no. 37 Bogor Telp 0251-8340557 Fax 0251-8340580  </t>
  </si>
  <si>
    <t xml:space="preserve">Jl. Dinoyo 42-44 Surabaya Telp 031-5616062 Fax  031-5616062  </t>
  </si>
  <si>
    <t xml:space="preserve">Citra Garden VI Blok J1A No. 18 Jakarta Barat Telp. 29030032/29030034 Fax. 29030035  </t>
  </si>
  <si>
    <t xml:space="preserve">Jl. HR Soebrantas No. 155 Km. 18,  Simpang baru Panam Pekanbaru 28293 telp 0761-598819 F 0761-856279 </t>
  </si>
  <si>
    <t xml:space="preserve">Kompleks Ketandan Raya No. 9 Jl. Jogja-Wonosari Jomblangan Banguntapan Bantul DIY Telp: 0274-451491/8331199 Fax: 0274-451491 </t>
  </si>
  <si>
    <t xml:space="preserve">Bank BNI Lt. 2 Jl. Dotulolong Lasut No. 1 Manado Telp:0431-847256 Fax:0431-847256  </t>
  </si>
  <si>
    <t xml:space="preserve">Outlet Manado </t>
  </si>
  <si>
    <t>LAIN-2 KUSTODIAN</t>
  </si>
  <si>
    <t>Office Tower Podomoro City JL. Letjen S. Parman Kav. 28 Tanjung Duren Selatan, Grogol Petamburan Jakarta Barat  Telp. 021- Fax-021-</t>
  </si>
  <si>
    <t>Jl. Prof. DR. Hamka Kampus III Ngaliyan Semarang 50185   Telp. 024-7601291 Fax-024-7624691</t>
  </si>
  <si>
    <t>Pondok Indah Plaza V blok D-8 Jl. Margaguna Raya Jakarta  Telp. 021-7327589 Fax-021-7328089</t>
  </si>
  <si>
    <t>Pertokoan Yap Square, blok A-7 Jl. C. Simanjuntak No.2 Yogyakarta  Telp. 0274-563833 Fax-0274-563835</t>
  </si>
  <si>
    <t xml:space="preserve">Gedung BNI Cabang Jambi Jl. Dr. Soetomo No. 20 Jambi  Telp. 0741-34100 Fax- </t>
  </si>
  <si>
    <t>KEBUMEN</t>
  </si>
  <si>
    <t xml:space="preserve">Jl. A. Yani No. 108 Kebumen  Telp. 0287-383335 Fax-0287-383203 </t>
  </si>
  <si>
    <t xml:space="preserve">Jl. Taman Larea No. 10 Makasar  Telp.  Fax-  </t>
  </si>
  <si>
    <t xml:space="preserve">Plaza Gani Djemat Lt. 5 Jl. Imam Bonjol no. 76-78 Telp. 021-3148147 Fax. 021-3148147  </t>
  </si>
  <si>
    <t xml:space="preserve">Gedung BNI Cabang Tanjung Balai,  Jl. Gereja Tanjung Balai, Asahan Telp.  Fax-  </t>
  </si>
  <si>
    <t xml:space="preserve">Gedung BNI Cabang Bandar Lampung,  Jl. Laksamana Mahayati no. 18, Teluk Bitung Telp.  Fax-  </t>
  </si>
  <si>
    <t xml:space="preserve">Plaza Asia Lt. 15 zona A2, Jl. Jenderal Sudirman kav. 59,  Jakarta Selatan Telp. 021-51401387 Fax-021-51401393  </t>
  </si>
  <si>
    <t xml:space="preserve">Gedung Bank BNI Lt. 10, Jl. Ahmad Yani 286  Surabaya Telp.  Fax-  </t>
  </si>
  <si>
    <t xml:space="preserve">ITC Dutamas Fatmawati Blok D1 No. 2 Jl. RS Fatmawati 39 Jakarta 12150 Telp. 021-7222889 Fax. 021-7227462 </t>
  </si>
  <si>
    <t xml:space="preserve">Gedung Graha ADPD, Jl. Buncit Raya No. 101 A,  Pejaten, Jakarta Selatan  Telp: 021-7991756  Fax: 021-7991834 </t>
  </si>
  <si>
    <t>SALATIGA</t>
  </si>
  <si>
    <t xml:space="preserve">Jl. Diponegoro No. 68 Salatiga Jawa Tengah  Telp: 0298-313007 Fax: 0298-324007 </t>
  </si>
  <si>
    <t xml:space="preserve">Plaza Semanggi Lantai 15 Unit 005 Jl. Jenderal Sudirman Kav. 50 Jakarta 12930 Telp: 021-25536288 Fax: 021-25536705 </t>
  </si>
  <si>
    <t xml:space="preserve"> Jl. Kamboja No. 11A Denpasar, Bali Telp: 0361-262725 Fax: 0361-262725   </t>
  </si>
  <si>
    <t xml:space="preserve">Jl. Kampus Bukit Jimbaran, Kuta-Badung, Bali Telp: 0361-707981    </t>
  </si>
  <si>
    <t xml:space="preserve">Jl. Rajawali No. 14 Palembang 30113 Telp: 0711-376400 Fax: 0711-376360 </t>
  </si>
  <si>
    <t xml:space="preserve">Kantor Pusat, Plaza Bapindo Menara Bank Mandiri, Lt. 19 Jl. Jend. Sudirman Kav. 54-55, Jkt 12190 Telp. 5266628 Fax. 5277259  </t>
  </si>
  <si>
    <t>BRENT SECURITIES d/h. PDFCI SECURITIES (*)</t>
  </si>
  <si>
    <t xml:space="preserve">Gedung Graha Bumiputera Lt. 8 Jl. Asia Afrika No. 141 - 149 Bandung 40112 Telp. (022) 4215657 Fax. (022) 4213893 </t>
  </si>
  <si>
    <t>VALBURY ASIA SECURITIES d/a CATURPILAR INVESTAMA (*)</t>
  </si>
  <si>
    <t xml:space="preserve">Menara Karya Lt.10 Jl. H.R. Rasuna Said Blok X-5 Kav. 1-2 Jakarta 12950  </t>
  </si>
  <si>
    <t xml:space="preserve">Jl. Diponegoro No 40 Bandung Telp. (022) 872-55800   </t>
  </si>
  <si>
    <t xml:space="preserve">Menara Mandiri (Ex. BBD Tower) Lt. 10 Jl. Basuki Rahmat No. 8 - 12A Surabaya 60261   </t>
  </si>
  <si>
    <t xml:space="preserve">Pusat Informasi Pasar Modal Gd. Uniplaza Lt. 3, East Tower Jl. MT Haryono A1 Medan 20231 Telp. (061) 4554635 </t>
  </si>
  <si>
    <t xml:space="preserve">Jl. Pahlawan Trip No. 7,  Malang  65112, Telp. 0341-585888    </t>
  </si>
  <si>
    <t xml:space="preserve">Jl. Pluit Kencana Raya No. 79 B-C-D Jakarta Telp. (021) 66602882    </t>
  </si>
  <si>
    <t xml:space="preserve">Puri Indah Jl. Kencana Utama II Blok M8 No. 32 C Puri Indah Jakarta Barat 021 - 58356938 </t>
  </si>
  <si>
    <t xml:space="preserve">Jl. Teuku Umar 2 - 4 Denpasar Bali 0361 - 225229   </t>
  </si>
  <si>
    <t xml:space="preserve">Komplek Rukan Kelapa Gading Square Blok D No 28 Kelapa Gading-Jakarta Utara   </t>
  </si>
  <si>
    <t xml:space="preserve">Jl. M.H. Thamrin No. 1 Petak 5 Padang Telp. (0751) 841888 Fax. (0751) 841974  </t>
  </si>
  <si>
    <t xml:space="preserve">Candi Plaza Building Lt. Dasar  Jl. Sultan Agung No. 90-90A Semarang 50252 Telp. (024) 8502121  </t>
  </si>
  <si>
    <t xml:space="preserve">Jl. Magelang Km. 6,3 Yogyakarta Telp.(0274) 623111   </t>
  </si>
  <si>
    <t xml:space="preserve">Jl. Jend. A. Yani No. 128 D KM. 35 Banjarmasin Telp. (0511) 3252615   </t>
  </si>
  <si>
    <t xml:space="preserve">Jl. Tuanku Tambusai Komplek CNN Blok A No. 3 Pekan  Baru - Riau Telp 0761 - 839393 Fax 0761 839313 </t>
  </si>
  <si>
    <t xml:space="preserve">Gedung Niaga Mediterania (GNM) Balok M8L, Pantai Indah Kapuk Jakarta Utara 14440 Telp. (021) 55964530  </t>
  </si>
  <si>
    <t xml:space="preserve">Jl. Perdana, Komp. Perdana Square Blok A11,  Pontianak, Kalimantan Barat telp (0561) 6580077 fax (0561) 6580076  </t>
  </si>
  <si>
    <t xml:space="preserve">Jl. Slamet Riyadi No. 88 Solo Jawa Tengah   </t>
  </si>
  <si>
    <t xml:space="preserve">Jl. Letkol Iskandar No. 236/30  Palembang – Sumatera Selatan 0711-355752 0711-373247  </t>
  </si>
  <si>
    <t>Suyanto</t>
  </si>
  <si>
    <t>Kantor Pusat Gedung Bursa Efek Indonesia Tower II Lt.20,29 &amp;11 Kawasan SCBD Jl. Jend. Sudirman  Kav. 52 - 53 Telp. 5151330  (General) 5157684,5157685 Fax. 5151335</t>
  </si>
  <si>
    <t xml:space="preserve">CIMB Securities Indonesia D/H. GK GOH INDONESIA (*) </t>
  </si>
  <si>
    <t xml:space="preserve">Graha Bumi Surabaya GBS 3-01, Lantai 3 Jl. Jend. Basuki Rakhmat 106-128    </t>
  </si>
  <si>
    <t xml:space="preserve">Gd. Graha Bukopin Lt. Mezanin (M) Jl. Panglima Sudirman No.10-18 Surabaya 60217   </t>
  </si>
  <si>
    <t xml:space="preserve">Jl. Yosodipuro 54B Solo    </t>
  </si>
  <si>
    <t>Wisma CIMB Niaga lt 5, 507 Jl. Gatot Subroto   JAKARTA Gedung Ayam Bulungan</t>
  </si>
  <si>
    <t xml:space="preserve">Gedung Ayam Bulungan Jl. Bulungan I/46, Kebayoran Baru Jakarta Selatan   </t>
  </si>
  <si>
    <t xml:space="preserve">Square Italian Walk Jl. Boulevard barat Blok A no. 8 Jakarta Utara   </t>
  </si>
  <si>
    <t xml:space="preserve">Wisma HSBC Lt. 8 &amp; 9 Jl. Gajah Mada No. 135 Semarang   </t>
  </si>
  <si>
    <t xml:space="preserve">B&amp;G tower Lt. V Ruang 507-508 Jl Putri hijau No. 10 Medan Sumut   </t>
  </si>
  <si>
    <t xml:space="preserve">Jl. Cipto Mangunkusumo No.47 Cirebon Jawa Barat   </t>
  </si>
  <si>
    <t xml:space="preserve">Jl. Metro Pondok Indah Kav.3B Pondok Indah Office Park Jakarta Selatan   </t>
  </si>
  <si>
    <t xml:space="preserve">Bank CIMB Niaga Komplek Ruko Sentra Niaga Puri Indah Blok T1 No.26-27 Jakarta    </t>
  </si>
  <si>
    <t xml:space="preserve">JL. Gajah Mada No. 193     </t>
  </si>
  <si>
    <t xml:space="preserve">Jl. P.B. Sudirman No.10 X Kav.2  Denpasar, BalI    </t>
  </si>
  <si>
    <t xml:space="preserve">Jl. Jend. Sudirman 33B Balikpapan    </t>
  </si>
  <si>
    <t xml:space="preserve">Jl. Pluit Sakti Raya No.117 , Blok B Kav. No. 47 Pluit, Penjaringan  Jakarta Utara   </t>
  </si>
  <si>
    <t xml:space="preserve">Alam Sutera Campus, Binus University,  Jalan Alam Sutera Boulevard Nomor 1, Alam Sutera, Serpong    </t>
  </si>
  <si>
    <t>Plaza Asia Jl. Jend. Sudirman Kav. 59 Jakarta 12190 Telp. 25574800 Fax. 25574900 e-mail: www.ciptadana.com</t>
  </si>
  <si>
    <t xml:space="preserve">Wisma Lippo Lt. 3 Jl. Jend. Gatot Subroto No. 2 Bandung 40262 Telp. 22-7321188 Fax. 22-7322287 </t>
  </si>
  <si>
    <t xml:space="preserve">Jl. Raya Pajajaran No. 70 J Bogor Timur 16144 Telp. (0251) 8362255 Fax. (0251) 8370054  </t>
  </si>
  <si>
    <t>Wisma Dharmala Lt. Dasar Suite 5 &amp;6 Jl. Panglima Sudirman 101-103, Sby 60271 Surabaya 60271  Telp. (031) 5343938 Fax. (031) 5343886</t>
  </si>
  <si>
    <t xml:space="preserve">Jl. Gajah Mada No. 107 Semarang 50136 Tlp. (024) 3548989 Fax. (024) 3580705  </t>
  </si>
  <si>
    <t xml:space="preserve">Jl. Pluit Putra Raya No. 7 Jakarta 14450 Telp : (021) 66696688 Fax : (021) 666690770  </t>
  </si>
  <si>
    <t xml:space="preserve">Jl. Cut Nyak Dhin no.14 Medan 20152 Telp : 061-4555600 Fax : 061-4556400  </t>
  </si>
  <si>
    <t xml:space="preserve">Jl. Puri Kencana Blok M8 No. 1 (H-I) Kembangan, Jakarta 11610 Telp : 021-58356035 Fax : 021-5835026  </t>
  </si>
  <si>
    <t>Komplek Harco Mangga Dua Rukan Blok C No. 10 Jl. Mangga Dua Raya Jakarta Pusat Telp : 021-6002850 Fax : 021-6121049</t>
  </si>
  <si>
    <t xml:space="preserve">Plaza BII Menara III Lt. 11 Jl. MH. Thamrin No. 51 Jakarta 10350 Tel. 39834668 Fax. 39834670  </t>
  </si>
  <si>
    <t xml:space="preserve">Gedung Graha Kencana Lt. 7 Jl. Raya Perjuangan No. 88 Kebon Jeruk Jakarta Barat Tel. 53660758  </t>
  </si>
  <si>
    <t>WOORI KORINDO SECURITIES INDONESIA dh CLEMONT SECURITIES IND</t>
  </si>
  <si>
    <t xml:space="preserve">Kantor Pusat, Wisma Korindo Lt. 10 Jl. MT Haryono Kav. 62 Pancoran Jakarta 12780 Telp. 7976201 Fax. 7976206 </t>
  </si>
  <si>
    <t xml:space="preserve">Jl. Pluit Kencana Raya Blok O No. 79 B-C Pluit Penjaringan Jakarta 14450 Telp. 021-66675088 Fax. 021-66675092 </t>
  </si>
  <si>
    <t xml:space="preserve">Kantor Pusat, Gedung Danareksa Jl. Medan Merdeka Selatan No. 14, Jakarta 10110  Telp. 021 350 9777, 3509888 Fax. 021 350 0989 Homepage  www.danareksa.com </t>
  </si>
  <si>
    <t xml:space="preserve">Jl. Medan Merdeka Selatan No. 14, Jakarta 10110  Telp. 021 350 9777, 3509888 Fax. 021 350 0989 Homepage  www.danareksa.com  </t>
  </si>
  <si>
    <t xml:space="preserve">Gedung Danareksa Jl. Medan Merdeka Selatan No. 14, Jakarta 10110  Tlp 021 3509777, 3509888 Fax. .3500989  </t>
  </si>
  <si>
    <t xml:space="preserve">Wisma Antara Lt. 7 Jl. Medan Merdeka Selatan No. 17, Jakarta 10110  Telp. 021 3860099 Fax. 021  3862299  </t>
  </si>
  <si>
    <t xml:space="preserve">Bank Danamon-Kuningan Jakarta Menara Danamon Jl. Prof. Dr. Satrio Kav. E-4 No. 6 Telp. 57991001 Fax. 57991457 </t>
  </si>
  <si>
    <t xml:space="preserve">Rukan Plaza 5 Blok C/5 Jl. Margaguna Raya Pd Indah Jakarta 12140 Telp. 739 6988 fax.  739 6966 </t>
  </si>
  <si>
    <t xml:space="preserve">Komp Pertokoan Ruko Mangga Dua  Jl. Mangga Dua Raya II/3, Jakarta 10730 Telp. 62301988 Fax. 62301878  </t>
  </si>
  <si>
    <t xml:space="preserve">Jl. Basuki Rahmat 88=92 SUrabaya Telp. 031-5345888 Fax.  (031) 5477102  </t>
  </si>
  <si>
    <t xml:space="preserve">Bank Danamon Surabya Jl. Panglima Sudirman 11-17, Surabaya Telp. 031-5346885 Fax.  (031) 5477102  </t>
  </si>
  <si>
    <t xml:space="preserve">Outlet FE Univ. Airlangga Jl. Airlangga No. 4 Surabaya Telp. 031-5044882 Fax. 031-5044940 </t>
  </si>
  <si>
    <t xml:space="preserve">SID PI Univ. Indonesia Gedung Pasca Sarjana LT. Dasar FE UI Kampus Depok Tlp. 78849148-49 Fax. 78849151 </t>
  </si>
  <si>
    <t xml:space="preserve">Gedung Pinsil JL. Gatot Subroto No. 1 Bandung 40262 Tlp. (022) 7303588 Fax. (022) 7302511 </t>
  </si>
  <si>
    <t xml:space="preserve">Ruko Asia Plaza No. A-8 Jl. HZ Mustofa Tasikmalaya -Jabar telp 0265-92900997 fax 0265-331820 </t>
  </si>
  <si>
    <t>Jl. Lasinrang No. 48 Kec. Ujung Pandang Makasar Sulsel 90113 Telp. 0411-8111818 Fax: 0411-8111799</t>
  </si>
  <si>
    <t xml:space="preserve">Pluit Village Blok MG no. 39 Jl. Raya Pluit Permai no. 39 Jakarta 14450 telp 021-66692777 fax 667063 </t>
  </si>
  <si>
    <t xml:space="preserve">Jl. Raya Boulevard Barat Blok LC 6 Kav. 47 Kav. Kelapa Gading Jakarta 14240 Telp. (021) 45857199 Fax (021) 4535899 </t>
  </si>
  <si>
    <t>Bank Damanom Klp Gading Jl. Raya Boulevard Barat Blok XB No. 8 Kelapa Gading Jakarta 14240 Telp. (021) 45857199 Fax (021) 4516413</t>
  </si>
  <si>
    <t xml:space="preserve">Jl. Panjang No. 200 Kebon Jeruk Jakarta tel 021-53675931 F 021-53677372 </t>
  </si>
  <si>
    <t xml:space="preserve">Jl. Basuki Rahmat no. 95 Telp. (0341) 326795 Fax. (0341) 326795   </t>
  </si>
  <si>
    <t xml:space="preserve">Gedung Program Diploma FEB UGM Yogyakarta Telp. (0274) 551181 Fax. (0274) 551181  </t>
  </si>
  <si>
    <t xml:space="preserve">Jl. Pandanaran No. 80A Semarang  Telp. (024) 8454555 Fax. (024) 8454222  </t>
  </si>
  <si>
    <t xml:space="preserve">Jl. Diponegoro No. 52 Salatiga 50711 Telp. 0298-321117   </t>
  </si>
  <si>
    <t xml:space="preserve">Bank Danamon Jl. Pemuda No. 175, Semarang Telp. 024-3517189 Fax. 024-3563035  </t>
  </si>
  <si>
    <t xml:space="preserve">Gedung Setya Jaya Jl. Padjajaran No. 23 Bogor 16143 teip. 0251-8338777 Fax. 0251-8394777 </t>
  </si>
  <si>
    <t xml:space="preserve">SID Medan- Komplek Ruko Apartemen Royal,  Jl. Palang Merah No. 5, Medan Telp. 061-4573767 Fax. 061-4567789  </t>
  </si>
  <si>
    <t xml:space="preserve">Jl. Rajawali Blok B. No. 10 Palembang Telp. (0711) 365050 Fax. (0711) 363728  </t>
  </si>
  <si>
    <t>08/01/2004 1 Juni 2009 jd cabang PT Danareksa</t>
  </si>
  <si>
    <t xml:space="preserve">Jl Slamet Riyadi No. 328 Solo 57141 Telp 021-722632 fax 0271-722894  </t>
  </si>
  <si>
    <t xml:space="preserve">Jl. Cipto Manguunkusumo No.7 Cirebon Telp 0231-220365/66 fax 0231-220364  </t>
  </si>
  <si>
    <t xml:space="preserve">Gedung Bhakti Persada Lt. 02 Jl. Villa Puncak Tidar N-01, Malang Telp. 0341-550171   </t>
  </si>
  <si>
    <t xml:space="preserve">Jl. Gajayana No. 50  Malang Telp. 0341-570900   </t>
  </si>
  <si>
    <t xml:space="preserve">Program Studi Magister Management Fak. Ekonomia dan Bisnis UGM Jl. Teknik Utara No.1 Barek Yogyakarta Telp. 0274-589601 </t>
  </si>
  <si>
    <t xml:space="preserve">Jl. Sutera Niaga Blok 16-A No. 8-10,  Serpong Utara, Tangerang, Banten Telp. 021-29211638 Fax. 021-29211638  </t>
  </si>
  <si>
    <t xml:space="preserve">Kampus STIE YKPN, Gedung Perpustakaan Lt. 1  Jl. Senturan Catur Tunggal Depok, Sleman, Yogyakarta 55281. Telp. 0274-486202 Fax. 0274-486202 </t>
  </si>
  <si>
    <t xml:space="preserve">Kampus FE UPN, Gedung FE Lt. 1, Jl. SWK No. 104 (Lingkar Utara),  Condong Catur, Yogyakarta 55281. Telp. 0274-487275 Fax. 0274-487275  </t>
  </si>
  <si>
    <t xml:space="preserve">Hotel Le Meredian Room 237 Lt. 2,  Jl. Jend. Sudirman Kav. 18-20, Jakarta Pusat Telp. 021-57853763/65 Fax. 021-57853763  </t>
  </si>
  <si>
    <t xml:space="preserve">Kampus STIE Mikroskil, Jl. Thamrin No. 112, Medan. Telp. 061-4573767 Fax. 061-4567789   </t>
  </si>
  <si>
    <t xml:space="preserve">Jalan Lingkaran 1 No. 432, Dempo, Palembang Telp. 0711-356351 Fax. 0711-368857   </t>
  </si>
  <si>
    <t xml:space="preserve">Sequis Plaza lt. 3 Jl. Jend. Sudirman Kav. 25, Jakarta Telp. 021-29338615 Fax. 021-29338616   </t>
  </si>
  <si>
    <t xml:space="preserve">PT. Brata Investama Gedung Tapa Lt. ii Jl. Raya Kuta No. 27 Abianbase Kuta, Bali 80114 Telp. (0361) 764604 Fax (031) 751926 </t>
  </si>
  <si>
    <t xml:space="preserve">PT. Star Reksa Sekuritas Ruko BSD Plaza Sektor IV Blok RG No. 9 BSD Tangerang Telp. (021) 53152666, Fax. 5370153  </t>
  </si>
  <si>
    <t xml:space="preserve">PT. Star Reksa Sekuritas Kalstar Aviation Jl. Gatot Subroto No. 80 Lt. 3 Samarinda telp. 0541-742110 Fax. 0541-742110 </t>
  </si>
  <si>
    <t xml:space="preserve">PT. Kopedana Mitra Usaha Komp. Rukan Sentra Bisnis Puri Indah Blok T6/20 Jl. Puri Lingkar Dalam Jakarta Pusat Telp. (021) 5821212 Fax (021) 5827494 </t>
  </si>
  <si>
    <t>DEPOK</t>
  </si>
  <si>
    <t xml:space="preserve">PT. Reksa Depok Sekuritas Rukan Margonda Residence Jl. Margonda Depok Raya, Depok Telp. (021) 77212525 fax. (021) 77212255  </t>
  </si>
  <si>
    <t xml:space="preserve">Jl. Tanah Abang III No. 6  Jakarta 10160 Telp. 2312345 Fax. 2314880 E-mail: general@danasaktisecurities.com  </t>
  </si>
  <si>
    <t xml:space="preserve">Gedung BEJ Tower I   Lt.15,Jl. Jend. Sudirman Kav.52-53 Jakarta 12190 Telp. 5151678-79  Fax. 5151226 </t>
  </si>
  <si>
    <t xml:space="preserve">Jl. Cihampelas No. 27 Bandung 40116 Telp. (022) 421 4448 Fax. (022) 420 9648   </t>
  </si>
  <si>
    <t xml:space="preserve">Kawasan Mega Mas Blok 1D Jl. Piere Tendean Boulevard Manado- Sulawesi Utara Telp. (0431) 877888 - Hunting Fax. (0431) 876222 </t>
  </si>
  <si>
    <t xml:space="preserve">IEU Building Lt.3 Ruang 6, 10, 11 Jl. Raya Dukuh Kupang No. 157B Surabaya  </t>
  </si>
  <si>
    <t>Gedung Graha Irama Bldg  Lt. 6 Unit 6-D Jl. HR Rasuna Said Blok X-1 Kav. 1-2 Jakarta Selatan 12950 Telp. 5261326 Fax. 5261320</t>
  </si>
  <si>
    <t xml:space="preserve">Wisma Eka Jiwa Lt. 5, Jl. Arteri  Mangga Dua Raya Jakarta 10730 Telp 6257102 Fax. 6257613  </t>
  </si>
  <si>
    <t xml:space="preserve">Jl. Boulevard Gading Serpong Blok M5/65 Tangerang 15810   </t>
  </si>
  <si>
    <t xml:space="preserve">Ruko Mall of Indonesia Blok L 16 Kelapa Gading Square Jl. Boulevard Barat Raya Telp. 45869168  </t>
  </si>
  <si>
    <t xml:space="preserve">Surapati Core Blok M No. 23 Jl. PHH Mustopa Bandung 40192 Bandung Telp. 022-87242840 Fax022-87242841 </t>
  </si>
  <si>
    <t xml:space="preserve">Jl. Artery Kedoya No. 8 Jakarta Barat Telp. 021-5806137 Fax. 021-5825735  </t>
  </si>
  <si>
    <t xml:space="preserve">Jl. Mahoni No. 6  Medan 20235 Telp./fax : 061-4565837   </t>
  </si>
  <si>
    <t xml:space="preserve">Gedung Bumi Mandiri Tower II Lantai 7 Ruang 707 Jl. Panglima Sudirman 66-68 Surabaya Telp : 031-5358044 Fax : 031-5358045 </t>
  </si>
  <si>
    <t xml:space="preserve">Galeri Tanjung Duren Ruko Multiplus Lantai 3 Jl. Tanjung Duren Raya Jakarta Barat Telp : 021-56967635  </t>
  </si>
  <si>
    <t xml:space="preserve">Menara Batavia Lt. 23 Jl. K.H. Mas Mansyur Kav. 126 Telp. (021) 57930078 Fax. (021) 57930079  </t>
  </si>
  <si>
    <t>MAGENTA KAPITAL INDONESIA D/H EMCO D/H E-CAPITAL SECURITIES D/H : SURABAYA ARTHA SELARAS</t>
  </si>
  <si>
    <t xml:space="preserve">Jl. Kartini  No. 79 B Bandar Lampung Telp. (0721) 263698, (0721) 261708 Fax.  (0721) 261708  </t>
  </si>
  <si>
    <t xml:space="preserve">One Pacific Place Blg., Lobby Floor Kawasan SCBD, Jl. Jend. Sudirman Kav. 52-53 Jakarta 12190   </t>
  </si>
  <si>
    <t>Montly Kuncoro???</t>
  </si>
  <si>
    <t>BUMIPUTERA CAPITAL INDONESIA D/H FICOR SECKURITAS INDONESIA</t>
  </si>
  <si>
    <t xml:space="preserve">Wisma Bumiputera Lt. 17 Jl. Jend. Soedirman Kav. 75 Jakarta 12910 Telp. 52960155  Fax. 52960148, 5712711  </t>
  </si>
  <si>
    <t xml:space="preserve">Gd. Bumi Mandiri Lt. 10 R. 1001 Jl. Basuki Rahmat No. 129-137 Surabaya Jawa-Timur Tlp. (031) 5316749 (Hunting) Fax. (031) 5319139 </t>
  </si>
  <si>
    <t xml:space="preserve">Graha AJB Bumiputera 1912 Jl. Jend. Soedirman No. 337 P. Baru Telp (0761) 47723 (Hunting) Fax. (0761) 47725  </t>
  </si>
  <si>
    <t xml:space="preserve">Jl. Gusti Sulung Lelanang Kompleks Pontianak Mall Blok. C-2 Telp. (0561) 745205 Fax. (0561) 745405  </t>
  </si>
  <si>
    <t xml:space="preserve">Jl. GM Situt no. 5 Singkawang, Kalbar 79123 Telp. (0562) 633-346 Fax. (0562) 632-977  </t>
  </si>
  <si>
    <t xml:space="preserve">Gd. Grinata (Bank Jateng) lt. 2 Jl. Pemuda No. 142 Semarang 50132, Jateng t 024-3563315, 3560129 f 024 3563308 </t>
  </si>
  <si>
    <t xml:space="preserve">Graha FCB (d/h Graha Ekonomi)  Lt. 5, Jl. Setiabudi  Selatan Kav. 10 Jakarta Selatan 12920 Telp. 57904588   Fax. 57904593 </t>
  </si>
  <si>
    <t xml:space="preserve">Ged. Ekonomi Lt. 3, Jl. Embong Malang 61-65, Sby 60261 Telp. (031) 5325958 Fax. (031) 5325957  </t>
  </si>
  <si>
    <t xml:space="preserve">Jl. Jend. A. Yani No. 35 E Makasar Telp. (0411) 3655262 / 3655263 / 3655 264   </t>
  </si>
  <si>
    <t xml:space="preserve">Jl. IR. H. Juanda No. 47 A/61 Darat Sekip, Pontianak Kota Telp. 0561 745588 Fax 0561 744255  </t>
  </si>
  <si>
    <t xml:space="preserve">  Kota Lokasi JAKARTA BANDUNG PALEMBANG</t>
  </si>
  <si>
    <t xml:space="preserve">Gallery Niaga Mediterania Blok A No. 8i Jl. Medeterania Pantai Indah Kapuk Jakarta Utara 14460 Telp. 5882735-6 / Fax. 5883898   </t>
  </si>
  <si>
    <t xml:space="preserve">Kompleks Mangga Dua Plaza Harco Electronic Blok N, No. 2 Jl. Mangga Dua Raya, Jkt 10730 telp. 6125206-8 faks. 6125126 </t>
  </si>
  <si>
    <t xml:space="preserve">Blok B2 No. 15 Jl. KH. Hasyim Ashhari Jakarta 10150 Telp. (021) 63867575 Fax. (021) 63867755 </t>
  </si>
  <si>
    <t xml:space="preserve">Jl. Ir. H Juanda No 130C Bandung  40153 Telp. (022) 4200988/89 Fax. (022) 4200889  </t>
  </si>
  <si>
    <t xml:space="preserve">Rukan Pemuda Mas Blok B3 Jl. Pemuda No. 150, Semarang 50132 Telp. (024) 567560 Fax. (024) 567563  </t>
  </si>
  <si>
    <t xml:space="preserve">Komplek Ruko 21 Gubeng II Kav. A-2 Jl. Raya Gubeng 30-32 Surabaya 60281 Telp. (031) 501 7555 Fax. (031) 502 7555 </t>
  </si>
  <si>
    <t>ETRADING SECURITIES d/h : MONAS BUANA SECURITIES d/h : BINTANG MAKMUR SEC.</t>
  </si>
  <si>
    <t xml:space="preserve">Wisma GKBI Lt. 17 Suite 1715 J. Jend. Sudirman No. 28 Jakarta 10210 Telp. 5741442 Fax. 5741443   </t>
  </si>
  <si>
    <t>Cab. Pembantu PIPM -BEJ-Riau Gd. Bank Lippo Lt. 2 Jl. Ahmad Yani No. 25 Pekanbaru Tlp. (0761) 839530 Fax. (0761) 849456</t>
  </si>
  <si>
    <t xml:space="preserve">Pondok Indah Plaza 2 Blok BA No.12 Tlp. (021) 7663883 Fax. (021) 7663057  </t>
  </si>
  <si>
    <t>18</t>
  </si>
  <si>
    <t>Rukan Grand Puri Niaga Blok K-6 No.1P Puri Kencana Tlp. (021) 58351526         (021) 58304242         (021) 58304244         (021) 58304135</t>
  </si>
  <si>
    <t xml:space="preserve">Jln. Ruko Blok RG No.17 Sektor IV BSD Tangerang Tlp. 021-5380861         021-5384772 Fax. 021-5371104  </t>
  </si>
  <si>
    <t xml:space="preserve">Jl. Bintaro Utama Sektor 3A Ruko Graha Matercella No.82E Tangerang   </t>
  </si>
  <si>
    <t xml:space="preserve">Jakarta Slatan 12140 Tlp. 021-7227987 021-7227985 Fax.7227986  </t>
  </si>
  <si>
    <t>JAKARTA RADIO DALAM</t>
  </si>
  <si>
    <t xml:space="preserve">Jl. Margonda Raya No.330 Depok 16423 Tlp. 021-78882809         021-7873831         021-78882919  </t>
  </si>
  <si>
    <t xml:space="preserve">Gedung Graha Kencana Lt. 10 Ruang 10E  Jl. Raya Perjuangan No.88 Kebon Jeruk Tlp. 021-53660842        021-53660843 Fax. 021-53660691 </t>
  </si>
  <si>
    <t xml:space="preserve">Ruko Palais De Europe Jl.  Trocadero No.101 Karawaci Tangerang Telp. 021-5585879           021-5585890 Fax. 021-5585843 </t>
  </si>
  <si>
    <t>Blok M 8 Jl. Letjen Suprapto Jak-Pus 10510 Telp. 021-42900225           021-42886755-56 Fax.  021-42900225</t>
  </si>
  <si>
    <t xml:space="preserve">Jakarta Barat 11160 021-6253211 021-6253219 Fax.021-6253230  </t>
  </si>
  <si>
    <t>Ruko Boulevard Barat Blok LA 1 No.28 Kelapa Gading Jakarta Utara 14240 Telp. 021-45842180  Fax.  021-45842181</t>
  </si>
  <si>
    <t xml:space="preserve">Jl. Mampang Prapatan Ry No.82 Tegal parang Jakarta Selatan 12790 Telp. 021-7948233  Fax. 021-7994816 </t>
  </si>
  <si>
    <t xml:space="preserve">Ruko Mitra Sunter Blok B 19 Sunter Telp. 021-65838057 Fax.  021-65838058  </t>
  </si>
  <si>
    <t xml:space="preserve">Ruko Roxy Mas Blok C 5 No. 23A Roxy – Jakarta Barat Telp. 021-63855123           021-6326163 Fax.   021-6326164 </t>
  </si>
  <si>
    <t>Ruang 2205 Jl.Jend. Sudirman Kav.52-53 Jakarta 12911 Telp. 021-5151140           021-5151141</t>
  </si>
  <si>
    <t>Lt.22 Suite D2 Jl.HR Rasuna Said Kav 1 Jakarta 12980 Telp. 021-8356329           021-8354214 Fax.  021-83791132</t>
  </si>
  <si>
    <t xml:space="preserve">Jl. Pluit sakti Raya No.31A, Blok A No.43 Pluit Jakarta Utara 021-66678482, 021-66678483 Fax. 021-66678454  </t>
  </si>
  <si>
    <t xml:space="preserve">Ruko Sentra Niaga Jln.Ahmad Yani Blok.A.2 No.7 Bekasi Selatan 021-88961638 021-88960887 Fax 021-8849030 </t>
  </si>
  <si>
    <t xml:space="preserve">Ruko CTC Cikarang Blok.C3 No.49 Jln.Cibarusah Raya Cikarang Barat   </t>
  </si>
  <si>
    <t xml:space="preserve">Komplek Rukan Puri Mutiara Blok A No.59 Jl. Griya Utara  Jakarta Utara 14350   </t>
  </si>
  <si>
    <t xml:space="preserve">Paskal Hyper Square Blok A 11 Jl. Pasir Kaliki 24-27 Bandung 022-86060921 022-86060634  </t>
  </si>
  <si>
    <t>Jln.Raya Pajajaran Ruko Baby House No.23E Sukasari Bogor 16142 0251-8311148 0251-8311143 Fax 0251-8353705</t>
  </si>
  <si>
    <t xml:space="preserve">Rukan Gunung Sahari Jl. Gunung Sahari No.7/B2 RT.002/008    </t>
  </si>
  <si>
    <t xml:space="preserve">Jln.Arteri Permata Hijau  Komplek Grand ITC Permata Hijau Blok.Emerald Persil No.32 Jakarta Selatan 021-53664675 </t>
  </si>
  <si>
    <t xml:space="preserve">Jl. Paus No.92C RT.004/008 Jakarta Timur 13220    </t>
  </si>
  <si>
    <t xml:space="preserve">Jln.Alternatif Rk.Cibubur Times Square Blok.B1 No.9 Jakarta Timur 021-84302498 Fax.021-84302498  </t>
  </si>
  <si>
    <t xml:space="preserve">Pertokoan Bajra Sandi Jln.Raya Puputan NO.286 B Renon Denpasar 80113 0361-227116  </t>
  </si>
  <si>
    <t>Jln.Bridgen Slamet Riyadi No.72 Malang 65112 0341-355688 0341-322711 0341-321233 Fax.0341-355688</t>
  </si>
  <si>
    <t xml:space="preserve">Jln.Slamet Riyadi No.416 Solo, Jawa Tengah 57142 0271-718632 0271-739599 Fax 0271-731588 </t>
  </si>
  <si>
    <t>Gedung Graha Pena Lt.1 Ruang 101B Jln.Ahmad Yani NO.88 Surabaya 60234 031-8293292 031-8289517 Fax.031-8292392</t>
  </si>
  <si>
    <t xml:space="preserve">Jln.Raya Darmo Kav.32-34 Surabaya  031-5613706 Fax.031-5613750  </t>
  </si>
  <si>
    <t xml:space="preserve">Ruko Golden Palace D7-D8 Jl. HR. Muhammad 373-383 Surabaya 60216 Fax.031-7320102  </t>
  </si>
  <si>
    <t>Jln.M.H Thamrin No.91 Semarang 50134 024-8415156 024-8413259 024-8319632 Fax 024-8415196</t>
  </si>
  <si>
    <t xml:space="preserve">Jln.Dipenegoro No.31 Jogjakarta 55232 0274-3151155 0274-3151156 Fax.0274-589398 </t>
  </si>
  <si>
    <t xml:space="preserve">Jln.Jend Sudirman No.58 Enggal Bandar,  Bandar Lampung 0721-241926 Fax.0721-241871 </t>
  </si>
  <si>
    <t>Gedung Bank Sumut Lt.8 Jln.Imam Bonjol No.18 Medan 20152 061-4513852 061-4515284 Fax.061-4501493</t>
  </si>
  <si>
    <t xml:space="preserve">Jl. Asia No.242 ,  Kel. Sirengas II, Medan Asia Sumatera Utara 20152   </t>
  </si>
  <si>
    <t xml:space="preserve">Jln.Karunrung No.1E Makasar 90113 0411-323439   </t>
  </si>
  <si>
    <t xml:space="preserve">Jln.Jend Sudirman No.80 Palembang 30126 0711-362163 0711-362153  </t>
  </si>
  <si>
    <t xml:space="preserve">Jln.Veteran No.12D Pontianak 0561-748102 0561-748228   </t>
  </si>
  <si>
    <t>Wisma GKBI Lt,17 Suite.1702A Jln.Jend Sudirman No.28 Jakarta 10210 021-57853593 Fax.021-57853870</t>
  </si>
  <si>
    <t>Gedung Patra Jasa Suite 1724 Jln.Gatot Soebroto Kav.32-34 Jakarta Selatan 12950 021-52900023</t>
  </si>
  <si>
    <t xml:space="preserve">Panin Bank Building Lt. 1 Jl. Jend. Sudirman No. 1 Jakarta 10270 Telp.5739510 Fax. 5739508 </t>
  </si>
  <si>
    <t xml:space="preserve">Kompleks Ruko Sriwedani No.3 Jl. Remujung, Yogyakarta Telp.0274 555903 Fax. 0274 555903  </t>
  </si>
  <si>
    <t xml:space="preserve">Gedung Sucaco Lt. 3 Jl. Kebon Sirih No. 71  Jakarta Pusat 10340   </t>
  </si>
  <si>
    <t xml:space="preserve">Jl. Veteran No. 49 Semarang Jawa Tengah   </t>
  </si>
  <si>
    <t xml:space="preserve">Jl. Suniarja No.14 Bandung    </t>
  </si>
  <si>
    <t xml:space="preserve">Ruko Golden Road Blok C-28 No.3-3A Kawasan ITC BSD Tangerang Selatan 15321 Tlp.021-5386444 Fax.021-5386446 </t>
  </si>
  <si>
    <t xml:space="preserve">Jl.Soka No.21, Kota Bandung 40133 Tlp.022-7272926 Fax.87243321   </t>
  </si>
  <si>
    <t xml:space="preserve">Jl. Ahmad Yani No.17  Bandar Lampung 35119 Telp.0721-250133 Fax.0721-250135  </t>
  </si>
  <si>
    <t xml:space="preserve">Sona Topas Tower 11 fl Jl Jend Sudirman Kav 26  Jakarta, 12920   </t>
  </si>
  <si>
    <t xml:space="preserve">Rukan Puri Niaga 3 Blok M8 No. 5BC, Perumahan Puri Kencana Kembangan, Jakarta Barat   </t>
  </si>
  <si>
    <t xml:space="preserve">Ruko Pascal Timur Blok D no.2  Jl.Scientia Square Barat 1 Komplek Perumahan Gading Serpong, Tangerang Telp.021-44611072 &amp; 44611074   </t>
  </si>
  <si>
    <t xml:space="preserve">Gedung Graha International Lt. 3 Jl. Asia Afrika No. 129 Bandung   </t>
  </si>
  <si>
    <t xml:space="preserve">Wisma Tamara Lt. 15  Suite 1504, Jl. Jend. Sudirman Kav. 24 Jakarta 12920 Telp. 5206464 Fax. 5206795/97 </t>
  </si>
  <si>
    <t xml:space="preserve">Jl. Kombes M. Duryat 14-16 Blok B.8 Surabaya Telp. (031) 5320312 Fax. (031) 5320316  </t>
  </si>
  <si>
    <t xml:space="preserve">Komplek Pontianak Mall Jl. Teuku Umar Blok A 23-24 Pontianak - Kalimantan Barat 0561 - 766222 0561 - 748595 </t>
  </si>
  <si>
    <t xml:space="preserve">Jl. Kuala No. 28 Singkawang, Kalimantan Barat Telp. 0562 - 4643077/88/99 Fax. 0562 - 635196 d/h. Jl. GM Situt No. 43 </t>
  </si>
  <si>
    <t>INDO PREMIER SECURITIES  D/H : PURIDANA SEKURINDO</t>
  </si>
  <si>
    <t xml:space="preserve">Wisma GKBI Lt. 7 Suite 718 Jl. Jend. Sudirman No. 28 Jakarta 10210 Telp. 57931168-1166 Fax. 57931167  </t>
  </si>
  <si>
    <t xml:space="preserve">Rukan Boulevard Artha Gading Blok A7A No.3 Kelapa Gading, Jakarta Utara Telp. 45874168 Fax.  45874167 </t>
  </si>
  <si>
    <t xml:space="preserve">Graha International Lt.1 Jl. Asia Afrika 129 Bandung 022-4221758 Fax: 022.4221778 </t>
  </si>
  <si>
    <t xml:space="preserve">Wisma Dharmala Lt. Mezzazine Jl. Panglima Sudirman 101-103 Surabaya 031-5487050  Fax: 031-5487051  </t>
  </si>
  <si>
    <t xml:space="preserve">Jl. Sultan Agung 104-106 Telp. 024.8505961 Fax: 024. 850 5962   </t>
  </si>
  <si>
    <t xml:space="preserve">Jl. Sulawesi no.88 Telp: 0411.333168 Fax: 0411.333167   </t>
  </si>
  <si>
    <t xml:space="preserve">Gedung Uni plaza Lt.3 West Tower Jl. M.T Haryono No. A-1 Medan Tel. 061.4550168 Fax: 061.455.2371 </t>
  </si>
  <si>
    <t xml:space="preserve">Jl. Urip Sumoharjo No. 29 B Solo Tel. 0271-661196 Fax: 0271-633469  </t>
  </si>
  <si>
    <t xml:space="preserve">Prasetya Mulya, Campus BSD Edutown BSD City, Kavling Edu I No. 1 Jl. BSD Raya Barat I, BSD City Serpong-Tangerang 15339 Tel. 021-30450500 </t>
  </si>
  <si>
    <t xml:space="preserve">Universitas Diponegoro Jl. Tembalang Semarang   </t>
  </si>
  <si>
    <t xml:space="preserve">Jl. Jend. Sudirman No. 5D Lampung Tel. 0721-261480   </t>
  </si>
  <si>
    <t xml:space="preserve">Grand Puri Niaga Jl. Puri Kencana Blok K6 No. 1 L Kembangan - Jakarta Barat Tel. 021-58351600 Fax. 021-58351601 </t>
  </si>
  <si>
    <t xml:space="preserve">Jl. Jaksa Agung Suprapto No. 40 B2 Malang Tel. 0341-352925 Fax. 0341-352924  </t>
  </si>
  <si>
    <t xml:space="preserve">Universitas Padjadjaran Jl. Dipati Ukur 35 Bandung Tel. 085220962108  </t>
  </si>
  <si>
    <t xml:space="preserve">Universitas Sebelas Maret Gedung Empat Fak. Ekonomi Jl. Ir. Sutami No. 36A, Surakarta-Solo Tel. 021-58351600 Fax. 021-58351601 </t>
  </si>
  <si>
    <t xml:space="preserve">YP Fajar Ujung Pandang Gd. Fajar 1 Lt. 2 Jl. Racing Center No. 101, Makasar Tel. 085299572809  </t>
  </si>
  <si>
    <t xml:space="preserve">Rukan sentra bisnis Pluit Blok A No. 9 Jl. Pluit Sakti Raya No. 28 Jakarta Utara Tel. 021- 66693368 Fax. 021-66693392  </t>
  </si>
  <si>
    <t xml:space="preserve">Prasetya Mulya Campus Cilandak Edutown BSD City, Kav. Edu I No. 1 Jl. BSD Raya Barat I, BSD City Serpong Tangerang 15339 Tel. 021- 30450500 </t>
  </si>
  <si>
    <t xml:space="preserve">Universitas Muria Kudus Gd. Fak. Ekonomi Gondang Manis Bae, PO BOX 53 Kudus Tel. 0899-5931001 </t>
  </si>
  <si>
    <t xml:space="preserve">Kawasan Bahu Mall Blok S No. 9 Jl. Wolter Monginsidi No. 1 Manado 95115 Tel.0431-854610 Fax. 0431-854611 </t>
  </si>
  <si>
    <t xml:space="preserve">Sudirman City square B 11 Jl. Jend. Sudirman, Pekanbaru Tel.0761-7894045 Fax. 0761-7894049  </t>
  </si>
  <si>
    <t xml:space="preserve">Komp. Rukan Perdana Square I No. 2 Jl. Perdana Pontianak Tel. 0561-6580131 Fax. 0561-658132 </t>
  </si>
  <si>
    <t xml:space="preserve">Jl. Jend. Sudirman No. 379B (Depan Bank Mandiri Balikpapan Permai) Balikpapan Selatan-Balikpapan 76114 Tel. 0542-744730 Fax. 0542-744731 </t>
  </si>
  <si>
    <t xml:space="preserve">Jl. Sumatera 92 B Telp. (031) 5017777, 5012222 Fax. (031) 5011343   </t>
  </si>
  <si>
    <t xml:space="preserve">Ged. Berca Indonesia Lt. 4 Suite 402 Jl. Palmerah Utara No. 14, jakbar Telp. 5324985, 5324987 Fax. 5347587  </t>
  </si>
  <si>
    <t xml:space="preserve">Plaza Abda Lt. 17 Jl. Jend . Sudirman Kav. 59 Jakarta 12190 Telp 021 5150817 Fax 021 5140 1616 </t>
  </si>
  <si>
    <t xml:space="preserve">Wisma HSBC Lt. 4, Jl. Diponegoro  No. 11 Medan 20152 Telp. (061) 4516190, (061) 4516217 Fax. (061) 4516205  </t>
  </si>
  <si>
    <t xml:space="preserve">Graha STR Jl. Ampera Raya No.118 Jakarta Selatan 12550 021-7813669 Fax.021-7813445  </t>
  </si>
  <si>
    <t xml:space="preserve">Jelambar, Taman Duta Mas A7/5 Jakarta Barat 11460 021-5678989   </t>
  </si>
  <si>
    <t xml:space="preserve">Jl. HR. Rasuna Said Blok X5 No.13  Jakarta  Selatan Telp. 29915300 Fax. 29021497  </t>
  </si>
  <si>
    <t>KUSBUDIHARTI</t>
  </si>
  <si>
    <t xml:space="preserve">Jl. Magelang No. 8 A Yogyakarta 55233     </t>
  </si>
  <si>
    <t xml:space="preserve">Jl. Jalur Sutera Kelurahan Paku Aam Kecamatan Serpong Utara Kota  Tangerang    </t>
  </si>
  <si>
    <t xml:space="preserve">Jl. Dr. Sutomo No.97C Surabaya Telp: 031-5630234, Fax:031-5630262    </t>
  </si>
  <si>
    <t xml:space="preserve">Ruko JBC A-8, Jl. Trunojoyo No.26 Jember Telp: 0331-421050, Fax:0331-420320    </t>
  </si>
  <si>
    <t xml:space="preserve">Gedung AKA, Jl. Bangka Raya No. 2 Kebayoran Baru -Jaksel 12720    </t>
  </si>
  <si>
    <t xml:space="preserve">Solo Center Point Ruko A7B Jl. Slamet Riyadi 373 Purwosari Solo 57147    </t>
  </si>
  <si>
    <t xml:space="preserve">Dutamas fatmawati No.20 Jl. Fatmawati No.39 Telp. 021-7269383 Fax. 021-72800367  </t>
  </si>
  <si>
    <t xml:space="preserve">Jl. Pengayoman 118A Panakukang, Makassar 90231 Telp. 0441-439050 Fax. 0441-431373  </t>
  </si>
  <si>
    <t xml:space="preserve">Jalan Merdeka No. 2  Bandung 40111- Jawa Barat    </t>
  </si>
  <si>
    <t xml:space="preserve">(Kantor Pusat) Plaza Bapindo Citibank Tower Lt. 17 Jl. Jend. Sudirman Kav. 54-55 Jakarta 12190  </t>
  </si>
  <si>
    <t xml:space="preserve">Graha Kencana Lt. Mezanine Jl. Raya Perjuangan No. 88 Jakarta Barat 11530 Telp. 53670540 Fax. 53678337 </t>
  </si>
  <si>
    <t xml:space="preserve">Wisma Dharmala Surabaya, Lt. 6  Jl. P. Sudirman 101-103 Surabaya 60271 Telp.  031,  5462235 Faks.  031,  5462237 </t>
  </si>
  <si>
    <t xml:space="preserve">Ruko Mega Mall Pluit No.48, Jl. Pluit Indah Raya, Jakarta Utara-14440 Telp. (021) 66670232 Fax.  (021) 66670233  </t>
  </si>
  <si>
    <t xml:space="preserve">Gedung Melawai Lt. 3 Jl. Melawai Raya no. 67-68 Jakarta 12130 Telp. (021) 72801980 Fax. (021) 72801959 </t>
  </si>
  <si>
    <t xml:space="preserve">Jl. Pemuda No.150 A6 Komplek Perkantoran Pemuda Mas Blok A-6 Semarang 50132 Telp: (024) 86578226 Faximile: (024) 86578227 </t>
  </si>
  <si>
    <t>Gedung Bursa Efek Indonesia Menara I, Lt. 30 Suite 1103 Jl. Jend. Sudirman Kav. 52-53 Jakarta 12190 Telp. 5152889-2595-2606  Fax. 5155280</t>
  </si>
  <si>
    <t xml:space="preserve">Komp. Pluit Junction Mall, Ruko No. SH-1 Jl. Pluit Raya No. 1 Jakarta 14450   </t>
  </si>
  <si>
    <t xml:space="preserve">Jl. Pasir Kaliki No. 25-27, Blok A No. 6 Bandung 40181    </t>
  </si>
  <si>
    <t xml:space="preserve">Jl. Merbabu No. 25 Malang 65112    </t>
  </si>
  <si>
    <t xml:space="preserve">Jl. Teuku Umar Komp. Ruko Pontianak Mall Blok C No. 26   </t>
  </si>
  <si>
    <t xml:space="preserve">Jl. Gunung Latimojong No. 120A     </t>
  </si>
  <si>
    <t xml:space="preserve">Jl. Slamet Riyadi No. 49 Kauman, Solo    </t>
  </si>
  <si>
    <t xml:space="preserve">Ruko Garden House Blok B 18C,  Pantai Indah Kapuk, Jakarta Utara    </t>
  </si>
  <si>
    <t>Wisma Kyoei Lantai 15 Jl. Jend. Sudirman Kav. 3 Jakarta 10220 Telp. (021) 57851818, 57851888 Fax. (021) 57851717, 57851777</t>
  </si>
  <si>
    <t xml:space="preserve">Central Bisnis Distric Pluit Blok A No. 20 Jl. Pluit Selatan Raya No.1 Penjaringan 14450 021 66675345 021 66675234 </t>
  </si>
  <si>
    <t>Komplek Paskal Hypersquare Blok C No. 15 kebon Jeruk Bandung 40181 cabang.bandung@lautandhana.com Telp. 022 - 86061027-29 Fax. 022 - 86060684</t>
  </si>
  <si>
    <t xml:space="preserve">Jl. Diponegoro No. 48 D-E Tel. 031-5025111 Fax.031-5015222   </t>
  </si>
  <si>
    <t xml:space="preserve">Central Bisnis Distric (CBC) Artha Gading Blok A6 Kav. 7 Kelapa Gading Barat, Jakarta Utara Tel. 021-45873961 Fax. 021-45873962  </t>
  </si>
  <si>
    <t xml:space="preserve">Mangga Dua Square Blok F No. 23 Jl. Gunung Sahari No. 1 Jakarta Utara 14420 021 62313288 021 62311365 </t>
  </si>
  <si>
    <t xml:space="preserve">Ruko Hotel Anugerah   Jl. Jend.Sudirman No.149/7 Palembang 30116    </t>
  </si>
  <si>
    <t xml:space="preserve">Jl. Kartini No. 5 Medan 20152 Telp. (061) 4518855 Fax. (061) 4516836  </t>
  </si>
  <si>
    <t xml:space="preserve">Karawaci Office Park Blok L No. 29-30 Lippo Karawaci, Tangerang, Banten 15115 Telp. (021) 557707718 Fax. (021) 55770719  </t>
  </si>
  <si>
    <t xml:space="preserve">Ruko Paramount Centre Blok A No. 2 Jl. Raya Kelapa Dua, Gading Serpong Tangerang, Banten 15810 Telp. 021 29014800/29014731 Fax. 021 29014656 </t>
  </si>
  <si>
    <t xml:space="preserve">Plaza Mandiri Lt. 28 Jl. Jend. Gatot Subroto Kav. 36-38 Jakarta 12190 Telp. 5263445 Fax. 5269448 </t>
  </si>
  <si>
    <t xml:space="preserve">Lobi Selatan, Plaza Mandiri Lt. Dasar Jl. Jend. Gatot Subroto Kav. 36-38 Jakarta 12190   </t>
  </si>
  <si>
    <t xml:space="preserve">Gedung Bumi Mandiri Tower 2 Lantai 3 Jl. Panglima Sudirman No. 66 – 68 Surabaya   </t>
  </si>
  <si>
    <t xml:space="preserve">Tiara Convension Center Lt. 1 Jl. Imam Bonjol No. 28-30, Medan Sumatera utara   </t>
  </si>
  <si>
    <t xml:space="preserve">J.W. Mariot B &amp; G Tower, Lt. 6 Jl. Putri Hijau No. 10 Medan   </t>
  </si>
  <si>
    <t xml:space="preserve">Jl. Raya Mangga Dua Dusit Orion No. 15 Jakarta    </t>
  </si>
  <si>
    <t xml:space="preserve">Jl. Jaksa Agung SupraptoNo. 65 Malang Jawa Timur   </t>
  </si>
  <si>
    <t xml:space="preserve">Jl. Surapati No. 2 Bandung    </t>
  </si>
  <si>
    <t xml:space="preserve">Gedung Bank Mandiri Prioritas,  Jl. Metro Pondok Indah Blok UA 24-27 Jakarta   </t>
  </si>
  <si>
    <t xml:space="preserve">Gedung Bank Mandiri Prioritas,  Jl. Boulevard Raya Blok L No. 8 Jakarta   </t>
  </si>
  <si>
    <t xml:space="preserve">Jl. Letjen Sutoyo S. No. 297 Banjarmasin    </t>
  </si>
  <si>
    <t xml:space="preserve">Jl. Kapt. A. Rivai No. 27 Palembang 30129 Medan   </t>
  </si>
  <si>
    <t xml:space="preserve">Kelapa Gading, Jl. Boulevard Raya Blok L No. 6 Jakarta 14240    </t>
  </si>
  <si>
    <t xml:space="preserve">Jl. RA Kartini No. 80D Bandar Lampung 35116    </t>
  </si>
  <si>
    <t xml:space="preserve">Ruko Darmo Galeria Blok C-27 Jl. Mayjen Sungkono No. 75 Surabaya  </t>
  </si>
  <si>
    <t xml:space="preserve">Rukan  Bukit Indah Blok A No. 21 Kelapa Gading Jakarta 14240   </t>
  </si>
  <si>
    <t xml:space="preserve">Kompleks Ruko Sentra Niaga Puri Indah Blok T1/49 Jakarta Barat    </t>
  </si>
  <si>
    <t xml:space="preserve">Komplek Mangga Dua Plaza Blok-H No. 12A Jl. Mangga Dua raya Jakarta Barat.    </t>
  </si>
  <si>
    <t xml:space="preserve">Jl. Brigjend. Slamet Riyadi No. 329,  Solo Jawa Tengah    </t>
  </si>
  <si>
    <t xml:space="preserve">Ruko Golden Boulevard Blok S-10. Jl. Pahlawan Seribu,  Bumi Serpong Damai – Tangerang, 15322    </t>
  </si>
  <si>
    <t xml:space="preserve">Jl. I Gusti Ngurah Rai Humaera 2B, Lantai 2,  Pontianak 78117    </t>
  </si>
  <si>
    <t xml:space="preserve">Menara Bank Mega Lt. 2 Jl. Kapten P. Tendean Kav. 12-14A Jakarta 12790 Telp. 79175599 Fax: 79193900 </t>
  </si>
  <si>
    <t xml:space="preserve">Plaza 5 Pondok Indah Blok D No. 15 Jl. Margaguna Raya, Pondok Indah Jakarta Selatan  Telp. 021-7257823 Fax 021-7247640 </t>
  </si>
  <si>
    <t xml:space="preserve">Komp. Niaga Roxy Mas Jl. K.H. Hasyim Ashari Blok B2 No. 25-26 Jakarta 10150  </t>
  </si>
  <si>
    <t xml:space="preserve">Ruko Sentra Niaga Blok T3 No. 16 Puri Kembangan Jakarta barat 11610   </t>
  </si>
  <si>
    <t>Ruko Gading Bukit Indah Jl. Bukit Gading Raya Blok A/26, Kelapa Gading Jakarta Utara Telp. 021-4533515 Fax 021-4507920</t>
  </si>
  <si>
    <t xml:space="preserve">Garden House Blok B No. 22 Bukit Golf Mediterania, Jakarta Utara    </t>
  </si>
  <si>
    <t xml:space="preserve">Menara Bank Mega Lt. 3 Jl. Gatot Subroto No. 283 Bandung Telp. 022-87340972 Fax 022-87340986 </t>
  </si>
  <si>
    <t xml:space="preserve">Menara Bank Mega Lt. 4 - 5 Jl. Yos Sudarso 2B Cirebon   </t>
  </si>
  <si>
    <t xml:space="preserve">Gedung BDP Jateng Lt. 3 Jln. Pemuda No. 142 Semarang, Jawa Tengah Telp.024-3562451 Fax 024-3566638 </t>
  </si>
  <si>
    <t xml:space="preserve">Gedung Intiland Lt.2 Jl. Panglima Sudirman Kav 101-103, Surabaya 60271   </t>
  </si>
  <si>
    <t xml:space="preserve">Gedung Bank Mega Lt.3 Jl. Gejayan (affandi) No, 22 Yogyakarta 55281 Telp.0274*623407 Fax 0274-623579 </t>
  </si>
  <si>
    <t xml:space="preserve">Menara Bank Mega Lt. 2 Kawasan Trans Studio Jl. Metro Tanjung Bunga Makassar  </t>
  </si>
  <si>
    <t xml:space="preserve">Kompleks Ruko Mega Mas Blok 1C, No. 48 Jl. Piere Tendean (Boulevard) Manado 95111 Telp.0431-879691 Fax 0431-879691  </t>
  </si>
  <si>
    <t xml:space="preserve">Galeri Niaga Ruko Mediterania II Blok N 8, Pantai Indah Kapuk Tlp. 021-55966588 Fax. 021-55966587 </t>
  </si>
  <si>
    <t>MILLENIUM DANATAMA SEKURITAS D/H SANEX</t>
  </si>
  <si>
    <t xml:space="preserve">Jl. Juwono No. 1 ( Raya Darmo) Surabaya 60241 Telp. 031-5668959 Fax. 031-5668958  </t>
  </si>
  <si>
    <t xml:space="preserve">Jl. S. Parman No. 315 Medan 20153  Telp. (061) 4518845 Fax. (061)4518836 </t>
  </si>
  <si>
    <t xml:space="preserve">UOB Plaza Nine Jl. MH. Thamrin No. 10 Kav. 8-10 Lantai 43 Jakarta Pusat 10230  Telp. (021)  Fax. (021)  </t>
  </si>
  <si>
    <t>INDOMITRA SECURITIES d/h MITRA INVESTDANA SEK (*)</t>
  </si>
  <si>
    <t xml:space="preserve">Gedung Wirausaha Lt. 4  Jl. HR Rasuna Said Kav. C-5, Jakarta 12940 Telp. 5229073 Fax. 5229081  </t>
  </si>
  <si>
    <t xml:space="preserve">Gedung Uni Plaza Lt. 3, East Tower Jl. MT Haryono No 1A Medan Telp. (061) 4558585, 4523050 Fax. (061) 4523051  </t>
  </si>
  <si>
    <t xml:space="preserve">Gd Wahana Komputer Jl. MT Haryono No. 637 Tel. 024 - 8447607 Fax. 024 - 8447608  </t>
  </si>
  <si>
    <t>Wisma BII Lt. 10 Jl. Pemuda No. 60-70 Surabaya Telp. (031) 5313133 Fax. (031) 5325119  Sementara pindah ke:</t>
  </si>
  <si>
    <t xml:space="preserve">Jl. Dr. Otten No. 25 Bandung - Jawa Barat Telp. (022) 4264852 Fax. (022) 4264853  </t>
  </si>
  <si>
    <t xml:space="preserve">Komp. Ruko Bumimas Fatmawati Blok I No. 105 Jl. Fatmawati, Kebayoran Baru Jakarta Selatan Telp. (021) 7654866 Fax. (021) 7654868 </t>
  </si>
  <si>
    <t xml:space="preserve">Jl. Basuki Rahmat No. 5 D, Palembang Sumatera Selatan Telp. (07111) 823939 Fax. (0711)  823020  </t>
  </si>
  <si>
    <t xml:space="preserve">Jl. Petireman No.1 Cirebon 45113 Jabar Telp. 0231-201739 Fax. 0231-208026  </t>
  </si>
  <si>
    <t>Sudirman Plaza Indofood Tower Lt 17 Jl. Jend. Sudirman Kav. 76 - 78 Jakarta 12910 Tlp. 021-57939929 Fax. 021-57939919</t>
  </si>
  <si>
    <t xml:space="preserve">Marc. Place Suite 201 Jl. Dr. Rajiman No. 1 Bandung 40171 Tlp. 022-4264800 Fax. 022-4264833 </t>
  </si>
  <si>
    <t xml:space="preserve">OCBC NISP Tower Lantai 21 Jln. Prof. Dr. Satrio Kav. 25 Jakarta 12940 Tel. 021-29352788, 29352888 Fax  021-57944095 </t>
  </si>
  <si>
    <t xml:space="preserve">Wisma HSBC Lt. 3A ,  Jl. Asia Afrika No.116, Bandung Telp. 022-4267288 Fax. 022-4268009  </t>
  </si>
  <si>
    <t xml:space="preserve">Wisma Intiland Jl. Panglima Sudirman 101-103 Surabaya Telp. 031-5471213 Fax. 5471343 </t>
  </si>
  <si>
    <t xml:space="preserve">Jl. Pluit Kencana No. 59 Blok T Kav. No. 10 Kel. Pluit, Kec. Penjaringan Jakarta Utara Telp. 021-66675050 Fax 021-66675051 </t>
  </si>
  <si>
    <t>OSK NUSADANA SECURITIES INDONESIA d/h: NUSADANA INTI INVESTAMA d/h : DWIPANCA REZEKI</t>
  </si>
  <si>
    <t>Plaza Lippo  Lt. 14 Km. 1401 Jl. Jend. Sudirman Kav. 25 Jakarta 12920 Telp. 5204599, 5204955 Fax. 5204598 www.nusadana.co.id</t>
  </si>
  <si>
    <t xml:space="preserve">Rukan Puri Kencana Blok M.4 No. 1 B Jl. Puri Kencana Kembangan  Jakarta Barat 11610 Telp. (021) 58355055 Fax (021) 58355056  </t>
  </si>
  <si>
    <t xml:space="preserve">Jl. Boulevard Barat, Blok LA-1, No. 1B Kelapa Gading, Jakarta Utara  Telp. 021-4507595 Fax. 021-45856949 </t>
  </si>
  <si>
    <t xml:space="preserve">Bukit Darmo Golf Office Park 2, B2 no 10 Jl. Raya Bukit Darmo Boulevard, Surabaya, 60226 Telp. 031-5329819 Fax. 031-5352495  </t>
  </si>
  <si>
    <t xml:space="preserve">Flamboyant Square, Jl. Sukajadi 252 Kel. Geger Kalong, Kec. Sukajadi, Bandung Telp. 022-2039493 Fax. 0322-2039492 </t>
  </si>
  <si>
    <t xml:space="preserve">Jl. Zainul Arifin No. 122 Medan-Indonesia Telp. 061-4529633 Fax. 061-4529233  </t>
  </si>
  <si>
    <t xml:space="preserve">Jl. Panggung 9 Malang-Indonesia Telp.0341-352888 Fax. 0341-352887  </t>
  </si>
  <si>
    <t xml:space="preserve">Jl. Kertajaya Indah F-303 Surabaya  Telp. 031-5966199 Fax. 031-5990708  </t>
  </si>
  <si>
    <t xml:space="preserve">Ruko Pluit Village, No. 51 Jl. Pluit Indah Raya, 14440 Telp. 021-66670060 Fax. 021-66670251  </t>
  </si>
  <si>
    <t xml:space="preserve">Ruko bidex Blok F-30 Jl. Pahlawan seribu BSD CITY Tangerang Selatan, Banten, 15321 Telp. 021-5389188 Fax. 021-53163168 </t>
  </si>
  <si>
    <t xml:space="preserve">Jl. Gusti Sulung Lelanang, Komp Pontianak Mall Blok AA, 3-4, Pontianak -  Kalimantan Barat, 78117 Telp. 0561-740222 Fax. 0561-747222  </t>
  </si>
  <si>
    <t xml:space="preserve">Jl. Tuanku Tambusai/ Jl. Nangka No. 128A Kel. Kampung Melayu, Pekanbaru Riau Telp. 0761-861244 Fax. 0761-861241  </t>
  </si>
  <si>
    <t xml:space="preserve">Jln. Ahmad Yani 23/25 A9 Makassar, Sulawesi Selatan 90174 Telp. 0411-3632301 Fax. 0411-3628150  </t>
  </si>
  <si>
    <t xml:space="preserve">Ruko Textile Mangga Dua Blok C1 No 32 Jl. Mangga Dua Raya Kelurahan Ancol Kecamatan Penjaringan, Jakarta Utara Telp. 021-6124455 Fax. 021-6124454 </t>
  </si>
  <si>
    <t xml:space="preserve">Jl. Lingkaran 1, Dempo Luar No. 386 Palembang, 30125 Telp. 0711-317882 Fax. 0711-317814  </t>
  </si>
  <si>
    <t>PUSAT / KANCAB / PIPM</t>
  </si>
  <si>
    <t xml:space="preserve">Kantor Pusat, Plaza Bapindo Menara Mandiri Lt. 16, Jl. Jend Sudirman Kav.54-55 Jakarta 12190     </t>
  </si>
  <si>
    <t xml:space="preserve"> Jl. Slamet Riyadi No. 167 Solo Jawa Tengah 57151  </t>
  </si>
  <si>
    <t xml:space="preserve">Gedung Bank Panin Pusat  Lt. 3, Jl. Jend Sudirman No 1, Jakarta 10270  Fax. 5710895  </t>
  </si>
  <si>
    <t xml:space="preserve"> Jl. Jenderal Urip No.7 Pontianak 78111 Telp. 0561-767839 Fax 0561-761056 </t>
  </si>
  <si>
    <t xml:space="preserve"> Jl. M.H. Thamrin No. 12 Jakarta 10340 Telp. 021-319318119 Fax 021-31931838 </t>
  </si>
  <si>
    <t xml:space="preserve"> Jl. Gunung Bawakaraeng No. 71 Makassar 90157 Telp. 0411-313122 Fax 0411-311118 </t>
  </si>
  <si>
    <t xml:space="preserve"> Ruko Mall Taman Palem No. 32 Jl. Kamal Raya, Aoutering road Cengkareng Jakarta 11730 Telp. 021-54376266 Fax. 021-54372102</t>
  </si>
  <si>
    <t xml:space="preserve">Ruko Gajah Mada Square Kav. E Jl. Juminahan No. 26 Jogyakarta 55212 Telp. 0274- 589171 Fax. 0274-587888 </t>
  </si>
  <si>
    <t>Ruko Centro Metro Broadway Blok A 28 Lt. II Jl. Pantai Indah Utara II PIK Jakarta Utara Telp: 021-30010315 Fax: 021-30010314</t>
  </si>
  <si>
    <t xml:space="preserve">Ruko Golden Blok F No. 6 Jl. Ki Hajar Dewantara, Gading Serpong Tangerang Telp: 021-29238930  </t>
  </si>
  <si>
    <t xml:space="preserve">Ruko Latumenten No. 7D Jl. Latumenten No. 7D Jakarta Barat Telp: 021-6307012 Fax. 021-6307013 </t>
  </si>
  <si>
    <t xml:space="preserve">Ruko Taman Pelem Lestari Blok B 17 No. 7-8 Cengkareng-Jakarta Barat (11730) Telp: 021-55953775, 55951646 Fax. 021-55953382  </t>
  </si>
  <si>
    <t xml:space="preserve">Gedung BEI 2, Suite 1705 Jl. Jend Sudirman 52-53, Jkt 12190 Telp. 5153055 Fax. 5153061-2  </t>
  </si>
  <si>
    <t xml:space="preserve">Pluit Village, Ruko Nomor 66 Telp.  021,  66670268 Faks.  021,  66683585   </t>
  </si>
  <si>
    <t xml:space="preserve">Wisma BII Lt. 4 Suite 404 Fax. (061) 4519206    </t>
  </si>
  <si>
    <t xml:space="preserve">Gedung BPR Citradana Rahayu lt.3 Telp. (022) 7321434 Fax. (022) 7321435 e-mail: bandung@pans.co.id </t>
  </si>
  <si>
    <t xml:space="preserve">Ruko Kelapa Gading, Jl. Boulevard Barat Blok LC 6 No.55 Jakarta 14240  </t>
  </si>
  <si>
    <t xml:space="preserve">Ruko Golden Palace D7-D8 Jl. H.R. Muhammad 373-383 Surabaya 60216 Telp. (031) 7343418 Fax. (031) 7320102  </t>
  </si>
  <si>
    <t xml:space="preserve">Rukan Puri Niaga I Blok K7/3U, Puri Kencana Kembangan, Jakarta Barat 11610 Telp. 021-5823868 Fax. 021-5823867  </t>
  </si>
  <si>
    <t xml:space="preserve">Ruko Sentra Bisnis Pluit Jl. Pluit Sakti Raya No. 28 Ruko A2 Jakarta Utara 04450 Telp. 021-66600302/66605635 Fax. 021-66605618  </t>
  </si>
  <si>
    <t xml:space="preserve">Pusat Grosir tanah Abang Blok A Lt.3 Los A No. 1 Tanah Abang, Jakarta Pusat Telp. 021-23571177 Fax. 021-23570404  </t>
  </si>
  <si>
    <t xml:space="preserve">Jl. Budikarya Komp. Vilagama Blok D No. 26-27 Pontianak Telp. 0561-748888 Fax. 0561-767300  </t>
  </si>
  <si>
    <t xml:space="preserve">Thamrin No. 43 Padang 25122 Telp. 0751-811322 Fax. 0751-811322 email: padang@pans.co.id  </t>
  </si>
  <si>
    <t xml:space="preserve">Kompleks Riau Business Centre No. B.18 Riau 28292  Telp. 0761 -27827 Fax. 0761-27845  </t>
  </si>
  <si>
    <t xml:space="preserve">Panin Building, lantai 5 Jl. Mayjend Sungkono No. 100 Surabaya 60256 Telp. 031-5613388 Faz. 031-5613585 email: surabaya2@pans.co.id </t>
  </si>
  <si>
    <t xml:space="preserve">Ruko ASTC Blok 10 B No. 30 Jl. Sutera Utama, Tangerang Telp. 021-29211518 Fax. 021-29211519   </t>
  </si>
  <si>
    <t xml:space="preserve">Jl. S Parman No.41 Semarang, 50231 Tel. 024-8502300 Fax. 024-8504971   </t>
  </si>
  <si>
    <t xml:space="preserve">Gedung Bank Panin Lt. 3 Jl. Kolonel Atmo No. 863 Palembang 30125 Telp. (071) 370235 Fax. (071) 370271 e-mail: palembang@pans.co.id </t>
  </si>
  <si>
    <t xml:space="preserve">Gedung Bank Panin Lt. 5 Jl. Pemuda No. 16-22 Medan 20151 Telp. (061) 4576996, 4511604 Fax. (061) 4531097 e-mail: medan2@pans.co.id </t>
  </si>
  <si>
    <t xml:space="preserve">Jl. K. H. Moh. Mansyur No. 120 F Jembatan Lima, Jakarta Barat 11210 Telp. (021) 63865386 Fax. (021) 63865389 email: jembatan5@pans.co.id  </t>
  </si>
  <si>
    <t xml:space="preserve">Jl. Raya Puputan, Rukan Niti Mandala No. 8 Renon-Denpasar Telp. 0361-250025 Fax. 0361-238970 email: denpasar@pans.co.id  </t>
  </si>
  <si>
    <t xml:space="preserve">Komplek Lumbung, Rezeki Blok H No.13 Nagoya-Batam Telp. 0778-459222 Fax. 0778-459220 email: batam@pans.co.id  </t>
  </si>
  <si>
    <t>Jl. Iskandar Muda no. 99 Medan, Sumut Telp. 061-4530123 Fax. 061-4523934 email: medan_3@pans.co.id  PONDOK INDAH</t>
  </si>
  <si>
    <t xml:space="preserve">Jl. Margaguna Blok B-9 Jl. Margaguna Raya, Plaza 5 Pondok Indah Jakarta Selatan Tel. 021-7224420 Fax. 021-7224421 email: pondokindah@pans.co.id </t>
  </si>
  <si>
    <t xml:space="preserve">Hotel Sakato Jl. Urip Sumoharjo No. 3 Bukit Tinggi, Sumbar Tel. 0752-33998 Fax. 0752-33998 email: bukittinggi@pans.co.id </t>
  </si>
  <si>
    <t xml:space="preserve">ANZ Tower Lt. 23B Jl. Jend. Sudirman Kav. 33A Jakarta 10220 Telp. (021) 57900800 Fax. (021) 57900809  </t>
  </si>
  <si>
    <t xml:space="preserve">Jl. Ikan Tongkol 33 Blok 7-8 Teluk Betung Lampung 35223 Telp. (0721) 474239 Fax. (0721) 474108  </t>
  </si>
  <si>
    <t xml:space="preserve">Jl. GR Djamin Datuk bagindo 56A Jambi 36142  Telp. (0741) 7078260 Fax. (0741) 7078260  </t>
  </si>
  <si>
    <t xml:space="preserve">Jl. Flores No. 11 Surabaya 60281 Telp. (031) 5015777 Fax. (031) 5010567   </t>
  </si>
  <si>
    <t xml:space="preserve">Ruko Mega Grosir Cempaka Mas Blok D/7, Jl. Letjen Soeprapto Jakarta 10640 Telp. (021) 42885051 Fax. (021) 42885049  </t>
  </si>
  <si>
    <t xml:space="preserve">Jl. Perintis Kemerdekaan 38 Purwokerto, Jawa Tengah 0281-626899 0281-891150   </t>
  </si>
  <si>
    <t xml:space="preserve">Jl. Pantai Indah Barat Rukan Eksklusif BGM Blok B-6 Pantai Indah Kapuk, Jakarta Telp. 021-56945791 Fax. 021-56945790  </t>
  </si>
  <si>
    <t xml:space="preserve">Jl. Mitra Boulevard Blok D No. 2 Sunter, Jakarta 14350  Telp. 021-65302729 Fax. 021-65837463  </t>
  </si>
  <si>
    <t xml:space="preserve">Pusat Niaga Roxy Mas Blok B2/2 Jl. KH Hasyim Ashari jakarta Barat Telp. 021-63868308 Fax. 021-6333420  </t>
  </si>
  <si>
    <t xml:space="preserve">Rukan Malibu Blok I No. 7 City Resort Jakarta Barat Telp. 021-56944708 Fax. 021-5944708  </t>
  </si>
  <si>
    <t xml:space="preserve">Kompleks Mahkota raya Blok A No. 10, Batam Centre Batam, Kepulauan Riau Telp. 0778-7473337 0778-7483117  </t>
  </si>
  <si>
    <t xml:space="preserve">Jl. Karang Wulan Timur 2-4 Semarang Jawa Tengah Telp. 024-3555959 Fax: 024-3555959   </t>
  </si>
  <si>
    <t xml:space="preserve">Komplek Paskal Hypersquare Blok D No. 40 Jl. Pasir Kaliki 25-27 Bandung Tel. 022-86060690 Fax. 022-8606112  </t>
  </si>
  <si>
    <t xml:space="preserve">Komplek Pontianak Mall Blok C.23-24 Jl. Teuku Umar, Pontianak Kalimantan Barat 78117 Tel. 0561-777887  </t>
  </si>
  <si>
    <t xml:space="preserve">Jl. Veteran No. 140 / 2-3 Surakarta Tel. 0271-655567, 647288 Fax. 0271-667168   </t>
  </si>
  <si>
    <t>Komplek Citra Niaga Blok A No. 18 Citra Garden 2, Kalideres Jakarta Barat Tel. 021-54360175 Fax. 021-54360174 Mobile: 6221811885685 CDMA 021 30301022</t>
  </si>
  <si>
    <t xml:space="preserve">Komp. Nirmala Square, Nlo C No. 7 Jl. Yos Sudarso, Tegal 52121  Tel. 0283-340773 Fax. 0283-340773 Mobile: 08176547011 </t>
  </si>
  <si>
    <t xml:space="preserve">The East Tower Lt. 16 Jl. Lingkar Mega Kuningan Kav. E3.2 No. 1 Jakarta 12950 Telp. 201-25556138 Fax. 021-25556139  </t>
  </si>
  <si>
    <t xml:space="preserve">Paskal Hypersquare Blok B No. 21 Jl. Pasir Kaliki No. 25-27,  Bandung 401081 Telp. 022-86061098 Fax. 022-86061097  </t>
  </si>
  <si>
    <t xml:space="preserve">Gedung Uni Plaza Lantai 1 Jl. M.T. Haryono No. A-1 Medan 20231 Telp. 061-4530223 Fax. 061-4551712  </t>
  </si>
  <si>
    <t xml:space="preserve">Jl. Slamet Riyadi No. 81 Solo 57111 Tlp. 0271-636677 Fax. 0271-648838 Fax. 061-4551712  </t>
  </si>
  <si>
    <t xml:space="preserve">Jl. Laksda Adisucipto No. 177 Yogyakarta 55281 Tlp. 0274-44469385 Fax. 0274-44469386   </t>
  </si>
  <si>
    <t xml:space="preserve">Gedung Permata Kuningan Tower  Lt. 19 Jl. Kuningan Mulia Kav. 9C Guntur Setiabudi Jakarta Selatan Telp. (021) 83780888 Fax.  (021) 83780889 </t>
  </si>
  <si>
    <t xml:space="preserve">Ruko Sunda Mall Jl. Sunda No. 50B Bandung, Jawa Barat    </t>
  </si>
  <si>
    <t xml:space="preserve">Grenvil Blok BL No. 5 Duri Kepa Jakarta Barat 11510    </t>
  </si>
  <si>
    <t xml:space="preserve">Jl. Banjarmasin No. 33 Medan 20213     </t>
  </si>
  <si>
    <t>RELIANCE SECURITIES Tbk d/h  LUDLOW SECURITIES d/h : ISTETHMAR FINAS SECURITIES</t>
  </si>
  <si>
    <t xml:space="preserve">Kantor Pusat Jl. Pluit Putra Kencana No. 15 A Jakarta Utara 14450 Telp. (021) 6617768 Fax. 6619884  </t>
  </si>
  <si>
    <t xml:space="preserve">Menara Batavia Lt. 27 Jl. K.H. Mas mansyur Kav. 126 Jakarta 10220 Telp. (021) 57930008 Fax: (021) 57930010  </t>
  </si>
  <si>
    <t xml:space="preserve">Jl. Guntur No. 19 Malang-Jawa Timur Telp. (0341) 347611 Fax. 0341-332990   </t>
  </si>
  <si>
    <t xml:space="preserve">Jl. Bangka No. 22 Surabaya 60281 Telp. (031) 5011128 Fax. (031) 5033196   </t>
  </si>
  <si>
    <t>J. Raya Perjuangan - Jakarta Barat 11530 Telp. (021) 5324074 Fax (021) 5324075    BANDUNG</t>
  </si>
  <si>
    <t xml:space="preserve">Jl. Cisangkuy No. 58 Bandung Telp. (022) 7218200 Fax. (022) 7219255   </t>
  </si>
  <si>
    <t xml:space="preserve">Jl. Juadi N0. 1, Kota Baru Yogyakarta Telp. (0274) 550123 Fax. (0274) 551121   </t>
  </si>
  <si>
    <t xml:space="preserve">Jl.K.H.Z. Mustofa No. 345 Ruko Tasik Indak Plaza No. 21 Tasikmalaya 46121 Telp. 0265-345000 Fax: 0265-345003  </t>
  </si>
  <si>
    <t xml:space="preserve">Jl. Diponogoro 141-143 Surabaya Telp. 031-5670388 Fax 031-5610528   </t>
  </si>
  <si>
    <t xml:space="preserve">Jl. Dewata Square Blok A.3  Jl. Letda Tantular, Renon Denpasar Telp.  0361-225099 Fax. 0361-245099   </t>
  </si>
  <si>
    <t xml:space="preserve">Jl. Slamet Riyadi 330A Solo-Jawa Tengah Telp / Fax. (0271) 733480    </t>
  </si>
  <si>
    <t xml:space="preserve">Ruko BSD Sektor 7 Blok RK Serpong-Tanggerang Telepon 0215387495 Fax. 0215387494   </t>
  </si>
  <si>
    <t xml:space="preserve">Jl. Gajah Mada No. 59 Pontianak, Kalimantan Barat. Telepon 0561-749558 Fax. 0561-749513   </t>
  </si>
  <si>
    <t xml:space="preserve">Ruko Taman Ratu D 11 No. 19C Green Ville, Jakarta Barat Telepon 021-56945227 Fax. 021-56945226   </t>
  </si>
  <si>
    <t xml:space="preserve">Jalan Jend. Sudirman No. 51 A Balikpapan-Kalimantan Timur Telepon. 0542-746313-316 Fax. 0542-746317   </t>
  </si>
  <si>
    <t xml:space="preserve">Jl. Boto Lembangan No. 34 J Makasar-Sulawesi Selatan Tlp. 0411.3632388 fax. 0411.3614634   </t>
  </si>
  <si>
    <t xml:space="preserve">Jl. Sumatera No. 9, Simpang Empat,  Pekanbaru Kota –Riau Telp: 0761-7894368,  Fax: 0761-7894370   </t>
  </si>
  <si>
    <t xml:space="preserve">Jl. Teuku Amir Hamzah No. 26, Medan.  Telp: 061-6633065 Fax: 061-6617597   </t>
  </si>
  <si>
    <t xml:space="preserve">Recapital Building Lt. 10 Jl. Adityawarman Kav 55, Jkt 12160 Telp. 2702277 Fax. 021-7246881   </t>
  </si>
  <si>
    <t xml:space="preserve">Jl. Pulo Ribung Blok FE 282A, Patung Kuda 2, Villa Galaxi Bekasi Selatan Telp. 021-70641664 Fax. 021-8222934   </t>
  </si>
  <si>
    <t xml:space="preserve">(Kantor Pusat) Menara Imperium Lt. 18 Jl. HR. Rasuna Said Kav. 1 Jakarta 12980 Telp. 83703808 Fax. 83703787 e-mail semindo@indosat.net.id </t>
  </si>
  <si>
    <t xml:space="preserve">Jl. Karang Saru 17 (laporan 3 Jan07) Semarang Tlp. 024- 3584801-03 Fax. 024- 3584804   </t>
  </si>
  <si>
    <t xml:space="preserve">Ruko Darmo Square Blok B 28, Jl. Raya Darmo  Telp. 031 5632727 Fax  031 5624616   </t>
  </si>
  <si>
    <t xml:space="preserve">Rukan Puri Niaga III Blok M 8/ 2A Kembangan Selatan Tel. 021 58358065 Fax. 021 58303441  </t>
  </si>
  <si>
    <t xml:space="preserve">Ruko BSD  Sektor 7,  Blok RN No. 60 Serpong 15321. Tel. (021) 5379545 Fax. (021) 5379967  </t>
  </si>
  <si>
    <t xml:space="preserve">Kantor Pusat, BII Plaza Tower III Lt. 5 Jl. MH Thamrin No. 51, Jkt 10350 Telp. 3925550 Fax. 3925540   </t>
  </si>
  <si>
    <t xml:space="preserve">Wisma Eka Jiwa Lt. 5 Jl. Mangga Dua Raya Jakarta    </t>
  </si>
  <si>
    <t xml:space="preserve">Gedung Bank Sinarmas Jl. Abdul Rivai No. 2 Bandung    </t>
  </si>
  <si>
    <t xml:space="preserve">Gedung Bank Sinarmas Jl. Mangkubumi No. 18 Medan    </t>
  </si>
  <si>
    <t xml:space="preserve">Gedung SMS Jl. Basuki Rachmat No. 58 Malang    </t>
  </si>
  <si>
    <t xml:space="preserve">Boulevard Barat Blok I, A1 No. 30-31 Kelapa Gading, Jakarta Utara     </t>
  </si>
  <si>
    <t xml:space="preserve">Gedung Bank Sinarmas Jl. Raya Solo Baru, Ruko Super Makmur II  No. 10F &amp; 10G Solo   </t>
  </si>
  <si>
    <t xml:space="preserve">Gedung Bank Sinarmas Jl. Dr. Wahidin no.29 Cirebon 45122    </t>
  </si>
  <si>
    <t xml:space="preserve">Gedung bank Sinarmas Lt. 3 Jl. Sam Ratulangi No. 18  Manado    </t>
  </si>
  <si>
    <t xml:space="preserve">Gedung Bank Sinarmas Jl. Pengayoman no.182      </t>
  </si>
  <si>
    <t xml:space="preserve">Gedung Bank Sinarmas Jl. Gajah Mada no.1A/B     </t>
  </si>
  <si>
    <t xml:space="preserve">Jl.Sultan Agung no.104-106 Kav.9      </t>
  </si>
  <si>
    <t xml:space="preserve">Jl. Balapan Kemakmuran no.11      </t>
  </si>
  <si>
    <t xml:space="preserve">Graha Sinarmas Lt.2 Jl. Tantular no.8 Renon, Denpasar, Bali     </t>
  </si>
  <si>
    <t xml:space="preserve">Gedung Bank Sinarmas Jl.Jend.Sudirman no.2     </t>
  </si>
  <si>
    <t xml:space="preserve">Wisma BCA-BSD City Jl. Pahlawan Revolusi Lot 1.3 Tangerang 15322    </t>
  </si>
  <si>
    <t xml:space="preserve">Gedung Bank Sinarmas Lt. 3 Jl.Diponegoro 64     </t>
  </si>
  <si>
    <t xml:space="preserve">Ruko Gama Niaga no.3 Jl. Dr. Cipto No. 39 Pekalongan    </t>
  </si>
  <si>
    <t xml:space="preserve">Gedung Bank Sinarmas Jl. Hayam Wuruk no.17-18 kel. Talang Jauh-Jelutu , Jambi  </t>
  </si>
  <si>
    <t xml:space="preserve">Gedung Bank Sinarmas lt.2 Jl. Sutisna Senjaya No.65 Tasikmalaya, Jawa Barat    </t>
  </si>
  <si>
    <t xml:space="preserve">Ged. Bank Sinarmas Jl. Ahmad Yani  Komplek Ruko Bekasi Mas Blok C 4-5    </t>
  </si>
  <si>
    <t xml:space="preserve">Gedung Bank Sinarmas Lt. 3 Jl Tentara Pelajar No. 3-5, Magelang, Jawa Tengah     </t>
  </si>
  <si>
    <t xml:space="preserve">Gedung Epicentrum Walk Lt.5 Suite B 501 Jl. HR Rasuna Said Epicentrum    </t>
  </si>
  <si>
    <t xml:space="preserve">Rukan Crown Golf Blok A No.59-60 Pantai Indah Kapuk Jakarta Utara    </t>
  </si>
  <si>
    <t xml:space="preserve">Jl. Letjen Soepeno, Plaza Panin Lt. 3 Blok CC-6 No. 1 Pertama Hijau, Jakarta Selatan    </t>
  </si>
  <si>
    <t xml:space="preserve">PT.Sinarmas Sekuritas Ruko Taman Beverly Kav.17 Jalan HR.Muhammad 45-49 Surabaya   </t>
  </si>
  <si>
    <t xml:space="preserve">PT.Sinarmas Sekuritas Gedung Bank Sinarmas Lt. 3 Jalan Amir Machmud No 491 Cimahi- Bandung   </t>
  </si>
  <si>
    <t xml:space="preserve">PT.Sinarmas Sekuritas Gedung Bank Sinarmas Lt. 3 Jalan K.H. Agus Salim No. 11 Kel. Limba B, Kec. Kota Selatan   </t>
  </si>
  <si>
    <t xml:space="preserve">Kantor Pusat, Equity Tower LT. 31 Jl. Jend. Sudirman  Kav. 52-53 Jakarta 12190 Telp. 021-29960999 Fax. 021-57973938  </t>
  </si>
  <si>
    <t xml:space="preserve">Jl. Trunojoyo No. 67 Surabaya 60264 Telp. (031) 5633720 Fax. (031) 5633710   </t>
  </si>
  <si>
    <t xml:space="preserve">Jl. Slamet No. 35 - 37 Surabaya Telp. (031) 5482177 Fax.    </t>
  </si>
  <si>
    <t xml:space="preserve">Jl. Poncowinatan No. 94 Yogyakarta Tlp " 0274-580111 Fax : 0274 580 111   </t>
  </si>
  <si>
    <t xml:space="preserve">Jl. Raya Pluit Permai Pluit Village No. 30 Jakarta Utara Phone : 021-6667599 Fax : 021-6667610  </t>
  </si>
  <si>
    <t xml:space="preserve">Ruko BSD Blok RG 9 Sektor IV Jalan Raya Serpong, Tengerang Telp. Fax.   </t>
  </si>
  <si>
    <t xml:space="preserve">Jl. Jend. Sudirman No. 108 Samarinda, Kalimantan Timur     </t>
  </si>
  <si>
    <t xml:space="preserve">Kantor Pusat,The East Lt. 36 Jl. Lingkar Mega Kuningan Kav. E.3.2 No. 1 Jakarta 12950 Telp. (021) 57958038 Fax.  (021) 57958039 e-mail : transasia@transasiasec.ccm www.transasiasec.com </t>
  </si>
  <si>
    <t xml:space="preserve">Plaza Bapindo, Citibank Tower Lt. 24 Jl. Jend. Sudirman Kav. 54-55 Jakarta 12190 Telp. (021) 5266145 Fax. (021) 5266065 Kepala cabang: Supriyadi  </t>
  </si>
  <si>
    <t xml:space="preserve">Kantor Pusat, Gd. Artha Graha Lt. 18, 19 &amp; 31 Jl. Jend. Sudirman Kav. 52-53, Jkt 12190 Telp. 5152233 Fax. 5153663 e-mail: corporate.secretary@trimegah.com url: www.trimegah.com </t>
  </si>
  <si>
    <t xml:space="preserve">Gedung Artha Graha Lt. 18 Jl. Jend. Sudirman Kav. 52-53, Jakarta 12190 Telp. 5152345 Fax. 5153663 e-mail: sudirman@trimegah.com  </t>
  </si>
  <si>
    <t xml:space="preserve">Wisma Eka Jiwa Lt. 3  Jl. Arteri Mangga Dua Raya, Jakarta 10730 Telp. 6257456 Fax. 6257144 e-mail: manggadua@trimegah.com  </t>
  </si>
  <si>
    <t xml:space="preserve">Ruko Mega Mall Pluit No. 1-2 Jl. Pluit Permai Raya, Jakarta 14440 Telp. 66601456 Fax. 66601442 e-mail: pluit@trimegah.com  </t>
  </si>
  <si>
    <t xml:space="preserve">Rukan Boulevard Artha Gading Blok A 7A No. 7 Jl. Boulevard Artha Gading Kelapa Gading Telp (021) 4503345 Fax (021) 45856418 e-mail: kelapagading@trimegah.com </t>
  </si>
  <si>
    <t xml:space="preserve">Jl. Raya Puputan No. 108X Renon Denpasar Bali 80235 Telp. (0361) 226009 Fax. (0361) 248960 e-mail: bali@trimegah.com  </t>
  </si>
  <si>
    <t xml:space="preserve">Jl. MH Thamrin No. 112 Semarang 50134 Telp. (024) 84523333 Fax. (024) 8453989   </t>
  </si>
  <si>
    <t xml:space="preserve">Jl. Bunguran No. 37 A-1  Pasar Atom, Surabaya  Telp. (031) 3531538 Fax. (031) 3570375 e-mail: surabaya@trimegah.com  </t>
  </si>
  <si>
    <t xml:space="preserve">Jl. Slamet Riyadi No. 401 Solo 57142 Telp. (0271) 733328 Fax. (0271) 733311 e-mail: solo@trimegah.com  </t>
  </si>
  <si>
    <t xml:space="preserve">Jl. Soekarno-Hatta No. MP. 35 Malang 65142 Telp. (0341) 4345000 Fax. (0341) 474904   </t>
  </si>
  <si>
    <t xml:space="preserve">Wisma HSBC Lt. 3 Jl. Asia Afrika No. 116 Bandung 40261 Telp. (022) 4267929, 4267920 Fax. (022) 4267921  </t>
  </si>
  <si>
    <t xml:space="preserve">Jl. Diponegoro No. 14 F, Medan 20152 Telp. (061) 4520336 Fax. (061) 4520337 e-mail: medan@trimegah.com   </t>
  </si>
  <si>
    <t xml:space="preserve">Jl. Dr. Ratulangi 124 Makassar Telp. (0411)850222 Fax. (0411) 870861   </t>
  </si>
  <si>
    <t xml:space="preserve">Gedung Graha Sucofindo Lt. Dasar Jl. A. Yani No. 79 Pekanbaru Riau 28155 Telp. (0761) 859710, (0761) 855664 Fax: (0761) 859701  </t>
  </si>
  <si>
    <t xml:space="preserve">Jl. Angkatan 45, Blok H.21 Palembang 30137, Sumatera Selatan Telp. (0711) 377738 Fax.  (0711) 377877   </t>
  </si>
  <si>
    <t xml:space="preserve">Kantor Perwakilan PIPM Jl. MT Haryono No. 50 tel. (0542) 743839 fax.(0542)743855   </t>
  </si>
  <si>
    <t xml:space="preserve">Graha Handaya Blok CC lt. 3-5 Jl. Raya Perjuangan No. 12A Kebon Jeruk Jakarta Barat 11530 Tel. 5365-4292 Fax. 5365-4303-05  </t>
  </si>
  <si>
    <t xml:space="preserve">Kantor Perwakilan PIPM Yogyakarta Jl. AM. Sangaji No. 11 A Yogyakarta Tel. 0274-589999 Fax. 0274-589998 yogyakarta@trimegah.com </t>
  </si>
  <si>
    <t xml:space="preserve">Komplek Ruko Cirebon Super Blok (CSB) Gold Sunset No. 6 Jl. Dr. Cipto Mangunkusumo No. 71, Cirebon  Tel. 0231-8291155 Fax. 0231-8291187/8291088 cirebon@trimegah.com </t>
  </si>
  <si>
    <t>TRUST SECURITIES d/h : TRI USAHA TAMA SECURITIES  d/h : BURAKSA PERKASA</t>
  </si>
  <si>
    <t xml:space="preserve">Kantor Pusat, Permata Senayan Blok B. 10 - 11  Jl. Tentara Pelajar X Jakarta 12210 Telp. 57940678 Fax. 57940676  </t>
  </si>
  <si>
    <t xml:space="preserve">Kompleks Ruko Sunset Indah I Blok 5 Jl. Boulevard Sunset Road No. 89 Kuta - Bali    </t>
  </si>
  <si>
    <t xml:space="preserve">Gedung UNILAND Lantai 2 Ruang S2-03 Jl. M.T. Haryono No. A-1 Medan   </t>
  </si>
  <si>
    <t xml:space="preserve">Gd. BEJ Tower 1 Lt 2 Jl. Jend. Sudirman Kav. 52-53 JKrt     </t>
  </si>
  <si>
    <t xml:space="preserve">Perkantoran Sentra Bisnis Pluit Jl. Pluit Sakti Raya No. 28 Blok A/21 Jakarta 14450 Telp 021-66675018-21 Fax 021-66675022  </t>
  </si>
  <si>
    <t xml:space="preserve">Ruko Angkatan 45 Jl. Angkatan 45 No. 08 J Palembang    </t>
  </si>
  <si>
    <t xml:space="preserve">Gedung Wisma Nusantara lantai 26  Jl. M.H. Thamrin 59 Jakarta 10350     </t>
  </si>
  <si>
    <t xml:space="preserve">Jl. Indragiri 12-18 Surabaya     </t>
  </si>
  <si>
    <t xml:space="preserve">Graha Pacific Lt. 8 Jl. Basuki Rahmad no. 87-91 Surabaya 60271    </t>
  </si>
  <si>
    <t xml:space="preserve">Galeri Niaga Mediterania Blok L8B Pantai Indah Kapuk  jakarta 14460    </t>
  </si>
  <si>
    <t xml:space="preserve">Jl. Ir. H. Juanda No. 81 Bandung     </t>
  </si>
  <si>
    <t xml:space="preserve">Rukan Puri Mutiara Blok BF No. 15  Jl. Griya Utama, Sunter Jakarta Utara 14350    </t>
  </si>
  <si>
    <t xml:space="preserve">Ruko Paramount Center Blok A No.25 Jl. Raya Kelapa Dua Gading Serpong-Tangerang 15810    </t>
  </si>
  <si>
    <t xml:space="preserve">Central Park Office Lantai 25 Suite #2502 Podomoro City Jl. Jend. S. Parman Kav.28 , Jakarta Barat 11470    </t>
  </si>
  <si>
    <t xml:space="preserve">Jl.Pegangsaan Indah Barat Blok A No.99 Jakarta Utara 14240     </t>
  </si>
  <si>
    <t xml:space="preserve">Jl. Soekarno Hatta Semarang 50196      </t>
  </si>
  <si>
    <t xml:space="preserve"> B&amp;G Tower Lantai 11 Jalan Putri Hijau No.10 Medan 20111</t>
  </si>
  <si>
    <t xml:space="preserve">Mediterania Pantai Indah Kapuk jakarta Utara      </t>
  </si>
  <si>
    <t xml:space="preserve">Jalan Bandengan Utara Kav. 81 Blok A1 Jakarta Utara     </t>
  </si>
  <si>
    <t xml:space="preserve">Jl. Slamet Riyadi No. 371 Purwosari, Solo     </t>
  </si>
  <si>
    <t xml:space="preserve">Jl. Thamrin No.5 Semarang 50134     </t>
  </si>
  <si>
    <t xml:space="preserve">Jl. Otto Iskandardinata No.31 A Jakarta Timur      </t>
  </si>
  <si>
    <t xml:space="preserve"> Jl. Pluit Raya No. 42 A Blok E No.26 Pluit, Jakarta      </t>
  </si>
  <si>
    <t xml:space="preserve">Jl. Mangkubumi No.111  Yogyakarta     </t>
  </si>
  <si>
    <t xml:space="preserve">Jl. Condong Catur Ring Road Utara, Depok Sleman, Yogyakarta     </t>
  </si>
  <si>
    <t xml:space="preserve">Jl. Raya Puputan Renon No. 11 Denpasar     </t>
  </si>
  <si>
    <t xml:space="preserve">Jl. R. Sukamto No.087 RT 037/011 Kelurahan Ilir Palembang 30114     </t>
  </si>
  <si>
    <t xml:space="preserve">Jl. Prisma raya Kel. Kebon Jeruk Jakarta Barat     </t>
  </si>
  <si>
    <t xml:space="preserve">Jl. Gunung Sahari Raya No.1 Jakarta Utara 14420     </t>
  </si>
  <si>
    <t xml:space="preserve">CIMB Niaga Plaza Lt. 10 Jl. Jend. Sudirman kav. 25 Jakarta 12920 Telp. (021) 51921166 Fax. (021) 52922266  </t>
  </si>
  <si>
    <t xml:space="preserve">Pluit Kencana Raya No. 128 C-D Pluit - Penjaringan   Jakarta Utara Telp. (021) 6626595 Fax. (021) 6626597  </t>
  </si>
  <si>
    <t xml:space="preserve">Ruko Thamrin Square Blok A.8 Jl. M.H. Thamrin 5 Semarang Telp. (024) 3521610 Fax. (024) 3521611  </t>
  </si>
  <si>
    <t xml:space="preserve">Grand Puri Niaga Jl. Puri Kencana No. K6/1H Kembangan Selatan Jakarta Barat Telp. (021) 58351699 Fax. (021) 58351689 </t>
  </si>
  <si>
    <t xml:space="preserve">Jl. Boulevard Barat Raya Kelapa Gading Hypermall, Ruko Blok A No. 19 Jakarta Utara Telp. (021) 45859010 Fax. (021) 45859011  </t>
  </si>
  <si>
    <t xml:space="preserve">Jl. Bintoro No. 27 Surabaya 60264   Telp. 031-5622266 Fax. 031-5622255  </t>
  </si>
  <si>
    <t>Menara BCA Lantai 49 Jl. M.H. Thamrin No. 1 Telepon: (021) 23586878 Fax : (021) 23586879</t>
  </si>
  <si>
    <t>Jakarta</t>
  </si>
  <si>
    <t xml:space="preserve">Jl. Sulawesi No. 26 Surabaya     </t>
  </si>
  <si>
    <t xml:space="preserve">Jl. H. Zainul Arifin No. 21/53B Medan 20152     </t>
  </si>
  <si>
    <t xml:space="preserve">Galeri Investasi BSD, Tangerang Ruko ITC BSD Tangerang Jl. Pahlawan 1000 Tangerang  </t>
  </si>
  <si>
    <t xml:space="preserve">Wisma KEIAI lantai 21 Sudirman Kav. 3 Jakarta Pusat 10220   </t>
  </si>
  <si>
    <t xml:space="preserve">PRM-16, Promenade Arcade Hotel Bumi Surabaya Jl. Basuki Rachmat No. 106-128 Surabaya    </t>
  </si>
  <si>
    <t>PULAU LOKASI</t>
  </si>
  <si>
    <t>KOTA LOKASI</t>
  </si>
  <si>
    <t>Outlet STC (d/h. Outlet Radio Dalam)</t>
  </si>
  <si>
    <t>ALAMAT LENGKAP LOKASI KANTOR PUSAT / KANCAB</t>
  </si>
  <si>
    <t>Graha Surya Lt. 7 Jl. Setiabudi Selatan I Kav. 9 Jakarta Selatan Telp. (021) 57905068  Fax. (021) 57904898 e-mail: indosurya@cbn.net.id</t>
  </si>
  <si>
    <t>LAIN-2 TOTAL</t>
  </si>
  <si>
    <t>TOTAL PEGAWAI</t>
  </si>
  <si>
    <t>Menara Thamrin Lt. 2 Jl. M.H. Thamrin Kav.3 Jakarta 10250 Telepon: (021) 2301860 Fax : (021)2301862</t>
  </si>
  <si>
    <t xml:space="preserve">DAFTAR KANTOR CABANG  PERUSAHAAN EFEK </t>
  </si>
  <si>
    <t xml:space="preserve"> STIE Kesatuan, Jl. Rangga Gading No.1 Bogor, Jawa Barat;</t>
  </si>
  <si>
    <t xml:space="preserve"> Univ. Jambi Kampus Pinang Masak, Jl. Jambi Muara Belian Km.15 Mendalo Darat;</t>
  </si>
  <si>
    <t xml:space="preserve"> Univ. Muhammadiyah Yogyakarta, Jl. Lingkar Selatan Tamantirto, Bantul;</t>
  </si>
  <si>
    <t xml:space="preserve">Jl. Cok Agung Tresna  Komp. Griya Alamanda No. 9 Denpasar, Bali   </t>
  </si>
  <si>
    <t>ALAMAT PINDAHAN (D/H)</t>
  </si>
  <si>
    <t>WATERFRONT SECURITIES INDONESIA</t>
  </si>
  <si>
    <t>UNIVERSAL BROKER INDONESIA</t>
  </si>
  <si>
    <t>EQUATOR INDONESIA</t>
  </si>
  <si>
    <t>ALAMAT PUSAT / KANCAB SPESIFIK</t>
  </si>
  <si>
    <t>TGL BUKA</t>
  </si>
  <si>
    <t>TGL TUTUP</t>
  </si>
  <si>
    <t>* E N D *</t>
  </si>
  <si>
    <t>JUMLAH PEGAWAI</t>
  </si>
  <si>
    <t>Gedung BRI, Jl. Raya Pasar Minggu No. 5, Pancoran, Jakarta</t>
  </si>
  <si>
    <t>Jakarta-Pancoran</t>
  </si>
  <si>
    <t>10 Desember 2012</t>
  </si>
  <si>
    <t>11 Desember 2012</t>
  </si>
  <si>
    <t>UOB Plaza, Thamrin Nine Lt.36 Jl. M.H Thamrin Kav.8-10 Jakarta 10230 Telp. 2506705   Fax. 2300318, 2300317. Fax Dept. Comp-liance : 021-3190 7608</t>
  </si>
  <si>
    <t>Yanny Alamsyah</t>
  </si>
  <si>
    <t xml:space="preserve">Ruko Citra Grand Blok R 15, No. 18, Kawasan Niaga Citra Grand, Jl. Alternatif Cibubur Km 4 Jatikarya, Bekasi Telp. 021-29377279, Fax. 021-29377279 </t>
  </si>
  <si>
    <t xml:space="preserve">BNI KLN Megamas Lt. 3, Kawasan Mega Mas Blok I C1, Jl. Piere Tendean No. 20.  Telp:0431-847256 Fax:0431-847256  </t>
  </si>
  <si>
    <t>Jl. T Nyak Arief, Kopelma Darussalam, Banda Aceh</t>
  </si>
  <si>
    <t>Outlet Ketandan (d/h Cokro Square)</t>
  </si>
  <si>
    <t>Sigit Purwanto</t>
  </si>
  <si>
    <t>PT Capital Brigde Indonesia</t>
  </si>
  <si>
    <t xml:space="preserve">Wisma GKBI Lantai 6 Unit 609, Jl.Jend. Sudirman No. 28
Jakarta 10210
Telp. 57993021 Fax. 57993172
</t>
  </si>
  <si>
    <t xml:space="preserve"> Universitas Trisakti-FE, Gedung Hendriawan Sie-Lantai Dasar, Jl. Kyai Tapa No. 1 Grogol, Telp. 021-56969061, Fax. 021-56969061</t>
  </si>
  <si>
    <t>Outlet Gerai FE Trisakti - SID Pusat II</t>
  </si>
  <si>
    <t>Deny F Azil</t>
  </si>
  <si>
    <t>HD Capital Tbk d/h HARUMDANA SEKURITAS</t>
  </si>
  <si>
    <t>MAGNUS CAPITAL D/H. CITI PACIFIC SECURITIES D/H : GENTAPASTADO ABADI</t>
  </si>
  <si>
    <t>SID Balikpapan- PT Star Reksa Sekuritas, Gedung Kalstar, Jl. R. Marsma Iswahyudi No. 12, Gunung Bakaran, Balikpapan, Kalimantan Timur. Telp. 0542-7214600 Fax. 0542 7214599</t>
  </si>
  <si>
    <t>Anne Srideswara</t>
  </si>
  <si>
    <t>Mochamad Akbar Mamung</t>
  </si>
  <si>
    <t>Mouritz Fontana S</t>
  </si>
  <si>
    <t>Deni Syasa Ramdani</t>
  </si>
  <si>
    <t>Puspa Rini</t>
  </si>
  <si>
    <t>Harly Rovaldy</t>
  </si>
  <si>
    <t>Ddewi</t>
  </si>
  <si>
    <t>Rommi Maulana</t>
  </si>
  <si>
    <t>BALIK PAPAN</t>
  </si>
  <si>
    <t>M.T. Haryono Square Lt.2/05, Jl. M. T. Haryono Kav. 10 Jakarta TImur</t>
  </si>
  <si>
    <t>Ruko Sentra Eropa AA no.8 Lantai dasar, Balik Papan, Kalimantan Timur</t>
  </si>
  <si>
    <t>JAKARTA TIMUR</t>
  </si>
  <si>
    <t>Deby Awaludin</t>
  </si>
  <si>
    <t>HARITA KENCANA SECURITIES</t>
  </si>
  <si>
    <t>Equity Tower Lantai 29 Suite D Sudirman Central Business District (SCBD), Jl. Jend. Sudirman Kav.52-53, Jakarta Selatan 12190, Telp : 021 5152273, Fax: 021 51401905</t>
  </si>
  <si>
    <t>Plaza Bapindo, Citibank Tower Lantai 24, Jl. Jend.Sudirman Kav.54-55, Jakarta Selatan 12190.</t>
  </si>
  <si>
    <t>Mia Rosmiarsih</t>
  </si>
  <si>
    <t>Torang T Tobing</t>
  </si>
  <si>
    <t>Sofian</t>
  </si>
  <si>
    <t>Alisa</t>
  </si>
  <si>
    <t>Chusnul Yaqin</t>
  </si>
  <si>
    <t>Rina Yulianti</t>
  </si>
  <si>
    <t>Juli 2004</t>
  </si>
  <si>
    <t>Fony Oktavia Darmadji</t>
  </si>
  <si>
    <t>Suryani Sutopo</t>
  </si>
  <si>
    <t>Pipit N Sumarno</t>
  </si>
  <si>
    <t>15 Des 2003</t>
  </si>
  <si>
    <t>Citra Dwinova</t>
  </si>
  <si>
    <t>1 Juli 2004</t>
  </si>
  <si>
    <t>16 Agustus 2004</t>
  </si>
  <si>
    <t>Joy Stefano</t>
  </si>
  <si>
    <t>Yohan Wilyanto</t>
  </si>
  <si>
    <t>Iwan</t>
  </si>
  <si>
    <t>Dani Oktava</t>
  </si>
  <si>
    <t>Herna Suryati Lingga</t>
  </si>
  <si>
    <t>1 Juni 2012</t>
  </si>
  <si>
    <t>Sigit Bihandoko</t>
  </si>
  <si>
    <t>A. Riyadi indrayana</t>
  </si>
  <si>
    <t>Rifat Annur</t>
  </si>
  <si>
    <t>T. Hafez</t>
  </si>
  <si>
    <t>Petty Tunamalina</t>
  </si>
  <si>
    <t>Entis Sutisman</t>
  </si>
  <si>
    <t>Firman</t>
  </si>
  <si>
    <t>12 Januari 2012</t>
  </si>
  <si>
    <t>Ahmad Mukti ali</t>
  </si>
  <si>
    <t>Yuniar Fariza D</t>
  </si>
  <si>
    <t>Amru fernando</t>
  </si>
  <si>
    <t>Ferdinand Dumais</t>
  </si>
  <si>
    <t>Achmad A. Budiarso</t>
  </si>
  <si>
    <t xml:space="preserve">Kompleks Artha Gading Blok B No. 9 Jl. Artha Gading Raya, Kelapa Gading Telp. 021-45850516 Fax. 021-45850515  </t>
  </si>
  <si>
    <t>Jacksen</t>
  </si>
  <si>
    <t>Yanuar Frederick LG</t>
  </si>
  <si>
    <t>Rizki Erasapto</t>
  </si>
  <si>
    <t>Jl. Pondok No. 133 Padang, Sumatra Barat 25119 Telp. 0711-520016, 520042 Fax. 0711-511802</t>
  </si>
  <si>
    <t>Feni Wijayanti</t>
  </si>
  <si>
    <t>Tju Ling Ling</t>
  </si>
  <si>
    <t>Rory Jerry Hendika</t>
  </si>
  <si>
    <t>Tendya Fadjri</t>
  </si>
  <si>
    <t>Deddy Priyanto</t>
  </si>
  <si>
    <t>Wawan Hendrayana</t>
  </si>
  <si>
    <t xml:space="preserve">Jl. Cideng Barat N0. 34, Jakarta Telp. 021-6348631-34, Fax. 021-6348635  D/H Gadjahmada tower lt 21-03 Jl. Gadjahmada No. 19-26 Jakarta telp 021-63864366, 63868030, 63854310 f 021-63854309 </t>
  </si>
  <si>
    <t>Syarifudin</t>
  </si>
  <si>
    <t>Haryajid Ramelan</t>
  </si>
  <si>
    <t>Asmara Dewi</t>
  </si>
  <si>
    <t>Nico S</t>
  </si>
  <si>
    <t>Marihot N Silaen</t>
  </si>
  <si>
    <t>Thomas Ng Taw Seng</t>
  </si>
  <si>
    <t>Yurita Septiasari</t>
  </si>
  <si>
    <t xml:space="preserve">Jl. Melati 45 Blok E Denpasar 80233 Telp. (0361) 238987 Fax. (0361) 229803   </t>
  </si>
  <si>
    <t>Hadi Santosa</t>
  </si>
  <si>
    <t xml:space="preserve">Rukan Sentra Latumenten Jl. Prof. Dr. Latumetnen 50 Blok AA12 Jakarta 11460 Telp. 021-56941781 Fax. 021-56941791 </t>
  </si>
  <si>
    <t>JAKARTA - Cempaka Mas</t>
  </si>
  <si>
    <t>Awan Setiawan Djajadireja</t>
  </si>
  <si>
    <t xml:space="preserve">Ruko Bahan Bangunan Mangga Dua Blok F1/8, Jl. Mangga Dua Selatan Jakarta 10730 Telp. 021-62203589 Fax. 021-62203601  </t>
  </si>
  <si>
    <t>JAKARTA-Kelapa Gading</t>
  </si>
  <si>
    <t>Jl. Boulevard Raya Blok WB2/27, Kelapa Gading - Jakarta Utara, Tel. 021-70700050, Fa. 021-4532939</t>
  </si>
  <si>
    <t>Mei Siang</t>
  </si>
  <si>
    <t>Ahad</t>
  </si>
  <si>
    <t xml:space="preserve">Komplek Paskal Hypersquare Blok C No. 21 Jl. Pasir Kaliki 25-27 Bandung Tel. 022-86060690 Fax. 022-8606112  </t>
  </si>
  <si>
    <t>JAKARTA - Tanah Abang</t>
  </si>
  <si>
    <t>PGMTA Lt. 6, BA Blok B12 Tanah Abang, Jakarta Pusat. Tel. 021-30036745, 30036746 Fax. -</t>
  </si>
  <si>
    <t>JAKARTA - Puri Tirta</t>
  </si>
  <si>
    <t xml:space="preserve">Komp. Puri Kencana, Blok L6, No. 881  Kembangan, Jakarta Barat Tel. 021-5800999 Fax. 021-58300999   </t>
  </si>
  <si>
    <t>JAKARTA - Citra Garden 2</t>
  </si>
  <si>
    <t>Christian Ari Wibowo</t>
  </si>
  <si>
    <t>Kresna Tower, Lt. 6 18 Parc. SCBD Jl. Jendral Sudirman Kav. 52-53, Jakarta 12190 Telp. 5152889-2595-2606  Fax. 5155280</t>
  </si>
  <si>
    <t>Samin Umarudin</t>
  </si>
  <si>
    <t>Ady Prasetyo</t>
  </si>
  <si>
    <t>JAKARTA - Pluit</t>
  </si>
  <si>
    <t>Helmy Irawadi</t>
  </si>
  <si>
    <t>Jl. Sulawesi 43 Surabaya   60281</t>
  </si>
  <si>
    <t>Jl. Diponegoro no.36  Medan 20152</t>
  </si>
  <si>
    <t>Bambang Sudarsono</t>
  </si>
  <si>
    <t xml:space="preserve">Komp. Mahkota Raya Blok A No. 11  Batam Center, Batam.    </t>
  </si>
  <si>
    <t>Jl. Gatot Subroto No. 33 Rt.34/Rw.02, Kel. Kebun Bunga Kec. Banjarmasin Timur, Kalimantan Selatan 70235</t>
  </si>
  <si>
    <t>Erwin Sapta</t>
  </si>
  <si>
    <t>Bangkit</t>
  </si>
  <si>
    <t>satria</t>
  </si>
  <si>
    <t>Arief Santoso</t>
  </si>
  <si>
    <t>Widjokongko</t>
  </si>
  <si>
    <t>Syaifudin</t>
  </si>
  <si>
    <t>Poppy</t>
  </si>
  <si>
    <t>Meri</t>
  </si>
  <si>
    <t>Agnes</t>
  </si>
  <si>
    <t xml:space="preserve"> Wito</t>
  </si>
  <si>
    <t>Melva Belinda Lam</t>
  </si>
  <si>
    <t>Ferry Adlin</t>
  </si>
  <si>
    <t>Suparno Sulina</t>
  </si>
  <si>
    <t>Robhet</t>
  </si>
  <si>
    <t>Suwadi</t>
  </si>
  <si>
    <t>Midiawaty</t>
  </si>
  <si>
    <t>Daniel S</t>
  </si>
  <si>
    <t xml:space="preserve">Jl. Urip Sumoharjo No. 6, Solo Jawa Tengah 57121 Telp. (0271) 661445 Fax. (0271) 644723   </t>
  </si>
  <si>
    <t>Rochana</t>
  </si>
  <si>
    <t>Sri Handayani</t>
  </si>
  <si>
    <t>Hoksan Sinaga</t>
  </si>
  <si>
    <t>Jl. Jaksa Agung Suprapto No. 40, Kav. B4 Telp. 0341-346900 Fax. 0341346928</t>
  </si>
  <si>
    <t>Sunarto Himawan</t>
  </si>
  <si>
    <t>Komplek Paskal Hyper Square No 25-27 Blok B 47, Bandung 40181 Phone: 022-87786206 Fax. 022-86060653</t>
  </si>
  <si>
    <t>Luky Hendrotjahjo</t>
  </si>
  <si>
    <t>Ruko Inkopal Blok A No. 23 A, Jl. Boulevard Barat, Kelapa Gading, Jakarta Utara, Phone : 021-45859114-115, Fax : 021-45859227</t>
  </si>
  <si>
    <t>Andry Kusuma Wardhana</t>
  </si>
  <si>
    <t>12 Des 2012</t>
  </si>
  <si>
    <t>Equity Tower Lt. 11 Jl. Jend. Sudirman Kav. 52-53 Jakarta 12920 Telp. 5255555, 5256666 Fax. 5271527</t>
  </si>
  <si>
    <t>Ruko Boulevard Barat, Blok LA1 No.28 Kelapa Gading, Jakarta Utara 14240</t>
  </si>
  <si>
    <t>Cabang Medan, Jl S.Parman No.215F Medan 20112</t>
  </si>
  <si>
    <t>Hendry, S.Kom</t>
  </si>
  <si>
    <t>Samsuri</t>
  </si>
  <si>
    <t>Fransisca Sarah Wong</t>
  </si>
  <si>
    <t>Shinta L Wewengkang</t>
  </si>
  <si>
    <t>Sugianto Budiono</t>
  </si>
  <si>
    <t>Paulus Napitupulu</t>
  </si>
  <si>
    <t>Monang L/. Tobing</t>
  </si>
  <si>
    <t>5 Februari 2013</t>
  </si>
  <si>
    <t>31 Januari 2013</t>
  </si>
  <si>
    <t>Jl. Wakeek No. 12-14 Quint Hotel No.110, Manado. Telp. 0431-853049, Fax. 0431-853049</t>
  </si>
  <si>
    <t>Outlet Wakeke Manado</t>
  </si>
  <si>
    <t>Halim Raemon Ciakaren</t>
  </si>
  <si>
    <t>8 Februari 2013</t>
  </si>
  <si>
    <t>Wisma Argo Manunggal Lt.6, Jl. Jend. Gatot Subroto  Kav. 22 Jakarta  12930 Telp. 2520117-2521217-2523120  Fax. 2520127 email: cust@primasia.co.id</t>
  </si>
  <si>
    <t>JASA UTAMA KAPITAL</t>
  </si>
  <si>
    <t>OSO SECURITIES (d/h Kapita Sekurindo)</t>
  </si>
  <si>
    <t>CABUTTTT!!!!</t>
  </si>
  <si>
    <t>Kode PE</t>
  </si>
  <si>
    <t>ALAMAT</t>
  </si>
  <si>
    <t>Gedung</t>
  </si>
  <si>
    <t>Jalan</t>
  </si>
  <si>
    <t>Kota</t>
  </si>
  <si>
    <t>Kode Pos</t>
  </si>
  <si>
    <t>Telp</t>
  </si>
  <si>
    <t>Fax</t>
  </si>
  <si>
    <t>MI</t>
  </si>
  <si>
    <t>Modal Disetor 31 Desember 2010 (Milyar)</t>
  </si>
  <si>
    <t>PEGAWAI</t>
  </si>
  <si>
    <t>REK EFEK</t>
  </si>
  <si>
    <t>Transaksi Bursa</t>
  </si>
  <si>
    <t>Transaksi Luar Bursa</t>
  </si>
  <si>
    <t>Pengendali</t>
  </si>
  <si>
    <t>BUMN/SWASTA</t>
  </si>
  <si>
    <t>Kegiatan PEE</t>
  </si>
  <si>
    <t>STATUS</t>
  </si>
  <si>
    <t>Nomor</t>
  </si>
  <si>
    <t>Tanggal</t>
  </si>
  <si>
    <t>Perihal</t>
  </si>
  <si>
    <t>PP</t>
  </si>
  <si>
    <t>Aldiracita Corpotama</t>
  </si>
  <si>
    <t xml:space="preserve">PT. ALDIRACITA CORPOTAMA  </t>
  </si>
  <si>
    <t>BII Plaza Tower II Lt. 32, Jl. MH Thamrin No. 51 Kav. 22, Jakarta, 10350, Telp. 39834551, 39834557, Fax. 39834559, 39834560</t>
  </si>
  <si>
    <t>BII Plaza Tower II Lt. 32</t>
  </si>
  <si>
    <t>Jl. MH Thamrin No. 51 Kav. 22</t>
  </si>
  <si>
    <t>Telp. 39834551, 39834557</t>
  </si>
  <si>
    <t>Fax. 39834559, 39834560</t>
  </si>
  <si>
    <t>Lokal</t>
  </si>
  <si>
    <t>Swasta</t>
  </si>
  <si>
    <t>AKTIF</t>
  </si>
  <si>
    <t>YO</t>
  </si>
  <si>
    <t>Amantara Securities</t>
  </si>
  <si>
    <t xml:space="preserve">PT. AMANTARA SECURITIES (d/h  KWIK TJANDRA MARTOATMODJO) </t>
  </si>
  <si>
    <t>Plaza BII Menara 3 Lt. 11, Jl. M. H. Thamrin Kav. 51, Jakarta, 10350, Telp. 3929601-218-228, Fax. 3929638-9588</t>
  </si>
  <si>
    <t>Plaza BII Menara 3 Lt. 11</t>
  </si>
  <si>
    <t>Jl. M. H. Thamrin Kav. 51</t>
  </si>
  <si>
    <t>Telp. 3929601-218-228</t>
  </si>
  <si>
    <t>Fax. 3929638-9588</t>
  </si>
  <si>
    <t>Asing</t>
  </si>
  <si>
    <t>FS</t>
  </si>
  <si>
    <t>AmCapital Indonesia</t>
  </si>
  <si>
    <t xml:space="preserve">PT. AMCAPITAL INDONESIA (d/h ARAB MALAYSIAN CAPITAL INDONESIA, d/h  MULTIDANA SEKURINDO, d/h  MULTI  PENGELOLA DANA PRIMA) </t>
  </si>
  <si>
    <t>Wisma GKBI 5th Floor, Suite 501, Jl. Jend. Sudirman No. 28, Jakarta, 10210, Telp. 5742310, 2512430, 5700079, Fax. 5713706, 5719011</t>
  </si>
  <si>
    <t>Wisma GKBI 5th Floor, Suite 501</t>
  </si>
  <si>
    <t>Jl. Jend. Sudirman No. 28</t>
  </si>
  <si>
    <t>Telp. 5742310, 2512430, 5700079</t>
  </si>
  <si>
    <t>Fax. 5713706, 5719011</t>
  </si>
  <si>
    <t>BJ</t>
  </si>
  <si>
    <t>Andalan Artha Advisindo Sekuritas</t>
  </si>
  <si>
    <t xml:space="preserve">PT. ANDALAN ARTHA ADVISINDO SEKURITAS (d/h DANADUTA INDONESIA) </t>
  </si>
  <si>
    <t>Gedung Equity Tower Lt. 22, Jl. Jend. Sudirman Kav. 52-53 , Jakarta, 12190, Telp. 29916600, Fax. 5152644, 5152454</t>
  </si>
  <si>
    <t>Gedung Equity Tower Lt. 22</t>
  </si>
  <si>
    <t xml:space="preserve">Jl. Jend. Sudirman Kav. 52-53 </t>
  </si>
  <si>
    <t>Telp. 29916600</t>
  </si>
  <si>
    <t>Fax. 5152644, 5152454</t>
  </si>
  <si>
    <t>ID</t>
  </si>
  <si>
    <t xml:space="preserve">PT. ANUGERAH SECURINDO INDAH  </t>
  </si>
  <si>
    <t>Komp. Ruko Cempaka Mas   Blok M No. 1,2,3 Cempaka Putih, Jl. Jend Suprapto - Cempaka Mas, Jakarta Pusat, 10640, Telp. 42800433, Fax. 42800432</t>
  </si>
  <si>
    <t>Komp. Ruko Cempaka Mas   Blok M No. 1,2,3 Cempaka Putih</t>
  </si>
  <si>
    <t>Jl. Jend Suprapto - Cempaka Mas</t>
  </si>
  <si>
    <t>Jakarta Pusat</t>
  </si>
  <si>
    <t>Telp. 42800433</t>
  </si>
  <si>
    <t>Fax. 42800432</t>
  </si>
  <si>
    <t>BUMN</t>
  </si>
  <si>
    <t>SH</t>
  </si>
  <si>
    <t xml:space="preserve">PT. ARTHA SECURITIES INDONESIA  </t>
  </si>
  <si>
    <t>Artha Building Mangga Dua Square Blok F No. 40, Jl. Gunung Sahari Raya, Jakarta, 10730, Telp. 62312626, Fax. 62312525</t>
  </si>
  <si>
    <t>Artha Building Mangga Dua Square Blok F No. 40</t>
  </si>
  <si>
    <t>Jl. Gunung Sahari Raya</t>
  </si>
  <si>
    <t>Telp. 62312626</t>
  </si>
  <si>
    <t>Fax. 62312525</t>
  </si>
  <si>
    <t>043/ASI/V/2012-DIR</t>
  </si>
  <si>
    <t>15 Mei 2012</t>
  </si>
  <si>
    <t>Permintaan Data Nasabah Yang Melakukan Transaksi Tanpa Rekening Dengan Nasabah (RDN)</t>
  </si>
  <si>
    <t>IP</t>
  </si>
  <si>
    <t xml:space="preserve">PT. ASJAYA INDOSURYA SECURITIES  </t>
  </si>
  <si>
    <t>Graha Surya Lt. 6, Jl. Setiabudi Selatan I Kav 9 , Jakarta Selatan, 12920, Telp. 57905068, Fax. 57904898</t>
  </si>
  <si>
    <t>Graha Surya Lt. 6</t>
  </si>
  <si>
    <t xml:space="preserve">Jl. Setiabudi Selatan I Kav 9 </t>
  </si>
  <si>
    <r>
      <t xml:space="preserve">Jakarta </t>
    </r>
    <r>
      <rPr>
        <b/>
        <sz val="11"/>
        <color theme="1"/>
        <rFont val="Calibri"/>
        <family val="2"/>
      </rPr>
      <t>Selatan</t>
    </r>
  </si>
  <si>
    <t>Telp. 57905068</t>
  </si>
  <si>
    <t>Fax. 57904898</t>
  </si>
  <si>
    <t>DX</t>
  </si>
  <si>
    <t xml:space="preserve">PT. BAHANA SECURITIES (d/h  REKAPRIMA SEKURITAS) </t>
  </si>
  <si>
    <t>Niaga Tower Lt. 19, Jl. Jend. Sudirman Kav. 58, Jakarta, 12190, Telp. 2505080, Fax. 2505070-71</t>
  </si>
  <si>
    <t>Niaga Tower Lt. 19</t>
  </si>
  <si>
    <t>Jl. Jend. Sudirman Kav. 58</t>
  </si>
  <si>
    <t>Telp. 2505080</t>
  </si>
  <si>
    <t>Fax. 2505070-71</t>
  </si>
  <si>
    <t>BZ</t>
  </si>
  <si>
    <t xml:space="preserve">PT. BATAVIA PROSPERINDO SEKURITAS  </t>
  </si>
  <si>
    <t>Plaza Chase  Lantai 12, Jl. Jend. Sudirman Kav.21, Jakarta, 12920, Telp. 5207374, Fax. 5206936</t>
  </si>
  <si>
    <t>Plaza Chase  Lantai 12</t>
  </si>
  <si>
    <t>Jl. Jend. Sudirman Kav.21</t>
  </si>
  <si>
    <t>Telp. 5207374</t>
  </si>
  <si>
    <t>Fax. 5206936</t>
  </si>
  <si>
    <t>341/BPS-DIR/05/2012</t>
  </si>
  <si>
    <t>31 Mei 2012</t>
  </si>
  <si>
    <t>Tanggapan Atas Surat Bapepam-LK Perihal Sanksi Pembinaan Berupa Peringatan Tertulis</t>
  </si>
  <si>
    <t>AR</t>
  </si>
  <si>
    <t>Binaartha Parama</t>
  </si>
  <si>
    <t xml:space="preserve">PT. BINAARTHA PARAMA  </t>
  </si>
  <si>
    <t>Gedung Setiabudi Atrium Lt. 5 Suite 502a-503, Jl. HR Rasuna Said Kav. 62, Jakarta, 12920, Telp. 5206678, Fax. 5210325</t>
  </si>
  <si>
    <t>Gedung Setiabudi Atrium Lt. 5 Suite 502a-503</t>
  </si>
  <si>
    <t>Jl. HR Rasuna Said Kav. 62</t>
  </si>
  <si>
    <t>Telp. 5206678</t>
  </si>
  <si>
    <t>Fax. 5210325</t>
  </si>
  <si>
    <t>GA</t>
  </si>
  <si>
    <t>Bloom Nusantara Capital</t>
  </si>
  <si>
    <t>PT. BLOOM NUSANTARA CAPITAL  (d.h. SEKURITAS INDO PASIFIK INVESTASI)</t>
  </si>
  <si>
    <t>Gedung Bursa Efek Indonesia, Tower I, Lt. 16, Jl. Jend. Sudirman Kav. 52-53, Jakarta, 12190, Telp. (021)29967666, 29967600, Fax   (021) 51252966</t>
  </si>
  <si>
    <t>Gedung Bursa Efek Indonesia, Tower I, Lt. 16</t>
  </si>
  <si>
    <t>Jl. Jend. Sudirman Kav. 52-53</t>
  </si>
  <si>
    <t>Telp. (021)29967666, 29967600</t>
  </si>
  <si>
    <t>Fax   (021) 51252966</t>
  </si>
  <si>
    <t>NI</t>
  </si>
  <si>
    <t xml:space="preserve">PT. BNI SECURITIES  </t>
  </si>
  <si>
    <t>Sudirman Plaza Indofood Tower. Lt. 16, Jl Jendral Sudirman Kav. 76 - 78, Jakarta, 12910, Telp. 25543946, Fax. 5795831</t>
  </si>
  <si>
    <t>Sudirman Plaza Indofood Tower. Lt. 16</t>
  </si>
  <si>
    <t>Jl Jendral Sudirman Kav. 76 - 78</t>
  </si>
  <si>
    <t>Telp. 25543946</t>
  </si>
  <si>
    <t>Fax. 5795831</t>
  </si>
  <si>
    <t>BW</t>
  </si>
  <si>
    <t>BNP Paribas Securities Indonesia</t>
  </si>
  <si>
    <t xml:space="preserve">PT. BNP PARIBAS SECURITIES INDONESIA (d/h BNP PARIBAS PEREGRINE, d/h  BNP PRIME PEREGRINE) </t>
  </si>
  <si>
    <t>Menara BCA Lt. 35, Grand Indonesia, Jl. M.H. Thamrin No. 1, Jakarta , 10310, Telp. 23586586, 23586235, 23584910, Fax. 23587587, 23586860</t>
  </si>
  <si>
    <t>Menara BCA Lt. 35, Grand Indonesia</t>
  </si>
  <si>
    <t>Jl. M.H. Thamrin No. 1</t>
  </si>
  <si>
    <t>Telp. 23586586, 23586235, 23584910</t>
  </si>
  <si>
    <t>Fax. 23587587, 23586860</t>
  </si>
  <si>
    <t>49/Compliance/BNPPPSI/2012</t>
  </si>
  <si>
    <t>22 Mei 2012</t>
  </si>
  <si>
    <t>Penjelasan atas Pemberian Sanksi Pembinaan Berupa Peringatan tertulis</t>
  </si>
  <si>
    <t>HK</t>
  </si>
  <si>
    <t xml:space="preserve">PT. BRENT SECURITIES (d/h PDFCI SECURITIES) </t>
  </si>
  <si>
    <t>Plaza Bapindo - Mandiri Tower  Lt. 19, Jl. Jend Sudirman Kav. 54-55, Jakarta, 12190, Telp. 5266628-68, Fax. 5277259, 5266629</t>
  </si>
  <si>
    <t>Plaza Bapindo - Mandiri Tower  Lt. 19</t>
  </si>
  <si>
    <t>Jl. Jend Sudirman Kav. 54-55</t>
  </si>
  <si>
    <t>Telp. 5266628-68</t>
  </si>
  <si>
    <t>Fax. 5277259, 5266629</t>
  </si>
  <si>
    <t>RF</t>
  </si>
  <si>
    <t xml:space="preserve">PT. BUANA CAPITAL (d/h  ARTADWIPA PERSADA) </t>
  </si>
  <si>
    <t>Indonesia Stock Exchange Building Tower II, 26th Floor</t>
  </si>
  <si>
    <t>Jl. Jend Sudirman Kav. 52-53</t>
  </si>
  <si>
    <t>Telp. (021) 5150203</t>
  </si>
  <si>
    <t>Fax. (021) 5150241</t>
  </si>
  <si>
    <t>260/BC-COMP/V/2012</t>
  </si>
  <si>
    <t>23 Mei 2012</t>
  </si>
  <si>
    <t>Laporan Atas Sanksi Pembinaan Berupa Peringatan Tertulis</t>
  </si>
  <si>
    <t>ZR</t>
  </si>
  <si>
    <t xml:space="preserve">PT. BUMIPUTERA CAPITAL INDONESIA (d/h  FICOR SEKURITAS INDONESIA, d/h  FICORITAS) </t>
  </si>
  <si>
    <t>Wisma Bumiputera Lt. 17, Jl. Jend Sudirman Kav. 75, Jakarta, 12190, Telp. 52960155, 52960150, Fax. 52960148</t>
  </si>
  <si>
    <t>Wisma Bumiputera Lt. 17</t>
  </si>
  <si>
    <t>Jl. Jend Sudirman Kav. 75</t>
  </si>
  <si>
    <t>Telp. 52960155, 52960150</t>
  </si>
  <si>
    <t>Fax. 52960148</t>
  </si>
  <si>
    <t>YU</t>
  </si>
  <si>
    <t xml:space="preserve">PT. CIMB SECURITIES INDONESIA (d/h CIMB-GK SECURITIES INDONESIA, d/h  GK GOH INDONESIA, d/h  GK GOH OMETRACO) </t>
  </si>
  <si>
    <t>Gedung Bursa Efek Indonesia Menara II, Lantai 20, Jl. Jend. Sudirman Kav. 52-53, Jakarta, 12190, Telp. 5151330, Fax. 5151335</t>
  </si>
  <si>
    <t>Gedung Bursa Efek Indonesia Menara II, Lantai 20</t>
  </si>
  <si>
    <t>Telp. 5151330</t>
  </si>
  <si>
    <t>Fax. 5151335</t>
  </si>
  <si>
    <t>KI</t>
  </si>
  <si>
    <t>Ciptadana Securities</t>
  </si>
  <si>
    <t xml:space="preserve">PT. CIPTADANA SECURITIES (d/h CIPTADANA SECURITIES USAHA) </t>
  </si>
  <si>
    <t>Plaza Asia Office Park 2, Jl Jenderal Sudirman Kav 59, Jakarta Selatan, 12190, Telp. (021) 25574800, Fax. (021) 25574842</t>
  </si>
  <si>
    <t>Plaza Asia Office Park 2</t>
  </si>
  <si>
    <t>Jl Jenderal Sudirman Kav 59</t>
  </si>
  <si>
    <t>Telp. (021) 25574800</t>
  </si>
  <si>
    <t>Fax. (021) 25574842</t>
  </si>
  <si>
    <t>CG</t>
  </si>
  <si>
    <t>Citigroup Securities Indonesia</t>
  </si>
  <si>
    <t xml:space="preserve">PT. CITIGROUP SECURITIES INDONESIA (d/h CITICORP SECURITIES INDONESIA) </t>
  </si>
  <si>
    <t>Citibank Tower  Lt. 6, Jl. Jend. Sudirman Kav. 54-55, Jakarta, 12190, Telp. 52908545, Fax. 52908540</t>
  </si>
  <si>
    <t>Citibank Tower  Lt. 6</t>
  </si>
  <si>
    <t>Jl. Jend. Sudirman Kav. 54-55</t>
  </si>
  <si>
    <t>Telp. 52908545</t>
  </si>
  <si>
    <t>Fax. 52908540</t>
  </si>
  <si>
    <t>KZ</t>
  </si>
  <si>
    <t>CLSA Indonesia</t>
  </si>
  <si>
    <t xml:space="preserve">PT. CLSA INDONESIA (d/h CREDIT LYONNAIS CAPITAL INDONESIA, d/h  DIAN ADYA SECURITAS) </t>
  </si>
  <si>
    <t>Wisma GKBI Lt.9 Suite 901, Jl. Jend Sudirman No. 28, Jakarta, 10210, Telp. (021) 25548888, Fax. ( 021) 5746922</t>
  </si>
  <si>
    <t>Wisma GKBI Lt.9 Suite 901</t>
  </si>
  <si>
    <t>Jl. Jend Sudirman No. 28</t>
  </si>
  <si>
    <t>Telp. (021) 25548888</t>
  </si>
  <si>
    <t>Fax. ( 021) 5746922</t>
  </si>
  <si>
    <t>CS</t>
  </si>
  <si>
    <t>Credit Suisse Securities Indonesia</t>
  </si>
  <si>
    <t xml:space="preserve">PT. CREDIT SUISSE SECURITIES INDONESIA (d/h CREDIT SUISSE FIRST BOSTON INDONESIA) </t>
  </si>
  <si>
    <t>Sampoerna Strategic Square, South Tower, Lt. 23, Jl. Jend Sudirman Kav. 45 - 46, Jakarta, 12930, Telp. 25537900, Fax. 25537999</t>
  </si>
  <si>
    <t>Sampoerna Strategic Square, South Tower, Lt. 23</t>
  </si>
  <si>
    <t>Jl. Jend Sudirman Kav. 45 - 46</t>
  </si>
  <si>
    <t>Telp. 25537900</t>
  </si>
  <si>
    <t>Fax. 25537999</t>
  </si>
  <si>
    <t>OD</t>
  </si>
  <si>
    <t xml:space="preserve">PT. DANAREKSA SEKURITAS  </t>
  </si>
  <si>
    <t>Gedung Danareksa, Jl. Medan Merdeka  Selatan No. 14, Jakarta, 10110, Telp. 3509777, 3509888, Fax. 3500989</t>
  </si>
  <si>
    <t>Gedung Danareksa</t>
  </si>
  <si>
    <t>Jl. Medan Merdeka  Selatan No. 14</t>
  </si>
  <si>
    <t>Telp. 3509777, 3509888</t>
  </si>
  <si>
    <t>Fax. 3500989</t>
  </si>
  <si>
    <t>PF</t>
  </si>
  <si>
    <t xml:space="preserve">PT. DANASAKTI SECURITIES  </t>
  </si>
  <si>
    <t>Jl. Tanah Abang III No. 6, Jakarta, 10160, Telp.  2312345, Fax.  2314880</t>
  </si>
  <si>
    <t>Jl. Tanah Abang III No. 6</t>
  </si>
  <si>
    <t>Telp.  2312345</t>
  </si>
  <si>
    <t>Fax.  2314880</t>
  </si>
  <si>
    <t>007/NS/AK/V/12</t>
  </si>
  <si>
    <t>Penjelasan Nasabah Tanpa RDN pada Bulan April 2012</t>
  </si>
  <si>
    <t>II</t>
  </si>
  <si>
    <t xml:space="preserve">PT. DANATAMA MAKMUR  </t>
  </si>
  <si>
    <t>Danatama Square, JL. Mega Kuningan Timur Blok C-6 / Kav. 12 Kawasan Mega Kuningan , Jakarta, 12950, Telp. 57974288, Fax: 5797489</t>
  </si>
  <si>
    <t>Danatama Square</t>
  </si>
  <si>
    <t xml:space="preserve">JL. Mega Kuningan Timur Blok C-6 / Kav. 12 Kawasan Mega Kuningan </t>
  </si>
  <si>
    <t>Telp. 57974288</t>
  </si>
  <si>
    <t>Fax: 5797489</t>
  </si>
  <si>
    <t>014/Dir/DM/V/2012</t>
  </si>
  <si>
    <t>24 Mei 2012</t>
  </si>
  <si>
    <t>Tanggapan Surat S-5622/BL/2012</t>
  </si>
  <si>
    <t>BQ</t>
  </si>
  <si>
    <t>Danpac Sekuritas</t>
  </si>
  <si>
    <t xml:space="preserve">PT. DANPAC SEKURITAS (d/h  AMCOL SECURINDO) </t>
  </si>
  <si>
    <t>Gedung Equity Tower, Lt. 9 Unit A &amp; E, SCBD Lot. 9, Jl. Jend. Sudirman Kav. 52-53,  Jakarta, 12190, Telp. 29911888, Fax. 29911999</t>
  </si>
  <si>
    <t>Gedung Equity Tower, Lt. 9 Unit A &amp; E, SCBD Lot. 9</t>
  </si>
  <si>
    <t xml:space="preserve"> Jakarta</t>
  </si>
  <si>
    <t>Telp. 29911888</t>
  </si>
  <si>
    <t>Fax. 29911999</t>
  </si>
  <si>
    <t>DIR-BS/0469/DP-BAPEPAM/V/12</t>
  </si>
  <si>
    <t>21 Mei 2012</t>
  </si>
  <si>
    <t>Penjelasan Terkait Sanksi Pembinaan Berupa Peringatan Tertulis</t>
  </si>
  <si>
    <t>DP</t>
  </si>
  <si>
    <t>DBS Vickers Securities Indonesia</t>
  </si>
  <si>
    <t xml:space="preserve">PT. DBS VICKERS SECURITIES INDONESIA (d/h  VICKERS BALLAS INDONESIA, d/h  VICKERS BALLAS TAMARA) </t>
  </si>
  <si>
    <t>Plaza Permata, Top Floor , Jl. MH. Thamrin  Kav. 57, Jakarta, 10350, Telp.  39832668, Fax. 39832669</t>
  </si>
  <si>
    <t xml:space="preserve">Plaza Permata, Top Floor </t>
  </si>
  <si>
    <t>Jl. MH. Thamrin  Kav. 57</t>
  </si>
  <si>
    <t>Telp.  39832668</t>
  </si>
  <si>
    <t>Fax. 39832669</t>
  </si>
  <si>
    <t>099?MGT/DBSVI/V/2012</t>
  </si>
  <si>
    <t>16 Mei 2012</t>
  </si>
  <si>
    <t>Permohonan Peninjauan atas Sanksi Pembinaan Bapepam dan LK</t>
  </si>
  <si>
    <t>DB</t>
  </si>
  <si>
    <t>Deutsche Securities Indonesia</t>
  </si>
  <si>
    <t xml:space="preserve">PT. DEUTSCHE SECURITIES INDONESIA (d/h DEUTSCHE MORGAN GRENFELL INDONESIA) </t>
  </si>
  <si>
    <t>Deutsche Bank Building Lt. 9, Jl. Imam Bonjol No. 80, Jakarta, 10310, Telp. 3189 545, Fax. 3189 076</t>
  </si>
  <si>
    <t>Deutsche Bank Building Lt. 9</t>
  </si>
  <si>
    <t>Jl. Imam Bonjol No. 80</t>
  </si>
  <si>
    <t>Telp. 3189 545</t>
  </si>
  <si>
    <t>Fax. 3189 076</t>
  </si>
  <si>
    <t>TX</t>
  </si>
  <si>
    <t>Dhanawibawa Arthacemerlang</t>
  </si>
  <si>
    <t xml:space="preserve">PT. DHANAWIBAWA ARTHACEMERLANG  </t>
  </si>
  <si>
    <t>Gd. Bursa Efek Jakarta Lt.15 Menara I Suite 1504, Jl. Jend Sudirman Kav . 52-53, Jakarta, 12190, Telp. 5151678-79, Fax. 5151226</t>
  </si>
  <si>
    <t>Gd. Bursa Efek Jakarta Lt.15 Menara I Suite 1504</t>
  </si>
  <si>
    <t>Jl. Jend Sudirman Kav . 52-53</t>
  </si>
  <si>
    <t>Telp. 5151678-79</t>
  </si>
  <si>
    <t>Fax. 5151226</t>
  </si>
  <si>
    <t>224/Equity/DWAC/V/2012</t>
  </si>
  <si>
    <t>SQ</t>
  </si>
  <si>
    <t>BCA Sekuritas</t>
  </si>
  <si>
    <t xml:space="preserve">PT. DINAMIKA USAHAJAYA  </t>
  </si>
  <si>
    <t>Jl. KS Tubun II/15, Jakarta, 11410, Telp. 5330987, 5303864 , Fax. 5330991</t>
  </si>
  <si>
    <t>Jl. KS Tubun II/15</t>
  </si>
  <si>
    <t xml:space="preserve">Telp. 5330987, 5303864 </t>
  </si>
  <si>
    <t>Fax. 5330991</t>
  </si>
  <si>
    <t>TS</t>
  </si>
  <si>
    <t>Dwidana Sakti Securindo</t>
  </si>
  <si>
    <t xml:space="preserve">PT. DWIDANA SAKTI SECURINDO  </t>
  </si>
  <si>
    <t>Wisma Bisnis Indonesia Lt.15, Jl. Let Jend. S. Parman Kav.12, Jakarta, 11480, Telp. 5307133, Fax. 5305877</t>
  </si>
  <si>
    <t>Wisma Bisnis Indonesia Lt.15</t>
  </si>
  <si>
    <t>Jl. Let Jend. S. Parman Kav.12</t>
  </si>
  <si>
    <t>Telp. 5307133</t>
  </si>
  <si>
    <t>Fax. 5305877</t>
  </si>
  <si>
    <t>004/DIR-DS/V/2012</t>
  </si>
  <si>
    <t>Penjelasan Rekening Dana Nasabah</t>
  </si>
  <si>
    <t>ES</t>
  </si>
  <si>
    <t xml:space="preserve">PT. EKOKAPITAL SEKURITAS (d/h  EKODANA SEKURITAS) </t>
  </si>
  <si>
    <t>Graha GAWI Lt. 5 (d/h. Grha FCB), Jl Setiabudi Selatan Kav. 10, Jakarta Selatan, 12920, Telp. 57904588, Fax. 57904593</t>
  </si>
  <si>
    <t>Graha GAWI Lt. 5 (d/h. Grha FCB)</t>
  </si>
  <si>
    <t>Jl Setiabudi Selatan Kav. 10</t>
  </si>
  <si>
    <t>Telp. 57904588</t>
  </si>
  <si>
    <t>Fax. 57904593</t>
  </si>
  <si>
    <t>136/ES/05/2012</t>
  </si>
  <si>
    <t>Sanski Pembinaan Berupa Peringatan Tertulis PT Ekokapital Sekuritas</t>
  </si>
  <si>
    <t>PI</t>
  </si>
  <si>
    <t>Magenta Kapital Indonesia</t>
  </si>
  <si>
    <t xml:space="preserve">PT. EMCO SECURITIES (d/h E-CAPITAL SECURITIES, d/h  SURABAYA ARTHA SELARAS) </t>
  </si>
  <si>
    <t>Menara Batavia Lt. 23, K.H Mas Mansyur Kav 126, Jakarta, 10220, Telp. 5747420, Fax. 5747422</t>
  </si>
  <si>
    <t>Menara Batavia Lt. 23</t>
  </si>
  <si>
    <t>K.H Mas Mansyur Kav 126</t>
  </si>
  <si>
    <t>Telp. 5747420</t>
  </si>
  <si>
    <t>Fax. 5747422</t>
  </si>
  <si>
    <t>MK</t>
  </si>
  <si>
    <t>Equator Securities</t>
  </si>
  <si>
    <t xml:space="preserve">PT. EQUATOR SECURITIES (d/h MAHANUSA SECURITIES d/h MAHANUSA KAPITAL) </t>
  </si>
  <si>
    <t>Wisma KEIAI Lantai 21, Jl. Jend. Sudirman Kav.3 , Jakarta , 10220, Telp. 5226668, Fax. 5226669</t>
  </si>
  <si>
    <t>Wisma KEIAI Lantai 21</t>
  </si>
  <si>
    <t xml:space="preserve">Jl. Jend. Sudirman Kav.3 </t>
  </si>
  <si>
    <t>Telp. 5226668</t>
  </si>
  <si>
    <t>Fax. 5226669</t>
  </si>
  <si>
    <t>BS</t>
  </si>
  <si>
    <t xml:space="preserve">PT. EQUITY SECURITIES INDONESIA (d/h EQUITY DEVELOPMENT SECURITIES, d/h  SURYA KENCANA SEKURITAS, d/h  GT INVESTAMA SEKURITAS, d/h  GAJAH NUSANTARA SEKURITAS, d/h  BDNI SECURITIES) </t>
  </si>
  <si>
    <t>Wisma Sudirman lt. 14, Jl. Jend Sudirman Kav. 34, Jakarta, 10220, Telp. 5700738, Fax. 5703379,-80</t>
  </si>
  <si>
    <t>Wisma Sudirman lt. 14</t>
  </si>
  <si>
    <t>Jl. Jend Sudirman Kav. 34</t>
  </si>
  <si>
    <t>Telp. 5700738</t>
  </si>
  <si>
    <t>Fax. 5703379,-80</t>
  </si>
  <si>
    <t>012/DGM/ESI/VI/2012</t>
  </si>
  <si>
    <t>Tanggapan Surat Sanksi Pembinaan Berupa Peringatan Tertulis</t>
  </si>
  <si>
    <t>AO</t>
  </si>
  <si>
    <t xml:space="preserve">PT. ERDIKHA ELIT SEKURITAS (d/h ERDIKHA ELIT, d/h  ERDHIKA MULYATAMA) </t>
  </si>
  <si>
    <t>Gedung Sucaco Lt. 5 , Jl. Kebon Sirih No. 71, Jakarta Pusat, 10340, Telp. 3100525 Ext. 265, Fax. 331119</t>
  </si>
  <si>
    <t xml:space="preserve">Gedung Sucaco Lt. 5 </t>
  </si>
  <si>
    <t>Jl. Kebon Sirih No. 71</t>
  </si>
  <si>
    <t>Telp. 3100525 Ext. 265</t>
  </si>
  <si>
    <t>Fax. 331119</t>
  </si>
  <si>
    <t>YP</t>
  </si>
  <si>
    <t>ETrading Securities</t>
  </si>
  <si>
    <t xml:space="preserve">PT. ETRADING SECURITIES (d/h  MONAS BUANA SECURITIES) </t>
  </si>
  <si>
    <t>Wisma GKBI Lt. 17 Suite 1715, Jl. Jend Sudirman  No. 28, Jakarta, 10210, Telp. 5741442, Fax. 5741443</t>
  </si>
  <si>
    <t>Wisma GKBI Lt. 17 Suite 1715</t>
  </si>
  <si>
    <t>Jl. Jend Sudirman  No. 28</t>
  </si>
  <si>
    <t>Telp. 5741442</t>
  </si>
  <si>
    <t>Fax. 5741443</t>
  </si>
  <si>
    <t>EL</t>
  </si>
  <si>
    <t xml:space="preserve">PT. EVERGREEN CAPITAL (d/h  AGRIDHANASATYA PERMATA) </t>
  </si>
  <si>
    <t>Panin  Bank Centre Ground Floor, Jl. Jend. Sudirman No. 1, Jakarta, 10270, Telp. 573 9510, Fax. 573 9508</t>
  </si>
  <si>
    <t>Panin  Bank Centre Ground Floor</t>
  </si>
  <si>
    <t>Jl. Jend. Sudirman No. 1</t>
  </si>
  <si>
    <t>Telp. 573 9510</t>
  </si>
  <si>
    <t>Fax. 573 9508</t>
  </si>
  <si>
    <t>PC</t>
  </si>
  <si>
    <t xml:space="preserve">PT. FIRST ASIA CAPITAL (d/h PANIN CAPITAL) </t>
  </si>
  <si>
    <t>Panin Bank Centre Lt. 3, Jl Jendral Sudirman No. 1 Senayan, Jakarta, 10270, Telp. 7201009, Fax. 5710895</t>
  </si>
  <si>
    <t>Panin Bank Centre Lt. 3</t>
  </si>
  <si>
    <t>Jl Jendral Sudirman No. 1 Senayan</t>
  </si>
  <si>
    <t>Telp. 7263969</t>
  </si>
  <si>
    <t>Fax. 5710895</t>
  </si>
  <si>
    <t>FO</t>
  </si>
  <si>
    <t>Forte Mentari Securities</t>
  </si>
  <si>
    <t xml:space="preserve">PT. FORTE MENTARI SECURITIES (d/h  MENTARI SECURINDO) </t>
  </si>
  <si>
    <t>Komp. Graha Kencana Blok CK, , Jl. Raya Perjuangan No. 88, Kebun Jeruk, Jakarta Barat , 11530, Telp. 5325894, Fax. 5325895</t>
  </si>
  <si>
    <t xml:space="preserve">Komp. Graha Kencana Blok CK, </t>
  </si>
  <si>
    <t>Jl. Raya Perjuangan No. 88, Kebun Jeruk</t>
  </si>
  <si>
    <t xml:space="preserve">Jakarta Barat </t>
  </si>
  <si>
    <t>Telp. 5325894</t>
  </si>
  <si>
    <t>Fax. 5325895</t>
  </si>
  <si>
    <t>AF</t>
  </si>
  <si>
    <t xml:space="preserve">PT. HARITA KENCANA SECURITIES (d/h  RITA WIJAYA KENCANA) </t>
  </si>
  <si>
    <t>Panin Bank Building Lt. 6, Jl. Jend. Sudirman - Senayan, Jakarta, 10270, Telp.5735610, 5735616, Fax. 5735611</t>
  </si>
  <si>
    <t>Panin Bank Building Lt. 6</t>
  </si>
  <si>
    <t>Jl. Jend. Sudirman - Senayan</t>
  </si>
  <si>
    <t>Telp.5735610, 5735616</t>
  </si>
  <si>
    <t>Fax. 5735611</t>
  </si>
  <si>
    <t>HD</t>
  </si>
  <si>
    <t>HD Capital Tbk.</t>
  </si>
  <si>
    <t xml:space="preserve">PT. HD CAPITAL TBK. (d/h HORTUS DANAVEST Tbk, d/h HARUMDANA SEKURITAS) </t>
  </si>
  <si>
    <t>Sona Topaz Tower Lt.11, Jl. Jend. Sudirman Kav. 26, Jakarta , 12920, Telp. 2506337, Fax. 2506332</t>
  </si>
  <si>
    <t>Sona Topaz Tower Lt.11</t>
  </si>
  <si>
    <t>Jl. Jend. Sudirman Kav. 26</t>
  </si>
  <si>
    <t>Telp. 2506337</t>
  </si>
  <si>
    <t>Fax. 2506332</t>
  </si>
  <si>
    <t>077/HD-Dir/V/2012</t>
  </si>
  <si>
    <t>Klarifikasi Sanksi Pembinaan Berupa Peringatan Tertulis</t>
  </si>
  <si>
    <t>HP</t>
  </si>
  <si>
    <t xml:space="preserve">PT. HENAN PUTIHRAI  </t>
  </si>
  <si>
    <t xml:space="preserve">Penthouse @18, Tamara Centre Jl. Jenderal Sudirman Kav.24 Jakarta 12920  Telp : 021-5206464 Fax  : 021-5206797/95 </t>
  </si>
  <si>
    <t>Penthouse @18, Tamara Centre</t>
  </si>
  <si>
    <t>Jl. Jenderal Sudirman Kav.24</t>
  </si>
  <si>
    <t xml:space="preserve">Telp : 021-5206464 </t>
  </si>
  <si>
    <t xml:space="preserve">Fax  : 021-5206797/95 </t>
  </si>
  <si>
    <t>122/HP-DIR/V/2012</t>
  </si>
  <si>
    <t>Klarifikasi Transaksi Nasabah Yang Belum Memiliki RDN</t>
  </si>
  <si>
    <t>GW</t>
  </si>
  <si>
    <t xml:space="preserve">PT. HSBC SECURITIES INDONESIA (d/h  WARDLDLEY JAMES CAPEL) </t>
  </si>
  <si>
    <t>Gd. World Trade Center. Lt.4, Jl. Jend. Sudirman Kav. 29-31, Jakarta, 12920, Telp. 5246452, Fax. 5211043</t>
  </si>
  <si>
    <t>Gd. World Trade Center. Lt.4</t>
  </si>
  <si>
    <t>Jl. Jend. Sudirman Kav. 29-31</t>
  </si>
  <si>
    <t>Telp. 5246452</t>
  </si>
  <si>
    <t>Fax. 5211043</t>
  </si>
  <si>
    <t>PD</t>
  </si>
  <si>
    <t xml:space="preserve">PT. INDO PREMIER SECURITIES (d/h  PURIDANA SEKURINDO) </t>
  </si>
  <si>
    <t>Wisma GKBI Lt. 7 Suite 718, Jl. Jend. Sudirman No. 28, Jakarta, 10210, Telp. 57931168-1166, Fax. 57931167</t>
  </si>
  <si>
    <t>Wisma GKBI Lt. 7 Suite 718</t>
  </si>
  <si>
    <t>Telp. 57931168-1166</t>
  </si>
  <si>
    <t>Fax. 57931167</t>
  </si>
  <si>
    <t>BD</t>
  </si>
  <si>
    <t xml:space="preserve">PT. INDOMITRA SECURITIES (d/h MITRA INVESTDANA SEKURINDO, d/h  MITRA DUTA SEKURITAS) </t>
  </si>
  <si>
    <t>Gedung Wira Usaha lt. 4, Jl. HR. Rasuna Said Kav. C-5, Jakarta, 12940, Telp. 5229073 -30, Fax. 5229081</t>
  </si>
  <si>
    <t>Gedung Wira Usaha lt. 4</t>
  </si>
  <si>
    <t>Jl. HR. Rasuna Said Kav. C-5</t>
  </si>
  <si>
    <t>Telp. 5229073 -30</t>
  </si>
  <si>
    <t>Fax. 5229081</t>
  </si>
  <si>
    <t>IU</t>
  </si>
  <si>
    <t xml:space="preserve">PT. INOVASI UTAMA SEKURINDO  </t>
  </si>
  <si>
    <t>Menara Palma, Lt. 5, Unit 5-6, Jl. H.R. Rasuna Said Blok X2 Kav. 6, Jakarta , 12950, Telp. (021) 57957363, Fax. 57957364</t>
  </si>
  <si>
    <t>Jl. Persatuan Guru 41A, Petojo Selatan</t>
  </si>
  <si>
    <t>Telp. (021) 3853363</t>
  </si>
  <si>
    <t>Fax. 3853362</t>
  </si>
  <si>
    <t>BF</t>
  </si>
  <si>
    <t>Intifikasa Securindo</t>
  </si>
  <si>
    <t xml:space="preserve">PT. INTIFIKASA SECURINDO  </t>
  </si>
  <si>
    <t>Menara Batavia Lantai 23, Jl. KH. Mas Mansyur Kav. 125-126, Jakarta Pusat, 10220, Telp. (021) 5793-0080, Fax. (021) 5793-0090</t>
  </si>
  <si>
    <t>Menara Batavia Lantai 23</t>
  </si>
  <si>
    <t>Jl. KH. Mas Mansyur Kav. 125-126</t>
  </si>
  <si>
    <t>Telp. (021) 5793-0080</t>
  </si>
  <si>
    <t>Fax. (021) 5793-0090</t>
  </si>
  <si>
    <t>IT</t>
  </si>
  <si>
    <t xml:space="preserve">PT. INTITELADAN ARTHASWADAYA  </t>
  </si>
  <si>
    <t>Jl. Sumatera No.92 B , Surabaya, , Telp. (031) 5012222-7777, Fax. (031) 5011343</t>
  </si>
  <si>
    <t xml:space="preserve">Jl. Sumatera No.92 B </t>
  </si>
  <si>
    <t>Telp. (031) 5012222-7777</t>
  </si>
  <si>
    <t>Fax. (031) 5011343</t>
  </si>
  <si>
    <t>S-20/ITAS-DIR/V/2012</t>
  </si>
  <si>
    <t>Fasilitas Transaksi Efek bagi Nasabah</t>
  </si>
  <si>
    <t>IN</t>
  </si>
  <si>
    <t xml:space="preserve">PT. INVESTINDO NUSANTARA SEKURITAS (d/h  BIRA SEKURITAS, d/h  ANEKAREKSA SEC CORP) </t>
  </si>
  <si>
    <t>Plaza ABDA Lt. 17, Jl. Jend. Sudirman Kav. 59, Jakarta, 12190, Telp. 5150817, Fax. 51401616</t>
  </si>
  <si>
    <t>Plaza ABDA Lt. 17</t>
  </si>
  <si>
    <t>Jl. Jend. Sudirman Kav. 59</t>
  </si>
  <si>
    <t>Telp. 5150817</t>
  </si>
  <si>
    <t>Fax. 51401616</t>
  </si>
  <si>
    <t>1281/INS/DIR-JK/V/2012</t>
  </si>
  <si>
    <t>Penjelasan atas Transaksi Efek pada Bulan April 2012 Nasabah yang belum Memiliki RDN</t>
  </si>
  <si>
    <t>WW</t>
  </si>
  <si>
    <t>Jakarta Securities</t>
  </si>
  <si>
    <t xml:space="preserve">PT. JAKARTA SECURITIES (d/h SUPRASURYA DANAWAN SEKURITAS Tbk, d/h SUPRASURYA DANAWAN  SEKURITAS) </t>
  </si>
  <si>
    <t>Rukan Crown Palace, Jl Prof. Dr. Soepomo Blok C No 27, Menteng Dalam, Jakarta Selatan, 12870, Telp. (021) 390-2789, Fax. (021) 390-2723</t>
  </si>
  <si>
    <t>Rukan Crown Palace</t>
  </si>
  <si>
    <t>Jl Prof. Dr. Soepomo Blok C No 27 Menteng Dalam</t>
  </si>
  <si>
    <t xml:space="preserve"> Jakarta Selatan</t>
  </si>
  <si>
    <t>Telp. (021) 390-2789</t>
  </si>
  <si>
    <t>Fax. (021) 390-2723</t>
  </si>
  <si>
    <t>TIDAK AKTIF</t>
  </si>
  <si>
    <t>YB</t>
  </si>
  <si>
    <t>Jasa Utama Capital</t>
  </si>
  <si>
    <t xml:space="preserve">PT. JASA UTAMA CAPITAL (d/h KAPITALINDO UTAMA  </t>
  </si>
  <si>
    <t>Menara Thamrin Lt. 2 Suite 203, Jl. M.H. Thamrin Kav. 3, Jakarta, 10250, Telp. General : (3221) 2301860, 2301861, Fax. (6221) 2301862</t>
  </si>
  <si>
    <t>Menara Thamrin Lt. 2 Suite 203</t>
  </si>
  <si>
    <t>Jl. M.H. Thamrin Kav. 3</t>
  </si>
  <si>
    <t>Telp. General : (3221) 2301860, 2301861</t>
  </si>
  <si>
    <t>Fax. (6221) 2301862</t>
  </si>
  <si>
    <t>BK</t>
  </si>
  <si>
    <t>JP Morgan Securities Indonesia</t>
  </si>
  <si>
    <t xml:space="preserve">PT. JP MORGAN SECURITIES INDONESIA (d/h  JARDINE FLEMING NUSANTARA) </t>
  </si>
  <si>
    <t xml:space="preserve">Gedung The Energy, lt. 6 SCBD Lot 11A, Jl. Jendral Sudirman Kav 52 - 53, Jakarta, 12190, Telp. 52918181, </t>
  </si>
  <si>
    <t>Gedung The Energy, lt. 6 SCBD Lot 11A</t>
  </si>
  <si>
    <t>Jl. Jendral Sudirman Kav 52 - 53</t>
  </si>
  <si>
    <t>Telp. 52918181</t>
  </si>
  <si>
    <t>ZP</t>
  </si>
  <si>
    <t xml:space="preserve">PT. KIM ENG SECURITIES  </t>
  </si>
  <si>
    <t>Plaza Bapindo - Citibank Tower Lt. 17, Jl. Jendral Sudirman Kav 54-55, Jakarta, 12190, Tel. 25571188, Fax. 25571189</t>
  </si>
  <si>
    <t>Plaza Bapindo - Citibank Tower Lt. 17</t>
  </si>
  <si>
    <t>Jl. Jendral Sudirman Kav 54-55</t>
  </si>
  <si>
    <t>Tel. 25571188</t>
  </si>
  <si>
    <t>Fax. 25571189</t>
  </si>
  <si>
    <t>OL/351/KES.DIR/V/2012</t>
  </si>
  <si>
    <t>Penjelasan dan Permohonan Bertemu untuk Klarifikasi</t>
  </si>
  <si>
    <t>AG</t>
  </si>
  <si>
    <t>Kiwoom Securities Indonesia</t>
  </si>
  <si>
    <t xml:space="preserve">PT. KIWOOM SECURITIES INDONESIA (d/h DONGSUH SECURITIES, d/h DONGSUH KOLIBINDO SECURITIES, d/h  KOLIBINDO PERKASA) </t>
  </si>
  <si>
    <t>Gedung Graha Irama Lt. 6   Unit 6-D, Jl. HR Rasuna Said Blok X-1 Kav. 1-2, Jakarta Selatan, 12950, Telp. 5261326, Fax. 5261320</t>
  </si>
  <si>
    <t>Gedung Graha Irama Lt. 6   Unit 6-D</t>
  </si>
  <si>
    <t>Jl. HR Rasuna Said Blok X-1 Kav. 1-2</t>
  </si>
  <si>
    <t>Telp. 5261326</t>
  </si>
  <si>
    <t>Fax. 5261320</t>
  </si>
  <si>
    <t>28 Mei 2012</t>
  </si>
  <si>
    <t>KS</t>
  </si>
  <si>
    <t>Kresna Graha Sekurindo Tbk.</t>
  </si>
  <si>
    <t xml:space="preserve">PT. KRESNA GRAHA SEKURINDO TBK.  </t>
  </si>
  <si>
    <t>Gedung BEI, Menara I, Lt. 30, Jl. Jend. Sudirman Kav. 52-53, Jakarta, 12190, Telp. 5152889-2595-2606, Fax. 5155280</t>
  </si>
  <si>
    <t>Gedung BEI, Menara I, Lt. 30</t>
  </si>
  <si>
    <t>Telp. 5152889-2595-2606</t>
  </si>
  <si>
    <t>Fax. 5155280</t>
  </si>
  <si>
    <t>YJ</t>
  </si>
  <si>
    <t xml:space="preserve">PT. LAUTANDHANA SECURINDO  </t>
  </si>
  <si>
    <t>Wisma Kyoei Prince Lt. 15, Jl. Jendral Sudirman Kav. 3, Jakarta, 10220, Telp. (021) 57851818, 57851888, Fax. (021) 57851717, 57851777, 57851597</t>
  </si>
  <si>
    <t>Wisma Kyoei Prince Lt. 15</t>
  </si>
  <si>
    <t>Jl. Jendral Sudirman Kav. 3</t>
  </si>
  <si>
    <t>Telp. (021) 57851818, 57851888</t>
  </si>
  <si>
    <t>Fax. (021) 57851717, 57851777, 57851597</t>
  </si>
  <si>
    <t>RX</t>
  </si>
  <si>
    <t>Macquarie Capital Securities Indonesia</t>
  </si>
  <si>
    <t xml:space="preserve">PT. MACQUARIE CAPITAL SECURITIES INDONESIA (d/h MACQUARIE SECURITIES INDONESIA d/h ING SECURITIES INDONESIA d/h  ING BARING SECURITIES INDONESIA) </t>
  </si>
  <si>
    <t>Gedung Bursa Efek Indonesia Tower I Lt.8, JL.Jend Sudirman Kav.52-53, Jakarta, 12190, Telp. 5151818-1555, Fax. 5151212, 0971</t>
  </si>
  <si>
    <t>Gedung Bursa Efek Indonesia Tower I Lt.8</t>
  </si>
  <si>
    <t>JL.Jend Sudirman Kav.52-53</t>
  </si>
  <si>
    <t>Telp. 5151818-1555</t>
  </si>
  <si>
    <t>Fax. 5151212, 0971</t>
  </si>
  <si>
    <t>KW</t>
  </si>
  <si>
    <t>Madani Securities</t>
  </si>
  <si>
    <t xml:space="preserve">PT. MADANI SECURITIES (d/h  WIDARI SECURITIES d/h ASTRA SECURITIES) </t>
  </si>
  <si>
    <t>Menara Prima Lt. 25, Jl. DR. Ide Anak Agung Gde Agung Blok 6.2, Jakarta, 12950, Telp. 57948170, Fax. 57948171</t>
  </si>
  <si>
    <t>Menara Prima Lt. 25</t>
  </si>
  <si>
    <t>Jl. DR. Ide Anak Agung Gde Agung Blok 6.2</t>
  </si>
  <si>
    <t>Telp. 57948170</t>
  </si>
  <si>
    <t>Fax. 57948171</t>
  </si>
  <si>
    <t>TA</t>
  </si>
  <si>
    <t>Magnus Capital</t>
  </si>
  <si>
    <t xml:space="preserve">PT. MAGNUS CAPITAL (d/h  CITI PACIFIC SECURITIES,  d/h GENTAPASTADO ABADI) </t>
  </si>
  <si>
    <t>Plaza BII Menara 3 Lt. 11, Jl. MH Thamrin No. 51, Jakarta, 10350, Tel. 39834668, Fax. 39834670</t>
  </si>
  <si>
    <t>Jl. MH Thamrin No. 51</t>
  </si>
  <si>
    <t>Tel. 39834668</t>
  </si>
  <si>
    <t>Fax. 39834670</t>
  </si>
  <si>
    <t>042/TA-DIR/V/2012</t>
  </si>
  <si>
    <t xml:space="preserve">Penjelasan atas Pemberian Fasilitas Transaksi bagi yang Belum </t>
  </si>
  <si>
    <t>XL</t>
  </si>
  <si>
    <t xml:space="preserve">PT. MAHAKARYA ARTHA SECURITIES  </t>
  </si>
  <si>
    <t>Menara Batavia Lt.9, Jl. K.H. Mas Mansyur Kav.126, Jakarta, 10220, Telp. 5724770, Fax. 5724760</t>
  </si>
  <si>
    <t>Menara Batavia Lt.9</t>
  </si>
  <si>
    <t>Jl. K.H. Mas Mansyur Kav.126</t>
  </si>
  <si>
    <t>Telp. 5724770</t>
  </si>
  <si>
    <t>Fax. 5724760</t>
  </si>
  <si>
    <t>GI</t>
  </si>
  <si>
    <t>Mahastra Capital</t>
  </si>
  <si>
    <t xml:space="preserve">PT. MAHASTRA CAPITAL (d/h  MARYLOONE MENTARI) </t>
  </si>
  <si>
    <t>Wisma Budi Lt. 7, Jl. H.R. Rasuna Said Kav. C-6 Suite  705, Jakarta, 12940, Telp. 5268185, Fax. 5265758</t>
  </si>
  <si>
    <t>Wisma Budi Lt. 7</t>
  </si>
  <si>
    <t>Jl. H.R. Rasuna Said Kav. C-6 Suite  705</t>
  </si>
  <si>
    <t>Telp. 5268185</t>
  </si>
  <si>
    <t>Fax. 5265758</t>
  </si>
  <si>
    <t>089/Bapepam-MC/Dir/V/2012</t>
  </si>
  <si>
    <t>25 Mei 2012</t>
  </si>
  <si>
    <t>Tanggapan atas Peringatan Tertulis</t>
  </si>
  <si>
    <t>Majapahit Securities Tbk.</t>
  </si>
  <si>
    <t xml:space="preserve">PT. MAJAPAHIT SECURITIES TBK. (d/h ASIA KAPITALINDO SECURITIES Tbk) </t>
  </si>
  <si>
    <t>Menara Imperium Lt. 12 A, Metropolitan Kuningan Super Blok, Jl. HR Rasuna Said Kav. 1A, Jakarta Selatan, 12980, Telp. 8354120,31, Fax. 8354130</t>
  </si>
  <si>
    <t>Menara Imperium Lt. 12 A, Metropolitan Kuningan Super Blok</t>
  </si>
  <si>
    <t>Jl. HR Rasuna Said Kav. 1A</t>
  </si>
  <si>
    <t>Telp. 8354120,31</t>
  </si>
  <si>
    <t>Fax. 8354130</t>
  </si>
  <si>
    <t>DD</t>
  </si>
  <si>
    <t>Makindo Securities</t>
  </si>
  <si>
    <t xml:space="preserve">PT. MAKINDO SECURITIES  </t>
  </si>
  <si>
    <t>Wisma GKBI Lt.Mezzanine B, Jl. Jend Sudirman No.28, Jakarta, 10210, Telp. 5727111, Fax. 5722550</t>
  </si>
  <si>
    <t>Wisma GKBI Lt.Mezzanine B</t>
  </si>
  <si>
    <t>Jl. Jend Sudirman No.28</t>
  </si>
  <si>
    <t>Telp. 5727111</t>
  </si>
  <si>
    <t>Fax. 5722550</t>
  </si>
  <si>
    <t>AH</t>
  </si>
  <si>
    <t>Makinta Securities</t>
  </si>
  <si>
    <t xml:space="preserve">PT. MAKINTA SECURITIES (d/h ASIAMATRIX SECURITIES INDONESIA, d/h INTERINDO DANAPRAYA) </t>
  </si>
  <si>
    <t>Plaza ABDA Lt. 23, Jl. Jend. Sudirman Kav. 59, Jakarta, 12190, Telp. (021) 51401133, Fax. (021) 51401599</t>
  </si>
  <si>
    <t>Plaza ABDA Lt. 23</t>
  </si>
  <si>
    <t>Telp. (021) 51401133</t>
  </si>
  <si>
    <t>Fax. (021) 51401599</t>
  </si>
  <si>
    <t>CC</t>
  </si>
  <si>
    <t xml:space="preserve">PT. MANDIRI SEKURITAS (d/h  MERINCORP SECURITIES) </t>
  </si>
  <si>
    <t>Plaza Mandiri (Exim) Lt. 28, Jl. Gatot Subroto Kav. 36-38, Jakarta, 12190, Telp. 5263450, Fax. 5263507</t>
  </si>
  <si>
    <t>Plaza Mandiri (Exim) Lt. 28</t>
  </si>
  <si>
    <t>Jl. Gatot Subroto Kav. 36-38</t>
  </si>
  <si>
    <t>Telp. 5263450</t>
  </si>
  <si>
    <t>Fax. 5263507</t>
  </si>
  <si>
    <t>DM</t>
  </si>
  <si>
    <t>Masindo Artha Securities</t>
  </si>
  <si>
    <t xml:space="preserve">PT. MASINDO ARTHA SECURITIES (d/h  AGUNG CAHAYA CENDANA) </t>
  </si>
  <si>
    <t>Jl. Sisingamangaraja No. 12, Kebayoran Baru, Jakarta Selatan, 12110, Telp. 72792999, Fax. 7398250</t>
  </si>
  <si>
    <t>Jl. Sisingamangaraja No. 12</t>
  </si>
  <si>
    <t>Kebayoran Baru</t>
  </si>
  <si>
    <t>Telp. 72792999</t>
  </si>
  <si>
    <t>Fax. 7398250</t>
  </si>
  <si>
    <t>CD</t>
  </si>
  <si>
    <t xml:space="preserve">PT. MEGA CAPITAL INDONESIA (d/h  INDOVEST SECURITIES) </t>
  </si>
  <si>
    <t>Menara Bank Mega Lantai 2, Jl. Kapten P. Tendean Kav. 12-14 A, Jakarta, 12790, Telp. 79175599, Fax. 79193900</t>
  </si>
  <si>
    <t>Menara Bank Mega Lantai 2</t>
  </si>
  <si>
    <t>Jl. Kapten P. Tendean Kav. 12-14 A</t>
  </si>
  <si>
    <t>Telp. 79175599</t>
  </si>
  <si>
    <t>Fax. 79193900</t>
  </si>
  <si>
    <t>268/DIR/V/12/SP</t>
  </si>
  <si>
    <t>Tanggapan atas Sanksi Pembinaan Berupa Peringatan Tertulis</t>
  </si>
  <si>
    <t>ML</t>
  </si>
  <si>
    <t>Merrill Lynch Indonesia</t>
  </si>
  <si>
    <t xml:space="preserve">PT. MERRILL LYNCH INDONESIA  </t>
  </si>
  <si>
    <t>Gedung Bursa Efek Indonesia Tower I Lt. 18, Jl. Jend Sudirman Kav. 52-53, Jakarta, 12190, Telp. 5150888, Fax. 5150939</t>
  </si>
  <si>
    <t>Gedung Bursa Efek Indonesia Tower I Lt. 18</t>
  </si>
  <si>
    <t>Telp. 5150888</t>
  </si>
  <si>
    <t>Fax. 5150939</t>
  </si>
  <si>
    <t>SM</t>
  </si>
  <si>
    <t xml:space="preserve">PT. MILLENIUM DANATAMA SEKURITAS (d/h  SANEX MEGADANA SECURITIES, d/h SURYA DUMAI SECURINDO) </t>
  </si>
  <si>
    <t>Ruko Mediterania II Blok N 8 No. N-P, Pantai Indah Kapuk, Jakarta Utara, 14460, Telp : (021) 55966588, Fax : (021) 55966587</t>
  </si>
  <si>
    <t>Ruko Mediterania II Blok N 8 No. N-P</t>
  </si>
  <si>
    <t>Pantai Indah Kapuk</t>
  </si>
  <si>
    <t>Telp : (021) 55966588</t>
  </si>
  <si>
    <t>Fax : (021) 55966587</t>
  </si>
  <si>
    <t>MU</t>
  </si>
  <si>
    <t>Minna Padi Investama Tbk.</t>
  </si>
  <si>
    <t xml:space="preserve">PT. MINNA PADI INVESTAMA (d/h BATAVIA ARTATAMA SECURINDO) </t>
  </si>
  <si>
    <t>Equity Tower Lt. 11, SCBD Lot 9, Jl. Jend. Sudirman Kav. 52-53, Jakarta , 12190, Telp. (021) 5255555, 5256666, Fax.  (021) 5271527</t>
  </si>
  <si>
    <t>Equity Tower Lt. 11, SCBD Lot 9</t>
  </si>
  <si>
    <t>Telp. (021) 5255555, 5256666</t>
  </si>
  <si>
    <t>Fax.  (021) 5271527</t>
  </si>
  <si>
    <t>EP</t>
  </si>
  <si>
    <t>MNC Securities</t>
  </si>
  <si>
    <t xml:space="preserve">PT. MNC SECURITIES (d/h BHAKTI SECURITIES) </t>
  </si>
  <si>
    <t>Menara Kebon Sirih Lt. 1-4, Jl. Kebon Sirih No. 17-19, Jakarta, 10340, Telp.392-2000 (Hunting), 39836840, 39838850 (Corp Finance), Fax. 39836868 (General), 39836870 (Corp Finance)</t>
  </si>
  <si>
    <t>Menara Kebon Sirih Lt. 1-4</t>
  </si>
  <si>
    <t>Jl. Kebon Sirih No. 17-19</t>
  </si>
  <si>
    <t>Telp.392-2000 (Hunting), 39836840, 39838850 (Corp Finance)</t>
  </si>
  <si>
    <t>Fax. 39836868 (General), 39836870 (Corp Finance)</t>
  </si>
  <si>
    <t>OK</t>
  </si>
  <si>
    <t xml:space="preserve">PT. NET SEKURITAS  </t>
  </si>
  <si>
    <t>Sudirman Plaza - Indofood Tower Lt.17 , JL.Jend.Sudirman Kav.76-78, Jakarta, 12910, Telp. 57939929, Fax. 57939919</t>
  </si>
  <si>
    <t xml:space="preserve">Sudirman Plaza - Indofood Tower Lt.17 </t>
  </si>
  <si>
    <t>JL.Jend.Sudirman Kav.76-78</t>
  </si>
  <si>
    <t>Telp. 57939929</t>
  </si>
  <si>
    <t>Fax. 57939919</t>
  </si>
  <si>
    <t>064/NS/DIR/2012</t>
  </si>
  <si>
    <t>RB</t>
  </si>
  <si>
    <t>Nikko Securities Indonesia</t>
  </si>
  <si>
    <t xml:space="preserve">PT. NIKKO SECURITIES INDONESIA  </t>
  </si>
  <si>
    <t>Wisma Indocement Lt.3, Jl.Jend.Sudirman Kav.70-71, Jakarta, 12910, Telp. 2510125, Fax. 2510126</t>
  </si>
  <si>
    <t>Wisma Indocement Lt.3</t>
  </si>
  <si>
    <t>Jl.Jend.Sudirman Kav.70-71</t>
  </si>
  <si>
    <t>Telp. 2510125</t>
  </si>
  <si>
    <t>Fax. 2510126</t>
  </si>
  <si>
    <t>27/V/2012/NSI-LD</t>
  </si>
  <si>
    <t>Tanggapan terhadap Surat Bapepam-LK Nomor S-5649/BL/2012 tertanggal 11 Mei 2012 Perihal Sanksi Pembinaan Berupa Peringatan Tertulis</t>
  </si>
  <si>
    <t>RO</t>
  </si>
  <si>
    <t xml:space="preserve">PT. NISP SEKURITAS (d/h  ABADI SEKURITAS ADIMASA) </t>
  </si>
  <si>
    <t>OCBC NISP Tower Lantai 21, Jl. Prof. Dr. Satrio Kav. 25, Jakarta, 12940, Tel. 021-29352788, 29352888, Fax 021-57944095</t>
  </si>
  <si>
    <t>OCBC NISP Tower Lantai 21</t>
  </si>
  <si>
    <t>Jl. Prof. Dr. Satrio Kav. 25</t>
  </si>
  <si>
    <t>Tel. 021-29352788, 29352888</t>
  </si>
  <si>
    <t>Fax 021-57944095</t>
  </si>
  <si>
    <t>FG</t>
  </si>
  <si>
    <t>Nomura Indonesia</t>
  </si>
  <si>
    <t xml:space="preserve">PT. NOMURA INDONESIA  </t>
  </si>
  <si>
    <t>Sentral Senayan II Building, Lt. 9 Suite 209A, Jl. Asia Afrika No. 8, Gelora Bung Karno, Jakarta 10270, Telp. 021-29913300, Fax. 021-29913333</t>
  </si>
  <si>
    <t>Sentral Senayan II Building, Lt. 9 Suite 209A</t>
  </si>
  <si>
    <t>Jl. Asia Afrika No. 8</t>
  </si>
  <si>
    <t>Gelora Bung Karno</t>
  </si>
  <si>
    <t>Jakarta 10270</t>
  </si>
  <si>
    <t>Telp. 021-29913300</t>
  </si>
  <si>
    <t>Fax. 021-29913333</t>
  </si>
  <si>
    <t>LH</t>
  </si>
  <si>
    <t>Nusantara Capital Securities</t>
  </si>
  <si>
    <t xml:space="preserve">PT. NUSANTARA CAPITAL SECURITIES (d/h NAMALATU CAKRAWALA SECURITIES, d/h  NAMALATU RONESINA) </t>
  </si>
  <si>
    <t>Menara Karya Lt. 6, JL HR Rasuna Said Blok X-5 Kav 1-2, Jakarta, 12950, Telp. (021) 25546700, Fax (021) 57944700</t>
  </si>
  <si>
    <t>Menara Karya Lt. 6</t>
  </si>
  <si>
    <t>JL HR Rasuna Said Blok X-5 Kav 1-2</t>
  </si>
  <si>
    <t>Telp. (021) 25546700</t>
  </si>
  <si>
    <t>Fax (021) 57944700</t>
  </si>
  <si>
    <t>FM</t>
  </si>
  <si>
    <t>Onix Capital Tbk.</t>
  </si>
  <si>
    <t xml:space="preserve">PT. ONIX CAPITAL TBK. (d/h JJ NAB CAPITAL Tbk., d/h OKANSA CAPITAL Tbk, d/h  SG SECURITIES INDONESIA, d/h PIRANTI CIPTADHANA AMERTA SEC) </t>
  </si>
  <si>
    <t>Deutsche Bank Building 15-04, Jl. Imam Bonjol No. 80, Jakarta, 10310, Telp. 3162077, 316 2078, Fax. 3162080</t>
  </si>
  <si>
    <t>Deutsche Bank Building 15-04</t>
  </si>
  <si>
    <t>Telp. 3162077, 316 2078</t>
  </si>
  <si>
    <t>Fax. 3162080</t>
  </si>
  <si>
    <t>CM</t>
  </si>
  <si>
    <t xml:space="preserve">PT. OPTIMA KHARYA CAPITAL SECURITIES (d/h  SUN HUNG KAI SEC IND) </t>
  </si>
  <si>
    <t xml:space="preserve">Patra Jasa Office Tower Lt. 16 Ruang 1621 Jl. Jend. Gatot Subroto kav. 32-34 Jakarta 12950 </t>
  </si>
  <si>
    <t>Patra Jasa Office Tower Lt. 16 Ruang 1621</t>
  </si>
  <si>
    <t xml:space="preserve"> Jl. Jend. Gatot Subroto Kav. 32-34 </t>
  </si>
  <si>
    <t xml:space="preserve">Jakarta  </t>
  </si>
  <si>
    <t>DR</t>
  </si>
  <si>
    <t>OSK Nusadana Securities Indonesia</t>
  </si>
  <si>
    <t xml:space="preserve">PT. OSK NUSADANA SECURITIES INDONESIA (d/h OSK NUSADANA SECURITIES, d/h NUSADANA CAPITAL INDONESIA, d/h NUSADANA INTI INVESTAMA, d/h  DWIPANCA REZEKI) </t>
  </si>
  <si>
    <t>Plaza Lippo lantai 14, Suite 1401, Jl. Jend. Sudirman Kav. 25, Jakarta, 12920, Telp. 5204599, 5204955, Fax. 5204598</t>
  </si>
  <si>
    <t>Plaza Lippo lantai 14, Suite 1401</t>
  </si>
  <si>
    <t>Jl. Jend. Sudirman Kav. 25</t>
  </si>
  <si>
    <t>Telp. 5204599, 5204955</t>
  </si>
  <si>
    <t>Fax. 5204598</t>
  </si>
  <si>
    <t>AD</t>
  </si>
  <si>
    <t>Oso Securities</t>
  </si>
  <si>
    <t>PT. OSO SECURITIES (d/h KAPITA )</t>
  </si>
  <si>
    <t>Cyber 2 Tower Lt. 22 Unit A-D, Jl. H.R. Rasuna Said Blok X-5 No. 13, Kuningan Timur, Jakarta Selatan, 12950, Telp  (021) 29915300, Fax (021) 29021497</t>
  </si>
  <si>
    <t>Cyber 2 Tower Lt. 22 Unit A-D</t>
  </si>
  <si>
    <t>Jl. H.R. Rasuna Said Blok X-5 No. 13</t>
  </si>
  <si>
    <t>Kuningan Timur, Jakarta Selatan</t>
  </si>
  <si>
    <t>Telp  (021) 29915300</t>
  </si>
  <si>
    <t>Fax (021) 29021497</t>
  </si>
  <si>
    <t>BM</t>
  </si>
  <si>
    <t>Overseas Securities</t>
  </si>
  <si>
    <t xml:space="preserve">PT. OVERSEAS SECURITIES (d/h MERIDIAN CAPITAL INDONESIA, d/h TA ONGKO SECURITIES, d/h ARYA PRADA SEKURITAS) </t>
  </si>
  <si>
    <t>Plaza Bapindo, Mandiri Tower Lt. 16, Jl Jendral Sudirman Kav 54 -55, Jakarta, 12190, Telp. (021) 5277008 , Fax: (021) 5277009</t>
  </si>
  <si>
    <t>Plaza Bapindo, Mandiri Tower Lt. 16</t>
  </si>
  <si>
    <t>Jl Jendral Sudirman Kav 54 -55</t>
  </si>
  <si>
    <t xml:space="preserve">Telp. (021) 5277008 </t>
  </si>
  <si>
    <t>Fax: (021) 5277009</t>
  </si>
  <si>
    <t>IH</t>
  </si>
  <si>
    <t>Pacific 2000 Securities</t>
  </si>
  <si>
    <t xml:space="preserve">PT. PACIFIC 2000 SECURITIES (d/h PACIFIC DUARIBU INVESTINDO, d/h STOCKOM INVESTAMA) </t>
  </si>
  <si>
    <t>Wisma ANZ (d/h Standard Chartered Bank Bldg) 18th Fl., Jl. Jend Sudirman Kav. 33A, Jakarta, 10220, Telp. 574 6961, Fax. 574 5864</t>
  </si>
  <si>
    <t>Wisma ANZ (d/h Standard Chartered Bank Bldg) 18th Fl.</t>
  </si>
  <si>
    <t>Jl. Jend Sudirman Kav. 33A</t>
  </si>
  <si>
    <t>Telp. 574 6961</t>
  </si>
  <si>
    <t>Fax. 574 5864</t>
  </si>
  <si>
    <t>AP</t>
  </si>
  <si>
    <t xml:space="preserve">PT. PACIFIC CAPITAL (D/H ARTHA PACIFIC SEKURITAS) </t>
  </si>
  <si>
    <t>Sona Topas Tower Lt. 18, Jl. Jend. Sudirman Kav. 26, Jakarta, 12920, Telp. 2524930, 2524960, Fax. 2524931</t>
  </si>
  <si>
    <t>Sona Topas Tower Lt. 18</t>
  </si>
  <si>
    <t>Telp. 2524930, 2524960</t>
  </si>
  <si>
    <t>Fax. 2524931</t>
  </si>
  <si>
    <t>PG</t>
  </si>
  <si>
    <t>Panca Global Securities Tbk.</t>
  </si>
  <si>
    <t xml:space="preserve">PT. PANCA GLOBAL SECURITIES TBK.  </t>
  </si>
  <si>
    <t>Gd. BEJ  Tower I Lt. 17, Suite 1706 A, Jl. Jend. Sudirman  Kav.52-53, Jakarta, 12190, Telp. 515 5456, Fax. 515 5466</t>
  </si>
  <si>
    <t>Gd. BEJ  Tower I Lt. 17, Suite 1706 A</t>
  </si>
  <si>
    <t>Jl. Jend. Sudirman  Kav.52-53</t>
  </si>
  <si>
    <t>Telp. 515 5456</t>
  </si>
  <si>
    <t>Fax. 515 5466</t>
  </si>
  <si>
    <t>GR</t>
  </si>
  <si>
    <t>Panin Sekuritas Tbk.</t>
  </si>
  <si>
    <t xml:space="preserve">PT. PANIN SEKURITAS TBK. (d/h NUSAMAS PANIN) </t>
  </si>
  <si>
    <t>Gedung Bursa Efek Indonesia, Menara 2, Suite 1705, Jl. Jend. Sudirman Kav. 52-53, Jakarta, 12190, Telp. 5153055, Fax. 5153061</t>
  </si>
  <si>
    <t>Gedung Bursa Efek Indonesia, Menara 2, Suite 1705</t>
  </si>
  <si>
    <t>Telp. 5153055</t>
  </si>
  <si>
    <t>Fax. 5153061</t>
  </si>
  <si>
    <t>PS</t>
  </si>
  <si>
    <t>Paramitra Alfa Sekuritas</t>
  </si>
  <si>
    <t xml:space="preserve">PT. PARAMITRA ALFA SEKURITAS (d/h PARAMITRA YAMA SEKURITAS) </t>
  </si>
  <si>
    <t>Cyber 2 Tower 20th floor,  Suite 2001, Jl. H.R. Rasuna Said Blok X-5 No. 13, Jakarta, 12950, Telp. 30026700,  Fax. 30026710</t>
  </si>
  <si>
    <t>Cyber 2 Tower 20th floor,  Suite 2001</t>
  </si>
  <si>
    <t>Telp. 30026700</t>
  </si>
  <si>
    <t xml:space="preserve"> Fax. 30026710</t>
  </si>
  <si>
    <t>KK</t>
  </si>
  <si>
    <t xml:space="preserve">PT. PHILLIP SECURITIES INDONESIA (d/h PHILINDO SANTANA PERKASA, d/h SANTANA JAYA SEJATI) </t>
  </si>
  <si>
    <t>ANZ Tower (d/h Wisma Standard Chartered Bank), Lt 23 B, Jl. Jend. Sudirman Kav 33 A, Jakarta, 10220, Telp. (021) 57900800, Fax (021) 57900809</t>
  </si>
  <si>
    <t>ANZ Tower (d/h Wisma Standard Chartered Bank), Lt 23 B</t>
  </si>
  <si>
    <t>Jl. Jend. Sudirman Kav 33 A</t>
  </si>
  <si>
    <t>Telp. (021) 57900800</t>
  </si>
  <si>
    <t>Fax (021) 57900809</t>
  </si>
  <si>
    <t>1205/040/BAPP/TS/mry</t>
  </si>
  <si>
    <t>14 Mei 2012</t>
  </si>
  <si>
    <t>Sanksi Pembinaan Berupa Peringatan Tertulis</t>
  </si>
  <si>
    <t>AT</t>
  </si>
  <si>
    <t xml:space="preserve">PT. PHINTRACO SECURITIES (d/h ANEKA ARTHANUSA SEKURINDO) </t>
  </si>
  <si>
    <t>The East Tower Lt. 16, Jl Lingkar Mega Kuningan Kav E3.2.No. 1, Jakarta, 12950, Telp. 25556138 , Fax. 25556139</t>
  </si>
  <si>
    <t>The East Tower Lt. 16</t>
  </si>
  <si>
    <t>Jl Lingkar Mega Kuningan Kav E3.2.No. 1</t>
  </si>
  <si>
    <t xml:space="preserve">Telp. 25556138 </t>
  </si>
  <si>
    <t>Fax. 25556139</t>
  </si>
  <si>
    <t>PO</t>
  </si>
  <si>
    <t>Pilarmas Investindo</t>
  </si>
  <si>
    <t xml:space="preserve">PT. PILARMAS INVESTINDO (d/h BALI SECURITIES, d/h  BALI KAPITALINDO SEKURITAS) </t>
  </si>
  <si>
    <t>Sona Topas Tower Lt. 10, Jl. Jend. Sudirman Kav. 26, Jakarta, 12920, Telp. 2506233, Fax. 2506232</t>
  </si>
  <si>
    <t>Sona Topas Tower Lt. 10</t>
  </si>
  <si>
    <t>Telp. 2506233</t>
  </si>
  <si>
    <t>Fax. 2506232</t>
  </si>
  <si>
    <t>PK</t>
  </si>
  <si>
    <t>Pratama Capital Indonesia</t>
  </si>
  <si>
    <t xml:space="preserve">PT. PRATAMA CAPITAL INDONESIA (d/h PRATAMA PENAGANARTA) </t>
  </si>
  <si>
    <t>Equity Tower Buliding, 12th Floor Unit A &amp; E, Sudirman Central Business District (SCBD) Lot. 19, Jl. Jend. Sudirman Kav. 52-53, Jakarta Selatan , 12190, Telp. 29035880, Fax. 29035890</t>
  </si>
  <si>
    <t>Equity Tower Buliding, 12th Floor Unit A &amp; E, Sudirman Central Business District (SCBD) Lot. 19</t>
  </si>
  <si>
    <t xml:space="preserve">Jakarta Selatan </t>
  </si>
  <si>
    <t>Telp. 29035880</t>
  </si>
  <si>
    <t>Fax. 29035890</t>
  </si>
  <si>
    <t>XC</t>
  </si>
  <si>
    <t xml:space="preserve">PT. PRIMASIA SECURITIES (d/h  MANWELL SETRA ) </t>
  </si>
  <si>
    <t>Gedung Wisma Argo Manunggal Lt. 6, Jl.Gatot Subroto Kav.22, Jakarta, 12930, Telp. 2520117,  27 , Fax. 2524713</t>
  </si>
  <si>
    <t>Gedung Wisma Argo Manunggal Lt. 6</t>
  </si>
  <si>
    <t>Jl.Gatot Subroto Kav.22</t>
  </si>
  <si>
    <t xml:space="preserve">Telp. 2520117,  27 </t>
  </si>
  <si>
    <t>Fax. 2524713</t>
  </si>
  <si>
    <t>QA</t>
  </si>
  <si>
    <t>Prime Capital Securities</t>
  </si>
  <si>
    <t xml:space="preserve">PT. PRIME CAPITAL SECURITIES (d/h  QUATTRO ASIA SEKURITAS) </t>
  </si>
  <si>
    <t>Permata Kuningan Building Lt.11, Jl. Kuningan Mulia Kav 9C, Guntur, Setiabudi, Jakarta, 10270, Telp. 8355678, 83780797, Fax. 8352000</t>
  </si>
  <si>
    <t>Permata Kuningan Building Lt.11</t>
  </si>
  <si>
    <t>Jl. Kuningan Mulia Kav 9C, Guntur, Setiabudi</t>
  </si>
  <si>
    <t>Telp. 8355678, 83780797</t>
  </si>
  <si>
    <t>Fax. 8352000</t>
  </si>
  <si>
    <t>RG</t>
  </si>
  <si>
    <t>Profindo International Securities</t>
  </si>
  <si>
    <t xml:space="preserve">PT. PROFINDO INTERNATIONAL SECURITIES (d/h MILLENNIUM ATLANTIC SECURITIES, d/h MINSUCO OMEGA SECURITIES) </t>
  </si>
  <si>
    <t>Gedung Permata Kuningan Lt. 19, Jl. Kuningan Mulia Kav. 9C, Guntur Setiabudi, Jakarta, 12980, Telp. (021) 83780888, Fax: (021) 83780889</t>
  </si>
  <si>
    <t>Gedung Permata Kuningan Lt. 19</t>
  </si>
  <si>
    <t>Jl. Kuningan Mulia Kav. 9C, Guntur Setiabudi</t>
  </si>
  <si>
    <t>Telp. (021) 83780888</t>
  </si>
  <si>
    <t>Fax: (021) 83780889</t>
  </si>
  <si>
    <t>LK</t>
  </si>
  <si>
    <t xml:space="preserve">PT. RECAPITAL SECURITIES (d/h RIFAN FINANCINDO SEKURITAS, d/h  PUTRAJUANG SEKUPINDO) </t>
  </si>
  <si>
    <t>Recapital Building, Lt. 10, Jl Adityawarman No. 55, Jakarta Selatan, 12160, Telp. 2702277, Fax. 7246881</t>
  </si>
  <si>
    <t>Recapital Building, Lt. 10</t>
  </si>
  <si>
    <t>Jl Adityawarman No. 55</t>
  </si>
  <si>
    <t>Telp. 2702277</t>
  </si>
  <si>
    <t>Fax. 7246881</t>
  </si>
  <si>
    <t>DU</t>
  </si>
  <si>
    <t>Redialindo Mandiri</t>
  </si>
  <si>
    <t xml:space="preserve">PT. REDIALINDO MANDIRI  </t>
  </si>
  <si>
    <t>Asean Tower, Lt.6, Jl KH Samanhudi No. 10, Jakarta, 10710, Telp.3840645, 3841387 , Fax. 3840646</t>
  </si>
  <si>
    <t>Asean Tower, Lt.6</t>
  </si>
  <si>
    <t>Jl KH Samanhudi No. 10</t>
  </si>
  <si>
    <t xml:space="preserve">Telp.3840645, 3841387 </t>
  </si>
  <si>
    <t>Fax. 3840646</t>
  </si>
  <si>
    <t>LS</t>
  </si>
  <si>
    <t>Reliance Securities Tbk.</t>
  </si>
  <si>
    <t xml:space="preserve">PT. RELIANCE SECURITIES TBK. (d/h  LUDLOW SECURITIES, d/h  ISTETHMAR FINAS SECURITIES) </t>
  </si>
  <si>
    <t>Ruko Pluit Sakti Raya No. 28, Komp. Sentra Bisnis Pluit, Ruko A-20 dan B-20, Jakarta Utara, , Telp. 6616678 (Hunting), 6612004 (Dealing), Fax. 6619884</t>
  </si>
  <si>
    <t>Ruko Pluit Sakti Raya No. 28</t>
  </si>
  <si>
    <t>Komp. Sentra Bisnis Pluit, Ruko A-20 dan B-20</t>
  </si>
  <si>
    <t>Telp. 6616678 (Hunting), 6612004 (Dealing)</t>
  </si>
  <si>
    <t>Fax. 6619884</t>
  </si>
  <si>
    <t>SA</t>
  </si>
  <si>
    <t>Royal Trust Capital</t>
  </si>
  <si>
    <t xml:space="preserve">PT. ROYAL TRUST CAPITAL (d/h GOLDEN FINANCIAL SECURITIES) </t>
  </si>
  <si>
    <t>GF</t>
  </si>
  <si>
    <t xml:space="preserve">Equity Tower Lt. 15, Jl. Jend. Sudirman Kav. 52-53, Jakarta , 12190, , </t>
  </si>
  <si>
    <t>Equity Tower Lt. 15</t>
  </si>
  <si>
    <t>IF</t>
  </si>
  <si>
    <t xml:space="preserve">PT. SAMUEL SEKURITAS INDONESIA (d/h INFINITY INVESTAMA) </t>
  </si>
  <si>
    <t>Menara Imperium Lt. 25, Jl. HR Rasuna Said Kav. 1, Jakarta, 12980, Telp. 8370-1608  , Fax. 83701610</t>
  </si>
  <si>
    <t>Menara Imperium Lt. 25</t>
  </si>
  <si>
    <t>Jl. HR Rasuna Said Kav. 1</t>
  </si>
  <si>
    <t xml:space="preserve">Telp. 8370-1608  </t>
  </si>
  <si>
    <t>Fax. 83701610</t>
  </si>
  <si>
    <t>MG</t>
  </si>
  <si>
    <t xml:space="preserve">PT. SEMESTA INDOVEST  </t>
  </si>
  <si>
    <t>Menara Imperium lt. 18 Metropolitan Kuningan Superblok, Jl. HR Rasuna Said Kav. 1, Jakarta, 12980, Telp. 83703808, 83703750,  Fax. 83703787</t>
  </si>
  <si>
    <t>Menara Imperium lt. 18 Metropolitan Kuningan Superblok</t>
  </si>
  <si>
    <t>Telp. 83703808, 83703750</t>
  </si>
  <si>
    <t xml:space="preserve"> Fax. 83703787</t>
  </si>
  <si>
    <t>56/SIS/V/2012</t>
  </si>
  <si>
    <t>SC</t>
  </si>
  <si>
    <t>Senni Cahaya</t>
  </si>
  <si>
    <t xml:space="preserve">PT. SENNI CAHAYA  </t>
  </si>
  <si>
    <t>Wisma GKBI  38 th  Floor suite 3801, Jl. Jend Sudirman No. 28, Jakarta, 10210, Telp. 5724970, 71, Fax. 5724972</t>
  </si>
  <si>
    <t>Wisma GKBI  38 th  Floor suite 3801</t>
  </si>
  <si>
    <t>Telp. 5724970, 71</t>
  </si>
  <si>
    <t>Fax. 5724972</t>
  </si>
  <si>
    <t>DH</t>
  </si>
  <si>
    <t xml:space="preserve">PT. SINARMAS SEKURITAS (d/h  SINARMAS EKAGRAHA) </t>
  </si>
  <si>
    <t>Plaza BII Tower III Lt. 5 Ruang 501, Jl. MH. Thamrin No. 51, Jakarta, 10350, Telp. 3925550, Fax.  3925540</t>
  </si>
  <si>
    <t>Plaza BII Tower III Lt. 5 Ruang 501</t>
  </si>
  <si>
    <t>Jl. MH. Thamrin No. 51</t>
  </si>
  <si>
    <t>Telp. 3925550</t>
  </si>
  <si>
    <t>Fax.  3925540</t>
  </si>
  <si>
    <t>AZ</t>
  </si>
  <si>
    <t xml:space="preserve">PT. SUCORINVEST CENTRAL GANI  </t>
  </si>
  <si>
    <t>Equity Tower Lt. 31, Jl. Jend. Sudirman  Kav. 52-53, Jakarta, 12190, Telp. 29960999 , Fax. 57973938</t>
  </si>
  <si>
    <t>Equity Tower Lt. 31</t>
  </si>
  <si>
    <t>Jl. Jend. Sudirman  Kav. 52-53</t>
  </si>
  <si>
    <t xml:space="preserve">Telp. 29960999 </t>
  </si>
  <si>
    <t>Fax. 57973938</t>
  </si>
  <si>
    <t>0025/DIR-YL/V/12</t>
  </si>
  <si>
    <t>Penjelasan Nasabah Yang Belum Memiliki Rekening Danan Nasabah (RDN)</t>
  </si>
  <si>
    <t>SS</t>
  </si>
  <si>
    <t xml:space="preserve">PT. SUPRA SECURINVEST  </t>
  </si>
  <si>
    <t>Menara Imperium Lt.19 Suite A, Jl. HR. Rasuna Said Kav.1 Kuningan, Jakarta, 12980, Telp. 8356151, Fax. 8356160</t>
  </si>
  <si>
    <t>Menara Imperium Lt.19 Suite A</t>
  </si>
  <si>
    <t>Jl. HR. Rasuna Said Kav.1 Kuningan</t>
  </si>
  <si>
    <t>Telp. 8356151</t>
  </si>
  <si>
    <t>Fax. 8356160</t>
  </si>
  <si>
    <t>TP</t>
  </si>
  <si>
    <t>OCBC Sekuritas Indonesia</t>
  </si>
  <si>
    <t xml:space="preserve">PT. TRANSASIA SECURITIES (d/h TRANSPACIFIC SECURINDO) </t>
  </si>
  <si>
    <t>The East Building, 36th Floor, Unit 06-07, Jl. Lingkar Mega Kuningan Kav.3.2 No. 1, Jakarta, 12950, Telp. 57958038,  Fax. 57958039</t>
  </si>
  <si>
    <t>The East Building, 36th Floor, Unit 06-07</t>
  </si>
  <si>
    <t>Jl. Lingkar Mega Kuningan Kav.3.2 No. 1</t>
  </si>
  <si>
    <t>12950</t>
  </si>
  <si>
    <t>Telp. 57958038</t>
  </si>
  <si>
    <t xml:space="preserve"> Fax. 57958039</t>
  </si>
  <si>
    <t>LG</t>
  </si>
  <si>
    <t>Trimegah Securities Tbk.</t>
  </si>
  <si>
    <t xml:space="preserve">PT. TRIMEGAH SECURITIES TBK. (d/h  TRIMEGAH SECURINDO LESTARI) </t>
  </si>
  <si>
    <t>Gedung Artha Graha, Lt. 18, 19 &amp; 31, Jl. Jend Sudirman Kav. 52-53, Jakarta, 12190, Telp. (021) 29249088, Fax. (021) 29249150</t>
  </si>
  <si>
    <t>Gedung Artha Graha, Lt. 18, 19 &amp; 31</t>
  </si>
  <si>
    <t>Telp. (021) 29249088</t>
  </si>
  <si>
    <t>Fax. (021) 29249150</t>
  </si>
  <si>
    <t>BR</t>
  </si>
  <si>
    <t xml:space="preserve">PT. TRUST SECURITIES (d/h  TRI USAHA TAMA SECURITIES, d/h  BURAKSA PERKASA) </t>
  </si>
  <si>
    <t>Gedung Graha Kencana Lt. 3F, Jl. Raya Perjuangan No 88,  Kebon Jeruk - Jakarta Barat , 11530, Telp 5361337  , Fax.5363659</t>
  </si>
  <si>
    <t>Gedung Graha Kencana Lt. 3F</t>
  </si>
  <si>
    <t>Jl. Raya Perjuangan No 88</t>
  </si>
  <si>
    <t xml:space="preserve"> Kebon Jeruk - Jakarta Barat </t>
  </si>
  <si>
    <t>Telp 57940678</t>
  </si>
  <si>
    <t>Fax.5363659</t>
  </si>
  <si>
    <t>AK</t>
  </si>
  <si>
    <t>UBS Securities Indonesia</t>
  </si>
  <si>
    <t xml:space="preserve">PT. UBS SECURITIES INDONESIA (d/h UBS WARBURG INDONESIA, d/h WARBURG DILLON READ INDONESIA) </t>
  </si>
  <si>
    <t>Wisma GKBI Lt. 16 Suite 2202, Jl. Sudirman Kav. 28, Jakarta, 10210, Tel. 5740111,  Fax. 2511662</t>
  </si>
  <si>
    <t>Wisma GKBI Lt. 16 Suite 2202</t>
  </si>
  <si>
    <t>Jl. Sudirman Kav. 28</t>
  </si>
  <si>
    <t>Tel. 5740111</t>
  </si>
  <si>
    <t xml:space="preserve"> Fax. 2511662</t>
  </si>
  <si>
    <t>TF</t>
  </si>
  <si>
    <t>Universal Broker Indonesia</t>
  </si>
  <si>
    <t xml:space="preserve">PT. UNIVERSAL BROKER INDONESIA (d/h MAXIMA TREASURE FUND, d/h TREASURE FUND INDONESIA, d/h TIFA SECURITIES) </t>
  </si>
  <si>
    <t>Menara BCA Lt. 49, Jl. M.H. Thamrin No.1, Jakarta, 10310, Telp. (021) 23586878, Fax. (021)  23586879</t>
  </si>
  <si>
    <t>Menara BCA Lt. 49</t>
  </si>
  <si>
    <t>Jl. M.H. Thamrin No.1</t>
  </si>
  <si>
    <t>Telp. (021) 23586878</t>
  </si>
  <si>
    <t>Fax. (021)  23586879</t>
  </si>
  <si>
    <t>0063/DIR/V/2012</t>
  </si>
  <si>
    <t>AI</t>
  </si>
  <si>
    <t xml:space="preserve">PT. UOB KAY HIAN SECURITIES (d/h  UOB SECURITIES, d/h UNITED OVERSEAS BANK BALI) </t>
  </si>
  <si>
    <t>UOB Plaza, Thamrin Nine, Lt. 36, Jl. M.H. Thamrin Kav. 8-10, Jakarta, 10230, Telp. 29933888, Fax. 2300238</t>
  </si>
  <si>
    <t>UOB Plaza, Thamrin Nine, Lt. 36</t>
  </si>
  <si>
    <t>Jl. M.H. Thamrin Kav. 8-10</t>
  </si>
  <si>
    <t>Telp. 29933888</t>
  </si>
  <si>
    <t>Fax. 2300238</t>
  </si>
  <si>
    <t>CP</t>
  </si>
  <si>
    <t xml:space="preserve">PT. VALBURY ASIA SECURITIES (d/a CATURPILAR INVESTAMA) </t>
  </si>
  <si>
    <t>Menara Karya Lt. 10, Jl HR Rasuna Said Blok X-5 Kav 1-2 Setiabudi Jakarta Selatan, Jakarta, 12950, Telp. (021) 25533600, Fax. (021) 25533700</t>
  </si>
  <si>
    <t>Menara Karya Lt. 10</t>
  </si>
  <si>
    <t>Jl HR Rasuna Said Blok X-5 Kav 1-2 Setiabudi Jakarta Selatan</t>
  </si>
  <si>
    <t>Telp. (021) 25533600</t>
  </si>
  <si>
    <t>Fax. (021) 25533700</t>
  </si>
  <si>
    <t>Victoria Securities Indonesia</t>
  </si>
  <si>
    <t>PT VICTORIA SECURITIES INDONESIA</t>
  </si>
  <si>
    <t>Victoria Suites, Senayan City Panin Tower Lt. 8, Jl. Asia Afrika Lot. 19, Jakarta, 10270, Telp. (021)7278310,72782320, 72782330  , Fax: (021) 72782280, 727872291</t>
  </si>
  <si>
    <t>Victoria Suites, Senayan City Panin Tower Lt. 9</t>
  </si>
  <si>
    <t>Jl. Asia Afrika Lot. 20</t>
  </si>
  <si>
    <t>Telp. (021)7278310,72782320, 72782331</t>
  </si>
  <si>
    <t>Fax: (021) 72782280, 727872291</t>
  </si>
  <si>
    <t>337/VSI/CMP/V/2012</t>
  </si>
  <si>
    <t>Tanggapan atas Surat Sanksi Pembinaan Berupa Peringatan Tertulis</t>
  </si>
  <si>
    <t>AN</t>
  </si>
  <si>
    <t>Wanteg Securindo</t>
  </si>
  <si>
    <t xml:space="preserve">PT. WANTEG SECURINDO (d/h  ANTAR DHANAMASA) </t>
  </si>
  <si>
    <t>Gedung Graha Kencana Lt. 7 R.B7, Jl. Raya Perjuangan No. 88 , Kebun Jeruk - Jakarta Barat , 11530, Telp. 53671517-18 , Fax. 53671519</t>
  </si>
  <si>
    <t>Gedung Graha Kencana Lt. 7 R.B7</t>
  </si>
  <si>
    <t xml:space="preserve">Jl. Raya Perjuangan No. 88 </t>
  </si>
  <si>
    <t xml:space="preserve">Kebun Jeruk - Jakarta Barat </t>
  </si>
  <si>
    <t xml:space="preserve">Telp. 53671517-18 </t>
  </si>
  <si>
    <t>Fax. 53671519</t>
  </si>
  <si>
    <t>FZ</t>
  </si>
  <si>
    <t xml:space="preserve">PT. WATERFRONT SECURITIES INDONESIA (d/h  PARAMOUNT INDO SEKURITAS) </t>
  </si>
  <si>
    <t>Plaza Lippo Lt. 10, JL. Jend. Sudirman Kav. 25, Jakarta, 12920, Telp. (021) 52921166, Fax. (021) 52922266</t>
  </si>
  <si>
    <t>Plaza Lippo Lt. 10</t>
  </si>
  <si>
    <t>JL. Jend Sudirman Kav. 25</t>
  </si>
  <si>
    <t>Telp. (021) 52921166</t>
  </si>
  <si>
    <t>Fax. (021) 52922266</t>
  </si>
  <si>
    <t>XA</t>
  </si>
  <si>
    <t>Woori Korindo Securities Indonesia</t>
  </si>
  <si>
    <t xml:space="preserve">PT. WOORI KORINDO SECURITIES INDONESIA (d/h CLEMONT SECURITIES INDONESIA, d/h  GARUDAPARA INVESTINDO) </t>
  </si>
  <si>
    <t>Wisma Korindo lt. 7, Jl. MT. Haryono 62 - Pancoran, Jakarta, 12780, Telp. 7976201,  Fax.  7976206</t>
  </si>
  <si>
    <t>Wisma Korindo lt. 7</t>
  </si>
  <si>
    <t>Jl. MT. Haryono 62 - Pancoran</t>
  </si>
  <si>
    <t>Telp. 7976201</t>
  </si>
  <si>
    <t xml:space="preserve"> Fax.  7976206</t>
  </si>
  <si>
    <t>RS</t>
  </si>
  <si>
    <t>Yulie Sekurindo Tbk.</t>
  </si>
  <si>
    <t xml:space="preserve">PT. YULIE SEKURINDO TBK. (d/h  RAVINDO SEKURITAMA) </t>
  </si>
  <si>
    <t>Plaza ABDA Lt. 5, Jl. Jend. Sudirman Kav. 59, Jakarta Selatan, 12190, Tlp. (021) 51402180, 51402181, Fax. (021) 51402182</t>
  </si>
  <si>
    <t>Plaza ABDA Lt. 5</t>
  </si>
  <si>
    <t>Tlp. (021) 51402180, 51402181</t>
  </si>
  <si>
    <t>Fax. (021) 51402182</t>
  </si>
  <si>
    <t>029/YES/V/2012</t>
  </si>
  <si>
    <t>Transaksi Penjualan Efek Nasabah yang Melakukan Penutupan rekening</t>
  </si>
  <si>
    <t>MS</t>
  </si>
  <si>
    <t>Morgan Stanley Asia Indonesia</t>
  </si>
  <si>
    <t xml:space="preserve">PT. MORGAN STANLEY ASIA INDONESIA  </t>
  </si>
  <si>
    <t>V9</t>
  </si>
  <si>
    <t xml:space="preserve">Gedung World Trade Center II, Lt. 20 Jl. Jend. Sudirman Kav. 29-31 Jakarta Selatan 12920 Telp.  30488100 Fax.30488172
</t>
  </si>
  <si>
    <t>Gedung World Trade Center II</t>
  </si>
  <si>
    <t xml:space="preserve">Telp.  30488100 </t>
  </si>
  <si>
    <t>Fax.30488172</t>
  </si>
  <si>
    <t>V6</t>
  </si>
  <si>
    <t>Agrodana Securities</t>
  </si>
  <si>
    <t xml:space="preserve">PT. AGRODANA SECURITIES (d/h CIC SECURITIES) </t>
  </si>
  <si>
    <t>Jl. Pluit Permai Raya No. 22, Jakarta Utara, 14450, Telp. 66675890, Fax. 66675908</t>
  </si>
  <si>
    <t>Jl. Pluit Permai Raya No. 22</t>
  </si>
  <si>
    <t>Telp. 66675890</t>
  </si>
  <si>
    <t>Fax. 66675908</t>
  </si>
  <si>
    <t>X2</t>
  </si>
  <si>
    <t>Barclays Capital Securities Indonesia</t>
  </si>
  <si>
    <t xml:space="preserve">PT. BARCLAYS CAPITAL SECURITIES INDONESIA  </t>
  </si>
  <si>
    <t>Wisma GKBI Lt. 39, Suite 3906, Jl. Jend. Sudirman No. 28, Jakarta , 10210, Telp. 29955101, Fax. 29955169</t>
  </si>
  <si>
    <t>Wisma GKBI Lt. 39, Suite 3906</t>
  </si>
  <si>
    <t>Telp. 29955101</t>
  </si>
  <si>
    <t>Fax. 29955169</t>
  </si>
  <si>
    <t>Z4</t>
  </si>
  <si>
    <t>Bepede Jateng Securities</t>
  </si>
  <si>
    <t xml:space="preserve">PT. BEPEDE JATENG SECURITIES  </t>
  </si>
  <si>
    <t>Gedung BPD Jawa Tengah Lt. 2, Jl. Pemuda No. 4A, Semarang, 50139, Telp. 024-556308, Fax. 024-556307</t>
  </si>
  <si>
    <t>Gedung BPD Jawa Tengah Lt. 2</t>
  </si>
  <si>
    <t>Jl. Pemuda No. 4A</t>
  </si>
  <si>
    <t>Telp. 024-556308</t>
  </si>
  <si>
    <t>Fax. 024-556307</t>
  </si>
  <si>
    <t>BI</t>
  </si>
  <si>
    <t>Brata Investama</t>
  </si>
  <si>
    <t xml:space="preserve">PT. BRATA INVESTAMA  </t>
  </si>
  <si>
    <t>Gedung Tapa Lt. 2, Jl. Raya Kuta No. 27 , Abianbase, Kuta, Bali, , Tlp.  (0361) 764604, Fax. (0361) 7511926</t>
  </si>
  <si>
    <t>Gedung Tapa Lt. 2</t>
  </si>
  <si>
    <t xml:space="preserve">Jl. Raya Kuta No. 27 </t>
  </si>
  <si>
    <t>Abianbase, Kuta, Bali</t>
  </si>
  <si>
    <t>Tlp.  (0361) 764604</t>
  </si>
  <si>
    <t>Fax. (0361) 7511926</t>
  </si>
  <si>
    <t>CB</t>
  </si>
  <si>
    <t>Capital Bridge Indonesia</t>
  </si>
  <si>
    <t xml:space="preserve">PT. CAPITAL BRIDGE INDONESIA  </t>
  </si>
  <si>
    <t>Wisma GKBI Lantai 6 Unit 609, Jl.Jend. Sudirman No. 28, Jakarta , 10210, Telp. 57993021, Fax. 57993172</t>
  </si>
  <si>
    <t>Wisma GKBI Lantai 6 Unit 609</t>
  </si>
  <si>
    <t>Jl.Jend. Sudirman No. 28</t>
  </si>
  <si>
    <t>Telp. 57993021</t>
  </si>
  <si>
    <t>Fax. 57993172</t>
  </si>
  <si>
    <t>X5</t>
  </si>
  <si>
    <t>Deutsche Verdhana Indonesia</t>
  </si>
  <si>
    <t xml:space="preserve">PT. DEUTSCHE VERDHANA INDONESIA (d/h VENDHANA INDONESIA) </t>
  </si>
  <si>
    <t>Deutsche Bank Building, Lt. 6, Jl. Imam Bonjol No. 80, Jakarta, 10310, Telp.3189104, Fax. 3189287</t>
  </si>
  <si>
    <t>Deutsche Bank Building, Lt. 6</t>
  </si>
  <si>
    <t>Telp.3189104</t>
  </si>
  <si>
    <t>Fax. 3189287</t>
  </si>
  <si>
    <t>DS</t>
  </si>
  <si>
    <t>Dinar Securities</t>
  </si>
  <si>
    <t xml:space="preserve">PT. DINAR SECURITIES (d/h DINAR SEKURITAS) </t>
  </si>
  <si>
    <t>Plaza ABDA Lt. 9 B, Jl. Jend. Sudirman Kav. 59, Jakarta, 12190, Telp. 5150111, Fax. 5155532</t>
  </si>
  <si>
    <t>Plaza ABDA Lt. 9 B</t>
  </si>
  <si>
    <t>Telp. 5150111</t>
  </si>
  <si>
    <t>Fax. 5155532</t>
  </si>
  <si>
    <t>EA</t>
  </si>
  <si>
    <t>Eficorp Sekuritas</t>
  </si>
  <si>
    <t xml:space="preserve">PT. EFICORP SEKURITAS (d/h  SATRINDATONO SECURITIES) </t>
  </si>
  <si>
    <t>Ruko Grand Soepomo, Jl. Prof. Dr. Soepomo No. 73 E, Tebet, Jakarta Selatan, , Telp. 83787237, Fax.  83787242</t>
  </si>
  <si>
    <t>Ruko Grand Soepomo</t>
  </si>
  <si>
    <t>Jl. Prof. Dr. Soepomo No. 73 E, Tebet</t>
  </si>
  <si>
    <t>Telp. 83787237</t>
  </si>
  <si>
    <t>Fax.  83787242</t>
  </si>
  <si>
    <t>EV</t>
  </si>
  <si>
    <t>Evio Securities</t>
  </si>
  <si>
    <t xml:space="preserve">PT. EVIO SECURITIES  </t>
  </si>
  <si>
    <t>Menara Global Lantai 10, Jl. Gatot Subroto Kav.27, Jakarta , 12950, Telp. (021) 5270449, Fax.  (021)  5270459</t>
  </si>
  <si>
    <t>Menara Global Lantai 10</t>
  </si>
  <si>
    <t>Jl. Gatot Subroto Kav.27</t>
  </si>
  <si>
    <t>Telp. (021) 5270449</t>
  </si>
  <si>
    <t>Fax.  (021)  5270459</t>
  </si>
  <si>
    <t>GN</t>
  </si>
  <si>
    <t xml:space="preserve">PT. GARUDA NUSANTARA CAPITAL  </t>
  </si>
  <si>
    <t>Ruko Golden Road Blok C 28 No. 3-3A, Kawasan ITC BSD, Kel. Lekong Gudang, Serpong, Tangerang Selatan, Banten, , Telp. 25989722, Fax. 5213419</t>
  </si>
  <si>
    <t>Ruko Golden Road Blok C 28 No. 3-3A</t>
  </si>
  <si>
    <t>Kawasan ITC BSD, Kel. Lekong Gudang, Serpong, Tangerang Selatan</t>
  </si>
  <si>
    <t>Banten</t>
  </si>
  <si>
    <t>Telp. 25989722</t>
  </si>
  <si>
    <t>Fax. 5213419</t>
  </si>
  <si>
    <t>V5</t>
  </si>
  <si>
    <t>ING Securities Indonesia</t>
  </si>
  <si>
    <t xml:space="preserve">PT. ING SECURITIES INDONESIA  </t>
  </si>
  <si>
    <t>Gedung BEI, Tower II- Lt. 22, Jl. Jend. Sudirman Kav. 52-53, Jakarta, 12190, Telp.5151616, Fax. 5150970</t>
  </si>
  <si>
    <t>Gedung BEI, Tower II- Lt. 22</t>
  </si>
  <si>
    <t>Telp.5151616</t>
  </si>
  <si>
    <t>Fax. 5150970</t>
  </si>
  <si>
    <t>X9</t>
  </si>
  <si>
    <t>Kopedana Mitra Usaha</t>
  </si>
  <si>
    <t xml:space="preserve">PT. KOPEDANA MITRA USAHA  </t>
  </si>
  <si>
    <t>Gedung Danareksa, Jl. Merdeka Selatan No. 14, Jakarta, 10110, Telp. (021) 2310060, Fax (021) 3459844</t>
  </si>
  <si>
    <t>Jl. Merdeka Selatan No. 14</t>
  </si>
  <si>
    <t>Telp. (021) 2310060</t>
  </si>
  <si>
    <t>Fax (021) 3459844</t>
  </si>
  <si>
    <t>U0</t>
  </si>
  <si>
    <t>Monex Securities</t>
  </si>
  <si>
    <t xml:space="preserve">PT. MONEX SECURITIES  </t>
  </si>
  <si>
    <t>Menara Ravindo Lt. 9, Jl. Kebon Sirih Kav. 75, Jakarta, 10340, Telp. 3158787, Fax. 3158866</t>
  </si>
  <si>
    <t>Menara Ravindo Lt. 9</t>
  </si>
  <si>
    <t>Jl. Kebon Sirih Kav. 75</t>
  </si>
  <si>
    <t>Telp. 3158787</t>
  </si>
  <si>
    <t>Fax. 3158866</t>
  </si>
  <si>
    <t>YD</t>
  </si>
  <si>
    <t>Multi Sarana Investama Sekuritas</t>
  </si>
  <si>
    <t xml:space="preserve">PT. MULTI SARANA INVESTAMA SEKURITAS (d/h  MULTI REKANDANA SEKURITAS, d/h  GAWANG REJEKI) </t>
  </si>
  <si>
    <t>Plaza ABDA Lt. 23, Jl. Jend. Sudirman Kav. 59, Jakarta , 12190, Telp. 51401608, Fax. 51401609</t>
  </si>
  <si>
    <t>Telp. 51401608</t>
  </si>
  <si>
    <t>Fax. 51401609</t>
  </si>
  <si>
    <t>V3</t>
  </si>
  <si>
    <t>Nova Sekuritas</t>
  </si>
  <si>
    <t xml:space="preserve">PT. NOVA SEKURITAS  </t>
  </si>
  <si>
    <t>Jl. Sungai Sambas I / 108 A, Kebayoran Baru, Jakarta Selatan , 12130, Talp. (021) 7233131, Fax. (021) 72790507</t>
  </si>
  <si>
    <t>Jl. Sungai Sambas I / 108 A, Kebayoran Baru</t>
  </si>
  <si>
    <t>Talp. (021) 7233131</t>
  </si>
  <si>
    <t>Fax. (021) 72790507</t>
  </si>
  <si>
    <t>Z0</t>
  </si>
  <si>
    <t>Peak Securities</t>
  </si>
  <si>
    <t xml:space="preserve">PT. PEAK SECURITIES  </t>
  </si>
  <si>
    <t>Menara Batavia, Lt. 28, Jl. K.H. Mas Mansyur Kav. 126, Jakarta, 10220., Telp. (021) 5714588, Fax. (021) 5714589</t>
  </si>
  <si>
    <t>Menara Batavia, Lt. 28</t>
  </si>
  <si>
    <t>Jl. K.H. Mas Mansyur Kav. 126</t>
  </si>
  <si>
    <t>10220.</t>
  </si>
  <si>
    <t>Telp. (021) 5714588</t>
  </si>
  <si>
    <t>Fax. (021) 5714589</t>
  </si>
  <si>
    <t>V1</t>
  </si>
  <si>
    <t>Reksa Depok Sekuritas</t>
  </si>
  <si>
    <t xml:space="preserve">PT. REKSA DEPOK SEKURITAS  </t>
  </si>
  <si>
    <t>Ruko Pesona Khayangan No.3, Jl. Margonda Raya , Depok, , Telp. (021) 77211514, Fax. (0212) 77211514</t>
  </si>
  <si>
    <t>Ruko Pesona Khayangan No.3</t>
  </si>
  <si>
    <t xml:space="preserve">Jl. Margonda Raya </t>
  </si>
  <si>
    <t>Telp. (021) 77211514</t>
  </si>
  <si>
    <t>Fax. (0212) 77211514</t>
  </si>
  <si>
    <t>SP</t>
  </si>
  <si>
    <t xml:space="preserve">PT. SARIJAYA PERMANA SEKURITAS (d/h TEGARDINAMIKA ABADI) </t>
  </si>
  <si>
    <t>Jl. Roa Malaka Utara No.17-18, Jakarta Barat , 11230, Telp 6923567, Fax. 6922837</t>
  </si>
  <si>
    <t>Jl. Roa Malaka Utara No.17-18</t>
  </si>
  <si>
    <t>Telp 6923567</t>
  </si>
  <si>
    <t>Fax. 6922837</t>
  </si>
  <si>
    <t>FA</t>
  </si>
  <si>
    <t xml:space="preserve">PT. SIGNATURE CAPITAL INDONESIA (d/h KUO CAPITAL RAHARJA, d/h FANDER ARTHADANA NUSANTARA) </t>
  </si>
  <si>
    <t>Plasa Foppi, Jl. Sultan Hasanudin No. 53- 54. Kebayoran Baru - Blok M, Jakarta Selatan, 12110, Telp. 7200333, Fax. 7201314</t>
  </si>
  <si>
    <t>Plasa Foppi</t>
  </si>
  <si>
    <t>Jl. Sultan Hasanudin No. 53- 54. Kebayoran Baru - Blok M</t>
  </si>
  <si>
    <t>Telp. 7200333</t>
  </si>
  <si>
    <t>Fax. 7201314</t>
  </si>
  <si>
    <t>X3</t>
  </si>
  <si>
    <t>Standard Chartered Securities Indonesia</t>
  </si>
  <si>
    <t xml:space="preserve">PT. STANDARD CHARTERED SECURITIES INDONESIA  </t>
  </si>
  <si>
    <t>Menara Standard Chartered Lt. 3, Jl. Dr. Satrio No. 164, Jakarta, 12930, Telp.25550570 , Fax. 5719734</t>
  </si>
  <si>
    <t>Menara Standard Chartered Lt. 3</t>
  </si>
  <si>
    <t>Jl. Dr. Satrio No. 164</t>
  </si>
  <si>
    <t xml:space="preserve">Telp.25550570 </t>
  </si>
  <si>
    <t>Fax. 5719734</t>
  </si>
  <si>
    <t>X6</t>
  </si>
  <si>
    <t xml:space="preserve">PT. STAR REKSA SEKURITAS  </t>
  </si>
  <si>
    <t xml:space="preserve">Ruko BSD Blok RG 9 Sektor IV, Jalan Raya Serpong, Tangerang, , Telp. (021) 53152666, Fax. (021) 5370153 </t>
  </si>
  <si>
    <t>Ruko BSD Blok RG 9 Sektor IV</t>
  </si>
  <si>
    <t>Jalan Raya Serpong</t>
  </si>
  <si>
    <t>Telp. (021) 53152666</t>
  </si>
  <si>
    <t xml:space="preserve">Fax. (021) 5370153 </t>
  </si>
  <si>
    <t>DG</t>
  </si>
  <si>
    <t>Tiga Pilar Sekuritas</t>
  </si>
  <si>
    <t xml:space="preserve">PT. TIGA PILAR SEKURITAS (d/h MANDARI SECUIRTIES INDONESIA, d/h  SARI DAYA PERSADA SEKURITAS, d/h PUTRA SARIDAYA PERSADA SEKURITAS) </t>
  </si>
  <si>
    <t>Wisma Bank Dharmala Lt. 6, Jl. Jend. Sudirman Kav. 28, Jakarta, 12920, Telp. 5227488,  Fax. 5211876</t>
  </si>
  <si>
    <t>Wisma Bank Dharmala Lt. 6</t>
  </si>
  <si>
    <t>Jl. Jend. Sudirman Kav. 28</t>
  </si>
  <si>
    <t>Telp. 5227488</t>
  </si>
  <si>
    <t xml:space="preserve"> Fax. 5211876</t>
  </si>
  <si>
    <t>Y1</t>
  </si>
  <si>
    <t>WATR Securities</t>
  </si>
  <si>
    <t xml:space="preserve">PT. WATR SECURITIES  </t>
  </si>
  <si>
    <t>Menara BCA Lt. 49, Suites 4904B, Grand Indonesia, Jl. M.H. Thamrin No. 1, Jakarta, 10310, Telp.23586877, Fax.23586839</t>
  </si>
  <si>
    <t>Menara BCA Lt. 49, Suites 4904B, Grand Indonesia</t>
  </si>
  <si>
    <t>Telp.23586877</t>
  </si>
  <si>
    <t>Fax.23586839</t>
  </si>
  <si>
    <t>PPE+PEE</t>
  </si>
  <si>
    <t>PPE+MI</t>
  </si>
  <si>
    <t>PEE+MI</t>
  </si>
  <si>
    <t>PPE+PEE+MI</t>
  </si>
  <si>
    <t>KODE PE</t>
  </si>
  <si>
    <t>OCBC Sekuritas Indonesia d/h. TRANSASIA SECURITIES d/h Transpasific Sekurindo</t>
  </si>
  <si>
    <t>JUMLAH KANCAB</t>
  </si>
  <si>
    <t>● JUMLAH KANCAB</t>
  </si>
  <si>
    <t>● SEBARAN PULAU :</t>
  </si>
  <si>
    <t>● JUMLAH KANTOR PUSAT</t>
  </si>
  <si>
    <t>Wisma 77 Lantai 17, Jl. Let. Jend. S. Parman, Kav. 77, Slipi, Jakarta Barat</t>
  </si>
  <si>
    <t>Jakarta Barat</t>
  </si>
  <si>
    <t>Rukan Mangga Dua Square Blok F Nomor 039, Jakarta Utara</t>
  </si>
  <si>
    <t>8 Maret 2013</t>
  </si>
  <si>
    <t>28 Maret 2013</t>
  </si>
  <si>
    <t>Andy Purnama Y.</t>
  </si>
  <si>
    <t>PER TAHUN 2013</t>
  </si>
  <si>
    <t>01 Maret 2013</t>
  </si>
  <si>
    <t>Outlet Blimbing d/h. Sukomanunggal</t>
  </si>
  <si>
    <t>Jl. Sunandar Priyo Sudarmo Kav. A.No.1 Kel. Purwantoro Kec. Blimbing, Malang 65122</t>
  </si>
  <si>
    <t>Plaza Pupuk Kaltim gedung A lantai dasar Jl. Kebon Sirih Raya No. 6A Jakarta Pusat 10110 Tlp. 021-3451971 Fax. 021-3453862</t>
  </si>
  <si>
    <t>Outlet Kebon Sirih</t>
  </si>
  <si>
    <t>Yuki Muhamad Rudiyat</t>
  </si>
  <si>
    <t>Ruko Ruby 1 No. 9 Jl. Raya Boulevard Panakukang Mas Makassar   (pindah 14 Maret 2013)</t>
  </si>
  <si>
    <t>Gedung Fajar Graha Pena Lantai 9, Jl. Urip Sumoharjo Kav. 906
0411-421831</t>
  </si>
  <si>
    <t>Kasum</t>
  </si>
  <si>
    <t>Pulau</t>
  </si>
  <si>
    <t>Jumlah Kegiatan Di Lokasi Lain</t>
  </si>
  <si>
    <t>DAFTAR KEGIATAN PERUSAHAAN EFEK</t>
  </si>
  <si>
    <t>DI LOKASI LAIN</t>
  </si>
  <si>
    <t>PER 12 APRIL 2013</t>
  </si>
  <si>
    <t>Jl. Buah Batu No. 92 A Bandung</t>
  </si>
  <si>
    <t>Spazio Office Tower 2nd Floor, Komplek Graha Festival Kav. 3, Graha Famili, Jl. Mayjen Yono Sewoyo, Surabaya 60225, Telp. 031-99001000, Fax. 031-99001001</t>
  </si>
  <si>
    <t>VICTORIA SECURITIES INDONESIA</t>
  </si>
  <si>
    <t>Jl. Pluit Karang Utara No.46 BlokI/1 Selatan Kav. 48, Pluit, Penjaringan, Jakarta Utara 14450 Telp. 021-6632829, Fax. 021-6632828</t>
  </si>
  <si>
    <t>Senayan City, Panin Tower Lt. 8 Jl. Asia Afrika Lot. 9, Jakarta 10270, Telp. 021-72782310, Fax. 021-72782280</t>
  </si>
  <si>
    <t>DANPAC SEKURITAS</t>
  </si>
  <si>
    <t>Equity Tower Lt.9, SCBD, Jl. Jend. Sudirman Kav. 52-53, Jakarta 12190&lt; Telp: 021-299 11 888, Fax : 021-299 11 999</t>
  </si>
  <si>
    <t>Jl. Raya Pasar Minggu No. 36-B, Kalibata, Jakarta Selatan</t>
  </si>
  <si>
    <t>PE</t>
  </si>
  <si>
    <t>Wisma BII Lt.8 Jl. Pemuda No. 60-70 Surabaya Telp. (031) 5313133 Fax. (031) 5325119  Sementara pindah ke:</t>
  </si>
  <si>
    <t xml:space="preserve">Jl. Ahmad Yani No.195 C semarang Jawa Tengah
Telp/Fax : (024) 845 2809, 831 6484 / 841 2297
</t>
  </si>
  <si>
    <t>Gesper Chandra</t>
  </si>
  <si>
    <t>Gedung ICBC, Jln. Basuki Rahmat No. 16-18</t>
  </si>
  <si>
    <t xml:space="preserve">Wisma Indovision Lt. Dasar Jl. Raya Panjang Z/III Jakarta 11520  </t>
  </si>
  <si>
    <t>Jl. Landasan Pacu Utara Selatan Blok  A1 Kav. 2 Mediterania Palace Ruko C/OR/M, C/OR/L Kemayoran Jakarta Pusat</t>
  </si>
  <si>
    <t>Jl. Brigjend Katamso No. 12, Tanjung Karang, Bandar Lampung 35111</t>
  </si>
  <si>
    <t>Jl. Piere Tendean Boulevard, Kawasan Megamas Ruko Blok ID No. 19, Manado</t>
  </si>
  <si>
    <t>Plaza Gani Djemat lantai 5, Jl. Imam Bonjol No. 76-78, Jakarta Pusat</t>
  </si>
  <si>
    <t>Ruko Pluit Village Nomor 74, Jl. Pluit Permai Raya, Jakarta Utara</t>
  </si>
  <si>
    <t>Jl. Otista Raya No. 31A, Jakarta Timur</t>
  </si>
  <si>
    <t>Jl. Pluit Utara Raya No. 56, Jakarta Utara</t>
  </si>
  <si>
    <t>Jl. G.R. Djamin Datuk Bagindo No. 7, Jambi</t>
  </si>
  <si>
    <t>Jl. Pawiyatan Luhur Bendan Dhuwur, Semarang, Jawa Tengah</t>
  </si>
  <si>
    <t>RHB OSK SECURITIES d/h. OSK NUSADANA SECURITIES INDONESIA d/h: NUSADANA INTI INVESTAMA d/h : DWIPANCA REZEKI</t>
  </si>
  <si>
    <t>Gedung Manggala Wanabakti Lt. 7 No. 703A, Jl. Jend. Gatot Subroto Jakarta 12720 Telp. 021-57902982, Fax. 021-57903066</t>
  </si>
  <si>
    <t>Ruko Patos Blok AA 2 No.8 Pakuwon City Kejawan Putih Tamba, Mulyorejo Surabaya, Telp. 031-58208639, Fax. 031-58208639</t>
  </si>
  <si>
    <t>Rukan Crown Palace Blok C5 Jl. Soepomo No. 231 Pancoran, Jakarta Telp. 021-83796668, fax. 021-8379667</t>
  </si>
  <si>
    <t>Jl. Wakeke No. 12-14 Quint Hotel No.110, Manado. Telp. 0431-853049, Fax. 0431-853049</t>
  </si>
  <si>
    <t>Universitas Klabat Manado, Airmadidi, Minahasa Utara, Sulawesi Utara 95371 Telp. 0431-891035, Fax. 0431-891036</t>
  </si>
  <si>
    <t xml:space="preserve">Jl. H. Zaenal Mustofa Ruko Permata Blok C No. 6, Tasikmalaya Telp. 0265-2350050, 2352167 Fax. 0265-2352178 </t>
  </si>
  <si>
    <t>Liberius Kahe</t>
  </si>
  <si>
    <t>Jl. Dr. Wahidin No 62 B, Semarang</t>
  </si>
  <si>
    <t>Jl. Pangkalan Asem Raya No. 55, Jakarta Pusat</t>
  </si>
  <si>
    <t>BADUNG</t>
  </si>
  <si>
    <t>The Stone sHotel, Jl. Pantai Kuta, Shopping Arcade A-4, Badung, Bali</t>
  </si>
  <si>
    <t>NO</t>
  </si>
  <si>
    <t>KODE</t>
  </si>
  <si>
    <t>AB/NON AB</t>
  </si>
  <si>
    <t>PIC</t>
  </si>
  <si>
    <t>NIA</t>
  </si>
  <si>
    <t>ABI</t>
  </si>
  <si>
    <t>Kresna Graha Sekurindo Tbk</t>
  </si>
  <si>
    <t>Trimegah Securities Tbk</t>
  </si>
  <si>
    <t>DWI</t>
  </si>
  <si>
    <t>Panin Sekuritas Tbk</t>
  </si>
  <si>
    <t>HENDRI</t>
  </si>
  <si>
    <t>IRIANI</t>
  </si>
  <si>
    <t>MAgenta Capital d/h. EMCO Securities</t>
  </si>
  <si>
    <t>NOVA</t>
  </si>
  <si>
    <t>Minna Padi Investama</t>
  </si>
  <si>
    <t>Reliance Securities Tbk</t>
  </si>
  <si>
    <t>RESHA</t>
  </si>
  <si>
    <t>ROHMAT</t>
  </si>
  <si>
    <t>Etrading</t>
  </si>
  <si>
    <t>SIGIT</t>
  </si>
  <si>
    <t>HD Capital Tbk</t>
  </si>
  <si>
    <t>SYLVANA</t>
  </si>
  <si>
    <t>MAGNUS Capital</t>
  </si>
  <si>
    <t>Dhanawibawa Artha Cemerlang</t>
  </si>
  <si>
    <t>OCBC Sekuritas Indonesia d/hTransasia Securities</t>
  </si>
  <si>
    <t>Universal Broker</t>
  </si>
  <si>
    <t>YULI</t>
  </si>
  <si>
    <t>Kiwoom d/h. Dongsuh Securities</t>
  </si>
  <si>
    <r>
      <t>Ruko Surya Inti Permata I/B-26</t>
    </r>
    <r>
      <rPr>
        <sz val="11"/>
        <rFont val="Bookman Old Style"/>
        <family val="1"/>
      </rPr>
      <t>, Jl. HR. Muhammad, Surabaya</t>
    </r>
  </si>
  <si>
    <t>Galeri Investasi di STIE Malang, Jl. Soekarno-Hatta Rembuksari 1A, Malang</t>
  </si>
  <si>
    <t>semarang</t>
  </si>
  <si>
    <t>Kampus Unsrat, Bahu Manado, 95115</t>
  </si>
  <si>
    <t>Jl. Perintis Kemerdekaan   (Jl. Guru Patimpus) No. 3 I &amp; J, Medan</t>
  </si>
  <si>
    <t>Ruko Ketandan No. 9, Jl. Yogya, Wonosari Ringroad Timur, Jomblangan, Banguntapan, Bantul, Yogyakarta</t>
  </si>
  <si>
    <t>Jl. Arjuna Selatan No. 28, Kebon Jeruk, Jakarta Barat</t>
  </si>
  <si>
    <t xml:space="preserve">Rukan Garden House Blok A No. 26 Pantai Indah Kapuk Jakarta Utara Telp. (021) 29033188 Fax (021) 29033323  </t>
  </si>
  <si>
    <t xml:space="preserve">Gedung Bank Sinarmas Jl. Hayam Wuruk no.146 kel. Talang Jauh-Jelutu , Jambi  </t>
  </si>
  <si>
    <t>Cabang Semarang, Jl.Brigjend Katamso No.47 Semarang</t>
  </si>
  <si>
    <t>Cabang Menara Dea, Jl.Mega Kuningan Barat Kav.E.4 No.1 Jakarta 12950</t>
  </si>
  <si>
    <t>Cabang Batam, Ruko Rafflesia Blok B.11, Batam 29421</t>
  </si>
  <si>
    <t>Dendi Hanindro</t>
  </si>
  <si>
    <t>Gedung Biotest Lt. 3, Jl. Pluit Sakti No. 25, Pluit, Penjaringan, Jakarta Utara, Tlp. 021-66675050 Fax. 021-66675051</t>
  </si>
  <si>
    <t>Jl. Pondok No. 90A, Padang. Telp. 0751-811330, Fax. 0751-811340</t>
  </si>
  <si>
    <t>Padang</t>
  </si>
  <si>
    <t xml:space="preserve">Universitas Islam Negeri syarif Hidayatullah, Jl. Ir. H. Juanda No.95, Ciputant, Tangerang Selatan Telp. </t>
  </si>
  <si>
    <t xml:space="preserve">Graha GAWI (d/h Graha Ekonomi)  Lt. 5, Jl. Setiabudi  Selatan Kav. 10 Jakarta Selatan 12920 Telp. 57904588   Fax. 57904593 </t>
  </si>
  <si>
    <t>Jl. Budikarya Komp. Vilagama Blok D No. 26 Pontianak Telp. 0561-745588/743-133 Fax. 0561-744255</t>
  </si>
  <si>
    <t>Gusteve Iskandar</t>
  </si>
  <si>
    <t>Vivi Juliana Gunawan</t>
  </si>
  <si>
    <t>Jl. Muara Karang Raya Blok A8 No. 23 RT.002/012, Pluit Penjaringan, Jakarta Utara Tlp. 021-6628758, Fax. 6628758</t>
  </si>
  <si>
    <t>Forum Nine Building Lt. 6, Jl. Imam Bonjol No. 9, Medan 20112 Tlp. (061) 80501519 Fax. (061) 80501517</t>
  </si>
  <si>
    <t>Jl. Terusan Dieng No. 59, Malang</t>
  </si>
  <si>
    <t>Agus Priyono</t>
  </si>
  <si>
    <t>Puri Niaga Blok K7/3T, Jakarta Barat</t>
  </si>
  <si>
    <t>Ruko Pakuwon Town Square AA2-50, Kompleks Pakuwon City Laguna, Jl. Kejawen Putih Mutiara, Surabaya 60112</t>
  </si>
  <si>
    <t>Veronica Lindawati</t>
  </si>
  <si>
    <t xml:space="preserve">Jl. Boulevard Raya Blok TT2 No. 11 Jakarta   </t>
  </si>
  <si>
    <t>Universitas Negeri Manado, Jl. Kampus Universitas Negeri Manado Tounsaru, Tondano, Minahasa Telp. (0431) 321112, Fax. (0431) 321866</t>
  </si>
  <si>
    <t>Universitas Politeknik Manado, Jl. Raya Politeknik Ds. Buha, Manado Telp. (0431) 815288, Fax. (0431) 811288</t>
  </si>
  <si>
    <t>Koki Café, Jl. Peta Barat No. 9A, Pegadungan, Kalideres, Jakarta Barat 11830 Telp. 021-543600200, Fax. 021-54360021</t>
  </si>
  <si>
    <t>Ruko Surya Inti Permata I/B-26, Jl. HR. Muhammad, Surabaya</t>
  </si>
  <si>
    <t xml:space="preserve">Jl. MT. Haryono No.246, Semarang 50122, </t>
  </si>
  <si>
    <t>DI LOKASI LAIN PER 28 AGUSTUS 2013</t>
  </si>
  <si>
    <t>PT VALBURY ASIA SECURITIES</t>
  </si>
  <si>
    <t>PT CIMB SECURITIES INDONESIA</t>
  </si>
  <si>
    <t>PT BUMIPUTERA CAPITAL INDONESIA</t>
  </si>
  <si>
    <t>PT EKOKAPITAL SEKURITAS</t>
  </si>
  <si>
    <t>PT ETRADING SECURITIES</t>
  </si>
  <si>
    <t>PT HENAN PUTIHRAI</t>
  </si>
  <si>
    <t>PT INDO PREMIER SECURITIES</t>
  </si>
  <si>
    <t>PT KRESNA GRAHA SEKURINDO TBK.</t>
  </si>
  <si>
    <t>PT MANDIRI SEKURITAS</t>
  </si>
  <si>
    <t>PT OSK NUSADANA SECURITIES INDONESIA</t>
  </si>
  <si>
    <t>PT FIRST ASIA CAPITAL</t>
  </si>
  <si>
    <t>PT PANIN SEKURITAS TBK.</t>
  </si>
  <si>
    <t>PT PHILLIP SECURITIES INDONESIA</t>
  </si>
  <si>
    <t>PT RELIANCE SECURITIES TBK.</t>
  </si>
  <si>
    <t>PT SINARMAS SEKURITAS</t>
  </si>
  <si>
    <t>PT BATAVIA PROSPERINDO SEKURITAS</t>
  </si>
  <si>
    <t>PT MNC SECURITIES</t>
  </si>
  <si>
    <t>PT BNI SECURITIES</t>
  </si>
  <si>
    <t>PT DANAREKSA SEKURITAS</t>
  </si>
  <si>
    <t>PT SUCORINVEST CENTRAL GANI</t>
  </si>
  <si>
    <t>PT TRIMEGAH SECURITIES TBK.</t>
  </si>
  <si>
    <t>PT UOB KAY HIAN SECURITIES</t>
  </si>
  <si>
    <t>PT ANUGERAH SECURINDO INDAH</t>
  </si>
  <si>
    <t>PT ASJAYA INDOSURYA SECURITIES</t>
  </si>
  <si>
    <t>PT LAUTANDHANA SECURINDO</t>
  </si>
  <si>
    <t>PT TRUST SECURITIES</t>
  </si>
  <si>
    <t>PT AMCAPITAL INDONESIA</t>
  </si>
  <si>
    <t>PT BAHANA SECURITIES</t>
  </si>
  <si>
    <t>PT MINNA PADI INVESTAMA TBK.</t>
  </si>
  <si>
    <t>PT CIPTADANA SECURITIES</t>
  </si>
  <si>
    <t>PT DHANAWIBAWA ARTHACEMERLANG</t>
  </si>
  <si>
    <t>PT KIWOOM SECURITIES INDONESIA</t>
  </si>
  <si>
    <t>PT EQUITY SECURITIES INDONESIA</t>
  </si>
  <si>
    <t>PT OSO SECURITIES</t>
  </si>
  <si>
    <t>PT KIM ENG SECURITIES</t>
  </si>
  <si>
    <t>PT MEGA CAPITAL INDONESIA</t>
  </si>
  <si>
    <t>PT MILLENIUM DANATAMA SEKURITAS</t>
  </si>
  <si>
    <t>PT INDOMITRA SECURITIES</t>
  </si>
  <si>
    <t>PT NISP SEKURITAS</t>
  </si>
  <si>
    <t>PT SEMESTA INDOVEST</t>
  </si>
  <si>
    <t>PT WATERFRONT SECURITIES INDONESIA</t>
  </si>
  <si>
    <t>PT UNIVERSAL BROKER INDONESIA</t>
  </si>
  <si>
    <t>PT EQUATOR SECURITIES</t>
  </si>
  <si>
    <t>PT BRENT SECURITIES</t>
  </si>
  <si>
    <t>PT ERDIKHA ELIT SEKURITAS</t>
  </si>
  <si>
    <t>PT PHINTRACO SECURITIES</t>
  </si>
  <si>
    <t>JAYAPURA</t>
  </si>
  <si>
    <t>Aidil Ilham</t>
  </si>
  <si>
    <t>Andrianto W</t>
  </si>
  <si>
    <t>Herry Salim</t>
  </si>
  <si>
    <t>Imelda N. Soetikno</t>
  </si>
  <si>
    <t>Meiga Dewi</t>
  </si>
  <si>
    <t>Fanny</t>
  </si>
  <si>
    <t>Widyastuti</t>
  </si>
  <si>
    <t>Tien S Wulanningsih</t>
  </si>
  <si>
    <t>Luh Puspa Dewi</t>
  </si>
  <si>
    <t>Korina Widasari</t>
  </si>
  <si>
    <t xml:space="preserve">PENANGGUNG JAWAB </t>
  </si>
  <si>
    <t>JL. Gajah Mada No. 193, Pontianak</t>
  </si>
  <si>
    <t xml:space="preserve">Jl. Pahlawan Trip no. 9 , Malang  </t>
  </si>
  <si>
    <t xml:space="preserve">Jl. Karang Saru 17 Semarang Tlp. 024- 3584801-03 Fax. 024- 3584804   </t>
  </si>
  <si>
    <t>TIDAK ADA DATA</t>
  </si>
  <si>
    <t>ALAMAT LENGKAP LOKASI KEGIATAN PE DI LOKASI LAIN</t>
  </si>
  <si>
    <t>Jl. Lodan Raya No. 2, Jakarta</t>
  </si>
  <si>
    <t>JL. KALIURANG KM.4 NO.10 YOGYAKARTA</t>
  </si>
  <si>
    <t>Jl. Jenderal Sudirman No. 33-B, Balikpapan, Kalimantan Timur</t>
  </si>
  <si>
    <t>Jl. Martadireja I/98, Kel. Purwokerto Wetan, Kec. Purwokerto Timur, Banyumas Telp. 0281-7616678, Fax. 0281-636834</t>
  </si>
  <si>
    <t>Jl. Ahmad Yani No. 17 O, Desa Gampong Tengah Langsa Kota, Aceh Telp. 0641-425198, Fax.0641-425198</t>
  </si>
  <si>
    <t>Gedung Wisma Bumiputera, Jl. Jendral Sudirman Kav. 75 Lt. 6 Jakarta 12910 Telp. 021-2523349</t>
  </si>
  <si>
    <t>Jl. Terompong No. 24, Tanjung Bungkak, Denpasar, Bali Telp. 0361-244450, Fax. 0361-244450</t>
  </si>
  <si>
    <t>Jl. Muhammadiyah No. 91, Bathoh, Leungbata, Banda Aceh Telp. 0651-31583, Fax. 0651-34092</t>
  </si>
  <si>
    <t>Jl. TM. Hanafiah, Gd. Pascasarjana Ekonomi USU Medan. Telp. 061-8225464 Fax. 061-822564</t>
  </si>
  <si>
    <t>Wisma Aldiron Lt. 3 Suites 313A, Jl. Gatot Subroto Kav. 72 Jakarta Selatan</t>
  </si>
  <si>
    <t>Jl. Pierre Tendean Komplek Marina Shopping Walk (Mwalk) RA 31 Boulevard Manado 95000, Telp. (0431) 8820977, Fax. (0431) 8820202</t>
  </si>
  <si>
    <t>DAEWOO SECURITIES INDONESIA d/h. ETRADING SECURITIES d/h : MONAS BUANA SECURITIES d/h : BINTANG MAKMUR SEC.</t>
  </si>
  <si>
    <t>MAYBANK KIM ENG SECURITIES d/h. KIM ENG SECURITIES(*)</t>
  </si>
  <si>
    <t>Jl. Boulevard Barat Raya Blok A1 No.11, Kelapa Gading, Jakarta Utara 14241</t>
  </si>
  <si>
    <t>PIPM Makassar, Bursa Efek Indonesia, Jl. A.P. Pettarani 18 A-4, Makassar. No telp 0411 434880/6071127, Fax 0411 434880</t>
  </si>
  <si>
    <t>Jl. Dr. Cipto No. 96 C-D, Semarang</t>
  </si>
  <si>
    <t xml:space="preserve">Jl. Bintoro No. 27 Surabaya 60264
Telp : 031-5622266. Fax: 031-5622255
</t>
  </si>
  <si>
    <t xml:space="preserve">Pluit Karang Manis No. 1B-C Blok F.6 Utara Kav. No.9, Pluit Penjaringan Jakarta Utara
Fax. (021) 3521611
</t>
  </si>
  <si>
    <t>Gedung MTH Square UG Floor Unit 10A, Jl. MT Haryono Kav. 10A, Jakarta Timur Telp. 021-29067383, Fax. 021-29067283</t>
  </si>
  <si>
    <t>Menara Jamsostek, Gedung Menara Selatan Lt. 23, Jl. Gatot Subroto No. 38, Jakarta Selatan 12710 Telp. 021-29666939, Faks. 021-29666937</t>
  </si>
  <si>
    <t>Wisma BII Lt. 15 Ruang 1517, Jl. Pemuda No. 60-70, Surabaya, Telp. 031-5356835, Fak. 031-5356836</t>
  </si>
  <si>
    <t>Jl. Mitra Boulevard Blok D No. 2 Sunter, Jakarta</t>
  </si>
  <si>
    <t>Universitas Narotama Surabaya, Jl. Arief Rachman Hakim 51 Surabaya 60117</t>
  </si>
  <si>
    <t xml:space="preserve">Jl. Iskak Cokrohadisuryo No. 1, Solo 57134
</t>
  </si>
  <si>
    <t>Graha Boulevard, Jl. Boulevard Raya Blok A No 17, Kelapa Gading, Jakarta 14240</t>
  </si>
  <si>
    <t>Jl. Jendral Sudirman KM 3.5, Palembang</t>
  </si>
  <si>
    <t>Ruko Graha Mas Blok C-3a, Jl. Raya Perjuangan No 1, Kebon Jeruk jakarta Barat, 11530</t>
  </si>
  <si>
    <t>Gedung Graha Indosurya, Jl. Asia Afrika No 129 Bandung, 40112</t>
  </si>
  <si>
    <t xml:space="preserve">Jl. Jend. A. Yani No. 467 – Banjarmasin, kode pos 701111, Banjarmasin </t>
  </si>
  <si>
    <t xml:space="preserve">Jl. Kapt. A. Rivai No. 27 Palembang 30129
</t>
  </si>
  <si>
    <t>Jl. Niaga No. 126, Padang 25211, Sumatra Barat</t>
  </si>
  <si>
    <t>Jl. Gunung Latimojong No. 147 Makasar, Sulawesi Selatan</t>
  </si>
  <si>
    <t>Jl. Margaguna Pondok Indah, Jakarta Selatan</t>
  </si>
  <si>
    <t>Jl. Jendral Sudirman No. 32, Yogyakarta</t>
  </si>
  <si>
    <t>Jl. Veteran Selatan 455F Makassar</t>
  </si>
  <si>
    <t>Jl. Raya Puputan Renon No. 60 Blok C, Renon, Denpasar, Bali 80226</t>
  </si>
  <si>
    <t>Universitas Ahmad Dahlan Kampus 1 Lt. 2, Jl. Kapas No. 9, Semaki Umbulharjo, Yogyakarta 55166</t>
  </si>
  <si>
    <t>Komplek Ruko V Point, Blok ZG, Jl. Pajajaran No 1, Bogor Timur 16144</t>
  </si>
  <si>
    <t>KEDIRI</t>
  </si>
  <si>
    <t>Ruko PDA No.9, Gading Serpong, Kabupaten Tangerang</t>
  </si>
  <si>
    <t>Universitas Nusantara PGRI Kediri, Jl. KH. Ahmad Dahlan No. 76, Kediri</t>
  </si>
  <si>
    <t>Jl. RA Kartini No. 17A, Medan 20152</t>
  </si>
  <si>
    <t>Jl. Gajahmada No. 97 Unit 7, Semarang 50134</t>
  </si>
  <si>
    <t>Jl. Ir. H Juanda No 41, Medan 20152</t>
  </si>
  <si>
    <t>Gedung Sona Topas Lt. 21 Marketing Office dan Lt. 20 Management Office, Jl. Jendral Sudirman Kav. 26, Jakarta 12920</t>
  </si>
  <si>
    <t>Paskal Hyper Square Blok A No. 1, Jl. Pasir Kaliki No. 25-27,  Bandung 40181 Telp. 022-86061012 Faks. 022-86061020</t>
  </si>
  <si>
    <t>Menara Kuningan, Lt. 6 Unit C1, C2, D Jl. H.R. Rasuna Said Blok X-7 Kav.5 Telp. 021-30014991/4992/4993 Faks. 021-30014994</t>
  </si>
  <si>
    <t>Ruko Thamrin Blok C No.12, Jl. M.H.Thamrin - Lippo Cikarang Bekasi 17550 Telp. 89900027/28</t>
  </si>
  <si>
    <t xml:space="preserve">Jl. Basuki Rahmat 88-92 Surabaya Telp. 031-5345888 Fax.  (031) 5477102  </t>
  </si>
  <si>
    <t xml:space="preserve">FEUI, GD. Magister Akuntansi FEUI Lt. 1 Jl. Salemba Raya No.4 Jakarta Telp/Faks. 021-31933266 </t>
  </si>
  <si>
    <t>Graha Sucofindo Jl. Pemuda No. 171 Lobby Lt. 1, Semarang 50132 Telp. 0248454555 Faks. 024-4222</t>
  </si>
  <si>
    <t>CIMB Niaga Plaza  Lt. 14 Km. 1401 Jl. Jend. Sudirman Kav. 25 Jakarta 12920 Telp. 5204599, 5204955 Fax. 5204598 www.nusadana.co.id</t>
  </si>
  <si>
    <t>Gedung Wisma Eka Jiwa Ruko No. 9, Jl. Mangga Dua Raya, RT/RW 008/006, Kel. Mangga Dua Selatan, Kec. Sawah Besar, Jakarta Pusat</t>
  </si>
  <si>
    <t xml:space="preserve">Plaza 5 Pondok Indah Blok D No. 15 Lt. 2, Jl. Margaguna Raya, Pondok Indah Jakarta Selatan  Telp. 021-7257823 Fax 021-7247640 </t>
  </si>
  <si>
    <t xml:space="preserve">Plaza 5 Pondok Indah Blok D No. 15 Lt. 3, Jl. Margaguna Raya, Pondok Indah Jakarta Selatan  Telp. 021-7257823 Fax 021-7247640 </t>
  </si>
  <si>
    <t>Ruko FE Univ. Sarjanawiyata- Jl. Kusumanegara 121 Yogyakarta 55165 Telp. 0274-543944 Fax. 0274-557455</t>
  </si>
  <si>
    <t xml:space="preserve">Hotel Nagoya Plaza Jl. Imam Bonjol No.B 17-18 Lubuk Baja Batam 29432   </t>
  </si>
  <si>
    <t>Jl. Imam Bonjol No. 150, Semarang, Jawa Tengah</t>
  </si>
  <si>
    <t>UC Town, Citraland, G.I OSO-Ciputra, Surabaya. Telp: 031-7409933, fax:031-7409911</t>
  </si>
  <si>
    <t>Mandiri Building Lt. 7 No. 708, Jl. Imam Bonjol No. 16D, Medan, Sumatera Utara</t>
  </si>
  <si>
    <t>Ruko Borobudur Bisnis Center, Jl. Terusan Borobudur Kav. 5, Malang. Tel: 0341-407772, fax: 0341-407772</t>
  </si>
  <si>
    <t>Daewoo Securities</t>
  </si>
  <si>
    <t>Maybank Kim Eng Securities</t>
  </si>
  <si>
    <t>Onix Sekuritas</t>
  </si>
  <si>
    <t>RHB OSK Securities Indonesia</t>
  </si>
  <si>
    <t>Bosowa Sekuritas</t>
  </si>
  <si>
    <t>SD</t>
  </si>
  <si>
    <t>Eurocapital Peregrine Securities</t>
  </si>
  <si>
    <t>G1</t>
  </si>
  <si>
    <t>Grow Asia Capital</t>
  </si>
  <si>
    <t>Bali</t>
  </si>
  <si>
    <t>Grand Total</t>
  </si>
  <si>
    <t>Jumlah PE</t>
  </si>
  <si>
    <t>Gedung Graha Prioritas lantai 2, Jalan Slamet Riyadi No. 302, Solo</t>
  </si>
  <si>
    <t>Gedung Bhakti Group Jl. Diponegoro no. 109 Denpasar 80114   (Kegiatan sementara dipindahkan ke kantor pusat)</t>
  </si>
  <si>
    <t>Rukan Ratulangi Blok c12-c13 Jl. Dr. Samratulangi N0. 7 Makassar 90113.  (Kegiatan sementara dipindahkan ke kantor pusat)</t>
  </si>
  <si>
    <t xml:space="preserve">The East Tower Lt. 16 Jl. DR.Ide Anak Agung Gde Agung Kav. E3.2 No. 1 Jakarta 12950 Telp. 201-25556138 Fax. 021-25556139  </t>
  </si>
  <si>
    <t xml:space="preserve">Gedung Dana Pensiun LKBN Antara Lt. 4,  Jl. Dr. Sahardjo No. 244-D, Jakarta 12910 Telp:021-8378965 Fax 021-83787966  </t>
  </si>
  <si>
    <t xml:space="preserve">Jl. Cideng Barat N0. 34 Lt. 2, Jakarta Telp. 021-6348631-34, Fax. 021-6348635  D/H Gadjahmada tower lt 21-03 Jl. Gadjahmada No. 19-26 Jakarta telp 021-63864366, 63868030, 63854310 f 021-63854309 </t>
  </si>
  <si>
    <t xml:space="preserve">Gedung Jaya 2nd Floor,  Jl. M.H. Thamrin No. 12 Jakarta 10340 Telp. 021-31931811 Fax 021-31931838 </t>
  </si>
  <si>
    <t>Pacific Place Lt. B1 Unit B1-20, Jl. Jendral Sudirman Kav. 52-53, Jakarta 12190</t>
  </si>
  <si>
    <t>Rukan Puri Niaga III Blok M8 No.3E Jakarta 11610 tlp.02158303538 Fax 02158303537</t>
  </si>
  <si>
    <t>Pacific Building Lt.2 Suite 206 Jl. Laksda Adi Sucipto 157 Yogyakarta 55281 tlp.0274589999 Fax.0274589998</t>
  </si>
  <si>
    <t>Ruko ITC BSD Blok R No 45-46 Jl. Pahlawan Seribu, Serpong 15322 tlp. 0215386700 fax.0215386767</t>
  </si>
  <si>
    <t xml:space="preserve">Jl. Mayjen Sungkono no121 Gd. Calindo Lt.1 Surabaya 60189 </t>
  </si>
  <si>
    <t>Jl. Basuki Rachmat 106-128 Surabaya 60271</t>
  </si>
  <si>
    <t>Jl. Persatuan No. 1, Bulaksumur, UGM, Yogyakarta, Telp. 0274-584064</t>
  </si>
  <si>
    <t>Mitra Non AB</t>
  </si>
  <si>
    <t xml:space="preserve">Jl. Kapten Rivai No. 406C,  Palembang 30113 Telp. (0711) 365050 Fax. (0711) 363728  </t>
  </si>
  <si>
    <t>Universitas Pancasila, Jalan Srengseng Sawah, Jagakarsa, Jakarta Selatan</t>
  </si>
  <si>
    <t>Intiland Tower Lt. 1, Jl. Panglima Sudirman 101-103, Surabaya 60271 Telp. 031-5344839, Fax. 031-5359131</t>
  </si>
  <si>
    <t>Jl. MT Haryono No. 81 RT 01, Balikpapan, Kalimantan Timur, Telp. 0542-877157, Fax. 0542-877157</t>
  </si>
  <si>
    <t>Jl. Veteran No. 10, Padang. Telp. 0751-7822227 Fax. 0751-7822227</t>
  </si>
  <si>
    <t>Jl. Hegarmanah No 57, Bandung</t>
  </si>
  <si>
    <t>UIN Sunan Kalijaga, Komplek Kampus UIN Sunan Kalijaga Jl. Marsda Adisucipto. Telp. (0274) 553163</t>
  </si>
  <si>
    <t>Jl. Riau No. 127, Pekanbaru, Telp. (0761) 27284</t>
  </si>
  <si>
    <t>Ruko Terusan Bandengan Utara No. 89F Jakarta Utara Telp. 021-6629496</t>
  </si>
  <si>
    <t>Jl. Raya Buaran BSD No 8, RT 005 RW 001, Buaran, Sepong, Tangerang Selatan</t>
  </si>
  <si>
    <t>Wisma Sudirman Lt. 14, Jl. Jend. Sudirman Kav. 34 Jakarta 10220, Telp.       : 021-5700738, Fax.         : 021-5703379-80</t>
  </si>
  <si>
    <t>KOTA</t>
  </si>
  <si>
    <t>Row Labels</t>
  </si>
  <si>
    <t>Count of KOTA LOKASI</t>
  </si>
  <si>
    <t>LAIN-LAIN</t>
  </si>
  <si>
    <t>PERINGKAT</t>
  </si>
  <si>
    <t>Rukan Grand Aries Niaga
Jl. Taman Aries Niaga Blok G 1 No. 1-1
Meruya Utara, Kembangan
Jakarta Barat
Tel. (021) 29319515, Fax. (021) 29319516</t>
  </si>
  <si>
    <t>Rukan Plaza 5 Pondok Indah Blok B-03, Jl. Margaguna Raya, Pondok Indah, Jakarta Selatan Telp. 021-7394007 Fax. 021-7397906</t>
  </si>
  <si>
    <t>Galeri NiagaMediterania 2 Blok M 8N Pantai Indah Kapuk Jakarta Utara</t>
  </si>
  <si>
    <t xml:space="preserve">Gedung Bank Mandiri Teluk Betung,Jl. Laksamana Malahayati No. 30 Bandar Lampung  </t>
  </si>
  <si>
    <t>Lindeteves Trade Center (LTC) Glodok, Jl. Hayam Wuruk No. 127 Jakarta Pusat</t>
  </si>
  <si>
    <t>LN</t>
  </si>
  <si>
    <t>SINGAPORE</t>
  </si>
  <si>
    <t>12, Marina View, #19-06, Asia Square Tower 2, Singapore 018961</t>
  </si>
  <si>
    <t>Jl. Adityawarman 98 Surabaya</t>
  </si>
  <si>
    <t>27) Pondok Indah Office Tower 3 Lt. Ground Floor, Jl. Sultan Iskandar Muda Kav. V.TA – Jakarta Selatan</t>
  </si>
  <si>
    <t>BANDA ACEH</t>
  </si>
  <si>
    <t>1) PIPM – Aceh, Jl. Jl. Teuku Imam Laung Bata No. 84, Banda Aceh</t>
  </si>
  <si>
    <t>2) PIPM – Batam, Komplek Mahkota Raya Blok A Batam Center, Kota Batam, Kepulauan Riau</t>
  </si>
  <si>
    <t>3) UPN Veteran, Jl. Raya Rungkut Madya, Gunung Anyar Surabaya</t>
  </si>
  <si>
    <t>4) STIE Widya Dharma, Jl. HOS Cokroaminoto No. 455, Pontianak, 78117</t>
  </si>
  <si>
    <t>5) Universitas Syiah Kuala, Jl. Tjut Nyak Arief, Darussalam, Banda Aceh, 23111</t>
  </si>
  <si>
    <t>6) Universitas Airlangga, Jl. Mayjen. Prof Dr. Moestopo No. 47 Surabaya</t>
  </si>
  <si>
    <t>Jl. Telekomunikasi, Terusan Buah Batu, Bandung 40257, Tlp. (022)</t>
  </si>
  <si>
    <t>Jl. Erlangga Tengah No. 17, Semarang, Telp. 024-8441636 / 8449010, Faks. 024-8452268</t>
  </si>
  <si>
    <t>Jl. Arteri Utara, Semarang 50144, Tlp. 024-76631812 / 3, Faks. 024-76631760</t>
  </si>
  <si>
    <t>Jl. Mukhtar Basri No. 5, Medan</t>
  </si>
  <si>
    <t xml:space="preserve">Jl. Arteri Kedoya No. 8 Jakarta Barat Telp. 021-5806137 Fax. 021-5825735  </t>
  </si>
  <si>
    <t>Ruko Gadget Blok A No. 31 CBC Gading Serpong Tangerang, Telp. 71046166</t>
  </si>
  <si>
    <t xml:space="preserve"> Jl. Guru Patimpus No. 1-S, Kecamatan Medan Barat, Kelurahan Kesawan, Medan 20111;</t>
  </si>
  <si>
    <t>Galeri edukasi Spring Hills Office Tower LT.7F, Jl. Bendungan Sueb, Kemayoran, Jakarta Pusat</t>
  </si>
  <si>
    <t>Green Lake City, Jakarta barat</t>
  </si>
  <si>
    <t>Jl. Teuku Umar No. 38, Kediri</t>
  </si>
  <si>
    <t>Komplek Pertokoan Citra Super Mall blok C No.5, Sungai Jodoh, Batu Ampar, Batam</t>
  </si>
  <si>
    <t>Batam</t>
  </si>
  <si>
    <t xml:space="preserve">Ruko Saka Square A-09, 
Jl. Majapahit 71-73, Semarang 50167
</t>
  </si>
  <si>
    <t>Mall Grand Palladium GE 1 Floor No. 6-7, Jl. Kapten maulana Lubis No. 8, 20112</t>
  </si>
  <si>
    <t>PGMTA Lt. 7 Unit 12, Tanah Abang, Jakarta Pusat. Tel. 021-30036745, 30036746 Fax. -</t>
  </si>
  <si>
    <t>CBD City Ressort, Blok B2 No. 12, Cengkareng, Jakarta Barat</t>
  </si>
  <si>
    <t>Jl. Mangkubumi No. 111, Yogyakarta</t>
  </si>
  <si>
    <t>Jl. Asia Afrika 133-137, Bandung, Telp. 022-4207188, Faks. 022-42222305</t>
  </si>
  <si>
    <t>Jl. Nipah No. 32 - Kampung sebelah (Depan SMP dan SMA Mumi), Padang, Sumatra Barat, Tlp. 0751-893655</t>
  </si>
  <si>
    <t>Komplek. Multatuli Blok D. No. 34-44, Jl. Hj. Misbah, Medan 20151, Sumatera Utara, Telp. 061-4574414</t>
  </si>
  <si>
    <t>Gedung Menara Suara Merdeka Lt. 6 Unit 002, Jl. Pandanaran No. 30, Semarang 50134, Tel. 024-76928777, Fax. 024-76928778</t>
  </si>
  <si>
    <t>Perkantoran Puri Niaga III, Jl. Puri Kencana Blok M 8 No. 2E, Kembangan, Jakarta Barat, Tel. 021-58303450, Fax. 021-58303449</t>
  </si>
  <si>
    <t>Jl. Diponegoro A-1, Pertokoan Genteng Biru Denparas</t>
  </si>
  <si>
    <t>Gedung Bursa Efek Indonesia Tower 2 Lt. 29, Jl. Jend. Sudirman Kav 52-53, Jakarta 12190</t>
  </si>
  <si>
    <t>Graha Bukopin Surabaya Lantai 10, Jl. Panglima Sudirman No 10-18, Surabaya</t>
  </si>
  <si>
    <t xml:space="preserve">M.H.Thamrin, Jl. Bangka Raya No.2 Kebayoran Baru, Jakarta Selatan 12720 </t>
  </si>
  <si>
    <t>Jl. Brigjend Katamso No. 56-A, Medan 20151</t>
  </si>
  <si>
    <t xml:space="preserve">Jl. Dr. Ratulangi 124 Makassar 90125 Telp. (0411)850222 Fax. (0411) 870861   </t>
  </si>
  <si>
    <t>Jl. Pahlawan Trip No. 23 B-2 Malang 65112 Telp. (0341) 589888 Fax. (0341) 561959</t>
  </si>
  <si>
    <t>Graha Internasional Lt. 1
Jl. Asia Afrika 129
Bandung
Tel. 022-4221758, fax. 022-4221778</t>
  </si>
  <si>
    <t>ITC BSD Lt. 1 Ruko No.30
Jl. Pahlawan Seribu, Serpong - Tangerang
Tel. 021-53163880 Fax. 021-53163881</t>
  </si>
  <si>
    <t>MNC Financial Center Lt. 14-16, Jl. Kebon Sirih No. 21-27, Jakarta Selatan 10340 Telp.392-2000 (Hunting)          39836840, 39838850 (Corp Finance) Fax. 39836868 (General)</t>
  </si>
  <si>
    <t>Jl. Ruko CBD Palm Blok B No. 5 Jl. Satu Maret Cengkareng</t>
  </si>
  <si>
    <t>Gedung Patra Jasa Lantai 19 Suite 1988 Jl. Jend. Gatot Subroto Kav. 32-34</t>
  </si>
  <si>
    <t>Kode</t>
  </si>
  <si>
    <t>CIKARANG</t>
  </si>
  <si>
    <t>WANTEG SECURINDO</t>
  </si>
  <si>
    <t xml:space="preserve">Sona Topas Tower Lt. 15A
Jalan Jendral Sudirman Kav.26 Jakarta 12920
Telp : 021-250 6355
Fax : 021-250 6322
 </t>
  </si>
  <si>
    <t>Ruko Gadget Blok A No. 31 CBD Gading Serpong Tangerang, Telp. 71046166</t>
  </si>
  <si>
    <t>Jayapura</t>
  </si>
  <si>
    <t>BUANA CAPITAL</t>
  </si>
  <si>
    <t>BOSOWA SEKURITAS (d/h ROYAL TRUST CAPITAL, d/h GOLDEN FINANCIAL SECURITIES, d/h CYBER SECURITIES</t>
  </si>
  <si>
    <t>PAPUA</t>
  </si>
  <si>
    <t>KRESNA SECURITIES</t>
  </si>
  <si>
    <t>kode</t>
  </si>
  <si>
    <t>Count of Kota</t>
  </si>
  <si>
    <t xml:space="preserve">JUMLAH </t>
  </si>
  <si>
    <t>Lain-lain (38 Kota)</t>
  </si>
  <si>
    <t>Gedung Uni Plaza, Lantai 2, Suite SE 02-03, Jalan MT Haryano Nomor A-1, Medan 20231. Telepon 061-4555139, No. Faks. 061-4555204</t>
  </si>
  <si>
    <t>Ruko Menteng Blok A No.21, Kecamatan Cikarang Selatan, Kabupaten Cikarang Selatan, Desa Cibatu, Lippo Cikarang</t>
  </si>
  <si>
    <t>Jalan Pluit Putra Raya No. 2 Jakarta Utara Telp. 021-6692119</t>
  </si>
  <si>
    <t>Jalan Raya Boulevard Barat, Rukan Plaza Pacific Blok A1 No. 10, Jakarta Utara 14240</t>
  </si>
  <si>
    <t>Jalan Gatot Subroto No. 33 Rt.34/Rw.02, Kel. Kebun Bunga Kec. Banjarmasin Timur, Kalimantan Selatan 70235, Telp. 0511-3265918, Fax. 0511-3253432</t>
  </si>
  <si>
    <t>Jalan Veteran Selatan 455F Makassar, Sulawesi Selatan Telp. 0411-857123</t>
  </si>
  <si>
    <t xml:space="preserve">Surapati Core Blok M No. 23 Jalan PHH Mustopa Bandung 40192 Bandung Telp. 022-87242840 Fax022-87242841 </t>
  </si>
  <si>
    <t xml:space="preserve">Gedung Bumi Mandiri Tower II Lantai 7 Ruang 707 Jalan Panglima Sudirman 66-69 Surabaya Telp : 031-5358044 Fax : 031-5358045 </t>
  </si>
  <si>
    <t>UIN Sunan Kalijaga, Komplek Kampus UIN Sunan Kalijaga Jalan Marsda Adisucipto. Telp. (0274) 553163</t>
  </si>
  <si>
    <t xml:space="preserve">M.H.Thamrin, Jalan Bangka Raya No.2 Kebayoran Baru, Jakarta Selatan 12720 </t>
  </si>
  <si>
    <t>Mandiri Building Lt. 7 No. 708, Jalan Imam Bonjol No. 16D, Medan, Sumatera Utara</t>
  </si>
  <si>
    <t>Jalan Dr. Cipto No. 96 C-D, Semarang</t>
  </si>
  <si>
    <t xml:space="preserve">Menara Bank Mega Lt. 3 Jalan Gatot Subroto No. 283 Bandung Telp. 022-87340972 Fax 022-87340986 </t>
  </si>
  <si>
    <t xml:space="preserve">Gedung Bank Mega Lt.3 Jalan Gejayan (affandi) No, 22 Yogyakarta 55281 Telp.0274*623407 Fax 0274-623579 </t>
  </si>
  <si>
    <t>Jalan Dr. Ir. H. Sukarno (Merr 2C), Ruko Icon 21, Kav. R-53, Surabaya 60117, No. Telp: 031-99012699, No. Faks: 031-99012599</t>
  </si>
  <si>
    <t>Jalan Dr. Wahidin No 62 B, Semarang</t>
  </si>
  <si>
    <t>Ruko Pakuwon Town Square AA2-50, Kompleks Pakuwon City Laguna, Jalan Kejawen Putih Mutiara, Surabaya 60112</t>
  </si>
  <si>
    <t>Jalan Hegarmanah No 57, Bandung</t>
  </si>
  <si>
    <t>Jalan Sunda No. 5C, Bandung</t>
  </si>
  <si>
    <t xml:space="preserve">FEB Universitas Merdeka Malang, Jl. Terusan Raya Dieng No. 62-64, </t>
  </si>
  <si>
    <t>Universitas Negeri Surabaya, Jl. Ketintang, Surabaya 60231</t>
  </si>
  <si>
    <t xml:space="preserve">Galeri Investasi Fakultas Ekonomi Universitas Tarumanegara, 
Jl. Tanjung Duren Utara No. 1, Jakarta 11470
</t>
  </si>
  <si>
    <t>Galeri Investasi BEI, Fakultas Bisnis Universitas Katolik Widya Mandala, Jl. Dinoyo 42-44, Surabaya 60265, No. Telp. (031) 5678478</t>
  </si>
  <si>
    <t>Swiss German University, Edutown BSD City, 15339</t>
  </si>
  <si>
    <t>Jl. Pluit Sakti Raya No. 42 A Blok E No. 26, Pluit</t>
  </si>
  <si>
    <t>Ruko Gading Bukit Indah Lt. 4 Jl. Bukit Gading Raya Blok A No. 26 Kelapa Gading – Jakarta Utara 14240</t>
  </si>
  <si>
    <t>Gedung Bank Mega Lantai 7 Jl. Pandanaran No. 82, Semarang</t>
  </si>
  <si>
    <t>Jl. Rasyad Nawawi No. 246, Kel. 9 Ilir Kec. Ilir Timur, Palembang – 30113</t>
  </si>
  <si>
    <t>Gedung Bank Mega Lt. 5 Jl. Jend. Sudirman No. 351, Pekanbaru – 28111</t>
  </si>
  <si>
    <t>Komplek Ruko Sentra Niaga Puri Indah Blok T 1/49 Jl. Puri Indah Raya Jakarta Barat 11610</t>
  </si>
  <si>
    <t>Pantai Indah Kapuk, Jl. Elang Laut Boulevard B1 No. 41 Jl. Pantai Indah Kapuk Selatan, Jakarta Utara 14470</t>
  </si>
  <si>
    <t xml:space="preserve">Jakarta Metro Tanah Abang, Banking Center Pusat Grosir Metro Tanah Abang Lantai 7 No. 3C, Jl. KH. Wahid Hasyim No. 187 – 189
</t>
  </si>
  <si>
    <t>Ruko Golden Boulevard Blok S – 10 BSD City Jl. Pahlawan Seribu Bumi Serpong Damai, Tangerang 15322</t>
  </si>
  <si>
    <t>Jl. Perintis Kemerdekaan No. 18, Medan Sumatera Utara 20152</t>
  </si>
  <si>
    <t xml:space="preserve">Jl. Kapt. A. Rivai No. 27 Palembang 30129 </t>
  </si>
  <si>
    <t xml:space="preserve">Jl. Jaksa Agung Suprapto No. 65 Malang Jawa Timur 65110 </t>
  </si>
  <si>
    <t>Gedung Bumi Mandiri Tower 2 Lantai 3 Jl. Panglima Sudirman No. 66 – 68 Surabaya, 60621</t>
  </si>
  <si>
    <t>Gedung Bank Mandiri, Jl. Slamet Riyadi No. 294 Solo, Jawa Tengah 57162</t>
  </si>
  <si>
    <t>Kantor Area Bank Mandiri, Jl. Jenderal Sudirman No. 32 Yogyakarta 55232</t>
  </si>
  <si>
    <t>Bank Mandiri Cabang Semarang Pahlawan, Jl. Pahlawan No. 3 Semarang 50243, Jawa Tengah</t>
  </si>
  <si>
    <t>Gedung Bank Mandiri Lt. 2 Jl. I Gusti Ngurah Rai Humaera 2B, Lantai 2 Pontianak, Kalimantan Barat 78117</t>
  </si>
  <si>
    <t>Universitas Syiah Kuala, Jl. Tjut Nyak Arief, Darussalam Banda Aceh 23111</t>
  </si>
  <si>
    <t>Kantor Perwakilan BEI – Batam, Komplek Mahkota Raya Blok A No. 11 Batam Center Kota Batam, Kep. Riau</t>
  </si>
  <si>
    <t>STAIN Pamekasan, Jl. Pahlawan KM. 4 Pamekasan Madura, Surabaya</t>
  </si>
  <si>
    <t>Politeknik Piksi Ganesha, Jl. Jenderal Gatot Subroto No. 143 Bandung 40262</t>
  </si>
  <si>
    <t>Universitas M.H Thamrin (Kampus AKA), Jl. Bangka Raya 2, Kebayoran Baru, Jakarta Selatan</t>
  </si>
  <si>
    <t>Bank Mandiri Area Badung Kuta Raya, Jl. Kuta Raya No. 456, Badung Kuta, Bali 80361</t>
  </si>
  <si>
    <t>Jl. Niaga No. 165 Padang 25211 – Sumatera Barat</t>
  </si>
  <si>
    <t>Ruko Sentra Eropa AA 2A No. 8 Kompleks Balikpapan Baru, Kelurahan Gunung Bahagia Kecamatan Balikpapan Selatan, Kalimantan Timur 76114</t>
  </si>
  <si>
    <t>Jl. Gunung Latimonjong No. 147 Makassar 90141</t>
  </si>
  <si>
    <t>Universitas Gajah Mada, FMIPA Universitas Gajah Mada, Bulaksumur, Yogyakarta 55281</t>
  </si>
  <si>
    <t>Universitas Internasional Semen Indonesia Kompleks PT Semen Indonesia (Persero) Tbk Jl. Veteran, Gresik Jawa Timur 61122</t>
  </si>
  <si>
    <t>Bank Mandiri Lt. 3 Jl. Teuku H. Daud Beuruh No. 15 H. Keuramat, Kuta Alam, Banda Aceh 23123</t>
  </si>
  <si>
    <t>Ruko Este Square Blok A5 – A6, Jl. Ir. Soekarno, Surabaya</t>
  </si>
  <si>
    <t>KR 1</t>
  </si>
  <si>
    <t>KR 2</t>
  </si>
  <si>
    <t>KR 3</t>
  </si>
  <si>
    <t>KR 4</t>
  </si>
  <si>
    <t>KR 5</t>
  </si>
  <si>
    <t>KR 6</t>
  </si>
  <si>
    <t>KR 7</t>
  </si>
  <si>
    <t>KR 8</t>
  </si>
  <si>
    <t>KR 9</t>
  </si>
  <si>
    <t>KR WILAYAH OJK</t>
  </si>
  <si>
    <t>Candi Plaza Building Lt. Dasar Jalan Sultan Agung No. 90-90A Semarang 50252 Telp. (024) 8501122</t>
  </si>
  <si>
    <t xml:space="preserve">Jalan Tuanku Tambusai Komplek CNN Blok A No. 3 Pekan Baru - Riau Telp 0761 - 8393923 Fax 0761 - 839313 </t>
  </si>
  <si>
    <t xml:space="preserve">Jalan Letkol Iskandar No. 236/30 Palembang – Sumatera Selatan 30134 No. Telp. 0711-355752 No. Faks. 0711-373247 </t>
  </si>
  <si>
    <t xml:space="preserve">Wisma Eka Jiwa Lt. 5, Jalan Arteri Mangga Dua Raya Jakarta 10730 Telp 6257102 Fax. 6257613 </t>
  </si>
  <si>
    <t xml:space="preserve"> MT Haryono Square Lt. 2/05 Jl. MT Haryono Kav. 10 Jakarta Timur 13330 </t>
  </si>
  <si>
    <t xml:space="preserve">Rukan Puri Kencana Blok M.4 No. 1 B Jalan Puri Kencana Kembangan Jakarta Barat 11610 Telp. (021) 58355055 Fax (021) 58355056 </t>
  </si>
  <si>
    <t xml:space="preserve">Jalan Boulevard Barat, Blok LA-1, No. 1B Kelapa Gading, Jakarta Utara Telp. 021-4507595 Fax. 021-45856949 </t>
  </si>
  <si>
    <t xml:space="preserve">Bukit Darmo Golf Office Park 2, B2 no 10 Jalan Raya Bukit Darmo Boulevard, Surabaya, 60226 Telp. 031-5329819 Fax. 031-5352495 </t>
  </si>
  <si>
    <t xml:space="preserve">Jalan Panggung 9 Malang-Indonesia Telp.0341-352888 Fax. 0341-352887 </t>
  </si>
  <si>
    <t xml:space="preserve">Ruko Pluit Village, No. 51 Jalan Pluit Indah Raya, 14440 Telp. 021-66670060 Fax. 021-66670251 </t>
  </si>
  <si>
    <t xml:space="preserve">Jalan Tuanku Tambusai/ Jalan Nangka No. 128A Kel. Kampung Melayu, Pekanbaru Riau Telp. 0761-861244 Fax. 0761-861241 </t>
  </si>
  <si>
    <t xml:space="preserve">Jln. Ahmad Yani 23/25 A9 Makassar, Sulawesi Selatan 90174 Telp. 0411-3632301 Fax. 0411-3628150 </t>
  </si>
  <si>
    <t xml:space="preserve">Jalan Lingkaran 1, Dempo Luar No. 386 Palembang, 30125 Telp. 0711-317882 Fax. 0711-317814 </t>
  </si>
  <si>
    <t xml:space="preserve">Gedung Bank Sinarmas Jalan Hayam Wuruk no.146 kel. Talang Jauh-Jelutu , Jambi </t>
  </si>
  <si>
    <t xml:space="preserve">Wisma BII Lt. Dasar Jalan Pemuda No. 60 - 70 Surabaya 60271 </t>
  </si>
  <si>
    <t xml:space="preserve">Jalan Pahlawan Trip No. 7, Malang 65112, Telp. 0341-585888 </t>
  </si>
  <si>
    <t xml:space="preserve">Jalan Magelang No. 75 KM. 5,5 Yogyakarta Telp.(0274) 623111 </t>
  </si>
  <si>
    <t xml:space="preserve">Ruko JBC A-8, Jalan Trunojoyo No.26 Jember Telp: 0331-421050, Fax:0331-420320 </t>
  </si>
  <si>
    <t xml:space="preserve">Solo Center Point Ruko A7B Jalan Slamet Riyadi 373 Purwosari Solo 57147 </t>
  </si>
  <si>
    <t xml:space="preserve">Jalan Merdeka No. 2 Bandung 40111- Jawa Barat </t>
  </si>
  <si>
    <t xml:space="preserve">Lobi Selatan, Plaza Mandiri Lt. Dasar dan Lantai 29 Jalan Jend. Gatot Subroto Kav. 36-38 Jakarta 12190 </t>
  </si>
  <si>
    <t xml:space="preserve">Jakarta Pondok Indah, Office Tower III Ground Floor Jl. Sultan Iskandar Muda Kav. V – TA Jakarta 12310 </t>
  </si>
  <si>
    <t xml:space="preserve">Jakarta Pluit Kencana Bank Mandiri Prioritas Lt. 2 Jl. Raya Pluit Kencana No. 51 – 53 Jakarta 14450 </t>
  </si>
  <si>
    <t xml:space="preserve">Outlet Prioritas Pekanbaru Jl. Jenderal Sudirman No. 357, Pekanbaru 28113 </t>
  </si>
  <si>
    <t xml:space="preserve">Gedung Bank Mandiri Teluk Betung Jl. Laksamana Mahayati No. 30 Bandar Lampung, Lampung 34223. </t>
  </si>
  <si>
    <t xml:space="preserve">Jl. Surapati No. 2 Bandung – Jawa Barat 40115 </t>
  </si>
  <si>
    <t xml:space="preserve">Menara Bank Mega Lt. 4 - 5 Jalan Yos Sudarso 2B Cirebon </t>
  </si>
  <si>
    <t xml:space="preserve">Gedung Bank Sinarmas Jalan Raya Solo Baru, Ruko Super Makmur II No. 10F &amp; 10G Solo </t>
  </si>
  <si>
    <t xml:space="preserve">Gedung Bank Sinarmas Jalan Abdul Rivai No. 2 Bandung </t>
  </si>
  <si>
    <t xml:space="preserve">Gedung Bank Sinarmas Jalan Dr. Wahidin no.29 Cirebon 45122 </t>
  </si>
  <si>
    <t xml:space="preserve">Gedung Bank Sinarmas Jalan Mangkubumi No. 18 Medan </t>
  </si>
  <si>
    <t xml:space="preserve">Wisma Eka Jiwa Lt. 5 Jalan Mangga Dua Raya Jakarta </t>
  </si>
  <si>
    <t xml:space="preserve">Gedung bank Sinarmas Lt. 3 Jalan Sam Ratulangi No. 18 Manado </t>
  </si>
  <si>
    <t xml:space="preserve">Gedung SMS Jalan Basuki Rachmat No. 58 Malang </t>
  </si>
  <si>
    <t xml:space="preserve">Gedung Bank Sinarmas Lantai 3, Jalan Dr. Cipto No. 39 Pekalongan </t>
  </si>
  <si>
    <t xml:space="preserve">Gedung Bank Sinarmas lt.2 Jalan Sutisna Senjaya No.65 Tasikmalaya, Jawa Barat </t>
  </si>
  <si>
    <t xml:space="preserve">Jalan Letjen Soepeno, Plaza Panin Lt. 3 Blok CC-6 No. 1 Pertama Hijau, Jakarta Selatan </t>
  </si>
  <si>
    <t xml:space="preserve">Gedung Bank Sinarmas Lt. 3 Jalan Amir Machmud No 491 Cimahi- Bandung </t>
  </si>
  <si>
    <t xml:space="preserve">Jalan Slamet No. 35 - 37 Surabaya Telp. (031) 5482177 Fax. </t>
  </si>
  <si>
    <t xml:space="preserve"> Kompleks Ruko Bandengan Megah, Jl. Bandengan Utara Kav. 81 Blok A. 1, Jakarta Utara </t>
  </si>
  <si>
    <t xml:space="preserve">Komplek Ruko Prisma Raya Kedoya Plaza Blok D/24, Kelurahan Kebon Jeruk, Kecamatan Kebon Jeruk, Jakarta Barat </t>
  </si>
  <si>
    <t xml:space="preserve">Pojok BEI/Galeri Investasi STIE Multi Data Palembang Jl. Rajawali No. 14 Palembang 30113 </t>
  </si>
  <si>
    <t xml:space="preserve"> Jl. Buah Batu No. 92 A, Bandung </t>
  </si>
  <si>
    <t xml:space="preserve">Universitas Narotama Surabaya, Jl. Arief Rachman Hakim 51, Surabaya 60117 </t>
  </si>
  <si>
    <t xml:space="preserve">Jl. Tukad Batanghari No. 44 Rukan No. 1, Denpasar </t>
  </si>
  <si>
    <t xml:space="preserve">Graha Sinarmas Lt.2 Jalan Tantular no.8 Renon, Denpasar, Bali </t>
  </si>
  <si>
    <t xml:space="preserve">Boulevard Barat Blok I, A1 No. 30-31 Kelapa Gading, Jakarta Utara </t>
  </si>
  <si>
    <t xml:space="preserve">Gedung Bank Sinarmas Lt. 3 Jl Tentara Pelajar No. 3-5, Magelang, Jawa Tengah </t>
  </si>
  <si>
    <t xml:space="preserve"> Graha Pacific Lantai 8 Jl. Basuki Ahmad No. 87 – 91, Surabaya 60271 </t>
  </si>
  <si>
    <t xml:space="preserve"> Jl. Indragiri 12 – 18 Surabaya </t>
  </si>
  <si>
    <t xml:space="preserve"> Jl. Dr. Cipto Mangunkusumo No. 9, Solo 57141 </t>
  </si>
  <si>
    <t>Jalan Belitung No. 3C, bandung 40113, Telepon 022-85880490, Faks. 022-85880491</t>
  </si>
  <si>
    <t>Jalan Kampung Nias II Nomor 10, Kelurahan Belakang Pondok, Kecamatan Padang Selatan, Padang 25211</t>
  </si>
  <si>
    <t>Jalan Ir. Soekarno Nomor 31, Solo Baru, Jawa Tengah, Telepon 0271-621177, Faks. 0271-6726306</t>
  </si>
  <si>
    <t>Jl. Sriwijaya No. 8A</t>
  </si>
  <si>
    <t xml:space="preserve">Jalan Veteran No. 42 Bandung 40112 Jawa Telp. 022-4216555 Fax. 022-4203100 </t>
  </si>
  <si>
    <t>Gedung BPR Citradana Rahayu lt.3. Jl Sunda No. 2A</t>
  </si>
  <si>
    <t>Komplek Lumbung Rezeki Blok H No.13 Nagoya</t>
  </si>
  <si>
    <t>Gedung Panin Bank Lantai 3 KK Kuta Galeri. Jl Patih Jelantik. Komplek Pertokoan Kuta Galeria. Blok Valet 1 No.7. Kuta</t>
  </si>
  <si>
    <t>Pluit Village Ruko Nomor 66. Jl Pluit Permai</t>
  </si>
  <si>
    <t>Menara Satu Sentra Kelapa Gading Lt. 5 Unit : 0505 . Jl Boulevar Kelapa Gading LA 3. No 1 Kelapa Gading</t>
  </si>
  <si>
    <t>Rukan Grand Puri Niaga. Jl. Puri Kencana Blok K6 No. 2I, 5H dan 5I Kembangan</t>
  </si>
  <si>
    <t>Ruko Sentra Bisnis Pluit Jalan Pluit Sakti Raya No. 28 Ruko A2</t>
  </si>
  <si>
    <t>Pusat Grosir tanah Abang Blok A Lt.3 Los A No. 1 Tanah Abang</t>
  </si>
  <si>
    <t>Plaza Pondok Indah 5 Jalan Margaguna Blok B-9. Gandaria</t>
  </si>
  <si>
    <t>Jl. Timor / Simpang Veteran No.203. Kelurahan Gang Buntu. Kecamatan Medan</t>
  </si>
  <si>
    <t>Gedung Bank Panin Lt. 5. Jalan Pemuda No. 16-22</t>
  </si>
  <si>
    <t>Jalan Iskandar Muda no. 99</t>
  </si>
  <si>
    <t>Jl Veteran No.15</t>
  </si>
  <si>
    <t>Gedung Bank Panin Lt. 3. Jl. Rajawali No. B11 - B12</t>
  </si>
  <si>
    <t>Jl. Diponegoro No.2</t>
  </si>
  <si>
    <t>Jalan Budikarya Komp. Vilagama Blok D No. 26</t>
  </si>
  <si>
    <t>Jalan S Parman No.41</t>
  </si>
  <si>
    <t>Ruko ASTC Blok 10 B No. 30 Jalan Sutera Utama</t>
  </si>
  <si>
    <t>Gedung Graha Prioritas Lt 3. Jl Slamet Riyadi No. 302. Kelurahan Sriwedari. Kecamatan laweyan</t>
  </si>
  <si>
    <t>Panin Building lantai 5. Jalan Mayjend Sungkono No. 100</t>
  </si>
  <si>
    <t>Jl. Prof. Dr. Hamka, Kampus UNP Air Tawar Padang – Sumatera 25131</t>
  </si>
  <si>
    <t>Komplek Paskal Hypersquare Blok D-40</t>
  </si>
  <si>
    <t>Ruko Mega Grosir Cempaka Mas Blok D/7 Jalan Letjen Soeprapto</t>
  </si>
  <si>
    <t>Blok B.2 No 12, Citypark Business District Cengkareng</t>
  </si>
  <si>
    <t>Jalan Pantai Indah Rukan Eksklusif BGM Blok B-6 Pantai Indah Kapuk</t>
  </si>
  <si>
    <t>Jalan Boulevard Raya Blok WB2/27 Kelapa Gading</t>
  </si>
  <si>
    <t>Ruko Bahan Bangunan Mangga Dua Blok F1/8 Jalan Mangga Dua Dalam</t>
  </si>
  <si>
    <t>Pusat Niaga Roxy Mas Blok B2/2 Jalan KH Hasyim Ashari</t>
  </si>
  <si>
    <t>Jl. Utan Jati, Komplek Citra Niaga Blok A/12 Kalideres</t>
  </si>
  <si>
    <t>Ruko Prominence Blok 38-G No.18. Jl Sutra Boulevard Alam Sutra</t>
  </si>
  <si>
    <t>Jambi</t>
  </si>
  <si>
    <t>Jalan GR Djamin Datuk bagindo 56A</t>
  </si>
  <si>
    <t>Jalan Pangeran Diponegoro 36A.</t>
  </si>
  <si>
    <t>Jl. P.B Sudirman 10 X Kav.2</t>
  </si>
  <si>
    <t>Komplek Central Perdana  Jl. Perdana No A2-3</t>
  </si>
  <si>
    <t>Banyumas</t>
  </si>
  <si>
    <t>Jalan Perintis Kemerdekaan 38</t>
  </si>
  <si>
    <t>Jalan Karang Wulan 2-4</t>
  </si>
  <si>
    <t>Ruko Mega Style Blok 1C No.9. Komplek Mega Mas. Jl Piere Tendean, Boulevard Manado</t>
  </si>
  <si>
    <t>Jalan Flores No. 11</t>
  </si>
  <si>
    <t>Tegal</t>
  </si>
  <si>
    <t>Komp. Nirmala Square Blok C No. 7 Jalan Yos Sudarso</t>
  </si>
  <si>
    <t>Jalan Mangkubumi No. 111</t>
  </si>
  <si>
    <t>Metro Park Residence. Tower Milan LG 16. Jl Pilar Mas Raya Kav 28</t>
  </si>
  <si>
    <t>Ambon</t>
  </si>
  <si>
    <t>Jl. Philip Latumahina. No. 16. Ruko C</t>
  </si>
  <si>
    <t>kR 6</t>
  </si>
  <si>
    <t>Jl. Angkatan 45 No 13 - 14</t>
  </si>
  <si>
    <t>Komplek Ruko Pasifik Permai Blok H-19</t>
  </si>
  <si>
    <t>Banjarmasin</t>
  </si>
  <si>
    <t>Jl. Ahmad Yani KM 5.5 No 2A</t>
  </si>
  <si>
    <t>kR 9</t>
  </si>
  <si>
    <t xml:space="preserve">Ruko Bukit Damai Indah Blok 1/3 Jl MT Haryono Gunung Bahagia </t>
  </si>
  <si>
    <t>Jalan Cisangkuy No. 58</t>
  </si>
  <si>
    <t>Jalan Dewata Square Blok A.3 Jalan Letda Tantular Renon</t>
  </si>
  <si>
    <t>Menara Batavia Lt. 27 Jalan K.H. Mas mansyur Kav. 126</t>
  </si>
  <si>
    <t>Plaza Kebon Jeruk Jl. Raya Perjuangan Blok A No. 2</t>
  </si>
  <si>
    <t>Jalan Guntur No. 19</t>
  </si>
  <si>
    <t>Jalan Teuku Amir Hamzah No. 46-O</t>
  </si>
  <si>
    <t>Jalan Jendral Sudirman No.73 Sudirman Bawah</t>
  </si>
  <si>
    <t>Jalan MT Haryono No. 6</t>
  </si>
  <si>
    <t>Ruko BSD Sektor 7 Blok RK Serpong</t>
  </si>
  <si>
    <t>Jalan Bangka No. 22</t>
  </si>
  <si>
    <t>Tasikmalaya</t>
  </si>
  <si>
    <t>Jl.K.H.Z. Mustofa No. 345 Ruko Tasik Indak Plaza No. 21</t>
  </si>
  <si>
    <t>Cirebon</t>
  </si>
  <si>
    <t>Ruko Pascal Blok D No. 2, Jl. Scientia Square 1, Komplek Perumahan Gading Serpong, Tangerang</t>
  </si>
  <si>
    <t>Office Park 1 Bukit Darmo Boulevard B1-06. Jl. Bukit Darmo Boulevard</t>
  </si>
  <si>
    <t>Graha Bumi Surabaya Lantai 6. Jl Basuk Rahmat No 106-128</t>
  </si>
  <si>
    <t>PT Inti Teladan Sekuritas</t>
  </si>
  <si>
    <t>Universitas Dharmas Indonesia, Gunung Medan, Koto Baru, Kabupaten Dharmasraya, Sumatera Barat</t>
  </si>
  <si>
    <t>Universitas Majalengka, Jalan KH Abdul Halim Nomor 103, Majalengka, Kabupaten Majalengka, Jawa Barat</t>
  </si>
  <si>
    <t>UIN Sultan Maulana Hasanuddin, Jalan Jenderal Sudirman Nomor 30, Panancangan, Kota Serang, Banten</t>
  </si>
  <si>
    <t>Jalan Moh. Hasan, Sukadamai Nomor 106 Banda Aceh, Telepon: 0651-8013057</t>
  </si>
  <si>
    <t>Universitas Muhammadiyah Prof. Dr. Hamka, Jalan Tanah Merdeka, Kampung Rambutan, Pasar Rebo, Jakarta Timur</t>
  </si>
  <si>
    <t>Grand Kawanua Citywalk, Ruko Blok B-01, Jalan AA Maramis, Kariagi II Manado 95254, Telp. 0431-8945023</t>
  </si>
  <si>
    <t>Ruko The Oasis, Blok A08/25, Citra Garden 7 Extension, Citra Garden City, Kalideres, Cengkareng, nomor telepon 021-22524761</t>
  </si>
  <si>
    <t xml:space="preserve">Jalan Srigunting Nomor 8, Semarang, Jawa Tengah </t>
  </si>
  <si>
    <t>Jalan Kaliurang KM 8.1 RT/RW 07/50, Condong Catur, Depok, Sleman Yogyakarta 55281</t>
  </si>
  <si>
    <t>Universitas Merdeka, Jalan Terusan Dieng Nomor 59, Malang</t>
  </si>
  <si>
    <t>Jl. Indragiri NO. 48A, Surabaya</t>
  </si>
  <si>
    <t>Jl. Andalas No. 137B, Melayu – Makassar - 90171</t>
  </si>
  <si>
    <t>Jl. Riau No. 56A, Pekanbaru</t>
  </si>
  <si>
    <t>Jl. Kilisuci No. 21, Kediri - 64132</t>
  </si>
  <si>
    <t>Komplek Pertokoan Citra Super Mall, Blok C No. 5, Sungai Jodoh, Batu Ampar, Batam</t>
  </si>
  <si>
    <t>Kalimantan</t>
  </si>
  <si>
    <t>Ruko Sidas No. 7 H, Jl. Sidas No. 7, Pontianak – 78112, Kalimantan Barat</t>
  </si>
  <si>
    <t>Jl. Cempedak No. 9 (Ruko No. 5) Kelurahan Sidodadi, Kecamatan Samarinda Ulu Kalimantan Timur</t>
  </si>
  <si>
    <t>Jl. Pocut Baren No. 28C, Banda Aceh, Aceh</t>
  </si>
  <si>
    <t xml:space="preserve">Jl .Raya Mangga Dua Dusit Orion Shopping Center No. 15 Jakarta 10730 </t>
  </si>
  <si>
    <t>Komplek Rukan Gading Bukit Indah Blok A No. 21 Jl. Bukit Gading Kelapa Gading Jakarta 14240</t>
  </si>
  <si>
    <t>Komplek Ruko Apartemen Taman Beverly Kav. 17, Jl. HR Muhammad No. 49 – 55 Surabaya, Jawa Timur, 60226</t>
  </si>
  <si>
    <t>Galeri Investasi – Indonesia Banking School, Jl. Kemang Raya, No. 35, RT.7/ RW.1, Bangka, Mampang Prapatan, Jakarta Selatan 12730</t>
  </si>
  <si>
    <t xml:space="preserve"> Wisma Mandiri II Lt. 2 Jl. Kebon Sirih No. 83 Jakarta Pusat, 10340</t>
  </si>
  <si>
    <t>Galeri Edukasi – Jl. Pangeran Antasari Kompleks Pertokoan Mitra Plaza Blok B Lantai Dasar, Banajrmasin</t>
  </si>
  <si>
    <t>Jl. Jend. Sudirman No. 463, Purwokerto, Banyumas, Jawa Tengah, 53141</t>
  </si>
  <si>
    <t>Gresik</t>
  </si>
  <si>
    <t>Galeri Investasi – Galeri Investasi Perbanas, Perbanas Institute, Jl. Perbanas Karet Kuningan Setiabudi, Jakarta Selatan 12940</t>
  </si>
  <si>
    <t>Pondok Indah 1, Plaza 5 Pondok Indah, Blok D No. 15 Lt. 2 Jl Margaguna Raya Pondok Indah</t>
  </si>
  <si>
    <t>Kelapa Gading, Ruko Gading Bukit Indah Lt. 2 Jl. Bukit Gading Raya Blok A No. 26 Kelapa Gading – Jakarta Utara 14240</t>
  </si>
  <si>
    <t>Pondok Indah, Plaza 5 Pondok Indah, Blok D No. 15 Lt. 3 Jl Margaguna Raya Pondok Indah</t>
  </si>
  <si>
    <t>Sunter, Komp. Ruko Mega Glodok Kemayoran Blok F No. 19 Jl. Angkasa Kav. B-6 Jakarta Pusat – 10610</t>
  </si>
  <si>
    <t>Tasikmalaya, Jl. Cihideung Balong No. 29 RT 004/010 Kel. Nagarawangi, Kec. Cihideung, Tasikmalaya</t>
  </si>
  <si>
    <t>Banjarmasin, Gedung Menara Bank Mega Lt. 2, Jl. S. Parman No. 37, Kel. Antasan Besar, Kec. Banjarmasin Tengah</t>
  </si>
  <si>
    <t>Savana Hotel &amp; Convention, Jl. Letjen. Sutoyo 32 – 34 Malang, Jawa Timur</t>
  </si>
  <si>
    <t xml:space="preserve">Jl. Abdul Rivai No. 3B, Bandung 40171
Fax: 022-4231830 </t>
  </si>
  <si>
    <t>Gedung Uniplaza Lantai 1, Jl. MT Haryono No, A-1, Medan 20231</t>
  </si>
  <si>
    <t>Jl. Wolter Mongonsidi No. 105, Solo 57133</t>
  </si>
  <si>
    <t>Jl. Laksda Adisucipto No, 177, Yogyakarta 55281</t>
  </si>
  <si>
    <t xml:space="preserve">Ruko Saka Square A-09 Jl. Majapahit 71-73, Semarang 50167
</t>
  </si>
  <si>
    <t>Ruko Icon 21, Blok R-05, Jl. Dr. Ir. H. Soekarno, Sukolilo Surabaya</t>
  </si>
  <si>
    <t>Jl. RTA Milono Ruko 1, Bursa Efek Indonesia, Kantor Perwakilan Palangka Raya, Palangka Raya, Kalimatan Tengah</t>
  </si>
  <si>
    <t>17) Pojok BEI/ Galeri Investasi Universitas Islam Batik Surakarta, Jl. KH. Agus Salim No. 10, Surakarta</t>
  </si>
  <si>
    <t>Pekalongan</t>
  </si>
  <si>
    <t>Jl. Sriwijaya No. 3, Pekalongan 51111, Jawa Tengah</t>
  </si>
  <si>
    <t>Jl. Raden Mattaher No. 15 A, Pasar Jambi, Jambi 36111</t>
  </si>
  <si>
    <t>PT Anugerah Sekuritas Indonesia</t>
  </si>
  <si>
    <t>PT Artha Sekuritas Indonesia</t>
  </si>
  <si>
    <t>PT BCA Sekuritas</t>
  </si>
  <si>
    <t>PT Bepede Jateng Securities</t>
  </si>
  <si>
    <t>PT Binaartha Sekuritas</t>
  </si>
  <si>
    <t>PT BNC Sekuritas Indonesia</t>
  </si>
  <si>
    <t>PT Bosowa Sekuritas</t>
  </si>
  <si>
    <t>PT Buana Capital Sekuritas</t>
  </si>
  <si>
    <t>PT Bumiputera Sekuritas</t>
  </si>
  <si>
    <t xml:space="preserve">PT Capital Bridge Sekuritas </t>
  </si>
  <si>
    <t>PT Ciptadana Sekuritas Asia</t>
  </si>
  <si>
    <t>PT Danasakti Sekuritas Indonesia</t>
  </si>
  <si>
    <t>PT Danpac Sekuritas</t>
  </si>
  <si>
    <t>PT Dhanawibawa Sekuritas Indonesia</t>
  </si>
  <si>
    <t>PT Dwidana Sakti Sekuritas</t>
  </si>
  <si>
    <t>PT Ekokapital Sekuritas</t>
  </si>
  <si>
    <t>PT Equity Sekuritas Indonesia</t>
  </si>
  <si>
    <t>PT Erdikha Elit Sekuritas</t>
  </si>
  <si>
    <t>PT Evergreen Sekuritas Indonesia</t>
  </si>
  <si>
    <t>PT Evio Securities</t>
  </si>
  <si>
    <t>PT FAC Sekuritas Indonesia</t>
  </si>
  <si>
    <t xml:space="preserve">PT Forte Global Sekuritas </t>
  </si>
  <si>
    <t>PT Garuda Investindo</t>
  </si>
  <si>
    <t>PT Grow Asia Capital</t>
  </si>
  <si>
    <t>PT Harita Kencana Sekuritas</t>
  </si>
  <si>
    <t>PT Henan Putihrai Sekuritas</t>
  </si>
  <si>
    <t>PT Indo Premier Sekuritas</t>
  </si>
  <si>
    <t>PT Indo Capital Sekuritas</t>
  </si>
  <si>
    <t>PT Investindo Nusantara Sekuritas</t>
  </si>
  <si>
    <t>PT Jasa Utama Capital Sekuritas</t>
  </si>
  <si>
    <t>PT Kresna Sekuritas</t>
  </si>
  <si>
    <t>PT Lotus Andalan Sekuritas</t>
  </si>
  <si>
    <t>PT Madani Sekuritas Indonesia</t>
  </si>
  <si>
    <t xml:space="preserve">PT Magenta Kapital Sekuritas Indonesia </t>
  </si>
  <si>
    <t>PT Mahakarya Artha Sekuritas</t>
  </si>
  <si>
    <t>PT Mahastra Andalan Sekuritas</t>
  </si>
  <si>
    <t>PT Makindo Sekuritas</t>
  </si>
  <si>
    <t>PT Masindo Artha Sekuritas</t>
  </si>
  <si>
    <t>PT Mega Capital Sekuritas</t>
  </si>
  <si>
    <t>PT Minna Padi Investama Sekuritas Tbk</t>
  </si>
  <si>
    <t xml:space="preserve">PT MNC Sekuritas </t>
  </si>
  <si>
    <t>PT Net Sekuritas</t>
  </si>
  <si>
    <t>PT Nikko Sekuritas Indonesia</t>
  </si>
  <si>
    <t>PT NISP Sekuritas</t>
  </si>
  <si>
    <t>PT Nova Sekuritas</t>
  </si>
  <si>
    <t>PT Optima Kharya Capital Securities</t>
  </si>
  <si>
    <t>PT OSO Sekuritas Indonesia</t>
  </si>
  <si>
    <t>PT Pacific 2000 Sekuritas</t>
  </si>
  <si>
    <t>PT Pacific Sekuritas Indonesia</t>
  </si>
  <si>
    <t>PT Panca Global Securities Tbk.</t>
  </si>
  <si>
    <t>PT Panin Sekuritas Tbk.</t>
  </si>
  <si>
    <t>PT Paramitra Alfa Sekuritas</t>
  </si>
  <si>
    <t>PT Peak Sekuritas Indonesia</t>
  </si>
  <si>
    <t>PT Phintraco Sekuritas</t>
  </si>
  <si>
    <t>PT Pilarmas Investindo Sekuritas</t>
  </si>
  <si>
    <t>PT Pratama Capital Sekuritas</t>
  </si>
  <si>
    <t>PT Primasia Unggul Sekuritas</t>
  </si>
  <si>
    <t>PT Pool Advista Sekuritas</t>
  </si>
  <si>
    <t>PT Profindo Sekuritas Indonesia</t>
  </si>
  <si>
    <t>PT Recapital Sekuritas Indonesia</t>
  </si>
  <si>
    <t>PT Reksa Depok Sekuritas</t>
  </si>
  <si>
    <t>PT Sarijaya Permana Sekuritas</t>
  </si>
  <si>
    <t>PT Semesta Indovest Sekuritas</t>
  </si>
  <si>
    <t>PT Indonesia Makmur Group Sekuritas</t>
  </si>
  <si>
    <t>PT Signature Capital Indonesia</t>
  </si>
  <si>
    <t>PT Sinergi Millenium Sekuritas</t>
  </si>
  <si>
    <t>PT Star Reksa Sekuritas</t>
  </si>
  <si>
    <t xml:space="preserve">PT Sucor Sekuritas </t>
  </si>
  <si>
    <t>PT Supra Sekuritas Indonesia</t>
  </si>
  <si>
    <t>PT Trimegah Sekuritas Indonesia Tbk</t>
  </si>
  <si>
    <t>PT Trust Sekuritas</t>
  </si>
  <si>
    <t>PT Universal Broker Sekuritas Indonesia</t>
  </si>
  <si>
    <t>PT Valbury Sekuritas Indonesia</t>
  </si>
  <si>
    <t>PT Victoria Sekuritas Indonesia</t>
  </si>
  <si>
    <t>PT Waterfront Sekuritas Indonesia</t>
  </si>
  <si>
    <t>Jalan Angkatan 45 No. 13-14, Palembang 30137, Telp. (0711) 365927, Fax. (0711)320699</t>
  </si>
  <si>
    <t>Ruko Raya Darmo Square Blok R No. 7, Jalan Raya Darmo 54-55, Surabaya, Telp. (031) 5610187 Fax. (031) 5610185</t>
  </si>
  <si>
    <t>Jalan Bung Tarjo No. 32 Yogyakarta 55225, Telp. (0274) 553807, Fax. (0274) 555833</t>
  </si>
  <si>
    <t>Jalan Malaka II No. 7, Jakarta Barat 11230, Telp. (021) 69831501-3 Fax. (021) 69831505</t>
  </si>
  <si>
    <t>Business Park Kebon Jeruk, Jalan Meruya Ilir No. 88 Blok D2 12-15 Kembangan, Jakarta Barat 11620, Telp. (021) 30061576, Fax. (021) 30061515</t>
  </si>
  <si>
    <t>Rukan Permata Senayan Blok F-23, Jalan Tentara Pelajar, Patal Senayan, Jakarta 12210, Telp. (021) 57941007, Fax. (021) 57941006</t>
  </si>
  <si>
    <t xml:space="preserve">Jalan Pulo Ribung Blok FE 282A, Patung Kuda 2, Villa Galaxi Bekasi Selatan, Telp. 021-70641664 Fax. 021-8222934 </t>
  </si>
  <si>
    <t>PT Bahana Sekuritas</t>
  </si>
  <si>
    <t>PT Batavia Prosperindo Sekuritas</t>
  </si>
  <si>
    <t>PT BNI Sekuritas</t>
  </si>
  <si>
    <t>PT BNP Paribas Sekuritas Indonesia</t>
  </si>
  <si>
    <t>PT CIMB Sekuritas Indonesia</t>
  </si>
  <si>
    <t>PT Citigroup Sekuritas Indonesia</t>
  </si>
  <si>
    <t>PT CLSA Sekuritas Indonesia</t>
  </si>
  <si>
    <t>PT Credit Suisse Sekuritas Indonesia</t>
  </si>
  <si>
    <t>PT Mirae Asset Sekuritas Indonesia</t>
  </si>
  <si>
    <t>PT Danareksa Sekuritas</t>
  </si>
  <si>
    <t>PT DBS Vickers Sekuritas Indonesia</t>
  </si>
  <si>
    <t>PT HSBC Sekuritas Indonesia</t>
  </si>
  <si>
    <t>PT Indo Mitra Sekuritas</t>
  </si>
  <si>
    <t>PT ING Sekuritas Indonesia</t>
  </si>
  <si>
    <t>PT JP Morgan Sekuritas Indonesia</t>
  </si>
  <si>
    <t>PT KGI Sekuritas Indonesia</t>
  </si>
  <si>
    <t>PT Kiwoom Sekuritas Indonesia</t>
  </si>
  <si>
    <t>PT Macquarie Sekuritas Indonesia</t>
  </si>
  <si>
    <t>PT Mandiri Sekuritas</t>
  </si>
  <si>
    <t>PT Maybank Kim Eng Securities</t>
  </si>
  <si>
    <t>PT Merrill Lynch Sekuritas Indonesia</t>
  </si>
  <si>
    <t>PT Morgan Stanley Sekuritas Indonesia</t>
  </si>
  <si>
    <t>PT Nomura Sekuritas Indonesia</t>
  </si>
  <si>
    <t>PT Nonghyup Korindo Sekuritas Indonesia</t>
  </si>
  <si>
    <t xml:space="preserve">PT Royal Investium Sekuritas </t>
  </si>
  <si>
    <t>PT OCBC Sekuritas Indonesia</t>
  </si>
  <si>
    <t>PT Onix Sekuritas</t>
  </si>
  <si>
    <t xml:space="preserve">PT Phillip Sekuritas Indonesia </t>
  </si>
  <si>
    <t>PT RHB Sekuritas Indonesia</t>
  </si>
  <si>
    <t>PT Samuel Sekuritas Indonesia</t>
  </si>
  <si>
    <t>PT Shinhan Sekuritas Indonesia</t>
  </si>
  <si>
    <t>PT Sinarmas Sekuritas</t>
  </si>
  <si>
    <t>PT Standard Chartered Sekuritas Indonesia</t>
  </si>
  <si>
    <t>PT UBS Sekuritas Indonesia</t>
  </si>
  <si>
    <t>PT UOB Kay Hian Sekuritas</t>
  </si>
  <si>
    <t>PT Yuanta Sekuritas Indonesia</t>
  </si>
  <si>
    <t>Graha Bukopin Surabaya Lantai 10, Jalan Panglima Sudirman No 10-18, Surabaya</t>
  </si>
  <si>
    <t>Sinarmas Land Plaza, 12 A Floor
Jl Pemuda No 60-70
Surabaya 60271</t>
  </si>
  <si>
    <t>Jalan Ir. H Juanda No 41, Medan 20152</t>
  </si>
  <si>
    <t xml:space="preserve">Galeri Investasi BSD, Tangerang Ruko ITC BSD Tangerang Jalan Pahlawan 1000 Tangerang </t>
  </si>
  <si>
    <t>Galeri Investasi Jalan Perniagaan Utara No. 11, Jakarta 11230</t>
  </si>
  <si>
    <t>Menara Bosowa Lantai 8 D, 
Jalan Jend. Sudirman No. 5, Makassar
90115</t>
  </si>
  <si>
    <t xml:space="preserve">Graha Bumi Surabaya GBS 3-01, Lantai 3 Jalan Jend. Basuki Rakhmat 106-128 </t>
  </si>
  <si>
    <t xml:space="preserve">Gedung Ayam Bulungan Jalan Bulungan I/46, Kebayoran Baru Jakarta Selatan </t>
  </si>
  <si>
    <t>Plaza CIMB Niaga 
Jalan Imam Bonjol No. 9 
Medan 20112</t>
  </si>
  <si>
    <t xml:space="preserve">Jalan Metro Pondok Indah Kav.3B Pondok Indah Office Park Jakarta Selatan </t>
  </si>
  <si>
    <t xml:space="preserve">Bank CIMB Niaga Komplek Ruko Sentra Niaga Puri Indah Blok T1 No.26-27 Jakarta </t>
  </si>
  <si>
    <t xml:space="preserve">Jalan Pluit Sakti Raya No.117 , Blok B Kav. No. 47 Pluit, Penjaringan Jakarta Utara </t>
  </si>
  <si>
    <t xml:space="preserve">Alam Sutera Campus, Binus University, Jalan Alam Sutera Boulevard Nomor 1, Alam Sutera, Serpong </t>
  </si>
  <si>
    <t>Ruko Alam Sutera Town Center
Jalan Alam Sutera Boulevard 10 E No. 15
Serpong Utara - Tangerang Selatan 15326</t>
  </si>
  <si>
    <t>Synergy Building UG Floor 
Jalan Jalur Sutra Barat No. 17 
Alam Sutera Tangerang</t>
  </si>
  <si>
    <t xml:space="preserve">Galery Investasi BEI
Fakultas Ekonomi Universitas Islam Indonesia, Gedung Prof. Dr. Ace Partadiredja, Ringroad Utara, Condong Catur, Depok – Sleman
</t>
  </si>
  <si>
    <t xml:space="preserve">Investment Gallery Bandung
Ruko Paskal Hypersquare Blok B-47, Jl. Pasirkaliki No. 25
Bandung 40181
</t>
  </si>
  <si>
    <t>ITC BSD Blok R no 48, Jalan Pahlawan Seribu, Lengkang Wetan, Serpong, Kota Tangerang Selatan, Banten</t>
  </si>
  <si>
    <t xml:space="preserve">Gd. Bumi Mandiri Lt. 10 R. 1001 Jalan Basuki Rahmat No. 129-137 Surabaya Jawa-Timur Tlp. (031) 5316749 (Hunting) Fax. (031) 5319139 </t>
  </si>
  <si>
    <t xml:space="preserve">Jalan Gusti Sulung Lelanang Kompleks Pontianak Mall Blok. C-2 Telp. (0561) 745205 Fax. (0561) 745405 </t>
  </si>
  <si>
    <t>Rukan Grand Puri Niaga Blok K-6 No.1P Puri Kencana Tlp. (021) 58351526 (021) 58304242 (021) 58304244 (021) 58304135</t>
  </si>
  <si>
    <t xml:space="preserve">Jln. Ruko Blok RG No.17 Sektor IV BSD Tangerang Tlp. 021-5380861 021-5384772 Fax. 021-5371104 </t>
  </si>
  <si>
    <t xml:space="preserve">Jalan Bintaro Utama Sektor 3A Ruko Graha Matercella No.82E Tangerang </t>
  </si>
  <si>
    <t xml:space="preserve">Jl. Magelang No. 79. Kel. Kricak. Kec. Tegalrejo
Telp. 0274-3151155
</t>
  </si>
  <si>
    <t xml:space="preserve">Jalan Margonda Raya No.330 Depok 16423 Tlp. 021-78882809 021-7873831 021-78882919 </t>
  </si>
  <si>
    <t xml:space="preserve">Kawasan Mega Kuningan. Kantor Taman A9 unit A3-A Lt.3. Jakarta Selatan 12950
Telp. 021-5762867
</t>
  </si>
  <si>
    <t xml:space="preserve">Ruko Roxy Mas Blok C 5 No. 23A Roxy – Jakarta Barat Telp. 021-63855123 021-6326163 Fax. 021-6326164 </t>
  </si>
  <si>
    <t xml:space="preserve">Jalan Pluit sakti Raya No.31A, Blok A No.43 Pluit Jakarta Utara 021-66678482, 021-66678483 Fax. 021-66678454 </t>
  </si>
  <si>
    <t xml:space="preserve">Jln.Alternatif Rk.Cibubur Times Square Blok.B1 No.9 Jakarta Timur 021-84302498 Fax.021-84302498 </t>
  </si>
  <si>
    <t xml:space="preserve">Pertokoan Bajra Sandi Jln.Raya Puputan NO.286 B Renon Denpasar 80113 0361-227116 </t>
  </si>
  <si>
    <t xml:space="preserve">Jln.Jend Sudirman No.80 Palembang 30126 0711-362163 0711-362153 </t>
  </si>
  <si>
    <t>STIE Trisakti, Jalan Kyai Tapa 20 Grogol, Jakarta Barat</t>
  </si>
  <si>
    <t>Kantor Perwakilan IDX Balikpapan
Jalan Jendral Sudirman No. 33B, 
Kalimantan Timur</t>
  </si>
  <si>
    <t xml:space="preserve">Rukan Boulevard Artha Gading Blok A7A No. 3 Kelapa Gading, Jakarta Utara, Telp. 45874168 Fax. 45874167 </t>
  </si>
  <si>
    <t xml:space="preserve">Wisma Dharmala Lt. Mezzazine Jalan Panglima Sudirman 101-103 Surabaya 031-5487050 Fax: 031-5487051 </t>
  </si>
  <si>
    <t xml:space="preserve">Jalan Sultan Agung 104-106 Telp. 024.8505961 Fax: 024. 850 5962 </t>
  </si>
  <si>
    <t xml:space="preserve">Jalan Sulawesi no.88 Telp: 0411.333168 Fax: 0411.333167 </t>
  </si>
  <si>
    <t xml:space="preserve">Gedung Uni plaza Lt.3 West Tower Jalan M.T Haryono No. A-1 Medan Tel. 061.4550168 Fax: 061.455.2371 </t>
  </si>
  <si>
    <t xml:space="preserve">Jalan Urip Sumoharjo No. 29 B Solo Tel. 0271-661196 Fax: 0271-633469 </t>
  </si>
  <si>
    <t>ITC BSD Lt. 1 Ruko No.30
Jalan Pahlawan Seribu, Serpong - Tangerang
Tel. 021-53163880 Fax. 021-53163881</t>
  </si>
  <si>
    <t xml:space="preserve">Jalan Jend. Sudirman No. 5D Lampung Tel. 0721-261480 </t>
  </si>
  <si>
    <t xml:space="preserve">Grand Puri Niaga Jalan Puri Kencana Blok K6 No. 1 L Kembangan - Jakarta Barat Tel. 021-58351600 Fax. 021-58351601 </t>
  </si>
  <si>
    <t xml:space="preserve">Jalan Jaksa Agung Suprapto No. 40 B2 Malang Tel. 0341-352925 Fax. 0341-352924 </t>
  </si>
  <si>
    <t xml:space="preserve">Sudirman City square B 11 Jalan Jend. Sudirman, Pekanbaru Tel.0761-7894045 Fax. 0761-7894049 </t>
  </si>
  <si>
    <t xml:space="preserve">Komp. Rukan Perdana Square I No. 2 Jalan Perdana Pontianak Tel. 0561-6580131 Fax. 0561-658132 </t>
  </si>
  <si>
    <t xml:space="preserve">Jalan Jend. Sudirman No. 379B (Depan Bank Mandiri Balikpapan Permai) Balikpapan Selatan-Balikpapan 76114 Tel. 0542-744730 Fax. 0542-744731 </t>
  </si>
  <si>
    <t>Jalan Pondok No. 90A, Padang. Telp. 0751-811330, Fax. 0751-811340</t>
  </si>
  <si>
    <t xml:space="preserve">Universitas Islam Negeri syarif Hidayatullah, Jalan Ir. H. Juanda No.95, Ciputant, Tangerang Selatan Telp. </t>
  </si>
  <si>
    <t>Rukan Plaza 5 Pondok Indah Blok B-03, Jalan Margaguna Raya, Pondok Indah, Jakarta Selatan Telp. 021-7394007 Fax. 021-7397906</t>
  </si>
  <si>
    <t>Jl. Angkatan 45 No. 13-14</t>
  </si>
  <si>
    <t>Jl. Kol Abundjani No. 11A-B</t>
  </si>
  <si>
    <t>Jl. P.B. Sudirman 10 X Kav. 2, Denpasar</t>
  </si>
  <si>
    <t>Jl. Ahmad Yani, Kilometer (PAL) 1,5 No. 103</t>
  </si>
  <si>
    <t>Universitas Muhamadiyah Riau</t>
  </si>
  <si>
    <t>Institut Agama Islam Negeri Imam Bonjol</t>
  </si>
  <si>
    <t>Universitas Islam Negeri Walisongo</t>
  </si>
  <si>
    <t>Universitas Airlangga</t>
  </si>
  <si>
    <t>Universitas Islam Negeri Sunan Ampel</t>
  </si>
  <si>
    <t>Universitas Katolik Widya Mandala</t>
  </si>
  <si>
    <t>Universitas Islam Malang</t>
  </si>
  <si>
    <t>Sekolah Tinggi Ilmu Ekonomi Balikpapan</t>
  </si>
  <si>
    <t>Institut Teknologi Indonesia, Serpong</t>
  </si>
  <si>
    <t>Bangka Belitung</t>
  </si>
  <si>
    <t>Pangkalpinang</t>
  </si>
  <si>
    <t>Ruko Niaga Center Blok G, Jl. Jenderal Sudirman, Pangkalpinang - 33128</t>
  </si>
  <si>
    <t>IAIN Batusangkar</t>
  </si>
  <si>
    <t>Politeknik Negeri Sriwijaya</t>
  </si>
  <si>
    <t>Universitas Sriwijaya, Jl. Palembang – Prabumulih  Km32, Sumatera Selatan</t>
  </si>
  <si>
    <t xml:space="preserve"> Sekolah Tinggi Ilmu Manajemen dan Ilmu Komputer ESQ</t>
  </si>
  <si>
    <t>Jl. Tengku Imeum Lueng Bata No. 84</t>
  </si>
  <si>
    <t>Jl. Jendral Sudirman No.219B</t>
  </si>
  <si>
    <t>Jl. Trikora Wosi, Kelurahan Wosi, Kecamatan Manokwari Barat, Papua Barat</t>
  </si>
  <si>
    <t>Jl. Lembah Hijau Diklat Wosi Dalam Kabupaten Manokwari</t>
  </si>
  <si>
    <t>Universitas Islam Negeri Sumatera Utara, Jl. Willem Iskandar Pasar V Medan Estate – 20731.</t>
  </si>
  <si>
    <t>Universitas Bangka Belitung, Kampus Terpadu UBB Balunijuk, Merawang - 4260031</t>
  </si>
  <si>
    <t>Jawa</t>
  </si>
  <si>
    <t>Jl. P. Mangkubumi No.111 Gowongan, Jetis - 55233</t>
  </si>
  <si>
    <t>Sumenep</t>
  </si>
  <si>
    <t>Universitas Wiraraja Sumenep, Jl. Raya Sumenep – Pamekasan Km5, Patean, Jawa Timur 69451</t>
  </si>
  <si>
    <t>Universitas Andalas, Kampus Limau Manis, Padang – 25613.</t>
  </si>
  <si>
    <t>Universitas Jember, Kampus Bumi Tegalboto, Jl. Kalimantan 37, Jember, Jawa Timur.</t>
  </si>
  <si>
    <t>Fakultas Ilmu Sosial dan Ilmu Politik, Universitas Padjajaran, Jalan Bandung – Sumedang Km21 Jatinangor, Sumedang, Jawa Barat -45363</t>
  </si>
  <si>
    <t>Sorong</t>
  </si>
  <si>
    <t>Fakultas Ekonomi dan Bisnis Universitas Victory, Jalan Basuki Rahmat Km11,5 Kwaluyuk, Sorong Utara, Papua Barat</t>
  </si>
  <si>
    <t>Kediri</t>
  </si>
  <si>
    <t>Fakultas Ekonomi Universitas Islam Kadiri, Jalan Sersan Suharmadji, Kediri - 64128</t>
  </si>
  <si>
    <t xml:space="preserve">Graha STR Jalan Ampera Raya No.118 Jakarta Selatan 12550 021-7813669 Fax.021-7813445 </t>
  </si>
  <si>
    <t>Intiland Tower Lt. 2, Suite 9A 
Panglima Sudirman 101-103, Surabaya 60271 
Telp. 031-54596911</t>
  </si>
  <si>
    <t>Ruko San Antonio, San Antonio Shopping  Street N1-17, Pakuwon City Jalan Kalisari Utara I, Surabaya 60112</t>
  </si>
  <si>
    <t>Pembangunan Raya No. 1
Cirebon 45131, jawa Barat
Telp. (0231) 210962, Fax. (0231) 210962</t>
  </si>
  <si>
    <t xml:space="preserve">Graha Kencana Lt. Mezanine Jalan Raya Perjuangan No. 88 Jakarta Barat 11530 Telp. 53670540 Fax. 53678337 </t>
  </si>
  <si>
    <t xml:space="preserve">Ruko Mega Mall Pluit No.48, Jalan Pluit Indah Raya, Jakarta Utara-14440 Telp. (021) 66670232 Fax. (021) 66670233 </t>
  </si>
  <si>
    <t xml:space="preserve">Gedung Melawai Lt. 3 Jalan Melawai Raya no. 67-68 Jakarta 12130 Telp. (021) 72801980 Fax. (021) 72801959 </t>
  </si>
  <si>
    <t>Outlet Bank BII Cab. Bursa Efek Indonesia 
Gedung Bursa Efek Indonesia, Menara I GF
Jalan Jend. Sudirman Kav. 52-53, Jakarta 12190
Tel. 021 - 71271326</t>
  </si>
  <si>
    <t>Outlet Bank BII Cab. Pondok Indah Mall 2
Ground Floor, G 51-53
Jalan Metro Pondok Indah, Jakarta 12310
Tel. 021-71271349</t>
  </si>
  <si>
    <t>Outlet Bank BII Cab. Kelapa Gading
Jalan Raya Barat Boulevard Blok LC5 No. 9-11
Kelapa Gading Permai, Jakarta 14240
Tel. 021-71271372</t>
  </si>
  <si>
    <t>Outlet Bank BII Cab. Pantai Indah Kapuk
Galeri Niaga Mediterania Blok X-3 Kav. A No. 8o &amp; 8p
Pantai Indah Kapuk, Jakarta
Tel. 021 - 71271392</t>
  </si>
  <si>
    <t>Outlet Bank BII Cab. Graha Irama
Jalan HR Rasuna Said Blok X1 Kav. 1-2
Jakarta 12950
Tel. 021 - 71271395</t>
  </si>
  <si>
    <t>Galeri – Universitas Ciputra 2nd Floor UC Town, Citraland, Surabaya 60219</t>
  </si>
  <si>
    <t>Spazio Office Building 3rd Floor Unit 305</t>
  </si>
  <si>
    <t>Ruko Wonokitri Indah Blok S No.21 - 25
Jalan Mayjen Sungkono No. 77, Surabaya 60225</t>
  </si>
  <si>
    <t>Forum Nine Building Lt. 6, Jalan Imam Bonjol No. 9, Medan 20112 Tlp. (061) 80501519 Fax. (061) 80501517</t>
  </si>
  <si>
    <t xml:space="preserve">Ruko Sunda Mall Jalan Sunda No. 50B Bandung, Jawa Barat </t>
  </si>
  <si>
    <t xml:space="preserve">Grenvil Blok BL No. 5 Duri Kepa Jakarta Barat 11510 </t>
  </si>
  <si>
    <t xml:space="preserve">Jalan Banjarmasin No. 33 Medan 20213 </t>
  </si>
  <si>
    <t>Hidden</t>
  </si>
  <si>
    <t>Komplek Kayu Tangan Jl. Basuki Rahmat No. 6B Klojen Malang</t>
  </si>
  <si>
    <t>Gd. Berca Indonesia Lt.3 Suite 301. Jl. Palmerah Utara No. 14 Jakarta Barat (11480)</t>
  </si>
  <si>
    <t>Purwokerto</t>
  </si>
  <si>
    <t>Kompleks Mahkota raya Blok A No. 10 Batam Centre</t>
  </si>
  <si>
    <t>PMTA Zona 3 Lt. 5 No 001 Tanah Abang. Jl KH Wahid Hasyim, Tanah Abang</t>
  </si>
  <si>
    <t>Jl Multatuli Blok CC No. 5 &amp; 6 Medan</t>
  </si>
  <si>
    <t>Spazio Office Tower Suite 219A, Komplek Graha Festival Kav. 3, Graha Famili, Jalan Mayjen Yono Sewoyo, Surabaya 60225</t>
  </si>
  <si>
    <t>Jalan Walter Monginsidi No. 27 A/B Solo 57100</t>
  </si>
  <si>
    <t>Jalan Bangka Raya No. 20 Jakarta Selatan</t>
  </si>
  <si>
    <t>Ruko Plaza Intercon Lantai 2, Taman Kebon Jeruk Blok A 15-16, Intercon Jakarta 11630</t>
  </si>
  <si>
    <t>Jalan Bogowonto No 25</t>
  </si>
  <si>
    <t>Jalan Adisucipto 56A</t>
  </si>
  <si>
    <t>Jl. Urip Sumoharjo KM.6 Lt 3 Makasar, Sulawesi</t>
  </si>
  <si>
    <t>Reliance Building, Jl Pluit Putra Kencana No. 15 A Jakarta 14450</t>
  </si>
  <si>
    <t>Rukan Plaza 5 Blok C/5 Jl. Margaguna Raya Pondok Indah, Jakarta 12140;</t>
  </si>
  <si>
    <t xml:space="preserve">Gerai Universitas Trisakti-FE, Gedung Hendriawan Sie-Lantai Dasar, Jl. Kyai Tapa No. 1 Grogol; </t>
  </si>
  <si>
    <t>SID Mangga Dua, Komp Pertokoan Ruko Mangga Dua  Jl. Mangga Dua Raya II/3, Jakarta 10730;</t>
  </si>
  <si>
    <t>Gedung Pakuwon Centre Lantai 22 Jalan Embong Malang Nomor 1 Surabaya;</t>
  </si>
  <si>
    <t>Gerai Universitas Ma’cung, Gedung Bhakti Persada Lt. 02 Jl. Villa Puncak Tidar N-01, Malang;</t>
  </si>
  <si>
    <t>Gerai Universitas Indonesia Gedung Pascasarjana Lt. Dasar FE UI Kampus Depok;</t>
  </si>
  <si>
    <t>Gedung Pinsil Jl. Gatot Subroto No. 1 Bandung 40262;</t>
  </si>
  <si>
    <t>Gerai Telkom University, Jl. Telekomunikasi, Terusan Buah Batu, Bandung 40257;</t>
  </si>
  <si>
    <t>Ruko GTC Blok GA8 No. 26 Jalan Metro Tanjung Bunga Makassar Sulawesi Selatan;</t>
  </si>
  <si>
    <t>SID Kepala Gading Komplek Pertokoan Ruko Mangga Dua Mall, Jalan Mangga Dua Raya II/3, Jakarta 10730;</t>
  </si>
  <si>
    <t>Gedung Program Diploma FEB UGM Yogyakarta;</t>
  </si>
  <si>
    <t>Gerai Pojok Bursa MM UGM, Program Studi Magister Management Fak. Ekonomika Dan Bisnis UGM Jl. Teknik Utara No.1 Barek Yogyakarta;</t>
  </si>
  <si>
    <t>Kampus FE UPN, Gedung Fe Lt. 1, Jl. Swk No. 104 (Lingkar Utara),  Condong Catur, Yogyakarta 55281;</t>
  </si>
  <si>
    <t>Gerai FE USD, Fakultas Ekonomi USD, Jl. Gejayan, Mrican, Tromol Pos 29, Yogyakarta 55002;</t>
  </si>
  <si>
    <t>Gerai UNS Surakarta, Gedung Fakultas Hukum, Jl. Ir. Sutami 36A, Solo 57126, Jawa Tengah;</t>
  </si>
  <si>
    <t>Gerai IAIN Surakarta, Jl. Pandawa Pucangan Kartasura, Jawa Tengah;</t>
  </si>
  <si>
    <t>Gerai KP BEI, Gd. Graha Prioritas Lt. 1 Jalan Slamet Riyadi nomor 302-304 Surakarta, 57141</t>
  </si>
  <si>
    <t>Salatiga</t>
  </si>
  <si>
    <t>Gerai UKSW, Jl. Diponegoro No. 52 Salatiga 50711;</t>
  </si>
  <si>
    <t>Gerai MM Undip, Jl. Erlangga Tengah No. 17, Semarang;</t>
  </si>
  <si>
    <t>Komplek Ruko Apartemen Royal,  Jl. Palang Merah No. 5, Medan</t>
  </si>
  <si>
    <t>Gerai UIN Raden Fatah, Gedung Fakultas Ekonomi &amp; Bisnis Islam (FEBI) Lt. 1, Jl. Prof. Kh. Zainal Abidin.</t>
  </si>
  <si>
    <t>Jalan Pluit Karang Utara nomor 46 Blok i/1 Selatan kav.48 Pluit Penjaringan, Jakarta Utara 14450</t>
  </si>
  <si>
    <t>Pluit Karang Manis No. 1B-C Blok F.6 Utara Kav. No.9, Pluit Penjaringan Jakarta Utara.</t>
  </si>
  <si>
    <t>Ruko Thamrin Square Blok A.8 Jalan M.H. Thamrin 5 Semarang.</t>
  </si>
  <si>
    <t>Grand Puri Niaga Jalan Puri Kencana No. K6/1H Kembangan Selatan Jakarta Barat.</t>
  </si>
  <si>
    <t>Jalan Boulevard Barat Raya Kelapa Gading Hypermall, Ruko Blok A No. 19 Jakarta Utara.</t>
  </si>
  <si>
    <t>Taman Beverly Jalan HR. Muhammad No. 49 – 55 Kav 19 Kelurahan Putut Gede, Kecamatan Sukomanunggal Surabaya, 60189.</t>
  </si>
  <si>
    <t>Graha Bumi Modern Lantai 5 Suite 509, Jl. Jend. Basuki Rahmat No. 106-108 Surabaya 60271;</t>
  </si>
  <si>
    <t xml:space="preserve">Pantai Indah Kapuk, Galeri Niaga Mediterania 2, Blok N No. 8G, Jl. Pantai Indah Utara 2, Jakarta 14460, Indonesia </t>
  </si>
  <si>
    <t>Jalan Melawai Raya 67-68, Kebayoran Baru, Jakarta Selatan</t>
  </si>
  <si>
    <t>Jalan Brigjend Katamso No. 56-A, Medan 20157, No. Telp: 061-4538837, No. Faks: 061-4149884</t>
  </si>
  <si>
    <t>Gedung MNC Tower Lantai 3 Jalan Taman Ade Irma Suryani Nasution Nomor 21</t>
  </si>
  <si>
    <t>Komplek Galaxy Jalan Imam Bonjol Nomor 19</t>
  </si>
  <si>
    <t>Jalan Honggosowo 15 D</t>
  </si>
  <si>
    <t>Rukan Mutiara Marina No. 36 Lt.2 Kav. 35-36</t>
  </si>
  <si>
    <t>Jalan Pahlawan Trip no. 9.</t>
  </si>
  <si>
    <t>Jalan Cempaka No. 8B Kompl. Kyai Langgeng Kel. Jurang Ombo</t>
  </si>
  <si>
    <t>Wisma Indovision Lt. Dasar Jalan Raya Panjang Z/III</t>
  </si>
  <si>
    <t>Kantor Perwakilan BEI, Kelapa Gading, Jalan Boulevard Barat Raya LA-1, Nomor 11 Kelapa Gading, jakarta Utara, Telp. 021-4516004</t>
  </si>
  <si>
    <t>Mediterania Gajah Mada Residence Unit Ruko TUD 12 Jalan Gajah Mada N0. 174, Jakarta</t>
  </si>
  <si>
    <t>Galeri Investasi BEI STEI Tazkia, Jalan Ir. Haji Juanda Nomor 78, Bogor 16810</t>
  </si>
  <si>
    <t>Komplek Jati Junction Jalan Perintis Kemerdekaan Nomor K7</t>
  </si>
  <si>
    <t>Wisma CIMB Niaga 9/902 B Jalan Gatot Subroto N0. 2 lt. 9 Suite 902B</t>
  </si>
  <si>
    <t>Jalan HOS Cokroaminoto Gg. 2 N0. 1 Pati</t>
  </si>
  <si>
    <t>POJOK BEI, Universitas Stikubank Jalan Kendeng V Bendan Ngisor</t>
  </si>
  <si>
    <t>Jalan Brigjend Katamso No. 12 Tanjung Karang Bandar Lampung 35111</t>
  </si>
  <si>
    <t>Jalan Piere Tendean Boulevard Kawasan Megamas Ruko Blok ID No. 19, Manado 95111</t>
  </si>
  <si>
    <t>Jalan Pluit Utara Raya No. 56</t>
  </si>
  <si>
    <t>Jalan Pawiyatan Luhur Bendan Dhuwur</t>
  </si>
  <si>
    <t>Jalan Iswahyudi Nomor 34 Pasir Putih Jambi Selatan</t>
  </si>
  <si>
    <t>Galeri Investasi BEI Kampus UBM Jalan Lodan Raya No. 2</t>
  </si>
  <si>
    <t>Jalan MT Haryono Dalam Nomor 18, Kalimantan Timur</t>
  </si>
  <si>
    <t>Ruko No. 46A Jalan Veteran No. 46</t>
  </si>
  <si>
    <t>Kampus Universitas Indo Global Mandiri (IGM) KM 4 Jalan Jenderal Sudirman No. 629</t>
  </si>
  <si>
    <t>Pojok BEI Poliban Jalan Brigjen H. Hasan Basri Komplek Kampus UNLAM-Politeknik Banjarmasin Kayutangi</t>
  </si>
  <si>
    <t>Jalan Pondok No. 90 A (PIPM)</t>
  </si>
  <si>
    <t>Jalan HR Rasuna Said Kavling X.2 Nomor 4 Menara Palma One Lantai 5 Suite 509</t>
  </si>
  <si>
    <t>PIPM Manajemen Gedung B Lantai 8 Jalan Menteng Raya Nomor 9-19</t>
  </si>
  <si>
    <t>Ruko Metro Plaza Blok D-10, Lantai 3, Jalan MT Haryono Nomor 970, Semarang</t>
  </si>
  <si>
    <t>Jalan Mangkubumi Nomor 111</t>
  </si>
  <si>
    <t>Gedung MNC Financial service, Jalan Arifin Ahmad Nomor 10 Blok H-K, Pekanbaru, Riau, Telp. 0761-8010500</t>
  </si>
  <si>
    <t>Ruko Central Perdana Nomor A2-A3 Jalan Perdana</t>
  </si>
  <si>
    <t>Jalan Dr. Sam Ratulangi Nomor 124</t>
  </si>
  <si>
    <t>Fakultas Ekonomi dan Bisnis Universitas Lampung Jalan Sumantri Brojonegoro Nomor 01</t>
  </si>
  <si>
    <t>Matana University Tower Jalan CBD Barat Kavling 1 Gading Serpong</t>
  </si>
  <si>
    <t>Jakarta, Pojok BEI Al Azhar, Universitas Al Azhar Indonesia, Jalan Sisingamangaraja, Kebayoran Baru</t>
  </si>
  <si>
    <t>Galeri Investasi Nommensen dengan Universitas HKBP Nommensen Jalan Sutomo Nomor 4A</t>
  </si>
  <si>
    <t>Pojok BEI IAIN Zawiyah Cot Kala dengan alamat Institut Agama Islam Negeri Zawiyah Cot Kala Langsa Jalan Meurandeh</t>
  </si>
  <si>
    <t>Universitas Pembangunan Nasional Veteran Jalan RS Fatmawati Pondok Labu</t>
  </si>
  <si>
    <t>Galeri Investasi BEI STIM Nitro Sekolah Tinggi Ilmu Manajemen Nitro Jalan Profesor Abdulrahman Basamalah Nomor 101</t>
  </si>
  <si>
    <t>Galeri Investasi BEI Unswagati Universitas Swadaya Gunung Jati Jalan Pemuda Nomor 32 Sunyaragi</t>
  </si>
  <si>
    <t>Galeri Investasi BEI Universitas Trisakti Kampus F Fakultas Ekonomi dan Bisnis Universitas Trisakti Jalan Ahmad Yani</t>
  </si>
  <si>
    <t>Galeri Investasi BEI Universitas Otto Geissler Universitas Otto Geissler</t>
  </si>
  <si>
    <t>Universitas Kristen Indonesia Tomohon Jl. Raya Talete II Kurangan Tomohon</t>
  </si>
  <si>
    <t>Sekolah Tinggi Ilmu Ekonomi Eben Haezer Jl. Diponegoro No. 4 Mahakeret Barat Kec. Wenang</t>
  </si>
  <si>
    <t>Institut Agama Islam Negeri Manado Jalan S.H. Sarundajang Kawasan Riang Road I</t>
  </si>
  <si>
    <t>Universitas Dharma Andalas Jalan Sawahan Nomor 103 A Simpang Baru</t>
  </si>
  <si>
    <t>Universitas Islam Nahdlatul Ulama Jalan Taman Siswa Tahunan</t>
  </si>
  <si>
    <t>Sekolah Tinggi Ilmu Manajemen Indonesia Jalan M. Yamin RT VII Nomor 78</t>
  </si>
  <si>
    <t>Sekolah Tinggi Ilmu Ekonomi Nusantara Jalan Yos Sudarso I Nomor 12 RT 42</t>
  </si>
  <si>
    <t>Universitas Panca Bhakti Jalan Komodor Yos Sudarso Sungai Beliung, Kalimantan Barat 78113</t>
  </si>
  <si>
    <t>Gedung Pascasarjana Lantai 2 Universitas Trunojoyo Jalan Raya Telang PO BOX 02 Kamal Bangkalan</t>
  </si>
  <si>
    <t>Universitas Negeri Gorontalo Jalan Jenderal Sudirman Nomor 6</t>
  </si>
  <si>
    <t>Universitas Muhammadiyah Metro Jalan Ki Hadjar Dewantara Nomor 116 Kota Metro</t>
  </si>
  <si>
    <t>Universitas Pembangunan Nasional Veteran Jalan Raya Rungkut Madya Gunung Anyar</t>
  </si>
  <si>
    <t>Universitas Nusa Cendana Jalan Adisucipto Penfui, Kupang, Nusa Tenggara Timur</t>
  </si>
  <si>
    <t>Universitas Tjut Nyak Dien Jalan Gatot Subroto Nomor 28</t>
  </si>
  <si>
    <t>Sekolah Tinggi Ilmu Ekonomi Kesatuan Bgr Jalan Ranggading Nomor 1, Jawa Barat</t>
  </si>
  <si>
    <t>Universitas Islam Negeri Syarif Hidayatullah Jalan Ir. Haji Juanda Nomor 95 Ciputat</t>
  </si>
  <si>
    <t>Jalan Bedugul Nomor 22 Sidakarya</t>
  </si>
  <si>
    <t>Sekolah Tinggi Ilmu Ekonomi Pelita Bangsa Jalan Inspeksi Kalimalang Tegal Danas Cikarang</t>
  </si>
  <si>
    <t>Universitas Pendidikan Ganesha Jalan Udayana Nomor 11 Singaraja</t>
  </si>
  <si>
    <t>Galeri Investasi BEI PNJ, Politeknik Negeri Jakarta, Jalan Prof.Dr.G.A. Siwabessy, Kampus Baru UI, Jawa Barat</t>
  </si>
  <si>
    <t>Universitas Darma Persada Jalan Raden inten II (Terusan Casablanca) Pondok Kelapa, Jakarta 13450</t>
  </si>
  <si>
    <t>Galeri Investasi BEI stein, Sekolah Tinggi Ilmu Ekonomi Pariwisata Internasional, Jalan Raya Kalimalang Nomor 2A, Cipinang Melayu, jakarta 13620</t>
  </si>
  <si>
    <t>Lhokseumawe, Galeri Investasi, Sekolah Tinggi Agama Islam Negeri Malikussaleh, Jalan Cempaka Nomor 1, Lancang Garam, Muara Dua</t>
  </si>
  <si>
    <t>Fakultas Ekonomi dan Manajemen Kampus IPB Baranang Siang, Jalan Pajajaran, Bogor</t>
  </si>
  <si>
    <t>Universitas Teuku Umar, Jalan Alue Penyareng, Ujong Tanoh Darat, Meureubo, Kabupaten Aceh Barat, Aceh</t>
  </si>
  <si>
    <t>Universitas Langlangbuana, Jalan Karapitan Nomor 116, Cikawao, Lengkong, Kota Bandung</t>
  </si>
  <si>
    <t>Sekolah Tinggi Ilmu Ekonomi Widya Dharma, Jalan HOS Cokroaminoto Nomor 445 Pontianak, Kalimantan Barat</t>
  </si>
  <si>
    <t>Jalan Ahmad Yani Kilometer (PAL) 1,5 Nomor 103, Banjarmasin, Kalimantan Selatan</t>
  </si>
  <si>
    <t>The Suite Tower Pantai Indah Kapuk, RT2/RW2, Kamal Muara, Penjaringan, Jakarta Utara</t>
  </si>
  <si>
    <t>Surabaya,  Galeri Investasi, Universitas 17 Agustus 1945, Jalan Semolowaru No 45, Menur Pumpungan, Sukolilo, Surabaya</t>
  </si>
  <si>
    <t>Banjarmasin, Fakultas Ekonomi dan Bisnis Universitas Lambung Mangkurat, Jalan Brigjend. H. Basri, Banjarmasin Utara, Kota Banjarmasin, Kalimantan</t>
  </si>
  <si>
    <t>Universitas Pembangunan Jaya – Galeri Investasi BEI Jalan Cendrawasih No. 65, Sawah Baru, Ciputat, Kota Tangerang Selatan</t>
  </si>
  <si>
    <t>Universitas Muhammadiyah Ponorogo – Galeri Investasi BEI, Jalan Budi Utomo Nomor 10, Ronowijayan, Siman, Kabupaten Ponorogo</t>
  </si>
  <si>
    <t>Universitas Pembangunan Nasional Veteran Yogyakarta – Galeri Investasi BEI, Jalan SWK 104, Condongcatur, Depok, Kabupaten Sleman</t>
  </si>
  <si>
    <t>Universitas Pertahanan – Galeri Investasi BEI, Kawasan IPSC Sentul, Sukahati, Citeureup, Bogor</t>
  </si>
  <si>
    <t>Universitas Muhammadiyah Sorong – Galeri Investasi BEI,Jalan Pendidikan Nomor 27, Malaingkedi, Sorong Utara, Kota Sorong</t>
  </si>
  <si>
    <t>Gandaria – Jakarta, Rukan Gandaria, Jalan K.H. Syafi’i Hadzami 8B, Kebayoran Lama Utara, Jakarta Selatan</t>
  </si>
  <si>
    <t>Pondok Indah – Jakarta, Plaza I Pondok Indah UA 23, Jalan Metro Pondok Indah, Jakarta Selatan</t>
  </si>
  <si>
    <t>Jalan Kayu Jati Raya Nomor 11A, Rawamangun, Pulo Gadung, Jakarta Timur</t>
  </si>
  <si>
    <t>Galeri Investasi BEI IAIN Jalan Tentara Pelajar Nomor 2, Mangunsari, Sidomukti, Kota Salatiga, Jawa Tengah 50721</t>
  </si>
  <si>
    <t>Galeri Investasi BEI Institut Manajemen Koperasi Indonesia (IKOPIN) Kawasan Pendidikan Tinggi Jatinangor KM 20, Sumedang, Jawa Barat 45363</t>
  </si>
  <si>
    <t>Galeri Investasi BEI Universitas Ichsan (UNISAN) Jalan Raden Saleh Nomor 17, Kabupaten Gorontalo 96115</t>
  </si>
  <si>
    <t>Jalan Jendral Sudirman Nomor 219B, Pintu Batu, 0042engkulu 38115, telp. 0736-7313756</t>
  </si>
  <si>
    <t>Jawa Timur, Galeri Investasi BEI Universitas Trunojoyo Madura Jalan Raya Telang, Kamal, Kabupaten Bangkalan, Jawa Timur 69162</t>
  </si>
  <si>
    <t>Jawa Timur, Galeri Investasi BEI Universitas Madura, Jalan Raya Panglegur, KM 3.5, Pamekasan, Bugih, kecamatan Pamekasan, Kabupaten Pamekasan, Jawa Timur 69317</t>
  </si>
  <si>
    <t>Jalan HOS Cokroaminoto Nomor 82, telepon 021-87255800</t>
  </si>
  <si>
    <t>Pakuwon Centre Lantai 21 (Tunjungan Plaza 5), Jalan Embong Malang Nomor 1, Surabaya 60621, telepon 031-2955788</t>
  </si>
  <si>
    <t>Jalan Perintis Kemerdekaan, Komplek Jati Junction Nomor P5-P5A, Medan 20218, telepon 061-88816222</t>
  </si>
  <si>
    <t>Rukan Grand Aries Niaga Blok E1 Nomor IV, Jalan Taman Kembangan Jakarta 11620, telepon 021-22542390, faks. 021-22542391</t>
  </si>
  <si>
    <t xml:space="preserve">Jalan Teuku Umar No. 177 Denpasar Bali, telepon 0361 - 225229 </t>
  </si>
  <si>
    <t xml:space="preserve">Ged. Ekonomi Lt. 3, Jalan Embong Malang 61-65, Surabaya 60261 Telp. (031) 5325958 Fax. (031) 5325957 </t>
  </si>
  <si>
    <t>Gallery Niaga Mediterania Blok X-3 Kav. A-8i, Pantai Indah Kapuk Jakarta Utara 14460 Telp. 5882307/ Fax. 5883898</t>
  </si>
  <si>
    <t>Jalan Perintis Kemerdekaan (Jalan Guru Patimpus) No. 3 I &amp; J, Medan, telp. 061-4529633, Faks. 061-4529293</t>
  </si>
  <si>
    <t>The Bellezza Shopping Arcade Lantai 2 unit 211, Arteri Permata Hijau Jalan Letjen Soepono Nomor 34, Jakarta 12210, Telepon 021-29181080</t>
  </si>
  <si>
    <t>Banda Aceh, Kantor Bursa Efek Indonesia, Jalan Teungku Imuem Lueng Bata, No. 83-84, Banda Aceh, Telp. 0651-35101, Fax. 0651-35102</t>
  </si>
  <si>
    <t>Gedung Bank Sinarmas Lt. 3 Jl.Diponegoro 64, Surabaya</t>
  </si>
  <si>
    <t>Gedung Bank Sinarmas Jalan Pengayoman no.182, Makassar</t>
  </si>
  <si>
    <t>Gedung Bank Sinarmas Jalan Gajah Mada no.1A/B, Pontianak</t>
  </si>
  <si>
    <t>Gedung Bank Sinarmas Jalan Gajah Mada No. 43A, Tegal</t>
  </si>
  <si>
    <t xml:space="preserve">Ged. Bank Sinarmas Jalan Ahmad Yani Komplek Ruko Bekasi Mas Blok C 4-5, jawa Barat </t>
  </si>
  <si>
    <t xml:space="preserve">Gedung Epicentrum Walk Lt.5 Suite B 501 Jalan HR Rasuna Said Epicentrum, Jakarta </t>
  </si>
  <si>
    <t>Jalan RA Kartini Nomor 59, Keluarahan Dr. Soetomo, Kecamatan Tegal Sari</t>
  </si>
  <si>
    <t>Gedung Spazio Lantai 2, Graha Familty, Surabaya 60226</t>
  </si>
  <si>
    <t>Ruko Inkopal Blok A No. 23 A Jalan Boulevard Barat Kelapa Gading</t>
  </si>
  <si>
    <t>Ruko PDA No.9, Jalan Boulevard Gading Serpong, Serpong, Tangerang, Nomor Telepon 021-54210990</t>
  </si>
  <si>
    <t>Jalan Jendral Sudirman No. 1, Cikokol, Tangerang</t>
  </si>
  <si>
    <t>Jl. Pluit Karang Utara Blok A3 No. 139B, Kelurahan Penjaringan Jakarta Utara – 14450</t>
  </si>
  <si>
    <t>Bank Mandiri Area Kediri, Jl. Brigjen Katamso No. 67, Kediri, Jawa Timur, 64129</t>
  </si>
  <si>
    <t>Jl. Merdeka No. 20 Kel. Melayu Singkawang Tengah, Singkawang Kalimantan Barat 79122</t>
  </si>
  <si>
    <t>Menara Bank Mega Lt. 1, Kawasan Trans Studio Jl. Metro Tanjung Bunga, Makassar Sulawesi Selatan</t>
  </si>
  <si>
    <t>Gedung Fakultas Ekonomi dan Bisnis Universitas Pancasila, Jl. Srengseng Sawah Jagakarsa</t>
  </si>
  <si>
    <t>Jl. Angkatan 45, No. 13-14 RT 014/ RW 004, Kel. Demang Lebar Daun, Kec. Ilir Barat I, Palembang</t>
  </si>
  <si>
    <t xml:space="preserve">Wisma CIMB Lt. 5, Ruang 507
Jl. Gatot Subroto No. 2
Bandung 40262
</t>
  </si>
  <si>
    <t xml:space="preserve">Jl. Kelapa Gading Boulevard Blok PA 11 No. 8 Kelapa Gading Permai
Jakarta Utara 14240
</t>
  </si>
  <si>
    <t>Ruko Siranda, Jl. Diponegoro No.2 Blok A, Semarang</t>
  </si>
  <si>
    <t xml:space="preserve">Mangga Dua
Harco Mangga Dua
Jl. Mangga Dua Raya Blok E No.27
Mangga Dua Selatan, Sawah Besar,
Jakarta Pusat 10730
Telp. 02162201265
Telp. 021-62201266
</t>
  </si>
  <si>
    <t>Ruko Suray Inti Permata III Blok B5 Jl. Kombes Pol M Duryat No 14-16 Surabaya 60262</t>
  </si>
  <si>
    <t xml:space="preserve">Jl. Raya Boulevard Barat LC6/5
Kelapa Gading Barat
Kelapa Gading, Jakarta Utara
Telp. 021-24520353
Telp. 021-24520354
Telp. 021-24520355
Fax. 021-24520352
</t>
  </si>
  <si>
    <t xml:space="preserve">Jl. Rajiman No. 1, Cicendo, Pasir Kaliki
Bandung
Telp. 022-4269422
Telp. 0224264921
</t>
  </si>
  <si>
    <t xml:space="preserve">Ruko S. Parman. Jl. Letjen S. Parman 56 Kav. A-3
Telp. 0341-418420
</t>
  </si>
  <si>
    <t xml:space="preserve">Jl. Pemuda No. 171. Gedung Sucofindo Lobby
Telp. 024-3582449
</t>
  </si>
  <si>
    <t xml:space="preserve">Jl. Kapten Maulana Lubis No. 8. Gedung Grand Palladium Mall Lt. UG
Telp. 061-4529731
</t>
  </si>
  <si>
    <t xml:space="preserve">Ruko Super Makmur II No. 9B. Jl. Ir. Soekarno. Solo Baru
Telp. 0271-622862
</t>
  </si>
  <si>
    <t xml:space="preserve">Jl. RS Fatmawati No. 33H. Gandaria Selatan. Cilandak. Fatmawati. Jakarta Selatan
Telp. 021-75817575
</t>
  </si>
  <si>
    <t>HR Muhammad. Jl. HR Muhammad Square A-11 Barat. Surabaya 60226</t>
  </si>
  <si>
    <t>Kantor Perwakilan IDX STIE YKPN, Jl. Seturan, Caturtunggal, Depok, Sleman, Yogyakarta – 55281</t>
  </si>
  <si>
    <t>Padang, Kantor Perwakilan IDX  Padang, Jl. Pondok 90A Padang</t>
  </si>
  <si>
    <t>Kantor Perwakilan IDX Makassar, Jl. Dr. Sam Ratulangi No. 124 Makassar.</t>
  </si>
  <si>
    <t>Jl. Sunda No. 76C Bandung Jawa Barat Telp 45874168</t>
  </si>
  <si>
    <t xml:space="preserve">Ruko Mega Mas Blok II F2 No.47 Jl. Laksda John Lie, Sulawesi Utara
Tel. 0431-8821733
</t>
  </si>
  <si>
    <t>Kompleks Mahkota Raya, Jl. Gajah Mada Blok A No.11 Teluk Tering Batam Kota, Kepulauan Riau - 29456</t>
  </si>
  <si>
    <t>Riau</t>
  </si>
  <si>
    <t>Universitas Pasir Pengaraian, Jl. Tuanku Tambusai Kumu Desa Rambah, Kecamatan Kuantan Hilir, Kabupaten Rokan Hulu, Provinsi Riau - 28457</t>
  </si>
  <si>
    <t>Rukan CBD Blok N No.8 Jl Green Lake City Boulevard Duri Kosambi Jakarta Barat 11750 Telp 5504493</t>
  </si>
  <si>
    <t>Perumahan Green View No.8 Jl Kali Sekertaris Daan Mogot Jakarta Barat 11510 Telp 021-22123347</t>
  </si>
  <si>
    <t>Jalan Moh Yamin No.79 Kelurahan Kawatan Kecamatan Serengan Surakarta-57153 Telp 0271655950</t>
  </si>
  <si>
    <t>Intiland Tower Surabaya 1st Floor Suite 2-3 Jl. P. Sudirman 101-103 Surabaya 60271 Telp 54622235</t>
  </si>
  <si>
    <t>Jalan Pluit Sakti Raya No. 28, Komplek Central Bisnis Blok C No 15, Jakarta Utara, Tlp. 021-66675050 Fax. 021-66675051</t>
  </si>
  <si>
    <t>Kantor Bursa Efek Indonesia, Gedung Praha Prioritas (Lantai 1 dan 2), Jalan Slamet Riyadi Nomor 302-304, Surakarta 57141, Telepon 0271-742999, Faksimili 0271-726729</t>
  </si>
  <si>
    <t>Brooklyn Apartment and Soho Lantai 5 Blok B5B, Jalan Sutera Boulevard Kavling 22 dan 26, Pakualam, Serpong Utara, Tangerang Selatan, Banten 15320, Telepon 021-80821690,021-80821691</t>
  </si>
  <si>
    <t>Kantor Perwakilan PT Bursa Efek Indonesia Kota Padang Jalan Pondok Nomor 90A, Padang, Sumatera Barat, Telepon 0751-811330, Faksimili 0751-811340</t>
  </si>
  <si>
    <t>Kantor Perwakilan PT Bursa Efek Indonesia Kota Manokwari, Jalan Trikora Wosi Nomor 86, Keluarahan Wosi, Kecamatan Manokwari Barat, Telepon 09862211600</t>
  </si>
  <si>
    <t>Jalan Syekh Yusuf Nomor 20, Kota Kendari, Telepon 0401-3131266</t>
  </si>
  <si>
    <t>Jalan PB Sudirman 10 X Kavling 2, Telepon 0361-256701, Faks. 0361-256370</t>
  </si>
  <si>
    <t>Ruko Alexandrite No.23, Gading Serpong Boulevard, Gading Serpong, Kota Tangerang 15322</t>
  </si>
  <si>
    <t>Jalan Letjen Suprapto Nomor 19, Pontianak 78121, Kalimantan Barat</t>
  </si>
  <si>
    <t>Jalan Telekomunikasi Nomor 1, Terusan Buah Batu, Sukapura, Dayeuhkolot, Bandung</t>
  </si>
  <si>
    <t>Jalan Perjuangan By Pass Sunyaragi, Cirebon 45132</t>
  </si>
  <si>
    <t>Jalan Jendral Sudirman Nomor 89, Sungai Penuh, Jambi</t>
  </si>
  <si>
    <t>Jalan Diponegoro (Simpang Sambung) Kampus III STIE Bina Karya, Tebing Tinggi, Sumatera Utara</t>
  </si>
  <si>
    <t>Intiland Tower Surabaya, Ground Floor Suite 5 &amp; 6, Jalan Panglima Sudirman 101-103, Surabaya 60271. Tel: 031 5343938, Fax: 031 5343886</t>
  </si>
  <si>
    <t>Gedung Menara Suara Merdeka, 6th Floor Unit 02, Jl. Pandanaran No. 30, Semarang 50134. Tel: 024 76928777, Fax: 024 769 28778</t>
  </si>
  <si>
    <t>Perkantoran Puri Niaga III, Jalan Puri Kencana Blok M 8 No. 2E, Kembangan, Jakarta Barat, Jakarta 11610. Tel: 021 5830 3450, Fax: 021 58303449.</t>
  </si>
  <si>
    <t>Komplek Harco Mangga Dua Rukan Blok C No. 10 Jl. Mangga Dua Raya Jakarta Pusat 10730. Tel: 021 6002850, Fax: 021 6121049.</t>
  </si>
  <si>
    <t xml:space="preserve">Jalan Kartini No. 79 B Bandar Lampung. Tel: 0721 263698, 0721 261708, Fax: 0721 261708 </t>
  </si>
  <si>
    <t>Central Bisnis Distric (CBD) Pluit Blok A No. 20 Jalan Pluit Selatan Raya No.1 Penjaringan, Jakarta Utara 14450. Tel: 021 66675345, Fax: 021 66675234.
cabang.pluit@lautandhana.com</t>
  </si>
  <si>
    <t>Komplek Paskal Hypersquare Blok C No. 15 kebon Jeruk Bandung 40181. Tel: 022 86061027-29, Fax: 022 86060684
cabang.bandung@lautandhana.com</t>
  </si>
  <si>
    <t>Ruko Permata Bintaro Kav. 1-2, Jl. Ketampon, Surabaya 60264.
Tel: 031 5623555
Fax: 061 5671398</t>
  </si>
  <si>
    <t>Sentra Bisnis Artha Gading Blok A6 Kav. 7 Kelapa Gading Barat, Jakarta Utara 14240. Tel: 021-45873962, Fax: 021-45873961
cabang.k_gading@lautandhana.com</t>
  </si>
  <si>
    <t>Jalan Cut Mutia No 15B, Medan 20152. Tel: 061 4518855, Fax: 061 4551833</t>
  </si>
  <si>
    <t>Rukan Grand Aries Niaga
Jalan Taman Aries Niaga Blok G 1 No. 1-1
Meruya Utara, Kembangan
Jakarta Barat.
Tel: 021 29319515, Fax: 021 29319516</t>
  </si>
  <si>
    <t>Wisma Monex Lt. 8, Jalan Asia Afrika 133-137, Bandung, Tel: 022-4207188, Fax: 022-42222305</t>
  </si>
  <si>
    <t>Menara Prima Lantai 17
Jl. Lingkar Mega Kuningan Blok 6 No. 2, Setiabudi
Jakarta Selatan - Indonesia 12950,
Tel: 021-57948157 &amp; 021-57948158,
Fax: 021-57948159</t>
  </si>
  <si>
    <t>Sinarmasland Plaza Lt. 15 Ruang 1517, Jalan Pemuda No. 60-70, Surabaya, Tel: 031-5356835, Fax: 031-5356836</t>
  </si>
  <si>
    <t>Jalan Sutan Syahrir No. 24B
Kelurahan Seberang Padang
Kecamatan Padang Selatan
Kota Padang, Sumatera Barat 25214,
Tel: 0751 8950950</t>
  </si>
  <si>
    <t>Gedung Graha Pratama Lt. 3
Jl. Amir Hamzah No. 36
Medan 20117,
Tel: 061 80016774
Fax: 061 80016774</t>
  </si>
  <si>
    <t>Jalan Raya Boulevard Barat Raya Blok LC-6, Kav 48 RT 001 RW 007, Kelapa Gading Barat, Jakarta Utara, Tel: 021 24521888/ 24521887, Fax: 021 24521886</t>
  </si>
  <si>
    <t>Jalan HZ. Mustofa - Komp Ruko Graha 1A, Tasikmalaya.
Tel: 0265 310888, Fax: 0265 310889</t>
  </si>
  <si>
    <t>Jl. R. Marsma Iswahyudi No. 12 Gunung Bakaran, Balikpapan 76114, Kalimantan Timur
Tel: 0542 - 7214600,
Fax: 0542-7214599</t>
  </si>
  <si>
    <t>Galeri Investasi BEI Universitas Muhamadiyah Kendari, Kampus A UMK, Jl. K.H.A. Dahlan, Nomor 10, Kendari</t>
  </si>
  <si>
    <t>Galeri Investasi BEI STIA, Pembataan Murung Pudak, Kabupaten Tabalong, Kalimantan Selatan 71571</t>
  </si>
  <si>
    <t>Galeri Investasi BEI STIEM, Jl. Letjend. Mappaoddang No.28, Bongaya, Tamalate, Kota Makassar, Sulawesi Selatan 90131</t>
  </si>
  <si>
    <t>Jl. Brigjen Slamet Riyadi No. 217, RT.001/RW.006 Kemlayan – Serengan Surakarta - 57151</t>
  </si>
  <si>
    <t>The Stones Hotel, Jalan Pantai Kuta, Shopping Arcade A-4, Badung, Bali</t>
  </si>
  <si>
    <t>Jl. Guntur No. 29, Malang</t>
  </si>
  <si>
    <t>Jl. KIS Mangunsarkoro No. 3C, Padang</t>
  </si>
  <si>
    <t xml:space="preserve">Komplek Citra City Blok SH No. 8, Jl. MT Haryono, Kelurahan Damai, Kecamatan Balikpapan Selatan </t>
  </si>
  <si>
    <t>Jl. Mawar No. 62, Kel. Sukorejo, Kec. Sukorejo, 66121</t>
  </si>
  <si>
    <t>Komplek Perkantoran Ardipura No. 3, Jl. Ardipura Polimak, Jayapura</t>
  </si>
  <si>
    <t>The Grand Arteri Gading, Jl. Arteri  Gading Blok E-1, No. 9, RT. 9, RW. 26, Jakarta, Kelurahan Pegangsaan Dua, Jakarta 14250</t>
  </si>
  <si>
    <t>Jl. Guru Patimpus No. 1-S, Kecamatan Medan Barat, Kelurahan Kesawan, Medan 20111</t>
  </si>
  <si>
    <t>Graha Prioritas Solo Jalan Slamet Riyadi No. 302 - 304, Surakarta</t>
  </si>
  <si>
    <t xml:space="preserve">STIE Asia Malang, Jl. Soekarno Hatta, Rembuksari 1A, Malang </t>
  </si>
  <si>
    <t>Ruko Metro Plaza Blok B5, Jl. Mataram No. 970, Kelurahan Lamper Kidul Kecamatan Semarang Selatan, Semarang</t>
  </si>
  <si>
    <t>Komplek Mangga Dua Plaza Blok-H No. 12A, Jl. Raya Mangga Dua Jakarta Barat 10730</t>
  </si>
  <si>
    <t>Universitas Veteran Bangun Nusantara, Jalan Letjend. Sujono Humardani No. 1, Bendosari, Sukoharjo, Jawa Tengah, Telp 0271-593156, Faks.0271-591065</t>
  </si>
  <si>
    <t>PT Indosurya Bersinar Sekuritas</t>
  </si>
  <si>
    <t>Kantor Cabang Kebon Jeruk - Ruko Graha Mas Blok C-3a, Jalan Raya Perjuangan No. 1, Kebon Jeruk, Jakarta Barat 11530</t>
  </si>
  <si>
    <t>Sumatera</t>
  </si>
  <si>
    <t>Kantor Cabang Medan - West Plaza Lantai 5, Jalan Diponegoro No. 16, Medan 20152, Telp. 061-4558545 Faks. 061-4575548 E-mail : Indosurya@cbn.net.id</t>
  </si>
  <si>
    <t>Kantor Cabang Surabaya - Indosurya Tower, Jalan Basuki Rahmat 75 - 77 Lantai 2, Surabaya</t>
  </si>
  <si>
    <t>Kantor Cabang Palembang - Jalan Jenderal Sudirman KM 3.5, Palembang</t>
  </si>
  <si>
    <t>Outlet Medan - Jalan Pemuda No. 12, Medan 20151, Telp. (061) 457-9616 Fax. (061) 457-9656</t>
  </si>
  <si>
    <t>Outlet Palembang - Jalan Jenderal Sudirman 132, Palembang 30126, Telp. (0711) 361-969 Fax. (0711) 319-663</t>
  </si>
  <si>
    <t>Outlet Bandung - Jalan Perintis Kemerdekaan 3, Lantai 3, Bandung 40117, Telp. (022) 4200697 Fax. (022) 422-0604</t>
  </si>
  <si>
    <t>Outlet Surakarta/Solo - Jalan Honggo Wongso No. 30A Surakarta, Telp. (0271) 729-667, 730525 Fax. (0271) 729-668</t>
  </si>
  <si>
    <t>Outlet Yogyakarta - Jalan Laksda Adisucipto 137, Yogyakarta 55282, Telp. (0274) 581001-584032 Fax. (0274) 584023</t>
  </si>
  <si>
    <t>Outlet Surabaya - Gedung Bank BNI, KCP UNAIR lantai 2, Jalan Airlangga No. 4 Surabaya, Telp. (031) 532-0912 Fax. (031) 531-8425</t>
  </si>
  <si>
    <t>Outlet Graha Pangeran Surabaya - Gedung Bank BNI KCU Graha Pangeran Lantai 2, Jalan Ahmad Yani 286, Surabaya 60234, Telp. (031) 8273393 Fax. (031) 8273403</t>
  </si>
  <si>
    <t>Outlet Malang - Jalan Buring No. 58, Malang 65119, Telp. (0341) 321213, 321214, 321430 Fax. (0341) 356876</t>
  </si>
  <si>
    <t>Outlet Denpasar - Komplek Pertokoan Diponegoro Megah Blok A5-6 Lantai 2, Jalan Diponegoro No. 100, Denpasar Bali, Telp. (0361) 264376, 9206918 Fax. (0361) 229170</t>
  </si>
  <si>
    <t>Outlet Mangga Dua - Pertokoan Mangga Dua Blok E4 No. 7, Jalan Mangga Dua Raya, Jakarta Utara 14440, Tlp. (021) 6123804-5, 62203890 Fax. (021) 6123806</t>
  </si>
  <si>
    <t>Outlet Pekanbaru - Bank BNI Cabang Riau, Jalan Riau No. 124 Lantai 2, Pekan Baru, Telp. (0761) 46757, 839698 Fax (0761) 856279</t>
  </si>
  <si>
    <t>Outlet Puri Indah - Ruko Sentra Niaga Puri Indah, Blok T1, Lantai 2, No. 11-12, Puri Kembangan Selatan, Jakarta Barat, Telp. (021) 58357464 Fax. (021) 58357465</t>
  </si>
  <si>
    <t>Outlet Wisma Bumiputera - Gedung Wisma Bumiputera, Jalan Jenderal Sudirman Kav. 75 Lantai 18, Jakarta 12910, Telp. (021) 2523349 Fax. (021) 2523350</t>
  </si>
  <si>
    <t>Outlet Banda Aceh - Kantor Cabang BNI Banda Aceh, Lantai 2, Jalan KH. Ahmad Dahlan No. 111, Banda Aceh, Telp. (0651) 31109 Fax. (0651) 31107</t>
  </si>
  <si>
    <t>Sulawesi</t>
  </si>
  <si>
    <t>Outlet Manado - BNI KLN Megamas Lantai 3, Kawasan Mega Mas Blok I C1, Jalan Piere Tendean No. 20, Manado, Telp. (0431) 8880935 Fax. (0431) 847256</t>
  </si>
  <si>
    <t>Outlet Central Park – Central Park, Office Tower Podomoro City, Jalan Letjen S. Parman Kav. 28, Tanjung Duren Selatan, Grogol Petamburan Jakarta Barat, Telp. (021) 29034215 Fax. (021) 29034216</t>
  </si>
  <si>
    <t>Pojok Bursa Universitas Hasanuddin - Jalan Taman Larea No. 10 Makasar, Telp. (0411) 2000246</t>
  </si>
  <si>
    <t>Outlet Banjarmasin - Gedung Bank BNI Antasari Lantai 2, Jalan Pangeran Antasari No. 44 RT 008, Banjarmasin, Telp. (0511) 3253735 Fax. (0511) 3253754</t>
  </si>
  <si>
    <t>Pojok Bursa Universitas Mahasaraswati - Jalan Kamboja No. 11A, Denpasar, Bali, Telp. (0361) 262725 Fax. (0361) 262725</t>
  </si>
  <si>
    <t>Pojok Bursa Politeknik Negeri Bali - Jalan Kampus Bukit Jimbaran, Kuta-Badung, Bali, Telp. (0361) 707981</t>
  </si>
  <si>
    <t>Galeri Investasi Universitas Warmadewa - Jalan Terompong No. 24, Tanjung Bungkak, Denpasar, Bali, Telp. (0361) 244450, Fax. (0361) 244450</t>
  </si>
  <si>
    <t>Galeri Investasi Muhammadiyah Aceh  - Jalan Muhammadiyah No. 91, Bathoh-Leungbata, Banda Aceh, Telp. (0651) 31583, Fax. (0651) 34092</t>
  </si>
  <si>
    <t>Galeri Investasi Universitas Sumatera Utara - Jalan TM. Hanafiah, Gedung Pascasarjana Fakultas Ekonomi USU, Medan, Telp. (061) 8225464 Fax. (061) 8225464</t>
  </si>
  <si>
    <t>Pojok Bursa Universitas Islam Negeri – Sultan Syarif Kasim Riau, Jalan HR Soebrantas No. 155 Km. 18, Simpang Baru Panam, Pekanbaru 28293, 
Telp. (0761) 589819 Fax. (0761) 856279</t>
  </si>
  <si>
    <t>Pojok Bursa Universitas Katolik Widya Mandala - Jalan Dinoyo 42-44 Surabaya, Telp. (031) 5616062 Fax. (031) 5616062</t>
  </si>
  <si>
    <t>Outlet Universitas Gajah Mada - Jalan Persatuan No. 1, Bulaksumur,  Yogyakarta 55281, Telp. (0274) 584064</t>
  </si>
  <si>
    <t>Outlet Semarang - Thamrin Square Blok. B.5 Jalan MH. Thamrin No. 5, Semarang, Telp. (024) 3566412-15 Fax. (024) 3581713</t>
  </si>
  <si>
    <t>Outlet Ancol - Jalan RE Martadinata 8 Blok A2 Ancol, Jakarta 14430, 
Telp. (021) 6918262/6919303 Fax. (021) 6918202</t>
  </si>
  <si>
    <t>Outlet Balikpapan - Jalan MT Haryono No. 71 RT 01, Kelurahan Damai Baru, Kecamatan Balikpapan Selatan, Balikpapan, Telp. (0542) 877157 Fax. (0542) 877157</t>
  </si>
  <si>
    <t>Tangerang Selatan</t>
  </si>
  <si>
    <t>Outlet Bumi Serpong Damai - Mall WTC Matahari No. 951, Jalan Raya Serpong, Kelurahan Pondok Jagung, Kecamatan Serpong Utara, Tangerang 15326, Telp. (021) 29513791</t>
  </si>
  <si>
    <t>Outlet Rasuna Office Park - Rasuna Office Park Unit OR-8, Kompleks Rasuna Epicentrum, Telp. (021) 83786579 Fax. (021) 83786576</t>
  </si>
  <si>
    <t>Outlet Mampang - Graha Mampang Lantai 1, Jalan Mampang Prapatan Raya No. 100 Jakarta 12760, Telp. (021) 7970096/7970353 Fax. (021) 7970347</t>
  </si>
  <si>
    <t>Outlet Kapuk Sedayu Square - Jalan Outer Ring Road Kamal Raya Kompleks Ruko Sedayu Square, Blok H-25 Cengkareng, Jakarta Barat 11730, Telp. (021) 22557514</t>
  </si>
  <si>
    <t>Outlet Batam - Kompleks Palm Spring Blok B1 No. 6, Batam, Telp. (0778) 468327 Fax. (0778) 469088</t>
  </si>
  <si>
    <t>Outlet Padang - Jalan Veteran No. 10, Padang, Telp. (0751) 893420 Fax. (0751) 893420</t>
  </si>
  <si>
    <t>Karawang</t>
  </si>
  <si>
    <t>Outlet Karawang - Jalan Tuparev No. 397, Karawang 41314, Telp. (0267) 8452866 (Hunting) Fax. (0267) 408163</t>
  </si>
  <si>
    <t>Outlet Gandaria - Jalan Gandaria III No. 6C, RT 007/RW 01, Kelurahan Kramat Pela, Kecamatan Kebayoran Baru, Jakarta Selatan, Telp. (021) 7231794 Fax. (021) 7221389</t>
  </si>
  <si>
    <t>Outlet Rawamangun - Gedung Agnesia Warna Artha Lantai 4 Blok 4 H, Jalan Pemuda 73 B, Jakarta Timur 13220, Telp. (021) 47883985 Fax. (021) 47868202</t>
  </si>
  <si>
    <t>Outlet Plaza Semanggi - Kawasan Bisnis Granadha Lantai 9/001, Jalan Jenderal Sudirman Kav 50 Jakarta 12930, Telp. (021) 22057147</t>
  </si>
  <si>
    <t>Outlet Buaran - Ruko U No. 234 Jalan Taman Buaran Indah, Klender, Jakarta Timur, Telp. (021) 8610552 Fax. (021) 86616068</t>
  </si>
  <si>
    <t>Outlet Total - Gedung Total Lantai 10, Jalan Letjen S Parman Kav. 106A Jakarta, Telp. (021) 56972926-28 Fax. (021) 56972923</t>
  </si>
  <si>
    <t>Bogor</t>
  </si>
  <si>
    <t>Outlet Bogor - Jalan Raya Pajajaran No. 37, Bogor, Telp. (0251) 8340557 Fax. (0251) 8340580</t>
  </si>
  <si>
    <t>Outlet Elang Laut Pantai Indah Kapuk - Ruko Elang Laut Blok C No. 11-12, Jalan Pantai Indah Selatan 1 Penjaringan RT 003 RW 003 Kamal Muara Penjaringan Kota, Jakarta Utara 14470, Telp. (021) 22510930 Fax. (021) 22510930</t>
  </si>
  <si>
    <t>Outlet Raya Langsep - Jalan Simpang Raya Langsep 16B Malang, Telp. (0341) 5074831</t>
  </si>
  <si>
    <t>Outlet Pondok Indah - Pondok Indah Plaza V Blok D-8, Jalan Margaguna Raya Jakarta, Telp. (021) 72793747 Fax. (021) 72793701</t>
  </si>
  <si>
    <t>Outlet Simanjuntak - Pertokoan Yap Square, Blok A-7, Jalan C. Simanjuntak No. 2, Yogyakarta, Telp. (0274) 563833 Fax. (0274) 563835</t>
  </si>
  <si>
    <t>Outlet MTH Square - Gedung MTH Square UG Floor Unit 10A, Jalan MT Haryono Kav. 10A, Jakarta Timur, Telp. (021) 29067383, Fax. (021) 29067283</t>
  </si>
  <si>
    <t>Outlet Fatmawati - Jalan RS Fatmawati No. 160, Jakarta 12150, Telp. (021) 7511811 Fax. (021) 7511811</t>
  </si>
  <si>
    <t>Outlet Salatiga - Jalan Diponegoro No. 68, Salatiga, Jawa Tengah, Telp. (0298) 313007 Fax. (0298) 324007</t>
  </si>
  <si>
    <t>Outlet Pondok Bambu - Jalan Pahlawan Revolusi No. 1 RT 004 RW 004, Pondok Bambu, Kecamatan Duren Sawit, Jakarta Timur 13430, Telp. (021) 21385867 Fax. (021) 21385867</t>
  </si>
  <si>
    <t>Outlet Pasar Baru Mansion - Jalan Pintu Air V No. 53, Jakarta Pusat 10701, Telp. (021) 3455452, 3501302</t>
  </si>
  <si>
    <t>Kantor Cabang Makassar - Jalan Gunung Bawakaraeng No. 71, Makassar 90157, Telp. (0411) 3613122, Fax. (0411) 3611118</t>
  </si>
  <si>
    <t>Kantor Cabang Yogyakarta - Jalan Tegalpanggung No. 20A, Tegalpanggung, Danurejan, Kota Yogyakarta, Daerah Istimewa Yogyakarta 55212, Telp. (0274) 557559</t>
  </si>
  <si>
    <t>Kantor Cabang Palem Lestari - Ruko Taman Palem Lestari Blok B 17 No. 7-8 Cengkareng, Jakarta Barat 11730, Telp. (021) 55953775/55951646, Fax. (021) 55953382</t>
  </si>
  <si>
    <t>Kantor Cabang Jambi – KP BEI Jambi, Jalan Kolonel Abundjani No. 11a-11b Telanai Pura, Jambi 36129, Telp. (0741) 5911819</t>
  </si>
  <si>
    <t>Galeri Investasi Bursa Efek Indonesia (GIBEI) Sultan Thaha Saifuddin – Fakultas Ekonomi dan Bisnis Islam, Gedung Abu Ubaid, Jalan Arif Rahman Hakim No. 01, Telanaipura, Jambi 36363, Telp. (0741) 584118</t>
  </si>
  <si>
    <t>Galeri Investasi Bursa Efek Indonesia (GIBEI) IAI Almuslim Aceh - Fakultas Ekonomi &amp; Bisnis Islam, Jalan Banda Aceh – Medan, Simpang Paya Lipah, Bieureun, Aceh 24261</t>
  </si>
  <si>
    <t>Galeri Investasi Bursa Efek Indonesia (GIBEI) UPI YPTK Padang – Jalan Raya Lubuk Begalung, Padang 24145, Telp. (0751) 776666</t>
  </si>
  <si>
    <t>Sampit</t>
  </si>
  <si>
    <t>Galeri Investasi Bursa Efek Indonesia (GIBEI) Universitas Darwan Ali Sampit - Jalan Batu Berlian No. 10, Kayu Putih, Sampit, Kalimantan Tengah 74322, Telp. (0531) 33342</t>
  </si>
  <si>
    <t>Galeri Investasi Bursa Efek Indonesia (GIBEI) STIE Banjarmasin - Jalan Brigjen Hasan Basri Kayu Tangi, Banjarmasin Utara, Kalimantan Selatan 70124, Telp. (0511) 3265783</t>
  </si>
  <si>
    <t>Galeri Investasi Bursa Efek Indonesia (GIBEI) STIE Nobel Indonesia - Jalan Sultan Alauddin No. 212, Mangasa, Kec. Makassar, Kota Makassar, Sulawesi Selatan 90231, Telp. (0411) 887978</t>
  </si>
  <si>
    <t>Galeri Investasi Bursa Efek Indonesia (GIBEI) Universitas Muhammadiyah Yogyakarta - Jalan Lingkar Selatan, Kasihan, Bantul, Daerah Istimewa Yogyakarta 55183, Telp. (0274) 387656</t>
  </si>
  <si>
    <t>Galeri Investasi Bursa Efek Indonesia (GIBEI) Universitas Sarjanawiyata Yogyakarta - Jalan Kusumanegara 121, Daerah Istimewa Yogyakarta 55165, Telp. (0274) 557455</t>
  </si>
  <si>
    <t>Galeri Investasi Bursa Efek Indonesia (GIBEI) Universitas Muhammadiyah Surakarta - Jalan A. Yani Tromol Pos 1, Pabelan, Kartasura, Jawa Tengah 57162, Telp. (0271) 717417</t>
  </si>
  <si>
    <t>Bengkulu</t>
  </si>
  <si>
    <t>Galeri Investasi Bursa Efek Indonesia (GIBEI) IAIN Bengkulu - Jalan Raden patah, Kelurahan Pagar Dewa, Pagar Dewa, Selebar, Kota Bengkulu, Bengkulu 65144</t>
  </si>
  <si>
    <t>Galeri Investasi Bursa Efek Indonesia (GIBEI) STIE St. Pignatelli - Jalan Duwet Karangasem, Lawean, Kota Surakarta, Jawa Tengah 57145, Telp. (0271) 743211</t>
  </si>
  <si>
    <t>Galeri Investasi Bursa Efek Indonesia (GIBEI) Fakultas Hukum Universitas Islam Indonesia – Jalan Mergangsan, Wirogunan, Kota Yogyakarta, Daerah Istimewa Yogyakarta 55151 Telp. (0274) 379178</t>
  </si>
  <si>
    <t>Galeri Investasi Bursa Efek Indonesia (GIBEI) STIE Muhammadiyah Pekalongan - Jalan KH Mohammad Mansyur No. 2, Bendan, Pekalongan Bar., Kota Pekalongan, Jawa Tengah 51119, Telp. (0285) 431130</t>
  </si>
  <si>
    <t>Galeri Investasi Bursa Efek Indonesia (GIBEI) STEI Muara Bulian, Jalan Gajah Mada, Teratai, Muara Bulian, Batang Hari, Jambi 36612, Telp. (0743) 21749</t>
  </si>
  <si>
    <t>Galeri Investasi Bursa Efek Indonesia (GIBEI) Politeknik Negeri Ujung Pandang - Jalan Perintis Kemerdekaan Km. 10 Makassar, Sulawesi Selatan 90245, Telp. (0411) 585365</t>
  </si>
  <si>
    <t>Galeri Investasi Bursa Efek Indonesia (GIBEI) STMIK Banjar Masin - Jalan Pangeran Hidayatullah Banjarmasin, Sungai Jingah, Kota Banjarmasin, Kalimantan Selatan 70122, Telp. (0511) 4315530</t>
  </si>
  <si>
    <t>Kudus</t>
  </si>
  <si>
    <t>Galeri Investasi Bursa Efek Indonesia (GIBEI) Universitas Muria Kudus - Jalan Lingkar Utara, Gondangmanis, Kudus, Jawa Tengah 59327, Telp. (0291) 438229</t>
  </si>
  <si>
    <t>Galeri Investasi Bursa Efek Indonesia (GIBEI) IAIN Kerinci - Kompleks Kampus IAIN Kerinci, Jalan Kapten Muradi, Kecamatan Sungai Liuk, Kota Sungai Penuh, Jambi 37112, Telp. (0748) 21065</t>
  </si>
  <si>
    <t>Samarinda</t>
  </si>
  <si>
    <t>Galeri Investasi Bursa Efek Indonesia (GIBEI) Universitas Mulawarman - Jalan Kuaro, Gunung Kelua, Samarinda Ulu, Gn. Kelua, Kota Samarinda, Kalimantan Timur 75119</t>
  </si>
  <si>
    <t>Galeri Investasi Bursa Efek Indonesia (GIBEI) Institut Agama Islam Samarinda - Jalan H.A.M Rifaddin, Harapan Baru, Kecamatan Loa Janan Ilir, Kota Samarinda, Kalimantan Timur 75251</t>
  </si>
  <si>
    <t>Kantor Cabang Surabaya - Lobby @Sheraton Hotel, Jalan Embong Malang 25, Surabaya 60261, Telp. 031-5343838 Fax. 031-5348686</t>
  </si>
  <si>
    <t>Kantor Cabang Bandung - Gedung Monex Lantai 11, Jalan Asia Afrika 133-137, Bandung 40112, Telp. 022-4233020 Fax. 022-4239119</t>
  </si>
  <si>
    <t>Kantor Cabang Medan Baru - Jalan Bukit Barisan No. 3G, Kelurahan Kesawan, Kecamatan Medan Barat, Sumatera Utara 20111, Telp. 061-4510606, 4538766 Fax. 061-4538755</t>
  </si>
  <si>
    <t>Cabang Kresna Tower - Kresna Tower Lantai 8, 18 Parc SCBD, Jalan Jendral Sudirman Kav 52-53 Jakarta 12190</t>
  </si>
  <si>
    <t>Cabang Bali - Jalan Cok Agung Tresna Kompleks Griya Alamanda No. 9 Denpasar, Bali</t>
  </si>
  <si>
    <t>Cabang Bandung - Paskal Hyper Square Blok A No. 1, Jalan Pasir Kaliki No. 25-27, Bandung 40181, Telp. 022-86061012 Fax. 022-86061020</t>
  </si>
  <si>
    <t>Cabang Batam - Kompleks Mahkota Raya Blok A No. 11 Batam Center, Batam-Kepri</t>
  </si>
  <si>
    <t>Cabang Makassar - Jalan Gunung Latimojong No. 120A, Makassar</t>
  </si>
  <si>
    <t>Cabang Malang - Jalan Bukit Barisan No. 1 Kav. 5, Kelurahan Pisang Candi, Malang</t>
  </si>
  <si>
    <t>Cabang Medan - Jalan RA Kartini No. 17A, Medan 20152</t>
  </si>
  <si>
    <t>Cabang Pantai Indah Kapuk - Jalan Camar Indah Blok DE No. 8 Jakarta 14460</t>
  </si>
  <si>
    <t>Cabang Pontianak - Jalan Teuku Umar Kompleks Ruko Pontianak Mall Blok C No. 26, Pontianak</t>
  </si>
  <si>
    <t>Cabang Semarang - Jalan Gajahmada No. 97 Unit 7, Semarang 50134</t>
  </si>
  <si>
    <t>Cabang Solo – Jalan Slamet Riyadi No. 49, Kauman, Solo</t>
  </si>
  <si>
    <t>Cabang Surabaya - Jalan Sulawesi 43, Surabaya 60281</t>
  </si>
  <si>
    <t>Cabang Pekanbaru - Kantor IDX, Jalan Sudirman No. 73, Pekanbaru</t>
  </si>
  <si>
    <t>Kantor Cabang Surabaya - Ruko Darmo Square Blok B 28, Jalan Raya Darmo, Surabaya, Telp. (031) 5632727 Fax. (031) 5624616</t>
  </si>
  <si>
    <t>Kantor Cabang Jakarta Puri Niaga - Rukan Puri Niaga III Blok M8/2A, Kembangan Selatan, Jakarta Barat, Telp. (021) 58358065/66 Fax. (021) 58303441</t>
  </si>
  <si>
    <t>Kantor Cabang Serpong - Ruko BSD Sektor 7, Blok RN No. 60, Serpong 15321, Telp. (021) 5379545 Fax. (021) 5379967</t>
  </si>
  <si>
    <t>Kantor Cabang Imperium - Menara Imperium Lantai 18, Jalan HR Rasuna Said Kav. 1, Jakarta 12980, Telp. (021) 28547600 Fax. (021) 83703787</t>
  </si>
  <si>
    <t>Gedung Artha Graha Lantai 18 Jalan Jendral Sudirman Kav. 52-53, Jakarta 12190, Telp. (021) 29248098/29249088 Fax. (021) 29249164</t>
  </si>
  <si>
    <t>Ruko Pluit Village No. 1 Jalan Pluit Permai Raya, Jakarta 14440  Telp. (021) 66601456 Fax. (021) 66601443</t>
  </si>
  <si>
    <t>Rukan Boulevard Artha Gading Blok A 7A No. 7. Jalan Boulevard Artha Gading Kelapa Gading, Jakarta 14240  Telp. (021) 4503345 Fax. (021) 45856418</t>
  </si>
  <si>
    <t>Gedung Indovision Lantai 1 Unit F Jalan Diponegoro No. 109, Denpasar, Bali,  Telp. (0361) 361226009 Fax. (0361) 248960</t>
  </si>
  <si>
    <t>Jalan MH Thamrin No. 112, Semarang 50134, Telp. (024) 8452333 Fax. (024) 8453989</t>
  </si>
  <si>
    <t>Gd. Calindo Lt.1, Jalan Mayjen Sungkono No. 121, Surabaya 60189,  Telp. (031) 5623720 Fax. (021) 5623765</t>
  </si>
  <si>
    <t>Hotel Novotel Jalan Slamet Riyadi No. 272, Solo 57131,  Telp. (0271) 733328 Fax. (0271) 733311</t>
  </si>
  <si>
    <t>Jalan Pahlawan Trip No. 23 B-2, Malang 65112,  Telp. (0341) 589888 Fax. (0341) 561959</t>
  </si>
  <si>
    <t>Wisma HSBC Lt. 3 Jalan Asia Afrika No. 116, Bandung 40261,  Telp. (022) 4267929 Fax. (022) 4267920/4267921</t>
  </si>
  <si>
    <t>Jalan Diponegoro No. 14 F, Medan 20152,  Telp. (061) 4520336 Fax. (021) 4520335/4520337</t>
  </si>
  <si>
    <t>Jalan Karunrung No. 1F, Makassar 90133,  Telp. (0411) 850222 Fax. (0411) 870861</t>
  </si>
  <si>
    <t>Gedung Graha Sucofindo Lantai Dasar, Jl. Jend A. Yani No.79, Pekanbaru 28155,  Telp. (0761) 859710 Fax. (0761) 859701</t>
  </si>
  <si>
    <t>Ruko ITC BSD Blok R No. 43A, Jalan Pahlawan Seribu, Serpong, Tangerang 15322, Telp. (021) 5386700 Fax (021) 5386767</t>
  </si>
  <si>
    <t>Hotel Grand Tryas, Jalan Tentara Pelajar No. 103-107, Cirebon 45123,  Telp. (0231) 8332767 Fax. (021) 8332768</t>
  </si>
  <si>
    <t>Galeri Investasi Bursa Efek Indonesia (GIBEI) Sekolah Tinggi Ilmu Ekonomi (STIE) Nganjuk, Jalan Abdul Rahman Saleh No. 21 Nganjuk, Nganjuk, Jawa Timur 64411, Telp. (0358) 329300</t>
  </si>
  <si>
    <t>Nganjuk</t>
  </si>
  <si>
    <t>AB/ Non AB</t>
  </si>
  <si>
    <t xml:space="preserve">ALAMAT </t>
  </si>
  <si>
    <t>DATA PERUSAHAAN EFEK</t>
  </si>
  <si>
    <t>PT Reliance Sekuritas Indonesia Tbk</t>
  </si>
  <si>
    <t>SK PEE No</t>
  </si>
  <si>
    <t>SK PPE No</t>
  </si>
  <si>
    <t xml:space="preserve">SK MI </t>
  </si>
  <si>
    <t>PT Aldiracita Sekuritas Indonesia</t>
  </si>
  <si>
    <t>KEP/01/PM/PEE/2003
14 Januari 2003</t>
  </si>
  <si>
    <t>KEP-200/PM/1992
10 April 1992</t>
  </si>
  <si>
    <t>Sinarmas Land, MenaraI II Lantai 11, Jalan MH. Thamrin No. 51 Kav.22, Jakarta 10350, Telp. (021) 39834551, Fax. (021) 39834559 / 39834560</t>
  </si>
  <si>
    <t>PT Amantara Sekuritas Indonesia</t>
  </si>
  <si>
    <t>KEP.05/PM/PEE/96
8 Maret 1996</t>
  </si>
  <si>
    <t>Kep-192/PM/1992
10 April 1992</t>
  </si>
  <si>
    <t>KEP-100/PM/1992
03 Maret 1992</t>
  </si>
  <si>
    <t>Komp. Ruko Cempaka Mas  Blok M No. 1,2,3 Cempaka Putih, Jalan Letjen Suprapto - Cempaka Mas, Jakarta Pusat 10640, Telp. (021) 42800433, Fax. (021) 42800432</t>
  </si>
  <si>
    <t>KEP-01/BL/PEE/2006
26 Juli 2006</t>
  </si>
  <si>
    <t>Equity Tower, Lantai 22 E-F, SCBD Lot. 9, Jl. Jend. Sudirman Kav. 52-53, Jakarta 12910, Telp. (021) 5152338, Fax. (021) 5152339</t>
  </si>
  <si>
    <t xml:space="preserve">KEP-38/PM/1993
12 November 1993 </t>
  </si>
  <si>
    <t>KEP-51/PM/1992
20 Februari 1992</t>
  </si>
  <si>
    <t>Graha CIMB Niaga Lantai 19, Jalan Jenderal Sudirman Kav. 58, Jakarta 12190, Telp. (021) 2505080, Fax. (021) 2505070-71</t>
  </si>
  <si>
    <t>Kep-05/PM/PEE/2000
24 April 2000</t>
  </si>
  <si>
    <t>Plaza Chase  Lantai 12, Jalan Jenderal Sudirman Kav.21, Jakarta 12920, Telp. (021) 5207374, Fax. (021) 5206936</t>
  </si>
  <si>
    <t>KEP-12/PM/PEE/1997
22/09/1997</t>
  </si>
  <si>
    <t>KEP-138/PM/92
11 Maret 1992</t>
  </si>
  <si>
    <t>Menara BCA, Grand Indonesia, 41st Floor, Suite 4101 , Jalan M.H. Thamrin No. 1 , Jakarta 10310, Telp. (021) 2358 7222, Fax. (021) 2358 7300; (021) 2358 7250</t>
  </si>
  <si>
    <t>KEP-20/PM/1993
19 juni 1993</t>
  </si>
  <si>
    <t>Gedung BPD Jawa Tengah Lantai 2, Jalan Pemuda No. 4A, Semarang 50139, Telp. (024) 556308, Fax. (024) 556307</t>
  </si>
  <si>
    <t>KEP-41/D.04/2013
4 september 2013</t>
  </si>
  <si>
    <t>KEP-25/PM/1992
7 februari 1992</t>
  </si>
  <si>
    <t>Gedung Setiabudi Atrium Lantai 5 Suite 502a-503, Jalan HR Rasuna Said Kav. 62, Jakarta 12920, Telp. (021) 5206678, Fax. (021) 5210325</t>
  </si>
  <si>
    <t>KEP-70/PM/1992
26 Februari 1992</t>
  </si>
  <si>
    <t>Wisma KEIAI Lantai 26, Jalan Jenderal Sudirman Kav. 3, Jakarta 12190, Telp. (021) 21888999, Fax. (021) 57850300</t>
  </si>
  <si>
    <t>KEP-20/PM/1995
08 Agustus 1995</t>
  </si>
  <si>
    <t>KEP-19/PM/1995
08 Agustus 1995</t>
  </si>
  <si>
    <t>Sudirman Plaza Indofood Tower Lantai 16, Jalan Jenderal Sudirman Kav. 76 - 78, Jakarta 12910, Telp. (021) 25543946, Fax. (021) 5795831</t>
  </si>
  <si>
    <t>KEP-35/PM/1994
12 Desember 1994</t>
  </si>
  <si>
    <t>Menara BCA Lantai 35, Grand Indonesia, Jalan M.H. Thamrin No. 1, Jakarta  10310, Telp. (021) 23586586, 23586235, 23584910, Fax. (021) 23587587, 23586860</t>
  </si>
  <si>
    <t>KEP-05/D.04/2015
26 Januari 2015</t>
  </si>
  <si>
    <t>KEP-02/BL/PPE/2006
29 Desember 2006</t>
  </si>
  <si>
    <t>Equity Tower Lantai 15, Jalan Jenderal Sudirman Kav. 52-53, Jakarta  12190, Telp. (021) 29035177, Fax. (021) 29035166</t>
  </si>
  <si>
    <t>KEP-01/BL/PEE/2011
30 Maret 2011</t>
  </si>
  <si>
    <t>KEP-172/PM/1992
10 April 1992</t>
  </si>
  <si>
    <t>Gedung Bursa Efek Indonesia Tower II, 26th Floor, Jalan Jenderal Sudirman Kav. 52-53, Jakarta 12190, Telp. (021) 5150203, Fax. (021) 5150241</t>
  </si>
  <si>
    <t>KEP-157/PM/1991
5 Desember 1991</t>
  </si>
  <si>
    <t>KEP-158/PM/1991
05 Desember 1991</t>
  </si>
  <si>
    <t>Wisma Bumiputera Lantai 17, Jalan Jenderal Sudirman Kav. 75, Jakarta 12190, Telp. (021) 52960155, 52960150, Fax. (021) 52960148</t>
  </si>
  <si>
    <t>KEP-01/BL/PPE/2010
02/11/2010</t>
  </si>
  <si>
    <t>Ruko CBD Ciledug, Blok A2/12, Jalan HOS Cokroaminoto No. 39, Ciledug, Tangerang 15157, Telp. (021) 29042091, Fax. (021) 29042095</t>
  </si>
  <si>
    <t>KEP-93/PM/1992
29 Februari 1992</t>
  </si>
  <si>
    <t>KEP-92/PM/1992
29 Februari 1992</t>
  </si>
  <si>
    <t>Gedung Bursa Efek Indonesia Menara II Lantai 20, Jalan Jenderal Sudirman Kav. 52-53, Jakarta 12190, Telp. (021) 5151330, Fax. (021) 5151335</t>
  </si>
  <si>
    <t>Kep-01/PM/PEE/2006
20 Januari 2006</t>
  </si>
  <si>
    <t>Plaza Asia Office Park 2, Jalan Jenderal Sudirman Kav 59, Jakarta Selatan 12190, Telp. (021) 25574800, Fax. (021) 25574842</t>
  </si>
  <si>
    <t>KEP-235/PM/1992
02 Mei 1992(PEE)</t>
  </si>
  <si>
    <t>Citibank Tower Lt.10 Pacific Century Place SCBD Lot 10, Jl. Jenderal Sudirman No. 52-53, Jakarta 12190, Telp. (021) 29249223, Fax. (021) 29249239</t>
  </si>
  <si>
    <t>KEP-58/PM/1992
25 Februari 1992</t>
  </si>
  <si>
    <t>KEP-59/PM/1992
25 Februari 1992</t>
  </si>
  <si>
    <t>Wisma GKBI Lantai 9 Suite 901, Jalan Jenderal Sudirman No. 28, Jakarta 10210, Telp. (021) 25548888, Fax. ( 021) 5746922</t>
  </si>
  <si>
    <t>KEP-04/PM/2002
2 September 2002</t>
  </si>
  <si>
    <t>Sampoerna Strategic Square, South Tower Lantai 23, Jalan Jenderal Sudirman Kav. 45 - 46, Jakarta 12930, Telp. (021) 25537900, Fax. (021) 25537999</t>
  </si>
  <si>
    <t>KEP-292/PM/1992
16 Okt. 1992  (PEE)</t>
  </si>
  <si>
    <t>KEP-291/PM/1992
16 Okt. 1992  (PPE)</t>
  </si>
  <si>
    <t>Gedung Danareksa, Jalan Medan Merdeka  Selatan No. 14, Jakarta 10110, Telp. (021) 29555777, 29555888, Fax. (021) 3866106</t>
  </si>
  <si>
    <t>1070/KMK/013/1990 
8 September 1990</t>
  </si>
  <si>
    <t>KEP-220/PM/1992
16 April 1992</t>
  </si>
  <si>
    <t>Jalan Tanah Abang III No. 6, Jakarta 10160, Telp. (021) 2312345, Fax. (021) 2314880</t>
  </si>
  <si>
    <t>PT Danatama Makmur Sekuritas</t>
  </si>
  <si>
    <t>KEP-74/PM/1992
29 Februari 1992</t>
  </si>
  <si>
    <t>KEP-73/PM/1992
29 Februari 1992</t>
  </si>
  <si>
    <t>KEP-16/PM/MI/1992
21 Mei 1992</t>
  </si>
  <si>
    <t>Danatama Square, Jalan Mega Kuningan Timur Blok C-6 / Kav. 12 Kawasan Mega Kuningan, Jakarta 12950, Telp. (021) 57974288, Fax. (021) 57974289</t>
  </si>
  <si>
    <t>KEP-11/PM/PEE/2000
3 Juli 2000</t>
  </si>
  <si>
    <t>KEP-142/PM/1992
12 Maret 1992</t>
  </si>
  <si>
    <t>Gedung Equity Tower Lantai 9 Unit A &amp; E, SCBD Lot. 9, Jalan Jenderal Sudirman Kav. 52-53,  Jakarta 12190, Telp. (021) 29911888, Fax. (021) 29911999</t>
  </si>
  <si>
    <t>KEP-130/PM/92
9 Maret 1992</t>
  </si>
  <si>
    <t>KEP-14/PM/95
26 Mei 1995</t>
  </si>
  <si>
    <t>Gedung DBS Bank Tower Lantai 32, Ciputra World I, Jalan Prof. Dr. Satrio Kav. 3-5, Jakarta 12940, Telp. (021) 30034900, Fax. (021) 30034994</t>
  </si>
  <si>
    <t>PT Deutsche Sekuritas Indonesia</t>
  </si>
  <si>
    <t>KEP-09/PM/PEE/2000
18 Juli 2000</t>
  </si>
  <si>
    <t>Deutsche Bank Building Lantai 9, Jalan Imam Bonjol No. 80, Jakarta 10310, Telp. (021) 29644545, Fax. (021) 29644076</t>
  </si>
  <si>
    <t>PT Deutsche Verdhana Sekuritas Indonesia</t>
  </si>
  <si>
    <t>KEP- 03/PM/PPE/2004
24 September 2004</t>
  </si>
  <si>
    <t>Deutsche Bank Building Lantai 6, Jalan Imam Bonjol No. 80, Jakarta 10310, Telp. (021) 29644511, 29644541, Fax. (021) 29644559, 29644560</t>
  </si>
  <si>
    <t>KEP-01/PM/PEE/2002
8 Jan 2002</t>
  </si>
  <si>
    <t>KEP-121/PM/1992
04 Maret 1992</t>
  </si>
  <si>
    <t>Gedung Bursa Efek Indonesia Lantai 15 Menara I Suite 1504, Jalan Jenderal Sudirman Kav . 52-53, Jakarta 12190, Telp. (021) 5151678-79, Fax. (021) 5151226</t>
  </si>
  <si>
    <t>KEP-141/PM/1992
12 Maret 1992</t>
  </si>
  <si>
    <t>Wisma Bisnis Indonesia Lantai 15, Jalan Letnan Jenderal S. Parman Kav.12, Jakarta 11480, Telp. (021) 5307133, Fax. (021) 5305877</t>
  </si>
  <si>
    <t>KEP-07/PM/PPE/2000
30 November 2000</t>
  </si>
  <si>
    <t>Graha Family Mart Lantai 6, Jalan Setiabudi Selatan Kav. 10, Jakarta Selatan 12920, Telp. (021) 57904588, 57904580, Fax. (021) 57904593</t>
  </si>
  <si>
    <t>Kep-01/PM/PEE/1999
4 Juni 1999</t>
  </si>
  <si>
    <t>Wisma KEIAI Lantai 21, Jalan Jenderal Sudirman Kav.3 , Jakarta  10220, Telp. (021) 5723828, Fax. (021) 5723475</t>
  </si>
  <si>
    <t>KEP-05/PM/1994
11 - 01 -1994    (PEE)</t>
  </si>
  <si>
    <t>KEP-232/PM/1992
29 April 1992  (PPE)</t>
  </si>
  <si>
    <t>KEP-08/PM/MI/1994
9/23/1994</t>
  </si>
  <si>
    <t>Wisma Hayam Wuruk, Lt. 12, Jl. Hayam Wuruk No. 8, Jakarta 10120, Telp. (021) 80632800 , Fax. (021) 3840041</t>
  </si>
  <si>
    <t>KEP-01/BL/PEE/2009
27 Oktober 2009</t>
  </si>
  <si>
    <t>KEP-129/PM/1992
9 Maret 1992</t>
  </si>
  <si>
    <t>Gedung Sucaco Lantai 3 , Jalan Kebon Sirih No. 71, Jakarta Pusat 10340, Telp. (021) 39836420 Ext. 265, Fax. (021) 331119</t>
  </si>
  <si>
    <t>SK-MENKEU RI NO : 952/KMK.013/1990
16 Agustus 1990</t>
  </si>
  <si>
    <t>KEP-153/PM/1992
21 Maret 1992</t>
  </si>
  <si>
    <t>Panin  Bank Centre Lantai 1, Jalan Jenderal Sudirman No. 1, Jakarta 10270, Telp. (021) 5739510, Fax. (021) 5739508</t>
  </si>
  <si>
    <t>KEP-02/BL/PEE/2008
13 Juni 2008</t>
  </si>
  <si>
    <t>Menara Global Lantai 10, Jalan Gatot Subroto Kav.27, Jakarta  12950, Telp. (021) 5270449, Fax.  (021)  5270459</t>
  </si>
  <si>
    <t>KEP-164/PM/1991
10 Desember 1991</t>
  </si>
  <si>
    <t>Panin Bank Centre Lantai 3, Jalan Jenderal Sudirman No. 1 Senayan, Jakarta 10270, Telp. (021) 72799888, Fax. (021) 5710895</t>
  </si>
  <si>
    <t>KEP-72/PM/1992
29 Februari 1992</t>
  </si>
  <si>
    <t>Komp. Graha Kencana Blok CK, Jalan Raya Perjuangan No. 88, Kebun Jeruk, Jakarta Barat  11530, Telp. (021) 5325894, Fax. (021) 5325895</t>
  </si>
  <si>
    <t>KEP-40/D.04/2014
29 Agustus 2014</t>
  </si>
  <si>
    <t>Ruko BPBD Tangerang Selatan, Jalan Buaran Raya Victor No. 10, Kel. Buaran, Kec. Serpong, Tangerang Selatan  15316, Telp. (021) 75879416
75869416 , Fax. (021) 75879416
 Fax: 75876725</t>
  </si>
  <si>
    <t>PT Garuda Nusantara Sekuritas</t>
  </si>
  <si>
    <t>KEP-02/BL/PPE/2010
10 November 2010</t>
  </si>
  <si>
    <t>Jalan Pejompongan III A No.15, Bendungan Hilir – Tanah Abang, Jakarta Pusat 12920, Telp. (021) 57854122, Fax. (021) 57854225</t>
  </si>
  <si>
    <t>PT Goldman Sachs Indonesia Sekuritas</t>
  </si>
  <si>
    <t>KEP-51/D.04/2015
25 September 2015</t>
  </si>
  <si>
    <t>Equity Tower Lantai 40 Suite D, SCBD Lot 9, Jalan Jenderal Sudirman Kav. 52-53, Jakarta 12190, Telp. (021) 29773000, Fax. (021) 29773001</t>
  </si>
  <si>
    <t>KEP-62/D.04/2013
28 November 2013</t>
  </si>
  <si>
    <t>Wijaya One Office, Jalan Wijaya I No. 1, Jakarta Selatan 12180, Telp. (021) 72895999, Fax. (021) 7204290</t>
  </si>
  <si>
    <t>KEP-122/PM/1992
04 Maret 1992</t>
  </si>
  <si>
    <t>Gedung Bank Panin Pusat Lantai 4, Jalan Jenderal Sudirman - Senayan, Jakarta 10270, Telp. (021) 5735610, Fax. (021) 5735611</t>
  </si>
  <si>
    <t>KEP-03/BL/PEE/2007
31 Agustus 2007</t>
  </si>
  <si>
    <t>KEP-296/PM/1992
24 November 1992</t>
  </si>
  <si>
    <t>Penthouse @18, Suite 1801, Tamara Centre, Jalan Jenderal Sudirman Kav. 24, Jakarta  12920, Telp. (021) 5206464 , Fax. (021) 5206797</t>
  </si>
  <si>
    <t>KEP-85/PM/1995
29 Februari 1995</t>
  </si>
  <si>
    <t>KEP-84/PM/1995
29 Februari 1995</t>
  </si>
  <si>
    <t xml:space="preserve">Gedung World Trade Center Lantai 4, Jalan Jenderal Sudirman Kav. 29-31, Jakarta 12920, Telp. (021) 5246452, Fax. (021) 2922-9696, 2922-9697 </t>
  </si>
  <si>
    <t xml:space="preserve">KEP-02/PM/PPE/2005
30 Desember 2005
</t>
  </si>
  <si>
    <t>Jalan Persatuan Guru 41A, Petojo Selatan, Jakarta  12980, Telp. (021) 3853363, Fax. (021) 3853362</t>
  </si>
  <si>
    <t>KEP-240/PM/1992
02 Mei 1992</t>
  </si>
  <si>
    <t>KEP-241/PM/1992
02 Mei 1992</t>
  </si>
  <si>
    <t>Gedung Wira Usaha Lantai 4, Jalan HR. Rasuna Said Kav. C-5, Jakarta 12940, Telp. (021) 5229073 -30, Fax. (021) 5229081</t>
  </si>
  <si>
    <t>KEP-11/PM/PEE/96
1 Oktober 1996</t>
  </si>
  <si>
    <t>Wisma GKBI Lantai 7 Suite 718, Jalan Jenderal Sudirman No. 28, Jakarta 10210, Telp. (021) 57931168-1166, Fax. (021) 57931167</t>
  </si>
  <si>
    <t>Kep- 02/PM/PPE/1997
22 Januari 1997</t>
  </si>
  <si>
    <t>Wisma GKBI  38 th  Floor suite 3801, Jalan Jenderal Sudirman No. 28, Jakarta 10210, Telp. (021) 5724970, 71, Fax. (021) 5724972</t>
  </si>
  <si>
    <t>KEP-159/PM/1992
21 Maret 1992</t>
  </si>
  <si>
    <t>KEP-158/PM/1992
21 Maret 1992</t>
  </si>
  <si>
    <t>Gedung Menara Kuningan Lantai 32, Jalan H.R. Rasuna Said Blok X7 Kav. 5, Jakarta Selatan 12940, Telp. (021) 30015622, Fax. (021) 30015649</t>
  </si>
  <si>
    <t>KEP-01/BL/PEE/2007
23 Maret 2007</t>
  </si>
  <si>
    <t>Gedung Bursa Efek Indonesia, Tower II- Lantai 22, Jalan Jenderal Sudirman Kav. 52-53, Jakarta 12190, Telp. (021) 29962300 Fax. (021) 5150970</t>
  </si>
  <si>
    <t>PT Inti Fikasa Sekuritas</t>
  </si>
  <si>
    <t>KEP-32/PM/1994
04-11-1994</t>
  </si>
  <si>
    <t>KEP-123/PM/1992
04 Maret 1992</t>
  </si>
  <si>
    <t>Menara Batavia Lantai 23, Jalan KH. Mas Mansyur Kav. 125-126, Jakarta Pusat 10220, Telp. (021) 5793-0080, Fax. (021) 5793-0090</t>
  </si>
  <si>
    <t>KEP-30/PM/1992
10 Februari 1992</t>
  </si>
  <si>
    <t>Jalan Sumatera No.92 B , Surabaya , Telp. (031) 5012222-7777, Fax. (031) 5011343</t>
  </si>
  <si>
    <t xml:space="preserve">KEP-04/PM/PEE/1997
</t>
  </si>
  <si>
    <t>KEP-207/PM/1992
14 April 1992</t>
  </si>
  <si>
    <t>Plaza ABDA Lantai 17, Jalan Jenderal Sudirman Kav. 59, Jakarta 12190, Telp. (021) 5150817, Fax. (021) 51401616</t>
  </si>
  <si>
    <t>KEP-02/BL/PEE/2012
27 Desember 2012</t>
  </si>
  <si>
    <t>KEP-23/PM/1992
31 Januari 1992</t>
  </si>
  <si>
    <t>Gedung Kospin Jasa Lantai 7-8, Jalan Jenderal Gatot Subroto Kav.1, Kel. Menteng Dalam, Kec. Tebet, Jakarta Selatan  12870, Telp. (021) 2301860, 2301861, Fax. (021) 2301862</t>
  </si>
  <si>
    <t>KEP-55/PM/1992
25 Februari 1992</t>
  </si>
  <si>
    <t>KEP-54/PM/1992
25 Februari 1992</t>
  </si>
  <si>
    <t>Gedung The Energy Lantai 6 SCBD Lot 11A, Jalan Jenderal Sudirman Kav 52 - 53, Jakarta 12190, Telp. (021) 52918181, Fax. (021) 52918266</t>
  </si>
  <si>
    <t>KEP-54/D.04/2015 (PEE)
1 Oktober 2015</t>
  </si>
  <si>
    <t>KEP-53/D.04/2015          (PPE)
1 Oktober 2015</t>
  </si>
  <si>
    <t>Sona Topaz Tower Lantai 11, Jalan Jenderal Sudirman Kav. 26, Jakarta  12920, Telp. (021) 2506337, Fax. (021) 2506332
Fax. 2506352</t>
  </si>
  <si>
    <t>KEP-107/PM/1992
10 April 1992</t>
  </si>
  <si>
    <t>Gedung Graha Irama Lantai 6 Unit 6-D, Jalan HR Rasuna Said Blok X-1 Kav. 1-2, Jakarta Selatan 12950, Telp. (021) 5261326, Fax. (021) 5261320</t>
  </si>
  <si>
    <t>PT Kopedana Mitra Sekuritas</t>
  </si>
  <si>
    <t>KEP- 01/PM/PPE/2005
8 Juni 2005</t>
  </si>
  <si>
    <t>Gedung Center Point Apartemen Tower A No. GF 39-41, Jalan Jenderal A. Yani Kav. 20, Bekasi, Jawa Barat 17141, Telp. (021) 29286060, Fax.  (021) 29285666</t>
  </si>
  <si>
    <t>KEP-17/D.04/2015
30 April 2015</t>
  </si>
  <si>
    <t>KEP-18/D.04/2015
30 April 2015</t>
  </si>
  <si>
    <t>Kresna Tower Lantai 6, 18 Parc SCBD, Jalan Jenderal Sudirman Kav. 52-53, Jakarta 12190, Telp. (021) 25557000
Telp. 25557010 , Fax. (021) 5155280</t>
  </si>
  <si>
    <t>Kep-03/PM/PEE/2005
25 Mei 2005</t>
  </si>
  <si>
    <t>KEP-14/PM/1992
23 Januari 1993</t>
  </si>
  <si>
    <t>Wisma KEIA Lantai 15, Jalan Jenderal Sudirman Kav. 3, Jakarta 10220, Telp. (021) 57851818, 57851888, Fax. (021) 57851717, 57851777, 57851597</t>
  </si>
  <si>
    <t>KEP-42/PM/1992
19 Februari 1992</t>
  </si>
  <si>
    <t>KEP-43/PM/1992
19 Februari 1992</t>
  </si>
  <si>
    <t>Gedung Bursa Efek Indonesia Tower I Lantai 8, Jalan Jenderal Sudirman Kav. 52-53, Jakarta 12190, Telp. (021) 2598 8300, Fax. (021) 515 1212</t>
  </si>
  <si>
    <t>KEP-62/PM/1992
25 Februari 1992</t>
  </si>
  <si>
    <t>KEP-63/PM/1992
25 Februari 1992</t>
  </si>
  <si>
    <t>Menara Prima Lantai 25, Jalan DR. Ide Anak Agung Gde Agung Blok 6.2, Jakarta 12950, Telp. (021) 57948170, Fax. (021) 57948171</t>
  </si>
  <si>
    <t>KEP-05/PM/PEE/1997
12 Juni 1997</t>
  </si>
  <si>
    <t>KEP-178/PM/1998 10 April 1992</t>
  </si>
  <si>
    <t>Menara Batavia Lantai 23, K.H Mas Mansyur Kav 126, Jakarta 10220, Telp. (021) 57930078, Fax. (021) 57930079</t>
  </si>
  <si>
    <t>KEP-132/PM/1992
09 Maret 1992</t>
  </si>
  <si>
    <t>Menara Batavia Lantai 9, Jalan K.H. Mas Mansyur Kav.126, Jakarta 10220, Telp. (021) 5724770, Fax. (021) 5724760</t>
  </si>
  <si>
    <t>KEP-102/PM/1992
03 Maret 1992</t>
  </si>
  <si>
    <t>Wisma Budi Lantai 7, Jalan H.R. Rasuna Said Kav. C-6 Suite  705, Jakarta 12940, Telp. (021) 5268185, Fax. (021) 5265758</t>
  </si>
  <si>
    <t>KEP-01/PM/PEE/2001
23 April 2001</t>
  </si>
  <si>
    <t>Wisma GKBI Lantai Mezzanine B, Jalan Jenderal Sudirman No.28, Jakarta 10210, Telp. (021) 5727111, Fax. (021) 5722550</t>
  </si>
  <si>
    <t>KEP-12/PM/1992
23 Januari 1992</t>
  </si>
  <si>
    <t>KEP-69/PM/1992
23 Januari 1992</t>
  </si>
  <si>
    <t>Plaza Mandiri Lantai 28, Jalan Gatot Subroto Kav. 36-38, Jakarta 12190, Telp. (021) 5263450, Fax. (021) 5263507</t>
  </si>
  <si>
    <t>KEP-15/PM/1994
31 Mei 1994  (PEE)</t>
  </si>
  <si>
    <t>KEP-114/PM/1992
04 Maret 1992</t>
  </si>
  <si>
    <t>Jalan Sisingamangaraja No. 12, Kebayoran Baru, Jakarta Selatan 12110, Telp. (021) 72792999, Fax. (021) 7398250</t>
  </si>
  <si>
    <t>KEP-250/PM/1992
02 Mei 1992</t>
  </si>
  <si>
    <t>KEP-251/PM/1992
02 Mei 1992</t>
  </si>
  <si>
    <t>Sentral Senayan III Building Lantai 15, 20, &amp; 22, Jalan Asia Afrika No. 8 , Jakarta Pusat  10270, Telp. (021) 80668500, Fax. (021) 80668501</t>
  </si>
  <si>
    <t>KEP-10/PM/1992
 23 Januari 1992</t>
  </si>
  <si>
    <t>KEP-11/PM/1992
23 Januari 1992</t>
  </si>
  <si>
    <t>Menara Bank Mega Lantai 2, Jalan Kapten P. Tendean Kav. 12-14 A, Jakarta 12790, Telp. (021) 79175599, Fax. (021) 79193900</t>
  </si>
  <si>
    <t xml:space="preserve"> KEP-01/PM/PEE/1996
08 Januari 1996</t>
  </si>
  <si>
    <t>Gedung Bursa Efek Indonesia Tower I Lantai 18, Jalan Jenderal Sudirman Kav. 52-53, Jakarta 12190, Telp. (021) 29553888, Fax. (021) 29553877</t>
  </si>
  <si>
    <t>Kep-04/PM/PEE/2000
3 April 2000</t>
  </si>
  <si>
    <t>Kep-22/PM/1999
30 Agustus 1999</t>
  </si>
  <si>
    <t>Equity Tower Lantai 11, SCBD Lot 9, Jalan Jenderal Sudirman Kav. 52-53, Jakarta  12190, Telp. (021) 5255555, 5256666, Fax.  (021) 5271527</t>
  </si>
  <si>
    <t>KEP-45/D.04/2014
 24 September 2014</t>
  </si>
  <si>
    <t>KEP-135/PM/1992
 9 Maret 1992</t>
  </si>
  <si>
    <t>Equity Tower Building Lantai 50 Suite A, SCBD Lot. 9, Jalan Jenderal Sudirman  Kav. 52-53, Jakarta Selatan 12190, Telp. (021) 5151140, Fax. (021) 5151141</t>
  </si>
  <si>
    <t>Kep-03/PM/PEE/2004
26 Mei 2004</t>
  </si>
  <si>
    <t>MNC Financial Center Lantai 14-16, Jalan Kebon Sirih No. 21-27, Jakarta Selatan 10340, Telp. (021) 29803111 (Hunting), Fax.  (021) 39836868</t>
  </si>
  <si>
    <t>KEP-03/BL/PEE/2008
23 Juli 2008</t>
  </si>
  <si>
    <t>Gedung World Trade Center II, 20/F, Jalan Jenderal Sudirman Kav. 29-31, Jakarta Selatan 12190, Telp. (021) 30488100, Fax. (021) 30488172</t>
  </si>
  <si>
    <t>KEP-02/PM/PPE/2001
16 Agustus 2001</t>
  </si>
  <si>
    <t>Sudirman Plaza - Indofood Tower Lantai 17, Jalan Jenderal Sudirman Kav. 76-78, Jakarta 12910, Telp. (021) 57939929, Fax. (021) 57939919</t>
  </si>
  <si>
    <t>KEP-214/PM/1992
15 April 1992</t>
  </si>
  <si>
    <t>KEP-208/PM/1992
14 April 1992</t>
  </si>
  <si>
    <t>KEP-01/PM/MI/1993
22 Peb 1993</t>
  </si>
  <si>
    <t>Wisma Indocement Lantai 3, JalanJend.Sudirman Kav.70-71, Jakarta 12910, Telp. (021) 2510125, Fax. (021) 2510126</t>
  </si>
  <si>
    <t>KEP. 02/PM/PEE/2003
'17 November 2003</t>
  </si>
  <si>
    <t>KEP-196/PM/1992
'10 April 1992</t>
  </si>
  <si>
    <t>OCBC NISP Tower Lantai 21, Jalan Prof. Dr. Satrio Kav. 25, Jakarta 12940, Telp. (021) 29352788, 29352888, Fax. (021) 57944095</t>
  </si>
  <si>
    <t>KEP-25/PM/1992
11 September 1992</t>
  </si>
  <si>
    <t>KEP-79/PM/1992 
29 Februari 1992</t>
  </si>
  <si>
    <t>Sentral Senayan II Building Lantai 9 Suite 209A, Jalan Asia Afrika No. 8, Gelora Bung Karno, Jakarta 10270, Telp. (021) 29913300, Fax. (021) 29913333</t>
  </si>
  <si>
    <t>KEP-01/BL/PEE/2010
18 Agustus 2010</t>
  </si>
  <si>
    <t>KEP-42/PM/1993
30 Desember 1993</t>
  </si>
  <si>
    <t>Wisma Korindo Lantai 7, Jalan MT. Haryono 62 - Pancoran, Jakarta 12780, Telp. (021) 7976201, Fax. (021) 7976206</t>
  </si>
  <si>
    <t>KEP-01/BL/PPE/2006
22 September 2006</t>
  </si>
  <si>
    <t>Jalan Sungai Sambas I / 108 A, Kebayoran Baru, Jakarta Selatan  12130, Telp. (021) 7233131, Fax. (021) 72790507</t>
  </si>
  <si>
    <t>KEP-31/PM/1993
12 Oktober 1993</t>
  </si>
  <si>
    <t>Gedung Bursa Efek Indonesia Tower 2 Lantai 29, Jalan Jenderal Sudirman Kav. 52-52, Jakarta 12190, Telp. (021) 29709300, Fax.  (021) 29709393</t>
  </si>
  <si>
    <t>Kep-03/D.04/PEE/2013
31 Januari 2013</t>
  </si>
  <si>
    <t>Kep-02/D.04/PPE/2013
31 Januari 2013</t>
  </si>
  <si>
    <t>Deutsche Bank Building 15th Floor, Suite 1504-1505, Jalan Imam Bonjol No. 80, Jakarta 10310, Telp. (021) 3162077, 316 2078, Fax. (021) 3162080</t>
  </si>
  <si>
    <t>KEP-95/PM/1992
29 Februari 1992</t>
  </si>
  <si>
    <t>KEP-94/PM/1992
29 Februari 1992</t>
  </si>
  <si>
    <t>Patra Jasa Office Tower Lantai 15 Ruang 1501,  Jalan Jenderal Gatot Subroto Kav. 32-34 , Jakarta   12950, Telp. (021) 57950101, Fax. (021) 57963345</t>
  </si>
  <si>
    <t>KEP-42/D.04/2013
9/4/2013</t>
  </si>
  <si>
    <t>KEP-128/PM/1992
09 Maret 1992</t>
  </si>
  <si>
    <t>Cyber 2 Tower Lantai 22 Unit A-D, Jalan H.R. Rasuna Said Blok X-5 No. 13, Kuningan Timur, Jakarta Selatan 12950, Telp. (021) 29915300, Fax.  (021) 29021497</t>
  </si>
  <si>
    <t>KEP-224/PM/1992
16 April 1992</t>
  </si>
  <si>
    <t>ANZ Tower Bank Lantai 18, Jalan Jenderal Sudirman Kav. 33A, Jakarta 10220, Telp. (021) 5746961, Fax. (021) 5745864</t>
  </si>
  <si>
    <t>KEP-01/PEE/2005
7 Maret 2005</t>
  </si>
  <si>
    <t>Gedung Office 8 Lantai 5 SCBD Lot. 28, Jalan Jenderal Sudirman Kav.52-53, Jakarta 10210, Telp. (021) 29333740, Fax. (021) 29333741/ 42</t>
  </si>
  <si>
    <t>KEP-05/PM/PEE/2005
12 September 2005</t>
  </si>
  <si>
    <t>KEP-01/PM/PPE/2000
31 Maret 2000</t>
  </si>
  <si>
    <t>Gedung Bursa Efek Indonesia, Tower I Lantai 17, Suite 1706 A, Jalan Jenderal Sudirman  Kav.52-53, Jakarta 12190, Telp. (021) 515 5456, Fax. (021) 515 5466</t>
  </si>
  <si>
    <t>PT Panca Global Sekuritas</t>
  </si>
  <si>
    <t>KEP-57/D.04/2017
11/21/2017</t>
  </si>
  <si>
    <t>Gedung Bursa Efek Jakarta I Lt.17,Jl. Jend. Sudirman Kav. 52-53,Jakarta,12190,Telp (021) 515 5456  , Fax (021) 515 5466</t>
  </si>
  <si>
    <t>KEP-206/PM/1992
14 April 1992</t>
  </si>
  <si>
    <t>KEP-205/PM/1992
14 April 1992</t>
  </si>
  <si>
    <t>Gedung Bursa Efek Indonesia, Menara 2, Suite 1205, Jalan Jenderal Sudirman Kav. 52-53, Jakarta 12190, Telp. (021) 5153055, Fax. (021) 5153061</t>
  </si>
  <si>
    <t>KEP-44/PM/1992
20 Januari 1992</t>
  </si>
  <si>
    <t>KEP-06/PM/MI/2001
25 Juli 2001</t>
  </si>
  <si>
    <t>Cyber 2 Tower 20th floor,  Suite 2001, Jalan H.R. Rasuna Said Blok X-5 No. 13, Jakarta 12950, Telp. (021) 30026700, Fax. (021) 30026710</t>
  </si>
  <si>
    <t xml:space="preserve">KEP-03/PM/PPE/2001
7 September 2001
</t>
  </si>
  <si>
    <t>Menara Batavia Lantai 28, Jalan K.H. Mas Mansyur Kav. 126, Jakarta 10220, Telp. (021) 5714588, Fax. (021) 5714589</t>
  </si>
  <si>
    <t>KEP-02/BL/PEE/2007
31 Agustus 2007</t>
  </si>
  <si>
    <t>KEP-225/PM/1992
16 April 1992</t>
  </si>
  <si>
    <t>ANZ Tower Lantai 23 B, Jalan Jenderal Sudirman Kav 33 A, Jakarta 10220, Telp. (021) 57900800, Fax.  (021) 57900809</t>
  </si>
  <si>
    <t>KEP-08/PM/PPE/2000
05 Desember 2000</t>
  </si>
  <si>
    <t>The East Tower Lantai 16, Jalan Lingkar Mega Kuningan Kav E3.2.No. 1, Jakarta 12950, Telp. (021) 25556138, Fax. (021) 25556139</t>
  </si>
  <si>
    <t>KEP-41/PM/1992
19 Februari 1992</t>
  </si>
  <si>
    <t>Sona Topas Tower Lantai 10, Jalan Jenderal Sudirman Kav. 26, Jakarta 12920, Telp. (021) 2506233, Fax. (021) 2506232</t>
  </si>
  <si>
    <t>KEP- 04/PM/PPE/2000
25 Juli 2000</t>
  </si>
  <si>
    <t>Jln. Letjen Soepono Blok CC6 No. 9-10 Arteri Permata Hijau, Grogol Utara, Kebayoran Lama, Jakarta Selatan 12210, Telp. (021) 80626300, Fax. (021) 53663488</t>
  </si>
  <si>
    <t>KEP-17/PM/1994
13 Juni 1994</t>
  </si>
  <si>
    <t>KEP-186/PM/1992
10 April 1992</t>
  </si>
  <si>
    <t>Equity Tower Buliding, 12th Floor Unit A &amp; E, SCBD Lot. 19, Jalan Jenderal Sudirman Kav. 52-53, Jakarta Selatan  12190, Telp. (021) 29035880, Fax. (021) 29035890</t>
  </si>
  <si>
    <t>KEP-171/PM/1992
10 April 1992</t>
  </si>
  <si>
    <t>Gedung Wisma Argo Manunggal Lantai 6, JalanGatot Subroto Kav.22, Jakarta 12930, Telp. (021) 2520117-2521217-2523120, Fax. (021) 2520127</t>
  </si>
  <si>
    <t>KEP-26/D.04/2014
21 Mei 2014</t>
  </si>
  <si>
    <t>KEP-173/PM/1992
10 April 1992</t>
  </si>
  <si>
    <t>Gedung Permata Kuningan Lantai 19, Jalan Kuningan Mulia Kav. 9C, Guntur Setiabudi, Jakarta 12980, Telp. (021) 83780888, Fax. (021) 83780889</t>
  </si>
  <si>
    <t>KEP-08/PM/PEE/2000
12 Juli 2000</t>
  </si>
  <si>
    <t>KEP-143/PM/1992
12 Maret 1992</t>
  </si>
  <si>
    <t>Recapital Building Lantai 10, Jalan Adityawarman No. 55, Jakarta Selatan 12160, Telp. (021) 2702277, Fax. (021) 7246881</t>
  </si>
  <si>
    <t>KEP-02/PM/PPE/2006
14 Februari 2006</t>
  </si>
  <si>
    <t>Sentra Investasi Danareksa, Ruko Margonda Residence No. 12, Jalan Margonda Raya, Depok - Jawa Barat 16424, Telp. (021) 77211514, Fax. (0212) 77211514</t>
  </si>
  <si>
    <t>KEP-29/PM/1994
06 Oktober 1994</t>
  </si>
  <si>
    <t>Reliance Building, Jalan Pluit Putra Kencana No. 15 A, Jakarta Utara  14450, Telp. (021) 6617768, Fax. (021) 6619884</t>
  </si>
  <si>
    <t>KEP-08/PM/PEE/1997
30 Juli 1997</t>
  </si>
  <si>
    <t>KEP-18/PM/1992
27 Januari 1992</t>
  </si>
  <si>
    <t>Wisma Mulia Building Lantai 20,  Jalan Jenderal Gatot Subroto No. 42, Jakarta 12710, Telp. (021) 27830888, Fax. (021) 27830777</t>
  </si>
  <si>
    <t>KEP-04/PM/2002
2 Agustus 2002</t>
  </si>
  <si>
    <t>KEP-131/PM/1992
09 Maret 1992</t>
  </si>
  <si>
    <t>Equity Tower Lantai 42 Unit A, B, C, D, Sudirman Center Business District (SCBD) Lot 9, Jalan Jenderal Sudirman Kav, 52-53, Jakarta 12910, Telp. (021) 29182300, Fax.  (021) 29182301</t>
  </si>
  <si>
    <t>KEP-10/PM/PEE/96
11 September 1996</t>
  </si>
  <si>
    <t>KEP-256/PM/1992
02 Mei 1992</t>
  </si>
  <si>
    <t>Menara Imperium Lantai 21, Jalan HR Rasuna Said Kav. 1, Jakarta 12980, Telp. (021) 83701608, Fax. (021) 83701610</t>
  </si>
  <si>
    <t>KEP-16/PM/PEE/1997
24 November 1997</t>
  </si>
  <si>
    <t>KEP-140/PM/1992
12 Maret 1992</t>
  </si>
  <si>
    <t>KEP-04/PM/MI/2001
12 Juni 2001</t>
  </si>
  <si>
    <t>Jalan Roa Malaka Utara No.17-18, Jakarta Barat 11230, Telp. (021) 6923567, Fax. (021) 6922837</t>
  </si>
  <si>
    <t>Kep-01/BL/PEE/2008
1/17/2008</t>
  </si>
  <si>
    <t>KEP-111/PM/1992
04 Maret 1992</t>
  </si>
  <si>
    <t xml:space="preserve">Lippo St. Moritz Lantai 15, Unit 1501, Jalan Puri Indah Raya Blok U 1-3, Jakarta  11610, Telp. (021) 30495900, Fax. (021) 30495901 (Operasional)/
 (021) 30495902 (Dealing)
</t>
  </si>
  <si>
    <t>KEP-13/PM/PEE/1997
9/22/1997</t>
  </si>
  <si>
    <t>KEP-68/PM/1992
26 Februari 1992</t>
  </si>
  <si>
    <t>International Financial Center (IFC) 2, Lantai 30, Jalan Jenderal Sudirman Kav. 22-23, Jakarta 12190, Telp. (021) 80869900, Fax. (021) 22057925</t>
  </si>
  <si>
    <t>KEP-01/PM/PPE/1998
05 Maret 1998</t>
  </si>
  <si>
    <t>Kep. 02/PM/MI/03
13 Maret 2003</t>
  </si>
  <si>
    <t>Plasa Foppi, Jalan Sultan Hasanudin No. 53- 54. Kebayoran Baru - Blok M, Jakarta Selatan 12110, Telp. (021) 7200333, Fax. (021) 7201314</t>
  </si>
  <si>
    <t>KEP-82/PM/1992
29 Februari 1992</t>
  </si>
  <si>
    <t>KEP-83/PM/1992
29 Februari 1992</t>
  </si>
  <si>
    <t xml:space="preserve">Wisma BII Tower III Lantai 5 Ruang 501, Jalan MH. Thamrin No. 51, Jakarta 10350, Telp. 3925550, Fax : (021) 3925540
</t>
  </si>
  <si>
    <t>KEP-13/PM/94
20 April 1994</t>
  </si>
  <si>
    <t>Jl. Prof. Dr. Satrio Kav 3-5, Jakarta 12940., Jakarta  12940, Telp. (021) 29885800, Fax. (021) 29885801</t>
  </si>
  <si>
    <t>KEP-05/PM/PEE/2004
8 Juli 2004</t>
  </si>
  <si>
    <t>Menara Standard Chartered Lantai 3, Jalan Dr. Satrio No. 164, Jakarta 12930, Telp. (021) 25550000, Fax. (021) 5719734</t>
  </si>
  <si>
    <t>KEP-02/PM/PPE/2004
08 Juli 2004</t>
  </si>
  <si>
    <t xml:space="preserve">Ruko BSD Blok RG 9 Sektor IV, Jalan Raya Serpong, Tangerang , Telp. (021) 53152666, Fax. (021) 5370153 </t>
  </si>
  <si>
    <t>KEP-236/PM/1992
 02 Mei 1992</t>
  </si>
  <si>
    <t>KEP-237/PM/1992
02 Mei 1992</t>
  </si>
  <si>
    <t>Sahid Sudirman Center Lantai 12, Jalan Jenderal Sudirman  Kav. 86, Jakarta 10220, Telp. (021) 80673000 , Fax. (021) 27889288</t>
  </si>
  <si>
    <t>KEP-101/PM/1992
03 Maret 1992</t>
  </si>
  <si>
    <t>Menara Imperium Lantai 19 Suite A, Jalan HR. Rasuna Said Kav.1 Kuningan, Jakarta 12980, Telp. (021) 8356151, Fax. (021) 8356160</t>
  </si>
  <si>
    <t>KEP-252/PM/1992
02 Mei 1992</t>
  </si>
  <si>
    <t>KEP-27/PM/1993
18 September 1993</t>
  </si>
  <si>
    <t>Gedung Artha Graha Lantai 18, Jalan Jenderal Sudirman Kav. 52-53, Jakarta 12190, Telp. (021) 29249088, 29249157, Fax. (021) 29249162</t>
  </si>
  <si>
    <t>KEP-152/PM/1992
21 Maret 1992</t>
  </si>
  <si>
    <t>Permata Senayan Blok B 10-11, Jalan Tentara Pelajar, Senayan, Jakarta Selatan 12210, Telp. (021) 57940678, Fax. (021) 57940676</t>
  </si>
  <si>
    <t>KEP-08/PM/PEE/96
21 Juni 1996</t>
  </si>
  <si>
    <t>KEP-145/PM/1992
12  Maret 1992</t>
  </si>
  <si>
    <t>Wisma GKBI Lantai 16 Suite 2202, Jalan Sudirman Kav. 28, Jakarta 10210, Telp. (021) 5740111, Fax. (021) 2511662</t>
  </si>
  <si>
    <t>KEP-89/PM/1992
29 Februari 1992</t>
  </si>
  <si>
    <t>KEP-88/PM/1992
29 Februari 1992</t>
  </si>
  <si>
    <t>Gedung Sona Topas Lantai 20, Jalan Jenderal Sudirman Kav. 26, Jakarta 12920, Telp. (021) 2506658, Fax. (021)  2506234</t>
  </si>
  <si>
    <t>KEP-15/PM/95 (PEE)
26 Mei 1995</t>
  </si>
  <si>
    <t>KEP-149/PM/1992
17 Maret 1992</t>
  </si>
  <si>
    <t>UOB Plaza, Thamrin Nine Lantai 36, Jalan M.H. Thamrin Kav. 8-10, Jakarta 10230, Telp. (021) 29933888, Fax. (021) 2300238</t>
  </si>
  <si>
    <t>KEP-02/BL/PEE/2010
24 Agustus 2010</t>
  </si>
  <si>
    <t>KEP-03/PM/PPE/2000
17 Juli 2000</t>
  </si>
  <si>
    <t>Menara Karya Lantai 10, Jalan HR Rasuna Said Blok X-5 Kav 1-2 Setiabudi Jakarta Selatan, Jakarta 12950, Telp. (021) 25533600, Fax. (021) 25533700</t>
  </si>
  <si>
    <t>PT Varia Inti Sekuritas</t>
  </si>
  <si>
    <t>KEP-194/PM/1992
10 April 1992</t>
  </si>
  <si>
    <t>Asean Tower Lantai 6, Jalan KH Samanhudi No. 10, Jakarta 10710, Telp. (021) 3840645, 3841387 , Fax. (021) 3840646</t>
  </si>
  <si>
    <t>KEP-01/BL/PEE/2012
6 Januari 2012</t>
  </si>
  <si>
    <t>KEP-01/BL/PPE/2012
6 Januari 2012</t>
  </si>
  <si>
    <t>Victoria Suites, Senayan City Panin Tower Lantai 8, Jalan Asia Afrika Lot. 19, Jakarta 10271, Telp. (021) 72782310, 72782320, 72782330, Fax. (021) 72782280, 727872290</t>
  </si>
  <si>
    <t>PT Wanteg Sekuritas</t>
  </si>
  <si>
    <t>KEP-13/PM/PEE/96
10 Oktober 1996</t>
  </si>
  <si>
    <t>KEP-188/PM/1992
10 April 1992</t>
  </si>
  <si>
    <t>AKR Tower Lt. 10 Suite B, Jl. Panjang No. 5 Kebon Jeruk, Kebun Jeruk - Jakarta Barat  11530, Telp. (021) 53671517, Fax. (021) 53671519</t>
  </si>
  <si>
    <t>KEP-02/BL/2011
9/30/2011</t>
  </si>
  <si>
    <t>KEP-268/PM/1992
18 Juni 1992</t>
  </si>
  <si>
    <t>Sona Topaz Tower Lantai 15A, Jalan Jenderal Sudirman Kav. 26, Jakarta 12920, Telp. (021) 2506355, Fax. (021) 2506322</t>
  </si>
  <si>
    <t>KEP-19/PM/1994
06 Juli 1994</t>
  </si>
  <si>
    <t>PPE-126/PM/1992
09 Maret  1992</t>
  </si>
  <si>
    <t>Equity Tower Lantai 10 Suite 10F, SCBD Lot 9, Jalan Jenderal Sudirman Kav. 52-53, Jakarta 12190, Telp. (021) 5153608, Fax. (021) 5150205, 5150208</t>
  </si>
  <si>
    <t>PT Yulie Sekuritas Indonesia Tbk</t>
  </si>
  <si>
    <t>KEP-64/PM/1992
25 Februari 1992</t>
  </si>
  <si>
    <t>KEP-65/PM/1992
25 Februari 1992</t>
  </si>
  <si>
    <t>Plaza ABDA Lantai 5, Jalan Jenderal Sudirman Kav. 59, Jakarta Selatan 12190, Telp. (021) 51402180, 51402181, Fax. (021) 51402182</t>
  </si>
  <si>
    <t>Sinar Mas Land Plaza Menara 3 Lantai 11, Jl. M.H Thamrin No. 51, Jakarta 10350, Telp. (021) 3929601-218-228, Fax. (021) 3929638-9588</t>
  </si>
  <si>
    <t>Cabang Mataram - Kantor IDX, Jalan Pejanggik No. 47 C, Mataram</t>
  </si>
  <si>
    <t>Mataram</t>
  </si>
  <si>
    <t>Nusa Tenggara Barat</t>
  </si>
  <si>
    <t>Magelang</t>
  </si>
  <si>
    <t xml:space="preserve">Semarang </t>
  </si>
  <si>
    <t>Aceh</t>
  </si>
  <si>
    <t>Lampung</t>
  </si>
  <si>
    <t>Jepara</t>
  </si>
  <si>
    <t>Sangatta</t>
  </si>
  <si>
    <t>Madura</t>
  </si>
  <si>
    <t>Gorontalo</t>
  </si>
  <si>
    <t>Kupang</t>
  </si>
  <si>
    <t>Buleleng</t>
  </si>
  <si>
    <t>Sukoharjo</t>
  </si>
  <si>
    <t>Dharmasraya</t>
  </si>
  <si>
    <t>Majalengka</t>
  </si>
  <si>
    <t>Serang</t>
  </si>
  <si>
    <t>Ponorogo</t>
  </si>
  <si>
    <t>Sleman</t>
  </si>
  <si>
    <t>Sumedang</t>
  </si>
  <si>
    <t>Bangkalan</t>
  </si>
  <si>
    <t>Pamekasan</t>
  </si>
  <si>
    <t>Tebing Tinggi</t>
  </si>
  <si>
    <t>Sungai Penuh</t>
  </si>
  <si>
    <t>Kendari</t>
  </si>
  <si>
    <t>Tabalong</t>
  </si>
  <si>
    <t>Manokwari</t>
  </si>
  <si>
    <t>Badung</t>
  </si>
  <si>
    <t>Blitar</t>
  </si>
  <si>
    <t>Singkawang</t>
  </si>
  <si>
    <t>Palangkaraya</t>
  </si>
  <si>
    <t>Madiun</t>
  </si>
  <si>
    <t>Maluku</t>
  </si>
  <si>
    <t>Papua</t>
  </si>
  <si>
    <t>Nusa Tenggara Timur</t>
  </si>
  <si>
    <t>Makasar</t>
  </si>
  <si>
    <t>PT Ekuator Swarna Sekuritas</t>
  </si>
  <si>
    <t>PER 31 Maret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</si>
</sst>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[$-F800]dddd\,\ mmmm\ dd\,\ yyyy"/>
    <numFmt numFmtId="165" formatCode="General_)"/>
  </numFmts>
  <fonts count="51" x14ac:knownFonts="1">
    <font>
      <sz val="10"/>
      <name val="Arial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name val="Bookman Old Style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9"/>
      <color theme="1"/>
      <name val="Arial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sz val="9"/>
      <name val="Calibri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 tint="4.9989318521683403E-2"/>
      <name val="Arial"/>
      <family val="2"/>
    </font>
    <font>
      <sz val="10"/>
      <color theme="0"/>
      <name val="Bookman Old Style"/>
      <family val="1"/>
    </font>
    <font>
      <b/>
      <sz val="10"/>
      <color theme="1"/>
      <name val="Bookman Old Style"/>
      <family val="1"/>
    </font>
    <font>
      <b/>
      <sz val="10"/>
      <color rgb="FFFF0000"/>
      <name val="Bookman Old Style"/>
      <family val="1"/>
    </font>
    <font>
      <b/>
      <sz val="10"/>
      <color theme="0"/>
      <name val="Bookman Old Style"/>
      <family val="1"/>
    </font>
    <font>
      <sz val="10"/>
      <color theme="1"/>
      <name val="Bookman Old Style"/>
      <family val="1"/>
    </font>
    <font>
      <u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1">
    <xf numFmtId="0" fontId="0" fillId="0" borderId="1"/>
    <xf numFmtId="0" fontId="4" fillId="0" borderId="0"/>
    <xf numFmtId="41" fontId="4" fillId="0" borderId="0" applyFont="0" applyFill="0" applyBorder="0" applyAlignment="0" applyProtection="0"/>
    <xf numFmtId="0" fontId="22" fillId="0" borderId="0"/>
    <xf numFmtId="0" fontId="29" fillId="0" borderId="0"/>
    <xf numFmtId="41" fontId="34" fillId="0" borderId="0" applyFont="0" applyFill="0" applyBorder="0" applyAlignment="0" applyProtection="0"/>
    <xf numFmtId="0" fontId="36" fillId="0" borderId="0"/>
    <xf numFmtId="0" fontId="4" fillId="0" borderId="0"/>
    <xf numFmtId="0" fontId="4" fillId="0" borderId="0"/>
    <xf numFmtId="0" fontId="3" fillId="0" borderId="0"/>
    <xf numFmtId="0" fontId="39" fillId="0" borderId="1"/>
    <xf numFmtId="0" fontId="3" fillId="0" borderId="0"/>
    <xf numFmtId="41" fontId="4" fillId="0" borderId="0" applyFont="0" applyFill="0" applyBorder="0" applyAlignment="0" applyProtection="0"/>
    <xf numFmtId="0" fontId="2" fillId="0" borderId="0"/>
    <xf numFmtId="0" fontId="4" fillId="0" borderId="1"/>
    <xf numFmtId="0" fontId="2" fillId="0" borderId="0"/>
    <xf numFmtId="41" fontId="4" fillId="0" borderId="0" applyFont="0" applyFill="0" applyBorder="0" applyAlignment="0" applyProtection="0"/>
    <xf numFmtId="0" fontId="2" fillId="0" borderId="0"/>
    <xf numFmtId="0" fontId="4" fillId="0" borderId="1"/>
    <xf numFmtId="0" fontId="2" fillId="0" borderId="0"/>
    <xf numFmtId="0" fontId="1" fillId="0" borderId="0"/>
    <xf numFmtId="0" fontId="4" fillId="0" borderId="1"/>
    <xf numFmtId="0" fontId="1" fillId="0" borderId="0"/>
    <xf numFmtId="41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 applyNumberFormat="0" applyFill="0" applyBorder="0" applyAlignment="0" applyProtection="0">
      <alignment vertical="top"/>
      <protection locked="0"/>
    </xf>
  </cellStyleXfs>
  <cellXfs count="408">
    <xf numFmtId="0" fontId="0" fillId="0" borderId="1" xfId="0"/>
    <xf numFmtId="0" fontId="5" fillId="0" borderId="2" xfId="0" applyFont="1" applyFill="1" applyBorder="1"/>
    <xf numFmtId="0" fontId="6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2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/>
    <xf numFmtId="0" fontId="14" fillId="0" borderId="0" xfId="0" applyFont="1" applyBorder="1" applyAlignment="1"/>
    <xf numFmtId="0" fontId="6" fillId="2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15" fontId="6" fillId="2" borderId="4" xfId="0" applyNumberFormat="1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left"/>
    </xf>
    <xf numFmtId="0" fontId="5" fillId="0" borderId="2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 vertical="center"/>
    </xf>
    <xf numFmtId="15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center"/>
    </xf>
    <xf numFmtId="49" fontId="6" fillId="0" borderId="2" xfId="0" applyNumberFormat="1" applyFont="1" applyFill="1" applyBorder="1"/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/>
    </xf>
    <xf numFmtId="0" fontId="5" fillId="0" borderId="0" xfId="0" applyFont="1" applyBorder="1" applyAlignment="1"/>
    <xf numFmtId="0" fontId="5" fillId="0" borderId="0" xfId="0" applyFont="1" applyFill="1" applyBorder="1" applyAlignment="1">
      <alignment horizontal="center"/>
    </xf>
    <xf numFmtId="15" fontId="5" fillId="0" borderId="2" xfId="0" applyNumberFormat="1" applyFont="1" applyFill="1" applyBorder="1" applyAlignment="1">
      <alignment horizontal="center"/>
    </xf>
    <xf numFmtId="14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/>
    </xf>
    <xf numFmtId="15" fontId="15" fillId="0" borderId="2" xfId="0" applyNumberFormat="1" applyFont="1" applyFill="1" applyBorder="1" applyAlignment="1">
      <alignment horizontal="center"/>
    </xf>
    <xf numFmtId="15" fontId="5" fillId="0" borderId="2" xfId="0" applyNumberFormat="1" applyFont="1" applyFill="1" applyBorder="1" applyAlignment="1">
      <alignment horizontal="center" wrapText="1"/>
    </xf>
    <xf numFmtId="15" fontId="16" fillId="0" borderId="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5" fillId="0" borderId="2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9" fontId="5" fillId="0" borderId="2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horizontal="justify" wrapText="1"/>
    </xf>
    <xf numFmtId="0" fontId="5" fillId="0" borderId="2" xfId="0" applyNumberFormat="1" applyFont="1" applyFill="1" applyBorder="1" applyAlignment="1">
      <alignment wrapText="1"/>
    </xf>
    <xf numFmtId="0" fontId="5" fillId="0" borderId="1" xfId="0" applyFont="1" applyFill="1" applyAlignment="1">
      <alignment wrapTex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18" fillId="0" borderId="2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center" vertical="center"/>
    </xf>
    <xf numFmtId="1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49" fontId="6" fillId="5" borderId="2" xfId="0" applyNumberFormat="1" applyFont="1" applyFill="1" applyBorder="1"/>
    <xf numFmtId="0" fontId="5" fillId="5" borderId="2" xfId="0" applyNumberFormat="1" applyFont="1" applyFill="1" applyBorder="1" applyAlignment="1">
      <alignment horizontal="center"/>
    </xf>
    <xf numFmtId="0" fontId="5" fillId="5" borderId="2" xfId="0" applyNumberFormat="1" applyFont="1" applyFill="1" applyBorder="1" applyAlignment="1">
      <alignment horizontal="center" vertical="center"/>
    </xf>
    <xf numFmtId="0" fontId="5" fillId="5" borderId="2" xfId="0" applyNumberFormat="1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wrapText="1"/>
    </xf>
    <xf numFmtId="0" fontId="5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center" vertical="center"/>
    </xf>
    <xf numFmtId="15" fontId="5" fillId="5" borderId="2" xfId="0" applyNumberFormat="1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horizontal="center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/>
    </xf>
    <xf numFmtId="0" fontId="6" fillId="5" borderId="2" xfId="0" applyFont="1" applyFill="1" applyBorder="1"/>
    <xf numFmtId="0" fontId="5" fillId="5" borderId="2" xfId="0" applyFont="1" applyFill="1" applyBorder="1" applyAlignment="1">
      <alignment horizontal="left" wrapText="1"/>
    </xf>
    <xf numFmtId="0" fontId="6" fillId="3" borderId="2" xfId="0" applyFont="1" applyFill="1" applyBorder="1"/>
    <xf numFmtId="0" fontId="6" fillId="5" borderId="2" xfId="0" applyFont="1" applyFill="1" applyBorder="1" applyAlignment="1">
      <alignment horizontal="left"/>
    </xf>
    <xf numFmtId="0" fontId="18" fillId="5" borderId="2" xfId="0" applyFont="1" applyFill="1" applyBorder="1" applyAlignment="1">
      <alignment horizontal="left"/>
    </xf>
    <xf numFmtId="164" fontId="5" fillId="0" borderId="2" xfId="0" applyNumberFormat="1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9" fillId="12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20" fillId="0" borderId="0" xfId="0" applyFont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18" fillId="0" borderId="7" xfId="0" applyFont="1" applyFill="1" applyBorder="1" applyAlignment="1">
      <alignment horizontal="center" vertical="center"/>
    </xf>
    <xf numFmtId="38" fontId="23" fillId="3" borderId="2" xfId="1" applyNumberFormat="1" applyFont="1" applyFill="1" applyBorder="1" applyAlignment="1">
      <alignment horizontal="left" vertical="top"/>
    </xf>
    <xf numFmtId="0" fontId="23" fillId="6" borderId="2" xfId="1" applyFont="1" applyFill="1" applyBorder="1" applyAlignment="1">
      <alignment horizontal="center" vertical="center" wrapText="1"/>
    </xf>
    <xf numFmtId="0" fontId="23" fillId="6" borderId="2" xfId="1" applyFont="1" applyFill="1" applyBorder="1" applyAlignment="1">
      <alignment horizontal="center" vertical="center"/>
    </xf>
    <xf numFmtId="0" fontId="23" fillId="0" borderId="2" xfId="1" applyFont="1" applyBorder="1" applyAlignment="1">
      <alignment horizontal="center" vertical="center" wrapText="1"/>
    </xf>
    <xf numFmtId="41" fontId="23" fillId="0" borderId="2" xfId="2" applyFont="1" applyBorder="1" applyAlignment="1">
      <alignment horizontal="center" vertical="center" wrapText="1"/>
    </xf>
    <xf numFmtId="0" fontId="23" fillId="0" borderId="0" xfId="1" applyFont="1" applyAlignment="1">
      <alignment horizontal="center" vertical="center" wrapText="1"/>
    </xf>
    <xf numFmtId="0" fontId="23" fillId="3" borderId="2" xfId="1" applyFont="1" applyFill="1" applyBorder="1" applyAlignment="1">
      <alignment horizontal="center" vertical="top"/>
    </xf>
    <xf numFmtId="38" fontId="23" fillId="3" borderId="2" xfId="1" applyNumberFormat="1" applyFont="1" applyFill="1" applyBorder="1" applyAlignment="1">
      <alignment horizontal="center" vertical="top"/>
    </xf>
    <xf numFmtId="38" fontId="23" fillId="3" borderId="2" xfId="1" applyNumberFormat="1" applyFont="1" applyFill="1" applyBorder="1" applyAlignment="1">
      <alignment vertical="top" wrapText="1"/>
    </xf>
    <xf numFmtId="38" fontId="23" fillId="3" borderId="2" xfId="1" applyNumberFormat="1" applyFont="1" applyFill="1" applyBorder="1" applyAlignment="1">
      <alignment vertical="top"/>
    </xf>
    <xf numFmtId="38" fontId="24" fillId="3" borderId="2" xfId="1" applyNumberFormat="1" applyFont="1" applyFill="1" applyBorder="1" applyAlignment="1">
      <alignment vertical="top" wrapText="1"/>
    </xf>
    <xf numFmtId="165" fontId="24" fillId="3" borderId="2" xfId="1" applyNumberFormat="1" applyFont="1" applyFill="1" applyBorder="1" applyAlignment="1" applyProtection="1">
      <alignment horizontal="left" vertical="top" wrapText="1"/>
    </xf>
    <xf numFmtId="49" fontId="25" fillId="3" borderId="2" xfId="1" applyNumberFormat="1" applyFont="1" applyFill="1" applyBorder="1" applyAlignment="1">
      <alignment vertical="top" wrapText="1"/>
    </xf>
    <xf numFmtId="49" fontId="25" fillId="3" borderId="2" xfId="1" applyNumberFormat="1" applyFont="1" applyFill="1" applyBorder="1" applyAlignment="1">
      <alignment horizontal="left" vertical="top"/>
    </xf>
    <xf numFmtId="165" fontId="24" fillId="3" borderId="2" xfId="1" applyNumberFormat="1" applyFont="1" applyFill="1" applyBorder="1" applyAlignment="1" applyProtection="1">
      <alignment horizontal="center" vertical="top"/>
    </xf>
    <xf numFmtId="49" fontId="25" fillId="3" borderId="2" xfId="1" applyNumberFormat="1" applyFont="1" applyFill="1" applyBorder="1" applyAlignment="1">
      <alignment horizontal="left" vertical="top" wrapText="1"/>
    </xf>
    <xf numFmtId="0" fontId="24" fillId="3" borderId="2" xfId="1" applyFont="1" applyFill="1" applyBorder="1" applyAlignment="1">
      <alignment horizontal="left" vertical="top" wrapText="1"/>
    </xf>
    <xf numFmtId="0" fontId="24" fillId="3" borderId="2" xfId="1" applyFont="1" applyFill="1" applyBorder="1" applyAlignment="1">
      <alignment horizontal="center" vertical="top"/>
    </xf>
    <xf numFmtId="0" fontId="24" fillId="3" borderId="2" xfId="1" applyFont="1" applyFill="1" applyBorder="1" applyAlignment="1">
      <alignment vertical="top"/>
    </xf>
    <xf numFmtId="41" fontId="24" fillId="3" borderId="2" xfId="2" applyFont="1" applyFill="1" applyBorder="1" applyAlignment="1">
      <alignment vertical="top"/>
    </xf>
    <xf numFmtId="0" fontId="24" fillId="3" borderId="0" xfId="1" applyFont="1" applyFill="1" applyAlignment="1">
      <alignment vertical="top"/>
    </xf>
    <xf numFmtId="15" fontId="24" fillId="3" borderId="0" xfId="1" quotePrefix="1" applyNumberFormat="1" applyFont="1" applyFill="1" applyAlignment="1">
      <alignment vertical="top"/>
    </xf>
    <xf numFmtId="165" fontId="24" fillId="3" borderId="0" xfId="1" applyNumberFormat="1" applyFont="1" applyFill="1" applyAlignment="1" applyProtection="1">
      <alignment horizontal="center" vertical="top"/>
    </xf>
    <xf numFmtId="0" fontId="24" fillId="3" borderId="0" xfId="1" quotePrefix="1" applyFont="1" applyFill="1" applyAlignment="1">
      <alignment vertical="top"/>
    </xf>
    <xf numFmtId="0" fontId="24" fillId="3" borderId="0" xfId="1" applyFont="1" applyFill="1" applyAlignment="1">
      <alignment vertical="top" wrapText="1"/>
    </xf>
    <xf numFmtId="49" fontId="25" fillId="3" borderId="2" xfId="1" applyNumberFormat="1" applyFont="1" applyFill="1" applyBorder="1" applyAlignment="1">
      <alignment horizontal="center" vertical="top" wrapText="1"/>
    </xf>
    <xf numFmtId="165" fontId="24" fillId="3" borderId="2" xfId="1" applyNumberFormat="1" applyFont="1" applyFill="1" applyBorder="1" applyAlignment="1" applyProtection="1">
      <alignment horizontal="left" vertical="top"/>
    </xf>
    <xf numFmtId="0" fontId="21" fillId="0" borderId="0" xfId="3" applyFont="1" applyAlignment="1">
      <alignment wrapText="1"/>
    </xf>
    <xf numFmtId="49" fontId="11" fillId="3" borderId="2" xfId="1" applyNumberFormat="1" applyFont="1" applyFill="1" applyBorder="1" applyAlignment="1">
      <alignment vertical="top" wrapText="1"/>
    </xf>
    <xf numFmtId="49" fontId="11" fillId="3" borderId="2" xfId="1" applyNumberFormat="1" applyFont="1" applyFill="1" applyBorder="1" applyAlignment="1">
      <alignment horizontal="left" vertical="top" wrapText="1"/>
    </xf>
    <xf numFmtId="0" fontId="10" fillId="0" borderId="0" xfId="3" applyFont="1" applyAlignment="1">
      <alignment vertical="center" wrapText="1"/>
    </xf>
    <xf numFmtId="165" fontId="24" fillId="3" borderId="8" xfId="1" applyNumberFormat="1" applyFont="1" applyFill="1" applyBorder="1" applyAlignment="1" applyProtection="1">
      <alignment horizontal="left" vertical="top" wrapText="1"/>
    </xf>
    <xf numFmtId="49" fontId="25" fillId="3" borderId="8" xfId="1" applyNumberFormat="1" applyFont="1" applyFill="1" applyBorder="1" applyAlignment="1">
      <alignment vertical="top" wrapText="1"/>
    </xf>
    <xf numFmtId="49" fontId="25" fillId="3" borderId="8" xfId="1" applyNumberFormat="1" applyFont="1" applyFill="1" applyBorder="1" applyAlignment="1">
      <alignment horizontal="left" vertical="top" wrapText="1"/>
    </xf>
    <xf numFmtId="0" fontId="24" fillId="3" borderId="8" xfId="1" applyFont="1" applyFill="1" applyBorder="1" applyAlignment="1">
      <alignment horizontal="left" vertical="top" wrapText="1"/>
    </xf>
    <xf numFmtId="0" fontId="24" fillId="3" borderId="0" xfId="1" applyNumberFormat="1" applyFont="1" applyFill="1" applyAlignment="1">
      <alignment vertical="top"/>
    </xf>
    <xf numFmtId="0" fontId="24" fillId="3" borderId="0" xfId="1" quotePrefix="1" applyNumberFormat="1" applyFont="1" applyFill="1" applyAlignment="1">
      <alignment vertical="top"/>
    </xf>
    <xf numFmtId="38" fontId="23" fillId="4" borderId="2" xfId="1" applyNumberFormat="1" applyFont="1" applyFill="1" applyBorder="1" applyAlignment="1">
      <alignment horizontal="left" vertical="top"/>
    </xf>
    <xf numFmtId="165" fontId="24" fillId="3" borderId="0" xfId="1" applyNumberFormat="1" applyFont="1" applyFill="1" applyAlignment="1" applyProtection="1">
      <alignment horizontal="left" vertical="top" wrapText="1"/>
    </xf>
    <xf numFmtId="38" fontId="23" fillId="0" borderId="2" xfId="1" applyNumberFormat="1" applyFont="1" applyFill="1" applyBorder="1" applyAlignment="1">
      <alignment horizontal="left" vertical="top"/>
    </xf>
    <xf numFmtId="38" fontId="23" fillId="3" borderId="2" xfId="1" applyNumberFormat="1" applyFont="1" applyFill="1" applyBorder="1" applyAlignment="1">
      <alignment horizontal="center" vertical="top" wrapText="1"/>
    </xf>
    <xf numFmtId="0" fontId="24" fillId="3" borderId="2" xfId="1" applyFont="1" applyFill="1" applyBorder="1" applyAlignment="1">
      <alignment horizontal="center" vertical="top" wrapText="1"/>
    </xf>
    <xf numFmtId="165" fontId="24" fillId="3" borderId="2" xfId="1" applyNumberFormat="1" applyFont="1" applyFill="1" applyBorder="1" applyAlignment="1" applyProtection="1">
      <alignment horizontal="center" vertical="top" wrapText="1"/>
    </xf>
    <xf numFmtId="1" fontId="11" fillId="3" borderId="2" xfId="1" applyNumberFormat="1" applyFont="1" applyFill="1" applyBorder="1" applyAlignment="1">
      <alignment vertical="top" wrapText="1"/>
    </xf>
    <xf numFmtId="41" fontId="24" fillId="3" borderId="0" xfId="2" applyFont="1" applyFill="1" applyAlignment="1">
      <alignment vertical="top"/>
    </xf>
    <xf numFmtId="0" fontId="27" fillId="3" borderId="0" xfId="1" applyFont="1" applyFill="1" applyAlignment="1">
      <alignment horizontal="left"/>
    </xf>
    <xf numFmtId="38" fontId="23" fillId="3" borderId="0" xfId="1" applyNumberFormat="1" applyFont="1" applyFill="1" applyAlignment="1">
      <alignment horizontal="center"/>
    </xf>
    <xf numFmtId="38" fontId="23" fillId="3" borderId="0" xfId="1" applyNumberFormat="1" applyFont="1" applyFill="1" applyAlignment="1">
      <alignment wrapText="1"/>
    </xf>
    <xf numFmtId="38" fontId="23" fillId="0" borderId="0" xfId="1" applyNumberFormat="1" applyFont="1"/>
    <xf numFmtId="38" fontId="23" fillId="0" borderId="0" xfId="1" applyNumberFormat="1" applyFont="1" applyAlignment="1">
      <alignment horizontal="center"/>
    </xf>
    <xf numFmtId="0" fontId="24" fillId="0" borderId="0" xfId="1" applyFont="1"/>
    <xf numFmtId="0" fontId="24" fillId="0" borderId="0" xfId="1" applyFont="1" applyAlignment="1">
      <alignment wrapText="1"/>
    </xf>
    <xf numFmtId="0" fontId="24" fillId="0" borderId="0" xfId="1" applyFont="1" applyAlignment="1">
      <alignment horizontal="left"/>
    </xf>
    <xf numFmtId="0" fontId="24" fillId="0" borderId="0" xfId="1" applyFont="1" applyAlignment="1">
      <alignment horizontal="center" vertical="top"/>
    </xf>
    <xf numFmtId="0" fontId="24" fillId="0" borderId="0" xfId="1" applyFont="1" applyAlignment="1">
      <alignment horizontal="left" wrapText="1"/>
    </xf>
    <xf numFmtId="41" fontId="24" fillId="0" borderId="0" xfId="2" applyFont="1"/>
    <xf numFmtId="0" fontId="23" fillId="3" borderId="0" xfId="1" applyFont="1" applyFill="1" applyAlignment="1">
      <alignment horizontal="center"/>
    </xf>
    <xf numFmtId="0" fontId="24" fillId="3" borderId="0" xfId="1" applyFont="1" applyFill="1" applyAlignment="1">
      <alignment horizontal="center"/>
    </xf>
    <xf numFmtId="0" fontId="24" fillId="3" borderId="0" xfId="1" applyFont="1" applyFill="1" applyAlignment="1">
      <alignment wrapText="1"/>
    </xf>
    <xf numFmtId="0" fontId="24" fillId="0" borderId="0" xfId="1" applyFont="1" applyAlignment="1">
      <alignment horizontal="center"/>
    </xf>
    <xf numFmtId="0" fontId="24" fillId="3" borderId="0" xfId="1" applyFont="1" applyFill="1" applyAlignment="1"/>
    <xf numFmtId="0" fontId="28" fillId="4" borderId="0" xfId="1" applyFont="1" applyFill="1"/>
    <xf numFmtId="0" fontId="28" fillId="4" borderId="0" xfId="1" applyFont="1" applyFill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left" vertical="center" wrapText="1"/>
    </xf>
    <xf numFmtId="49" fontId="16" fillId="0" borderId="2" xfId="0" applyNumberFormat="1" applyFont="1" applyFill="1" applyBorder="1" applyAlignment="1">
      <alignment wrapText="1"/>
    </xf>
    <xf numFmtId="0" fontId="16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15" fontId="16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left" wrapText="1"/>
    </xf>
    <xf numFmtId="0" fontId="16" fillId="0" borderId="2" xfId="0" applyFont="1" applyFill="1" applyBorder="1" applyAlignment="1">
      <alignment wrapText="1"/>
    </xf>
    <xf numFmtId="0" fontId="16" fillId="0" borderId="2" xfId="0" applyFont="1" applyFill="1" applyBorder="1" applyAlignment="1">
      <alignment horizontal="justify" wrapText="1"/>
    </xf>
    <xf numFmtId="0" fontId="16" fillId="0" borderId="2" xfId="0" applyFont="1" applyFill="1" applyBorder="1" applyAlignment="1">
      <alignment horizontal="left"/>
    </xf>
    <xf numFmtId="0" fontId="16" fillId="0" borderId="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left" vertical="center" wrapText="1"/>
    </xf>
    <xf numFmtId="15" fontId="16" fillId="0" borderId="2" xfId="0" applyNumberFormat="1" applyFont="1" applyFill="1" applyBorder="1" applyAlignment="1">
      <alignment horizontal="center" wrapText="1"/>
    </xf>
    <xf numFmtId="0" fontId="18" fillId="0" borderId="3" xfId="0" quotePrefix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38" fontId="18" fillId="0" borderId="2" xfId="1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38" fontId="30" fillId="0" borderId="2" xfId="1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38" fontId="30" fillId="5" borderId="2" xfId="1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5" borderId="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18" fillId="0" borderId="2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38" fontId="4" fillId="0" borderId="0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 indent="2"/>
    </xf>
    <xf numFmtId="38" fontId="18" fillId="5" borderId="2" xfId="1" applyNumberFormat="1" applyFont="1" applyFill="1" applyBorder="1" applyAlignment="1">
      <alignment horizontal="center" vertical="center"/>
    </xf>
    <xf numFmtId="38" fontId="6" fillId="5" borderId="2" xfId="0" applyNumberFormat="1" applyFont="1" applyFill="1" applyBorder="1" applyAlignment="1">
      <alignment horizontal="center" vertical="center"/>
    </xf>
    <xf numFmtId="0" fontId="16" fillId="5" borderId="2" xfId="0" applyNumberFormat="1" applyFont="1" applyFill="1" applyBorder="1" applyAlignment="1">
      <alignment horizontal="center" vertical="center"/>
    </xf>
    <xf numFmtId="0" fontId="16" fillId="5" borderId="2" xfId="0" applyNumberFormat="1" applyFont="1" applyFill="1" applyBorder="1" applyAlignment="1">
      <alignment horizontal="left" vertical="center" wrapText="1"/>
    </xf>
    <xf numFmtId="0" fontId="16" fillId="5" borderId="2" xfId="0" applyFont="1" applyFill="1" applyBorder="1" applyAlignment="1">
      <alignment wrapText="1"/>
    </xf>
    <xf numFmtId="0" fontId="16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left"/>
    </xf>
    <xf numFmtId="0" fontId="16" fillId="5" borderId="2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15" fontId="16" fillId="5" borderId="2" xfId="0" applyNumberFormat="1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left" vertical="center"/>
    </xf>
    <xf numFmtId="0" fontId="9" fillId="12" borderId="0" xfId="0" applyFont="1" applyFill="1" applyBorder="1" applyAlignment="1">
      <alignment horizontal="center"/>
    </xf>
    <xf numFmtId="38" fontId="30" fillId="0" borderId="7" xfId="1" applyNumberFormat="1" applyFont="1" applyFill="1" applyBorder="1" applyAlignment="1">
      <alignment horizontal="center" vertical="center"/>
    </xf>
    <xf numFmtId="38" fontId="18" fillId="0" borderId="7" xfId="1" applyNumberFormat="1" applyFont="1" applyFill="1" applyBorder="1" applyAlignment="1">
      <alignment horizontal="center" vertical="center"/>
    </xf>
    <xf numFmtId="0" fontId="5" fillId="0" borderId="1" xfId="0" applyNumberFormat="1" applyFont="1" applyFill="1" applyAlignment="1">
      <alignment horizontal="left" vertical="center" wrapText="1"/>
    </xf>
    <xf numFmtId="0" fontId="21" fillId="0" borderId="2" xfId="0" applyFont="1" applyBorder="1" applyAlignment="1">
      <alignment wrapText="1"/>
    </xf>
    <xf numFmtId="0" fontId="16" fillId="0" borderId="1" xfId="0" applyFont="1" applyFill="1" applyAlignment="1">
      <alignment wrapText="1"/>
    </xf>
    <xf numFmtId="0" fontId="5" fillId="0" borderId="1" xfId="0" applyFont="1" applyFill="1" applyAlignment="1">
      <alignment horizontal="left" vertical="center"/>
    </xf>
    <xf numFmtId="0" fontId="21" fillId="0" borderId="2" xfId="0" applyFont="1" applyBorder="1"/>
    <xf numFmtId="49" fontId="5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5" fillId="0" borderId="5" xfId="0" applyNumberFormat="1" applyFont="1" applyFill="1" applyBorder="1" applyAlignment="1">
      <alignment horizontal="left" vertical="center" wrapText="1"/>
    </xf>
    <xf numFmtId="0" fontId="5" fillId="0" borderId="1" xfId="0" applyFont="1" applyFill="1" applyAlignment="1">
      <alignment horizontal="center" vertical="center"/>
    </xf>
    <xf numFmtId="0" fontId="5" fillId="0" borderId="1" xfId="0" applyFont="1" applyFill="1" applyAlignment="1">
      <alignment horizontal="left"/>
    </xf>
    <xf numFmtId="0" fontId="31" fillId="0" borderId="0" xfId="0" applyFont="1" applyBorder="1"/>
    <xf numFmtId="0" fontId="31" fillId="0" borderId="0" xfId="0" applyFont="1" applyBorder="1" applyAlignment="1">
      <alignment horizontal="center"/>
    </xf>
    <xf numFmtId="0" fontId="31" fillId="0" borderId="0" xfId="0" applyFont="1" applyFill="1" applyBorder="1"/>
    <xf numFmtId="0" fontId="32" fillId="0" borderId="0" xfId="0" applyFont="1" applyBorder="1"/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/>
    </xf>
    <xf numFmtId="38" fontId="6" fillId="5" borderId="2" xfId="1" applyNumberFormat="1" applyFont="1" applyFill="1" applyBorder="1" applyAlignment="1">
      <alignment horizontal="center" vertical="center"/>
    </xf>
    <xf numFmtId="49" fontId="6" fillId="5" borderId="2" xfId="0" applyNumberFormat="1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5" fillId="5" borderId="2" xfId="4" applyNumberFormat="1" applyFont="1" applyFill="1" applyBorder="1" applyAlignment="1">
      <alignment horizontal="center"/>
    </xf>
    <xf numFmtId="0" fontId="5" fillId="5" borderId="2" xfId="4" applyNumberFormat="1" applyFont="1" applyFill="1" applyBorder="1" applyAlignment="1">
      <alignment horizontal="center" vertical="center"/>
    </xf>
    <xf numFmtId="0" fontId="5" fillId="5" borderId="2" xfId="4" applyNumberFormat="1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1" fontId="0" fillId="0" borderId="0" xfId="5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/>
    <xf numFmtId="41" fontId="0" fillId="0" borderId="2" xfId="5" applyFont="1" applyBorder="1" applyAlignment="1">
      <alignment horizontal="left"/>
    </xf>
    <xf numFmtId="0" fontId="0" fillId="0" borderId="2" xfId="0" applyFill="1" applyBorder="1" applyAlignment="1">
      <alignment horizontal="center"/>
    </xf>
    <xf numFmtId="41" fontId="4" fillId="0" borderId="2" xfId="5" applyFont="1" applyBorder="1" applyAlignment="1">
      <alignment horizontal="left"/>
    </xf>
    <xf numFmtId="0" fontId="14" fillId="0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41" fontId="14" fillId="0" borderId="2" xfId="5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41" fontId="0" fillId="0" borderId="2" xfId="5" applyFont="1" applyBorder="1"/>
    <xf numFmtId="0" fontId="4" fillId="0" borderId="2" xfId="0" applyFont="1" applyBorder="1"/>
    <xf numFmtId="49" fontId="6" fillId="0" borderId="2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vertical="center"/>
    </xf>
    <xf numFmtId="0" fontId="18" fillId="5" borderId="7" xfId="0" applyFont="1" applyFill="1" applyBorder="1" applyAlignment="1">
      <alignment horizontal="center" vertical="center"/>
    </xf>
    <xf numFmtId="49" fontId="18" fillId="5" borderId="2" xfId="0" applyNumberFormat="1" applyFont="1" applyFill="1" applyBorder="1" applyAlignment="1">
      <alignment horizontal="left" vertical="center"/>
    </xf>
    <xf numFmtId="49" fontId="6" fillId="5" borderId="2" xfId="0" applyNumberFormat="1" applyFont="1" applyFill="1" applyBorder="1" applyAlignment="1">
      <alignment vertical="center"/>
    </xf>
    <xf numFmtId="0" fontId="37" fillId="6" borderId="2" xfId="1" applyFont="1" applyFill="1" applyBorder="1" applyAlignment="1">
      <alignment horizontal="center" vertical="center" wrapText="1"/>
    </xf>
    <xf numFmtId="0" fontId="37" fillId="6" borderId="2" xfId="1" applyFont="1" applyFill="1" applyBorder="1" applyAlignment="1">
      <alignment horizontal="center" vertical="center"/>
    </xf>
    <xf numFmtId="0" fontId="37" fillId="0" borderId="0" xfId="1" applyFont="1" applyAlignment="1">
      <alignment horizontal="center" vertical="center" wrapText="1"/>
    </xf>
    <xf numFmtId="0" fontId="37" fillId="3" borderId="2" xfId="1" applyFont="1" applyFill="1" applyBorder="1" applyAlignment="1">
      <alignment horizontal="center" vertical="top"/>
    </xf>
    <xf numFmtId="38" fontId="37" fillId="3" borderId="2" xfId="1" applyNumberFormat="1" applyFont="1" applyFill="1" applyBorder="1" applyAlignment="1">
      <alignment horizontal="center" vertical="top"/>
    </xf>
    <xf numFmtId="38" fontId="37" fillId="0" borderId="2" xfId="1" applyNumberFormat="1" applyFont="1" applyFill="1" applyBorder="1" applyAlignment="1">
      <alignment horizontal="left" vertical="top"/>
    </xf>
    <xf numFmtId="49" fontId="38" fillId="3" borderId="2" xfId="1" applyNumberFormat="1" applyFont="1" applyFill="1" applyBorder="1" applyAlignment="1">
      <alignment vertical="top" wrapText="1"/>
    </xf>
    <xf numFmtId="49" fontId="38" fillId="3" borderId="2" xfId="1" applyNumberFormat="1" applyFont="1" applyFill="1" applyBorder="1" applyAlignment="1">
      <alignment horizontal="left" vertical="top"/>
    </xf>
    <xf numFmtId="0" fontId="38" fillId="3" borderId="0" xfId="1" applyFont="1" applyFill="1" applyAlignment="1">
      <alignment vertical="top"/>
    </xf>
    <xf numFmtId="0" fontId="38" fillId="3" borderId="0" xfId="1" applyFont="1" applyFill="1" applyAlignment="1">
      <alignment vertical="top" wrapText="1"/>
    </xf>
    <xf numFmtId="38" fontId="37" fillId="3" borderId="2" xfId="1" applyNumberFormat="1" applyFont="1" applyFill="1" applyBorder="1" applyAlignment="1">
      <alignment horizontal="center" vertical="top" wrapText="1"/>
    </xf>
    <xf numFmtId="0" fontId="37" fillId="3" borderId="0" xfId="1" applyFont="1" applyFill="1" applyBorder="1" applyAlignment="1">
      <alignment horizontal="center" vertical="top"/>
    </xf>
    <xf numFmtId="38" fontId="37" fillId="3" borderId="0" xfId="1" applyNumberFormat="1" applyFont="1" applyFill="1" applyBorder="1" applyAlignment="1">
      <alignment horizontal="center" vertical="top"/>
    </xf>
    <xf numFmtId="38" fontId="37" fillId="0" borderId="0" xfId="1" applyNumberFormat="1" applyFont="1" applyFill="1" applyBorder="1" applyAlignment="1">
      <alignment horizontal="left" vertical="top"/>
    </xf>
    <xf numFmtId="49" fontId="38" fillId="3" borderId="0" xfId="1" applyNumberFormat="1" applyFont="1" applyFill="1" applyBorder="1" applyAlignment="1">
      <alignment horizontal="left" vertical="top"/>
    </xf>
    <xf numFmtId="0" fontId="37" fillId="3" borderId="0" xfId="1" applyFont="1" applyFill="1" applyAlignment="1">
      <alignment horizontal="center"/>
    </xf>
    <xf numFmtId="0" fontId="38" fillId="3" borderId="0" xfId="1" applyFont="1" applyFill="1" applyAlignment="1">
      <alignment horizontal="center"/>
    </xf>
    <xf numFmtId="0" fontId="38" fillId="0" borderId="0" xfId="1" applyFont="1" applyFill="1" applyAlignment="1"/>
    <xf numFmtId="0" fontId="38" fillId="0" borderId="0" xfId="1" applyFont="1"/>
    <xf numFmtId="0" fontId="38" fillId="0" borderId="0" xfId="1" applyFont="1" applyAlignment="1">
      <alignment horizontal="left"/>
    </xf>
    <xf numFmtId="0" fontId="38" fillId="3" borderId="0" xfId="1" applyFont="1" applyFill="1" applyAlignment="1">
      <alignment horizontal="left"/>
    </xf>
    <xf numFmtId="0" fontId="38" fillId="0" borderId="0" xfId="1" applyFont="1" applyFill="1" applyAlignment="1">
      <alignment horizontal="left"/>
    </xf>
    <xf numFmtId="0" fontId="37" fillId="4" borderId="0" xfId="1" applyFont="1" applyFill="1" applyAlignment="1">
      <alignment horizontal="left"/>
    </xf>
    <xf numFmtId="0" fontId="37" fillId="0" borderId="0" xfId="1" applyFont="1" applyFill="1" applyAlignment="1">
      <alignment horizontal="left"/>
    </xf>
    <xf numFmtId="0" fontId="38" fillId="0" borderId="0" xfId="1" applyFont="1" applyFill="1" applyAlignment="1">
      <alignment horizontal="center"/>
    </xf>
    <xf numFmtId="0" fontId="0" fillId="0" borderId="0" xfId="0" pivotButton="1" applyBorder="1"/>
    <xf numFmtId="0" fontId="0" fillId="0" borderId="0" xfId="0" applyBorder="1" applyAlignment="1">
      <alignment horizontal="left"/>
    </xf>
    <xf numFmtId="0" fontId="0" fillId="0" borderId="0" xfId="0" applyNumberFormat="1" applyBorder="1"/>
    <xf numFmtId="0" fontId="0" fillId="0" borderId="0" xfId="0" applyBorder="1" applyAlignment="1">
      <alignment vertical="top"/>
    </xf>
    <xf numFmtId="0" fontId="33" fillId="0" borderId="1" xfId="0" applyFont="1" applyFill="1"/>
    <xf numFmtId="0" fontId="18" fillId="0" borderId="2" xfId="0" applyFont="1" applyFill="1" applyBorder="1"/>
    <xf numFmtId="0" fontId="4" fillId="4" borderId="0" xfId="0" applyFont="1" applyFill="1" applyBorder="1" applyAlignment="1">
      <alignment horizontal="center"/>
    </xf>
    <xf numFmtId="0" fontId="0" fillId="0" borderId="1" xfId="0" pivotButton="1"/>
    <xf numFmtId="0" fontId="0" fillId="0" borderId="1" xfId="0" applyAlignment="1">
      <alignment horizontal="left"/>
    </xf>
    <xf numFmtId="0" fontId="0" fillId="0" borderId="1" xfId="0" applyNumberFormat="1"/>
    <xf numFmtId="0" fontId="4" fillId="0" borderId="1" xfId="0" applyFont="1"/>
    <xf numFmtId="0" fontId="4" fillId="4" borderId="1" xfId="0" applyFont="1" applyFill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0" fillId="0" borderId="1" xfId="0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left" vertical="center" wrapText="1"/>
    </xf>
    <xf numFmtId="0" fontId="18" fillId="5" borderId="2" xfId="0" applyFont="1" applyFill="1" applyBorder="1" applyAlignment="1">
      <alignment horizontal="left" vertical="center"/>
    </xf>
    <xf numFmtId="38" fontId="35" fillId="5" borderId="2" xfId="1" applyNumberFormat="1" applyFont="1" applyFill="1" applyBorder="1" applyAlignment="1">
      <alignment horizontal="center" vertical="center"/>
    </xf>
    <xf numFmtId="0" fontId="35" fillId="5" borderId="7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33" fillId="5" borderId="1" xfId="0" applyFont="1" applyFill="1"/>
    <xf numFmtId="0" fontId="0" fillId="0" borderId="11" xfId="0" applyBorder="1" applyAlignment="1">
      <alignment horizontal="left"/>
    </xf>
    <xf numFmtId="0" fontId="0" fillId="0" borderId="10" xfId="0" applyNumberFormat="1" applyBorder="1"/>
    <xf numFmtId="0" fontId="0" fillId="0" borderId="11" xfId="0" applyFill="1" applyBorder="1" applyAlignment="1">
      <alignment horizontal="left"/>
    </xf>
    <xf numFmtId="0" fontId="18" fillId="0" borderId="9" xfId="0" applyFont="1" applyFill="1" applyBorder="1" applyAlignment="1">
      <alignment horizontal="center" vertical="center"/>
    </xf>
    <xf numFmtId="38" fontId="6" fillId="0" borderId="2" xfId="1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/>
    </xf>
    <xf numFmtId="38" fontId="18" fillId="0" borderId="2" xfId="1" applyNumberFormat="1" applyFont="1" applyFill="1" applyBorder="1" applyAlignment="1">
      <alignment horizontal="center" vertical="center"/>
    </xf>
    <xf numFmtId="38" fontId="6" fillId="0" borderId="2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18" fillId="4" borderId="3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49" fontId="6" fillId="4" borderId="2" xfId="0" applyNumberFormat="1" applyFont="1" applyFill="1" applyBorder="1"/>
    <xf numFmtId="0" fontId="6" fillId="4" borderId="2" xfId="0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/>
    </xf>
    <xf numFmtId="0" fontId="5" fillId="4" borderId="2" xfId="0" applyNumberFormat="1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/>
    </xf>
    <xf numFmtId="0" fontId="5" fillId="13" borderId="2" xfId="0" applyNumberFormat="1" applyFont="1" applyFill="1" applyBorder="1" applyAlignment="1">
      <alignment horizontal="center" vertical="center"/>
    </xf>
    <xf numFmtId="49" fontId="30" fillId="0" borderId="2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5" fillId="3" borderId="0" xfId="0" applyFont="1" applyFill="1" applyBorder="1" applyAlignment="1">
      <alignment horizontal="center" vertical="center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38" fontId="4" fillId="0" borderId="2" xfId="1" applyNumberFormat="1" applyFont="1" applyFill="1" applyBorder="1" applyAlignment="1">
      <alignment horizontal="center" vertical="center"/>
    </xf>
    <xf numFmtId="0" fontId="4" fillId="0" borderId="2" xfId="18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1" fillId="0" borderId="2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/>
    </xf>
    <xf numFmtId="0" fontId="43" fillId="0" borderId="0" xfId="1" applyFont="1" applyFill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0" fontId="45" fillId="14" borderId="4" xfId="0" applyFont="1" applyFill="1" applyBorder="1" applyAlignment="1">
      <alignment horizontal="center" vertical="center" wrapText="1"/>
    </xf>
    <xf numFmtId="0" fontId="45" fillId="14" borderId="2" xfId="0" applyFont="1" applyFill="1" applyBorder="1" applyAlignment="1">
      <alignment horizontal="center" vertical="center" wrapText="1"/>
    </xf>
    <xf numFmtId="15" fontId="45" fillId="14" borderId="2" xfId="0" applyNumberFormat="1" applyFont="1" applyFill="1" applyBorder="1" applyAlignment="1">
      <alignment horizontal="center" vertical="center" wrapText="1"/>
    </xf>
    <xf numFmtId="0" fontId="43" fillId="0" borderId="0" xfId="1" applyFont="1" applyFill="1" applyAlignment="1">
      <alignment vertical="center" wrapText="1"/>
    </xf>
    <xf numFmtId="0" fontId="46" fillId="0" borderId="0" xfId="1" applyFont="1" applyAlignment="1">
      <alignment wrapText="1"/>
    </xf>
    <xf numFmtId="0" fontId="46" fillId="0" borderId="0" xfId="1" applyFont="1" applyFill="1" applyAlignment="1">
      <alignment horizontal="center" vertical="center" wrapText="1"/>
    </xf>
    <xf numFmtId="0" fontId="46" fillId="0" borderId="0" xfId="1" applyFont="1" applyAlignment="1">
      <alignment horizontal="center" vertical="center" wrapText="1"/>
    </xf>
    <xf numFmtId="0" fontId="42" fillId="14" borderId="12" xfId="1" applyFont="1" applyFill="1" applyBorder="1" applyAlignment="1">
      <alignment horizontal="center" vertical="center" wrapText="1"/>
    </xf>
    <xf numFmtId="0" fontId="31" fillId="0" borderId="2" xfId="1" applyFont="1" applyFill="1" applyBorder="1" applyAlignment="1">
      <alignment horizontal="center" vertical="top" wrapText="1"/>
    </xf>
    <xf numFmtId="38" fontId="31" fillId="0" borderId="2" xfId="1" applyNumberFormat="1" applyFont="1" applyFill="1" applyBorder="1" applyAlignment="1">
      <alignment horizontal="left" vertical="top" wrapText="1"/>
    </xf>
    <xf numFmtId="38" fontId="31" fillId="0" borderId="2" xfId="1" applyNumberFormat="1" applyFont="1" applyFill="1" applyBorder="1" applyAlignment="1">
      <alignment horizontal="center" vertical="top" wrapText="1"/>
    </xf>
    <xf numFmtId="0" fontId="31" fillId="0" borderId="13" xfId="1" applyFont="1" applyFill="1" applyBorder="1" applyAlignment="1">
      <alignment vertical="top" wrapText="1"/>
    </xf>
    <xf numFmtId="0" fontId="31" fillId="0" borderId="0" xfId="1" applyFont="1" applyFill="1" applyBorder="1" applyAlignment="1">
      <alignment vertical="top" wrapText="1"/>
    </xf>
    <xf numFmtId="0" fontId="31" fillId="0" borderId="2" xfId="1" applyFont="1" applyFill="1" applyBorder="1" applyAlignment="1">
      <alignment horizontal="center" vertical="top"/>
    </xf>
    <xf numFmtId="0" fontId="31" fillId="0" borderId="13" xfId="1" applyFont="1" applyFill="1" applyBorder="1" applyAlignment="1">
      <alignment vertical="top"/>
    </xf>
    <xf numFmtId="0" fontId="31" fillId="0" borderId="0" xfId="1" applyFont="1" applyFill="1" applyBorder="1" applyAlignment="1">
      <alignment vertical="top"/>
    </xf>
    <xf numFmtId="0" fontId="31" fillId="0" borderId="13" xfId="1" applyFont="1" applyFill="1" applyBorder="1" applyAlignment="1">
      <alignment horizontal="left" vertical="center" wrapText="1"/>
    </xf>
    <xf numFmtId="0" fontId="31" fillId="0" borderId="0" xfId="1" applyFont="1" applyFill="1" applyBorder="1" applyAlignment="1">
      <alignment horizontal="left" vertical="center" wrapText="1"/>
    </xf>
    <xf numFmtId="0" fontId="47" fillId="0" borderId="13" xfId="30" applyFont="1" applyFill="1" applyBorder="1" applyAlignment="1" applyProtection="1">
      <alignment vertical="top" wrapText="1"/>
    </xf>
    <xf numFmtId="0" fontId="47" fillId="0" borderId="0" xfId="30" applyFont="1" applyFill="1" applyBorder="1" applyAlignment="1" applyProtection="1">
      <alignment vertical="top" wrapText="1"/>
    </xf>
    <xf numFmtId="0" fontId="46" fillId="3" borderId="0" xfId="1" applyFont="1" applyFill="1" applyAlignment="1">
      <alignment horizontal="center"/>
    </xf>
    <xf numFmtId="0" fontId="46" fillId="0" borderId="0" xfId="1" applyFont="1" applyFill="1" applyAlignment="1">
      <alignment horizontal="center"/>
    </xf>
    <xf numFmtId="0" fontId="46" fillId="0" borderId="0" xfId="1" applyFont="1" applyAlignment="1">
      <alignment horizontal="center"/>
    </xf>
    <xf numFmtId="0" fontId="46" fillId="0" borderId="0" xfId="1" applyFont="1" applyAlignment="1"/>
    <xf numFmtId="0" fontId="46" fillId="0" borderId="0" xfId="1" applyFont="1" applyAlignment="1">
      <alignment horizontal="left" vertical="top"/>
    </xf>
    <xf numFmtId="0" fontId="46" fillId="0" borderId="0" xfId="1" applyFont="1" applyBorder="1" applyAlignment="1"/>
    <xf numFmtId="0" fontId="46" fillId="3" borderId="0" xfId="1" applyFont="1" applyFill="1" applyAlignment="1">
      <alignment horizontal="center" wrapText="1"/>
    </xf>
    <xf numFmtId="0" fontId="46" fillId="0" borderId="0" xfId="1" applyFont="1" applyFill="1" applyAlignment="1">
      <alignment horizontal="center" wrapText="1"/>
    </xf>
    <xf numFmtId="0" fontId="46" fillId="0" borderId="0" xfId="1" applyFont="1" applyAlignment="1">
      <alignment horizontal="center" wrapText="1"/>
    </xf>
    <xf numFmtId="0" fontId="46" fillId="0" borderId="0" xfId="1" applyFont="1" applyAlignment="1">
      <alignment horizontal="left" vertical="top" wrapText="1"/>
    </xf>
    <xf numFmtId="0" fontId="46" fillId="0" borderId="0" xfId="1" applyFont="1" applyBorder="1" applyAlignment="1">
      <alignment wrapText="1"/>
    </xf>
    <xf numFmtId="0" fontId="49" fillId="0" borderId="2" xfId="0" applyFont="1" applyFill="1" applyBorder="1" applyAlignment="1">
      <alignment horizontal="left" vertical="center"/>
    </xf>
    <xf numFmtId="0" fontId="48" fillId="0" borderId="2" xfId="0" applyFont="1" applyFill="1" applyBorder="1" applyAlignment="1">
      <alignment horizontal="center" vertical="center"/>
    </xf>
    <xf numFmtId="0" fontId="48" fillId="0" borderId="2" xfId="0" applyFont="1" applyFill="1" applyBorder="1" applyAlignment="1">
      <alignment horizontal="left" vertical="center"/>
    </xf>
    <xf numFmtId="0" fontId="48" fillId="0" borderId="2" xfId="0" applyNumberFormat="1" applyFont="1" applyFill="1" applyBorder="1" applyAlignment="1">
      <alignment horizontal="left" vertical="center"/>
    </xf>
    <xf numFmtId="0" fontId="48" fillId="0" borderId="2" xfId="0" applyNumberFormat="1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vertical="center"/>
    </xf>
    <xf numFmtId="0" fontId="4" fillId="0" borderId="2" xfId="0" applyFont="1" applyBorder="1" applyAlignment="1"/>
    <xf numFmtId="0" fontId="4" fillId="0" borderId="2" xfId="0" applyFont="1" applyFill="1" applyBorder="1" applyAlignment="1"/>
    <xf numFmtId="0" fontId="48" fillId="0" borderId="2" xfId="0" applyNumberFormat="1" applyFont="1" applyFill="1" applyBorder="1" applyAlignment="1">
      <alignment vertical="center"/>
    </xf>
    <xf numFmtId="0" fontId="41" fillId="0" borderId="2" xfId="0" applyFont="1" applyBorder="1" applyAlignment="1"/>
    <xf numFmtId="0" fontId="4" fillId="3" borderId="2" xfId="0" applyFont="1" applyFill="1" applyBorder="1" applyAlignment="1"/>
    <xf numFmtId="0" fontId="5" fillId="0" borderId="0" xfId="0" applyNumberFormat="1" applyFont="1" applyFill="1" applyBorder="1" applyAlignment="1">
      <alignment vertical="center"/>
    </xf>
    <xf numFmtId="0" fontId="9" fillId="12" borderId="0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</cellXfs>
  <cellStyles count="31">
    <cellStyle name="Comma [0]" xfId="5" builtinId="6"/>
    <cellStyle name="Comma [0] 2" xfId="2"/>
    <cellStyle name="Comma [0] 3" xfId="12"/>
    <cellStyle name="Comma [0] 4" xfId="16"/>
    <cellStyle name="Comma [0] 5" xfId="23"/>
    <cellStyle name="Hyperlink" xfId="30" builtinId="8"/>
    <cellStyle name="Normal" xfId="0" builtinId="0"/>
    <cellStyle name="Normal 10" xfId="21"/>
    <cellStyle name="Normal 11" xfId="20"/>
    <cellStyle name="Normal 2" xfId="3"/>
    <cellStyle name="Normal 2 2" xfId="7"/>
    <cellStyle name="Normal 3" xfId="4"/>
    <cellStyle name="Normal 3 2" xfId="11"/>
    <cellStyle name="Normal 3 2 2" xfId="19"/>
    <cellStyle name="Normal 3 2 2 2" xfId="29"/>
    <cellStyle name="Normal 3 2 3" xfId="25"/>
    <cellStyle name="Normal 3 3" xfId="15"/>
    <cellStyle name="Normal 3 3 2" xfId="27"/>
    <cellStyle name="Normal 3 4" xfId="22"/>
    <cellStyle name="Normal 4" xfId="1"/>
    <cellStyle name="Normal 5" xfId="6"/>
    <cellStyle name="Normal 5 2" xfId="8"/>
    <cellStyle name="Normal 6" xfId="10"/>
    <cellStyle name="Normal 6 2" xfId="18"/>
    <cellStyle name="Normal 7" xfId="9"/>
    <cellStyle name="Normal 7 2" xfId="17"/>
    <cellStyle name="Normal 7 2 2" xfId="28"/>
    <cellStyle name="Normal 7 3" xfId="24"/>
    <cellStyle name="Normal 8" xfId="14"/>
    <cellStyle name="Normal 9" xfId="13"/>
    <cellStyle name="Normal 9 2" xfId="26"/>
  </cellStyles>
  <dxfs count="1">
    <dxf>
      <border>
        <left/>
        <right/>
        <top/>
        <bottom/>
        <vertical/>
        <horizontal/>
      </border>
    </dxf>
  </dxfs>
  <tableStyles count="0" defaultTableStyle="TableStyleMedium9" defaultPivotStyle="PivotStyleLight16"/>
  <colors>
    <mruColors>
      <color rgb="FFFF33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pivotCacheDefinition" Target="pivotCache/pivotCacheDefinition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pivotCacheDefinition" Target="pivotCache/pivotCacheDefinition2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Sebaran Kegiatan PE di Lokasi</a:t>
            </a:r>
            <a:r>
              <a:rPr lang="en-US" sz="1600" baseline="0"/>
              <a:t> Lain </a:t>
            </a:r>
            <a:br>
              <a:rPr lang="en-US" sz="1600" baseline="0"/>
            </a:br>
            <a:r>
              <a:rPr lang="en-US" sz="1600"/>
              <a:t>berdasarkan Pulau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33333333333334E-2"/>
          <c:y val="0.20734983806065371"/>
          <c:w val="0.7966092664461476"/>
          <c:h val="0.78064025892014077"/>
        </c:manualLayout>
      </c:layout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'update_form baru (2)'!$D$709:$D$713</c:f>
              <c:strCache>
                <c:ptCount val="5"/>
                <c:pt idx="0">
                  <c:v>JAWA</c:v>
                </c:pt>
                <c:pt idx="1">
                  <c:v>SUMATRA</c:v>
                </c:pt>
                <c:pt idx="2">
                  <c:v>KALIMANTAN</c:v>
                </c:pt>
                <c:pt idx="3">
                  <c:v>BALI</c:v>
                </c:pt>
                <c:pt idx="4">
                  <c:v>SULAWESI</c:v>
                </c:pt>
              </c:strCache>
            </c:strRef>
          </c:cat>
          <c:val>
            <c:numRef>
              <c:f>'update_form baru (2)'!$E$709:$E$713</c:f>
              <c:numCache>
                <c:formatCode>General</c:formatCode>
                <c:ptCount val="5"/>
                <c:pt idx="0">
                  <c:v>445</c:v>
                </c:pt>
                <c:pt idx="1">
                  <c:v>86</c:v>
                </c:pt>
                <c:pt idx="2">
                  <c:v>30</c:v>
                </c:pt>
                <c:pt idx="3">
                  <c:v>17</c:v>
                </c:pt>
                <c:pt idx="4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0112642169728798"/>
          <c:y val="0.29995630657497557"/>
          <c:w val="0.18220691163604574"/>
          <c:h val="0.54181026672807064"/>
        </c:manualLayout>
      </c:layout>
      <c:overlay val="0"/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Sheet6!$C$6:$C$49</c:f>
              <c:strCache>
                <c:ptCount val="44"/>
                <c:pt idx="0">
                  <c:v>BANDUNG</c:v>
                </c:pt>
                <c:pt idx="1">
                  <c:v>BEKASI</c:v>
                </c:pt>
                <c:pt idx="2">
                  <c:v>BOGOR</c:v>
                </c:pt>
                <c:pt idx="3">
                  <c:v>CIREBON</c:v>
                </c:pt>
                <c:pt idx="4">
                  <c:v>DEPOK</c:v>
                </c:pt>
                <c:pt idx="5">
                  <c:v>JAKARTA</c:v>
                </c:pt>
                <c:pt idx="6">
                  <c:v>JEMBER</c:v>
                </c:pt>
                <c:pt idx="7">
                  <c:v>KARAWANG</c:v>
                </c:pt>
                <c:pt idx="8">
                  <c:v>KEBUMEN</c:v>
                </c:pt>
                <c:pt idx="9">
                  <c:v>KUDUS</c:v>
                </c:pt>
                <c:pt idx="10">
                  <c:v>MAGELANG</c:v>
                </c:pt>
                <c:pt idx="11">
                  <c:v>MALANG</c:v>
                </c:pt>
                <c:pt idx="12">
                  <c:v>PATI</c:v>
                </c:pt>
                <c:pt idx="13">
                  <c:v>PEKALONGAN</c:v>
                </c:pt>
                <c:pt idx="14">
                  <c:v>PURWOKERTO</c:v>
                </c:pt>
                <c:pt idx="15">
                  <c:v>SALATIGA</c:v>
                </c:pt>
                <c:pt idx="16">
                  <c:v>SEMARANG</c:v>
                </c:pt>
                <c:pt idx="17">
                  <c:v>SERPONG</c:v>
                </c:pt>
                <c:pt idx="18">
                  <c:v>SOLO</c:v>
                </c:pt>
                <c:pt idx="19">
                  <c:v>SURABAYA</c:v>
                </c:pt>
                <c:pt idx="20">
                  <c:v>TANGERANG</c:v>
                </c:pt>
                <c:pt idx="21">
                  <c:v>TASIKMALAYA</c:v>
                </c:pt>
                <c:pt idx="22">
                  <c:v>TEGAL</c:v>
                </c:pt>
                <c:pt idx="23">
                  <c:v>YOGYAKARTA</c:v>
                </c:pt>
                <c:pt idx="24">
                  <c:v>ACEH</c:v>
                </c:pt>
                <c:pt idx="25">
                  <c:v>BATAM</c:v>
                </c:pt>
                <c:pt idx="26">
                  <c:v>BUKIT TINGGI</c:v>
                </c:pt>
                <c:pt idx="27">
                  <c:v>JAMBI</c:v>
                </c:pt>
                <c:pt idx="28">
                  <c:v>LAMPUNG</c:v>
                </c:pt>
                <c:pt idx="29">
                  <c:v>MEDAN</c:v>
                </c:pt>
                <c:pt idx="30">
                  <c:v>PADANG</c:v>
                </c:pt>
                <c:pt idx="31">
                  <c:v>PALEMBANG</c:v>
                </c:pt>
                <c:pt idx="32">
                  <c:v>PEKANBARU</c:v>
                </c:pt>
                <c:pt idx="33">
                  <c:v>RIAU</c:v>
                </c:pt>
                <c:pt idx="34">
                  <c:v>DENPASAR</c:v>
                </c:pt>
                <c:pt idx="35">
                  <c:v>KUTA</c:v>
                </c:pt>
                <c:pt idx="36">
                  <c:v>BALIKPAPAN</c:v>
                </c:pt>
                <c:pt idx="37">
                  <c:v>BANJARMASIN</c:v>
                </c:pt>
                <c:pt idx="38">
                  <c:v>PONTIANAK</c:v>
                </c:pt>
                <c:pt idx="39">
                  <c:v>SAMARINDA</c:v>
                </c:pt>
                <c:pt idx="40">
                  <c:v>SINGKAWANG</c:v>
                </c:pt>
                <c:pt idx="41">
                  <c:v>GORONTALO</c:v>
                </c:pt>
                <c:pt idx="42">
                  <c:v>MAKASSAR</c:v>
                </c:pt>
                <c:pt idx="43">
                  <c:v>MANADO</c:v>
                </c:pt>
              </c:strCache>
            </c:strRef>
          </c:cat>
          <c:val>
            <c:numRef>
              <c:f>Sheet6!$D$6:$D$49</c:f>
              <c:numCache>
                <c:formatCode>General</c:formatCode>
                <c:ptCount val="44"/>
                <c:pt idx="0">
                  <c:v>37</c:v>
                </c:pt>
                <c:pt idx="1">
                  <c:v>4</c:v>
                </c:pt>
                <c:pt idx="2">
                  <c:v>7</c:v>
                </c:pt>
                <c:pt idx="3">
                  <c:v>5</c:v>
                </c:pt>
                <c:pt idx="4">
                  <c:v>2</c:v>
                </c:pt>
                <c:pt idx="5">
                  <c:v>204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17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28</c:v>
                </c:pt>
                <c:pt idx="17">
                  <c:v>19</c:v>
                </c:pt>
                <c:pt idx="18">
                  <c:v>21</c:v>
                </c:pt>
                <c:pt idx="19">
                  <c:v>58</c:v>
                </c:pt>
                <c:pt idx="20">
                  <c:v>2</c:v>
                </c:pt>
                <c:pt idx="21">
                  <c:v>4</c:v>
                </c:pt>
                <c:pt idx="22">
                  <c:v>3</c:v>
                </c:pt>
                <c:pt idx="23">
                  <c:v>22</c:v>
                </c:pt>
                <c:pt idx="24">
                  <c:v>2</c:v>
                </c:pt>
                <c:pt idx="25">
                  <c:v>6</c:v>
                </c:pt>
                <c:pt idx="26">
                  <c:v>1</c:v>
                </c:pt>
                <c:pt idx="27">
                  <c:v>4</c:v>
                </c:pt>
                <c:pt idx="28">
                  <c:v>7</c:v>
                </c:pt>
                <c:pt idx="29">
                  <c:v>36</c:v>
                </c:pt>
                <c:pt idx="30">
                  <c:v>4</c:v>
                </c:pt>
                <c:pt idx="31">
                  <c:v>16</c:v>
                </c:pt>
                <c:pt idx="32">
                  <c:v>9</c:v>
                </c:pt>
                <c:pt idx="33">
                  <c:v>1</c:v>
                </c:pt>
                <c:pt idx="34">
                  <c:v>16</c:v>
                </c:pt>
                <c:pt idx="35">
                  <c:v>1</c:v>
                </c:pt>
                <c:pt idx="36">
                  <c:v>7</c:v>
                </c:pt>
                <c:pt idx="37">
                  <c:v>3</c:v>
                </c:pt>
                <c:pt idx="38">
                  <c:v>16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16</c:v>
                </c:pt>
                <c:pt idx="4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9870336"/>
        <c:axId val="579869160"/>
        <c:axId val="0"/>
      </c:bar3DChart>
      <c:catAx>
        <c:axId val="579870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79869160"/>
        <c:crosses val="autoZero"/>
        <c:auto val="1"/>
        <c:lblAlgn val="ctr"/>
        <c:lblOffset val="100"/>
        <c:noMultiLvlLbl val="0"/>
      </c:catAx>
      <c:valAx>
        <c:axId val="579869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9870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pivotSource>
    <c:name>[Data PE Website_Maret.xlsx]Kantor Pusat PE!PivotTable2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Kantor Pusat PE</a:t>
            </a:r>
          </a:p>
        </c:rich>
      </c:tx>
      <c:layout>
        <c:manualLayout>
          <c:xMode val="edge"/>
          <c:yMode val="edge"/>
          <c:x val="0.6188888888888997"/>
          <c:y val="1.8518518518518583E-2"/>
        </c:manualLayout>
      </c:layout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  <c:dLbl>
          <c:idx val="0"/>
          <c:layout>
            <c:manualLayout>
              <c:x val="0.13440113735783368"/>
              <c:y val="3.1752333041703211E-2"/>
            </c:manualLayout>
          </c:layout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layout>
            <c:manualLayout>
              <c:x val="6.5877734033247495E-2"/>
              <c:y val="-6.3155074365704292E-2"/>
            </c:manualLayout>
          </c:layout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-0.22949606299212943"/>
              <c:y val="-2.2645815106445769E-2"/>
            </c:manualLayout>
          </c:layout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layout>
            <c:manualLayout>
              <c:x val="-0.13293044619422992"/>
              <c:y val="-0.173108778069408"/>
            </c:manualLayout>
          </c:layout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layout>
            <c:manualLayout>
              <c:x val="-0.23131124234470693"/>
              <c:y val="-0.14070137066200281"/>
            </c:manualLayout>
          </c:layout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-1.3058617672790858E-2"/>
              <c:y val="-0.173108778069408"/>
            </c:manualLayout>
          </c:layout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'Kantor Pusat PE'!$B$3</c:f>
              <c:strCache>
                <c:ptCount val="1"/>
                <c:pt idx="0">
                  <c:v>Total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-1.3058617672790858E-2"/>
                  <c:y val="-0.173108778069408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5877734033247495E-2"/>
                  <c:y val="-6.315507436570429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3440113735783368"/>
                  <c:y val="3.1752333041703211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22949606299212943"/>
                  <c:y val="-2.2645815106445769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23131124234470693"/>
                  <c:y val="-0.14070137066200281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293044619422992"/>
                  <c:y val="-0.173108778069408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'Kantor Pusat PE'!$A$4:$A$11</c:f>
              <c:strCache>
                <c:ptCount val="7"/>
                <c:pt idx="0">
                  <c:v>Bali</c:v>
                </c:pt>
                <c:pt idx="1">
                  <c:v>Bekasi</c:v>
                </c:pt>
                <c:pt idx="2">
                  <c:v>Depok</c:v>
                </c:pt>
                <c:pt idx="3">
                  <c:v>Jakarta</c:v>
                </c:pt>
                <c:pt idx="4">
                  <c:v>Semarang</c:v>
                </c:pt>
                <c:pt idx="5">
                  <c:v>Surabaya</c:v>
                </c:pt>
                <c:pt idx="6">
                  <c:v>Tangerang</c:v>
                </c:pt>
              </c:strCache>
            </c:strRef>
          </c:cat>
          <c:val>
            <c:numRef>
              <c:f>'Kantor Pusat PE'!$B$4:$B$11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134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SEBARAN KEGIATAN PE DIBERBAGAI LOKASI SELAIN DI JAKARTA</a:t>
            </a:r>
          </a:p>
        </c:rich>
      </c:tx>
      <c:layout>
        <c:manualLayout>
          <c:xMode val="edge"/>
          <c:yMode val="edge"/>
          <c:x val="0.10368044619422565"/>
          <c:y val="2.7777777777778418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423665791776024E-2"/>
          <c:y val="0.25990995917177018"/>
          <c:w val="0.71470953630796163"/>
          <c:h val="0.64198563721202395"/>
        </c:manualLayout>
      </c:layout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KOTA!$E$5:$E$10</c:f>
              <c:strCache>
                <c:ptCount val="6"/>
                <c:pt idx="0">
                  <c:v>SURABAYA</c:v>
                </c:pt>
                <c:pt idx="1">
                  <c:v>BANDUNG</c:v>
                </c:pt>
                <c:pt idx="2">
                  <c:v>MEDAN</c:v>
                </c:pt>
                <c:pt idx="3">
                  <c:v>SEMARANG</c:v>
                </c:pt>
                <c:pt idx="4">
                  <c:v>YOGYAKARTA</c:v>
                </c:pt>
                <c:pt idx="5">
                  <c:v>LAIN-LAIN</c:v>
                </c:pt>
              </c:strCache>
            </c:strRef>
          </c:cat>
          <c:val>
            <c:numRef>
              <c:f>KOTA!$F$5:$F$10</c:f>
              <c:numCache>
                <c:formatCode>General</c:formatCode>
                <c:ptCount val="6"/>
                <c:pt idx="0">
                  <c:v>62</c:v>
                </c:pt>
                <c:pt idx="1">
                  <c:v>38</c:v>
                </c:pt>
                <c:pt idx="2">
                  <c:v>36</c:v>
                </c:pt>
                <c:pt idx="3">
                  <c:v>32</c:v>
                </c:pt>
                <c:pt idx="4">
                  <c:v>25</c:v>
                </c:pt>
                <c:pt idx="5">
                  <c:v>219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9300131233595805"/>
          <c:y val="0.29935768445610966"/>
          <c:w val="0.19033202099737534"/>
          <c:h val="0.50230314960629163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SEBARAN KEGIATAN PE DIBERBAGAI LOKASI SELAIN DI JAKARTA</a:t>
            </a:r>
          </a:p>
        </c:rich>
      </c:tx>
      <c:layout>
        <c:manualLayout>
          <c:xMode val="edge"/>
          <c:yMode val="edge"/>
          <c:x val="0.10368044619422565"/>
          <c:y val="2.7777777777778442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423665791776024E-2"/>
          <c:y val="0.25990995917177018"/>
          <c:w val="0.71470953630796163"/>
          <c:h val="0.64198563721202428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1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3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10"/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'KOTA (2)'!$E$5:$E$15</c:f>
              <c:strCache>
                <c:ptCount val="11"/>
                <c:pt idx="0">
                  <c:v>SURABAYA</c:v>
                </c:pt>
                <c:pt idx="1">
                  <c:v>BANDUNG</c:v>
                </c:pt>
                <c:pt idx="2">
                  <c:v>MEDAN</c:v>
                </c:pt>
                <c:pt idx="3">
                  <c:v>SEMARANG</c:v>
                </c:pt>
                <c:pt idx="4">
                  <c:v>YOGYAKARTA</c:v>
                </c:pt>
                <c:pt idx="5">
                  <c:v>SOLO</c:v>
                </c:pt>
                <c:pt idx="6">
                  <c:v>MALANG</c:v>
                </c:pt>
                <c:pt idx="7">
                  <c:v>MAKASSAR</c:v>
                </c:pt>
                <c:pt idx="8">
                  <c:v>DENPASAR</c:v>
                </c:pt>
                <c:pt idx="9">
                  <c:v>SERPONG</c:v>
                </c:pt>
                <c:pt idx="10">
                  <c:v>LAIN-LAIN</c:v>
                </c:pt>
              </c:strCache>
            </c:strRef>
          </c:cat>
          <c:val>
            <c:numRef>
              <c:f>'KOTA (2)'!$F$5:$F$15</c:f>
              <c:numCache>
                <c:formatCode>General</c:formatCode>
                <c:ptCount val="11"/>
                <c:pt idx="0">
                  <c:v>62</c:v>
                </c:pt>
                <c:pt idx="1">
                  <c:v>38</c:v>
                </c:pt>
                <c:pt idx="2">
                  <c:v>36</c:v>
                </c:pt>
                <c:pt idx="3">
                  <c:v>32</c:v>
                </c:pt>
                <c:pt idx="4">
                  <c:v>25</c:v>
                </c:pt>
                <c:pt idx="5">
                  <c:v>21</c:v>
                </c:pt>
                <c:pt idx="6">
                  <c:v>19</c:v>
                </c:pt>
                <c:pt idx="7">
                  <c:v>18</c:v>
                </c:pt>
                <c:pt idx="8">
                  <c:v>17</c:v>
                </c:pt>
                <c:pt idx="9">
                  <c:v>15</c:v>
                </c:pt>
                <c:pt idx="10">
                  <c:v>129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9300131233595805"/>
          <c:y val="0.29935768445610966"/>
          <c:w val="0.19033202099737534"/>
          <c:h val="0.5023031496062913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Sheet9!$H$3</c:f>
              <c:strCache>
                <c:ptCount val="1"/>
                <c:pt idx="0">
                  <c:v>JUMLAH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Sheet9!$G$4:$G$14</c:f>
              <c:strCache>
                <c:ptCount val="11"/>
                <c:pt idx="0">
                  <c:v>JAKARTA</c:v>
                </c:pt>
                <c:pt idx="1">
                  <c:v>SURABAYA</c:v>
                </c:pt>
                <c:pt idx="2">
                  <c:v>BANDUNG</c:v>
                </c:pt>
                <c:pt idx="3">
                  <c:v>MEDAN</c:v>
                </c:pt>
                <c:pt idx="4">
                  <c:v>SEMARANG</c:v>
                </c:pt>
                <c:pt idx="5">
                  <c:v>YOGYAKARTA</c:v>
                </c:pt>
                <c:pt idx="6">
                  <c:v>MAKASSAR</c:v>
                </c:pt>
                <c:pt idx="7">
                  <c:v>MALANG</c:v>
                </c:pt>
                <c:pt idx="8">
                  <c:v>SOLO</c:v>
                </c:pt>
                <c:pt idx="9">
                  <c:v>SERPONG</c:v>
                </c:pt>
                <c:pt idx="10">
                  <c:v>Lain-lain (38 Kota)</c:v>
                </c:pt>
              </c:strCache>
            </c:strRef>
          </c:cat>
          <c:val>
            <c:numRef>
              <c:f>Sheet9!$H$4:$H$14</c:f>
              <c:numCache>
                <c:formatCode>General</c:formatCode>
                <c:ptCount val="11"/>
                <c:pt idx="0">
                  <c:v>206</c:v>
                </c:pt>
                <c:pt idx="1">
                  <c:v>67</c:v>
                </c:pt>
                <c:pt idx="2">
                  <c:v>37</c:v>
                </c:pt>
                <c:pt idx="3">
                  <c:v>35</c:v>
                </c:pt>
                <c:pt idx="4">
                  <c:v>32</c:v>
                </c:pt>
                <c:pt idx="5">
                  <c:v>26</c:v>
                </c:pt>
                <c:pt idx="6">
                  <c:v>19</c:v>
                </c:pt>
                <c:pt idx="7">
                  <c:v>19</c:v>
                </c:pt>
                <c:pt idx="8">
                  <c:v>18</c:v>
                </c:pt>
                <c:pt idx="9">
                  <c:v>17</c:v>
                </c:pt>
                <c:pt idx="10">
                  <c:v>147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3771000"/>
        <c:axId val="563771392"/>
      </c:barChart>
      <c:catAx>
        <c:axId val="563771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71392"/>
        <c:crosses val="autoZero"/>
        <c:auto val="1"/>
        <c:lblAlgn val="ctr"/>
        <c:lblOffset val="100"/>
        <c:noMultiLvlLbl val="0"/>
      </c:catAx>
      <c:valAx>
        <c:axId val="563771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71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797718</xdr:colOff>
      <xdr:row>704</xdr:row>
      <xdr:rowOff>47625</xdr:rowOff>
    </xdr:from>
    <xdr:to>
      <xdr:col>8</xdr:col>
      <xdr:colOff>3536156</xdr:colOff>
      <xdr:row>724</xdr:row>
      <xdr:rowOff>130968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30</xdr:row>
      <xdr:rowOff>161924</xdr:rowOff>
    </xdr:from>
    <xdr:to>
      <xdr:col>18</xdr:col>
      <xdr:colOff>361950</xdr:colOff>
      <xdr:row>48</xdr:row>
      <xdr:rowOff>152399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2</xdr:row>
      <xdr:rowOff>47625</xdr:rowOff>
    </xdr:from>
    <xdr:to>
      <xdr:col>5</xdr:col>
      <xdr:colOff>819150</xdr:colOff>
      <xdr:row>19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1</xdr:row>
      <xdr:rowOff>142875</xdr:rowOff>
    </xdr:from>
    <xdr:to>
      <xdr:col>14</xdr:col>
      <xdr:colOff>161925</xdr:colOff>
      <xdr:row>18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1</xdr:row>
      <xdr:rowOff>142875</xdr:rowOff>
    </xdr:from>
    <xdr:to>
      <xdr:col>14</xdr:col>
      <xdr:colOff>161925</xdr:colOff>
      <xdr:row>18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464820</xdr:colOff>
      <xdr:row>9</xdr:row>
      <xdr:rowOff>114300</xdr:rowOff>
    </xdr:from>
    <xdr:to>
      <xdr:col>12</xdr:col>
      <xdr:colOff>586740</xdr:colOff>
      <xdr:row>26</xdr:row>
      <xdr:rowOff>7620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8.6.120\LKPPE\Rekap%20LKPEE\LKPEE%202011\Presentasi%20LKPEE\Kegiatan%20Underwriter%20Gabungan%20buat%20presentas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ntor%20cabang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8.6.120\1.%20OJK\Pembagian%20Portofolio\Lampiran%20SK%20DTLE_Portfolio%20PE%20I-I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8.6.120\1.%20OJK\Pembagian%20Portofolio\2014\Pembagian%20portfolio-rev_050914_Gofur%20-Ipe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8.6.120\4.%20Lain-lain\Data%20PE\Data%20PE%20per%2010%20Desember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 LKPEE Juni 2011"/>
      <sheetName val="Status Penjaminan"/>
      <sheetName val="DPE"/>
      <sheetName val="Februari"/>
      <sheetName val="nama &amp; alamat"/>
      <sheetName val="UPDATE"/>
      <sheetName val="Sheet2"/>
      <sheetName val="Sheet3"/>
      <sheetName val="Sheet1"/>
      <sheetName val="Sheet4"/>
      <sheetName val="Sheet5"/>
      <sheetName val="Sheet6"/>
      <sheetName val="Data PE-Pungutan 06.12.13"/>
    </sheetNames>
    <sheetDataSet>
      <sheetData sheetId="0" refreshError="1"/>
      <sheetData sheetId="1" refreshError="1">
        <row r="2">
          <cell r="B2" t="str">
            <v>AO</v>
          </cell>
          <cell r="C2" t="str">
            <v>Erdikha Elit Sekuritas</v>
          </cell>
          <cell r="D2" t="str">
            <v>Aktif</v>
          </cell>
          <cell r="E2" t="str">
            <v>Penjamin Pelaksana Emisi Efek</v>
          </cell>
        </row>
        <row r="3">
          <cell r="B3" t="str">
            <v>AH</v>
          </cell>
          <cell r="C3" t="str">
            <v>Makinta Securities</v>
          </cell>
          <cell r="D3" t="str">
            <v>Aktif</v>
          </cell>
          <cell r="E3" t="str">
            <v>Penjamin Pelaksana Emisi Efek</v>
          </cell>
        </row>
        <row r="4">
          <cell r="B4" t="str">
            <v>AP</v>
          </cell>
          <cell r="C4" t="str">
            <v>Pacific Capital</v>
          </cell>
          <cell r="D4" t="str">
            <v>Aktif</v>
          </cell>
          <cell r="E4" t="str">
            <v>Penjamin Emisi Efek</v>
          </cell>
        </row>
        <row r="5">
          <cell r="B5" t="str">
            <v>AK</v>
          </cell>
          <cell r="C5" t="str">
            <v>UBS Securities Indonesia</v>
          </cell>
          <cell r="D5" t="str">
            <v>Tidak Aktif</v>
          </cell>
          <cell r="E5" t="str">
            <v>-</v>
          </cell>
        </row>
        <row r="6">
          <cell r="B6" t="str">
            <v>AI</v>
          </cell>
          <cell r="C6" t="str">
            <v>UOB Kay Hian Securities</v>
          </cell>
          <cell r="D6" t="str">
            <v>Aktif</v>
          </cell>
          <cell r="E6" t="str">
            <v>Penjamin Emisi Efek</v>
          </cell>
        </row>
        <row r="7">
          <cell r="B7" t="str">
            <v>AN</v>
          </cell>
          <cell r="C7" t="str">
            <v>Wanteg Securindo</v>
          </cell>
          <cell r="D7" t="str">
            <v>Aktif</v>
          </cell>
          <cell r="E7" t="str">
            <v>Penjamin Emisi Efek</v>
          </cell>
        </row>
        <row r="8">
          <cell r="B8" t="str">
            <v>BJ</v>
          </cell>
          <cell r="C8" t="str">
            <v>Andalan Artha Advisindo Sekuritas</v>
          </cell>
          <cell r="D8" t="str">
            <v>Aktif</v>
          </cell>
          <cell r="E8" t="str">
            <v>Penjamin Pelaksana Emisi Efek</v>
          </cell>
        </row>
        <row r="9">
          <cell r="B9" t="str">
            <v>BP</v>
          </cell>
          <cell r="C9" t="str">
            <v>Bapindo Bumi Sekuritas</v>
          </cell>
          <cell r="D9" t="str">
            <v>Aktif</v>
          </cell>
          <cell r="E9" t="str">
            <v>Penjamin Emisi Efek</v>
          </cell>
        </row>
        <row r="10">
          <cell r="B10" t="str">
            <v>BQ</v>
          </cell>
          <cell r="C10" t="str">
            <v>Danpac Sekuritas</v>
          </cell>
          <cell r="D10" t="str">
            <v>Aktif</v>
          </cell>
          <cell r="E10" t="str">
            <v>Penjamin Emisi Efek</v>
          </cell>
        </row>
        <row r="11">
          <cell r="B11" t="str">
            <v>BD</v>
          </cell>
          <cell r="C11" t="str">
            <v>Indomitra Securities</v>
          </cell>
          <cell r="D11" t="str">
            <v>Aktif</v>
          </cell>
          <cell r="E11" t="str">
            <v>Penjamin Emisi Efek</v>
          </cell>
        </row>
        <row r="12">
          <cell r="B12" t="str">
            <v>BF</v>
          </cell>
          <cell r="C12" t="str">
            <v>Intifikasa Securindo</v>
          </cell>
          <cell r="D12" t="str">
            <v>Tidak Aktif</v>
          </cell>
          <cell r="E12" t="str">
            <v>-</v>
          </cell>
        </row>
        <row r="13">
          <cell r="B13" t="str">
            <v>BK</v>
          </cell>
          <cell r="C13" t="str">
            <v>JP Morgan Securities Indonesia</v>
          </cell>
          <cell r="D13" t="str">
            <v>Aktif</v>
          </cell>
          <cell r="E13" t="str">
            <v>Penjamin Emisi Efek</v>
          </cell>
        </row>
        <row r="14">
          <cell r="B14" t="str">
            <v>BM</v>
          </cell>
          <cell r="C14" t="str">
            <v>Overseas Securities</v>
          </cell>
          <cell r="D14" t="str">
            <v>Tidak Aktif</v>
          </cell>
          <cell r="E14" t="str">
            <v>-</v>
          </cell>
        </row>
        <row r="15">
          <cell r="B15" t="str">
            <v>AZ</v>
          </cell>
          <cell r="C15" t="str">
            <v>Sucorinvest Central Gani</v>
          </cell>
          <cell r="D15" t="str">
            <v>Aktif</v>
          </cell>
          <cell r="E15" t="str">
            <v>Penjamin Emisi Efek</v>
          </cell>
        </row>
        <row r="16">
          <cell r="B16" t="str">
            <v>X2</v>
          </cell>
          <cell r="C16" t="str">
            <v>Barclays Capital Securities Indonesia</v>
          </cell>
          <cell r="D16" t="str">
            <v>Tidak Aktif</v>
          </cell>
          <cell r="E16" t="str">
            <v>-</v>
          </cell>
        </row>
        <row r="17">
          <cell r="B17" t="str">
            <v>BZ</v>
          </cell>
          <cell r="C17" t="str">
            <v>Batavia Prosperindo Sekuritas</v>
          </cell>
          <cell r="D17" t="str">
            <v>Tidak Aktif</v>
          </cell>
          <cell r="E17" t="str">
            <v>-</v>
          </cell>
        </row>
        <row r="18">
          <cell r="B18" t="str">
            <v>BW</v>
          </cell>
          <cell r="C18" t="str">
            <v>BNP Paribas Securities Indonesia</v>
          </cell>
          <cell r="D18" t="str">
            <v>Aktif</v>
          </cell>
          <cell r="E18" t="str">
            <v>Penjamin Emisi Efek</v>
          </cell>
        </row>
        <row r="19">
          <cell r="B19" t="str">
            <v>CS</v>
          </cell>
          <cell r="C19" t="str">
            <v>Credit Suisse Securities Indonesia</v>
          </cell>
          <cell r="D19" t="str">
            <v>Tidak Aktif</v>
          </cell>
          <cell r="E19" t="str">
            <v>-</v>
          </cell>
        </row>
        <row r="20">
          <cell r="B20" t="str">
            <v>DB</v>
          </cell>
          <cell r="C20" t="str">
            <v>Deutsche Securities Indonesia</v>
          </cell>
          <cell r="D20" t="str">
            <v>Aktif</v>
          </cell>
          <cell r="E20" t="str">
            <v>Penjamin Pelaksana Emisi Efek</v>
          </cell>
        </row>
        <row r="21">
          <cell r="B21" t="str">
            <v>BS</v>
          </cell>
          <cell r="C21" t="str">
            <v>Equity Securities Indonesia</v>
          </cell>
          <cell r="D21" t="str">
            <v>Aktif</v>
          </cell>
          <cell r="E21" t="str">
            <v>Penjamin Emisi Efek</v>
          </cell>
        </row>
        <row r="22">
          <cell r="B22" t="str">
            <v>CC</v>
          </cell>
          <cell r="C22" t="str">
            <v>Mandiri Sekuritas</v>
          </cell>
          <cell r="D22" t="str">
            <v>Aktif</v>
          </cell>
          <cell r="E22" t="str">
            <v>Penjamin Pelaksana Emisi Efek</v>
          </cell>
        </row>
        <row r="23">
          <cell r="B23" t="str">
            <v>CD</v>
          </cell>
          <cell r="C23" t="str">
            <v>Mega Capital Indonesia</v>
          </cell>
          <cell r="D23" t="str">
            <v>Aktif</v>
          </cell>
          <cell r="E23" t="str">
            <v>Penjamin Emisi Efek</v>
          </cell>
        </row>
        <row r="24">
          <cell r="B24" t="str">
            <v>CM</v>
          </cell>
          <cell r="C24" t="str">
            <v>Optima Kharya Capital Securities</v>
          </cell>
          <cell r="D24" t="str">
            <v>Tidak Aktif</v>
          </cell>
          <cell r="E24" t="str">
            <v>-</v>
          </cell>
        </row>
        <row r="25">
          <cell r="B25" t="str">
            <v>CP</v>
          </cell>
          <cell r="C25" t="str">
            <v>Valbury Asia Securities</v>
          </cell>
          <cell r="D25" t="str">
            <v>Aktif</v>
          </cell>
          <cell r="E25" t="str">
            <v>Penjamin Emisi Efek</v>
          </cell>
        </row>
        <row r="26">
          <cell r="B26" t="str">
            <v>DX</v>
          </cell>
          <cell r="C26" t="str">
            <v>Bahana Securities</v>
          </cell>
          <cell r="D26" t="str">
            <v>Aktif</v>
          </cell>
          <cell r="E26" t="str">
            <v>Penjamin Pelaksana Emisi Efek</v>
          </cell>
        </row>
        <row r="27">
          <cell r="B27" t="str">
            <v>DP</v>
          </cell>
          <cell r="C27" t="str">
            <v>DBS Vickers Securities Indonesia</v>
          </cell>
          <cell r="D27" t="str">
            <v>Aktif</v>
          </cell>
          <cell r="E27" t="str">
            <v>Penjamin Pelaksana Emisi Efek</v>
          </cell>
        </row>
        <row r="28">
          <cell r="B28" t="str">
            <v>EL</v>
          </cell>
          <cell r="C28" t="str">
            <v>Evergreen Capital</v>
          </cell>
          <cell r="D28" t="str">
            <v>Aktif</v>
          </cell>
          <cell r="E28" t="str">
            <v>Penjamin Pelaksana Emisi Efek</v>
          </cell>
        </row>
        <row r="29">
          <cell r="B29" t="str">
            <v>V5</v>
          </cell>
          <cell r="C29" t="str">
            <v>ING Securities Indonesia</v>
          </cell>
          <cell r="D29" t="str">
            <v>Tidak Aktif</v>
          </cell>
          <cell r="E29" t="str">
            <v>-</v>
          </cell>
        </row>
        <row r="30">
          <cell r="B30" t="str">
            <v>DD</v>
          </cell>
          <cell r="C30" t="str">
            <v>Makindo Securities</v>
          </cell>
          <cell r="D30" t="str">
            <v>Aktif</v>
          </cell>
          <cell r="E30" t="str">
            <v>Penjamin Emisi Efek</v>
          </cell>
        </row>
        <row r="31">
          <cell r="B31" t="str">
            <v>DM</v>
          </cell>
          <cell r="C31" t="str">
            <v>Masindo Artha Securities</v>
          </cell>
          <cell r="D31" t="str">
            <v>Aktif</v>
          </cell>
          <cell r="E31" t="str">
            <v>Penjamin Emisi Efek</v>
          </cell>
        </row>
        <row r="32">
          <cell r="B32" t="str">
            <v>DR</v>
          </cell>
          <cell r="C32" t="str">
            <v>OSK Nusadana Securities Indonesia</v>
          </cell>
          <cell r="D32" t="str">
            <v>Aktif</v>
          </cell>
          <cell r="E32" t="str">
            <v>Penjamin Pelaksana Emisi Efek</v>
          </cell>
        </row>
        <row r="33">
          <cell r="B33" t="str">
            <v>DH</v>
          </cell>
          <cell r="C33" t="str">
            <v>Sinarmas Sekuritas</v>
          </cell>
          <cell r="D33" t="str">
            <v>Aktif</v>
          </cell>
          <cell r="E33" t="str">
            <v>Penjamin Pelaksana Emisi Efek</v>
          </cell>
        </row>
        <row r="34">
          <cell r="B34" t="str">
            <v>DG</v>
          </cell>
          <cell r="C34" t="str">
            <v>Tiga Pilar Sekuritas</v>
          </cell>
          <cell r="D34" t="str">
            <v>Tidak Aktif</v>
          </cell>
          <cell r="E34" t="str">
            <v>-</v>
          </cell>
        </row>
        <row r="35">
          <cell r="B35" t="str">
            <v>FS</v>
          </cell>
          <cell r="C35" t="str">
            <v>AmCapital Indonesia</v>
          </cell>
          <cell r="D35" t="str">
            <v>Aktif</v>
          </cell>
          <cell r="E35" t="str">
            <v>Penjamin Emisi Efek</v>
          </cell>
        </row>
        <row r="36">
          <cell r="B36" t="str">
            <v>FM</v>
          </cell>
          <cell r="C36" t="str">
            <v>Onix Capital Tbk.</v>
          </cell>
          <cell r="D36" t="str">
            <v>Aktif</v>
          </cell>
          <cell r="E36" t="str">
            <v>Penjamin Emisi Efek</v>
          </cell>
        </row>
        <row r="37">
          <cell r="B37" t="str">
            <v>EP</v>
          </cell>
          <cell r="C37" t="str">
            <v>MNC Securities</v>
          </cell>
          <cell r="D37" t="str">
            <v>Tidak Aktif</v>
          </cell>
          <cell r="E37" t="str">
            <v>-</v>
          </cell>
        </row>
        <row r="38">
          <cell r="B38" t="str">
            <v>FG</v>
          </cell>
          <cell r="C38" t="str">
            <v>Nomura Indonesia</v>
          </cell>
          <cell r="D38" t="str">
            <v>Tidak Aktif</v>
          </cell>
          <cell r="E38" t="str">
            <v>-</v>
          </cell>
        </row>
        <row r="39">
          <cell r="B39" t="str">
            <v>GR</v>
          </cell>
          <cell r="C39" t="str">
            <v>Panin Sekuritas Tbk.</v>
          </cell>
          <cell r="D39" t="str">
            <v>Aktif</v>
          </cell>
          <cell r="E39" t="str">
            <v>Penjamin Pelaksana Emisi Efek</v>
          </cell>
        </row>
        <row r="40">
          <cell r="B40" t="str">
            <v>HK</v>
          </cell>
          <cell r="C40" t="str">
            <v>Brent Securities</v>
          </cell>
          <cell r="D40" t="str">
            <v>Tidak Aktif</v>
          </cell>
          <cell r="E40" t="str">
            <v>-</v>
          </cell>
        </row>
        <row r="41">
          <cell r="B41" t="str">
            <v>II</v>
          </cell>
          <cell r="C41" t="str">
            <v>Danatama Makmur</v>
          </cell>
          <cell r="D41" t="str">
            <v>Aktif</v>
          </cell>
          <cell r="E41" t="str">
            <v>Penjamin Pelaksana Emisi Efek</v>
          </cell>
        </row>
        <row r="42">
          <cell r="B42" t="str">
            <v>EA</v>
          </cell>
          <cell r="C42" t="str">
            <v>Eficorp Sekuritas</v>
          </cell>
          <cell r="D42" t="str">
            <v>Tidak Aktif</v>
          </cell>
          <cell r="E42" t="str">
            <v>-</v>
          </cell>
        </row>
        <row r="43">
          <cell r="B43" t="str">
            <v>EV</v>
          </cell>
          <cell r="C43" t="str">
            <v>Evio Securities</v>
          </cell>
          <cell r="D43" t="str">
            <v>Tidak Aktif</v>
          </cell>
          <cell r="E43" t="str">
            <v>-</v>
          </cell>
        </row>
        <row r="44">
          <cell r="B44" t="str">
            <v>HD</v>
          </cell>
          <cell r="C44" t="str">
            <v>HD Capital Tbk.</v>
          </cell>
          <cell r="D44" t="str">
            <v>Aktif</v>
          </cell>
          <cell r="E44" t="str">
            <v>Penjamin Emisi Efek</v>
          </cell>
        </row>
        <row r="45">
          <cell r="B45" t="str">
            <v>HP</v>
          </cell>
          <cell r="C45" t="str">
            <v>Henan Putihrai</v>
          </cell>
          <cell r="D45" t="str">
            <v>Aktif</v>
          </cell>
          <cell r="E45" t="str">
            <v>Penjamin Emisi Efek</v>
          </cell>
        </row>
        <row r="46">
          <cell r="B46" t="str">
            <v>GW</v>
          </cell>
          <cell r="C46" t="str">
            <v>HSBC Securities Indonesia</v>
          </cell>
          <cell r="D46" t="str">
            <v>Aktif</v>
          </cell>
          <cell r="E46" t="str">
            <v>Penjamin Pelaksana Emisi Efek</v>
          </cell>
        </row>
        <row r="47">
          <cell r="B47" t="str">
            <v>IN</v>
          </cell>
          <cell r="C47" t="str">
            <v>Investindo Nusantara Sekuritas</v>
          </cell>
          <cell r="D47" t="str">
            <v>Aktif</v>
          </cell>
          <cell r="E47" t="str">
            <v>Penjamin Emisi Efek</v>
          </cell>
        </row>
        <row r="48">
          <cell r="B48" t="str">
            <v>HG</v>
          </cell>
          <cell r="C48" t="str">
            <v>RBS Asia Securities Indonesia</v>
          </cell>
          <cell r="D48" t="str">
            <v>Tidak Aktif</v>
          </cell>
          <cell r="E48" t="str">
            <v>-</v>
          </cell>
        </row>
        <row r="49">
          <cell r="B49" t="str">
            <v>IF</v>
          </cell>
          <cell r="C49" t="str">
            <v>Samuel Sekuritas Indonesia</v>
          </cell>
          <cell r="D49" t="str">
            <v>Aktif</v>
          </cell>
          <cell r="E49" t="str">
            <v>Penjamin Emisi Efek</v>
          </cell>
        </row>
        <row r="50">
          <cell r="B50" t="str">
            <v>IP</v>
          </cell>
          <cell r="C50" t="str">
            <v>Asjaya Indosurya Securities</v>
          </cell>
          <cell r="D50" t="str">
            <v>Aktif</v>
          </cell>
          <cell r="E50" t="str">
            <v>Penjamin Emisi Efek</v>
          </cell>
        </row>
        <row r="51">
          <cell r="B51" t="str">
            <v>KI</v>
          </cell>
          <cell r="C51" t="str">
            <v>Ciptadana Securities</v>
          </cell>
          <cell r="D51" t="str">
            <v>Aktif</v>
          </cell>
          <cell r="E51" t="str">
            <v>Penjamin Emisi Efek</v>
          </cell>
        </row>
        <row r="52">
          <cell r="B52" t="str">
            <v>KZ</v>
          </cell>
          <cell r="C52" t="str">
            <v>CLSA Indonesia</v>
          </cell>
          <cell r="D52" t="str">
            <v>Tidak Aktif</v>
          </cell>
          <cell r="E52" t="str">
            <v>-</v>
          </cell>
        </row>
        <row r="53">
          <cell r="B53" t="str">
            <v>KS</v>
          </cell>
          <cell r="C53" t="str">
            <v>Kresna Graha Sekurindo Tbk.</v>
          </cell>
          <cell r="D53" t="str">
            <v>Aktif</v>
          </cell>
          <cell r="E53" t="str">
            <v>Penjamin Emisi Efek</v>
          </cell>
        </row>
        <row r="54">
          <cell r="B54" t="str">
            <v>KW</v>
          </cell>
          <cell r="C54" t="str">
            <v>Madani Securities</v>
          </cell>
          <cell r="D54" t="str">
            <v>Aktif</v>
          </cell>
          <cell r="E54" t="str">
            <v>Penjamin Emisi Efek</v>
          </cell>
        </row>
        <row r="55">
          <cell r="B55" t="str">
            <v>KC</v>
          </cell>
          <cell r="C55" t="str">
            <v>Majapahit Securities Tbk.</v>
          </cell>
          <cell r="D55" t="str">
            <v>Aktif</v>
          </cell>
          <cell r="E55" t="str">
            <v>Penjamin Emisi Efek</v>
          </cell>
        </row>
        <row r="56">
          <cell r="B56" t="str">
            <v>V9</v>
          </cell>
          <cell r="C56" t="str">
            <v>Morgan Stanley Asia Indonesia</v>
          </cell>
          <cell r="D56" t="str">
            <v>Tidak Aktif</v>
          </cell>
          <cell r="E56" t="str">
            <v>-</v>
          </cell>
        </row>
        <row r="57">
          <cell r="B57" t="str">
            <v>KK</v>
          </cell>
          <cell r="C57" t="str">
            <v>Phillip Securities Indonesia</v>
          </cell>
          <cell r="D57" t="str">
            <v>Aktif</v>
          </cell>
          <cell r="E57" t="str">
            <v>Penjamin Emisi Efek</v>
          </cell>
        </row>
        <row r="58">
          <cell r="B58" t="str">
            <v>LG</v>
          </cell>
          <cell r="C58" t="str">
            <v>Trimegah Securities Tbk.</v>
          </cell>
          <cell r="D58" t="str">
            <v>Aktif</v>
          </cell>
          <cell r="E58" t="str">
            <v>Penjamin Pelaksana Emisi Efek</v>
          </cell>
        </row>
        <row r="59">
          <cell r="B59" t="str">
            <v>NI</v>
          </cell>
          <cell r="C59" t="str">
            <v>BNI Securities</v>
          </cell>
          <cell r="D59" t="str">
            <v>Aktif</v>
          </cell>
          <cell r="E59" t="str">
            <v>Penjamin Emisi Efek</v>
          </cell>
        </row>
        <row r="60">
          <cell r="B60" t="str">
            <v>OD</v>
          </cell>
          <cell r="C60" t="str">
            <v>Danareksa Sekuritas</v>
          </cell>
          <cell r="D60" t="str">
            <v>Aktif</v>
          </cell>
          <cell r="E60" t="str">
            <v>Penjamin Pelaksana Emisi Efek</v>
          </cell>
        </row>
        <row r="61">
          <cell r="B61" t="str">
            <v>MK</v>
          </cell>
          <cell r="C61" t="str">
            <v>Mahanusa Securities</v>
          </cell>
          <cell r="D61" t="str">
            <v>Tidak Aktif</v>
          </cell>
          <cell r="E61" t="str">
            <v>-</v>
          </cell>
        </row>
        <row r="62">
          <cell r="B62" t="str">
            <v>ML</v>
          </cell>
          <cell r="C62" t="str">
            <v>Merrill Lynch Indonesia</v>
          </cell>
          <cell r="D62" t="str">
            <v>Tidak Aktif</v>
          </cell>
          <cell r="E62" t="str">
            <v>-</v>
          </cell>
        </row>
        <row r="63">
          <cell r="B63" t="str">
            <v>MU</v>
          </cell>
          <cell r="C63" t="str">
            <v>Minna Padi Investama</v>
          </cell>
          <cell r="D63" t="str">
            <v>Aktif</v>
          </cell>
          <cell r="E63" t="str">
            <v>Penjamin Emisi Efek</v>
          </cell>
        </row>
        <row r="64">
          <cell r="B64" t="str">
            <v>LH</v>
          </cell>
          <cell r="C64" t="str">
            <v>Nusantara Capital Securities</v>
          </cell>
          <cell r="D64" t="str">
            <v>Aktif</v>
          </cell>
          <cell r="E64" t="str">
            <v>Penjamin Emisi Efek</v>
          </cell>
        </row>
        <row r="65">
          <cell r="B65" t="str">
            <v>LK</v>
          </cell>
          <cell r="C65" t="str">
            <v>Recapital Securities</v>
          </cell>
          <cell r="D65" t="str">
            <v>Aktif</v>
          </cell>
          <cell r="E65" t="str">
            <v>Penjamin Pelaksana Emisi Efek</v>
          </cell>
        </row>
        <row r="66">
          <cell r="B66" t="str">
            <v>LS</v>
          </cell>
          <cell r="C66" t="str">
            <v>Reliance Securities Tbk.</v>
          </cell>
          <cell r="D66" t="str">
            <v>Aktif</v>
          </cell>
          <cell r="E66" t="str">
            <v>Penjamin Pelaksana Emisi Efek</v>
          </cell>
        </row>
        <row r="67">
          <cell r="B67" t="str">
            <v>MG</v>
          </cell>
          <cell r="C67" t="str">
            <v>Semesta Indovest</v>
          </cell>
          <cell r="D67" t="str">
            <v>Aktif</v>
          </cell>
          <cell r="E67" t="str">
            <v>Penjamin Emisi Efek</v>
          </cell>
        </row>
        <row r="68">
          <cell r="B68" t="str">
            <v>MI</v>
          </cell>
          <cell r="C68" t="str">
            <v>Victoria Sekuritas</v>
          </cell>
          <cell r="D68" t="str">
            <v>Aktif</v>
          </cell>
          <cell r="E68" t="str">
            <v>Penjamin Emisi Efek</v>
          </cell>
        </row>
        <row r="69">
          <cell r="B69" t="str">
            <v>PP</v>
          </cell>
          <cell r="C69" t="str">
            <v>Aldiracita Corpotama</v>
          </cell>
          <cell r="D69" t="str">
            <v>Aktif</v>
          </cell>
          <cell r="E69" t="str">
            <v>Penjamin Emisi Efek</v>
          </cell>
        </row>
        <row r="70">
          <cell r="B70" t="str">
            <v>PF</v>
          </cell>
          <cell r="C70" t="str">
            <v>Danasakti Securities</v>
          </cell>
          <cell r="D70" t="str">
            <v>Aktif</v>
          </cell>
          <cell r="E70" t="str">
            <v>Penjamin Emisi Efek</v>
          </cell>
        </row>
        <row r="71">
          <cell r="B71" t="str">
            <v>PI</v>
          </cell>
          <cell r="C71" t="str">
            <v>e-Capital Securities</v>
          </cell>
          <cell r="D71" t="str">
            <v>Aktif</v>
          </cell>
          <cell r="E71" t="str">
            <v>Penjamin Emisi Efek</v>
          </cell>
        </row>
        <row r="72">
          <cell r="B72" t="str">
            <v>PG</v>
          </cell>
          <cell r="C72" t="str">
            <v>Panca Global Securities Tbk.</v>
          </cell>
          <cell r="D72" t="str">
            <v>Aktif</v>
          </cell>
          <cell r="E72" t="str">
            <v>Penjamin Emisi Efek</v>
          </cell>
        </row>
        <row r="73">
          <cell r="B73" t="str">
            <v>PK</v>
          </cell>
          <cell r="C73" t="str">
            <v>Pratama Capital Indonesia</v>
          </cell>
          <cell r="D73" t="str">
            <v>Aktif</v>
          </cell>
          <cell r="E73" t="str">
            <v>Penjamin Emisi Efek</v>
          </cell>
        </row>
        <row r="74">
          <cell r="B74" t="str">
            <v>PD</v>
          </cell>
          <cell r="C74" t="str">
            <v>Indo Premier Securities</v>
          </cell>
          <cell r="D74" t="str">
            <v>Tidak Aktif</v>
          </cell>
          <cell r="E74" t="str">
            <v>-</v>
          </cell>
        </row>
        <row r="75">
          <cell r="B75" t="str">
            <v>SH</v>
          </cell>
          <cell r="C75" t="str">
            <v>Artha Securities Indonesia</v>
          </cell>
          <cell r="D75" t="str">
            <v>Tidak Aktif</v>
          </cell>
          <cell r="E75" t="str">
            <v>-</v>
          </cell>
        </row>
        <row r="76">
          <cell r="B76" t="str">
            <v>RF</v>
          </cell>
          <cell r="C76" t="str">
            <v>Buana Capital</v>
          </cell>
          <cell r="D76" t="str">
            <v>Aktif</v>
          </cell>
          <cell r="E76" t="str">
            <v>Penjamin Emisi Efek</v>
          </cell>
        </row>
        <row r="77">
          <cell r="B77" t="str">
            <v>RX</v>
          </cell>
          <cell r="C77" t="str">
            <v>Macquarie Capital Securities Indonesia</v>
          </cell>
          <cell r="D77" t="str">
            <v>Tidak Aktif</v>
          </cell>
          <cell r="E77" t="str">
            <v>-</v>
          </cell>
        </row>
        <row r="78">
          <cell r="B78" t="str">
            <v>RB</v>
          </cell>
          <cell r="C78" t="str">
            <v>Nikko Securities Indonesia</v>
          </cell>
          <cell r="D78" t="str">
            <v>Aktif</v>
          </cell>
          <cell r="E78" t="str">
            <v>Penjamin Pelaksana Emisi Efek</v>
          </cell>
        </row>
        <row r="79">
          <cell r="B79" t="str">
            <v>RO</v>
          </cell>
          <cell r="C79" t="str">
            <v>NISP Sekuritas</v>
          </cell>
          <cell r="D79" t="str">
            <v>Aktif</v>
          </cell>
          <cell r="E79" t="str">
            <v>Penjamin Pelaksana Emisi Efek</v>
          </cell>
        </row>
        <row r="80">
          <cell r="B80" t="str">
            <v>SP</v>
          </cell>
          <cell r="C80" t="str">
            <v>Sarijaya Permana Sekuritas</v>
          </cell>
          <cell r="D80" t="str">
            <v>Tidak Aktif</v>
          </cell>
          <cell r="E80" t="str">
            <v>-</v>
          </cell>
        </row>
        <row r="81">
          <cell r="B81" t="str">
            <v>X3</v>
          </cell>
          <cell r="C81" t="str">
            <v>Standard Chartered Securities Indonesia</v>
          </cell>
          <cell r="D81" t="str">
            <v>Aktif</v>
          </cell>
          <cell r="E81" t="str">
            <v>Penjamin Pelaksana Emisi Efek</v>
          </cell>
        </row>
        <row r="82">
          <cell r="B82" t="str">
            <v>RS</v>
          </cell>
          <cell r="C82" t="str">
            <v>Yulie Sekurindo Tbk.</v>
          </cell>
          <cell r="D82" t="str">
            <v>Aktif</v>
          </cell>
          <cell r="E82" t="str">
            <v>Penjamin Emisi Efek</v>
          </cell>
        </row>
        <row r="83">
          <cell r="B83" t="str">
            <v>TA</v>
          </cell>
          <cell r="C83" t="str">
            <v>Citi Pacific Securities</v>
          </cell>
          <cell r="D83" t="str">
            <v>Aktif</v>
          </cell>
          <cell r="E83" t="str">
            <v>Penjamin Emisi Efek</v>
          </cell>
        </row>
        <row r="84">
          <cell r="B84" t="str">
            <v>TX</v>
          </cell>
          <cell r="C84" t="str">
            <v>Dhanawibawa Arthacemerlang</v>
          </cell>
          <cell r="D84" t="str">
            <v>Aktif</v>
          </cell>
          <cell r="E84" t="str">
            <v>Penjamin Emisi Efek</v>
          </cell>
        </row>
        <row r="85">
          <cell r="B85" t="str">
            <v>SQ</v>
          </cell>
          <cell r="C85" t="str">
            <v>Dinamika Usahajaya</v>
          </cell>
          <cell r="D85" t="str">
            <v>Aktif</v>
          </cell>
          <cell r="E85" t="str">
            <v>Penjamin Emisi Efek</v>
          </cell>
        </row>
        <row r="86">
          <cell r="B86" t="str">
            <v>WW</v>
          </cell>
          <cell r="C86" t="str">
            <v>Jakarta Securities</v>
          </cell>
          <cell r="D86" t="str">
            <v>Tidak Aktif</v>
          </cell>
          <cell r="E86" t="str">
            <v>-</v>
          </cell>
        </row>
        <row r="87">
          <cell r="B87" t="str">
            <v>TP</v>
          </cell>
          <cell r="C87" t="str">
            <v>Transasia Securities</v>
          </cell>
          <cell r="D87" t="str">
            <v>Aktif</v>
          </cell>
          <cell r="E87" t="str">
            <v>Penjamin Emisi Efek</v>
          </cell>
        </row>
        <row r="88">
          <cell r="B88" t="str">
            <v>TF</v>
          </cell>
          <cell r="C88" t="str">
            <v>Universal Broker Indonesia</v>
          </cell>
          <cell r="D88" t="str">
            <v>Aktif</v>
          </cell>
          <cell r="E88" t="str">
            <v>Penjamin Emisi Efek</v>
          </cell>
        </row>
        <row r="89">
          <cell r="B89" t="str">
            <v>XA</v>
          </cell>
          <cell r="C89" t="str">
            <v>Woori Korindo Securities Indonesia</v>
          </cell>
          <cell r="D89" t="str">
            <v>Aktif</v>
          </cell>
          <cell r="E89" t="str">
            <v>Penjamin Emisi Efek</v>
          </cell>
        </row>
        <row r="90">
          <cell r="B90" t="str">
            <v>YO</v>
          </cell>
          <cell r="C90" t="str">
            <v>Amantara Securities</v>
          </cell>
          <cell r="D90" t="str">
            <v>Aktif</v>
          </cell>
          <cell r="E90" t="str">
            <v>Penjamin Emisi Efek</v>
          </cell>
        </row>
        <row r="91">
          <cell r="B91" t="str">
            <v>ZR</v>
          </cell>
          <cell r="C91" t="str">
            <v>Bumiputera Capital Indonesia</v>
          </cell>
          <cell r="D91" t="str">
            <v>Aktif</v>
          </cell>
          <cell r="E91" t="str">
            <v>Penjamin Emisi Efek</v>
          </cell>
        </row>
        <row r="92">
          <cell r="B92" t="str">
            <v>YU</v>
          </cell>
          <cell r="C92" t="str">
            <v>CIMB Securities Indonesia</v>
          </cell>
          <cell r="D92" t="str">
            <v>Aktif</v>
          </cell>
          <cell r="E92" t="str">
            <v>Penjamin Pelaksana Emisi Efek</v>
          </cell>
        </row>
        <row r="93">
          <cell r="B93" t="str">
            <v>CG</v>
          </cell>
          <cell r="C93" t="str">
            <v>Citigroup Securities Indonesia</v>
          </cell>
          <cell r="D93" t="str">
            <v>Tidak Aktif</v>
          </cell>
          <cell r="E93" t="str">
            <v>-</v>
          </cell>
        </row>
        <row r="94">
          <cell r="B94" t="str">
            <v>ZP</v>
          </cell>
          <cell r="C94" t="str">
            <v>Kim Eng Securities</v>
          </cell>
          <cell r="D94" t="str">
            <v>Aktif</v>
          </cell>
          <cell r="E94" t="str">
            <v>Penjamin Pelaksana Emisi Efek</v>
          </cell>
        </row>
        <row r="95">
          <cell r="B95" t="str">
            <v>YJ</v>
          </cell>
          <cell r="C95" t="str">
            <v>Lautandhana Securindo</v>
          </cell>
          <cell r="D95" t="str">
            <v>Aktif</v>
          </cell>
          <cell r="E95" t="str">
            <v>Penjamin Emisi Efek</v>
          </cell>
        </row>
      </sheetData>
      <sheetData sheetId="2"/>
      <sheetData sheetId="3">
        <row r="2">
          <cell r="B2" t="str">
            <v>PP</v>
          </cell>
        </row>
      </sheetData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XXXX0"/>
      <sheetName val="LAMA"/>
      <sheetName val="BARU"/>
      <sheetName val="Sheet2"/>
      <sheetName val="CATAT"/>
      <sheetName val="SIP"/>
      <sheetName val="ridwan"/>
    </sheetNames>
    <sheetDataSet>
      <sheetData sheetId="0" refreshError="1"/>
      <sheetData sheetId="1" refreshError="1"/>
      <sheetData sheetId="2" refreshError="1"/>
      <sheetData sheetId="3" refreshError="1">
        <row r="426">
          <cell r="D426" t="str">
            <v>2. Ferry Setiawan</v>
          </cell>
        </row>
        <row r="429">
          <cell r="D429" t="str">
            <v>5. Djoko Joelijanto</v>
          </cell>
        </row>
        <row r="873">
          <cell r="D873" t="str">
            <v>Kasum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mbagian OJK"/>
      <sheetName val="PE I &amp; II"/>
      <sheetName val="PIC"/>
      <sheetName val="PE 1 &amp; 2"/>
      <sheetName val="PE 1 &amp; 2 (2)"/>
      <sheetName val="PE I &amp; II-edit p wayan"/>
      <sheetName val="Sheet1"/>
    </sheetNames>
    <sheetDataSet>
      <sheetData sheetId="0"/>
      <sheetData sheetId="1"/>
      <sheetData sheetId="2"/>
      <sheetData sheetId="3"/>
      <sheetData sheetId="4">
        <row r="10">
          <cell r="C10" t="str">
            <v>FS</v>
          </cell>
          <cell r="D10" t="str">
            <v>AmCapital Indonesia</v>
          </cell>
          <cell r="E10" t="str">
            <v>AB</v>
          </cell>
          <cell r="F10" t="str">
            <v>SIGIT</v>
          </cell>
        </row>
        <row r="11">
          <cell r="C11" t="str">
            <v>BJ</v>
          </cell>
          <cell r="D11" t="str">
            <v>Andalan Artha Advisindo Sekuritas</v>
          </cell>
          <cell r="E11" t="str">
            <v>AB</v>
          </cell>
          <cell r="F11" t="str">
            <v>NIA</v>
          </cell>
        </row>
        <row r="12">
          <cell r="C12" t="str">
            <v>ID</v>
          </cell>
          <cell r="D12" t="str">
            <v>Anugerah Securindo Indah</v>
          </cell>
          <cell r="E12" t="str">
            <v>AB</v>
          </cell>
          <cell r="F12" t="str">
            <v>SIGIT</v>
          </cell>
        </row>
        <row r="13">
          <cell r="C13" t="str">
            <v>IP</v>
          </cell>
          <cell r="D13" t="str">
            <v>Asjaya Indosurya Securities</v>
          </cell>
          <cell r="E13" t="str">
            <v>AB</v>
          </cell>
          <cell r="F13" t="str">
            <v>NIA</v>
          </cell>
        </row>
        <row r="14">
          <cell r="C14" t="str">
            <v>DX</v>
          </cell>
          <cell r="D14" t="str">
            <v>Bahana Securities</v>
          </cell>
          <cell r="E14" t="str">
            <v>AB</v>
          </cell>
          <cell r="F14" t="str">
            <v>NIA</v>
          </cell>
        </row>
        <row r="15">
          <cell r="C15" t="str">
            <v>BZ</v>
          </cell>
          <cell r="D15" t="str">
            <v>Batavia Prosperindo Sekuritas</v>
          </cell>
          <cell r="E15" t="str">
            <v>AB</v>
          </cell>
          <cell r="F15" t="str">
            <v>RESHA</v>
          </cell>
        </row>
        <row r="16">
          <cell r="C16" t="str">
            <v>AR</v>
          </cell>
          <cell r="D16" t="str">
            <v>Binaartha Parama</v>
          </cell>
          <cell r="E16" t="str">
            <v>AB</v>
          </cell>
          <cell r="F16" t="str">
            <v>YULI</v>
          </cell>
        </row>
        <row r="17">
          <cell r="C17" t="str">
            <v>GA</v>
          </cell>
          <cell r="D17" t="str">
            <v>Bloom Nusantara Capital</v>
          </cell>
          <cell r="E17" t="str">
            <v>AB</v>
          </cell>
          <cell r="F17" t="str">
            <v>NIA</v>
          </cell>
        </row>
        <row r="18">
          <cell r="C18" t="str">
            <v>BW</v>
          </cell>
          <cell r="D18" t="str">
            <v>BNP Paribas Securities Indonesia</v>
          </cell>
          <cell r="E18" t="str">
            <v>AB</v>
          </cell>
          <cell r="F18" t="str">
            <v>RESHA</v>
          </cell>
        </row>
        <row r="19">
          <cell r="C19" t="str">
            <v>BI</v>
          </cell>
          <cell r="D19" t="str">
            <v>Brata Investama</v>
          </cell>
          <cell r="E19" t="str">
            <v>Non AB</v>
          </cell>
          <cell r="F19" t="str">
            <v>YULI</v>
          </cell>
        </row>
        <row r="20">
          <cell r="C20" t="str">
            <v>HK</v>
          </cell>
          <cell r="D20" t="str">
            <v>Brent Securities</v>
          </cell>
          <cell r="E20" t="str">
            <v>AB</v>
          </cell>
          <cell r="F20" t="str">
            <v>SIGIT</v>
          </cell>
        </row>
        <row r="21">
          <cell r="C21" t="str">
            <v>CB</v>
          </cell>
          <cell r="D21" t="str">
            <v>Capital Bridge Indonesia</v>
          </cell>
          <cell r="E21" t="str">
            <v>Non AB</v>
          </cell>
          <cell r="F21" t="str">
            <v>NIA</v>
          </cell>
        </row>
        <row r="22">
          <cell r="C22" t="str">
            <v>CG</v>
          </cell>
          <cell r="D22" t="str">
            <v>Citigroup Securities Indonesia</v>
          </cell>
          <cell r="E22" t="str">
            <v>AB</v>
          </cell>
          <cell r="F22" t="str">
            <v>NIA</v>
          </cell>
        </row>
        <row r="23">
          <cell r="C23" t="str">
            <v>CS</v>
          </cell>
          <cell r="D23" t="str">
            <v>Credit Suisse Securities Indonesia</v>
          </cell>
          <cell r="E23" t="str">
            <v>AB</v>
          </cell>
          <cell r="F23" t="str">
            <v>RESHA</v>
          </cell>
        </row>
        <row r="24">
          <cell r="C24" t="str">
            <v>II</v>
          </cell>
          <cell r="D24" t="str">
            <v>Danatama Makmur</v>
          </cell>
          <cell r="E24" t="str">
            <v>AB</v>
          </cell>
          <cell r="F24" t="str">
            <v>SIGIT</v>
          </cell>
        </row>
        <row r="25">
          <cell r="C25" t="str">
            <v>BQ</v>
          </cell>
          <cell r="D25" t="str">
            <v>Danpac Sekuritas</v>
          </cell>
          <cell r="E25" t="str">
            <v>AB</v>
          </cell>
          <cell r="F25" t="str">
            <v>YULI</v>
          </cell>
        </row>
        <row r="26">
          <cell r="C26" t="str">
            <v>DP</v>
          </cell>
          <cell r="D26" t="str">
            <v>DBS Vickers Securities Indonesia</v>
          </cell>
          <cell r="E26" t="str">
            <v>AB</v>
          </cell>
          <cell r="F26" t="str">
            <v>NIA</v>
          </cell>
        </row>
        <row r="27">
          <cell r="C27" t="str">
            <v>DB</v>
          </cell>
          <cell r="D27" t="str">
            <v>Deutsche Securities Indonesia</v>
          </cell>
          <cell r="E27" t="str">
            <v>AB</v>
          </cell>
          <cell r="F27" t="str">
            <v>RESHA</v>
          </cell>
        </row>
        <row r="28">
          <cell r="C28" t="str">
            <v>DS</v>
          </cell>
          <cell r="D28" t="str">
            <v>Dinar Securities</v>
          </cell>
          <cell r="E28" t="str">
            <v>Non AB</v>
          </cell>
          <cell r="F28" t="str">
            <v>NIA</v>
          </cell>
        </row>
        <row r="29">
          <cell r="C29" t="str">
            <v>EA</v>
          </cell>
          <cell r="D29" t="str">
            <v>Eficorp Sekuritas</v>
          </cell>
          <cell r="E29" t="str">
            <v>Non AB</v>
          </cell>
          <cell r="F29" t="str">
            <v>SIGIT</v>
          </cell>
        </row>
        <row r="30">
          <cell r="C30" t="str">
            <v>ES</v>
          </cell>
          <cell r="D30" t="str">
            <v>Ekokapital Sekuritas</v>
          </cell>
          <cell r="E30" t="str">
            <v>AB</v>
          </cell>
          <cell r="F30" t="str">
            <v>NIA</v>
          </cell>
        </row>
        <row r="31">
          <cell r="C31" t="str">
            <v>BS</v>
          </cell>
          <cell r="D31" t="str">
            <v>Equity Securities Indonesia</v>
          </cell>
          <cell r="E31" t="str">
            <v>AB</v>
          </cell>
          <cell r="F31" t="str">
            <v>RESHA</v>
          </cell>
        </row>
        <row r="32">
          <cell r="C32" t="str">
            <v>AO</v>
          </cell>
          <cell r="D32" t="str">
            <v>Erdikha Elit Sekuritas</v>
          </cell>
          <cell r="E32" t="str">
            <v>AB</v>
          </cell>
          <cell r="F32" t="str">
            <v>YULI</v>
          </cell>
        </row>
        <row r="33">
          <cell r="C33" t="str">
            <v>EL</v>
          </cell>
          <cell r="D33" t="str">
            <v>Evergreen Capital</v>
          </cell>
          <cell r="E33" t="str">
            <v>AB</v>
          </cell>
          <cell r="F33" t="str">
            <v>NIA</v>
          </cell>
        </row>
        <row r="34">
          <cell r="C34" t="str">
            <v>EV</v>
          </cell>
          <cell r="D34" t="str">
            <v>Evio Securities</v>
          </cell>
          <cell r="E34" t="str">
            <v>Non AB</v>
          </cell>
          <cell r="F34" t="str">
            <v>SIGIT</v>
          </cell>
        </row>
        <row r="35">
          <cell r="C35" t="str">
            <v>FO</v>
          </cell>
          <cell r="D35" t="str">
            <v>Forte Mentari Securities</v>
          </cell>
          <cell r="E35" t="str">
            <v>AB</v>
          </cell>
          <cell r="F35" t="str">
            <v>YULI</v>
          </cell>
        </row>
        <row r="36">
          <cell r="C36" t="str">
            <v>GN</v>
          </cell>
          <cell r="D36" t="str">
            <v>Garuda Nusantara Capital</v>
          </cell>
          <cell r="E36" t="str">
            <v>Non AB</v>
          </cell>
          <cell r="F36" t="str">
            <v>SIGIT</v>
          </cell>
        </row>
        <row r="37">
          <cell r="C37" t="str">
            <v>AF</v>
          </cell>
          <cell r="D37" t="str">
            <v>Harita Kencana Securities</v>
          </cell>
          <cell r="E37" t="str">
            <v>AB</v>
          </cell>
          <cell r="F37" t="str">
            <v>YULI</v>
          </cell>
        </row>
        <row r="38">
          <cell r="C38" t="str">
            <v>HD</v>
          </cell>
          <cell r="D38" t="str">
            <v>HD Capital Tbk.</v>
          </cell>
          <cell r="E38" t="str">
            <v>AB</v>
          </cell>
          <cell r="F38" t="str">
            <v>SIGIT</v>
          </cell>
        </row>
        <row r="39">
          <cell r="C39" t="str">
            <v>HP</v>
          </cell>
          <cell r="D39" t="str">
            <v>Henan Putihrai</v>
          </cell>
          <cell r="E39" t="str">
            <v>AB</v>
          </cell>
          <cell r="F39" t="str">
            <v>SIGIT</v>
          </cell>
        </row>
        <row r="40">
          <cell r="C40" t="str">
            <v>GW</v>
          </cell>
          <cell r="D40" t="str">
            <v>HSBC Securities Indonesia</v>
          </cell>
          <cell r="E40" t="str">
            <v>AB</v>
          </cell>
          <cell r="F40" t="str">
            <v>SIGIT</v>
          </cell>
        </row>
        <row r="41">
          <cell r="C41" t="str">
            <v>BD</v>
          </cell>
          <cell r="D41" t="str">
            <v>Indomitra Securities</v>
          </cell>
          <cell r="E41" t="str">
            <v>AB</v>
          </cell>
          <cell r="F41" t="str">
            <v>SIGIT</v>
          </cell>
        </row>
        <row r="42">
          <cell r="C42" t="str">
            <v>IU</v>
          </cell>
          <cell r="D42" t="str">
            <v>Inovasi Utama Sekurindo</v>
          </cell>
          <cell r="E42" t="str">
            <v>AB</v>
          </cell>
          <cell r="F42" t="str">
            <v>SIGIT</v>
          </cell>
        </row>
        <row r="43">
          <cell r="C43" t="str">
            <v>BF</v>
          </cell>
          <cell r="D43" t="str">
            <v>Intifikasa Securindo</v>
          </cell>
          <cell r="E43" t="str">
            <v>AB</v>
          </cell>
          <cell r="F43" t="str">
            <v>SIGIT</v>
          </cell>
        </row>
        <row r="44">
          <cell r="C44" t="str">
            <v>IT</v>
          </cell>
          <cell r="D44" t="str">
            <v>Intiteladan Arthaswadaya</v>
          </cell>
          <cell r="E44" t="str">
            <v>AB</v>
          </cell>
          <cell r="F44" t="str">
            <v>NIA</v>
          </cell>
        </row>
        <row r="45">
          <cell r="C45" t="str">
            <v>IN</v>
          </cell>
          <cell r="D45" t="str">
            <v>Investindo Nusantara Sekuritas</v>
          </cell>
          <cell r="E45" t="str">
            <v>AB</v>
          </cell>
          <cell r="F45" t="str">
            <v>SIGIT</v>
          </cell>
        </row>
        <row r="46">
          <cell r="C46" t="str">
            <v>BK</v>
          </cell>
          <cell r="D46" t="str">
            <v>JP Morgan Securities Indonesia</v>
          </cell>
          <cell r="E46" t="str">
            <v>AB</v>
          </cell>
          <cell r="F46" t="str">
            <v>RESHA</v>
          </cell>
        </row>
        <row r="47">
          <cell r="C47" t="str">
            <v>AG</v>
          </cell>
          <cell r="D47" t="str">
            <v>Kiwoom Securities Indonesia</v>
          </cell>
          <cell r="E47" t="str">
            <v>AB</v>
          </cell>
          <cell r="F47" t="str">
            <v>YULI</v>
          </cell>
        </row>
        <row r="48">
          <cell r="C48" t="str">
            <v>GI</v>
          </cell>
          <cell r="D48" t="str">
            <v>Mahastra Capital</v>
          </cell>
          <cell r="E48" t="str">
            <v>AB</v>
          </cell>
          <cell r="F48" t="str">
            <v>YULI</v>
          </cell>
        </row>
        <row r="49">
          <cell r="C49" t="str">
            <v>DD</v>
          </cell>
          <cell r="D49" t="str">
            <v>Makindo Securities</v>
          </cell>
          <cell r="E49" t="str">
            <v>AB</v>
          </cell>
          <cell r="F49" t="str">
            <v>NIA</v>
          </cell>
        </row>
        <row r="50">
          <cell r="C50" t="str">
            <v>AH</v>
          </cell>
          <cell r="D50" t="str">
            <v>Makinta Securities</v>
          </cell>
          <cell r="E50" t="str">
            <v>AB</v>
          </cell>
          <cell r="F50" t="str">
            <v>YULI</v>
          </cell>
        </row>
        <row r="51">
          <cell r="C51" t="str">
            <v>CC</v>
          </cell>
          <cell r="D51" t="str">
            <v>Mandiri Sekuritas</v>
          </cell>
          <cell r="E51" t="str">
            <v>AB</v>
          </cell>
          <cell r="F51" t="str">
            <v>RESHA</v>
          </cell>
        </row>
        <row r="52">
          <cell r="C52" t="str">
            <v>DM</v>
          </cell>
          <cell r="D52" t="str">
            <v>Masindo Artha Securities</v>
          </cell>
          <cell r="E52" t="str">
            <v>AB</v>
          </cell>
          <cell r="F52" t="str">
            <v>NIA</v>
          </cell>
        </row>
        <row r="53">
          <cell r="C53" t="str">
            <v>CD</v>
          </cell>
          <cell r="D53" t="str">
            <v>Mega Capital Indonesia</v>
          </cell>
          <cell r="E53" t="str">
            <v>AB</v>
          </cell>
          <cell r="F53" t="str">
            <v>RESHA</v>
          </cell>
        </row>
        <row r="54">
          <cell r="C54" t="str">
            <v>EP</v>
          </cell>
          <cell r="D54" t="str">
            <v>MNC Securities</v>
          </cell>
          <cell r="E54" t="str">
            <v>AB</v>
          </cell>
          <cell r="F54" t="str">
            <v>NIA</v>
          </cell>
        </row>
        <row r="55">
          <cell r="C55" t="str">
            <v>FG</v>
          </cell>
          <cell r="D55" t="str">
            <v>Nomura Indonesia</v>
          </cell>
          <cell r="E55" t="str">
            <v>AB</v>
          </cell>
          <cell r="F55" t="str">
            <v>YULI</v>
          </cell>
        </row>
        <row r="56">
          <cell r="C56" t="str">
            <v>FM</v>
          </cell>
          <cell r="D56" t="str">
            <v>Onix Capital Tbk.</v>
          </cell>
          <cell r="E56" t="str">
            <v>AB</v>
          </cell>
          <cell r="F56" t="str">
            <v>RESHA</v>
          </cell>
        </row>
        <row r="57">
          <cell r="C57" t="str">
            <v>CM</v>
          </cell>
          <cell r="D57" t="str">
            <v>Optima Kharya Capital Securities</v>
          </cell>
          <cell r="E57" t="str">
            <v>AB</v>
          </cell>
          <cell r="F57" t="str">
            <v>RESHA</v>
          </cell>
        </row>
        <row r="58">
          <cell r="C58" t="str">
            <v>DR</v>
          </cell>
          <cell r="D58" t="str">
            <v>OSK Nusadana Securities Indonesia</v>
          </cell>
          <cell r="E58" t="str">
            <v>AB</v>
          </cell>
          <cell r="F58" t="str">
            <v>NIA</v>
          </cell>
        </row>
        <row r="59">
          <cell r="C59" t="str">
            <v>AD</v>
          </cell>
          <cell r="D59" t="str">
            <v>Oso Securities</v>
          </cell>
          <cell r="E59" t="str">
            <v>AB</v>
          </cell>
          <cell r="F59" t="str">
            <v>YULI</v>
          </cell>
        </row>
        <row r="60">
          <cell r="C60" t="str">
            <v>BM</v>
          </cell>
          <cell r="D60" t="str">
            <v>Overseas Securities</v>
          </cell>
          <cell r="E60" t="str">
            <v>AB</v>
          </cell>
          <cell r="F60" t="str">
            <v>SIGIT</v>
          </cell>
        </row>
        <row r="61">
          <cell r="C61" t="str">
            <v>IH</v>
          </cell>
          <cell r="D61" t="str">
            <v>Pacific 2000 Securities</v>
          </cell>
          <cell r="E61" t="str">
            <v>AB</v>
          </cell>
          <cell r="F61" t="str">
            <v>SIGIT</v>
          </cell>
        </row>
        <row r="62">
          <cell r="C62" t="str">
            <v>AP</v>
          </cell>
          <cell r="D62" t="str">
            <v>Pacific Capital</v>
          </cell>
          <cell r="E62" t="str">
            <v>AB</v>
          </cell>
          <cell r="F62" t="str">
            <v>YULI</v>
          </cell>
        </row>
        <row r="63">
          <cell r="C63" t="str">
            <v>GR</v>
          </cell>
          <cell r="D63" t="str">
            <v>Panin Sekuritas Tbk.</v>
          </cell>
          <cell r="E63" t="str">
            <v>AB</v>
          </cell>
          <cell r="F63" t="str">
            <v>SIGIT</v>
          </cell>
        </row>
        <row r="64">
          <cell r="C64" t="str">
            <v>AT</v>
          </cell>
          <cell r="D64" t="str">
            <v>Phintraco Securities</v>
          </cell>
          <cell r="E64" t="str">
            <v>AB</v>
          </cell>
          <cell r="F64" t="str">
            <v>YULI</v>
          </cell>
        </row>
        <row r="65">
          <cell r="C65" t="str">
            <v>DU</v>
          </cell>
          <cell r="D65" t="str">
            <v>Redialindo Mandiri</v>
          </cell>
          <cell r="E65" t="str">
            <v>AB</v>
          </cell>
          <cell r="F65" t="str">
            <v>NIA</v>
          </cell>
        </row>
        <row r="66">
          <cell r="C66" t="str">
            <v>GF</v>
          </cell>
          <cell r="D66" t="str">
            <v>Royal Trust Capital</v>
          </cell>
          <cell r="E66" t="str">
            <v>AB</v>
          </cell>
          <cell r="F66" t="str">
            <v>SIGIT</v>
          </cell>
        </row>
        <row r="67">
          <cell r="C67" t="str">
            <v>IF</v>
          </cell>
          <cell r="D67" t="str">
            <v>Samuel Sekuritas Indonesia</v>
          </cell>
          <cell r="E67" t="str">
            <v>AB</v>
          </cell>
          <cell r="F67" t="str">
            <v>SIGIT</v>
          </cell>
        </row>
        <row r="68">
          <cell r="C68" t="str">
            <v>FA</v>
          </cell>
          <cell r="D68" t="str">
            <v>Signature Capital Indonesia</v>
          </cell>
          <cell r="E68" t="str">
            <v>Non AB</v>
          </cell>
          <cell r="F68" t="str">
            <v>YULI</v>
          </cell>
        </row>
        <row r="69">
          <cell r="C69" t="str">
            <v>DH</v>
          </cell>
          <cell r="D69" t="str">
            <v>Sinarmas Sekuritas</v>
          </cell>
          <cell r="E69" t="str">
            <v>AB</v>
          </cell>
          <cell r="F69" t="str">
            <v>NIA</v>
          </cell>
        </row>
        <row r="70">
          <cell r="C70" t="str">
            <v>AZ</v>
          </cell>
          <cell r="D70" t="str">
            <v>Sucorinvest Central Gani</v>
          </cell>
          <cell r="E70" t="str">
            <v>AB</v>
          </cell>
          <cell r="F70" t="str">
            <v>NIA</v>
          </cell>
        </row>
        <row r="71">
          <cell r="C71" t="str">
            <v>DG</v>
          </cell>
          <cell r="D71" t="str">
            <v>Tiga Pilar Sekuritas</v>
          </cell>
          <cell r="E71" t="str">
            <v>Non AB</v>
          </cell>
          <cell r="F71" t="str">
            <v>NIA</v>
          </cell>
        </row>
        <row r="72">
          <cell r="C72" t="str">
            <v>BR</v>
          </cell>
          <cell r="D72" t="str">
            <v>Trust Securities</v>
          </cell>
          <cell r="E72" t="str">
            <v>AB</v>
          </cell>
          <cell r="F72" t="str">
            <v>RESHA</v>
          </cell>
        </row>
        <row r="73">
          <cell r="C73" t="str">
            <v>AK</v>
          </cell>
          <cell r="D73" t="str">
            <v>UBS Securities Indonesia</v>
          </cell>
          <cell r="E73" t="str">
            <v>AB</v>
          </cell>
          <cell r="F73" t="str">
            <v>YULI</v>
          </cell>
        </row>
        <row r="74">
          <cell r="C74" t="str">
            <v>AI</v>
          </cell>
          <cell r="D74" t="str">
            <v>UOB Kay Hian Securities</v>
          </cell>
          <cell r="E74" t="str">
            <v>AB</v>
          </cell>
          <cell r="F74" t="str">
            <v>YULI</v>
          </cell>
        </row>
        <row r="75">
          <cell r="C75" t="str">
            <v>CP</v>
          </cell>
          <cell r="D75" t="str">
            <v>Valbury Asia Securities</v>
          </cell>
          <cell r="E75" t="str">
            <v>AB</v>
          </cell>
          <cell r="F75" t="str">
            <v>RESHA</v>
          </cell>
        </row>
        <row r="76">
          <cell r="C76" t="str">
            <v>AN</v>
          </cell>
          <cell r="D76" t="str">
            <v>Wanteg Securindo</v>
          </cell>
          <cell r="E76" t="str">
            <v>AB</v>
          </cell>
          <cell r="F76" t="str">
            <v>YULI</v>
          </cell>
        </row>
        <row r="77">
          <cell r="C77" t="str">
            <v>FZ</v>
          </cell>
          <cell r="D77" t="str">
            <v>Waterfront Securities Indonesia</v>
          </cell>
          <cell r="E77" t="str">
            <v>AB</v>
          </cell>
          <cell r="F77" t="str">
            <v>YULI</v>
          </cell>
        </row>
        <row r="78">
          <cell r="C78" t="str">
            <v>V6</v>
          </cell>
          <cell r="D78" t="str">
            <v>Agrodana Securities</v>
          </cell>
          <cell r="E78" t="str">
            <v>Non AB</v>
          </cell>
          <cell r="F78" t="str">
            <v>HENDRI</v>
          </cell>
        </row>
        <row r="79">
          <cell r="C79" t="str">
            <v>PP</v>
          </cell>
          <cell r="D79" t="str">
            <v>Aldiracita Corpotama</v>
          </cell>
          <cell r="E79" t="str">
            <v>AB</v>
          </cell>
          <cell r="F79" t="str">
            <v>IRIANI</v>
          </cell>
        </row>
        <row r="80">
          <cell r="C80" t="str">
            <v>YO</v>
          </cell>
          <cell r="D80" t="str">
            <v>Amantara Securities</v>
          </cell>
          <cell r="E80" t="str">
            <v>AB</v>
          </cell>
          <cell r="F80" t="str">
            <v>ROHMAT</v>
          </cell>
        </row>
        <row r="81">
          <cell r="C81" t="str">
            <v>SH</v>
          </cell>
          <cell r="D81" t="str">
            <v>Artha Securities Indonesia</v>
          </cell>
          <cell r="E81" t="str">
            <v>AB</v>
          </cell>
          <cell r="F81" t="str">
            <v>HENDRI</v>
          </cell>
        </row>
        <row r="82">
          <cell r="C82" t="str">
            <v>X2</v>
          </cell>
          <cell r="D82" t="str">
            <v>Barclays Capital Securities Indonesia</v>
          </cell>
          <cell r="E82" t="str">
            <v>Non AB</v>
          </cell>
          <cell r="F82" t="str">
            <v>ROHMAT</v>
          </cell>
        </row>
        <row r="83">
          <cell r="C83" t="str">
            <v>SQ</v>
          </cell>
          <cell r="D83" t="str">
            <v>BCA Sekuritas</v>
          </cell>
          <cell r="E83" t="str">
            <v>AB</v>
          </cell>
          <cell r="F83" t="str">
            <v>SYLVANA</v>
          </cell>
        </row>
        <row r="84">
          <cell r="C84" t="str">
            <v>Z4</v>
          </cell>
          <cell r="D84" t="str">
            <v>Bepede Jateng Securities</v>
          </cell>
          <cell r="E84" t="str">
            <v>Non AB</v>
          </cell>
          <cell r="F84" t="str">
            <v>HENDRI</v>
          </cell>
        </row>
        <row r="85">
          <cell r="C85" t="str">
            <v>NI</v>
          </cell>
          <cell r="D85" t="str">
            <v>BNI Securities</v>
          </cell>
          <cell r="E85" t="str">
            <v>AB</v>
          </cell>
          <cell r="F85" t="str">
            <v>HENDRI</v>
          </cell>
        </row>
        <row r="86">
          <cell r="C86" t="str">
            <v>RF</v>
          </cell>
          <cell r="D86" t="str">
            <v>Buana Capital</v>
          </cell>
          <cell r="E86" t="str">
            <v>AB</v>
          </cell>
          <cell r="F86" t="str">
            <v>HENDRI</v>
          </cell>
        </row>
        <row r="87">
          <cell r="C87" t="str">
            <v>ZR</v>
          </cell>
          <cell r="D87" t="str">
            <v>Bumiputera Capital Indonesia</v>
          </cell>
          <cell r="E87" t="str">
            <v>AB</v>
          </cell>
          <cell r="F87" t="str">
            <v>ROHMAT</v>
          </cell>
        </row>
        <row r="88">
          <cell r="C88" t="str">
            <v>YU</v>
          </cell>
          <cell r="D88" t="str">
            <v>CIMB Securities Indonesia</v>
          </cell>
          <cell r="E88" t="str">
            <v>AB</v>
          </cell>
          <cell r="F88" t="str">
            <v>ROHMAT</v>
          </cell>
        </row>
        <row r="89">
          <cell r="C89" t="str">
            <v>KI</v>
          </cell>
          <cell r="D89" t="str">
            <v>Ciptadana Securities</v>
          </cell>
          <cell r="E89" t="str">
            <v>AB</v>
          </cell>
          <cell r="F89" t="str">
            <v>ROHMAT</v>
          </cell>
        </row>
        <row r="90">
          <cell r="C90" t="str">
            <v>KZ</v>
          </cell>
          <cell r="D90" t="str">
            <v>CLSA Indonesia</v>
          </cell>
          <cell r="E90" t="str">
            <v>AB</v>
          </cell>
          <cell r="F90" t="str">
            <v>ROHMAT</v>
          </cell>
        </row>
        <row r="91">
          <cell r="C91" t="str">
            <v>OD</v>
          </cell>
          <cell r="D91" t="str">
            <v>Danareksa Sekuritas</v>
          </cell>
          <cell r="E91" t="str">
            <v>AB</v>
          </cell>
          <cell r="F91" t="str">
            <v>SYLVANA</v>
          </cell>
        </row>
        <row r="92">
          <cell r="C92" t="str">
            <v>PF</v>
          </cell>
          <cell r="D92" t="str">
            <v>Danasakti Securities</v>
          </cell>
          <cell r="E92" t="str">
            <v>AB</v>
          </cell>
          <cell r="F92" t="str">
            <v>IRIANI</v>
          </cell>
        </row>
        <row r="93">
          <cell r="C93" t="str">
            <v>X5</v>
          </cell>
          <cell r="D93" t="str">
            <v>Deutsche Verdhana Indonesia</v>
          </cell>
          <cell r="E93" t="str">
            <v>Non AB</v>
          </cell>
          <cell r="F93" t="str">
            <v>SYLVANA</v>
          </cell>
        </row>
        <row r="94">
          <cell r="C94" t="str">
            <v>TX</v>
          </cell>
          <cell r="D94" t="str">
            <v>Dhanawibawa Arthacemerlang</v>
          </cell>
          <cell r="E94" t="str">
            <v>AB</v>
          </cell>
          <cell r="F94" t="str">
            <v>SYLVANA</v>
          </cell>
        </row>
        <row r="95">
          <cell r="C95" t="str">
            <v>TS</v>
          </cell>
          <cell r="D95" t="str">
            <v>Dwidana Sakti Securindo</v>
          </cell>
          <cell r="E95" t="str">
            <v>AB</v>
          </cell>
          <cell r="F95" t="str">
            <v>SYLVANA</v>
          </cell>
        </row>
        <row r="96">
          <cell r="C96" t="str">
            <v>MK</v>
          </cell>
          <cell r="D96" t="str">
            <v>Equator Securities</v>
          </cell>
          <cell r="E96" t="str">
            <v>AB</v>
          </cell>
          <cell r="F96" t="str">
            <v>ROHMAT</v>
          </cell>
        </row>
        <row r="97">
          <cell r="C97" t="str">
            <v>YP</v>
          </cell>
          <cell r="D97" t="str">
            <v>ETrading Securities</v>
          </cell>
          <cell r="E97" t="str">
            <v>AB</v>
          </cell>
          <cell r="F97" t="str">
            <v>ROHMAT</v>
          </cell>
        </row>
        <row r="98">
          <cell r="C98" t="str">
            <v>PC</v>
          </cell>
          <cell r="D98" t="str">
            <v>First Asia Capital</v>
          </cell>
          <cell r="E98" t="str">
            <v>AB</v>
          </cell>
          <cell r="F98" t="str">
            <v>IRIANI</v>
          </cell>
        </row>
        <row r="99">
          <cell r="C99" t="str">
            <v>PD</v>
          </cell>
          <cell r="D99" t="str">
            <v>Indo Premier Securities</v>
          </cell>
          <cell r="E99" t="str">
            <v>AB</v>
          </cell>
          <cell r="F99" t="str">
            <v>HENDRI</v>
          </cell>
        </row>
        <row r="100">
          <cell r="C100" t="str">
            <v>V5</v>
          </cell>
          <cell r="D100" t="str">
            <v>ING Securities Indonesia</v>
          </cell>
          <cell r="E100" t="str">
            <v>Non AB</v>
          </cell>
          <cell r="F100" t="str">
            <v>ROHMAT</v>
          </cell>
        </row>
        <row r="101">
          <cell r="C101" t="str">
            <v>WW</v>
          </cell>
          <cell r="D101" t="str">
            <v>Jakarta Securities</v>
          </cell>
          <cell r="E101" t="str">
            <v>AB</v>
          </cell>
          <cell r="F101" t="str">
            <v>SYLVANA</v>
          </cell>
        </row>
        <row r="102">
          <cell r="C102" t="str">
            <v>YB</v>
          </cell>
          <cell r="D102" t="str">
            <v>Jasa Utama Capital</v>
          </cell>
          <cell r="E102" t="str">
            <v>AB</v>
          </cell>
          <cell r="F102" t="str">
            <v>ROHMAT</v>
          </cell>
        </row>
        <row r="103">
          <cell r="C103" t="str">
            <v>ZP</v>
          </cell>
          <cell r="D103" t="str">
            <v>Kim Eng Securities</v>
          </cell>
          <cell r="E103" t="str">
            <v>AB</v>
          </cell>
          <cell r="F103" t="str">
            <v>ROHMAT</v>
          </cell>
        </row>
        <row r="104">
          <cell r="C104" t="str">
            <v>X9</v>
          </cell>
          <cell r="D104" t="str">
            <v>Kopedana Mitra Usaha</v>
          </cell>
          <cell r="E104" t="str">
            <v>Non AB</v>
          </cell>
          <cell r="F104" t="str">
            <v>SYLVANA</v>
          </cell>
        </row>
        <row r="105">
          <cell r="C105" t="str">
            <v>KS</v>
          </cell>
          <cell r="D105" t="str">
            <v>Kresna Graha Sekurindo Tbk.</v>
          </cell>
          <cell r="E105" t="str">
            <v>AB</v>
          </cell>
          <cell r="F105" t="str">
            <v>SYLVANA</v>
          </cell>
        </row>
        <row r="106">
          <cell r="C106" t="str">
            <v>YJ</v>
          </cell>
          <cell r="D106" t="str">
            <v>Lautandhana Securindo</v>
          </cell>
          <cell r="E106" t="str">
            <v>AB</v>
          </cell>
          <cell r="F106" t="str">
            <v>ROHMAT</v>
          </cell>
        </row>
        <row r="107">
          <cell r="C107" t="str">
            <v>RX</v>
          </cell>
          <cell r="D107" t="str">
            <v>Macquarie Capital Securities Indonesia</v>
          </cell>
          <cell r="E107" t="str">
            <v>AB</v>
          </cell>
          <cell r="F107" t="str">
            <v>HENDRI</v>
          </cell>
        </row>
        <row r="108">
          <cell r="C108" t="str">
            <v>KW</v>
          </cell>
          <cell r="D108" t="str">
            <v>Madani Securities</v>
          </cell>
          <cell r="E108" t="str">
            <v>AB</v>
          </cell>
          <cell r="F108" t="str">
            <v>ROHMAT</v>
          </cell>
        </row>
        <row r="109">
          <cell r="C109" t="str">
            <v>PI</v>
          </cell>
          <cell r="D109" t="str">
            <v>Magenta Kapital Indonesia</v>
          </cell>
          <cell r="E109" t="str">
            <v>AB</v>
          </cell>
          <cell r="F109" t="str">
            <v>IRIANI</v>
          </cell>
        </row>
        <row r="110">
          <cell r="C110" t="str">
            <v>TA</v>
          </cell>
          <cell r="D110" t="str">
            <v>Magnus Capital</v>
          </cell>
          <cell r="E110" t="str">
            <v>AB</v>
          </cell>
          <cell r="F110" t="str">
            <v>SYLVANA</v>
          </cell>
        </row>
        <row r="111">
          <cell r="C111" t="str">
            <v>XL</v>
          </cell>
          <cell r="D111" t="str">
            <v>Mahakarya Artha Securities</v>
          </cell>
          <cell r="E111" t="str">
            <v>AB</v>
          </cell>
          <cell r="F111" t="str">
            <v>ROHMAT</v>
          </cell>
        </row>
        <row r="112">
          <cell r="C112" t="str">
            <v>KC</v>
          </cell>
          <cell r="D112" t="str">
            <v>Majapahit Securities Tbk.</v>
          </cell>
          <cell r="E112" t="str">
            <v>AB</v>
          </cell>
          <cell r="F112" t="str">
            <v>HENDRI</v>
          </cell>
        </row>
        <row r="113">
          <cell r="C113" t="str">
            <v>ML</v>
          </cell>
          <cell r="D113" t="str">
            <v>Merrill Lynch Indonesia</v>
          </cell>
          <cell r="E113" t="str">
            <v>AB</v>
          </cell>
          <cell r="F113" t="str">
            <v>ROHMAT</v>
          </cell>
        </row>
        <row r="114">
          <cell r="C114" t="str">
            <v>SM</v>
          </cell>
          <cell r="D114" t="str">
            <v>Millenium Danatama Sekuritas</v>
          </cell>
          <cell r="E114" t="str">
            <v>AB</v>
          </cell>
          <cell r="F114" t="str">
            <v>HENDRI</v>
          </cell>
        </row>
        <row r="115">
          <cell r="C115" t="str">
            <v>MU</v>
          </cell>
          <cell r="D115" t="str">
            <v>Minna Padi Investama Tbk.</v>
          </cell>
          <cell r="E115" t="str">
            <v>AB</v>
          </cell>
          <cell r="F115" t="str">
            <v>HENDRI</v>
          </cell>
        </row>
        <row r="116">
          <cell r="C116" t="str">
            <v>U0</v>
          </cell>
          <cell r="D116" t="str">
            <v>Monex Securities</v>
          </cell>
          <cell r="E116" t="str">
            <v>Non AB</v>
          </cell>
          <cell r="F116" t="str">
            <v>HENDRI</v>
          </cell>
        </row>
        <row r="117">
          <cell r="C117" t="str">
            <v>MS</v>
          </cell>
          <cell r="D117" t="str">
            <v>Morgan Stanley Asia Indonesia</v>
          </cell>
          <cell r="E117" t="str">
            <v>AB</v>
          </cell>
          <cell r="F117" t="str">
            <v>HENDRI</v>
          </cell>
        </row>
        <row r="118">
          <cell r="C118" t="str">
            <v>YD</v>
          </cell>
          <cell r="D118" t="str">
            <v>Multi Sarana Investama Sekuritas</v>
          </cell>
          <cell r="E118" t="str">
            <v>Non AB</v>
          </cell>
          <cell r="F118" t="str">
            <v>SYLVANA</v>
          </cell>
        </row>
        <row r="119">
          <cell r="C119" t="str">
            <v>OK</v>
          </cell>
          <cell r="D119" t="str">
            <v>Net Sekuritas</v>
          </cell>
          <cell r="E119" t="str">
            <v>AB</v>
          </cell>
          <cell r="F119" t="str">
            <v>IRIANI</v>
          </cell>
        </row>
        <row r="120">
          <cell r="C120" t="str">
            <v>RB</v>
          </cell>
          <cell r="D120" t="str">
            <v>Nikko Securities Indonesia</v>
          </cell>
          <cell r="E120" t="str">
            <v>AB</v>
          </cell>
          <cell r="F120" t="str">
            <v>HENDRI</v>
          </cell>
        </row>
        <row r="121">
          <cell r="C121" t="str">
            <v>RO</v>
          </cell>
          <cell r="D121" t="str">
            <v>NISP Sekuritas</v>
          </cell>
          <cell r="E121" t="str">
            <v>AB</v>
          </cell>
          <cell r="F121" t="str">
            <v>HENDRI</v>
          </cell>
        </row>
        <row r="122">
          <cell r="C122" t="str">
            <v>V3</v>
          </cell>
          <cell r="D122" t="str">
            <v>Nova Securities</v>
          </cell>
          <cell r="E122" t="str">
            <v>Non AB</v>
          </cell>
          <cell r="F122" t="str">
            <v>SYLVANA</v>
          </cell>
        </row>
        <row r="123">
          <cell r="C123" t="str">
            <v>LH</v>
          </cell>
          <cell r="D123" t="str">
            <v>Nusantara Capital Securities</v>
          </cell>
          <cell r="E123" t="str">
            <v>AB</v>
          </cell>
          <cell r="F123" t="str">
            <v>SYLVANA</v>
          </cell>
        </row>
        <row r="124">
          <cell r="C124" t="str">
            <v>TP</v>
          </cell>
          <cell r="D124" t="str">
            <v>OCBC Sekuritas Indonesia</v>
          </cell>
          <cell r="E124" t="str">
            <v>AB</v>
          </cell>
          <cell r="F124" t="str">
            <v>SYLVANA</v>
          </cell>
        </row>
        <row r="125">
          <cell r="C125" t="str">
            <v>PG</v>
          </cell>
          <cell r="D125" t="str">
            <v>Panca Global Securities Tbk.</v>
          </cell>
          <cell r="E125" t="str">
            <v>AB</v>
          </cell>
          <cell r="F125" t="str">
            <v>IRIANI</v>
          </cell>
        </row>
        <row r="126">
          <cell r="C126" t="str">
            <v>PS</v>
          </cell>
          <cell r="D126" t="str">
            <v>Paramitra Alfa Sekuritas</v>
          </cell>
          <cell r="E126" t="str">
            <v>AB</v>
          </cell>
          <cell r="F126" t="str">
            <v>IRIANI</v>
          </cell>
        </row>
        <row r="127">
          <cell r="C127" t="str">
            <v>Z0</v>
          </cell>
          <cell r="D127" t="str">
            <v>Peak Securities</v>
          </cell>
          <cell r="E127" t="str">
            <v>Non AB</v>
          </cell>
          <cell r="F127" t="str">
            <v>IRIANI</v>
          </cell>
        </row>
        <row r="128">
          <cell r="C128" t="str">
            <v>KK</v>
          </cell>
          <cell r="D128" t="str">
            <v>Phillip Securities Indonesia</v>
          </cell>
          <cell r="E128" t="str">
            <v>AB</v>
          </cell>
          <cell r="F128" t="str">
            <v>SYLVANA</v>
          </cell>
        </row>
        <row r="129">
          <cell r="C129" t="str">
            <v>PO</v>
          </cell>
          <cell r="D129" t="str">
            <v>Pilarmas Investindo</v>
          </cell>
          <cell r="E129" t="str">
            <v>AB</v>
          </cell>
          <cell r="F129" t="str">
            <v>IRIANI</v>
          </cell>
        </row>
        <row r="130">
          <cell r="C130" t="str">
            <v>PK</v>
          </cell>
          <cell r="D130" t="str">
            <v>Pratama Capital Indonesia</v>
          </cell>
          <cell r="E130" t="str">
            <v>AB</v>
          </cell>
          <cell r="F130" t="str">
            <v>IRIANI</v>
          </cell>
        </row>
        <row r="131">
          <cell r="C131" t="str">
            <v>XC</v>
          </cell>
          <cell r="D131" t="str">
            <v>Primasia Securities</v>
          </cell>
          <cell r="E131" t="str">
            <v>AB</v>
          </cell>
          <cell r="F131" t="str">
            <v>SYLVANA</v>
          </cell>
        </row>
        <row r="132">
          <cell r="C132" t="str">
            <v>QA</v>
          </cell>
          <cell r="D132" t="str">
            <v>Prime Capital Securities</v>
          </cell>
          <cell r="E132" t="str">
            <v>AB</v>
          </cell>
          <cell r="F132" t="str">
            <v>HENDRI</v>
          </cell>
        </row>
        <row r="133">
          <cell r="C133" t="str">
            <v>RG</v>
          </cell>
          <cell r="D133" t="str">
            <v>Profindo International Securities</v>
          </cell>
          <cell r="E133" t="str">
            <v>AB</v>
          </cell>
          <cell r="F133" t="str">
            <v>ROHMAT</v>
          </cell>
        </row>
        <row r="134">
          <cell r="C134" t="str">
            <v>LK</v>
          </cell>
          <cell r="D134" t="str">
            <v>Recapital Securities</v>
          </cell>
          <cell r="E134" t="str">
            <v>AB</v>
          </cell>
          <cell r="F134" t="str">
            <v>ROHMAT</v>
          </cell>
        </row>
        <row r="135">
          <cell r="C135" t="str">
            <v>V1</v>
          </cell>
          <cell r="D135" t="str">
            <v>Reksa Depok Sekuritas</v>
          </cell>
          <cell r="E135" t="str">
            <v>Non AB</v>
          </cell>
          <cell r="F135" t="str">
            <v>IRIANI</v>
          </cell>
        </row>
        <row r="136">
          <cell r="C136" t="str">
            <v>LS</v>
          </cell>
          <cell r="D136" t="str">
            <v>Reliance Securities Tbk.</v>
          </cell>
          <cell r="E136" t="str">
            <v>AB</v>
          </cell>
          <cell r="F136" t="str">
            <v>ROHMAT</v>
          </cell>
        </row>
        <row r="137">
          <cell r="C137" t="str">
            <v>SP</v>
          </cell>
          <cell r="D137" t="str">
            <v>Sarijaya Permana Sekuritas</v>
          </cell>
          <cell r="E137" t="str">
            <v>Non AB</v>
          </cell>
          <cell r="F137" t="str">
            <v>HENDRI</v>
          </cell>
        </row>
        <row r="138">
          <cell r="C138" t="str">
            <v>MG</v>
          </cell>
          <cell r="D138" t="str">
            <v>Semesta Indovest</v>
          </cell>
          <cell r="E138" t="str">
            <v>AB</v>
          </cell>
          <cell r="F138" t="str">
            <v>SYLVANA</v>
          </cell>
        </row>
        <row r="139">
          <cell r="C139" t="str">
            <v>SC</v>
          </cell>
          <cell r="D139" t="str">
            <v>Senni Cahaya</v>
          </cell>
          <cell r="E139" t="str">
            <v>AB</v>
          </cell>
          <cell r="F139" t="str">
            <v>HENDRI</v>
          </cell>
        </row>
        <row r="140">
          <cell r="C140" t="str">
            <v>X3</v>
          </cell>
          <cell r="D140" t="str">
            <v>Standard Chartered Securities Indonesia</v>
          </cell>
          <cell r="E140" t="str">
            <v>Non AB</v>
          </cell>
          <cell r="F140" t="str">
            <v>HENDRI</v>
          </cell>
        </row>
        <row r="141">
          <cell r="C141" t="str">
            <v>X6</v>
          </cell>
          <cell r="D141" t="str">
            <v>Star Reksa Sekuritas</v>
          </cell>
          <cell r="E141" t="str">
            <v>Non AB</v>
          </cell>
          <cell r="F141" t="str">
            <v>SYLVANA</v>
          </cell>
        </row>
        <row r="142">
          <cell r="C142" t="str">
            <v>SS</v>
          </cell>
          <cell r="D142" t="str">
            <v>Supra Securinvest</v>
          </cell>
          <cell r="E142" t="str">
            <v>AB</v>
          </cell>
          <cell r="F142" t="str">
            <v>SYLVANA</v>
          </cell>
        </row>
        <row r="143">
          <cell r="C143" t="str">
            <v>LG</v>
          </cell>
          <cell r="D143" t="str">
            <v>Trimegah Securities Tbk.</v>
          </cell>
          <cell r="E143" t="str">
            <v>AB</v>
          </cell>
          <cell r="F143" t="str">
            <v>ROHMAT</v>
          </cell>
        </row>
        <row r="144">
          <cell r="C144" t="str">
            <v>TF</v>
          </cell>
          <cell r="D144" t="str">
            <v>Universal Broker Indonesia</v>
          </cell>
          <cell r="E144" t="str">
            <v>AB</v>
          </cell>
          <cell r="F144" t="str">
            <v>SYLVANA</v>
          </cell>
        </row>
        <row r="145">
          <cell r="C145" t="str">
            <v>MI</v>
          </cell>
          <cell r="D145" t="str">
            <v>Victoria Securities Indonesia</v>
          </cell>
          <cell r="E145" t="str">
            <v>AB</v>
          </cell>
          <cell r="F145" t="str">
            <v>HENDRI</v>
          </cell>
        </row>
        <row r="146">
          <cell r="C146" t="str">
            <v>Y1</v>
          </cell>
          <cell r="D146" t="str">
            <v>WATR Securities</v>
          </cell>
          <cell r="E146" t="str">
            <v>Non AB</v>
          </cell>
          <cell r="F146" t="str">
            <v>ROHMAT</v>
          </cell>
        </row>
        <row r="147">
          <cell r="C147" t="str">
            <v>XA</v>
          </cell>
          <cell r="D147" t="str">
            <v>Woori Korindo Securities Indonesia</v>
          </cell>
          <cell r="E147" t="str">
            <v>AB</v>
          </cell>
          <cell r="F147" t="str">
            <v>SYLVANA</v>
          </cell>
        </row>
        <row r="148">
          <cell r="C148" t="str">
            <v>RS</v>
          </cell>
          <cell r="D148" t="str">
            <v>Yulie Sekurindo Tbk.</v>
          </cell>
          <cell r="E148" t="str">
            <v>AB</v>
          </cell>
          <cell r="F148" t="str">
            <v>HENDRI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mbagian Portfolio"/>
      <sheetName val="Sheet2"/>
      <sheetName val="Sheet3"/>
      <sheetName val="All"/>
    </sheetNames>
    <sheetDataSet>
      <sheetData sheetId="0"/>
      <sheetData sheetId="1"/>
      <sheetData sheetId="2"/>
      <sheetData sheetId="3">
        <row r="6">
          <cell r="B6" t="str">
            <v>AD</v>
          </cell>
          <cell r="C6" t="str">
            <v>Oso Securities</v>
          </cell>
          <cell r="D6" t="str">
            <v>AB</v>
          </cell>
          <cell r="E6" t="str">
            <v>Happy</v>
          </cell>
        </row>
        <row r="7">
          <cell r="B7" t="str">
            <v>AF</v>
          </cell>
          <cell r="C7" t="str">
            <v>Harita Kencana Securities</v>
          </cell>
          <cell r="D7" t="str">
            <v>AB</v>
          </cell>
          <cell r="E7" t="str">
            <v>Aat</v>
          </cell>
        </row>
        <row r="8">
          <cell r="B8" t="str">
            <v>AG</v>
          </cell>
          <cell r="C8" t="str">
            <v>Kiwoom Securities Indonesia</v>
          </cell>
          <cell r="D8" t="str">
            <v>AB</v>
          </cell>
          <cell r="E8" t="str">
            <v>Syl</v>
          </cell>
        </row>
        <row r="9">
          <cell r="B9" t="str">
            <v>AH</v>
          </cell>
          <cell r="C9" t="str">
            <v>Makinta Securities</v>
          </cell>
          <cell r="D9" t="str">
            <v>AB</v>
          </cell>
          <cell r="E9" t="str">
            <v>Happy</v>
          </cell>
        </row>
        <row r="10">
          <cell r="B10" t="str">
            <v>AI</v>
          </cell>
          <cell r="C10" t="str">
            <v>UOB Kay Hian Securities</v>
          </cell>
          <cell r="D10" t="str">
            <v>AB</v>
          </cell>
          <cell r="E10" t="str">
            <v>Aat</v>
          </cell>
        </row>
        <row r="11">
          <cell r="B11" t="str">
            <v>AK</v>
          </cell>
          <cell r="C11" t="str">
            <v>UBS Securities Indonesia</v>
          </cell>
          <cell r="D11" t="str">
            <v>AB</v>
          </cell>
          <cell r="E11" t="str">
            <v>Happy</v>
          </cell>
        </row>
        <row r="12">
          <cell r="B12" t="str">
            <v>AN</v>
          </cell>
          <cell r="C12" t="str">
            <v>Wanteg Securindo</v>
          </cell>
          <cell r="D12" t="str">
            <v>AB</v>
          </cell>
          <cell r="E12" t="str">
            <v>Syl</v>
          </cell>
        </row>
        <row r="13">
          <cell r="B13" t="str">
            <v>AO</v>
          </cell>
          <cell r="C13" t="str">
            <v>Erdikha Elit Sekuritas</v>
          </cell>
          <cell r="D13" t="str">
            <v>AB</v>
          </cell>
          <cell r="E13" t="str">
            <v>Syl</v>
          </cell>
        </row>
        <row r="14">
          <cell r="B14" t="str">
            <v>AP</v>
          </cell>
          <cell r="C14" t="str">
            <v>Pacific Capital</v>
          </cell>
          <cell r="D14" t="str">
            <v>AB</v>
          </cell>
          <cell r="E14" t="str">
            <v>Aat</v>
          </cell>
        </row>
        <row r="15">
          <cell r="B15" t="str">
            <v>AR</v>
          </cell>
          <cell r="C15" t="str">
            <v>Binaartha Parama</v>
          </cell>
          <cell r="D15" t="str">
            <v>AB</v>
          </cell>
          <cell r="E15" t="str">
            <v>Happy</v>
          </cell>
        </row>
        <row r="16">
          <cell r="B16" t="str">
            <v>AT</v>
          </cell>
          <cell r="C16" t="str">
            <v>Phintraco Securities</v>
          </cell>
          <cell r="D16" t="str">
            <v>AB</v>
          </cell>
          <cell r="E16" t="str">
            <v>Happy</v>
          </cell>
        </row>
        <row r="17">
          <cell r="B17" t="str">
            <v>AZ</v>
          </cell>
          <cell r="C17" t="str">
            <v>Sucorinvest Central Gani</v>
          </cell>
          <cell r="D17" t="str">
            <v>AB</v>
          </cell>
          <cell r="E17" t="str">
            <v>Syl</v>
          </cell>
        </row>
        <row r="18">
          <cell r="B18" t="str">
            <v>BD</v>
          </cell>
          <cell r="C18" t="str">
            <v>Indomitra Securities</v>
          </cell>
          <cell r="D18" t="str">
            <v>AB</v>
          </cell>
          <cell r="E18" t="str">
            <v>Happy</v>
          </cell>
        </row>
        <row r="19">
          <cell r="B19" t="str">
            <v>BF</v>
          </cell>
          <cell r="C19" t="str">
            <v>Intifikasa Securindo</v>
          </cell>
          <cell r="D19" t="str">
            <v>AB</v>
          </cell>
          <cell r="E19" t="str">
            <v>Syl</v>
          </cell>
        </row>
        <row r="20">
          <cell r="B20" t="str">
            <v>BJ</v>
          </cell>
          <cell r="C20" t="str">
            <v>Andalan Artha Advisindo Sekuritas</v>
          </cell>
          <cell r="D20" t="str">
            <v>AB</v>
          </cell>
          <cell r="E20" t="str">
            <v>Aat</v>
          </cell>
        </row>
        <row r="21">
          <cell r="B21" t="str">
            <v>BK</v>
          </cell>
          <cell r="C21" t="str">
            <v>JP Morgan Securities Indonesia</v>
          </cell>
          <cell r="D21" t="str">
            <v>AB</v>
          </cell>
          <cell r="E21" t="str">
            <v>Syl</v>
          </cell>
        </row>
        <row r="22">
          <cell r="B22" t="str">
            <v>BM</v>
          </cell>
          <cell r="C22" t="str">
            <v>Overseas Securities</v>
          </cell>
          <cell r="D22" t="str">
            <v>AB</v>
          </cell>
          <cell r="E22" t="str">
            <v>Aat</v>
          </cell>
        </row>
        <row r="23">
          <cell r="B23" t="str">
            <v>BQ</v>
          </cell>
          <cell r="C23" t="str">
            <v>Danpac Sekuritas</v>
          </cell>
          <cell r="D23" t="str">
            <v>AB</v>
          </cell>
          <cell r="E23" t="str">
            <v>Aat</v>
          </cell>
        </row>
        <row r="24">
          <cell r="B24" t="str">
            <v>BR</v>
          </cell>
          <cell r="C24" t="str">
            <v>Trust Securities</v>
          </cell>
          <cell r="D24" t="str">
            <v>AB</v>
          </cell>
          <cell r="E24" t="str">
            <v>Syl</v>
          </cell>
        </row>
        <row r="25">
          <cell r="B25" t="str">
            <v>BS</v>
          </cell>
          <cell r="C25" t="str">
            <v>Equity Securities Indonesia</v>
          </cell>
          <cell r="D25" t="str">
            <v>AB</v>
          </cell>
          <cell r="E25" t="str">
            <v>Happy</v>
          </cell>
        </row>
        <row r="26">
          <cell r="B26" t="str">
            <v>BW</v>
          </cell>
          <cell r="C26" t="str">
            <v>BNP Paribas Securities Indonesia</v>
          </cell>
          <cell r="D26" t="str">
            <v>AB</v>
          </cell>
          <cell r="E26" t="str">
            <v>Happy</v>
          </cell>
        </row>
        <row r="27">
          <cell r="B27" t="str">
            <v>BZ</v>
          </cell>
          <cell r="C27" t="str">
            <v>Batavia Prosperindo Sekuritas</v>
          </cell>
          <cell r="D27" t="str">
            <v>AB</v>
          </cell>
          <cell r="E27" t="str">
            <v>Syl</v>
          </cell>
        </row>
        <row r="28">
          <cell r="B28" t="str">
            <v>CC</v>
          </cell>
          <cell r="C28" t="str">
            <v>Mandiri Sekuritas</v>
          </cell>
          <cell r="D28" t="str">
            <v>AB</v>
          </cell>
          <cell r="E28" t="str">
            <v>Aat</v>
          </cell>
        </row>
        <row r="29">
          <cell r="B29" t="str">
            <v>CD</v>
          </cell>
          <cell r="C29" t="str">
            <v>Mega Capital Indonesia</v>
          </cell>
          <cell r="D29" t="str">
            <v>AB</v>
          </cell>
          <cell r="E29" t="str">
            <v>Aat</v>
          </cell>
        </row>
        <row r="30">
          <cell r="B30" t="str">
            <v>CG</v>
          </cell>
          <cell r="C30" t="str">
            <v>Citigroup Securities Indonesia</v>
          </cell>
          <cell r="D30" t="str">
            <v>AB</v>
          </cell>
          <cell r="E30" t="str">
            <v>Aat</v>
          </cell>
        </row>
        <row r="31">
          <cell r="B31" t="str">
            <v>CM</v>
          </cell>
          <cell r="C31" t="str">
            <v>Optima Kharya Capital Securities</v>
          </cell>
          <cell r="D31" t="str">
            <v>AB</v>
          </cell>
          <cell r="E31" t="str">
            <v>Happy</v>
          </cell>
        </row>
        <row r="32">
          <cell r="B32" t="str">
            <v>CP</v>
          </cell>
          <cell r="C32" t="str">
            <v>Valbury Asia Securities</v>
          </cell>
          <cell r="D32" t="str">
            <v>AB</v>
          </cell>
          <cell r="E32" t="str">
            <v>Syl</v>
          </cell>
        </row>
        <row r="33">
          <cell r="B33" t="str">
            <v>CS</v>
          </cell>
          <cell r="C33" t="str">
            <v>Credit Suisse Securities Indonesia</v>
          </cell>
          <cell r="D33" t="str">
            <v>AB</v>
          </cell>
          <cell r="E33" t="str">
            <v>Syl</v>
          </cell>
        </row>
        <row r="34">
          <cell r="B34" t="str">
            <v>DB</v>
          </cell>
          <cell r="C34" t="str">
            <v>Deutsche Securities Indonesia</v>
          </cell>
          <cell r="D34" t="str">
            <v>AB</v>
          </cell>
          <cell r="E34" t="str">
            <v>Aat</v>
          </cell>
        </row>
        <row r="35">
          <cell r="B35" t="str">
            <v>DD</v>
          </cell>
          <cell r="C35" t="str">
            <v>Makindo Securities</v>
          </cell>
          <cell r="D35" t="str">
            <v>AB</v>
          </cell>
          <cell r="E35" t="str">
            <v>Aat</v>
          </cell>
        </row>
        <row r="36">
          <cell r="B36" t="str">
            <v>DH</v>
          </cell>
          <cell r="C36" t="str">
            <v>Sinarmas Sekuritas</v>
          </cell>
          <cell r="D36" t="str">
            <v>AB</v>
          </cell>
          <cell r="E36" t="str">
            <v>Happy</v>
          </cell>
        </row>
        <row r="37">
          <cell r="B37" t="str">
            <v>DM</v>
          </cell>
          <cell r="C37" t="str">
            <v>Masindo Artha Securities</v>
          </cell>
          <cell r="D37" t="str">
            <v>AB</v>
          </cell>
          <cell r="E37" t="str">
            <v>Aat</v>
          </cell>
        </row>
        <row r="38">
          <cell r="B38" t="str">
            <v>DP</v>
          </cell>
          <cell r="C38" t="str">
            <v>DBS Vickers Securities Indonesia</v>
          </cell>
          <cell r="D38" t="str">
            <v>AB</v>
          </cell>
          <cell r="E38" t="str">
            <v>Aat</v>
          </cell>
        </row>
        <row r="39">
          <cell r="B39" t="str">
            <v>DR</v>
          </cell>
          <cell r="C39" t="str">
            <v>OSK Nusadana Securities Indonesia</v>
          </cell>
          <cell r="D39" t="str">
            <v>AB</v>
          </cell>
          <cell r="E39" t="str">
            <v>Syl</v>
          </cell>
        </row>
        <row r="40">
          <cell r="B40" t="str">
            <v>DU</v>
          </cell>
          <cell r="C40" t="str">
            <v>Redialindo Mandiri</v>
          </cell>
          <cell r="D40" t="str">
            <v>AB</v>
          </cell>
          <cell r="E40" t="str">
            <v>Syl</v>
          </cell>
        </row>
        <row r="41">
          <cell r="B41" t="str">
            <v>DX</v>
          </cell>
          <cell r="C41" t="str">
            <v>Bahana Securities</v>
          </cell>
          <cell r="D41" t="str">
            <v>AB</v>
          </cell>
          <cell r="E41" t="str">
            <v>Syl</v>
          </cell>
        </row>
        <row r="42">
          <cell r="B42" t="str">
            <v>EL</v>
          </cell>
          <cell r="C42" t="str">
            <v>Evergreen Capital</v>
          </cell>
          <cell r="D42" t="str">
            <v>AB</v>
          </cell>
          <cell r="E42" t="str">
            <v>Happy</v>
          </cell>
        </row>
        <row r="43">
          <cell r="B43" t="str">
            <v>EP</v>
          </cell>
          <cell r="C43" t="str">
            <v>MNC Securities</v>
          </cell>
          <cell r="D43" t="str">
            <v>AB</v>
          </cell>
          <cell r="E43" t="str">
            <v>Happy</v>
          </cell>
        </row>
        <row r="44">
          <cell r="B44" t="str">
            <v>ES</v>
          </cell>
          <cell r="C44" t="str">
            <v>Ekokapital Sekuritas</v>
          </cell>
          <cell r="D44" t="str">
            <v>AB</v>
          </cell>
          <cell r="E44" t="str">
            <v>Happy</v>
          </cell>
        </row>
        <row r="45">
          <cell r="B45" t="str">
            <v>BI</v>
          </cell>
          <cell r="C45" t="str">
            <v>Brata Investama</v>
          </cell>
          <cell r="D45" t="str">
            <v>Non AB</v>
          </cell>
          <cell r="E45" t="str">
            <v>Syl</v>
          </cell>
        </row>
        <row r="46">
          <cell r="B46" t="str">
            <v>CB</v>
          </cell>
          <cell r="C46" t="str">
            <v>Capital Bridge Indonesia</v>
          </cell>
          <cell r="D46" t="str">
            <v>Non AB</v>
          </cell>
          <cell r="E46" t="str">
            <v>Syl</v>
          </cell>
        </row>
        <row r="47">
          <cell r="B47" t="str">
            <v>DG</v>
          </cell>
          <cell r="C47" t="str">
            <v>Tiga Pilar Sekuritas</v>
          </cell>
          <cell r="D47" t="str">
            <v>Non AB</v>
          </cell>
          <cell r="E47" t="str">
            <v>Happy</v>
          </cell>
        </row>
        <row r="48">
          <cell r="B48" t="str">
            <v>EA</v>
          </cell>
          <cell r="C48" t="str">
            <v>Eficorp Sekuritas</v>
          </cell>
          <cell r="D48" t="str">
            <v>Non AB</v>
          </cell>
          <cell r="E48" t="str">
            <v>Syl</v>
          </cell>
        </row>
        <row r="49">
          <cell r="B49" t="str">
            <v>EV</v>
          </cell>
          <cell r="C49" t="str">
            <v>Evio Securities</v>
          </cell>
          <cell r="D49" t="str">
            <v>Non AB</v>
          </cell>
          <cell r="E49" t="str">
            <v>Aat</v>
          </cell>
        </row>
        <row r="50">
          <cell r="B50" t="str">
            <v>FA</v>
          </cell>
          <cell r="C50" t="str">
            <v>Signature Capital Indonesia</v>
          </cell>
          <cell r="D50" t="str">
            <v>Non AB</v>
          </cell>
          <cell r="E50" t="str">
            <v>Aat</v>
          </cell>
        </row>
        <row r="51">
          <cell r="B51" t="str">
            <v>G1</v>
          </cell>
          <cell r="C51" t="str">
            <v>Grow Asia Capital</v>
          </cell>
          <cell r="D51" t="str">
            <v>Non AB</v>
          </cell>
          <cell r="E51" t="str">
            <v>Happy</v>
          </cell>
        </row>
        <row r="52">
          <cell r="B52" t="str">
            <v>GN</v>
          </cell>
          <cell r="C52" t="str">
            <v>Garuda Nusantara Capital</v>
          </cell>
          <cell r="D52" t="str">
            <v>Non AB</v>
          </cell>
          <cell r="E52" t="str">
            <v>Happy</v>
          </cell>
        </row>
        <row r="53">
          <cell r="B53" t="str">
            <v>FG</v>
          </cell>
          <cell r="C53" t="str">
            <v>Nomura Indonesia</v>
          </cell>
          <cell r="D53" t="str">
            <v>AB</v>
          </cell>
          <cell r="E53" t="str">
            <v>Hendri</v>
          </cell>
        </row>
        <row r="54">
          <cell r="B54" t="str">
            <v>FM</v>
          </cell>
          <cell r="C54" t="str">
            <v>Onix Capital Tbk.</v>
          </cell>
          <cell r="D54" t="str">
            <v>AB</v>
          </cell>
          <cell r="E54" t="str">
            <v>Gofur</v>
          </cell>
        </row>
        <row r="55">
          <cell r="B55" t="str">
            <v>FO</v>
          </cell>
          <cell r="C55" t="str">
            <v>Forte Mentari Securities</v>
          </cell>
          <cell r="D55" t="str">
            <v>AB</v>
          </cell>
          <cell r="E55" t="str">
            <v>Hendri</v>
          </cell>
        </row>
        <row r="56">
          <cell r="B56" t="str">
            <v>FS</v>
          </cell>
          <cell r="C56" t="str">
            <v>AmCapital Indonesia</v>
          </cell>
          <cell r="D56" t="str">
            <v>AB</v>
          </cell>
          <cell r="E56" t="str">
            <v>Sigit</v>
          </cell>
        </row>
        <row r="57">
          <cell r="B57" t="str">
            <v>FZ</v>
          </cell>
          <cell r="C57" t="str">
            <v>Waterfront Securities Indonesia</v>
          </cell>
          <cell r="D57" t="str">
            <v>AB</v>
          </cell>
          <cell r="E57" t="str">
            <v>Gofur</v>
          </cell>
        </row>
        <row r="58">
          <cell r="B58" t="str">
            <v>GA</v>
          </cell>
          <cell r="C58" t="str">
            <v>Bloom Nusantara Capital</v>
          </cell>
          <cell r="D58" t="str">
            <v>AB</v>
          </cell>
          <cell r="E58" t="str">
            <v>Sigit</v>
          </cell>
        </row>
        <row r="59">
          <cell r="B59" t="str">
            <v>GI</v>
          </cell>
          <cell r="C59" t="str">
            <v>Mahastra Capital</v>
          </cell>
          <cell r="D59" t="str">
            <v>AB</v>
          </cell>
          <cell r="E59" t="str">
            <v>Gofur</v>
          </cell>
        </row>
        <row r="60">
          <cell r="B60" t="str">
            <v>GR</v>
          </cell>
          <cell r="C60" t="str">
            <v>Panin Sekuritas Tbk.</v>
          </cell>
          <cell r="D60" t="str">
            <v>AB</v>
          </cell>
          <cell r="E60" t="str">
            <v>Sigit</v>
          </cell>
        </row>
        <row r="61">
          <cell r="B61" t="str">
            <v>GW</v>
          </cell>
          <cell r="C61" t="str">
            <v>HSBC Securities Indonesia</v>
          </cell>
          <cell r="D61" t="str">
            <v>AB</v>
          </cell>
          <cell r="E61" t="str">
            <v>Sigit</v>
          </cell>
        </row>
        <row r="62">
          <cell r="B62" t="str">
            <v>HD</v>
          </cell>
          <cell r="C62" t="str">
            <v>HD Capital Tbk.</v>
          </cell>
          <cell r="D62" t="str">
            <v>AB</v>
          </cell>
          <cell r="E62" t="str">
            <v>Sigit</v>
          </cell>
        </row>
        <row r="63">
          <cell r="B63" t="str">
            <v>HK</v>
          </cell>
          <cell r="C63" t="str">
            <v>Brent Securities</v>
          </cell>
          <cell r="D63" t="str">
            <v>AB</v>
          </cell>
          <cell r="E63" t="str">
            <v>Sigit</v>
          </cell>
        </row>
        <row r="64">
          <cell r="B64" t="str">
            <v>HP</v>
          </cell>
          <cell r="C64" t="str">
            <v>Henan Putihrai</v>
          </cell>
          <cell r="D64" t="str">
            <v>AB</v>
          </cell>
          <cell r="E64" t="str">
            <v>Sigit</v>
          </cell>
        </row>
        <row r="65">
          <cell r="B65" t="str">
            <v>ID</v>
          </cell>
          <cell r="C65" t="str">
            <v>Anugerah Securindo Indah</v>
          </cell>
          <cell r="D65" t="str">
            <v>AB</v>
          </cell>
          <cell r="E65" t="str">
            <v>Sigit</v>
          </cell>
        </row>
        <row r="66">
          <cell r="B66" t="str">
            <v>IF</v>
          </cell>
          <cell r="C66" t="str">
            <v>Samuel Sekuritas Indonesia</v>
          </cell>
          <cell r="D66" t="str">
            <v>AB</v>
          </cell>
          <cell r="E66" t="str">
            <v>Sigit</v>
          </cell>
        </row>
        <row r="67">
          <cell r="B67" t="str">
            <v>IH</v>
          </cell>
          <cell r="C67" t="str">
            <v>Pacific 2000 Securities</v>
          </cell>
          <cell r="D67" t="str">
            <v>AB</v>
          </cell>
          <cell r="E67" t="str">
            <v>Sigit</v>
          </cell>
        </row>
        <row r="68">
          <cell r="B68" t="str">
            <v>II</v>
          </cell>
          <cell r="C68" t="str">
            <v>Danatama Makmur</v>
          </cell>
          <cell r="D68" t="str">
            <v>AB</v>
          </cell>
          <cell r="E68" t="str">
            <v>Gofur</v>
          </cell>
        </row>
        <row r="69">
          <cell r="B69" t="str">
            <v>IN</v>
          </cell>
          <cell r="C69" t="str">
            <v>Investindo Nusantara Sekuritas</v>
          </cell>
          <cell r="D69" t="str">
            <v>AB</v>
          </cell>
          <cell r="E69" t="str">
            <v>Gofur</v>
          </cell>
        </row>
        <row r="70">
          <cell r="B70" t="str">
            <v>IP</v>
          </cell>
          <cell r="C70" t="str">
            <v>Asjaya Indosurya Securities</v>
          </cell>
          <cell r="D70" t="str">
            <v>AB</v>
          </cell>
          <cell r="E70" t="str">
            <v>Hendri</v>
          </cell>
        </row>
        <row r="71">
          <cell r="B71" t="str">
            <v>IT</v>
          </cell>
          <cell r="C71" t="str">
            <v>Intiteladan Arthaswadaya</v>
          </cell>
          <cell r="D71" t="str">
            <v>AB</v>
          </cell>
          <cell r="E71" t="str">
            <v>Gofur</v>
          </cell>
        </row>
        <row r="72">
          <cell r="B72" t="str">
            <v>IU</v>
          </cell>
          <cell r="C72" t="str">
            <v>Inovasi Utama Sekurindo</v>
          </cell>
          <cell r="D72" t="str">
            <v>AB</v>
          </cell>
          <cell r="E72" t="str">
            <v>Hendri</v>
          </cell>
        </row>
        <row r="73">
          <cell r="B73" t="str">
            <v>KC</v>
          </cell>
          <cell r="C73" t="str">
            <v>Majapahit Securities Tbk.</v>
          </cell>
          <cell r="D73" t="str">
            <v>AB</v>
          </cell>
          <cell r="E73" t="str">
            <v>Hendri</v>
          </cell>
        </row>
        <row r="74">
          <cell r="B74" t="str">
            <v>KI</v>
          </cell>
          <cell r="C74" t="str">
            <v>Ciptadana Securities</v>
          </cell>
          <cell r="D74" t="str">
            <v>AB</v>
          </cell>
          <cell r="E74" t="str">
            <v>Hendri</v>
          </cell>
        </row>
        <row r="75">
          <cell r="B75" t="str">
            <v>KK</v>
          </cell>
          <cell r="C75" t="str">
            <v>Phillip Securities Indonesia</v>
          </cell>
          <cell r="D75" t="str">
            <v>AB</v>
          </cell>
          <cell r="E75" t="str">
            <v>Hendri</v>
          </cell>
        </row>
        <row r="76">
          <cell r="B76" t="str">
            <v>KS</v>
          </cell>
          <cell r="C76" t="str">
            <v>Kresna Graha Sekurindo Tbk.</v>
          </cell>
          <cell r="D76" t="str">
            <v>AB</v>
          </cell>
          <cell r="E76" t="str">
            <v>Sigit</v>
          </cell>
        </row>
        <row r="77">
          <cell r="B77" t="str">
            <v>KW</v>
          </cell>
          <cell r="C77" t="str">
            <v>Madani Securities</v>
          </cell>
          <cell r="D77" t="str">
            <v>AB</v>
          </cell>
          <cell r="E77" t="str">
            <v>Hendri</v>
          </cell>
        </row>
        <row r="78">
          <cell r="B78" t="str">
            <v>KZ</v>
          </cell>
          <cell r="C78" t="str">
            <v>CLSA Indonesia</v>
          </cell>
          <cell r="D78" t="str">
            <v>AB</v>
          </cell>
          <cell r="E78" t="str">
            <v>Gofur</v>
          </cell>
        </row>
        <row r="79">
          <cell r="B79" t="str">
            <v>LG</v>
          </cell>
          <cell r="C79" t="str">
            <v>Trimegah Securities Tbk.</v>
          </cell>
          <cell r="D79" t="str">
            <v>AB</v>
          </cell>
          <cell r="E79" t="str">
            <v>Gofur</v>
          </cell>
        </row>
        <row r="80">
          <cell r="B80" t="str">
            <v>LH</v>
          </cell>
          <cell r="C80" t="str">
            <v>Nusantara Capital Securities</v>
          </cell>
          <cell r="D80" t="str">
            <v>AB</v>
          </cell>
          <cell r="E80" t="str">
            <v>Gofur</v>
          </cell>
        </row>
        <row r="81">
          <cell r="B81" t="str">
            <v>LK</v>
          </cell>
          <cell r="C81" t="str">
            <v>Recapital Securities</v>
          </cell>
          <cell r="D81" t="str">
            <v>AB</v>
          </cell>
          <cell r="E81" t="str">
            <v>Hendri</v>
          </cell>
        </row>
        <row r="82">
          <cell r="B82" t="str">
            <v>LS</v>
          </cell>
          <cell r="C82" t="str">
            <v>Reliance Securities Tbk.</v>
          </cell>
          <cell r="D82" t="str">
            <v>AB</v>
          </cell>
          <cell r="E82" t="str">
            <v>Gofur</v>
          </cell>
        </row>
        <row r="83">
          <cell r="B83" t="str">
            <v>MG</v>
          </cell>
          <cell r="C83" t="str">
            <v>Semesta Indovest</v>
          </cell>
          <cell r="D83" t="str">
            <v>AB</v>
          </cell>
          <cell r="E83" t="str">
            <v>Gofur</v>
          </cell>
        </row>
        <row r="84">
          <cell r="B84" t="str">
            <v>MI</v>
          </cell>
          <cell r="C84" t="str">
            <v>Victoria Securities Indonesia</v>
          </cell>
          <cell r="D84" t="str">
            <v>AB</v>
          </cell>
          <cell r="E84" t="str">
            <v>Hendri</v>
          </cell>
        </row>
        <row r="85">
          <cell r="B85" t="str">
            <v>MK</v>
          </cell>
          <cell r="C85" t="str">
            <v>Equator Securities</v>
          </cell>
          <cell r="D85" t="str">
            <v>AB</v>
          </cell>
          <cell r="E85" t="str">
            <v>Sigit</v>
          </cell>
        </row>
        <row r="86">
          <cell r="B86" t="str">
            <v>ML</v>
          </cell>
          <cell r="C86" t="str">
            <v>Merrill Lynch Indonesia</v>
          </cell>
          <cell r="D86" t="str">
            <v>AB</v>
          </cell>
          <cell r="E86" t="str">
            <v>Hendri</v>
          </cell>
        </row>
        <row r="87">
          <cell r="B87" t="str">
            <v>MS</v>
          </cell>
          <cell r="C87" t="str">
            <v>Morgan Stanley Asia Indonesia</v>
          </cell>
          <cell r="D87" t="str">
            <v>AB</v>
          </cell>
          <cell r="E87" t="str">
            <v>Hendri</v>
          </cell>
        </row>
        <row r="88">
          <cell r="B88" t="str">
            <v>MU</v>
          </cell>
          <cell r="C88" t="str">
            <v>Minna Padi Investama Tbk.</v>
          </cell>
          <cell r="D88" t="str">
            <v>AB</v>
          </cell>
          <cell r="E88" t="str">
            <v>Gofur</v>
          </cell>
        </row>
        <row r="89">
          <cell r="B89" t="str">
            <v>NI</v>
          </cell>
          <cell r="C89" t="str">
            <v>BNI Securities</v>
          </cell>
          <cell r="D89" t="str">
            <v>AB</v>
          </cell>
          <cell r="E89" t="str">
            <v>Hendri</v>
          </cell>
        </row>
        <row r="90">
          <cell r="B90" t="str">
            <v>OD</v>
          </cell>
          <cell r="C90" t="str">
            <v>Danareksa Sekuritas</v>
          </cell>
          <cell r="D90" t="str">
            <v>AB</v>
          </cell>
          <cell r="E90" t="str">
            <v>Sigit</v>
          </cell>
        </row>
        <row r="91">
          <cell r="B91" t="str">
            <v>OK</v>
          </cell>
          <cell r="C91" t="str">
            <v>Net Sekuritas</v>
          </cell>
          <cell r="D91" t="str">
            <v>AB</v>
          </cell>
          <cell r="E91" t="str">
            <v>Gofur</v>
          </cell>
        </row>
        <row r="92">
          <cell r="B92" t="str">
            <v>SD</v>
          </cell>
          <cell r="C92" t="str">
            <v>Eurocapital Peregrine Securities</v>
          </cell>
          <cell r="D92" t="str">
            <v>Non AB</v>
          </cell>
          <cell r="E92" t="str">
            <v>Hendri</v>
          </cell>
        </row>
        <row r="93">
          <cell r="B93" t="str">
            <v>SP</v>
          </cell>
          <cell r="C93" t="str">
            <v>Sarijaya Permana Sekuritas</v>
          </cell>
          <cell r="D93" t="str">
            <v>Non AB</v>
          </cell>
          <cell r="E93" t="str">
            <v>Gofur</v>
          </cell>
        </row>
        <row r="94">
          <cell r="B94" t="str">
            <v>U0</v>
          </cell>
          <cell r="C94" t="str">
            <v>Monex Securities</v>
          </cell>
          <cell r="D94" t="str">
            <v>Non AB</v>
          </cell>
          <cell r="E94" t="str">
            <v>Hendri</v>
          </cell>
        </row>
        <row r="95">
          <cell r="B95" t="str">
            <v>V1</v>
          </cell>
          <cell r="C95" t="str">
            <v>Reksa Depok Sekuritas</v>
          </cell>
          <cell r="D95" t="str">
            <v>Non AB</v>
          </cell>
          <cell r="E95" t="str">
            <v>Gofur</v>
          </cell>
        </row>
        <row r="96">
          <cell r="B96" t="str">
            <v>V3</v>
          </cell>
          <cell r="C96" t="str">
            <v>Nova Securities</v>
          </cell>
          <cell r="D96" t="str">
            <v>Non AB</v>
          </cell>
          <cell r="E96" t="str">
            <v>Sigit</v>
          </cell>
        </row>
        <row r="97">
          <cell r="B97" t="str">
            <v>V5</v>
          </cell>
          <cell r="C97" t="str">
            <v>ING Securities Indonesia</v>
          </cell>
          <cell r="D97" t="str">
            <v>Non AB</v>
          </cell>
          <cell r="E97" t="str">
            <v>Sigit</v>
          </cell>
        </row>
        <row r="98">
          <cell r="B98" t="str">
            <v>V6</v>
          </cell>
          <cell r="C98" t="str">
            <v>Agrodana Securities</v>
          </cell>
          <cell r="D98" t="str">
            <v>Non AB</v>
          </cell>
          <cell r="E98" t="str">
            <v>Hendri</v>
          </cell>
        </row>
        <row r="99">
          <cell r="B99" t="str">
            <v>PC</v>
          </cell>
          <cell r="C99" t="str">
            <v>First Asia Capital</v>
          </cell>
          <cell r="D99" t="str">
            <v>AB</v>
          </cell>
          <cell r="E99" t="str">
            <v>Rohmat</v>
          </cell>
        </row>
        <row r="100">
          <cell r="B100" t="str">
            <v>PD</v>
          </cell>
          <cell r="C100" t="str">
            <v>Indo Premier Securities</v>
          </cell>
          <cell r="D100" t="str">
            <v>AB</v>
          </cell>
          <cell r="E100" t="str">
            <v>Ully</v>
          </cell>
        </row>
        <row r="101">
          <cell r="B101" t="str">
            <v>PF</v>
          </cell>
          <cell r="C101" t="str">
            <v>Danasakti Securities</v>
          </cell>
          <cell r="D101" t="str">
            <v>AB</v>
          </cell>
          <cell r="E101" t="str">
            <v>Nia</v>
          </cell>
        </row>
        <row r="102">
          <cell r="B102" t="str">
            <v>PG</v>
          </cell>
          <cell r="C102" t="str">
            <v>Panca Global Securities Tbk.</v>
          </cell>
          <cell r="D102" t="str">
            <v>AB</v>
          </cell>
          <cell r="E102" t="str">
            <v>Ully</v>
          </cell>
        </row>
        <row r="103">
          <cell r="B103" t="str">
            <v>PI</v>
          </cell>
          <cell r="C103" t="str">
            <v>Magenta Kapital Indonesia</v>
          </cell>
          <cell r="D103" t="str">
            <v>AB</v>
          </cell>
          <cell r="E103" t="str">
            <v>Nia</v>
          </cell>
        </row>
        <row r="104">
          <cell r="B104" t="str">
            <v>PK</v>
          </cell>
          <cell r="C104" t="str">
            <v>Pratama Capital Indonesia</v>
          </cell>
          <cell r="D104" t="str">
            <v>AB</v>
          </cell>
          <cell r="E104" t="str">
            <v>Rohmat</v>
          </cell>
        </row>
        <row r="105">
          <cell r="B105" t="str">
            <v>PO</v>
          </cell>
          <cell r="C105" t="str">
            <v>Pilarmas Investindo</v>
          </cell>
          <cell r="D105" t="str">
            <v>AB</v>
          </cell>
          <cell r="E105" t="str">
            <v>Rohmat</v>
          </cell>
        </row>
        <row r="106">
          <cell r="B106" t="str">
            <v>PP</v>
          </cell>
          <cell r="C106" t="str">
            <v>Aldiracita Corpotama</v>
          </cell>
          <cell r="D106" t="str">
            <v>AB</v>
          </cell>
          <cell r="E106" t="str">
            <v>Ully</v>
          </cell>
        </row>
        <row r="107">
          <cell r="B107" t="str">
            <v>PS</v>
          </cell>
          <cell r="C107" t="str">
            <v>Paramitra Alfa Sekuritas</v>
          </cell>
          <cell r="D107" t="str">
            <v>AB</v>
          </cell>
          <cell r="E107" t="str">
            <v>Ully</v>
          </cell>
        </row>
        <row r="108">
          <cell r="B108" t="str">
            <v>QA</v>
          </cell>
          <cell r="C108" t="str">
            <v>Prime Capital Securities</v>
          </cell>
          <cell r="D108" t="str">
            <v>AB</v>
          </cell>
          <cell r="E108" t="str">
            <v>Nia</v>
          </cell>
        </row>
        <row r="109">
          <cell r="B109" t="str">
            <v>RB</v>
          </cell>
          <cell r="C109" t="str">
            <v>Nikko Securities Indonesia</v>
          </cell>
          <cell r="D109" t="str">
            <v>AB</v>
          </cell>
          <cell r="E109" t="str">
            <v>Ully</v>
          </cell>
        </row>
        <row r="110">
          <cell r="B110" t="str">
            <v>RF</v>
          </cell>
          <cell r="C110" t="str">
            <v>Buana Capital</v>
          </cell>
          <cell r="D110" t="str">
            <v>AB</v>
          </cell>
          <cell r="E110" t="str">
            <v>Rohmat</v>
          </cell>
        </row>
        <row r="111">
          <cell r="B111" t="str">
            <v>RG</v>
          </cell>
          <cell r="C111" t="str">
            <v>Profindo International Securities</v>
          </cell>
          <cell r="D111" t="str">
            <v>AB</v>
          </cell>
          <cell r="E111" t="str">
            <v>Ully</v>
          </cell>
        </row>
        <row r="112">
          <cell r="B112" t="str">
            <v>RO</v>
          </cell>
          <cell r="C112" t="str">
            <v>NISP Sekuritas</v>
          </cell>
          <cell r="D112" t="str">
            <v>AB</v>
          </cell>
          <cell r="E112" t="str">
            <v>Nia</v>
          </cell>
        </row>
        <row r="113">
          <cell r="B113" t="str">
            <v>RS</v>
          </cell>
          <cell r="C113" t="str">
            <v>Yulie Sekurindo Tbk.</v>
          </cell>
          <cell r="D113" t="str">
            <v>AB</v>
          </cell>
          <cell r="E113" t="str">
            <v>Nia</v>
          </cell>
        </row>
        <row r="114">
          <cell r="B114" t="str">
            <v>RX</v>
          </cell>
          <cell r="C114" t="str">
            <v>Macquarie Capital Securities Indonesia</v>
          </cell>
          <cell r="D114" t="str">
            <v>AB</v>
          </cell>
          <cell r="E114" t="str">
            <v>Nia</v>
          </cell>
        </row>
        <row r="115">
          <cell r="B115" t="str">
            <v>SA</v>
          </cell>
          <cell r="C115" t="str">
            <v>Bosowa Sekuritas</v>
          </cell>
          <cell r="D115" t="str">
            <v>AB</v>
          </cell>
          <cell r="E115" t="str">
            <v>Nia</v>
          </cell>
        </row>
        <row r="116">
          <cell r="B116" t="str">
            <v>SC</v>
          </cell>
          <cell r="C116" t="str">
            <v>Senni Cahaya</v>
          </cell>
          <cell r="D116" t="str">
            <v>AB</v>
          </cell>
          <cell r="E116" t="str">
            <v>Nia</v>
          </cell>
        </row>
        <row r="117">
          <cell r="B117" t="str">
            <v>SH</v>
          </cell>
          <cell r="C117" t="str">
            <v>Artha Securities Indonesia</v>
          </cell>
          <cell r="D117" t="str">
            <v>AB</v>
          </cell>
          <cell r="E117" t="str">
            <v>Nia</v>
          </cell>
        </row>
        <row r="118">
          <cell r="B118" t="str">
            <v>SM</v>
          </cell>
          <cell r="C118" t="str">
            <v>Millenium Danatama Sekuritas</v>
          </cell>
          <cell r="D118" t="str">
            <v>AB</v>
          </cell>
          <cell r="E118" t="str">
            <v>Ully</v>
          </cell>
        </row>
        <row r="119">
          <cell r="B119" t="str">
            <v>SQ</v>
          </cell>
          <cell r="C119" t="str">
            <v>BCA Sekuritas</v>
          </cell>
          <cell r="D119" t="str">
            <v>AB</v>
          </cell>
          <cell r="E119" t="str">
            <v>Ully</v>
          </cell>
        </row>
        <row r="120">
          <cell r="B120" t="str">
            <v>SS</v>
          </cell>
          <cell r="C120" t="str">
            <v>Supra Securinvest</v>
          </cell>
          <cell r="D120" t="str">
            <v>AB</v>
          </cell>
          <cell r="E120" t="str">
            <v>Rohmat</v>
          </cell>
        </row>
        <row r="121">
          <cell r="B121" t="str">
            <v>TA</v>
          </cell>
          <cell r="C121" t="str">
            <v>Magnus Capital</v>
          </cell>
          <cell r="D121" t="str">
            <v>AB</v>
          </cell>
          <cell r="E121" t="str">
            <v>Rohmat</v>
          </cell>
        </row>
        <row r="122">
          <cell r="B122" t="str">
            <v>TF</v>
          </cell>
          <cell r="C122" t="str">
            <v>Universal Broker Indonesia</v>
          </cell>
          <cell r="D122" t="str">
            <v>AB</v>
          </cell>
          <cell r="E122" t="str">
            <v>Rohmat</v>
          </cell>
        </row>
        <row r="123">
          <cell r="B123" t="str">
            <v>TP</v>
          </cell>
          <cell r="C123" t="str">
            <v>OCBC Sekuritas Indonesia</v>
          </cell>
          <cell r="D123" t="str">
            <v>AB</v>
          </cell>
          <cell r="E123" t="str">
            <v>Nia</v>
          </cell>
        </row>
        <row r="124">
          <cell r="B124" t="str">
            <v>TS</v>
          </cell>
          <cell r="C124" t="str">
            <v>Dwidana Sakti Securindo</v>
          </cell>
          <cell r="D124" t="str">
            <v>AB</v>
          </cell>
          <cell r="E124" t="str">
            <v>Nia</v>
          </cell>
        </row>
        <row r="125">
          <cell r="B125" t="str">
            <v>TX</v>
          </cell>
          <cell r="C125" t="str">
            <v>Dhanawibawa Arthacemerlang</v>
          </cell>
          <cell r="D125" t="str">
            <v>AB</v>
          </cell>
          <cell r="E125" t="str">
            <v>Nia</v>
          </cell>
        </row>
        <row r="126">
          <cell r="B126" t="str">
            <v>WW</v>
          </cell>
          <cell r="C126" t="str">
            <v>Jakarta Securities</v>
          </cell>
          <cell r="D126" t="str">
            <v>AB</v>
          </cell>
          <cell r="E126" t="str">
            <v>Rohmat</v>
          </cell>
        </row>
        <row r="127">
          <cell r="B127" t="str">
            <v>XA</v>
          </cell>
          <cell r="C127" t="str">
            <v>Woori Korindo Securities Indonesia</v>
          </cell>
          <cell r="D127" t="str">
            <v>AB</v>
          </cell>
          <cell r="E127" t="str">
            <v>Ully</v>
          </cell>
        </row>
        <row r="128">
          <cell r="B128" t="str">
            <v>XC</v>
          </cell>
          <cell r="C128" t="str">
            <v>Primasia Securities</v>
          </cell>
          <cell r="D128" t="str">
            <v>AB</v>
          </cell>
          <cell r="E128" t="str">
            <v>Ully</v>
          </cell>
        </row>
        <row r="129">
          <cell r="B129" t="str">
            <v>XL</v>
          </cell>
          <cell r="C129" t="str">
            <v>Mahakarya Artha Securities</v>
          </cell>
          <cell r="D129" t="str">
            <v>AB</v>
          </cell>
          <cell r="E129" t="str">
            <v>Ully</v>
          </cell>
        </row>
        <row r="130">
          <cell r="B130" t="str">
            <v>YB</v>
          </cell>
          <cell r="C130" t="str">
            <v>Jasa Utama Capital</v>
          </cell>
          <cell r="D130" t="str">
            <v>AB</v>
          </cell>
          <cell r="E130" t="str">
            <v>Ully</v>
          </cell>
        </row>
        <row r="131">
          <cell r="B131" t="str">
            <v>YJ</v>
          </cell>
          <cell r="C131" t="str">
            <v>Lautandhana Securindo</v>
          </cell>
          <cell r="D131" t="str">
            <v>AB</v>
          </cell>
          <cell r="E131" t="str">
            <v>Nia</v>
          </cell>
        </row>
        <row r="132">
          <cell r="B132" t="str">
            <v>YO</v>
          </cell>
          <cell r="C132" t="str">
            <v>Amantara Securities</v>
          </cell>
          <cell r="D132" t="str">
            <v>AB</v>
          </cell>
          <cell r="E132" t="str">
            <v>Ully</v>
          </cell>
        </row>
        <row r="133">
          <cell r="B133" t="str">
            <v>YP</v>
          </cell>
          <cell r="C133" t="str">
            <v>Daewoo Securities</v>
          </cell>
          <cell r="D133" t="str">
            <v>AB</v>
          </cell>
          <cell r="E133" t="str">
            <v>Rohmat</v>
          </cell>
        </row>
        <row r="134">
          <cell r="B134" t="str">
            <v>YU</v>
          </cell>
          <cell r="C134" t="str">
            <v>CIMB Securities Indonesia</v>
          </cell>
          <cell r="D134" t="str">
            <v>AB</v>
          </cell>
          <cell r="E134" t="str">
            <v>Rohmat</v>
          </cell>
        </row>
        <row r="135">
          <cell r="B135" t="str">
            <v>ZP</v>
          </cell>
          <cell r="C135" t="str">
            <v>Maybank Kim Eng Securities</v>
          </cell>
          <cell r="D135" t="str">
            <v>AB</v>
          </cell>
          <cell r="E135" t="str">
            <v>Rohmat</v>
          </cell>
        </row>
        <row r="136">
          <cell r="B136" t="str">
            <v>ZR</v>
          </cell>
          <cell r="C136" t="str">
            <v>Bumiputera Sekuritas</v>
          </cell>
          <cell r="D136" t="str">
            <v>AB</v>
          </cell>
          <cell r="E136" t="str">
            <v>Rohmat</v>
          </cell>
        </row>
        <row r="137">
          <cell r="B137" t="str">
            <v>X2</v>
          </cell>
          <cell r="C137" t="str">
            <v>Barclays Capital Securities Indonesia</v>
          </cell>
          <cell r="D137" t="str">
            <v>Non AB</v>
          </cell>
          <cell r="E137" t="str">
            <v>Rohmat</v>
          </cell>
        </row>
        <row r="138">
          <cell r="B138" t="str">
            <v>X3</v>
          </cell>
          <cell r="C138" t="str">
            <v>Standard Chartered Securities Indonesia</v>
          </cell>
          <cell r="D138" t="str">
            <v>Non AB</v>
          </cell>
          <cell r="E138" t="str">
            <v>Nia</v>
          </cell>
        </row>
        <row r="139">
          <cell r="B139" t="str">
            <v>X5</v>
          </cell>
          <cell r="C139" t="str">
            <v>Deutsche Verdhana Indonesia</v>
          </cell>
          <cell r="D139" t="str">
            <v>Non AB</v>
          </cell>
          <cell r="E139" t="str">
            <v>Rohmat</v>
          </cell>
        </row>
        <row r="140">
          <cell r="B140" t="str">
            <v>X6</v>
          </cell>
          <cell r="C140" t="str">
            <v>Star Reksa Sekuritas</v>
          </cell>
          <cell r="D140" t="str">
            <v>Non AB</v>
          </cell>
          <cell r="E140" t="str">
            <v>Nia</v>
          </cell>
        </row>
        <row r="141">
          <cell r="B141" t="str">
            <v>X9</v>
          </cell>
          <cell r="C141" t="str">
            <v>Kopedana Mitra Usaha</v>
          </cell>
          <cell r="D141" t="str">
            <v>Non AB</v>
          </cell>
          <cell r="E141" t="str">
            <v>Nia</v>
          </cell>
        </row>
        <row r="142">
          <cell r="B142" t="str">
            <v>Y1</v>
          </cell>
          <cell r="C142" t="str">
            <v>WATR Securities</v>
          </cell>
          <cell r="D142" t="str">
            <v>Non AB</v>
          </cell>
          <cell r="E142" t="str">
            <v>Rohmat</v>
          </cell>
        </row>
        <row r="143">
          <cell r="B143" t="str">
            <v>YD</v>
          </cell>
          <cell r="C143" t="str">
            <v>Multi Sarana Investama Sekuritas</v>
          </cell>
          <cell r="D143" t="str">
            <v>Non AB</v>
          </cell>
          <cell r="E143" t="str">
            <v>Ully</v>
          </cell>
        </row>
        <row r="144">
          <cell r="B144" t="str">
            <v>Z0</v>
          </cell>
          <cell r="C144" t="str">
            <v>Peak Securities</v>
          </cell>
          <cell r="D144" t="str">
            <v>Non AB</v>
          </cell>
          <cell r="E144" t="str">
            <v>Ully</v>
          </cell>
        </row>
        <row r="145">
          <cell r="B145" t="str">
            <v>Z4</v>
          </cell>
          <cell r="C145" t="str">
            <v>Bepede Jateng Securities</v>
          </cell>
          <cell r="D145" t="str">
            <v>Non AB</v>
          </cell>
          <cell r="E145" t="str">
            <v>Rohmat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PE"/>
      <sheetName val="Februari"/>
      <sheetName val="nama &amp; alamat"/>
      <sheetName val="UPDATE"/>
      <sheetName val="Data PE-Pungutan 06.12.13"/>
      <sheetName val="Sheet2"/>
      <sheetName val="Sheet3"/>
      <sheetName val="Sheet1"/>
      <sheetName val="Sheet4"/>
      <sheetName val="Sheet5"/>
      <sheetName val="Sheet6"/>
    </sheetNames>
    <sheetDataSet>
      <sheetData sheetId="0"/>
      <sheetData sheetId="1"/>
      <sheetData sheetId="2"/>
      <sheetData sheetId="3">
        <row r="3">
          <cell r="B3" t="str">
            <v>PP</v>
          </cell>
          <cell r="C3" t="str">
            <v>Aldiracita Corpotama</v>
          </cell>
          <cell r="D3" t="str">
            <v>PT. ALDIRACITA CORPOTAMA</v>
          </cell>
          <cell r="E3" t="str">
            <v>AB</v>
          </cell>
        </row>
        <row r="4">
          <cell r="B4" t="str">
            <v>YO</v>
          </cell>
          <cell r="C4" t="str">
            <v>Amantara Securities</v>
          </cell>
          <cell r="D4" t="str">
            <v>PT. AMANTARA SECURITIES (d/h  KWIK TJANDRA MARTOATMODJO)</v>
          </cell>
          <cell r="E4" t="str">
            <v>AB</v>
          </cell>
        </row>
        <row r="5">
          <cell r="B5" t="str">
            <v>FS</v>
          </cell>
          <cell r="C5" t="str">
            <v>AmCapital Indonesia</v>
          </cell>
          <cell r="D5" t="str">
            <v>PT. AMCAPITAL INDONESIA (d/h ARAB MALAYSIAN CAPITAL INDONESIA, d/h  MULTIDANA SEKURINDO, d/h  MULTI  PENGELOLA DANA PRIMA)</v>
          </cell>
          <cell r="E5" t="str">
            <v>AB</v>
          </cell>
        </row>
        <row r="6">
          <cell r="B6" t="str">
            <v>BJ</v>
          </cell>
          <cell r="C6" t="str">
            <v>Andalan Artha Advisindo Sekuritas</v>
          </cell>
          <cell r="D6" t="str">
            <v>PT. ANDALAN ARTHA ADVISINDO SEKURITAS (d/h DANADUTA INDONESIA)</v>
          </cell>
          <cell r="E6" t="str">
            <v>AB</v>
          </cell>
        </row>
        <row r="7">
          <cell r="B7" t="str">
            <v>ID</v>
          </cell>
          <cell r="C7" t="str">
            <v>Anugerah Securindo Indah</v>
          </cell>
          <cell r="D7" t="str">
            <v>PT. ANUGERAH SECURINDO INDAH</v>
          </cell>
          <cell r="E7" t="str">
            <v>AB</v>
          </cell>
        </row>
        <row r="8">
          <cell r="B8" t="str">
            <v>SH</v>
          </cell>
          <cell r="C8" t="str">
            <v>Artha Securities Indonesia</v>
          </cell>
          <cell r="D8" t="str">
            <v>PT. ARTHA SECURITIES INDONESIA</v>
          </cell>
          <cell r="E8" t="str">
            <v>AB</v>
          </cell>
        </row>
        <row r="9">
          <cell r="B9" t="str">
            <v>IP</v>
          </cell>
          <cell r="C9" t="str">
            <v>Asjaya Indosurya Securities</v>
          </cell>
          <cell r="D9" t="str">
            <v>PT. ASJAYA INDOSURYA SECURITIES</v>
          </cell>
          <cell r="E9" t="str">
            <v>AB</v>
          </cell>
        </row>
        <row r="10">
          <cell r="B10" t="str">
            <v>DX</v>
          </cell>
          <cell r="C10" t="str">
            <v>Bahana Securities</v>
          </cell>
          <cell r="D10" t="str">
            <v>PT. BAHANA SECURITIES (d/h  REKAPRIMA SEKURITAS)</v>
          </cell>
          <cell r="E10" t="str">
            <v>AB</v>
          </cell>
        </row>
        <row r="11">
          <cell r="B11" t="str">
            <v>BZ</v>
          </cell>
          <cell r="C11" t="str">
            <v>Batavia Prosperindo Sekuritas</v>
          </cell>
          <cell r="D11" t="str">
            <v>PT. BATAVIA PROSPERINDO SEKURITAS</v>
          </cell>
          <cell r="E11" t="str">
            <v>AB</v>
          </cell>
        </row>
        <row r="12">
          <cell r="B12" t="str">
            <v>AR</v>
          </cell>
          <cell r="C12" t="str">
            <v>Binaartha Parama</v>
          </cell>
          <cell r="D12" t="str">
            <v>PT. BINAARTHA PARAMA</v>
          </cell>
          <cell r="E12" t="str">
            <v>AB</v>
          </cell>
        </row>
        <row r="13">
          <cell r="B13" t="str">
            <v>GA</v>
          </cell>
          <cell r="C13" t="str">
            <v>Bloom Nusantara Capital</v>
          </cell>
          <cell r="D13" t="str">
            <v>PT. BLOOM NUSANTARA CAPITAL  (d.h. SEKURITAS INDO PASIFIK INVESTASI)</v>
          </cell>
          <cell r="E13" t="str">
            <v>AB</v>
          </cell>
        </row>
        <row r="14">
          <cell r="B14" t="str">
            <v>NI</v>
          </cell>
          <cell r="C14" t="str">
            <v>BNI Securities</v>
          </cell>
          <cell r="D14" t="str">
            <v>PT. BNI SECURITIES</v>
          </cell>
          <cell r="E14" t="str">
            <v>AB</v>
          </cell>
        </row>
        <row r="15">
          <cell r="B15" t="str">
            <v>BW</v>
          </cell>
          <cell r="C15" t="str">
            <v>BNP Paribas Securities Indonesia</v>
          </cell>
          <cell r="D15" t="str">
            <v>PT. BNP PARIBAS SECURITIES INDONESIA (d/h BNP PARIBAS PEREGRINE, d/h  BNP PRIME PEREGRINE)</v>
          </cell>
          <cell r="E15" t="str">
            <v>AB</v>
          </cell>
        </row>
        <row r="16">
          <cell r="B16" t="str">
            <v>HK</v>
          </cell>
          <cell r="C16" t="str">
            <v>Brent Securities</v>
          </cell>
          <cell r="D16" t="str">
            <v>PT. BRENT SECURITIES (d/h PDFCI SECURITIES)</v>
          </cell>
          <cell r="E16" t="str">
            <v>AB</v>
          </cell>
        </row>
        <row r="17">
          <cell r="B17" t="str">
            <v>RF</v>
          </cell>
          <cell r="C17" t="str">
            <v>Buana Capital</v>
          </cell>
          <cell r="D17" t="str">
            <v>PT. BUANA CAPITAL (d/h  ARTADWIPA PERSADA)</v>
          </cell>
          <cell r="E17" t="str">
            <v>AB</v>
          </cell>
        </row>
        <row r="18">
          <cell r="B18" t="str">
            <v>ZR</v>
          </cell>
          <cell r="C18" t="str">
            <v>Bumiputera Capital Indonesia</v>
          </cell>
          <cell r="D18" t="str">
            <v>PT. BUMIPUTERA CAPITAL INDONESIA (d/h  FICOR SEKURITAS INDONESIA, d/h  FICORITAS)</v>
          </cell>
          <cell r="E18" t="str">
            <v>AB</v>
          </cell>
        </row>
        <row r="19">
          <cell r="B19" t="str">
            <v>YU</v>
          </cell>
          <cell r="C19" t="str">
            <v>CIMB Securities Indonesia</v>
          </cell>
          <cell r="D19" t="str">
            <v>PT. CIMB SECURITIES INDONESIA (d/h CIMB-GK SECURITIES INDONESIA, d/h  GK GOH INDONESIA, d/h  GK GOH OMETRACO)</v>
          </cell>
          <cell r="E19" t="str">
            <v>AB</v>
          </cell>
        </row>
        <row r="20">
          <cell r="B20" t="str">
            <v>KI</v>
          </cell>
          <cell r="C20" t="str">
            <v>Ciptadana Securities</v>
          </cell>
          <cell r="D20" t="str">
            <v>PT. CIPTADANA SECURITIES (d/h CIPTADANA SECURITIES USAHA)</v>
          </cell>
          <cell r="E20" t="str">
            <v>AB</v>
          </cell>
        </row>
        <row r="21">
          <cell r="B21" t="str">
            <v>CG</v>
          </cell>
          <cell r="C21" t="str">
            <v>Citigroup Securities Indonesia</v>
          </cell>
          <cell r="D21" t="str">
            <v>PT. CITIGROUP SECURITIES INDONESIA (d/h CITICORP SECURITIES INDONESIA)</v>
          </cell>
          <cell r="E21" t="str">
            <v>AB</v>
          </cell>
        </row>
        <row r="22">
          <cell r="B22" t="str">
            <v>KZ</v>
          </cell>
          <cell r="C22" t="str">
            <v>CLSA Indonesia</v>
          </cell>
          <cell r="D22" t="str">
            <v>PT. CLSA INDONESIA (d/h CREDIT LYONNAIS CAPITAL INDONESIA, d/h  DIAN ADYA SECURITAS)</v>
          </cell>
          <cell r="E22" t="str">
            <v>AB</v>
          </cell>
        </row>
        <row r="23">
          <cell r="B23" t="str">
            <v>CS</v>
          </cell>
          <cell r="C23" t="str">
            <v>Credit Suisse Securities Indonesia</v>
          </cell>
          <cell r="D23" t="str">
            <v>PT. CREDIT SUISSE SECURITIES INDONESIA (d/h CREDIT SUISSE FIRST BOSTON INDONESIA)</v>
          </cell>
          <cell r="E23" t="str">
            <v>AB</v>
          </cell>
        </row>
        <row r="24">
          <cell r="B24" t="str">
            <v>OD</v>
          </cell>
          <cell r="C24" t="str">
            <v>Danareksa Sekuritas</v>
          </cell>
          <cell r="D24" t="str">
            <v>PT. DANAREKSA SEKURITAS</v>
          </cell>
          <cell r="E24" t="str">
            <v>AB</v>
          </cell>
        </row>
        <row r="25">
          <cell r="B25" t="str">
            <v>PF</v>
          </cell>
          <cell r="C25" t="str">
            <v>Danasakti Securities</v>
          </cell>
          <cell r="D25" t="str">
            <v>PT. DANASAKTI SECURITIES</v>
          </cell>
          <cell r="E25" t="str">
            <v>AB</v>
          </cell>
        </row>
        <row r="26">
          <cell r="B26" t="str">
            <v>II</v>
          </cell>
          <cell r="C26" t="str">
            <v>Danatama Makmur</v>
          </cell>
          <cell r="D26" t="str">
            <v>PT. DANATAMA MAKMUR</v>
          </cell>
          <cell r="E26" t="str">
            <v>AB</v>
          </cell>
        </row>
        <row r="27">
          <cell r="B27" t="str">
            <v>BQ</v>
          </cell>
          <cell r="C27" t="str">
            <v>Danpac Sekuritas</v>
          </cell>
          <cell r="D27" t="str">
            <v>PT. DANPAC SEKURITAS (d/h  AMCOL SECURINDO)</v>
          </cell>
          <cell r="E27" t="str">
            <v>AB</v>
          </cell>
        </row>
        <row r="28">
          <cell r="B28" t="str">
            <v>DP</v>
          </cell>
          <cell r="C28" t="str">
            <v>DBS Vickers Securities Indonesia</v>
          </cell>
          <cell r="D28" t="str">
            <v>PT. DBS VICKERS SECURITIES INDONESIA (d/h  VICKERS BALLAS INDONESIA, d/h  VICKERS BALLAS TAMARA)</v>
          </cell>
          <cell r="E28" t="str">
            <v>AB</v>
          </cell>
        </row>
        <row r="29">
          <cell r="B29" t="str">
            <v>DB</v>
          </cell>
          <cell r="C29" t="str">
            <v>Deutsche Securities Indonesia</v>
          </cell>
          <cell r="D29" t="str">
            <v>PT. DEUTSCHE SECURITIES INDONESIA (d/h DEUTSCHE MORGAN GRENFELL INDONESIA)</v>
          </cell>
          <cell r="E29" t="str">
            <v>AB</v>
          </cell>
        </row>
        <row r="30">
          <cell r="B30" t="str">
            <v>TX</v>
          </cell>
          <cell r="C30" t="str">
            <v>Dhanawibawa Arthacemerlang</v>
          </cell>
          <cell r="D30" t="str">
            <v>PT. DHANAWIBAWA ARTHACEMERLANG</v>
          </cell>
          <cell r="E30" t="str">
            <v>AB</v>
          </cell>
        </row>
        <row r="31">
          <cell r="B31" t="str">
            <v>SQ</v>
          </cell>
          <cell r="C31" t="str">
            <v>BCA Sekuritas</v>
          </cell>
          <cell r="D31" t="str">
            <v>PT. DINAMIKA USAHAJAYA</v>
          </cell>
          <cell r="E31" t="str">
            <v>AB</v>
          </cell>
        </row>
        <row r="32">
          <cell r="B32" t="str">
            <v>TS</v>
          </cell>
          <cell r="C32" t="str">
            <v>Dwidana Sakti Securindo</v>
          </cell>
          <cell r="D32" t="str">
            <v>PT. DWIDANA SAKTI SECURINDO</v>
          </cell>
          <cell r="E32" t="str">
            <v>AB</v>
          </cell>
        </row>
        <row r="33">
          <cell r="B33" t="str">
            <v>ES</v>
          </cell>
          <cell r="C33" t="str">
            <v>Ekokapital Sekuritas</v>
          </cell>
          <cell r="D33" t="str">
            <v>PT. EKOKAPITAL SEKURITAS (d/h  EKODANA SEKURITAS)</v>
          </cell>
          <cell r="E33" t="str">
            <v>AB</v>
          </cell>
        </row>
        <row r="34">
          <cell r="B34" t="str">
            <v>PI</v>
          </cell>
          <cell r="C34" t="str">
            <v>Magenta Kapital Indonesia</v>
          </cell>
          <cell r="D34" t="str">
            <v>PT. EMCO SECURITIES (d/h E-CAPITAL SECURITIES, d/h  SURABAYA ARTHA SELARAS)</v>
          </cell>
          <cell r="E34" t="str">
            <v>AB</v>
          </cell>
        </row>
        <row r="35">
          <cell r="B35" t="str">
            <v>MK</v>
          </cell>
          <cell r="C35" t="str">
            <v>Equator Securities</v>
          </cell>
          <cell r="D35" t="str">
            <v>PT. EQUATOR SECURITIES (d/h MAHANUSA SECURITIES d/h MAHANUSA KAPITAL)</v>
          </cell>
          <cell r="E35" t="str">
            <v>AB</v>
          </cell>
        </row>
        <row r="36">
          <cell r="B36" t="str">
            <v>BS</v>
          </cell>
          <cell r="C36" t="str">
            <v>Equity Securities Indonesia</v>
          </cell>
          <cell r="D36" t="str">
            <v>PT. EQUITY SECURITIES INDONESIA (d/h EQUITY DEVELOPMENT SECURITIES, d/h  SURYA KENCANA SEKURITAS, d/h  GT INVESTAMA SEKURITAS, d/h  GAJAH NUSANTARA SEKURITAS, d/h  BDNI SECURITIES)</v>
          </cell>
          <cell r="E36" t="str">
            <v>AB</v>
          </cell>
        </row>
        <row r="37">
          <cell r="B37" t="str">
            <v>AO</v>
          </cell>
          <cell r="C37" t="str">
            <v>Erdikha Elit Sekuritas</v>
          </cell>
          <cell r="D37" t="str">
            <v>PT. ERDIKHA ELIT SEKURITAS (d/h ERDIKHA ELIT, d/h  ERDHIKA MULYATAMA)</v>
          </cell>
          <cell r="E37" t="str">
            <v>AB</v>
          </cell>
        </row>
        <row r="38">
          <cell r="B38" t="str">
            <v>YP</v>
          </cell>
          <cell r="C38" t="str">
            <v>Daewoo Securities</v>
          </cell>
          <cell r="D38" t="str">
            <v>PT. ETRADING SECURITIES (d/h  MONAS BUANA SECURITIES)</v>
          </cell>
          <cell r="E38" t="str">
            <v>AB</v>
          </cell>
        </row>
        <row r="39">
          <cell r="B39" t="str">
            <v>EL</v>
          </cell>
          <cell r="C39" t="str">
            <v>Evergreen Capital</v>
          </cell>
          <cell r="D39" t="str">
            <v>PT. EVERGREEN CAPITAL (d/h  AGRIDHANASATYA PERMATA)</v>
          </cell>
          <cell r="E39" t="str">
            <v>AB</v>
          </cell>
        </row>
        <row r="40">
          <cell r="B40" t="str">
            <v>PC</v>
          </cell>
          <cell r="C40" t="str">
            <v>First Asia Capital</v>
          </cell>
          <cell r="D40" t="str">
            <v>PT. FIRST ASIA CAPITAL (d/h PANIN CAPITAL)</v>
          </cell>
          <cell r="E40" t="str">
            <v>AB</v>
          </cell>
        </row>
        <row r="41">
          <cell r="B41" t="str">
            <v>FO</v>
          </cell>
          <cell r="C41" t="str">
            <v>Forte Mentari Securities</v>
          </cell>
          <cell r="D41" t="str">
            <v>PT. FORTE MENTARI SECURITIES (d/h  MENTARI SECURINDO)</v>
          </cell>
          <cell r="E41" t="str">
            <v>AB</v>
          </cell>
        </row>
        <row r="42">
          <cell r="B42" t="str">
            <v>AF</v>
          </cell>
          <cell r="C42" t="str">
            <v>Harita Kencana Securities</v>
          </cell>
          <cell r="D42" t="str">
            <v>PT. HARITA KENCANA SECURITIES (d/h  RITA WIJAYA KENCANA)</v>
          </cell>
          <cell r="E42" t="str">
            <v>AB</v>
          </cell>
        </row>
        <row r="43">
          <cell r="B43" t="str">
            <v>HD</v>
          </cell>
          <cell r="C43" t="str">
            <v>HD Capital Tbk.</v>
          </cell>
          <cell r="D43" t="str">
            <v>PT. HD CAPITAL TBK. (d/h HORTUS DANAVEST Tbk, d/h HARUMDANA SEKURITAS)</v>
          </cell>
          <cell r="E43" t="str">
            <v>AB</v>
          </cell>
        </row>
        <row r="44">
          <cell r="B44" t="str">
            <v>HP</v>
          </cell>
          <cell r="C44" t="str">
            <v>Henan Putihrai</v>
          </cell>
          <cell r="D44" t="str">
            <v>PT. HENAN PUTIHRAI</v>
          </cell>
          <cell r="E44" t="str">
            <v>AB</v>
          </cell>
        </row>
        <row r="45">
          <cell r="B45" t="str">
            <v>GW</v>
          </cell>
          <cell r="C45" t="str">
            <v>HSBC Securities Indonesia</v>
          </cell>
          <cell r="D45" t="str">
            <v>PT. HSBC SECURITIES INDONESIA (d/h  WARDLDLEY JAMES CAPEL)</v>
          </cell>
          <cell r="E45" t="str">
            <v>AB</v>
          </cell>
        </row>
        <row r="46">
          <cell r="B46" t="str">
            <v>PD</v>
          </cell>
          <cell r="C46" t="str">
            <v>Indo Premier Securities</v>
          </cell>
          <cell r="D46" t="str">
            <v>PT. INDO PREMIER SECURITIES (d/h  PURIDANA SEKURINDO)</v>
          </cell>
          <cell r="E46" t="str">
            <v>AB</v>
          </cell>
        </row>
        <row r="47">
          <cell r="B47" t="str">
            <v>BD</v>
          </cell>
          <cell r="C47" t="str">
            <v>Indomitra Securities</v>
          </cell>
          <cell r="D47" t="str">
            <v>PT. INDOMITRA SECURITIES (d/h MITRA INVESTDANA SEKURINDO, d/h  MITRA DUTA SEKURITAS)</v>
          </cell>
          <cell r="E47" t="str">
            <v>AB</v>
          </cell>
        </row>
        <row r="48">
          <cell r="B48" t="str">
            <v>IU</v>
          </cell>
          <cell r="C48" t="str">
            <v>Inovasi Utama Sekurindo</v>
          </cell>
          <cell r="D48" t="str">
            <v>PT. INOVASI UTAMA SEKURINDO</v>
          </cell>
          <cell r="E48" t="str">
            <v>AB</v>
          </cell>
        </row>
        <row r="49">
          <cell r="B49" t="str">
            <v>BF</v>
          </cell>
          <cell r="C49" t="str">
            <v>Intifikasa Securindo</v>
          </cell>
          <cell r="D49" t="str">
            <v>PT. INTIFIKASA SECURINDO</v>
          </cell>
          <cell r="E49" t="str">
            <v>AB</v>
          </cell>
        </row>
        <row r="50">
          <cell r="B50" t="str">
            <v>IT</v>
          </cell>
          <cell r="C50" t="str">
            <v>Intiteladan Arthaswadaya</v>
          </cell>
          <cell r="D50" t="str">
            <v>PT. INTITELADAN ARTHASWADAYA</v>
          </cell>
          <cell r="E50" t="str">
            <v>AB</v>
          </cell>
        </row>
        <row r="51">
          <cell r="B51" t="str">
            <v>IN</v>
          </cell>
          <cell r="C51" t="str">
            <v>Investindo Nusantara Sekuritas</v>
          </cell>
          <cell r="D51" t="str">
            <v>PT. INVESTINDO NUSANTARA SEKURITAS (d/h  BIRA SEKURITAS, d/h  ANEKAREKSA SEC CORP)</v>
          </cell>
          <cell r="E51" t="str">
            <v>AB</v>
          </cell>
        </row>
        <row r="52">
          <cell r="B52" t="str">
            <v>WW</v>
          </cell>
          <cell r="C52" t="str">
            <v>Jakarta Securities</v>
          </cell>
          <cell r="D52" t="str">
            <v>PT. JAKARTA SECURITIES (d/h SUPRASURYA DANAWAN SEKURITAS Tbk, d/h SUPRASURYA DANAWAN  SEKURITAS)</v>
          </cell>
          <cell r="E52" t="str">
            <v>AB</v>
          </cell>
        </row>
        <row r="53">
          <cell r="B53" t="str">
            <v>YB</v>
          </cell>
          <cell r="C53" t="str">
            <v>Jasa Utama Capital</v>
          </cell>
          <cell r="D53" t="str">
            <v>PT. JASA UTAMA CAPITAL (d/h KAPITALINDO UTAMA</v>
          </cell>
          <cell r="E53" t="str">
            <v>AB</v>
          </cell>
        </row>
        <row r="54">
          <cell r="B54" t="str">
            <v>BK</v>
          </cell>
          <cell r="C54" t="str">
            <v>JP Morgan Securities Indonesia</v>
          </cell>
          <cell r="D54" t="str">
            <v>PT. JP MORGAN SECURITIES INDONESIA (d/h  JARDINE FLEMING NUSANTARA)</v>
          </cell>
          <cell r="E54" t="str">
            <v>AB</v>
          </cell>
        </row>
        <row r="55">
          <cell r="B55" t="str">
            <v>ZP</v>
          </cell>
          <cell r="C55" t="str">
            <v>Maybank Kim Eng Securities</v>
          </cell>
          <cell r="D55" t="str">
            <v>PT. KIM ENG SECURITIES</v>
          </cell>
          <cell r="E55" t="str">
            <v>AB</v>
          </cell>
        </row>
        <row r="56">
          <cell r="B56" t="str">
            <v>AG</v>
          </cell>
          <cell r="C56" t="str">
            <v>Kiwoom Securities Indonesia</v>
          </cell>
          <cell r="D56" t="str">
            <v>PT. KIWOOM SECURITIES INDONESIA (d/h DONGSUH SECURITIES, d/h DONGSUH KOLIBINDO SECURITIES, d/h  KOLIBINDO PERKASA)</v>
          </cell>
          <cell r="E56" t="str">
            <v>AB</v>
          </cell>
        </row>
        <row r="57">
          <cell r="B57" t="str">
            <v>KS</v>
          </cell>
          <cell r="C57" t="str">
            <v>Kresna Graha Sekurindo Tbk.</v>
          </cell>
          <cell r="D57" t="str">
            <v>PT. KRESNA GRAHA SEKURINDO TBK.</v>
          </cell>
          <cell r="E57" t="str">
            <v>AB</v>
          </cell>
        </row>
        <row r="58">
          <cell r="B58" t="str">
            <v>YJ</v>
          </cell>
          <cell r="C58" t="str">
            <v>Lautandhana Securindo</v>
          </cell>
          <cell r="D58" t="str">
            <v>PT. LAUTANDHANA SECURINDO</v>
          </cell>
          <cell r="E58" t="str">
            <v>AB</v>
          </cell>
        </row>
        <row r="59">
          <cell r="B59" t="str">
            <v>RX</v>
          </cell>
          <cell r="C59" t="str">
            <v>Macquarie Capital Securities Indonesia</v>
          </cell>
          <cell r="D59" t="str">
            <v>PT. MACQUARIE CAPITAL SECURITIES INDONESIA (d/h MACQUARIE SECURITIES INDONESIA d/h ING SECURITIES INDONESIA d/h  ING BARING SECURITIES INDONESIA)</v>
          </cell>
          <cell r="E59" t="str">
            <v>AB</v>
          </cell>
        </row>
        <row r="60">
          <cell r="B60" t="str">
            <v>KW</v>
          </cell>
          <cell r="C60" t="str">
            <v>Madani Securities</v>
          </cell>
          <cell r="D60" t="str">
            <v>PT. MADANI SECURITIES (d/h  WIDARI SECURITIES d/h ASTRA SECURITIES)</v>
          </cell>
          <cell r="E60" t="str">
            <v>AB</v>
          </cell>
        </row>
        <row r="61">
          <cell r="B61" t="str">
            <v>TA</v>
          </cell>
          <cell r="C61" t="str">
            <v>Magnus Capital</v>
          </cell>
          <cell r="D61" t="str">
            <v>PT. MAGNUS CAPITAL (d/h  CITI PACIFIC SECURITIES,  d/h GENTAPASTADO ABADI)</v>
          </cell>
          <cell r="E61" t="str">
            <v>AB</v>
          </cell>
        </row>
        <row r="62">
          <cell r="B62" t="str">
            <v>XL</v>
          </cell>
          <cell r="C62" t="str">
            <v>Mahakarya Artha Securities</v>
          </cell>
          <cell r="D62" t="str">
            <v>PT. MAHAKARYA ARTHA SECURITIES</v>
          </cell>
          <cell r="E62" t="str">
            <v>AB</v>
          </cell>
        </row>
        <row r="63">
          <cell r="B63" t="str">
            <v>GI</v>
          </cell>
          <cell r="C63" t="str">
            <v>Mahastra Capital</v>
          </cell>
          <cell r="D63" t="str">
            <v>PT. MAHASTRA CAPITAL (d/h  MARYLOONE MENTARI)</v>
          </cell>
          <cell r="E63" t="str">
            <v>AB</v>
          </cell>
        </row>
        <row r="64">
          <cell r="B64" t="str">
            <v>KC</v>
          </cell>
          <cell r="C64" t="str">
            <v>Majapahit Securities Tbk.</v>
          </cell>
          <cell r="D64" t="str">
            <v>PT. MAJAPAHIT SECURITIES TBK. (d/h ASIA KAPITALINDO SECURITIES Tbk)</v>
          </cell>
          <cell r="E64">
            <v>0</v>
          </cell>
        </row>
        <row r="65">
          <cell r="B65" t="str">
            <v>DD</v>
          </cell>
          <cell r="C65" t="str">
            <v>Makindo Securities</v>
          </cell>
          <cell r="D65" t="str">
            <v>PT. MAKINDO SECURITIES</v>
          </cell>
          <cell r="E65" t="str">
            <v>AB</v>
          </cell>
        </row>
        <row r="66">
          <cell r="B66" t="str">
            <v>AH</v>
          </cell>
          <cell r="C66" t="str">
            <v>Makinta Securities</v>
          </cell>
          <cell r="D66" t="str">
            <v>PT. MAKINTA SECURITIES (d/h ASIAMATRIX SECURITIES INDONESIA, d/h INTERINDO DANAPRAYA)</v>
          </cell>
          <cell r="E66" t="str">
            <v>AB</v>
          </cell>
        </row>
        <row r="67">
          <cell r="B67" t="str">
            <v>CC</v>
          </cell>
          <cell r="C67" t="str">
            <v>Mandiri Sekuritas</v>
          </cell>
          <cell r="D67" t="str">
            <v>PT. MANDIRI SEKURITAS (d/h  MERINCORP SECURITIES)</v>
          </cell>
          <cell r="E67" t="str">
            <v>AB</v>
          </cell>
        </row>
        <row r="68">
          <cell r="B68" t="str">
            <v>DM</v>
          </cell>
          <cell r="C68" t="str">
            <v>Masindo Artha Securities</v>
          </cell>
          <cell r="D68" t="str">
            <v>PT. MASINDO ARTHA SECURITIES (d/h  AGUNG CAHAYA CENDANA)</v>
          </cell>
          <cell r="E68" t="str">
            <v>AB</v>
          </cell>
        </row>
        <row r="69">
          <cell r="B69" t="str">
            <v>CD</v>
          </cell>
          <cell r="C69" t="str">
            <v>Mega Capital Indonesia</v>
          </cell>
          <cell r="D69" t="str">
            <v>PT. MEGA CAPITAL INDONESIA (d/h  INDOVEST SECURITIES)</v>
          </cell>
          <cell r="E69" t="str">
            <v>AB</v>
          </cell>
        </row>
        <row r="70">
          <cell r="B70" t="str">
            <v>ML</v>
          </cell>
          <cell r="C70" t="str">
            <v>Merrill Lynch Indonesia</v>
          </cell>
          <cell r="D70" t="str">
            <v>PT. MERRILL LYNCH INDONESIA</v>
          </cell>
          <cell r="E70" t="str">
            <v>AB</v>
          </cell>
        </row>
        <row r="71">
          <cell r="B71" t="str">
            <v>SM</v>
          </cell>
          <cell r="C71" t="str">
            <v>Millenium Danatama Sekuritas</v>
          </cell>
          <cell r="D71" t="str">
            <v>PT. MILLENIUM DANATAMA SEKURITAS (d/h  SANEX MEGADANA SECURITIES, d/h SURYA DUMAI SECURINDO)</v>
          </cell>
          <cell r="E71" t="str">
            <v>AB</v>
          </cell>
        </row>
        <row r="72">
          <cell r="B72" t="str">
            <v>MU</v>
          </cell>
          <cell r="C72" t="str">
            <v>Minna Padi Investama Tbk.</v>
          </cell>
          <cell r="D72" t="str">
            <v>PT. MINNA PADI INVESTAMA (d/h BATAVIA ARTATAMA SECURINDO)</v>
          </cell>
          <cell r="E72" t="str">
            <v>AB</v>
          </cell>
        </row>
        <row r="73">
          <cell r="B73" t="str">
            <v>EP</v>
          </cell>
          <cell r="C73" t="str">
            <v>MNC Securities</v>
          </cell>
          <cell r="D73" t="str">
            <v>PT. MNC SECURITIES (d/h BHAKTI SECURITIES)</v>
          </cell>
          <cell r="E73" t="str">
            <v>AB</v>
          </cell>
        </row>
        <row r="74">
          <cell r="B74" t="str">
            <v>OK</v>
          </cell>
          <cell r="C74" t="str">
            <v>Net Sekuritas</v>
          </cell>
          <cell r="D74" t="str">
            <v>PT. NET SEKURITAS</v>
          </cell>
          <cell r="E74" t="str">
            <v>AB</v>
          </cell>
        </row>
        <row r="75">
          <cell r="B75" t="str">
            <v>RB</v>
          </cell>
          <cell r="C75" t="str">
            <v>Nikko Securities Indonesia</v>
          </cell>
          <cell r="D75" t="str">
            <v>PT. NIKKO SECURITIES INDONESIA</v>
          </cell>
          <cell r="E75" t="str">
            <v>AB</v>
          </cell>
        </row>
        <row r="76">
          <cell r="B76" t="str">
            <v>RO</v>
          </cell>
          <cell r="C76" t="str">
            <v>NISP Sekuritas</v>
          </cell>
          <cell r="D76" t="str">
            <v>PT. NISP SEKURITAS (d/h  ABADI SEKURITAS ADIMASA)</v>
          </cell>
          <cell r="E76" t="str">
            <v>AB</v>
          </cell>
        </row>
        <row r="77">
          <cell r="B77" t="str">
            <v>FG</v>
          </cell>
          <cell r="C77" t="str">
            <v>Nomura Indonesia</v>
          </cell>
          <cell r="D77" t="str">
            <v>PT. NOMURA INDONESIA</v>
          </cell>
          <cell r="E77" t="str">
            <v>AB</v>
          </cell>
        </row>
        <row r="78">
          <cell r="B78" t="str">
            <v>LH</v>
          </cell>
          <cell r="C78" t="str">
            <v>Nusantara Capital Securities</v>
          </cell>
          <cell r="D78" t="str">
            <v>PT. NUSANTARA CAPITAL SECURITIES (d/h NAMALATU CAKRAWALA SECURITIES, d/h  NAMALATU RONESINA)</v>
          </cell>
          <cell r="E78" t="str">
            <v>AB</v>
          </cell>
        </row>
        <row r="79">
          <cell r="B79" t="str">
            <v>FM</v>
          </cell>
          <cell r="C79" t="str">
            <v>Onix Sekuritas</v>
          </cell>
          <cell r="D79" t="str">
            <v>PT. ONIX CAPITAL TBK. (d/h JJ NAB CAPITAL Tbk., d/h OKANSA CAPITAL Tbk, d/h  SG SECURITIES INDONESIA, d/h PIRANTI CIPTADHANA AMERTA SEC)</v>
          </cell>
          <cell r="E79" t="str">
            <v>AB</v>
          </cell>
        </row>
        <row r="80">
          <cell r="B80" t="str">
            <v>CM</v>
          </cell>
          <cell r="C80" t="str">
            <v>Optima Kharya Capital Securities</v>
          </cell>
          <cell r="D80" t="str">
            <v>PT. OPTIMA KHARYA CAPITAL SECURITIES (d/h  SUN HUNG KAI SEC IND)</v>
          </cell>
          <cell r="E80" t="str">
            <v>AB</v>
          </cell>
        </row>
        <row r="81">
          <cell r="B81" t="str">
            <v>DR</v>
          </cell>
          <cell r="C81" t="str">
            <v>RHB OSK Securities Indonesia</v>
          </cell>
          <cell r="D81" t="str">
            <v>PT. OSK NUSADANA SECURITIES INDONESIA (d/h OSK NUSADANA SECURITIES, d/h NUSADANA CAPITAL INDONESIA, d/h NUSADANA INTI INVESTAMA, d/h  DWIPANCA REZEKI)</v>
          </cell>
          <cell r="E81" t="str">
            <v>AB</v>
          </cell>
        </row>
        <row r="82">
          <cell r="B82" t="str">
            <v>AD</v>
          </cell>
          <cell r="C82" t="str">
            <v>Oso Securities</v>
          </cell>
          <cell r="D82" t="str">
            <v>PT. OSO SECURITIES (d/h KAPITA )</v>
          </cell>
          <cell r="E82" t="str">
            <v>AB</v>
          </cell>
        </row>
        <row r="83">
          <cell r="B83" t="str">
            <v>BM</v>
          </cell>
          <cell r="C83" t="str">
            <v>Overseas Securities</v>
          </cell>
          <cell r="D83" t="str">
            <v>PT. OVERSEAS SECURITIES (d/h MERIDIAN CAPITAL INDONESIA, d/h TA ONGKO SECURITIES, d/h ARYA PRADA SEKURITAS)</v>
          </cell>
          <cell r="E83" t="str">
            <v>AB</v>
          </cell>
        </row>
        <row r="84">
          <cell r="B84" t="str">
            <v>IH</v>
          </cell>
          <cell r="C84" t="str">
            <v>Pacific 2000 Securities</v>
          </cell>
          <cell r="D84" t="str">
            <v>PT. PACIFIC 2000 SECURITIES (d/h PACIFIC DUARIBU INVESTINDO, d/h STOCKOM INVESTAMA)</v>
          </cell>
          <cell r="E84" t="str">
            <v>AB</v>
          </cell>
        </row>
        <row r="85">
          <cell r="B85" t="str">
            <v>AP</v>
          </cell>
          <cell r="C85" t="str">
            <v>Pacific Capital</v>
          </cell>
          <cell r="D85" t="str">
            <v>PT. PACIFIC CAPITAL (D/H ARTHA PACIFIC SEKURITAS)</v>
          </cell>
          <cell r="E85" t="str">
            <v>AB</v>
          </cell>
        </row>
        <row r="86">
          <cell r="B86" t="str">
            <v>PG</v>
          </cell>
          <cell r="C86" t="str">
            <v>Panca Global Securities Tbk.</v>
          </cell>
          <cell r="D86" t="str">
            <v>PT. PANCA GLOBAL SECURITIES TBK.</v>
          </cell>
          <cell r="E86" t="str">
            <v>AB</v>
          </cell>
        </row>
        <row r="87">
          <cell r="B87" t="str">
            <v>GR</v>
          </cell>
          <cell r="C87" t="str">
            <v>Panin Sekuritas Tbk.</v>
          </cell>
          <cell r="D87" t="str">
            <v>PT. PANIN SEKURITAS TBK. (d/h NUSAMAS PANIN)</v>
          </cell>
          <cell r="E87" t="str">
            <v>AB</v>
          </cell>
        </row>
        <row r="88">
          <cell r="B88" t="str">
            <v>PS</v>
          </cell>
          <cell r="C88" t="str">
            <v>Paramitra Alfa Sekuritas</v>
          </cell>
          <cell r="D88" t="str">
            <v>PT. PARAMITRA ALFA SEKURITAS (d/h PARAMITRA YAMA SEKURITAS)</v>
          </cell>
          <cell r="E88" t="str">
            <v>AB</v>
          </cell>
        </row>
        <row r="89">
          <cell r="B89" t="str">
            <v>KK</v>
          </cell>
          <cell r="C89" t="str">
            <v>Phillip Securities Indonesia</v>
          </cell>
          <cell r="D89" t="str">
            <v>PT. PHILLIP SECURITIES INDONESIA (d/h PHILINDO SANTANA PERKASA, d/h SANTANA JAYA SEJATI)</v>
          </cell>
          <cell r="E89" t="str">
            <v>AB</v>
          </cell>
        </row>
        <row r="90">
          <cell r="B90" t="str">
            <v>AT</v>
          </cell>
          <cell r="C90" t="str">
            <v>Phintraco Securities</v>
          </cell>
          <cell r="D90" t="str">
            <v>PT. PHINTRACO SECURITIES (d/h ANEKA ARTHANUSA SEKURINDO)</v>
          </cell>
          <cell r="E90" t="str">
            <v>AB</v>
          </cell>
        </row>
        <row r="91">
          <cell r="B91" t="str">
            <v>PO</v>
          </cell>
          <cell r="C91" t="str">
            <v>Pilarmas Investindo</v>
          </cell>
          <cell r="D91" t="str">
            <v>PT. PILARMAS INVESTINDO (d/h BALI SECURITIES, d/h  BALI KAPITALINDO SEKURITAS)</v>
          </cell>
          <cell r="E91" t="str">
            <v>AB</v>
          </cell>
        </row>
        <row r="92">
          <cell r="B92" t="str">
            <v>PK</v>
          </cell>
          <cell r="C92" t="str">
            <v>Pratama Capital Indonesia</v>
          </cell>
          <cell r="D92" t="str">
            <v>PT. PRATAMA CAPITAL INDONESIA (d/h PRATAMA PENAGANARTA)</v>
          </cell>
          <cell r="E92" t="str">
            <v>AB</v>
          </cell>
        </row>
        <row r="93">
          <cell r="B93" t="str">
            <v>XC</v>
          </cell>
          <cell r="C93" t="str">
            <v>Primasia Securities</v>
          </cell>
          <cell r="D93" t="str">
            <v>PT. PRIMASIA SECURITIES (d/h  MANWELL SETRA )</v>
          </cell>
          <cell r="E93" t="str">
            <v>AB</v>
          </cell>
        </row>
        <row r="94">
          <cell r="B94" t="str">
            <v>QA</v>
          </cell>
          <cell r="C94" t="str">
            <v>Prime Capital Securities</v>
          </cell>
          <cell r="D94" t="str">
            <v>PT. PRIME CAPITAL SECURITIES (d/h  QUATTRO ASIA SEKURITAS)</v>
          </cell>
          <cell r="E94" t="str">
            <v>AB</v>
          </cell>
        </row>
        <row r="95">
          <cell r="B95" t="str">
            <v>RG</v>
          </cell>
          <cell r="C95" t="str">
            <v>Profindo International Securities</v>
          </cell>
          <cell r="D95" t="str">
            <v>PT. PROFINDO INTERNATIONAL SECURITIES (d/h MILLENNIUM ATLANTIC SECURITIES, d/h MINSUCO OMEGA SECURITIES)</v>
          </cell>
          <cell r="E95" t="str">
            <v>AB</v>
          </cell>
        </row>
        <row r="96">
          <cell r="B96" t="str">
            <v>LK</v>
          </cell>
          <cell r="C96" t="str">
            <v>Recapital Securities</v>
          </cell>
          <cell r="D96" t="str">
            <v>PT. RECAPITAL SECURITIES (d/h RIFAN FINANCINDO SEKURITAS, d/h  PUTRAJUANG SEKUPINDO)</v>
          </cell>
          <cell r="E96" t="str">
            <v>AB</v>
          </cell>
        </row>
        <row r="97">
          <cell r="B97" t="str">
            <v>DU</v>
          </cell>
          <cell r="C97" t="str">
            <v>Redialindo Mandiri</v>
          </cell>
          <cell r="D97" t="str">
            <v>PT. REDIALINDO MANDIRI</v>
          </cell>
          <cell r="E97" t="str">
            <v>AB</v>
          </cell>
        </row>
        <row r="98">
          <cell r="B98" t="str">
            <v>LS</v>
          </cell>
          <cell r="C98" t="str">
            <v>Reliance Securities Tbk.</v>
          </cell>
          <cell r="D98" t="str">
            <v>PT. RELIANCE SECURITIES TBK. (d/h  LUDLOW SECURITIES, d/h  ISTETHMAR FINAS SECURITIES)</v>
          </cell>
          <cell r="E98" t="str">
            <v>AB</v>
          </cell>
        </row>
        <row r="99">
          <cell r="B99" t="str">
            <v>SA</v>
          </cell>
          <cell r="C99" t="str">
            <v>Bosowa Sekuritas</v>
          </cell>
          <cell r="D99" t="str">
            <v>PT. ROYAL TRUST CAPITAL (d/h GOLDEN FINANCIAL SECURITIES)</v>
          </cell>
          <cell r="E99" t="str">
            <v>AB</v>
          </cell>
        </row>
        <row r="100">
          <cell r="B100" t="str">
            <v>IF</v>
          </cell>
          <cell r="C100" t="str">
            <v>Samuel Sekuritas Indonesia</v>
          </cell>
          <cell r="D100" t="str">
            <v>PT. SAMUEL SEKURITAS INDONESIA (d/h INFINITY INVESTAMA)</v>
          </cell>
          <cell r="E100" t="str">
            <v>AB</v>
          </cell>
        </row>
        <row r="101">
          <cell r="B101" t="str">
            <v>MG</v>
          </cell>
          <cell r="C101" t="str">
            <v>Semesta Indovest</v>
          </cell>
          <cell r="D101" t="str">
            <v>PT. SEMESTA INDOVEST</v>
          </cell>
          <cell r="E101" t="str">
            <v>AB</v>
          </cell>
        </row>
        <row r="102">
          <cell r="B102" t="str">
            <v>SC</v>
          </cell>
          <cell r="C102" t="str">
            <v>Senni Cahaya</v>
          </cell>
          <cell r="D102" t="str">
            <v>PT. SENNI CAHAYA</v>
          </cell>
          <cell r="E102" t="str">
            <v>AB</v>
          </cell>
        </row>
        <row r="103">
          <cell r="B103" t="str">
            <v>DH</v>
          </cell>
          <cell r="C103" t="str">
            <v>Sinarmas Sekuritas</v>
          </cell>
          <cell r="D103" t="str">
            <v>PT. SINARMAS SEKURITAS (d/h  SINARMAS EKAGRAHA)</v>
          </cell>
          <cell r="E103" t="str">
            <v>AB</v>
          </cell>
        </row>
        <row r="104">
          <cell r="B104" t="str">
            <v>AZ</v>
          </cell>
          <cell r="C104" t="str">
            <v>Sucorinvest Central Gani</v>
          </cell>
          <cell r="D104" t="str">
            <v>PT. SUCORINVEST CENTRAL GANI</v>
          </cell>
          <cell r="E104" t="str">
            <v>AB</v>
          </cell>
        </row>
        <row r="105">
          <cell r="B105" t="str">
            <v>SS</v>
          </cell>
          <cell r="C105" t="str">
            <v>Supra Securinvest</v>
          </cell>
          <cell r="D105" t="str">
            <v>PT. SUPRA SECURINVEST</v>
          </cell>
          <cell r="E105" t="str">
            <v>AB</v>
          </cell>
        </row>
        <row r="106">
          <cell r="B106" t="str">
            <v>TP</v>
          </cell>
          <cell r="C106" t="str">
            <v>OCBC Sekuritas Indonesia</v>
          </cell>
          <cell r="D106" t="str">
            <v>PT. TRANSASIA SECURITIES (d/h TRANSPACIFIC SECURINDO)</v>
          </cell>
          <cell r="E106" t="str">
            <v>AB</v>
          </cell>
        </row>
        <row r="107">
          <cell r="B107" t="str">
            <v>LG</v>
          </cell>
          <cell r="C107" t="str">
            <v>Trimegah Securities Tbk.</v>
          </cell>
          <cell r="D107" t="str">
            <v>PT. TRIMEGAH SECURITIES TBK. (d/h  TRIMEGAH SECURINDO LESTARI)</v>
          </cell>
          <cell r="E107" t="str">
            <v>AB</v>
          </cell>
        </row>
        <row r="108">
          <cell r="B108" t="str">
            <v>BR</v>
          </cell>
          <cell r="C108" t="str">
            <v>Trust Securities</v>
          </cell>
          <cell r="D108" t="str">
            <v>PT. TRUST SECURITIES (d/h  TRI USAHA TAMA SECURITIES, d/h  BURAKSA PERKASA)</v>
          </cell>
          <cell r="E108" t="str">
            <v>AB</v>
          </cell>
        </row>
        <row r="109">
          <cell r="B109" t="str">
            <v>AK</v>
          </cell>
          <cell r="C109" t="str">
            <v>UBS Securities Indonesia</v>
          </cell>
          <cell r="D109" t="str">
            <v>PT. UBS SECURITIES INDONESIA (d/h UBS WARBURG INDONESIA, d/h WARBURG DILLON READ INDONESIA)</v>
          </cell>
          <cell r="E109" t="str">
            <v>AB</v>
          </cell>
        </row>
        <row r="110">
          <cell r="B110" t="str">
            <v>TF</v>
          </cell>
          <cell r="C110" t="str">
            <v>Universal Broker Indonesia</v>
          </cell>
          <cell r="D110" t="str">
            <v>PT. UNIVERSAL BROKER INDONESIA (d/h MAXIMA TREASURE FUND, d/h TREASURE FUND INDONESIA, d/h TIFA SECURITIES)</v>
          </cell>
          <cell r="E110" t="str">
            <v>AB</v>
          </cell>
        </row>
        <row r="111">
          <cell r="B111" t="str">
            <v>AI</v>
          </cell>
          <cell r="C111" t="str">
            <v>UOB Kay Hian Securities</v>
          </cell>
          <cell r="D111" t="str">
            <v>PT. UOB KAY HIAN SECURITIES (d/h  UOB SECURITIES, d/h UNITED OVERSEAS BANK BALI)</v>
          </cell>
          <cell r="E111" t="str">
            <v>AB</v>
          </cell>
        </row>
        <row r="112">
          <cell r="B112" t="str">
            <v>CP</v>
          </cell>
          <cell r="C112" t="str">
            <v>Valbury Asia Securities</v>
          </cell>
          <cell r="D112" t="str">
            <v>PT. VALBURY ASIA SECURITIES (d/a CATURPILAR INVESTAMA)</v>
          </cell>
          <cell r="E112" t="str">
            <v>AB</v>
          </cell>
        </row>
        <row r="113">
          <cell r="B113" t="str">
            <v>MI</v>
          </cell>
          <cell r="C113" t="str">
            <v>Victoria Securities Indonesia</v>
          </cell>
          <cell r="D113" t="str">
            <v>PT VICTORIA SECURITIES INDONESIA</v>
          </cell>
          <cell r="E113" t="str">
            <v>AB</v>
          </cell>
        </row>
        <row r="114">
          <cell r="B114" t="str">
            <v>AN</v>
          </cell>
          <cell r="C114" t="str">
            <v>Wanteg Securindo</v>
          </cell>
          <cell r="D114" t="str">
            <v>PT. WANTEG SECURINDO (d/h  ANTAR DHANAMASA)</v>
          </cell>
          <cell r="E114" t="str">
            <v>AB</v>
          </cell>
        </row>
        <row r="115">
          <cell r="B115" t="str">
            <v>FZ</v>
          </cell>
          <cell r="C115" t="str">
            <v>Waterfront Securities Indonesia</v>
          </cell>
          <cell r="D115" t="str">
            <v>PT. WATERFRONT SECURITIES INDONESIA (d/h  PARAMOUNT INDO SEKURITAS)</v>
          </cell>
          <cell r="E115" t="str">
            <v>AB</v>
          </cell>
        </row>
        <row r="116">
          <cell r="B116" t="str">
            <v>XA</v>
          </cell>
          <cell r="C116" t="str">
            <v>Woori Korindo Securities Indonesia</v>
          </cell>
          <cell r="D116" t="str">
            <v>PT. WOORI KORINDO SECURITIES INDONESIA (d/h CLEMONT SECURITIES INDONESIA, d/h  GARUDAPARA INVESTINDO)</v>
          </cell>
          <cell r="E116" t="str">
            <v>AB</v>
          </cell>
        </row>
        <row r="117">
          <cell r="B117" t="str">
            <v>RS</v>
          </cell>
          <cell r="C117" t="str">
            <v>Yulie Sekurindo Tbk.</v>
          </cell>
          <cell r="D117" t="str">
            <v>PT. YULIE SEKURINDO TBK. (d/h  RAVINDO SEKURITAMA)</v>
          </cell>
          <cell r="E117" t="str">
            <v>AB</v>
          </cell>
        </row>
        <row r="118">
          <cell r="B118" t="str">
            <v>MS</v>
          </cell>
          <cell r="C118" t="str">
            <v>Morgan Stanley Asia Indonesia</v>
          </cell>
          <cell r="D118" t="str">
            <v>PT. MORGAN STANLEY ASIA INDONESIA</v>
          </cell>
          <cell r="E118" t="str">
            <v>AB</v>
          </cell>
        </row>
        <row r="119">
          <cell r="B119" t="str">
            <v>V6</v>
          </cell>
          <cell r="C119" t="str">
            <v>Agrodana Securities</v>
          </cell>
          <cell r="D119" t="str">
            <v>PT. AGRODANA SECURITIES (d/h CIC SECURITIES)</v>
          </cell>
          <cell r="E119" t="str">
            <v>Non AB</v>
          </cell>
        </row>
        <row r="120">
          <cell r="B120" t="str">
            <v>X2</v>
          </cell>
          <cell r="C120" t="str">
            <v>Barclays Capital Securities Indonesia</v>
          </cell>
          <cell r="D120" t="str">
            <v>PT. BARCLAYS CAPITAL SECURITIES INDONESIA</v>
          </cell>
          <cell r="E120" t="str">
            <v>Non AB</v>
          </cell>
        </row>
        <row r="121">
          <cell r="B121" t="str">
            <v>Z4</v>
          </cell>
          <cell r="C121" t="str">
            <v>Bepede Jateng Securities</v>
          </cell>
          <cell r="D121" t="str">
            <v>PT. BEPEDE JATENG SECURITIES</v>
          </cell>
          <cell r="E121" t="str">
            <v>Non AB</v>
          </cell>
        </row>
        <row r="122">
          <cell r="B122" t="str">
            <v>BI</v>
          </cell>
          <cell r="C122" t="str">
            <v>Brata Investama</v>
          </cell>
          <cell r="D122" t="str">
            <v>PT. BRATA INVESTAMA</v>
          </cell>
          <cell r="E122" t="str">
            <v>Non AB</v>
          </cell>
        </row>
        <row r="123">
          <cell r="B123" t="str">
            <v>CB</v>
          </cell>
          <cell r="C123" t="str">
            <v>Capital Bridge Indonesia</v>
          </cell>
          <cell r="D123" t="str">
            <v>PT. CAPITAL BRIDGE INDONESIA</v>
          </cell>
          <cell r="E123" t="str">
            <v>Non AB</v>
          </cell>
        </row>
        <row r="124">
          <cell r="B124" t="str">
            <v>X5</v>
          </cell>
          <cell r="C124" t="str">
            <v>Deutsche Verdhana Indonesia</v>
          </cell>
          <cell r="D124" t="str">
            <v>PT. DEUTSCHE VERDHANA INDONESIA (d/h VENDHANA INDONESIA)</v>
          </cell>
          <cell r="E124" t="str">
            <v>Non AB</v>
          </cell>
        </row>
        <row r="125">
          <cell r="B125" t="str">
            <v>EA</v>
          </cell>
          <cell r="C125" t="str">
            <v>Eficorp Sekuritas</v>
          </cell>
          <cell r="D125" t="str">
            <v>PT. EFICORP SEKURITAS (d/h  SATRINDATONO SECURITIES)</v>
          </cell>
          <cell r="E125" t="str">
            <v>Non AB</v>
          </cell>
        </row>
        <row r="126">
          <cell r="B126" t="str">
            <v>EV</v>
          </cell>
          <cell r="C126" t="str">
            <v>Evio Securities</v>
          </cell>
          <cell r="D126" t="str">
            <v>PT. EVIO SECURITIES</v>
          </cell>
          <cell r="E126" t="str">
            <v>Non AB</v>
          </cell>
        </row>
        <row r="127">
          <cell r="B127" t="str">
            <v>GN</v>
          </cell>
          <cell r="C127" t="str">
            <v>Garuda Nusantara Capital</v>
          </cell>
          <cell r="D127" t="str">
            <v>PT. GARUDA NUSANTARA CAPITAL</v>
          </cell>
          <cell r="E127" t="str">
            <v>Non AB</v>
          </cell>
        </row>
        <row r="128">
          <cell r="B128" t="str">
            <v>V5</v>
          </cell>
          <cell r="C128" t="str">
            <v>ING Securities Indonesia</v>
          </cell>
          <cell r="D128" t="str">
            <v>PT. ING SECURITIES INDONESIA</v>
          </cell>
          <cell r="E128" t="str">
            <v>Non AB</v>
          </cell>
        </row>
        <row r="129">
          <cell r="B129" t="str">
            <v>X9</v>
          </cell>
          <cell r="C129" t="str">
            <v>Kopedana Mitra Usaha</v>
          </cell>
          <cell r="D129" t="str">
            <v>PT. KOPEDANA MITRA USAHA</v>
          </cell>
          <cell r="E129" t="str">
            <v>Non AB</v>
          </cell>
        </row>
        <row r="130">
          <cell r="B130" t="str">
            <v>U0</v>
          </cell>
          <cell r="C130" t="str">
            <v>Monex Securities</v>
          </cell>
          <cell r="D130" t="str">
            <v>PT. MONEX SECURITIES</v>
          </cell>
          <cell r="E130" t="str">
            <v>Non AB</v>
          </cell>
        </row>
        <row r="131">
          <cell r="B131" t="str">
            <v>YD</v>
          </cell>
          <cell r="C131" t="str">
            <v>Multi Sarana Investama Sekuritas</v>
          </cell>
          <cell r="D131" t="str">
            <v>PT. MULTI SARANA INVESTAMA SEKURITAS (d/h  MULTI REKANDANA SEKURITAS, d/h  GAWANG REJEKI)</v>
          </cell>
          <cell r="E131" t="str">
            <v>Non AB</v>
          </cell>
        </row>
        <row r="132">
          <cell r="B132" t="str">
            <v>V3</v>
          </cell>
          <cell r="C132" t="str">
            <v>Nova Sekuritas</v>
          </cell>
          <cell r="D132" t="str">
            <v>PT. NOVA SEKURITAS</v>
          </cell>
          <cell r="E132" t="str">
            <v>Non AB</v>
          </cell>
        </row>
        <row r="133">
          <cell r="B133" t="str">
            <v>Z0</v>
          </cell>
          <cell r="C133" t="str">
            <v>Peak Securities</v>
          </cell>
          <cell r="D133" t="str">
            <v>PT. PEAK SECURITIES</v>
          </cell>
          <cell r="E133" t="str">
            <v>Non AB</v>
          </cell>
        </row>
        <row r="134">
          <cell r="B134" t="str">
            <v>V1</v>
          </cell>
          <cell r="C134" t="str">
            <v>Reksa Depok Sekuritas</v>
          </cell>
          <cell r="D134" t="str">
            <v>PT. REKSA DEPOK SEKURITAS</v>
          </cell>
          <cell r="E134" t="str">
            <v>Non AB</v>
          </cell>
        </row>
        <row r="135">
          <cell r="B135" t="str">
            <v>SP</v>
          </cell>
          <cell r="C135" t="str">
            <v>Sarijaya Permana Sekuritas</v>
          </cell>
          <cell r="D135" t="str">
            <v>PT. SARIJAYA PERMANA SEKURITAS (d/h TEGARDINAMIKA ABADI)</v>
          </cell>
          <cell r="E135" t="str">
            <v>Non AB</v>
          </cell>
        </row>
        <row r="136">
          <cell r="B136" t="str">
            <v>FA</v>
          </cell>
          <cell r="C136" t="str">
            <v>Signature Capital Indonesia</v>
          </cell>
          <cell r="D136" t="str">
            <v>PT. SIGNATURE CAPITAL INDONESIA (d/h KUO CAPITAL RAHARJA, d/h FANDER ARTHADANA NUSANTARA)</v>
          </cell>
          <cell r="E136" t="str">
            <v>Non AB</v>
          </cell>
        </row>
        <row r="137">
          <cell r="B137" t="str">
            <v>X3</v>
          </cell>
          <cell r="C137" t="str">
            <v>Standard Chartered Securities Indonesia</v>
          </cell>
          <cell r="D137" t="str">
            <v>PT. STANDARD CHARTERED SECURITIES INDONESIA</v>
          </cell>
          <cell r="E137" t="str">
            <v>Non AB</v>
          </cell>
        </row>
        <row r="138">
          <cell r="B138" t="str">
            <v>X6</v>
          </cell>
          <cell r="C138" t="str">
            <v>Star Reksa Sekuritas</v>
          </cell>
          <cell r="D138" t="str">
            <v>PT. STAR REKSA SEKURITAS</v>
          </cell>
          <cell r="E138" t="str">
            <v>Non AB</v>
          </cell>
        </row>
        <row r="139">
          <cell r="B139" t="str">
            <v>DG</v>
          </cell>
          <cell r="C139" t="str">
            <v>Tiga Pilar Sekuritas</v>
          </cell>
          <cell r="D139" t="str">
            <v>PT. TIGA PILAR SEKURITAS (d/h MANDARI SECUIRTIES INDONESIA, d/h  SARI DAYA PERSADA SEKURITAS, d/h PUTRA SARIDAYA PERSADA SEKURITAS)</v>
          </cell>
          <cell r="E139" t="str">
            <v>Non AB</v>
          </cell>
        </row>
        <row r="140">
          <cell r="B140" t="str">
            <v>Y1</v>
          </cell>
          <cell r="C140" t="str">
            <v>WATR Securities</v>
          </cell>
          <cell r="D140" t="str">
            <v>PT. WATR SECURITIES</v>
          </cell>
          <cell r="E140" t="str">
            <v>Non AB</v>
          </cell>
        </row>
        <row r="141">
          <cell r="B141" t="str">
            <v>SD</v>
          </cell>
          <cell r="C141" t="str">
            <v>Eurocapital Peregrine Securities</v>
          </cell>
          <cell r="D141" t="str">
            <v>PT EUROCAPITAL PEREGRINE SECURITIES d/h. PT PEREGRINE SEWU SECURITIES</v>
          </cell>
          <cell r="E141" t="str">
            <v>Non AB</v>
          </cell>
        </row>
        <row r="142">
          <cell r="B142" t="str">
            <v>G1</v>
          </cell>
          <cell r="C142" t="str">
            <v>Grow Asia Capital</v>
          </cell>
          <cell r="D142">
            <v>0</v>
          </cell>
          <cell r="E142" t="str">
            <v>Non AB</v>
          </cell>
        </row>
        <row r="143">
          <cell r="B143" t="str">
            <v>G3</v>
          </cell>
          <cell r="C143" t="str">
            <v>Garuda Investindo</v>
          </cell>
          <cell r="D143">
            <v>0</v>
          </cell>
          <cell r="E143" t="str">
            <v>Non AB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wner" refreshedDate="41687.623445486111" createdVersion="3" refreshedVersion="3" minRefreshableVersion="3" recordCount="140">
  <cacheSource type="worksheet">
    <worksheetSource ref="B1:D141" sheet="list Pusat"/>
  </cacheSource>
  <cacheFields count="3">
    <cacheField name="Kode PE" numFmtId="38">
      <sharedItems count="140">
        <s v="PP"/>
        <s v="YO"/>
        <s v="FS"/>
        <s v="BJ"/>
        <s v="ID"/>
        <s v="SH"/>
        <s v="IP"/>
        <s v="DX"/>
        <s v="BZ"/>
        <s v="AR"/>
        <s v="GA"/>
        <s v="NI"/>
        <s v="BW"/>
        <s v="HK"/>
        <s v="RF"/>
        <s v="ZR"/>
        <s v="YU"/>
        <s v="KI"/>
        <s v="CG"/>
        <s v="KZ"/>
        <s v="CS"/>
        <s v="OD"/>
        <s v="PF"/>
        <s v="II"/>
        <s v="BQ"/>
        <s v="DP"/>
        <s v="DB"/>
        <s v="TX"/>
        <s v="SQ"/>
        <s v="TS"/>
        <s v="ES"/>
        <s v="PI"/>
        <s v="MK"/>
        <s v="BS"/>
        <s v="AO"/>
        <s v="YP"/>
        <s v="EL"/>
        <s v="PC"/>
        <s v="FO"/>
        <s v="AF"/>
        <s v="HD"/>
        <s v="HP"/>
        <s v="GW"/>
        <s v="PD"/>
        <s v="BD"/>
        <s v="IU"/>
        <s v="BF"/>
        <s v="IT"/>
        <s v="IN"/>
        <s v="WW"/>
        <s v="YB"/>
        <s v="BK"/>
        <s v="ZP"/>
        <s v="AG"/>
        <s v="KS"/>
        <s v="YJ"/>
        <s v="RX"/>
        <s v="KW"/>
        <s v="TA"/>
        <s v="XL"/>
        <s v="GI"/>
        <s v="KC"/>
        <s v="DD"/>
        <s v="AH"/>
        <s v="CC"/>
        <s v="DM"/>
        <s v="CD"/>
        <s v="ML"/>
        <s v="SM"/>
        <s v="MU"/>
        <s v="EP"/>
        <s v="OK"/>
        <s v="RB"/>
        <s v="RO"/>
        <s v="FG"/>
        <s v="LH"/>
        <s v="FM"/>
        <s v="CM"/>
        <s v="DR"/>
        <s v="AD"/>
        <s v="BM"/>
        <s v="IH"/>
        <s v="AP"/>
        <s v="PG"/>
        <s v="GR"/>
        <s v="PS"/>
        <s v="KK"/>
        <s v="AT"/>
        <s v="PO"/>
        <s v="PK"/>
        <s v="XC"/>
        <s v="QA"/>
        <s v="RG"/>
        <s v="LK"/>
        <s v="DU"/>
        <s v="LS"/>
        <s v="SA"/>
        <s v="IF"/>
        <s v="MG"/>
        <s v="SC"/>
        <s v="DH"/>
        <s v="AZ"/>
        <s v="SS"/>
        <s v="TP"/>
        <s v="LG"/>
        <s v="BR"/>
        <s v="AK"/>
        <s v="TF"/>
        <s v="AI"/>
        <s v="CP"/>
        <s v="MI"/>
        <s v="AN"/>
        <s v="FZ"/>
        <s v="XA"/>
        <s v="RS"/>
        <s v="MS"/>
        <s v="V6"/>
        <s v="X2"/>
        <s v="Z4"/>
        <s v="BI"/>
        <s v="CB"/>
        <s v="X5"/>
        <s v="EA"/>
        <s v="EV"/>
        <s v="GN"/>
        <s v="V5"/>
        <s v="X9"/>
        <s v="U0"/>
        <s v="YD"/>
        <s v="V3"/>
        <s v="Z0"/>
        <s v="V1"/>
        <s v="SP"/>
        <s v="FA"/>
        <s v="X3"/>
        <s v="X6"/>
        <s v="DG"/>
        <s v="Y1"/>
        <s v="SD"/>
        <s v="G1"/>
      </sharedItems>
    </cacheField>
    <cacheField name="PERUSAHAAN EFEK" numFmtId="38">
      <sharedItems/>
    </cacheField>
    <cacheField name="Kota" numFmtId="49">
      <sharedItems count="8">
        <s v="Jakarta"/>
        <s v="Surabaya"/>
        <s v="Semarang"/>
        <s v="Bali"/>
        <s v="Bekasi"/>
        <s v="Depok"/>
        <s v="Tangerang"/>
        <s v="Jakarta 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Hendri Budi" refreshedDate="42397.484655555556" createdVersion="5" refreshedVersion="5" minRefreshableVersion="3" recordCount="623">
  <cacheSource type="worksheet">
    <worksheetSource ref="A1:D624" sheet="Sheet5"/>
  </cacheSource>
  <cacheFields count="4">
    <cacheField name="kode" numFmtId="0">
      <sharedItems/>
    </cacheField>
    <cacheField name="PE" numFmtId="0">
      <sharedItems/>
    </cacheField>
    <cacheField name="Pulau" numFmtId="0">
      <sharedItems/>
    </cacheField>
    <cacheField name="Kota" numFmtId="0">
      <sharedItems count="48">
        <s v="PALEMBANG"/>
        <s v="SURABAYA"/>
        <s v="YOGYAKARTA"/>
        <s v="JAKARTA"/>
        <s v="SOLO"/>
        <s v="MEDAN"/>
        <s v="BANDUNG"/>
        <s v="SEMARANG"/>
        <s v="MALANG"/>
        <s v="BATAM"/>
        <s v="MAGELANG"/>
        <s v="DENPASAR"/>
        <s v="MAKASSAR"/>
        <s v="BOGOR"/>
        <s v="PATI"/>
        <s v="LAMPUNG"/>
        <s v="MANADO"/>
        <s v="JAMBI"/>
        <s v="BALIKPAPAN"/>
        <s v="ACEH"/>
        <s v="BANJARMASIN"/>
        <s v="PADANG"/>
        <s v="PEKANBARU"/>
        <s v="SERPONG"/>
        <s v="KARAWANG"/>
        <s v="SALATIGA"/>
        <s v="RIAU"/>
        <s v="BALI"/>
        <s v="TASIKMALAYA"/>
        <s v="PONTIANAK"/>
        <s v="SINGKAWANG"/>
        <s v="DEPOK"/>
        <s v="TANGERANG"/>
        <s v="BEKASI"/>
        <s v="KUDUS"/>
        <s v="CIREBON"/>
        <s v="JEMBER"/>
        <s v="BADUNG"/>
        <s v="KEDIRI"/>
        <s v="SINGAPORE"/>
        <s v="BANDA ACEH"/>
        <s v="BUKIT TINGGI"/>
        <s v="PURWOKERTO"/>
        <s v="TEGAL"/>
        <s v="JAYAPURA"/>
        <s v="PEKALONGAN"/>
        <s v="CIKARANG"/>
        <s v="SAMARIND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Hendri Budi" refreshedDate="42608.354913425923" createdVersion="3" refreshedVersion="5" minRefreshableVersion="3" recordCount="612">
  <cacheSource type="worksheet">
    <worksheetSource ref="A1:G613" sheet="DATA KOTA"/>
  </cacheSource>
  <cacheFields count="7">
    <cacheField name="KODE PE" numFmtId="0">
      <sharedItems/>
    </cacheField>
    <cacheField name="AB/Non AB" numFmtId="0">
      <sharedItems/>
    </cacheField>
    <cacheField name="PERUSAHAAN EFEK" numFmtId="0">
      <sharedItems/>
    </cacheField>
    <cacheField name="JUMLAH KANCAB" numFmtId="0">
      <sharedItems containsNonDate="0" containsString="0" containsBlank="1"/>
    </cacheField>
    <cacheField name="PUSAT / KANCAB / PIPM" numFmtId="0">
      <sharedItems/>
    </cacheField>
    <cacheField name="PULAU LOKASI" numFmtId="0">
      <sharedItems/>
    </cacheField>
    <cacheField name="KOTA LOKASI" numFmtId="0">
      <sharedItems count="45">
        <s v="BANDUNG"/>
        <s v="PALEMBANG"/>
        <s v="JAKARTA"/>
        <s v="SURABAYA"/>
        <s v="YOGYAKARTA"/>
        <s v="SOLO"/>
        <s v="MEDAN"/>
        <s v="SEMARANG"/>
        <s v="MALANG"/>
        <s v="MAKASSAR"/>
        <s v="BATAM"/>
        <s v="MAGELANG"/>
        <s v="TEGAL"/>
        <s v="DENPASAR"/>
        <s v="BOGOR"/>
        <s v="PATI"/>
        <s v="LAMPUNG"/>
        <s v="MANADO"/>
        <s v="JAMBI"/>
        <s v="BALIKPAPAN"/>
        <s v="PEKANBARU"/>
        <s v="ACEH"/>
        <s v="BANJARMASIN"/>
        <s v="SERPONG"/>
        <s v="PURWOKERTO"/>
        <s v="PADANG"/>
        <s v="KARAWANG"/>
        <s v="SALATIGA"/>
        <s v="RIAU"/>
        <s v="PONTIANAK"/>
        <s v="CIREBON"/>
        <s v="SINGKAWANG"/>
        <s v="DEPOK"/>
        <s v="TANGERANG"/>
        <s v="BEKASI"/>
        <s v="KUDUS"/>
        <s v="JEMBER"/>
        <s v="BADUNG"/>
        <s v="BUKIT TINGGI"/>
        <s v="TASIKMALAYA"/>
        <s v="PEKALONGAN"/>
        <s v="GORONTALO"/>
        <s v="KEDIRI"/>
        <s v="SAMARINDA"/>
        <s v="KUT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0">
  <r>
    <x v="0"/>
    <s v="Aldiracita Corpotama"/>
    <x v="0"/>
  </r>
  <r>
    <x v="1"/>
    <s v="Amantara Securities"/>
    <x v="0"/>
  </r>
  <r>
    <x v="2"/>
    <s v="AmCapital Indonesia"/>
    <x v="0"/>
  </r>
  <r>
    <x v="3"/>
    <s v="Andalan Artha Advisindo Sekuritas"/>
    <x v="0"/>
  </r>
  <r>
    <x v="4"/>
    <s v="Anugerah Securindo Indah"/>
    <x v="0"/>
  </r>
  <r>
    <x v="5"/>
    <s v="Artha Securities Indonesia"/>
    <x v="0"/>
  </r>
  <r>
    <x v="6"/>
    <s v="Asjaya Indosurya Securities"/>
    <x v="0"/>
  </r>
  <r>
    <x v="7"/>
    <s v="Bahana Securities"/>
    <x v="0"/>
  </r>
  <r>
    <x v="8"/>
    <s v="Batavia Prosperindo Sekuritas"/>
    <x v="0"/>
  </r>
  <r>
    <x v="9"/>
    <s v="Binaartha Parama"/>
    <x v="0"/>
  </r>
  <r>
    <x v="10"/>
    <s v="Bloom Nusantara Capital"/>
    <x v="0"/>
  </r>
  <r>
    <x v="11"/>
    <s v="BNI Securities"/>
    <x v="0"/>
  </r>
  <r>
    <x v="12"/>
    <s v="BNP Paribas Securities Indonesia"/>
    <x v="0"/>
  </r>
  <r>
    <x v="13"/>
    <s v="Brent Securities"/>
    <x v="0"/>
  </r>
  <r>
    <x v="14"/>
    <s v="Buana Capital"/>
    <x v="0"/>
  </r>
  <r>
    <x v="15"/>
    <s v="Bumiputera Capital Indonesia"/>
    <x v="0"/>
  </r>
  <r>
    <x v="16"/>
    <s v="CIMB Securities Indonesia"/>
    <x v="0"/>
  </r>
  <r>
    <x v="17"/>
    <s v="Ciptadana Securities"/>
    <x v="0"/>
  </r>
  <r>
    <x v="18"/>
    <s v="Citigroup Securities Indonesia"/>
    <x v="0"/>
  </r>
  <r>
    <x v="19"/>
    <s v="CLSA Indonesia"/>
    <x v="0"/>
  </r>
  <r>
    <x v="20"/>
    <s v="Credit Suisse Securities Indonesia"/>
    <x v="0"/>
  </r>
  <r>
    <x v="21"/>
    <s v="Danareksa Sekuritas"/>
    <x v="0"/>
  </r>
  <r>
    <x v="22"/>
    <s v="Danasakti Securities"/>
    <x v="0"/>
  </r>
  <r>
    <x v="23"/>
    <s v="Danatama Makmur"/>
    <x v="0"/>
  </r>
  <r>
    <x v="24"/>
    <s v="Danpac Sekuritas"/>
    <x v="0"/>
  </r>
  <r>
    <x v="25"/>
    <s v="DBS Vickers Securities Indonesia"/>
    <x v="0"/>
  </r>
  <r>
    <x v="26"/>
    <s v="Deutsche Securities Indonesia"/>
    <x v="0"/>
  </r>
  <r>
    <x v="27"/>
    <s v="Dhanawibawa Arthacemerlang"/>
    <x v="0"/>
  </r>
  <r>
    <x v="28"/>
    <s v="BCA Sekuritas"/>
    <x v="0"/>
  </r>
  <r>
    <x v="29"/>
    <s v="Dwidana Sakti Securindo"/>
    <x v="0"/>
  </r>
  <r>
    <x v="30"/>
    <s v="Ekokapital Sekuritas"/>
    <x v="0"/>
  </r>
  <r>
    <x v="31"/>
    <s v="Magenta Kapital Indonesia"/>
    <x v="0"/>
  </r>
  <r>
    <x v="32"/>
    <s v="Equator Securities"/>
    <x v="0"/>
  </r>
  <r>
    <x v="33"/>
    <s v="Equity Securities Indonesia"/>
    <x v="0"/>
  </r>
  <r>
    <x v="34"/>
    <s v="Erdikha Elit Sekuritas"/>
    <x v="0"/>
  </r>
  <r>
    <x v="35"/>
    <s v="Daewoo Securities"/>
    <x v="0"/>
  </r>
  <r>
    <x v="36"/>
    <s v="Evergreen Capital"/>
    <x v="0"/>
  </r>
  <r>
    <x v="37"/>
    <s v="First Asia Capital"/>
    <x v="0"/>
  </r>
  <r>
    <x v="38"/>
    <s v="Forte Mentari Securities"/>
    <x v="0"/>
  </r>
  <r>
    <x v="39"/>
    <s v="Harita Kencana Securities"/>
    <x v="0"/>
  </r>
  <r>
    <x v="40"/>
    <s v="HD Capital Tbk."/>
    <x v="0"/>
  </r>
  <r>
    <x v="41"/>
    <s v="Henan Putihrai"/>
    <x v="0"/>
  </r>
  <r>
    <x v="42"/>
    <s v="HSBC Securities Indonesia"/>
    <x v="0"/>
  </r>
  <r>
    <x v="43"/>
    <s v="Indo Premier Securities"/>
    <x v="0"/>
  </r>
  <r>
    <x v="44"/>
    <s v="Indomitra Securities"/>
    <x v="0"/>
  </r>
  <r>
    <x v="45"/>
    <s v="Inovasi Utama Sekurindo"/>
    <x v="0"/>
  </r>
  <r>
    <x v="46"/>
    <s v="Intifikasa Securindo"/>
    <x v="0"/>
  </r>
  <r>
    <x v="47"/>
    <s v="Intiteladan Arthaswadaya"/>
    <x v="1"/>
  </r>
  <r>
    <x v="48"/>
    <s v="Investindo Nusantara Sekuritas"/>
    <x v="0"/>
  </r>
  <r>
    <x v="49"/>
    <s v="Jakarta Securities"/>
    <x v="0"/>
  </r>
  <r>
    <x v="50"/>
    <s v="Jasa Utama Capital"/>
    <x v="0"/>
  </r>
  <r>
    <x v="51"/>
    <s v="JP Morgan Securities Indonesia"/>
    <x v="0"/>
  </r>
  <r>
    <x v="52"/>
    <s v="Maybank Kim Eng Securities"/>
    <x v="0"/>
  </r>
  <r>
    <x v="53"/>
    <s v="Kiwoom Securities Indonesia"/>
    <x v="0"/>
  </r>
  <r>
    <x v="54"/>
    <s v="Kresna Graha Sekurindo Tbk."/>
    <x v="0"/>
  </r>
  <r>
    <x v="55"/>
    <s v="Lautandhana Securindo"/>
    <x v="0"/>
  </r>
  <r>
    <x v="56"/>
    <s v="Macquarie Capital Securities Indonesia"/>
    <x v="0"/>
  </r>
  <r>
    <x v="57"/>
    <s v="Madani Securities"/>
    <x v="0"/>
  </r>
  <r>
    <x v="58"/>
    <s v="Magnus Capital"/>
    <x v="0"/>
  </r>
  <r>
    <x v="59"/>
    <s v="Mahakarya Artha Securities"/>
    <x v="0"/>
  </r>
  <r>
    <x v="60"/>
    <s v="Mahastra Capital"/>
    <x v="0"/>
  </r>
  <r>
    <x v="61"/>
    <s v="Majapahit Securities Tbk."/>
    <x v="0"/>
  </r>
  <r>
    <x v="62"/>
    <s v="Makindo Securities"/>
    <x v="0"/>
  </r>
  <r>
    <x v="63"/>
    <s v="Makinta Securities"/>
    <x v="0"/>
  </r>
  <r>
    <x v="64"/>
    <s v="Mandiri Sekuritas"/>
    <x v="0"/>
  </r>
  <r>
    <x v="65"/>
    <s v="Masindo Artha Securities"/>
    <x v="0"/>
  </r>
  <r>
    <x v="66"/>
    <s v="Mega Capital Indonesia"/>
    <x v="0"/>
  </r>
  <r>
    <x v="67"/>
    <s v="Merrill Lynch Indonesia"/>
    <x v="0"/>
  </r>
  <r>
    <x v="68"/>
    <s v="Millenium Danatama Sekuritas"/>
    <x v="0"/>
  </r>
  <r>
    <x v="69"/>
    <s v="Minna Padi Investama Tbk."/>
    <x v="0"/>
  </r>
  <r>
    <x v="70"/>
    <s v="MNC Securities"/>
    <x v="0"/>
  </r>
  <r>
    <x v="71"/>
    <s v="Net Sekuritas"/>
    <x v="0"/>
  </r>
  <r>
    <x v="72"/>
    <s v="Nikko Securities Indonesia"/>
    <x v="0"/>
  </r>
  <r>
    <x v="73"/>
    <s v="NISP Sekuritas"/>
    <x v="0"/>
  </r>
  <r>
    <x v="74"/>
    <s v="Nomura Indonesia"/>
    <x v="0"/>
  </r>
  <r>
    <x v="75"/>
    <s v="Nusantara Capital Securities"/>
    <x v="0"/>
  </r>
  <r>
    <x v="76"/>
    <s v="Onix Sekuritas"/>
    <x v="0"/>
  </r>
  <r>
    <x v="77"/>
    <s v="Optima Kharya Capital Securities"/>
    <x v="0"/>
  </r>
  <r>
    <x v="78"/>
    <s v="RHB OSK Securities Indonesia"/>
    <x v="0"/>
  </r>
  <r>
    <x v="79"/>
    <s v="Oso Securities"/>
    <x v="0"/>
  </r>
  <r>
    <x v="80"/>
    <s v="Overseas Securities"/>
    <x v="0"/>
  </r>
  <r>
    <x v="81"/>
    <s v="Pacific 2000 Securities"/>
    <x v="0"/>
  </r>
  <r>
    <x v="82"/>
    <s v="Pacific Capital"/>
    <x v="0"/>
  </r>
  <r>
    <x v="83"/>
    <s v="Panca Global Securities Tbk."/>
    <x v="0"/>
  </r>
  <r>
    <x v="84"/>
    <s v="Panin Sekuritas Tbk."/>
    <x v="0"/>
  </r>
  <r>
    <x v="85"/>
    <s v="Paramitra Alfa Sekuritas"/>
    <x v="0"/>
  </r>
  <r>
    <x v="86"/>
    <s v="Phillip Securities Indonesia"/>
    <x v="0"/>
  </r>
  <r>
    <x v="87"/>
    <s v="Phintraco Securities"/>
    <x v="0"/>
  </r>
  <r>
    <x v="88"/>
    <s v="Pilarmas Investindo"/>
    <x v="0"/>
  </r>
  <r>
    <x v="89"/>
    <s v="Pratama Capital Indonesia"/>
    <x v="0"/>
  </r>
  <r>
    <x v="90"/>
    <s v="Primasia Securities"/>
    <x v="0"/>
  </r>
  <r>
    <x v="91"/>
    <s v="Prime Capital Securities"/>
    <x v="0"/>
  </r>
  <r>
    <x v="92"/>
    <s v="Profindo International Securities"/>
    <x v="0"/>
  </r>
  <r>
    <x v="93"/>
    <s v="Recapital Securities"/>
    <x v="0"/>
  </r>
  <r>
    <x v="94"/>
    <s v="Redialindo Mandiri"/>
    <x v="0"/>
  </r>
  <r>
    <x v="95"/>
    <s v="Reliance Securities Tbk."/>
    <x v="0"/>
  </r>
  <r>
    <x v="96"/>
    <s v="Bosowa Sekuritas"/>
    <x v="0"/>
  </r>
  <r>
    <x v="97"/>
    <s v="Samuel Sekuritas Indonesia"/>
    <x v="0"/>
  </r>
  <r>
    <x v="98"/>
    <s v="Semesta Indovest"/>
    <x v="0"/>
  </r>
  <r>
    <x v="99"/>
    <s v="Senni Cahaya"/>
    <x v="0"/>
  </r>
  <r>
    <x v="100"/>
    <s v="Sinarmas Sekuritas"/>
    <x v="0"/>
  </r>
  <r>
    <x v="101"/>
    <s v="Sucorinvest Central Gani"/>
    <x v="0"/>
  </r>
  <r>
    <x v="102"/>
    <s v="Supra Securinvest"/>
    <x v="0"/>
  </r>
  <r>
    <x v="103"/>
    <s v="OCBC Sekuritas Indonesia"/>
    <x v="0"/>
  </r>
  <r>
    <x v="104"/>
    <s v="Trimegah Securities Tbk."/>
    <x v="0"/>
  </r>
  <r>
    <x v="105"/>
    <s v="Trust Securities"/>
    <x v="0"/>
  </r>
  <r>
    <x v="106"/>
    <s v="UBS Securities Indonesia"/>
    <x v="0"/>
  </r>
  <r>
    <x v="107"/>
    <s v="Universal Broker Indonesia"/>
    <x v="0"/>
  </r>
  <r>
    <x v="108"/>
    <s v="UOB Kay Hian Securities"/>
    <x v="0"/>
  </r>
  <r>
    <x v="109"/>
    <s v="Valbury Asia Securities"/>
    <x v="0"/>
  </r>
  <r>
    <x v="110"/>
    <s v="Victoria Securities Indonesia"/>
    <x v="0"/>
  </r>
  <r>
    <x v="111"/>
    <s v="Wanteg Securindo"/>
    <x v="0"/>
  </r>
  <r>
    <x v="112"/>
    <s v="Waterfront Securities Indonesia"/>
    <x v="0"/>
  </r>
  <r>
    <x v="113"/>
    <s v="Woori Korindo Securities Indonesia"/>
    <x v="0"/>
  </r>
  <r>
    <x v="114"/>
    <s v="Yulie Sekurindo Tbk."/>
    <x v="0"/>
  </r>
  <r>
    <x v="115"/>
    <s v="Morgan Stanley Asia Indonesia"/>
    <x v="0"/>
  </r>
  <r>
    <x v="116"/>
    <s v="Agrodana Securities"/>
    <x v="0"/>
  </r>
  <r>
    <x v="117"/>
    <s v="Barclays Capital Securities Indonesia"/>
    <x v="0"/>
  </r>
  <r>
    <x v="118"/>
    <s v="Bepede Jateng Securities"/>
    <x v="2"/>
  </r>
  <r>
    <x v="119"/>
    <s v="Brata Investama"/>
    <x v="3"/>
  </r>
  <r>
    <x v="120"/>
    <s v="Capital Bridge Indonesia"/>
    <x v="0"/>
  </r>
  <r>
    <x v="121"/>
    <s v="Deutsche Verdhana Indonesia"/>
    <x v="0"/>
  </r>
  <r>
    <x v="122"/>
    <s v="Eficorp Sekuritas"/>
    <x v="0"/>
  </r>
  <r>
    <x v="123"/>
    <s v="Evio Securities"/>
    <x v="0"/>
  </r>
  <r>
    <x v="124"/>
    <s v="Garuda Nusantara Capital"/>
    <x v="0"/>
  </r>
  <r>
    <x v="125"/>
    <s v="ING Securities Indonesia"/>
    <x v="0"/>
  </r>
  <r>
    <x v="126"/>
    <s v="Kopedana Mitra Usaha"/>
    <x v="4"/>
  </r>
  <r>
    <x v="127"/>
    <s v="Monex Securities"/>
    <x v="0"/>
  </r>
  <r>
    <x v="128"/>
    <s v="Multi Sarana Investama Sekuritas"/>
    <x v="0"/>
  </r>
  <r>
    <x v="129"/>
    <s v="Nova Sekuritas"/>
    <x v="0"/>
  </r>
  <r>
    <x v="130"/>
    <s v="Peak Securities"/>
    <x v="0"/>
  </r>
  <r>
    <x v="131"/>
    <s v="Reksa Depok Sekuritas"/>
    <x v="5"/>
  </r>
  <r>
    <x v="132"/>
    <s v="Sarijaya Permana Sekuritas"/>
    <x v="0"/>
  </r>
  <r>
    <x v="133"/>
    <s v="Signature Capital Indonesia"/>
    <x v="0"/>
  </r>
  <r>
    <x v="134"/>
    <s v="Standard Chartered Securities Indonesia"/>
    <x v="0"/>
  </r>
  <r>
    <x v="135"/>
    <s v="Star Reksa Sekuritas"/>
    <x v="6"/>
  </r>
  <r>
    <x v="136"/>
    <s v="Tiga Pilar Sekuritas"/>
    <x v="0"/>
  </r>
  <r>
    <x v="137"/>
    <s v="WATR Securities"/>
    <x v="0"/>
  </r>
  <r>
    <x v="138"/>
    <s v="Eurocapital Peregrine Securities"/>
    <x v="0"/>
  </r>
  <r>
    <x v="139"/>
    <s v="Grow Asia Capital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23">
  <r>
    <s v="ID"/>
    <s v="ANUGERAH SECURINDO INDAH"/>
    <s v="SUMATRA"/>
    <x v="0"/>
  </r>
  <r>
    <s v="ID"/>
    <s v="ANUGERAH SECURINDO INDAH"/>
    <s v="JAWA"/>
    <x v="1"/>
  </r>
  <r>
    <s v="ID"/>
    <s v="ANUGERAH SECURINDO INDAH"/>
    <s v="JAWA"/>
    <x v="2"/>
  </r>
  <r>
    <s v="ID"/>
    <s v="ANUGERAH SECURINDO INDAH"/>
    <s v="JAWA"/>
    <x v="3"/>
  </r>
  <r>
    <s v="ID"/>
    <s v="ANUGERAH SECURINDO INDAH"/>
    <s v="JAWA"/>
    <x v="3"/>
  </r>
  <r>
    <s v="ID"/>
    <s v="ANUGERAH SECURINDO INDAH"/>
    <s v="JAWA"/>
    <x v="1"/>
  </r>
  <r>
    <s v="ID"/>
    <s v="ANUGERAH SECURINDO INDAH"/>
    <s v="JAWA"/>
    <x v="3"/>
  </r>
  <r>
    <s v="FS"/>
    <s v="AMCAPITAL INDONESIA"/>
    <s v="JAWA"/>
    <x v="1"/>
  </r>
  <r>
    <s v="FS"/>
    <s v="AMCAPITAL INDONESIA"/>
    <s v="JAWA"/>
    <x v="3"/>
  </r>
  <r>
    <s v="FS"/>
    <s v="AMCAPITAL INDONESIA"/>
    <s v="JAWA"/>
    <x v="3"/>
  </r>
  <r>
    <s v="AP"/>
    <s v="PACIFIC CAPITAL"/>
    <s v="JAWA"/>
    <x v="4"/>
  </r>
  <r>
    <s v="AP"/>
    <s v="PACIFIC CAPITAL"/>
    <s v="JAWA"/>
    <x v="2"/>
  </r>
  <r>
    <s v="SH"/>
    <s v="ARTHA SECURITIES INDONESIA"/>
    <s v="SUMATRA"/>
    <x v="5"/>
  </r>
  <r>
    <s v="IP"/>
    <s v="ASJAYA INDOSURYA SECURITIES"/>
    <s v="JAWA"/>
    <x v="3"/>
  </r>
  <r>
    <s v="IP"/>
    <s v="ASJAYA INDOSURYA SECURITIES"/>
    <s v="SUMATRA"/>
    <x v="5"/>
  </r>
  <r>
    <s v="IP"/>
    <s v="ASJAYA INDOSURYA SECURITIES"/>
    <s v="JAWA"/>
    <x v="1"/>
  </r>
  <r>
    <s v="IP"/>
    <s v="ASJAYA INDOSURYA SECURITIES"/>
    <s v="JAWA"/>
    <x v="3"/>
  </r>
  <r>
    <s v="IP"/>
    <s v="ASJAYA INDOSURYA SECURITIES"/>
    <s v="JAWA"/>
    <x v="6"/>
  </r>
  <r>
    <s v="IP"/>
    <s v="ASJAYA INDOSURYA SECURITIES"/>
    <s v="SUMATRA"/>
    <x v="0"/>
  </r>
  <r>
    <s v="DX"/>
    <s v="BAHANA SECURITIES (*)"/>
    <s v="JAWA"/>
    <x v="1"/>
  </r>
  <r>
    <s v="MU"/>
    <s v="MINNA PADI INVESTAMA D/H BATAVIA ARTATAMA SECURINDO (*)"/>
    <s v="JAWA"/>
    <x v="1"/>
  </r>
  <r>
    <s v="MU"/>
    <s v="MINNA PADI INVESTAMA D/H BATAVIA ARTATAMA SECURINDO (*)"/>
    <s v="JAWA"/>
    <x v="4"/>
  </r>
  <r>
    <s v="MU"/>
    <s v="MINNA PADI INVESTAMA D/H BATAVIA ARTATAMA SECURINDO (*)"/>
    <s v="JAWA"/>
    <x v="7"/>
  </r>
  <r>
    <s v="MU"/>
    <s v="MINNA PADI INVESTAMA D/H BATAVIA ARTATAMA SECURINDO (*)"/>
    <s v="JAWA"/>
    <x v="1"/>
  </r>
  <r>
    <s v="MU"/>
    <s v="MINNA PADI INVESTAMA D/H BATAVIA ARTATAMA SECURINDO (*)"/>
    <s v="JAWA"/>
    <x v="3"/>
  </r>
  <r>
    <s v="MU"/>
    <s v="MINNA PADI INVESTAMA D/H BATAVIA ARTATAMA SECURINDO (*)"/>
    <s v="JAWA"/>
    <x v="6"/>
  </r>
  <r>
    <s v="BZ"/>
    <s v="BATAVIA PROSPERINDO SEKURITAS"/>
    <s v="SUMATRA"/>
    <x v="5"/>
  </r>
  <r>
    <s v="BZ"/>
    <s v="BATAVIA PROSPERINDO SEKURITAS"/>
    <s v="JAWA"/>
    <x v="8"/>
  </r>
  <r>
    <s v="BZ"/>
    <s v="BATAVIA PROSPERINDO SEKURITAS"/>
    <s v="JAWA"/>
    <x v="1"/>
  </r>
  <r>
    <s v="BZ"/>
    <s v="BATAVIA PROSPERINDO SEKURITAS"/>
    <s v="JAWA"/>
    <x v="6"/>
  </r>
  <r>
    <s v="BZ"/>
    <s v="BATAVIA PROSPERINDO SEKURITAS"/>
    <s v="JAWA"/>
    <x v="3"/>
  </r>
  <r>
    <s v="BZ"/>
    <s v="BATAVIA PROSPERINDO SEKURITAS"/>
    <s v="JAWA"/>
    <x v="3"/>
  </r>
  <r>
    <s v="EP"/>
    <s v="MNC SECURITIES d/h. BHAKTI SECURITIES"/>
    <s v="JAWA"/>
    <x v="1"/>
  </r>
  <r>
    <s v="EP"/>
    <s v="MNC SECURITIES d/h. BHAKTI SECURITIES"/>
    <s v="JAWA"/>
    <x v="3"/>
  </r>
  <r>
    <s v="EP"/>
    <s v="MNC SECURITIES d/h. BHAKTI SECURITIES"/>
    <s v="SUMATRA"/>
    <x v="9"/>
  </r>
  <r>
    <s v="EP"/>
    <s v="MNC SECURITIES d/h. BHAKTI SECURITIES"/>
    <s v="JAWA"/>
    <x v="1"/>
  </r>
  <r>
    <s v="EP"/>
    <s v="MNC SECURITIES d/h. BHAKTI SECURITIES"/>
    <s v="JAWA"/>
    <x v="8"/>
  </r>
  <r>
    <s v="EP"/>
    <s v="MNC SECURITIES d/h. BHAKTI SECURITIES"/>
    <s v="JAWA"/>
    <x v="7"/>
  </r>
  <r>
    <s v="EP"/>
    <s v="MNC SECURITIES d/h. BHAKTI SECURITIES"/>
    <s v="JAWA"/>
    <x v="10"/>
  </r>
  <r>
    <s v="EP"/>
    <s v="MNC SECURITIES d/h. BHAKTI SECURITIES"/>
    <s v="JAWA"/>
    <x v="4"/>
  </r>
  <r>
    <s v="EP"/>
    <s v="MNC SECURITIES d/h. BHAKTI SECURITIES"/>
    <s v="JAWA"/>
    <x v="3"/>
  </r>
  <r>
    <s v="EP"/>
    <s v="MNC SECURITIES d/h. BHAKTI SECURITIES"/>
    <s v="BALI"/>
    <x v="11"/>
  </r>
  <r>
    <s v="EP"/>
    <s v="MNC SECURITIES d/h. BHAKTI SECURITIES"/>
    <s v="SULAWESI"/>
    <x v="12"/>
  </r>
  <r>
    <s v="EP"/>
    <s v="MNC SECURITIES d/h. BHAKTI SECURITIES"/>
    <s v="JAWA"/>
    <x v="3"/>
  </r>
  <r>
    <s v="EP"/>
    <s v="MNC SECURITIES d/h. BHAKTI SECURITIES"/>
    <s v="JAWA"/>
    <x v="3"/>
  </r>
  <r>
    <s v="EP"/>
    <s v="MNC SECURITIES d/h. BHAKTI SECURITIES"/>
    <s v="JAWA"/>
    <x v="3"/>
  </r>
  <r>
    <s v="EP"/>
    <s v="MNC SECURITIES d/h. BHAKTI SECURITIES"/>
    <s v="JAWA"/>
    <x v="3"/>
  </r>
  <r>
    <s v="EP"/>
    <s v="MNC SECURITIES d/h. BHAKTI SECURITIES"/>
    <s v="JAWA"/>
    <x v="13"/>
  </r>
  <r>
    <s v="EP"/>
    <s v="MNC SECURITIES d/h. BHAKTI SECURITIES"/>
    <s v="SUMATRA"/>
    <x v="5"/>
  </r>
  <r>
    <s v="EP"/>
    <s v="MNC SECURITIES d/h. BHAKTI SECURITIES"/>
    <s v="JAWA"/>
    <x v="6"/>
  </r>
  <r>
    <s v="EP"/>
    <s v="MNC SECURITIES d/h. BHAKTI SECURITIES"/>
    <s v="JAWA"/>
    <x v="14"/>
  </r>
  <r>
    <s v="EP"/>
    <s v="MNC SECURITIES d/h. BHAKTI SECURITIES"/>
    <s v="JAWA"/>
    <x v="7"/>
  </r>
  <r>
    <s v="EP"/>
    <s v="MNC SECURITIES d/h. BHAKTI SECURITIES"/>
    <s v="JAWA"/>
    <x v="7"/>
  </r>
  <r>
    <s v="EP"/>
    <s v="MNC SECURITIES d/h. BHAKTI SECURITIES"/>
    <s v="JAWA"/>
    <x v="15"/>
  </r>
  <r>
    <s v="EP"/>
    <s v="MNC SECURITIES d/h. BHAKTI SECURITIES"/>
    <s v="SULAWESI"/>
    <x v="16"/>
  </r>
  <r>
    <s v="EP"/>
    <s v="MNC SECURITIES d/h. BHAKTI SECURITIES"/>
    <s v="JAWA"/>
    <x v="3"/>
  </r>
  <r>
    <s v="EP"/>
    <s v="MNC SECURITIES d/h. BHAKTI SECURITIES"/>
    <s v="JAWA"/>
    <x v="3"/>
  </r>
  <r>
    <s v="EP"/>
    <s v="MNC SECURITIES d/h. BHAKTI SECURITIES"/>
    <s v="JAWA"/>
    <x v="17"/>
  </r>
  <r>
    <s v="EP"/>
    <s v="MNC SECURITIES d/h. BHAKTI SECURITIES"/>
    <s v="JAWA"/>
    <x v="7"/>
  </r>
  <r>
    <s v="EP"/>
    <s v="MNC SECURITIES d/h. BHAKTI SECURITIES"/>
    <s v="JAWA"/>
    <x v="3"/>
  </r>
  <r>
    <s v="EP"/>
    <s v="MNC SECURITIES d/h. BHAKTI SECURITIES"/>
    <s v="JAWA"/>
    <x v="3"/>
  </r>
  <r>
    <s v="EP"/>
    <s v="MNC SECURITIES d/h. BHAKTI SECURITIES"/>
    <s v="KALIMANTAN"/>
    <x v="18"/>
  </r>
  <r>
    <s v="EP"/>
    <s v="MNC SECURITIES d/h. BHAKTI SECURITIES"/>
    <s v="JAWA"/>
    <x v="3"/>
  </r>
  <r>
    <s v="EP"/>
    <s v="MNC SECURITIES d/h. BHAKTI SECURITIES"/>
    <s v="JAWA"/>
    <x v="3"/>
  </r>
  <r>
    <s v="EP"/>
    <s v="MNC SECURITIES d/h. BHAKTI SECURITIES"/>
    <s v="JAWA"/>
    <x v="6"/>
  </r>
  <r>
    <s v="EP"/>
    <s v="MNC SECURITIES d/h. BHAKTI SECURITIES"/>
    <s v="SUMATRA"/>
    <x v="0"/>
  </r>
  <r>
    <s v="EP"/>
    <s v="MNC SECURITIES d/h. BHAKTI SECURITIES"/>
    <s v="SUMATRA"/>
    <x v="19"/>
  </r>
  <r>
    <s v="EP"/>
    <s v="MNC SECURITIES d/h. BHAKTI SECURITIES"/>
    <s v="KALIMANTAN"/>
    <x v="20"/>
  </r>
  <r>
    <s v="EP"/>
    <s v="MNC SECURITIES d/h. BHAKTI SECURITIES"/>
    <s v="SUMATRA"/>
    <x v="21"/>
  </r>
  <r>
    <s v="EP"/>
    <s v="MNC SECURITIES d/h. BHAKTI SECURITIES"/>
    <s v="JAWA"/>
    <x v="3"/>
  </r>
  <r>
    <s v="NI"/>
    <s v="BNI SECURITIES (*)"/>
    <s v="SUMATRA"/>
    <x v="5"/>
  </r>
  <r>
    <s v="NI"/>
    <s v="BNI SECURITIES (*)"/>
    <s v="SUMATRA"/>
    <x v="0"/>
  </r>
  <r>
    <s v="NI"/>
    <s v="BNI SECURITIES (*)"/>
    <s v="JAWA"/>
    <x v="6"/>
  </r>
  <r>
    <s v="NI"/>
    <s v="BNI SECURITIES (*)"/>
    <s v="JAWA"/>
    <x v="4"/>
  </r>
  <r>
    <s v="NI"/>
    <s v="BNI SECURITIES (*)"/>
    <s v="JAWA"/>
    <x v="2"/>
  </r>
  <r>
    <s v="NI"/>
    <s v="BNI SECURITIES (*)"/>
    <s v="JAWA"/>
    <x v="1"/>
  </r>
  <r>
    <s v="NI"/>
    <s v="BNI SECURITIES (*)"/>
    <s v="JAWA"/>
    <x v="8"/>
  </r>
  <r>
    <s v="NI"/>
    <s v="BNI SECURITIES (*)"/>
    <s v="BALI"/>
    <x v="11"/>
  </r>
  <r>
    <s v="NI"/>
    <s v="BNI SECURITIES (*)"/>
    <s v="JAWA"/>
    <x v="3"/>
  </r>
  <r>
    <s v="NI"/>
    <s v="BNI SECURITIES (*)"/>
    <s v="SUMATRA"/>
    <x v="22"/>
  </r>
  <r>
    <s v="NI"/>
    <s v="BNI SECURITIES (*)"/>
    <s v="JAWA"/>
    <x v="7"/>
  </r>
  <r>
    <s v="NI"/>
    <s v="BNI SECURITIES (*)"/>
    <s v="JAWA"/>
    <x v="3"/>
  </r>
  <r>
    <s v="NI"/>
    <s v="BNI SECURITIES (*)"/>
    <s v="JAWA"/>
    <x v="3"/>
  </r>
  <r>
    <s v="NI"/>
    <s v="BNI SECURITIES (*)"/>
    <s v="SUMATRA"/>
    <x v="19"/>
  </r>
  <r>
    <s v="NI"/>
    <s v="BNI SECURITIES (*)"/>
    <s v="KALIMANTAN"/>
    <x v="20"/>
  </r>
  <r>
    <s v="NI"/>
    <s v="BNI SECURITIES (*)"/>
    <s v="JAWA"/>
    <x v="3"/>
  </r>
  <r>
    <s v="NI"/>
    <s v="BNI SECURITIES (*)"/>
    <s v="KALIMANTAN"/>
    <x v="18"/>
  </r>
  <r>
    <s v="NI"/>
    <s v="BNI SECURITIES (*)"/>
    <s v="JAWA"/>
    <x v="23"/>
  </r>
  <r>
    <s v="NI"/>
    <s v="BNI SECURITIES (*)"/>
    <s v="JAWA"/>
    <x v="3"/>
  </r>
  <r>
    <s v="NI"/>
    <s v="BNI SECURITIES (*)"/>
    <s v="JAWA"/>
    <x v="3"/>
  </r>
  <r>
    <s v="NI"/>
    <s v="BNI SECURITIES (*)"/>
    <s v="JAWA"/>
    <x v="3"/>
  </r>
  <r>
    <s v="NI"/>
    <s v="BNI SECURITIES (*)"/>
    <s v="SUMATRA"/>
    <x v="9"/>
  </r>
  <r>
    <s v="NI"/>
    <s v="BNI SECURITIES (*)"/>
    <s v="SUMATRA"/>
    <x v="21"/>
  </r>
  <r>
    <s v="NI"/>
    <s v="BNI SECURITIES (*)"/>
    <s v="JAWA"/>
    <x v="3"/>
  </r>
  <r>
    <s v="NI"/>
    <s v="BNI SECURITIES (*)"/>
    <s v="JAWA"/>
    <x v="24"/>
  </r>
  <r>
    <s v="NI"/>
    <s v="BNI SECURITIES (*)"/>
    <s v="JAWA"/>
    <x v="3"/>
  </r>
  <r>
    <s v="NI"/>
    <s v="BNI SECURITIES (*)"/>
    <s v="JAWA"/>
    <x v="3"/>
  </r>
  <r>
    <s v="NI"/>
    <s v="BNI SECURITIES (*)"/>
    <s v="JAWA"/>
    <x v="3"/>
  </r>
  <r>
    <s v="NI"/>
    <s v="BNI SECURITIES (*)"/>
    <s v="JAWA"/>
    <x v="3"/>
  </r>
  <r>
    <s v="NI"/>
    <s v="BNI SECURITIES (*)"/>
    <s v="JAWA"/>
    <x v="3"/>
  </r>
  <r>
    <s v="NI"/>
    <s v="BNI SECURITIES (*)"/>
    <s v="JAWA"/>
    <x v="13"/>
  </r>
  <r>
    <s v="NI"/>
    <s v="BNI SECURITIES (*)"/>
    <s v="JAWA"/>
    <x v="1"/>
  </r>
  <r>
    <s v="NI"/>
    <s v="BNI SECURITIES (*)"/>
    <s v="JAWA"/>
    <x v="3"/>
  </r>
  <r>
    <s v="NI"/>
    <s v="BNI SECURITIES (*)"/>
    <s v="SUMATRA"/>
    <x v="22"/>
  </r>
  <r>
    <s v="NI"/>
    <s v="BNI SECURITIES (*)"/>
    <s v="SULAWESI"/>
    <x v="16"/>
  </r>
  <r>
    <s v="NI"/>
    <s v="BNI SECURITIES (*)"/>
    <s v="JAWA"/>
    <x v="3"/>
  </r>
  <r>
    <s v="NI"/>
    <s v="BNI SECURITIES (*)"/>
    <s v="JAWA"/>
    <x v="7"/>
  </r>
  <r>
    <s v="NI"/>
    <s v="BNI SECURITIES (*)"/>
    <s v="JAWA"/>
    <x v="8"/>
  </r>
  <r>
    <s v="NI"/>
    <s v="BNI SECURITIES (*)"/>
    <s v="JAWA"/>
    <x v="3"/>
  </r>
  <r>
    <s v="NI"/>
    <s v="BNI SECURITIES (*)"/>
    <s v="JAWA"/>
    <x v="2"/>
  </r>
  <r>
    <s v="NI"/>
    <s v="BNI SECURITIES (*)"/>
    <s v="SULAWESI"/>
    <x v="12"/>
  </r>
  <r>
    <s v="NI"/>
    <s v="BNI SECURITIES (*)"/>
    <s v="JAWA"/>
    <x v="3"/>
  </r>
  <r>
    <s v="NI"/>
    <s v="BNI SECURITIES (*)"/>
    <s v="JAWA"/>
    <x v="1"/>
  </r>
  <r>
    <s v="NI"/>
    <s v="BNI SECURITIES (*)"/>
    <s v="JAWA"/>
    <x v="3"/>
  </r>
  <r>
    <s v="NI"/>
    <s v="BNI SECURITIES (*)"/>
    <s v="JAWA"/>
    <x v="25"/>
  </r>
  <r>
    <s v="NI"/>
    <s v="BNI SECURITIES (*)"/>
    <s v="BALI"/>
    <x v="11"/>
  </r>
  <r>
    <s v="NI"/>
    <s v="BNI SECURITIES (*)"/>
    <s v="BALI"/>
    <x v="11"/>
  </r>
  <r>
    <s v="NI"/>
    <s v="BNI SECURITIES (*)"/>
    <s v="JAWA"/>
    <x v="3"/>
  </r>
  <r>
    <s v="NI"/>
    <s v="BNI SECURITIES (*)"/>
    <s v="SUMATRA"/>
    <x v="19"/>
  </r>
  <r>
    <s v="NI"/>
    <s v="BNI SECURITIES (*)"/>
    <s v="BALI"/>
    <x v="11"/>
  </r>
  <r>
    <s v="NI"/>
    <s v="BNI SECURITIES (*)"/>
    <s v="SUMATRA"/>
    <x v="19"/>
  </r>
  <r>
    <s v="NI"/>
    <s v="BNI SECURITIES (*)"/>
    <s v="SUMATRA"/>
    <x v="5"/>
  </r>
  <r>
    <s v="NI"/>
    <s v="BNI SECURITIES (*)"/>
    <s v="JAWA"/>
    <x v="2"/>
  </r>
  <r>
    <s v="HK"/>
    <s v="BRENT SECURITIES d/h. PDFCI SECURITIES (*)"/>
    <s v="JAWA"/>
    <x v="6"/>
  </r>
  <r>
    <s v="HK"/>
    <s v="BRENT SECURITIES d/h. PDFCI SECURITIES (*)"/>
    <s v="JAWA"/>
    <x v="3"/>
  </r>
  <r>
    <s v="HK"/>
    <s v="BRENT SECURITIES d/h. PDFCI SECURITIES (*)"/>
    <s v="SUMATRA"/>
    <x v="5"/>
  </r>
  <r>
    <s v="HK"/>
    <s v="BRENT SECURITIES d/h. PDFCI SECURITIES (*)"/>
    <s v="JAWA"/>
    <x v="7"/>
  </r>
  <r>
    <s v="HK"/>
    <s v="BRENT SECURITIES d/h. PDFCI SECURITIES (*)"/>
    <s v="JAWA"/>
    <x v="3"/>
  </r>
  <r>
    <s v="HK"/>
    <s v="BRENT SECURITIES d/h. PDFCI SECURITIES (*)"/>
    <s v="SUMATRA"/>
    <x v="9"/>
  </r>
  <r>
    <s v="CP"/>
    <s v="VALBURY ASIA SECURITIES d/a CATURPILAR INVESTAMA (*)"/>
    <s v="JAWA"/>
    <x v="6"/>
  </r>
  <r>
    <s v="CP"/>
    <s v="VALBURY ASIA SECURITIES d/a CATURPILAR INVESTAMA (*)"/>
    <s v="JAWA"/>
    <x v="1"/>
  </r>
  <r>
    <s v="CP"/>
    <s v="VALBURY ASIA SECURITIES d/a CATURPILAR INVESTAMA (*)"/>
    <s v="SUMATRA"/>
    <x v="5"/>
  </r>
  <r>
    <s v="CP"/>
    <s v="VALBURY ASIA SECURITIES d/a CATURPILAR INVESTAMA (*)"/>
    <s v="JAWA"/>
    <x v="8"/>
  </r>
  <r>
    <s v="CP"/>
    <s v="VALBURY ASIA SECURITIES d/a CATURPILAR INVESTAMA (*)"/>
    <s v="JAWA"/>
    <x v="3"/>
  </r>
  <r>
    <s v="CP"/>
    <s v="VALBURY ASIA SECURITIES d/a CATURPILAR INVESTAMA (*)"/>
    <s v="JAWA"/>
    <x v="3"/>
  </r>
  <r>
    <s v="CP"/>
    <s v="VALBURY ASIA SECURITIES d/a CATURPILAR INVESTAMA (*)"/>
    <s v="BALI"/>
    <x v="11"/>
  </r>
  <r>
    <s v="CP"/>
    <s v="VALBURY ASIA SECURITIES d/a CATURPILAR INVESTAMA (*)"/>
    <s v="JAWA"/>
    <x v="3"/>
  </r>
  <r>
    <s v="CP"/>
    <s v="VALBURY ASIA SECURITIES d/a CATURPILAR INVESTAMA (*)"/>
    <s v="SUMATRA"/>
    <x v="21"/>
  </r>
  <r>
    <s v="CP"/>
    <s v="VALBURY ASIA SECURITIES d/a CATURPILAR INVESTAMA (*)"/>
    <s v="JAWA"/>
    <x v="7"/>
  </r>
  <r>
    <s v="CP"/>
    <s v="VALBURY ASIA SECURITIES d/a CATURPILAR INVESTAMA (*)"/>
    <s v="JAWA"/>
    <x v="2"/>
  </r>
  <r>
    <s v="CP"/>
    <s v="VALBURY ASIA SECURITIES d/a CATURPILAR INVESTAMA (*)"/>
    <s v="KALIMANTAN"/>
    <x v="20"/>
  </r>
  <r>
    <s v="CP"/>
    <s v="VALBURY ASIA SECURITIES d/a CATURPILAR INVESTAMA (*)"/>
    <s v="SUMATRA"/>
    <x v="26"/>
  </r>
  <r>
    <s v="CP"/>
    <s v="VALBURY ASIA SECURITIES d/a CATURPILAR INVESTAMA (*)"/>
    <s v="SUMATRA"/>
    <x v="0"/>
  </r>
  <r>
    <s v="CP"/>
    <s v="VALBURY ASIA SECURITIES d/a CATURPILAR INVESTAMA (*)"/>
    <s v="SULAWESI"/>
    <x v="12"/>
  </r>
  <r>
    <s v="YU"/>
    <s v="CIMB Securities Indonesia D/H. GK GOH INDONESIA (*) "/>
    <s v="JAWA"/>
    <x v="1"/>
  </r>
  <r>
    <s v="YU"/>
    <s v="CIMB Securities Indonesia D/H. GK GOH INDONESIA (*) "/>
    <s v="JAWA"/>
    <x v="1"/>
  </r>
  <r>
    <s v="YU"/>
    <s v="CIMB Securities Indonesia D/H. GK GOH INDONESIA (*) "/>
    <s v="JAWA"/>
    <x v="6"/>
  </r>
  <r>
    <s v="YU"/>
    <s v="CIMB Securities Indonesia D/H. GK GOH INDONESIA (*) "/>
    <s v="JAWA"/>
    <x v="3"/>
  </r>
  <r>
    <s v="YU"/>
    <s v="CIMB Securities Indonesia D/H. GK GOH INDONESIA (*) "/>
    <s v="JAWA"/>
    <x v="3"/>
  </r>
  <r>
    <s v="YU"/>
    <s v="CIMB Securities Indonesia D/H. GK GOH INDONESIA (*) "/>
    <s v="JAWA"/>
    <x v="7"/>
  </r>
  <r>
    <s v="YU"/>
    <s v="CIMB Securities Indonesia D/H. GK GOH INDONESIA (*) "/>
    <s v="SUMATRA"/>
    <x v="5"/>
  </r>
  <r>
    <s v="YU"/>
    <s v="CIMB Securities Indonesia D/H. GK GOH INDONESIA (*) "/>
    <s v="JAWA"/>
    <x v="3"/>
  </r>
  <r>
    <s v="YU"/>
    <s v="CIMB Securities Indonesia D/H. GK GOH INDONESIA (*) "/>
    <s v="JAWA"/>
    <x v="3"/>
  </r>
  <r>
    <s v="YU"/>
    <s v="CIMB Securities Indonesia D/H. GK GOH INDONESIA (*) "/>
    <s v="JAWA"/>
    <x v="3"/>
  </r>
  <r>
    <s v="YU"/>
    <s v="CIMB Securities Indonesia D/H. GK GOH INDONESIA (*) "/>
    <s v="JAWA"/>
    <x v="23"/>
  </r>
  <r>
    <s v="YU"/>
    <s v="CIMB Securities Indonesia D/H. GK GOH INDONESIA (*) "/>
    <s v="JAWA"/>
    <x v="23"/>
  </r>
  <r>
    <s v="YU"/>
    <s v="CIMB Securities Indonesia D/H. GK GOH INDONESIA (*) "/>
    <s v="JAWA"/>
    <x v="23"/>
  </r>
  <r>
    <s v="YU"/>
    <s v="CIMB Securities Indonesia D/H. GK GOH INDONESIA (*) "/>
    <s v="JAWA"/>
    <x v="23"/>
  </r>
  <r>
    <s v="YU"/>
    <s v="CIMB Securities Indonesia D/H. GK GOH INDONESIA (*) "/>
    <s v="SUMATRA"/>
    <x v="9"/>
  </r>
  <r>
    <s v="KI"/>
    <s v="CIPTADANA SECURITIES (*)"/>
    <s v="JAWA"/>
    <x v="1"/>
  </r>
  <r>
    <s v="KI"/>
    <s v="CIPTADANA SECURITIES (*)"/>
    <s v="JAWA"/>
    <x v="7"/>
  </r>
  <r>
    <s v="KI"/>
    <s v="CIPTADANA SECURITIES (*)"/>
    <s v="SUMATRA"/>
    <x v="5"/>
  </r>
  <r>
    <s v="KI"/>
    <s v="CIPTADANA SECURITIES (*)"/>
    <s v="JAWA"/>
    <x v="3"/>
  </r>
  <r>
    <s v="KI"/>
    <s v="CIPTADANA SECURITIES (*)"/>
    <s v="JAWA"/>
    <x v="3"/>
  </r>
  <r>
    <s v="TA"/>
    <s v="MAGNUS CAPITAL D/H. CITI PACIFIC SECURITIES D/H : GENTAPASTADO ABADI"/>
    <s v="JAWA"/>
    <x v="3"/>
  </r>
  <r>
    <s v="XA"/>
    <s v="WOORI KORINDO SECURITIES INDONESIA dh CLEMONT SECURITIES IND"/>
    <s v="JAWA"/>
    <x v="3"/>
  </r>
  <r>
    <s v="OD"/>
    <s v="DANAREKSA SEKURITAS (*)"/>
    <s v="JAWA"/>
    <x v="3"/>
  </r>
  <r>
    <s v="OD"/>
    <s v="DANAREKSA SEKURITAS (*)"/>
    <s v="JAWA"/>
    <x v="3"/>
  </r>
  <r>
    <s v="OD"/>
    <s v="DANAREKSA SEKURITAS (*)"/>
    <s v="JAWA"/>
    <x v="3"/>
  </r>
  <r>
    <s v="OD"/>
    <s v="DANAREKSA SEKURITAS (*)"/>
    <s v="JAWA"/>
    <x v="3"/>
  </r>
  <r>
    <s v="OD"/>
    <s v="DANAREKSA SEKURITAS (*)"/>
    <s v="JAWA"/>
    <x v="3"/>
  </r>
  <r>
    <s v="OD"/>
    <s v="DANAREKSA SEKURITAS (*)"/>
    <s v="JAWA"/>
    <x v="1"/>
  </r>
  <r>
    <s v="OD"/>
    <s v="DANAREKSA SEKURITAS (*)"/>
    <s v="JAWA"/>
    <x v="3"/>
  </r>
  <r>
    <s v="OD"/>
    <s v="DANAREKSA SEKURITAS (*)"/>
    <s v="JAWA"/>
    <x v="6"/>
  </r>
  <r>
    <s v="OD"/>
    <s v="DANAREKSA SEKURITAS (*)"/>
    <s v="JAWA"/>
    <x v="6"/>
  </r>
  <r>
    <s v="OD"/>
    <s v="DANAREKSA SEKURITAS (*)"/>
    <s v="SULAWESI"/>
    <x v="12"/>
  </r>
  <r>
    <s v="OD"/>
    <s v="DANAREKSA SEKURITAS (*)"/>
    <s v="JAWA"/>
    <x v="3"/>
  </r>
  <r>
    <s v="OD"/>
    <s v="DANAREKSA SEKURITAS (*)"/>
    <s v="JAWA"/>
    <x v="8"/>
  </r>
  <r>
    <s v="OD"/>
    <s v="DANAREKSA SEKURITAS (*)"/>
    <s v="JAWA"/>
    <x v="8"/>
  </r>
  <r>
    <s v="OD"/>
    <s v="DANAREKSA SEKURITAS (*)"/>
    <s v="JAWA"/>
    <x v="2"/>
  </r>
  <r>
    <s v="OD"/>
    <s v="DANAREKSA SEKURITAS (*)"/>
    <s v="JAWA"/>
    <x v="2"/>
  </r>
  <r>
    <s v="OD"/>
    <s v="DANAREKSA SEKURITAS (*)"/>
    <s v="JAWA"/>
    <x v="2"/>
  </r>
  <r>
    <s v="OD"/>
    <s v="DANAREKSA SEKURITAS (*)"/>
    <s v="JAWA"/>
    <x v="2"/>
  </r>
  <r>
    <s v="OD"/>
    <s v="DANAREKSA SEKURITAS (*)"/>
    <s v="JAWA"/>
    <x v="7"/>
  </r>
  <r>
    <s v="OD"/>
    <s v="DANAREKSA SEKURITAS (*)"/>
    <s v="JAWA"/>
    <x v="25"/>
  </r>
  <r>
    <s v="OD"/>
    <s v="DANAREKSA SEKURITAS (*)"/>
    <s v="JAWA"/>
    <x v="7"/>
  </r>
  <r>
    <s v="OD"/>
    <s v="DANAREKSA SEKURITAS (*)"/>
    <s v="JAWA"/>
    <x v="7"/>
  </r>
  <r>
    <s v="OD"/>
    <s v="DANAREKSA SEKURITAS (*)"/>
    <s v="SUMATRA"/>
    <x v="5"/>
  </r>
  <r>
    <s v="OD"/>
    <s v="DANAREKSA SEKURITAS (*)"/>
    <s v="SUMATRA"/>
    <x v="5"/>
  </r>
  <r>
    <s v="OD"/>
    <s v="DANAREKSA SEKURITAS (*)"/>
    <s v="JAWA"/>
    <x v="23"/>
  </r>
  <r>
    <s v="OD"/>
    <s v="DANAREKSA SEKURITAS (*)"/>
    <s v="SUMATRA"/>
    <x v="0"/>
  </r>
  <r>
    <s v="OD"/>
    <s v="DANAREKSA SEKURITAS (*)"/>
    <s v="SUMATRA"/>
    <x v="4"/>
  </r>
  <r>
    <s v="OD"/>
    <s v="DANAREKSA SEKURITAS (*)"/>
    <s v="JAWA"/>
    <x v="2"/>
  </r>
  <r>
    <s v="OD"/>
    <s v="DANAREKSA SEKURITAS (*)"/>
    <s v="JAWA"/>
    <x v="4"/>
  </r>
  <r>
    <s v="OD"/>
    <s v="DANAREKSA SEKURITAS (*)"/>
    <s v="SULAWESI"/>
    <x v="12"/>
  </r>
  <r>
    <s v="OD"/>
    <s v="DANAREKSA SEKURITAS (*)"/>
    <s v="BALI"/>
    <x v="27"/>
  </r>
  <r>
    <s v="OD"/>
    <s v="DANAREKSA SEKURITAS (*)"/>
    <s v="JAWA"/>
    <x v="3"/>
  </r>
  <r>
    <s v="OD"/>
    <s v="DANAREKSA SEKURITAS (*)"/>
    <s v="JAWA"/>
    <x v="3"/>
  </r>
  <r>
    <s v="OD"/>
    <s v="DANAREKSA SEKURITAS (*)"/>
    <s v="JAWA"/>
    <x v="3"/>
  </r>
  <r>
    <s v="OD"/>
    <s v="DANAREKSA SEKURITAS (*)"/>
    <s v="KALIMANTAN"/>
    <x v="18"/>
  </r>
  <r>
    <s v="PF"/>
    <s v="DANASAKTI SECURITIES (*)"/>
    <s v="JAWA"/>
    <x v="4"/>
  </r>
  <r>
    <s v="TX"/>
    <s v="DHANAWIBAWA ARTHACEMERLANG"/>
    <s v="JAWA"/>
    <x v="6"/>
  </r>
  <r>
    <s v="TX"/>
    <s v="DHANAWIBAWA ARTHACEMERLANG"/>
    <s v="JAWA"/>
    <x v="3"/>
  </r>
  <r>
    <s v="TX"/>
    <s v="DHANAWIBAWA ARTHACEMERLANG"/>
    <s v="JAWA"/>
    <x v="1"/>
  </r>
  <r>
    <s v="TX"/>
    <s v="DHANAWIBAWA ARTHACEMERLANG"/>
    <s v="SUMATRA"/>
    <x v="21"/>
  </r>
  <r>
    <s v="TX"/>
    <s v="DHANAWIBAWA ARTHACEMERLANG"/>
    <s v="SUMATRA"/>
    <x v="5"/>
  </r>
  <r>
    <s v="TX"/>
    <s v="DHANAWIBAWA ARTHACEMERLANG"/>
    <s v="JAWA"/>
    <x v="3"/>
  </r>
  <r>
    <s v="TX"/>
    <s v="DHANAWIBAWA ARTHACEMERLANG"/>
    <s v="JAWA"/>
    <x v="28"/>
  </r>
  <r>
    <s v="AG"/>
    <s v="KIWOOM SECURITIES INDONESIA"/>
    <s v="JAWA"/>
    <x v="3"/>
  </r>
  <r>
    <s v="AG"/>
    <s v="KIWOOM SECURITIES INDONESIA"/>
    <s v="JAWA"/>
    <x v="23"/>
  </r>
  <r>
    <s v="AG"/>
    <s v="KIWOOM SECURITIES INDONESIA"/>
    <s v="JAWA"/>
    <x v="3"/>
  </r>
  <r>
    <s v="AG"/>
    <s v="KIWOOM SECURITIES INDONESIA"/>
    <s v="JAWA"/>
    <x v="6"/>
  </r>
  <r>
    <s v="AG"/>
    <s v="KIWOOM SECURITIES INDONESIA"/>
    <s v="JAWA"/>
    <x v="1"/>
  </r>
  <r>
    <s v="PI"/>
    <s v="MAGENTA KAPITAL INDONESIA D/H EMCO D/H E-CAPITAL SECURITIES D/H : SURABAYA ARTHA SELARAS"/>
    <s v="SUMATRA"/>
    <x v="15"/>
  </r>
  <r>
    <s v="ZR"/>
    <s v="BUMIPUTERA CAPITAL INDONESIA D/H FICOR SECKURITAS INDONESIA"/>
    <s v="JAWA"/>
    <x v="1"/>
  </r>
  <r>
    <s v="ZR"/>
    <s v="BUMIPUTERA CAPITAL INDONESIA D/H FICOR SECKURITAS INDONESIA"/>
    <s v="SUMATRA"/>
    <x v="22"/>
  </r>
  <r>
    <s v="ZR"/>
    <s v="BUMIPUTERA CAPITAL INDONESIA D/H FICOR SECKURITAS INDONESIA"/>
    <s v="KALIMANTAN"/>
    <x v="29"/>
  </r>
  <r>
    <s v="ZR"/>
    <s v="BUMIPUTERA CAPITAL INDONESIA D/H FICOR SECKURITAS INDONESIA"/>
    <s v="KALIMANTAN"/>
    <x v="30"/>
  </r>
  <r>
    <s v="ZR"/>
    <s v="BUMIPUTERA CAPITAL INDONESIA D/H FICOR SECKURITAS INDONESIA"/>
    <s v="JAWA"/>
    <x v="7"/>
  </r>
  <r>
    <s v="ES"/>
    <s v="EKOKAPITAL SEKURITAS (*)"/>
    <s v="JAWA"/>
    <x v="1"/>
  </r>
  <r>
    <s v="ES"/>
    <s v="EKOKAPITAL SEKURITAS (*)"/>
    <s v="SULAWESI"/>
    <x v="12"/>
  </r>
  <r>
    <s v="BS"/>
    <s v="EQUITY SECURITIES INDONESIA"/>
    <s v="JAWA"/>
    <x v="3"/>
  </r>
  <r>
    <s v="BS"/>
    <s v="EQUITY SECURITIES INDONESIA"/>
    <s v="JAWA"/>
    <x v="3"/>
  </r>
  <r>
    <s v="BS"/>
    <s v="EQUITY SECURITIES INDONESIA"/>
    <s v="JAWA"/>
    <x v="7"/>
  </r>
  <r>
    <s v="BS"/>
    <s v="EQUITY SECURITIES INDONESIA"/>
    <s v="JAWA"/>
    <x v="1"/>
  </r>
  <r>
    <s v="YP"/>
    <s v="DAEWOO SECURITIES INDONESIA d/h. ETRADING SECURITIES d/h : MONAS BUANA SECURITIES d/h : BINTANG MAKMUR SEC."/>
    <s v="SUMATRA"/>
    <x v="22"/>
  </r>
  <r>
    <s v="YP"/>
    <s v="DAEWOO SECURITIES INDONESIA d/h. ETRADING SECURITIES d/h : MONAS BUANA SECURITIES d/h : BINTANG MAKMUR SEC."/>
    <s v="JAWA"/>
    <x v="3"/>
  </r>
  <r>
    <s v="YP"/>
    <s v="DAEWOO SECURITIES INDONESIA d/h. ETRADING SECURITIES d/h : MONAS BUANA SECURITIES d/h : BINTANG MAKMUR SEC."/>
    <s v="JAWA"/>
    <x v="3"/>
  </r>
  <r>
    <s v="YP"/>
    <s v="DAEWOO SECURITIES INDONESIA d/h. ETRADING SECURITIES d/h : MONAS BUANA SECURITIES d/h : BINTANG MAKMUR SEC."/>
    <s v="JAWA"/>
    <x v="23"/>
  </r>
  <r>
    <s v="YP"/>
    <s v="DAEWOO SECURITIES INDONESIA d/h. ETRADING SECURITIES d/h : MONAS BUANA SECURITIES d/h : BINTANG MAKMUR SEC."/>
    <s v="JAWA"/>
    <x v="3"/>
  </r>
  <r>
    <s v="YP"/>
    <s v="DAEWOO SECURITIES INDONESIA d/h. ETRADING SECURITIES d/h : MONAS BUANA SECURITIES d/h : BINTANG MAKMUR SEC."/>
    <s v="JAWA"/>
    <x v="3"/>
  </r>
  <r>
    <s v="YP"/>
    <s v="DAEWOO SECURITIES INDONESIA d/h. ETRADING SECURITIES d/h : MONAS BUANA SECURITIES d/h : BINTANG MAKMUR SEC."/>
    <s v="JAWA"/>
    <x v="31"/>
  </r>
  <r>
    <s v="YP"/>
    <s v="DAEWOO SECURITIES INDONESIA d/h. ETRADING SECURITIES d/h : MONAS BUANA SECURITIES d/h : BINTANG MAKMUR SEC."/>
    <s v="JAWA"/>
    <x v="3"/>
  </r>
  <r>
    <s v="YP"/>
    <s v="DAEWOO SECURITIES INDONESIA d/h. ETRADING SECURITIES d/h : MONAS BUANA SECURITIES d/h : BINTANG MAKMUR SEC."/>
    <s v="JAWA"/>
    <x v="32"/>
  </r>
  <r>
    <s v="YP"/>
    <s v="DAEWOO SECURITIES INDONESIA d/h. ETRADING SECURITIES d/h : MONAS BUANA SECURITIES d/h : BINTANG MAKMUR SEC."/>
    <s v="JAWA"/>
    <x v="3"/>
  </r>
  <r>
    <s v="YP"/>
    <s v="DAEWOO SECURITIES INDONESIA d/h. ETRADING SECURITIES d/h : MONAS BUANA SECURITIES d/h : BINTANG MAKMUR SEC."/>
    <s v="JAWA"/>
    <x v="3"/>
  </r>
  <r>
    <s v="YP"/>
    <s v="DAEWOO SECURITIES INDONESIA d/h. ETRADING SECURITIES d/h : MONAS BUANA SECURITIES d/h : BINTANG MAKMUR SEC."/>
    <s v="JAWA"/>
    <x v="3"/>
  </r>
  <r>
    <s v="YP"/>
    <s v="DAEWOO SECURITIES INDONESIA d/h. ETRADING SECURITIES d/h : MONAS BUANA SECURITIES d/h : BINTANG MAKMUR SEC."/>
    <s v="JAWA"/>
    <x v="3"/>
  </r>
  <r>
    <s v="YP"/>
    <s v="DAEWOO SECURITIES INDONESIA d/h. ETRADING SECURITIES d/h : MONAS BUANA SECURITIES d/h : BINTANG MAKMUR SEC."/>
    <s v="JAWA"/>
    <x v="3"/>
  </r>
  <r>
    <s v="YP"/>
    <s v="DAEWOO SECURITIES INDONESIA d/h. ETRADING SECURITIES d/h : MONAS BUANA SECURITIES d/h : BINTANG MAKMUR SEC."/>
    <s v="JAWA"/>
    <x v="3"/>
  </r>
  <r>
    <s v="YP"/>
    <s v="DAEWOO SECURITIES INDONESIA d/h. ETRADING SECURITIES d/h : MONAS BUANA SECURITIES d/h : BINTANG MAKMUR SEC."/>
    <s v="JAWA"/>
    <x v="3"/>
  </r>
  <r>
    <s v="YP"/>
    <s v="DAEWOO SECURITIES INDONESIA d/h. ETRADING SECURITIES d/h : MONAS BUANA SECURITIES d/h : BINTANG MAKMUR SEC."/>
    <s v="JAWA"/>
    <x v="3"/>
  </r>
  <r>
    <s v="YP"/>
    <s v="DAEWOO SECURITIES INDONESIA d/h. ETRADING SECURITIES d/h : MONAS BUANA SECURITIES d/h : BINTANG MAKMUR SEC."/>
    <s v="JAWA"/>
    <x v="3"/>
  </r>
  <r>
    <s v="YP"/>
    <s v="DAEWOO SECURITIES INDONESIA d/h. ETRADING SECURITIES d/h : MONAS BUANA SECURITIES d/h : BINTANG MAKMUR SEC."/>
    <s v="JAWA"/>
    <x v="33"/>
  </r>
  <r>
    <s v="YP"/>
    <s v="DAEWOO SECURITIES INDONESIA d/h. ETRADING SECURITIES d/h : MONAS BUANA SECURITIES d/h : BINTANG MAKMUR SEC."/>
    <s v="JAWA"/>
    <x v="33"/>
  </r>
  <r>
    <s v="YP"/>
    <s v="DAEWOO SECURITIES INDONESIA d/h. ETRADING SECURITIES d/h : MONAS BUANA SECURITIES d/h : BINTANG MAKMUR SEC."/>
    <s v="JAWA"/>
    <x v="3"/>
  </r>
  <r>
    <s v="YP"/>
    <s v="DAEWOO SECURITIES INDONESIA d/h. ETRADING SECURITIES d/h : MONAS BUANA SECURITIES d/h : BINTANG MAKMUR SEC."/>
    <s v="JAWA"/>
    <x v="3"/>
  </r>
  <r>
    <s v="YP"/>
    <s v="DAEWOO SECURITIES INDONESIA d/h. ETRADING SECURITIES d/h : MONAS BUANA SECURITIES d/h : BINTANG MAKMUR SEC."/>
    <s v="JAWA"/>
    <x v="13"/>
  </r>
  <r>
    <s v="YP"/>
    <s v="DAEWOO SECURITIES INDONESIA d/h. ETRADING SECURITIES d/h : MONAS BUANA SECURITIES d/h : BINTANG MAKMUR SEC."/>
    <s v="JAWA"/>
    <x v="3"/>
  </r>
  <r>
    <s v="YP"/>
    <s v="DAEWOO SECURITIES INDONESIA d/h. ETRADING SECURITIES d/h : MONAS BUANA SECURITIES d/h : BINTANG MAKMUR SEC."/>
    <s v="JAWA"/>
    <x v="3"/>
  </r>
  <r>
    <s v="YP"/>
    <s v="DAEWOO SECURITIES INDONESIA d/h. ETRADING SECURITIES d/h : MONAS BUANA SECURITIES d/h : BINTANG MAKMUR SEC."/>
    <s v="JAWA"/>
    <x v="3"/>
  </r>
  <r>
    <s v="YP"/>
    <s v="DAEWOO SECURITIES INDONESIA d/h. ETRADING SECURITIES d/h : MONAS BUANA SECURITIES d/h : BINTANG MAKMUR SEC."/>
    <s v="JAWA"/>
    <x v="3"/>
  </r>
  <r>
    <s v="YP"/>
    <s v="DAEWOO SECURITIES INDONESIA d/h. ETRADING SECURITIES d/h : MONAS BUANA SECURITIES d/h : BINTANG MAKMUR SEC."/>
    <s v="BALI"/>
    <x v="11"/>
  </r>
  <r>
    <s v="YP"/>
    <s v="DAEWOO SECURITIES INDONESIA d/h. ETRADING SECURITIES d/h : MONAS BUANA SECURITIES d/h : BINTANG MAKMUR SEC."/>
    <s v="JAWA"/>
    <x v="8"/>
  </r>
  <r>
    <s v="YP"/>
    <s v="DAEWOO SECURITIES INDONESIA d/h. ETRADING SECURITIES d/h : MONAS BUANA SECURITIES d/h : BINTANG MAKMUR SEC."/>
    <s v="JAWA"/>
    <x v="4"/>
  </r>
  <r>
    <s v="YP"/>
    <s v="DAEWOO SECURITIES INDONESIA d/h. ETRADING SECURITIES d/h : MONAS BUANA SECURITIES d/h : BINTANG MAKMUR SEC."/>
    <s v="JAWA"/>
    <x v="1"/>
  </r>
  <r>
    <s v="YP"/>
    <s v="DAEWOO SECURITIES INDONESIA d/h. ETRADING SECURITIES d/h : MONAS BUANA SECURITIES d/h : BINTANG MAKMUR SEC."/>
    <s v="JAWA"/>
    <x v="1"/>
  </r>
  <r>
    <s v="YP"/>
    <s v="DAEWOO SECURITIES INDONESIA d/h. ETRADING SECURITIES d/h : MONAS BUANA SECURITIES d/h : BINTANG MAKMUR SEC."/>
    <s v="JAWA"/>
    <x v="1"/>
  </r>
  <r>
    <s v="YP"/>
    <s v="DAEWOO SECURITIES INDONESIA d/h. ETRADING SECURITIES d/h : MONAS BUANA SECURITIES d/h : BINTANG MAKMUR SEC."/>
    <s v="JAWA"/>
    <x v="7"/>
  </r>
  <r>
    <s v="YP"/>
    <s v="DAEWOO SECURITIES INDONESIA d/h. ETRADING SECURITIES d/h : MONAS BUANA SECURITIES d/h : BINTANG MAKMUR SEC."/>
    <s v="JAWA"/>
    <x v="2"/>
  </r>
  <r>
    <s v="YP"/>
    <s v="DAEWOO SECURITIES INDONESIA d/h. ETRADING SECURITIES d/h : MONAS BUANA SECURITIES d/h : BINTANG MAKMUR SEC."/>
    <s v="SUMATRA"/>
    <x v="15"/>
  </r>
  <r>
    <s v="YP"/>
    <s v="DAEWOO SECURITIES INDONESIA d/h. ETRADING SECURITIES d/h : MONAS BUANA SECURITIES d/h : BINTANG MAKMUR SEC."/>
    <s v="SUMATRA"/>
    <x v="5"/>
  </r>
  <r>
    <s v="YP"/>
    <s v="DAEWOO SECURITIES INDONESIA d/h. ETRADING SECURITIES d/h : MONAS BUANA SECURITIES d/h : BINTANG MAKMUR SEC."/>
    <s v="SUMATRA"/>
    <x v="5"/>
  </r>
  <r>
    <s v="YP"/>
    <s v="DAEWOO SECURITIES INDONESIA d/h. ETRADING SECURITIES d/h : MONAS BUANA SECURITIES d/h : BINTANG MAKMUR SEC."/>
    <s v="SULAWESI"/>
    <x v="12"/>
  </r>
  <r>
    <s v="YP"/>
    <s v="DAEWOO SECURITIES INDONESIA d/h. ETRADING SECURITIES d/h : MONAS BUANA SECURITIES d/h : BINTANG MAKMUR SEC."/>
    <s v="SUMATRA"/>
    <x v="0"/>
  </r>
  <r>
    <s v="YP"/>
    <s v="DAEWOO SECURITIES INDONESIA d/h. ETRADING SECURITIES d/h : MONAS BUANA SECURITIES d/h : BINTANG MAKMUR SEC."/>
    <s v="KALIMANTAN"/>
    <x v="29"/>
  </r>
  <r>
    <s v="YP"/>
    <s v="DAEWOO SECURITIES INDONESIA d/h. ETRADING SECURITIES d/h : MONAS BUANA SECURITIES d/h : BINTANG MAKMUR SEC."/>
    <s v="JAWA"/>
    <x v="3"/>
  </r>
  <r>
    <s v="YP"/>
    <s v="DAEWOO SECURITIES INDONESIA d/h. ETRADING SECURITIES d/h : MONAS BUANA SECURITIES d/h : BINTANG MAKMUR SEC."/>
    <s v="JAWA"/>
    <x v="3"/>
  </r>
  <r>
    <s v="YP"/>
    <s v="DAEWOO SECURITIES INDONESIA d/h. ETRADING SECURITIES d/h : MONAS BUANA SECURITIES d/h : BINTANG MAKMUR SEC."/>
    <s v="SUMATRA"/>
    <x v="9"/>
  </r>
  <r>
    <s v="YP"/>
    <s v="DAEWOO SECURITIES INDONESIA d/h. ETRADING SECURITIES d/h : MONAS BUANA SECURITIES d/h : BINTANG MAKMUR SEC."/>
    <s v="JAWA"/>
    <x v="3"/>
  </r>
  <r>
    <s v="YP"/>
    <s v="DAEWOO SECURITIES INDONESIA d/h. ETRADING SECURITIES d/h : MONAS BUANA SECURITIES d/h : BINTANG MAKMUR SEC."/>
    <s v="JAWA"/>
    <x v="13"/>
  </r>
  <r>
    <s v="YP"/>
    <s v="DAEWOO SECURITIES INDONESIA d/h. ETRADING SECURITIES d/h : MONAS BUANA SECURITIES d/h : BINTANG MAKMUR SEC."/>
    <s v="SUMATRA"/>
    <x v="21"/>
  </r>
  <r>
    <s v="YP"/>
    <s v="DAEWOO SECURITIES INDONESIA d/h. ETRADING SECURITIES d/h : MONAS BUANA SECURITIES d/h : BINTANG MAKMUR SEC."/>
    <s v="SUMATRA"/>
    <x v="17"/>
  </r>
  <r>
    <s v="YP"/>
    <s v="DAEWOO SECURITIES INDONESIA d/h. ETRADING SECURITIES d/h : MONAS BUANA SECURITIES d/h : BINTANG MAKMUR SEC."/>
    <s v="JAWA"/>
    <x v="2"/>
  </r>
  <r>
    <s v="YP"/>
    <s v="DAEWOO SECURITIES INDONESIA d/h. ETRADING SECURITIES d/h : MONAS BUANA SECURITIES d/h : BINTANG MAKMUR SEC."/>
    <s v="BALI"/>
    <x v="11"/>
  </r>
  <r>
    <s v="YP"/>
    <s v="DAEWOO SECURITIES INDONESIA d/h. ETRADING SECURITIES d/h : MONAS BUANA SECURITIES d/h : BINTANG MAKMUR SEC."/>
    <s v="JAWA"/>
    <x v="3"/>
  </r>
  <r>
    <s v="YP"/>
    <s v="DAEWOO SECURITIES INDONESIA d/h. ETRADING SECURITIES d/h : MONAS BUANA SECURITIES d/h : BINTANG MAKMUR SEC."/>
    <s v="JAWA"/>
    <x v="3"/>
  </r>
  <r>
    <s v="AO"/>
    <s v="ERDIKHA ELIT SEKURITAS"/>
    <s v="JAWA"/>
    <x v="7"/>
  </r>
  <r>
    <s v="AO"/>
    <s v="ERDIKHA ELIT SEKURITAS"/>
    <s v="JAWA"/>
    <x v="6"/>
  </r>
  <r>
    <s v="GN"/>
    <s v="Garuda Nusantara Capital"/>
    <s v="JAWA"/>
    <x v="6"/>
  </r>
  <r>
    <s v="GN"/>
    <s v="Garuda Nusantara Capital"/>
    <s v="SUMATRA"/>
    <x v="15"/>
  </r>
  <r>
    <s v="HD"/>
    <s v="HD Capital Tbk d/h HARUMDANA SEKURITAS"/>
    <s v="JAWA"/>
    <x v="3"/>
  </r>
  <r>
    <s v="HD"/>
    <s v="HD Capital Tbk d/h HARUMDANA SEKURITAS"/>
    <s v="JAWA"/>
    <x v="23"/>
  </r>
  <r>
    <s v="HD"/>
    <s v="HD Capital Tbk d/h HARUMDANA SEKURITAS"/>
    <s v="JAWA"/>
    <x v="6"/>
  </r>
  <r>
    <s v="HP"/>
    <s v="HENAN PUTIHRAI"/>
    <s v="JAWA"/>
    <x v="1"/>
  </r>
  <r>
    <s v="HP"/>
    <s v="HENAN PUTIHRAI"/>
    <s v="JAWA"/>
    <x v="3"/>
  </r>
  <r>
    <s v="PD"/>
    <s v="INDO PREMIER SECURITIES  D/H : PURIDANA SEKURINDO"/>
    <s v="JAWA"/>
    <x v="3"/>
  </r>
  <r>
    <s v="PD"/>
    <s v="INDO PREMIER SECURITIES  D/H : PURIDANA SEKURINDO"/>
    <s v="JAWA"/>
    <x v="6"/>
  </r>
  <r>
    <s v="PD"/>
    <s v="INDO PREMIER SECURITIES  D/H : PURIDANA SEKURINDO"/>
    <s v="JAWA"/>
    <x v="1"/>
  </r>
  <r>
    <s v="PD"/>
    <s v="INDO PREMIER SECURITIES  D/H : PURIDANA SEKURINDO"/>
    <s v="JAWA"/>
    <x v="7"/>
  </r>
  <r>
    <s v="PD"/>
    <s v="INDO PREMIER SECURITIES  D/H : PURIDANA SEKURINDO"/>
    <s v="SULAWESI"/>
    <x v="12"/>
  </r>
  <r>
    <s v="PD"/>
    <s v="INDO PREMIER SECURITIES  D/H : PURIDANA SEKURINDO"/>
    <s v="SUMATRA"/>
    <x v="5"/>
  </r>
  <r>
    <s v="PD"/>
    <s v="INDO PREMIER SECURITIES  D/H : PURIDANA SEKURINDO"/>
    <s v="JAWA"/>
    <x v="4"/>
  </r>
  <r>
    <s v="PD"/>
    <s v="INDO PREMIER SECURITIES  D/H : PURIDANA SEKURINDO"/>
    <s v="JAWA"/>
    <x v="23"/>
  </r>
  <r>
    <s v="PD"/>
    <s v="INDO PREMIER SECURITIES  D/H : PURIDANA SEKURINDO"/>
    <s v="SUMATRA"/>
    <x v="15"/>
  </r>
  <r>
    <s v="PD"/>
    <s v="INDO PREMIER SECURITIES  D/H : PURIDANA SEKURINDO"/>
    <s v="JAWA"/>
    <x v="3"/>
  </r>
  <r>
    <s v="PD"/>
    <s v="INDO PREMIER SECURITIES  D/H : PURIDANA SEKURINDO"/>
    <s v="JAWA"/>
    <x v="8"/>
  </r>
  <r>
    <s v="PD"/>
    <s v="INDO PREMIER SECURITIES  D/H : PURIDANA SEKURINDO"/>
    <s v="JAWA"/>
    <x v="6"/>
  </r>
  <r>
    <s v="PD"/>
    <s v="INDO PREMIER SECURITIES  D/H : PURIDANA SEKURINDO"/>
    <s v="JAWA"/>
    <x v="4"/>
  </r>
  <r>
    <s v="PD"/>
    <s v="INDO PREMIER SECURITIES  D/H : PURIDANA SEKURINDO"/>
    <s v="SULAWESI"/>
    <x v="12"/>
  </r>
  <r>
    <s v="PD"/>
    <s v="INDO PREMIER SECURITIES  D/H : PURIDANA SEKURINDO"/>
    <s v="JAWA"/>
    <x v="3"/>
  </r>
  <r>
    <s v="PD"/>
    <s v="INDO PREMIER SECURITIES  D/H : PURIDANA SEKURINDO"/>
    <s v="JAWA"/>
    <x v="34"/>
  </r>
  <r>
    <s v="PD"/>
    <s v="INDO PREMIER SECURITIES  D/H : PURIDANA SEKURINDO"/>
    <s v="SULAWESI"/>
    <x v="16"/>
  </r>
  <r>
    <s v="PD"/>
    <s v="INDO PREMIER SECURITIES  D/H : PURIDANA SEKURINDO"/>
    <s v="SUMATRA"/>
    <x v="22"/>
  </r>
  <r>
    <s v="PD"/>
    <s v="INDO PREMIER SECURITIES  D/H : PURIDANA SEKURINDO"/>
    <s v="KALIMANTAN"/>
    <x v="29"/>
  </r>
  <r>
    <s v="PD"/>
    <s v="INDO PREMIER SECURITIES  D/H : PURIDANA SEKURINDO"/>
    <s v="KALIMANTAN"/>
    <x v="18"/>
  </r>
  <r>
    <s v="PD"/>
    <s v="INDO PREMIER SECURITIES  D/H : PURIDANA SEKURINDO"/>
    <s v="SUMATRA"/>
    <x v="21"/>
  </r>
  <r>
    <s v="PD"/>
    <s v="INDO PREMIER SECURITIES  D/H : PURIDANA SEKURINDO"/>
    <s v="JAWA"/>
    <x v="32"/>
  </r>
  <r>
    <s v="PD"/>
    <s v="INDO PREMIER SECURITIES  D/H : PURIDANA SEKURINDO"/>
    <s v="JAWA"/>
    <x v="3"/>
  </r>
  <r>
    <s v="IT"/>
    <s v="INTITELADAN ARTHASWADAYA (*)"/>
    <s v="JAWA"/>
    <x v="3"/>
  </r>
  <r>
    <s v="YB"/>
    <s v="Jasa Utama Kapital"/>
    <s v="JAWA"/>
    <x v="3"/>
  </r>
  <r>
    <s v="YB"/>
    <s v="Jasa Utama Kapital"/>
    <s v="JAWA"/>
    <x v="3"/>
  </r>
  <r>
    <s v="YB"/>
    <s v="Jasa Utama Kapital"/>
    <s v="JAWA"/>
    <x v="3"/>
  </r>
  <r>
    <s v="YB"/>
    <s v="Jasa Utama Kapital"/>
    <s v="JAWA"/>
    <x v="1"/>
  </r>
  <r>
    <s v="YB"/>
    <s v="Jasa Utama Kapital"/>
    <s v="JAWA"/>
    <x v="1"/>
  </r>
  <r>
    <s v="YB"/>
    <s v="Jasa Utama Kapital"/>
    <s v="JAWA"/>
    <x v="35"/>
  </r>
  <r>
    <s v="AD"/>
    <s v="OSO Securities (d/h Kapita Sekurindo)"/>
    <s v="JAWA"/>
    <x v="2"/>
  </r>
  <r>
    <s v="AD"/>
    <s v="OSO Securities (d/h Kapita Sekurindo)"/>
    <s v="JAWA"/>
    <x v="1"/>
  </r>
  <r>
    <s v="AD"/>
    <s v="OSO Securities (d/h Kapita Sekurindo)"/>
    <s v="JAWA"/>
    <x v="1"/>
  </r>
  <r>
    <s v="AD"/>
    <s v="OSO Securities (d/h Kapita Sekurindo)"/>
    <s v="JAWA"/>
    <x v="36"/>
  </r>
  <r>
    <s v="AD"/>
    <s v="OSO Securities (d/h Kapita Sekurindo)"/>
    <s v="JAWA"/>
    <x v="3"/>
  </r>
  <r>
    <s v="AD"/>
    <s v="OSO Securities (d/h Kapita Sekurindo)"/>
    <s v="JAWA"/>
    <x v="4"/>
  </r>
  <r>
    <s v="AD"/>
    <s v="OSO Securities (d/h Kapita Sekurindo)"/>
    <s v="JAWA"/>
    <x v="3"/>
  </r>
  <r>
    <s v="AD"/>
    <s v="OSO Securities (d/h Kapita Sekurindo)"/>
    <s v="SULAWESI"/>
    <x v="12"/>
  </r>
  <r>
    <s v="AD"/>
    <s v="OSO Securities (d/h Kapita Sekurindo)"/>
    <s v="JAWA"/>
    <x v="6"/>
  </r>
  <r>
    <s v="AD"/>
    <s v="OSO Securities (d/h Kapita Sekurindo)"/>
    <s v="SUMATRA"/>
    <x v="5"/>
  </r>
  <r>
    <s v="AD"/>
    <s v="OSO Securities (d/h Kapita Sekurindo)"/>
    <s v="BALI"/>
    <x v="37"/>
  </r>
  <r>
    <s v="AD"/>
    <s v="OSO Securities (d/h Kapita Sekurindo)"/>
    <s v="JAWA"/>
    <x v="8"/>
  </r>
  <r>
    <s v="AD"/>
    <s v="OSO Securities (d/h Kapita Sekurindo)"/>
    <s v="JAWA"/>
    <x v="7"/>
  </r>
  <r>
    <s v="AD"/>
    <s v="OSO Securities (d/h Kapita Sekurindo)"/>
    <s v="SUMATRA"/>
    <x v="26"/>
  </r>
  <r>
    <s v="AD"/>
    <s v="OSO Securities (d/h Kapita Sekurindo)"/>
    <s v="JAWA"/>
    <x v="38"/>
  </r>
  <r>
    <s v="AD"/>
    <s v="OSO Securities (d/h Kapita Sekurindo)"/>
    <s v="SUMATRA"/>
    <x v="9"/>
  </r>
  <r>
    <s v="ZP"/>
    <s v="MAYBANK KIM ENG SECURITIES d/h. KIM ENG SECURITIES(*)"/>
    <s v="JAWA"/>
    <x v="3"/>
  </r>
  <r>
    <s v="ZP"/>
    <s v="MAYBANK KIM ENG SECURITIES d/h. KIM ENG SECURITIES(*)"/>
    <s v="JAWA"/>
    <x v="1"/>
  </r>
  <r>
    <s v="ZP"/>
    <s v="MAYBANK KIM ENG SECURITIES d/h. KIM ENG SECURITIES(*)"/>
    <s v="JAWA"/>
    <x v="3"/>
  </r>
  <r>
    <s v="ZP"/>
    <s v="MAYBANK KIM ENG SECURITIES d/h. KIM ENG SECURITIES(*)"/>
    <s v="JAWA"/>
    <x v="3"/>
  </r>
  <r>
    <s v="ZP"/>
    <s v="MAYBANK KIM ENG SECURITIES d/h. KIM ENG SECURITIES(*)"/>
    <s v="JAWA"/>
    <x v="7"/>
  </r>
  <r>
    <s v="ZP"/>
    <s v="MAYBANK KIM ENG SECURITIES d/h. KIM ENG SECURITIES(*)"/>
    <s v="JAWA"/>
    <x v="3"/>
  </r>
  <r>
    <s v="ZP"/>
    <s v="MAYBANK KIM ENG SECURITIES d/h. KIM ENG SECURITIES(*)"/>
    <s v="JAWA"/>
    <x v="3"/>
  </r>
  <r>
    <s v="ZP"/>
    <s v="MAYBANK KIM ENG SECURITIES d/h. KIM ENG SECURITIES(*)"/>
    <s v="JAWA"/>
    <x v="3"/>
  </r>
  <r>
    <s v="ZP"/>
    <s v="MAYBANK KIM ENG SECURITIES d/h. KIM ENG SECURITIES(*)"/>
    <s v="JAWA"/>
    <x v="3"/>
  </r>
  <r>
    <s v="ZP"/>
    <s v="MAYBANK KIM ENG SECURITIES d/h. KIM ENG SECURITIES(*)"/>
    <s v="JAWA"/>
    <x v="3"/>
  </r>
  <r>
    <s v="YJ"/>
    <s v="LAUTANDHANA SECURINDO (*)"/>
    <s v="JAWA"/>
    <x v="3"/>
  </r>
  <r>
    <s v="YJ"/>
    <s v="LAUTANDHANA SECURINDO (*)"/>
    <s v="JAWA"/>
    <x v="6"/>
  </r>
  <r>
    <s v="YJ"/>
    <s v="LAUTANDHANA SECURINDO (*)"/>
    <s v="JAWA"/>
    <x v="1"/>
  </r>
  <r>
    <s v="YJ"/>
    <s v="LAUTANDHANA SECURINDO (*)"/>
    <s v="JAWA"/>
    <x v="3"/>
  </r>
  <r>
    <s v="YJ"/>
    <s v="LAUTANDHANA SECURINDO (*)"/>
    <s v="JAWA"/>
    <x v="3"/>
  </r>
  <r>
    <s v="YJ"/>
    <s v="LAUTANDHANA SECURINDO (*)"/>
    <s v="SUMATRA"/>
    <x v="5"/>
  </r>
  <r>
    <s v="YJ"/>
    <s v="LAUTANDHANA SECURINDO (*)"/>
    <s v="JAWA"/>
    <x v="3"/>
  </r>
  <r>
    <s v="CC"/>
    <s v="MANDIRI SEKURITAS (*)"/>
    <s v="JAWA"/>
    <x v="3"/>
  </r>
  <r>
    <s v="CC"/>
    <s v="MANDIRI SEKURITAS (*)"/>
    <s v="JAWA"/>
    <x v="1"/>
  </r>
  <r>
    <s v="CC"/>
    <s v="MANDIRI SEKURITAS (*)"/>
    <s v="SUMATRA"/>
    <x v="5"/>
  </r>
  <r>
    <s v="CC"/>
    <s v="MANDIRI SEKURITAS (*)"/>
    <s v="SUMATRA"/>
    <x v="5"/>
  </r>
  <r>
    <s v="CC"/>
    <s v="MANDIRI SEKURITAS (*)"/>
    <s v="JAWA"/>
    <x v="3"/>
  </r>
  <r>
    <s v="CC"/>
    <s v="MANDIRI SEKURITAS (*)"/>
    <s v="JAWA"/>
    <x v="8"/>
  </r>
  <r>
    <s v="CC"/>
    <s v="MANDIRI SEKURITAS (*)"/>
    <s v="JAWA"/>
    <x v="6"/>
  </r>
  <r>
    <s v="CC"/>
    <s v="MANDIRI SEKURITAS (*)"/>
    <s v="JAWA"/>
    <x v="3"/>
  </r>
  <r>
    <s v="CC"/>
    <s v="MANDIRI SEKURITAS (*)"/>
    <s v="KALIMANTAN"/>
    <x v="20"/>
  </r>
  <r>
    <s v="CC"/>
    <s v="MANDIRI SEKURITAS (*)"/>
    <s v="SUMATRA"/>
    <x v="0"/>
  </r>
  <r>
    <s v="CC"/>
    <s v="MANDIRI SEKURITAS (*)"/>
    <s v="SUMATRA"/>
    <x v="15"/>
  </r>
  <r>
    <s v="CC"/>
    <s v="MANDIRI SEKURITAS (*)"/>
    <s v="JAWA"/>
    <x v="3"/>
  </r>
  <r>
    <s v="CC"/>
    <s v="MANDIRI SEKURITAS (*)"/>
    <s v="JAWA"/>
    <x v="3"/>
  </r>
  <r>
    <s v="CC"/>
    <s v="MANDIRI SEKURITAS (*)"/>
    <s v="JAWA"/>
    <x v="3"/>
  </r>
  <r>
    <s v="CC"/>
    <s v="MANDIRI SEKURITAS (*)"/>
    <s v="JAWA"/>
    <x v="4"/>
  </r>
  <r>
    <s v="CC"/>
    <s v="MANDIRI SEKURITAS (*)"/>
    <s v="JAWA"/>
    <x v="23"/>
  </r>
  <r>
    <s v="CC"/>
    <s v="MANDIRI SEKURITAS (*)"/>
    <s v="KALIMANTAN"/>
    <x v="29"/>
  </r>
  <r>
    <s v="CC"/>
    <s v="MANDIRI SEKURITAS (*)"/>
    <s v="SUMATRA"/>
    <x v="21"/>
  </r>
  <r>
    <s v="CC"/>
    <s v="MANDIRI SEKURITAS (*)"/>
    <s v="JAWA"/>
    <x v="3"/>
  </r>
  <r>
    <s v="CC"/>
    <s v="MANDIRI SEKURITAS (*)"/>
    <s v="KALIMANTAN"/>
    <x v="18"/>
  </r>
  <r>
    <s v="CC"/>
    <s v="MANDIRI SEKURITAS (*)"/>
    <s v="SULAWESI"/>
    <x v="12"/>
  </r>
  <r>
    <s v="CC"/>
    <s v="MANDIRI SEKURITAS (*)"/>
    <s v="JAWA"/>
    <x v="3"/>
  </r>
  <r>
    <s v="CC"/>
    <s v="MANDIRI SEKURITAS (*)"/>
    <s v="JAWA"/>
    <x v="2"/>
  </r>
  <r>
    <s v="CC"/>
    <s v="MANDIRI SEKURITAS (*)"/>
    <s v="JAWA"/>
    <x v="3"/>
  </r>
  <r>
    <s v="CC"/>
    <s v="MANDIRI SEKURITAS (*)"/>
    <s v="LN"/>
    <x v="39"/>
  </r>
  <r>
    <s v="CC"/>
    <s v="MANDIRI SEKURITAS (*)"/>
    <s v="JAWA"/>
    <x v="1"/>
  </r>
  <r>
    <s v="CC"/>
    <s v="MANDIRI SEKURITAS (*)"/>
    <s v="JAWA"/>
    <x v="3"/>
  </r>
  <r>
    <s v="CC"/>
    <s v="MANDIRI SEKURITAS (*)"/>
    <s v="SUMATRA"/>
    <x v="40"/>
  </r>
  <r>
    <s v="CC"/>
    <s v="MANDIRI SEKURITAS (*)"/>
    <s v="SUMATRA"/>
    <x v="9"/>
  </r>
  <r>
    <s v="CC"/>
    <s v="MANDIRI SEKURITAS (*)"/>
    <s v="SUMATRA"/>
    <x v="1"/>
  </r>
  <r>
    <s v="CC"/>
    <s v="MANDIRI SEKURITAS (*)"/>
    <s v="KALIMANTAN"/>
    <x v="29"/>
  </r>
  <r>
    <s v="CC"/>
    <s v="MANDIRI SEKURITAS (*)"/>
    <s v="SUMATRA"/>
    <x v="40"/>
  </r>
  <r>
    <s v="CC"/>
    <s v="MANDIRI SEKURITAS (*)"/>
    <s v="JAWA"/>
    <x v="1"/>
  </r>
  <r>
    <s v="CD"/>
    <s v="MEGA CAPITAL INDONESIA"/>
    <s v="JAWA"/>
    <x v="3"/>
  </r>
  <r>
    <s v="CD"/>
    <s v="MEGA CAPITAL INDONESIA"/>
    <s v="JAWA"/>
    <x v="3"/>
  </r>
  <r>
    <s v="CD"/>
    <s v="MEGA CAPITAL INDONESIA"/>
    <s v="JAWA"/>
    <x v="3"/>
  </r>
  <r>
    <s v="CD"/>
    <s v="MEGA CAPITAL INDONESIA"/>
    <s v="JAWA"/>
    <x v="3"/>
  </r>
  <r>
    <s v="CD"/>
    <s v="MEGA CAPITAL INDONESIA"/>
    <s v="JAWA"/>
    <x v="3"/>
  </r>
  <r>
    <s v="CD"/>
    <s v="MEGA CAPITAL INDONESIA"/>
    <s v="JAWA"/>
    <x v="6"/>
  </r>
  <r>
    <s v="CD"/>
    <s v="MEGA CAPITAL INDONESIA"/>
    <s v="JAWA"/>
    <x v="1"/>
  </r>
  <r>
    <s v="CD"/>
    <s v="MEGA CAPITAL INDONESIA"/>
    <s v="JAWA"/>
    <x v="2"/>
  </r>
  <r>
    <s v="CD"/>
    <s v="MEGA CAPITAL INDONESIA"/>
    <s v="SULAWESI"/>
    <x v="12"/>
  </r>
  <r>
    <s v="SM"/>
    <s v="MILLENIUM DANATAMA SEKURITAS D/H SANEX"/>
    <s v="JAWA"/>
    <x v="1"/>
  </r>
  <r>
    <s v="SM"/>
    <s v="MILLENIUM DANATAMA SEKURITAS D/H SANEX"/>
    <s v="SUMATRA"/>
    <x v="5"/>
  </r>
  <r>
    <s v="SM"/>
    <s v="MILLENIUM DANATAMA SEKURITAS D/H SANEX"/>
    <s v="JAWA"/>
    <x v="3"/>
  </r>
  <r>
    <s v="SM"/>
    <s v="MILLENIUM DANATAMA SEKURITAS D/H SANEX"/>
    <s v="SULAWESI"/>
    <x v="16"/>
  </r>
  <r>
    <s v="SM"/>
    <s v="MILLENIUM DANATAMA SEKURITAS D/H SANEX"/>
    <s v="SULAWESI"/>
    <x v="16"/>
  </r>
  <r>
    <s v="SM"/>
    <s v="MILLENIUM DANATAMA SEKURITAS D/H SANEX"/>
    <s v="SULAWESI"/>
    <x v="16"/>
  </r>
  <r>
    <s v="SM"/>
    <s v="MILLENIUM DANATAMA SEKURITAS D/H SANEX"/>
    <s v="JAWA"/>
    <x v="3"/>
  </r>
  <r>
    <s v="SM"/>
    <s v="MILLENIUM DANATAMA SEKURITAS D/H SANEX"/>
    <s v="SULAWESI"/>
    <x v="16"/>
  </r>
  <r>
    <s v="SM"/>
    <s v="MILLENIUM DANATAMA SEKURITAS D/H SANEX"/>
    <s v="JAWA"/>
    <x v="1"/>
  </r>
  <r>
    <s v="SM"/>
    <s v="MILLENIUM DANATAMA SEKURITAS D/H SANEX"/>
    <s v="JAWA"/>
    <x v="3"/>
  </r>
  <r>
    <s v="BD"/>
    <s v="INDOMITRA SECURITIES d/h MITRA INVESTDANA SEK (*)"/>
    <s v="SUMATRA"/>
    <x v="5"/>
  </r>
  <r>
    <s v="BD"/>
    <s v="INDOMITRA SECURITIES d/h MITRA INVESTDANA SEK (*)"/>
    <s v="JAWA"/>
    <x v="7"/>
  </r>
  <r>
    <s v="BD"/>
    <s v="INDOMITRA SECURITIES d/h MITRA INVESTDANA SEK (*)"/>
    <s v="JAWA"/>
    <x v="1"/>
  </r>
  <r>
    <s v="BD"/>
    <s v="INDOMITRA SECURITIES d/h MITRA INVESTDANA SEK (*)"/>
    <s v="JAWA"/>
    <x v="6"/>
  </r>
  <r>
    <s v="BD"/>
    <s v="INDOMITRA SECURITIES d/h MITRA INVESTDANA SEK (*)"/>
    <s v="JAWA"/>
    <x v="3"/>
  </r>
  <r>
    <s v="BD"/>
    <s v="INDOMITRA SECURITIES d/h MITRA INVESTDANA SEK (*)"/>
    <s v="JAWA"/>
    <x v="35"/>
  </r>
  <r>
    <s v="OK"/>
    <s v="NET SEKURITAS"/>
    <s v="JAWA"/>
    <x v="6"/>
  </r>
  <r>
    <s v="RO"/>
    <s v="NISP SEKURITAS"/>
    <s v="JAWA"/>
    <x v="3"/>
  </r>
  <r>
    <s v="DR"/>
    <s v="RHB OSK SECURITIES d/h. OSK NUSADANA SECURITIES INDONESIA d/h: NUSADANA INTI INVESTAMA d/h : DWIPANCA REZEKI"/>
    <s v="JAWA"/>
    <x v="3"/>
  </r>
  <r>
    <s v="DR"/>
    <s v="RHB OSK SECURITIES d/h. OSK NUSADANA SECURITIES INDONESIA d/h: NUSADANA INTI INVESTAMA d/h : DWIPANCA REZEKI"/>
    <s v="JAWA"/>
    <x v="3"/>
  </r>
  <r>
    <s v="DR"/>
    <s v="RHB OSK SECURITIES d/h. OSK NUSADANA SECURITIES INDONESIA d/h: NUSADANA INTI INVESTAMA d/h : DWIPANCA REZEKI"/>
    <s v="JAWA"/>
    <x v="1"/>
  </r>
  <r>
    <s v="DR"/>
    <s v="RHB OSK SECURITIES d/h. OSK NUSADANA SECURITIES INDONESIA d/h: NUSADANA INTI INVESTAMA d/h : DWIPANCA REZEKI"/>
    <s v="JAWA"/>
    <x v="6"/>
  </r>
  <r>
    <s v="DR"/>
    <s v="RHB OSK SECURITIES d/h. OSK NUSADANA SECURITIES INDONESIA d/h: NUSADANA INTI INVESTAMA d/h : DWIPANCA REZEKI"/>
    <s v="JAWA"/>
    <x v="3"/>
  </r>
  <r>
    <s v="DR"/>
    <s v="RHB OSK SECURITIES d/h. OSK NUSADANA SECURITIES INDONESIA d/h: NUSADANA INTI INVESTAMA d/h : DWIPANCA REZEKI"/>
    <s v="SUMATRA"/>
    <x v="5"/>
  </r>
  <r>
    <s v="DR"/>
    <s v="RHB OSK SECURITIES d/h. OSK NUSADANA SECURITIES INDONESIA d/h: NUSADANA INTI INVESTAMA d/h : DWIPANCA REZEKI"/>
    <s v="JAWA"/>
    <x v="8"/>
  </r>
  <r>
    <s v="DR"/>
    <s v="RHB OSK SECURITIES d/h. OSK NUSADANA SECURITIES INDONESIA d/h: NUSADANA INTI INVESTAMA d/h : DWIPANCA REZEKI"/>
    <s v="JAWA"/>
    <x v="1"/>
  </r>
  <r>
    <s v="DR"/>
    <s v="RHB OSK SECURITIES d/h. OSK NUSADANA SECURITIES INDONESIA d/h: NUSADANA INTI INVESTAMA d/h : DWIPANCA REZEKI"/>
    <s v="JAWA"/>
    <x v="3"/>
  </r>
  <r>
    <s v="DR"/>
    <s v="RHB OSK SECURITIES d/h. OSK NUSADANA SECURITIES INDONESIA d/h: NUSADANA INTI INVESTAMA d/h : DWIPANCA REZEKI"/>
    <s v="KALIMANTAN"/>
    <x v="29"/>
  </r>
  <r>
    <s v="DR"/>
    <s v="RHB OSK SECURITIES d/h. OSK NUSADANA SECURITIES INDONESIA d/h: NUSADANA INTI INVESTAMA d/h : DWIPANCA REZEKI"/>
    <s v="SUMATRA"/>
    <x v="22"/>
  </r>
  <r>
    <s v="DR"/>
    <s v="RHB OSK SECURITIES d/h. OSK NUSADANA SECURITIES INDONESIA d/h: NUSADANA INTI INVESTAMA d/h : DWIPANCA REZEKI"/>
    <s v="SULAWESI"/>
    <x v="12"/>
  </r>
  <r>
    <s v="DR"/>
    <s v="RHB OSK SECURITIES d/h. OSK NUSADANA SECURITIES INDONESIA d/h: NUSADANA INTI INVESTAMA d/h : DWIPANCA REZEKI"/>
    <s v="JAWA"/>
    <x v="3"/>
  </r>
  <r>
    <s v="DR"/>
    <s v="RHB OSK SECURITIES d/h. OSK NUSADANA SECURITIES INDONESIA d/h: NUSADANA INTI INVESTAMA d/h : DWIPANCA REZEKI"/>
    <s v="SUMATRA"/>
    <x v="0"/>
  </r>
  <r>
    <s v="DR"/>
    <s v="RHB OSK SECURITIES d/h. OSK NUSADANA SECURITIES INDONESIA d/h: NUSADANA INTI INVESTAMA d/h : DWIPANCA REZEKI"/>
    <s v="JAWA"/>
    <x v="3"/>
  </r>
  <r>
    <s v="PC"/>
    <s v="FIRST ASIA CAPITAL "/>
    <s v="SULAWESI"/>
    <x v="12"/>
  </r>
  <r>
    <s v="PC"/>
    <s v="FIRST ASIA CAPITAL "/>
    <s v="JAWA"/>
    <x v="2"/>
  </r>
  <r>
    <s v="PC"/>
    <s v="FIRST ASIA CAPITAL "/>
    <s v="JAWA"/>
    <x v="3"/>
  </r>
  <r>
    <s v="GR"/>
    <s v="PANIN SEKURITAS Tbk  (*)"/>
    <s v="SUMATRA"/>
    <x v="5"/>
  </r>
  <r>
    <s v="GR"/>
    <s v="PANIN SEKURITAS Tbk  (*)"/>
    <s v="JAWA"/>
    <x v="3"/>
  </r>
  <r>
    <s v="GR"/>
    <s v="PANIN SEKURITAS Tbk  (*)"/>
    <s v="JAWA"/>
    <x v="6"/>
  </r>
  <r>
    <s v="GR"/>
    <s v="PANIN SEKURITAS Tbk  (*)"/>
    <s v="JAWA"/>
    <x v="3"/>
  </r>
  <r>
    <s v="GR"/>
    <s v="PANIN SEKURITAS Tbk  (*)"/>
    <s v="JAWA"/>
    <x v="1"/>
  </r>
  <r>
    <s v="GR"/>
    <s v="PANIN SEKURITAS Tbk  (*)"/>
    <s v="JAWA"/>
    <x v="3"/>
  </r>
  <r>
    <s v="GR"/>
    <s v="PANIN SEKURITAS Tbk  (*)"/>
    <s v="JAWA"/>
    <x v="3"/>
  </r>
  <r>
    <s v="GR"/>
    <s v="PANIN SEKURITAS Tbk  (*)"/>
    <s v="JAWA"/>
    <x v="3"/>
  </r>
  <r>
    <s v="GR"/>
    <s v="PANIN SEKURITAS Tbk  (*)"/>
    <s v="KALIMANTAN"/>
    <x v="29"/>
  </r>
  <r>
    <s v="GR"/>
    <s v="PANIN SEKURITAS Tbk  (*)"/>
    <s v="SUMATRA"/>
    <x v="21"/>
  </r>
  <r>
    <s v="GR"/>
    <s v="PANIN SEKURITAS Tbk  (*)"/>
    <s v="SUMATRA"/>
    <x v="22"/>
  </r>
  <r>
    <s v="GR"/>
    <s v="PANIN SEKURITAS Tbk  (*)"/>
    <s v="JAWA"/>
    <x v="1"/>
  </r>
  <r>
    <s v="GR"/>
    <s v="PANIN SEKURITAS Tbk  (*)"/>
    <s v="JAWA"/>
    <x v="23"/>
  </r>
  <r>
    <s v="GR"/>
    <s v="PANIN SEKURITAS Tbk  (*)"/>
    <s v="JAWA"/>
    <x v="7"/>
  </r>
  <r>
    <s v="GR"/>
    <s v="PANIN SEKURITAS Tbk  (*)"/>
    <s v="SUMATRA"/>
    <x v="0"/>
  </r>
  <r>
    <s v="GR"/>
    <s v="PANIN SEKURITAS Tbk  (*)"/>
    <s v="SUMATRA"/>
    <x v="5"/>
  </r>
  <r>
    <s v="GR"/>
    <s v="PANIN SEKURITAS Tbk  (*)"/>
    <s v="JAWA"/>
    <x v="3"/>
  </r>
  <r>
    <s v="GR"/>
    <s v="PANIN SEKURITAS Tbk  (*)"/>
    <s v="BALI"/>
    <x v="11"/>
  </r>
  <r>
    <s v="GR"/>
    <s v="PANIN SEKURITAS Tbk  (*)"/>
    <s v="SUMATRA"/>
    <x v="9"/>
  </r>
  <r>
    <s v="GR"/>
    <s v="PANIN SEKURITAS Tbk  (*)"/>
    <s v="SUMATRA"/>
    <x v="5"/>
  </r>
  <r>
    <s v="GR"/>
    <s v="PANIN SEKURITAS Tbk  (*)"/>
    <s v="JAWA"/>
    <x v="3"/>
  </r>
  <r>
    <s v="GR"/>
    <s v="PANIN SEKURITAS Tbk  (*)"/>
    <s v="SUMATRA"/>
    <x v="41"/>
  </r>
  <r>
    <s v="KK"/>
    <s v="PHILLIP SECURITIES INDONESIA"/>
    <s v="SUMATRA"/>
    <x v="15"/>
  </r>
  <r>
    <s v="KK"/>
    <s v="PHILLIP SECURITIES INDONESIA"/>
    <s v="SUMATRA"/>
    <x v="17"/>
  </r>
  <r>
    <s v="KK"/>
    <s v="PHILLIP SECURITIES INDONESIA"/>
    <s v="JAWA"/>
    <x v="1"/>
  </r>
  <r>
    <s v="KK"/>
    <s v="PHILLIP SECURITIES INDONESIA"/>
    <s v="JAWA"/>
    <x v="3"/>
  </r>
  <r>
    <s v="KK"/>
    <s v="PHILLIP SECURITIES INDONESIA"/>
    <s v="JAWA"/>
    <x v="42"/>
  </r>
  <r>
    <s v="KK"/>
    <s v="PHILLIP SECURITIES INDONESIA"/>
    <s v="JAWA"/>
    <x v="3"/>
  </r>
  <r>
    <s v="KK"/>
    <s v="PHILLIP SECURITIES INDONESIA"/>
    <s v="JAWA"/>
    <x v="3"/>
  </r>
  <r>
    <s v="KK"/>
    <s v="PHILLIP SECURITIES INDONESIA"/>
    <s v="JAWA"/>
    <x v="3"/>
  </r>
  <r>
    <s v="KK"/>
    <s v="PHILLIP SECURITIES INDONESIA"/>
    <s v="JAWA"/>
    <x v="3"/>
  </r>
  <r>
    <s v="KK"/>
    <s v="PHILLIP SECURITIES INDONESIA"/>
    <s v="JAWA"/>
    <x v="3"/>
  </r>
  <r>
    <s v="KK"/>
    <s v="PHILLIP SECURITIES INDONESIA"/>
    <s v="SUMATRA"/>
    <x v="9"/>
  </r>
  <r>
    <s v="KK"/>
    <s v="PHILLIP SECURITIES INDONESIA"/>
    <s v="JAWA"/>
    <x v="7"/>
  </r>
  <r>
    <s v="KK"/>
    <s v="PHILLIP SECURITIES INDONESIA"/>
    <s v="JAWA"/>
    <x v="6"/>
  </r>
  <r>
    <s v="KK"/>
    <s v="PHILLIP SECURITIES INDONESIA"/>
    <s v="KALIMANTAN"/>
    <x v="29"/>
  </r>
  <r>
    <s v="KK"/>
    <s v="PHILLIP SECURITIES INDONESIA"/>
    <s v="JAWA"/>
    <x v="3"/>
  </r>
  <r>
    <s v="KK"/>
    <s v="PHILLIP SECURITIES INDONESIA"/>
    <s v="JAWA"/>
    <x v="3"/>
  </r>
  <r>
    <s v="KK"/>
    <s v="PHILLIP SECURITIES INDONESIA"/>
    <s v="JAWA"/>
    <x v="43"/>
  </r>
  <r>
    <s v="KK"/>
    <s v="PHILLIP SECURITIES INDONESIA"/>
    <s v="JAWA"/>
    <x v="3"/>
  </r>
  <r>
    <s v="KK"/>
    <s v="PHILLIP SECURITIES INDONESIA"/>
    <s v="JAWA"/>
    <x v="2"/>
  </r>
  <r>
    <s v="KK"/>
    <s v="PHILLIP SECURITIES INDONESIA"/>
    <s v="JAWA"/>
    <x v="23"/>
  </r>
  <r>
    <s v="AT"/>
    <s v="PHINTRACO SECURITIES"/>
    <s v="JAWA"/>
    <x v="6"/>
  </r>
  <r>
    <s v="AT"/>
    <s v="PHINTRACO SECURITIES"/>
    <s v="SUMATRA"/>
    <x v="5"/>
  </r>
  <r>
    <s v="AT"/>
    <s v="PHINTRACO SECURITIES"/>
    <s v="JAWA"/>
    <x v="4"/>
  </r>
  <r>
    <s v="AT"/>
    <s v="PHINTRACO SECURITIES"/>
    <s v="JAWA"/>
    <x v="2"/>
  </r>
  <r>
    <s v="AT"/>
    <s v="PHINTRACO SECURITIES"/>
    <s v="JAWA"/>
    <x v="7"/>
  </r>
  <r>
    <s v="AT"/>
    <s v="PHINTRACO SECURITIES"/>
    <s v="PAPUA"/>
    <x v="44"/>
  </r>
  <r>
    <s v="RG"/>
    <s v="PROFINDO INTERNATIONAL SECURITIES"/>
    <s v="JAWA"/>
    <x v="6"/>
  </r>
  <r>
    <s v="XC"/>
    <s v="PRIMASIA SECURITIES"/>
    <s v="JAWA"/>
    <x v="3"/>
  </r>
  <r>
    <s v="XC"/>
    <s v="PRIMASIA SECURITIES"/>
    <s v="SUMATRA"/>
    <x v="5"/>
  </r>
  <r>
    <s v="LS"/>
    <s v="RELIANCE SECURITIES Tbk d/h  LUDLOW SECURITIES d/h : ISTETHMAR FINAS SECURITIES"/>
    <s v="JAWA"/>
    <x v="3"/>
  </r>
  <r>
    <s v="LS"/>
    <s v="RELIANCE SECURITIES Tbk d/h  LUDLOW SECURITIES d/h : ISTETHMAR FINAS SECURITIES"/>
    <s v="JAWA"/>
    <x v="8"/>
  </r>
  <r>
    <s v="LS"/>
    <s v="RELIANCE SECURITIES Tbk d/h  LUDLOW SECURITIES d/h : ISTETHMAR FINAS SECURITIES"/>
    <s v="JAWA"/>
    <x v="1"/>
  </r>
  <r>
    <s v="LS"/>
    <s v="RELIANCE SECURITIES Tbk d/h  LUDLOW SECURITIES d/h : ISTETHMAR FINAS SECURITIES"/>
    <s v="JAWA"/>
    <x v="3"/>
  </r>
  <r>
    <s v="LS"/>
    <s v="RELIANCE SECURITIES Tbk d/h  LUDLOW SECURITIES d/h : ISTETHMAR FINAS SECURITIES"/>
    <s v="JAWA"/>
    <x v="6"/>
  </r>
  <r>
    <s v="LS"/>
    <s v="RELIANCE SECURITIES Tbk d/h  LUDLOW SECURITIES d/h : ISTETHMAR FINAS SECURITIES"/>
    <s v="JAWA"/>
    <x v="2"/>
  </r>
  <r>
    <s v="LS"/>
    <s v="RELIANCE SECURITIES Tbk d/h  LUDLOW SECURITIES d/h : ISTETHMAR FINAS SECURITIES"/>
    <s v="JAWA"/>
    <x v="28"/>
  </r>
  <r>
    <s v="LS"/>
    <s v="RELIANCE SECURITIES Tbk d/h  LUDLOW SECURITIES d/h : ISTETHMAR FINAS SECURITIES"/>
    <s v="JAWA"/>
    <x v="1"/>
  </r>
  <r>
    <s v="LS"/>
    <s v="RELIANCE SECURITIES Tbk d/h  LUDLOW SECURITIES d/h : ISTETHMAR FINAS SECURITIES"/>
    <s v="BALI"/>
    <x v="11"/>
  </r>
  <r>
    <s v="LS"/>
    <s v="RELIANCE SECURITIES Tbk d/h  LUDLOW SECURITIES d/h : ISTETHMAR FINAS SECURITIES"/>
    <s v="JAWA"/>
    <x v="4"/>
  </r>
  <r>
    <s v="LS"/>
    <s v="RELIANCE SECURITIES Tbk d/h  LUDLOW SECURITIES d/h : ISTETHMAR FINAS SECURITIES"/>
    <s v="JAWA"/>
    <x v="23"/>
  </r>
  <r>
    <s v="LS"/>
    <s v="RELIANCE SECURITIES Tbk d/h  LUDLOW SECURITIES d/h : ISTETHMAR FINAS SECURITIES"/>
    <s v="KALIMANTAN"/>
    <x v="29"/>
  </r>
  <r>
    <s v="LS"/>
    <s v="RELIANCE SECURITIES Tbk d/h  LUDLOW SECURITIES d/h : ISTETHMAR FINAS SECURITIES"/>
    <s v="JAWA"/>
    <x v="3"/>
  </r>
  <r>
    <s v="LS"/>
    <s v="RELIANCE SECURITIES Tbk d/h  LUDLOW SECURITIES d/h : ISTETHMAR FINAS SECURITIES"/>
    <s v="KALIMANTAN"/>
    <x v="18"/>
  </r>
  <r>
    <s v="LS"/>
    <s v="RELIANCE SECURITIES Tbk d/h  LUDLOW SECURITIES d/h : ISTETHMAR FINAS SECURITIES"/>
    <s v="SULAWESI"/>
    <x v="12"/>
  </r>
  <r>
    <s v="LS"/>
    <s v="RELIANCE SECURITIES Tbk d/h  LUDLOW SECURITIES d/h : ISTETHMAR FINAS SECURITIES"/>
    <s v="SUMATRA"/>
    <x v="22"/>
  </r>
  <r>
    <s v="LS"/>
    <s v="RELIANCE SECURITIES Tbk d/h  LUDLOW SECURITIES d/h : ISTETHMAR FINAS SECURITIES"/>
    <s v="SUMATRA"/>
    <x v="5"/>
  </r>
  <r>
    <s v="LK"/>
    <s v="RECAPITAL SECURITIES"/>
    <s v="JAWA"/>
    <x v="33"/>
  </r>
  <r>
    <s v="MG"/>
    <s v="SEMESTA INDOVEST SEC (*)"/>
    <s v="JAWA"/>
    <x v="7"/>
  </r>
  <r>
    <s v="MG"/>
    <s v="SEMESTA INDOVEST SEC (*)"/>
    <s v="JAWA"/>
    <x v="1"/>
  </r>
  <r>
    <s v="MG"/>
    <s v="SEMESTA INDOVEST SEC (*)"/>
    <s v="JAWA"/>
    <x v="3"/>
  </r>
  <r>
    <s v="MG"/>
    <s v="SEMESTA INDOVEST SEC (*)"/>
    <s v="JAWA"/>
    <x v="23"/>
  </r>
  <r>
    <s v="DH"/>
    <s v="SINARMAS SEKURITAS (*)"/>
    <s v="JAWA"/>
    <x v="3"/>
  </r>
  <r>
    <s v="DH"/>
    <s v="SINARMAS SEKURITAS (*)"/>
    <s v="JAWA"/>
    <x v="6"/>
  </r>
  <r>
    <s v="DH"/>
    <s v="SINARMAS SEKURITAS (*)"/>
    <s v="SUMATRA"/>
    <x v="5"/>
  </r>
  <r>
    <s v="DH"/>
    <s v="SINARMAS SEKURITAS (*)"/>
    <s v="JAWA"/>
    <x v="8"/>
  </r>
  <r>
    <s v="DH"/>
    <s v="SINARMAS SEKURITAS (*)"/>
    <s v="JAWA"/>
    <x v="3"/>
  </r>
  <r>
    <s v="DH"/>
    <s v="SINARMAS SEKURITAS (*)"/>
    <s v="JAWA"/>
    <x v="4"/>
  </r>
  <r>
    <s v="DH"/>
    <s v="SINARMAS SEKURITAS (*)"/>
    <s v="JAWA"/>
    <x v="35"/>
  </r>
  <r>
    <s v="DH"/>
    <s v="SINARMAS SEKURITAS (*)"/>
    <s v="SULAWESI"/>
    <x v="16"/>
  </r>
  <r>
    <s v="DH"/>
    <s v="SINARMAS SEKURITAS (*)"/>
    <s v="SULAWESI"/>
    <x v="12"/>
  </r>
  <r>
    <s v="DH"/>
    <s v="SINARMAS SEKURITAS (*)"/>
    <s v="KALIMANTAN"/>
    <x v="29"/>
  </r>
  <r>
    <s v="DH"/>
    <s v="SINARMAS SEKURITAS (*)"/>
    <s v="JAWA"/>
    <x v="7"/>
  </r>
  <r>
    <s v="DH"/>
    <s v="SINARMAS SEKURITAS (*)"/>
    <s v="JAWA"/>
    <x v="2"/>
  </r>
  <r>
    <s v="DH"/>
    <s v="SINARMAS SEKURITAS (*)"/>
    <s v="BALI"/>
    <x v="11"/>
  </r>
  <r>
    <s v="DH"/>
    <s v="SINARMAS SEKURITAS (*)"/>
    <s v="JAWA"/>
    <x v="43"/>
  </r>
  <r>
    <s v="DH"/>
    <s v="SINARMAS SEKURITAS (*)"/>
    <s v="JAWA"/>
    <x v="23"/>
  </r>
  <r>
    <s v="DH"/>
    <s v="SINARMAS SEKURITAS (*)"/>
    <s v="JAWA"/>
    <x v="1"/>
  </r>
  <r>
    <s v="DH"/>
    <s v="SINARMAS SEKURITAS (*)"/>
    <s v="JAWA"/>
    <x v="45"/>
  </r>
  <r>
    <s v="DH"/>
    <s v="SINARMAS SEKURITAS (*)"/>
    <s v="SUMATRA"/>
    <x v="17"/>
  </r>
  <r>
    <s v="DH"/>
    <s v="SINARMAS SEKURITAS (*)"/>
    <s v="JAWA"/>
    <x v="28"/>
  </r>
  <r>
    <s v="DH"/>
    <s v="SINARMAS SEKURITAS (*)"/>
    <s v="JAWA"/>
    <x v="33"/>
  </r>
  <r>
    <s v="DH"/>
    <s v="SINARMAS SEKURITAS (*)"/>
    <s v="JAWA"/>
    <x v="10"/>
  </r>
  <r>
    <s v="DH"/>
    <s v="SINARMAS SEKURITAS (*)"/>
    <s v="JAWA"/>
    <x v="3"/>
  </r>
  <r>
    <s v="DH"/>
    <s v="SINARMAS SEKURITAS (*)"/>
    <s v="JAWA"/>
    <x v="3"/>
  </r>
  <r>
    <s v="DH"/>
    <s v="SINARMAS SEKURITAS (*)"/>
    <s v="JAWA"/>
    <x v="3"/>
  </r>
  <r>
    <s v="DH"/>
    <s v="SINARMAS SEKURITAS (*)"/>
    <s v="JAWA"/>
    <x v="1"/>
  </r>
  <r>
    <s v="DH"/>
    <s v="SINARMAS SEKURITAS (*)"/>
    <s v="JAWA"/>
    <x v="6"/>
  </r>
  <r>
    <s v="DH"/>
    <s v="SINARMAS SEKURITAS (*)"/>
    <s v="JAWA"/>
    <x v="46"/>
  </r>
  <r>
    <s v="AZ"/>
    <s v="SUCORINVEST CENTRAL  GANI (*)"/>
    <s v="JAWA"/>
    <x v="1"/>
  </r>
  <r>
    <s v="AZ"/>
    <s v="SUCORINVEST CENTRAL  GANI (*)"/>
    <s v="JAWA"/>
    <x v="1"/>
  </r>
  <r>
    <s v="AZ"/>
    <s v="SUCORINVEST CENTRAL  GANI (*)"/>
    <s v="JAWA"/>
    <x v="8"/>
  </r>
  <r>
    <s v="AZ"/>
    <s v="SUCORINVEST CENTRAL  GANI (*)"/>
    <s v="JAWA"/>
    <x v="2"/>
  </r>
  <r>
    <s v="AZ"/>
    <s v="SUCORINVEST CENTRAL  GANI (*)"/>
    <s v="JAWA"/>
    <x v="3"/>
  </r>
  <r>
    <s v="AZ"/>
    <s v="SUCORINVEST CENTRAL  GANI (*)"/>
    <s v="JAWA"/>
    <x v="6"/>
  </r>
  <r>
    <s v="AZ"/>
    <s v="SUCORINVEST CENTRAL  GANI (*)"/>
    <s v="JAWA"/>
    <x v="3"/>
  </r>
  <r>
    <s v="AZ"/>
    <s v="SUCORINVEST CENTRAL  GANI (*)"/>
    <s v="JAWA"/>
    <x v="3"/>
  </r>
  <r>
    <s v="AZ"/>
    <s v="SUCORINVEST CENTRAL  GANI (*)"/>
    <s v="JAWA"/>
    <x v="3"/>
  </r>
  <r>
    <s v="AZ"/>
    <s v="SUCORINVEST CENTRAL  GANI (*)"/>
    <s v="JAWA"/>
    <x v="8"/>
  </r>
  <r>
    <s v="AZ"/>
    <s v="SUCORINVEST CENTRAL  GANI (*)"/>
    <s v="JAWA"/>
    <x v="3"/>
  </r>
  <r>
    <s v="AZ"/>
    <s v="SUCORINVEST CENTRAL  GANI (*)"/>
    <s v="JAWA"/>
    <x v="1"/>
  </r>
  <r>
    <s v="AZ"/>
    <s v="SUCORINVEST CENTRAL  GANI (*)"/>
    <s v="BALI"/>
    <x v="11"/>
  </r>
  <r>
    <s v="AZ"/>
    <s v="SUCORINVEST CENTRAL  GANI (*)"/>
    <s v="JAWA"/>
    <x v="2"/>
  </r>
  <r>
    <s v="AZ"/>
    <s v="SUCORINVEST CENTRAL  GANI (*)"/>
    <s v="JAWA"/>
    <x v="13"/>
  </r>
  <r>
    <s v="AZ"/>
    <s v="SUCORINVEST CENTRAL  GANI (*)"/>
    <s v="JAWA"/>
    <x v="32"/>
  </r>
  <r>
    <s v="AZ"/>
    <s v="SUCORINVEST CENTRAL  GANI (*)"/>
    <s v="JAWA"/>
    <x v="38"/>
  </r>
  <r>
    <s v="AZ"/>
    <s v="SUCORINVEST CENTRAL  GANI (*)"/>
    <s v="JAWA"/>
    <x v="3"/>
  </r>
  <r>
    <s v="AZ"/>
    <s v="SUCORINVEST CENTRAL  GANI (*)"/>
    <s v="JAWA"/>
    <x v="6"/>
  </r>
  <r>
    <s v="X6"/>
    <s v="STAR REKSA SEKURITAS"/>
    <s v="KALIMANTAN"/>
    <x v="47"/>
  </r>
  <r>
    <s v="TP"/>
    <s v="OCBC Sekuritas Indonesia d/h. TRANSASIA SECURITIES d/h Transpasific Sekurindo"/>
    <s v="JAWA"/>
    <x v="1"/>
  </r>
  <r>
    <s v="LG"/>
    <s v="TRIMEGAH SECURITIES Tbk (*)"/>
    <s v="JAWA"/>
    <x v="3"/>
  </r>
  <r>
    <s v="LG"/>
    <s v="TRIMEGAH SECURITIES Tbk (*)"/>
    <s v="JAWA"/>
    <x v="3"/>
  </r>
  <r>
    <s v="LG"/>
    <s v="TRIMEGAH SECURITIES Tbk (*)"/>
    <s v="JAWA"/>
    <x v="3"/>
  </r>
  <r>
    <s v="LG"/>
    <s v="TRIMEGAH SECURITIES Tbk (*)"/>
    <s v="JAWA"/>
    <x v="3"/>
  </r>
  <r>
    <s v="LG"/>
    <s v="TRIMEGAH SECURITIES Tbk (*)"/>
    <s v="BALI"/>
    <x v="11"/>
  </r>
  <r>
    <s v="LG"/>
    <s v="TRIMEGAH SECURITIES Tbk (*)"/>
    <s v="JAWA"/>
    <x v="7"/>
  </r>
  <r>
    <s v="LG"/>
    <s v="TRIMEGAH SECURITIES Tbk (*)"/>
    <s v="JAWA"/>
    <x v="1"/>
  </r>
  <r>
    <s v="LG"/>
    <s v="TRIMEGAH SECURITIES Tbk (*)"/>
    <s v="JAWA"/>
    <x v="4"/>
  </r>
  <r>
    <s v="LG"/>
    <s v="TRIMEGAH SECURITIES Tbk (*)"/>
    <s v="JAWA"/>
    <x v="8"/>
  </r>
  <r>
    <s v="LG"/>
    <s v="TRIMEGAH SECURITIES Tbk (*)"/>
    <s v="JAWA"/>
    <x v="6"/>
  </r>
  <r>
    <s v="LG"/>
    <s v="TRIMEGAH SECURITIES Tbk (*)"/>
    <s v="SUMATRA"/>
    <x v="5"/>
  </r>
  <r>
    <s v="LG"/>
    <s v="TRIMEGAH SECURITIES Tbk (*)"/>
    <s v="SULAWESI"/>
    <x v="12"/>
  </r>
  <r>
    <s v="LG"/>
    <s v="TRIMEGAH SECURITIES Tbk (*)"/>
    <s v="SUMATRA"/>
    <x v="22"/>
  </r>
  <r>
    <s v="LG"/>
    <s v="TRIMEGAH SECURITIES Tbk (*)"/>
    <s v="SUMATRA"/>
    <x v="0"/>
  </r>
  <r>
    <s v="LG"/>
    <s v="TRIMEGAH SECURITIES Tbk (*)"/>
    <s v="KALIMANTAN"/>
    <x v="18"/>
  </r>
  <r>
    <s v="LG"/>
    <s v="TRIMEGAH SECURITIES Tbk (*)"/>
    <s v="JAWA"/>
    <x v="3"/>
  </r>
  <r>
    <s v="LG"/>
    <s v="TRIMEGAH SECURITIES Tbk (*)"/>
    <s v="JAWA"/>
    <x v="1"/>
  </r>
  <r>
    <s v="LG"/>
    <s v="TRIMEGAH SECURITIES Tbk (*)"/>
    <s v="JAWA"/>
    <x v="1"/>
  </r>
  <r>
    <s v="LG"/>
    <s v="TRIMEGAH SECURITIES Tbk (*)"/>
    <s v="JAWA"/>
    <x v="35"/>
  </r>
  <r>
    <s v="LG"/>
    <s v="TRIMEGAH SECURITIES Tbk (*)"/>
    <s v="JAWA"/>
    <x v="3"/>
  </r>
  <r>
    <s v="LG"/>
    <s v="TRIMEGAH SECURITIES Tbk (*)"/>
    <s v="JAWA"/>
    <x v="2"/>
  </r>
  <r>
    <s v="LG"/>
    <s v="TRIMEGAH SECURITIES Tbk (*)"/>
    <s v="JAWA"/>
    <x v="32"/>
  </r>
  <r>
    <s v="BR"/>
    <s v="TRUST SECURITIES d/h : TRI USAHA TAMA SECURITIES  d/h : BURAKSA PERKASA"/>
    <s v="SUMATRA"/>
    <x v="5"/>
  </r>
  <r>
    <s v="BR"/>
    <s v="TRUST SECURITIES d/h : TRI USAHA TAMA SECURITIES  d/h : BURAKSA PERKASA"/>
    <s v="JAWA"/>
    <x v="3"/>
  </r>
  <r>
    <s v="AI"/>
    <s v="UOB KAY HIAN SECURITIES"/>
    <s v="JAWA"/>
    <x v="1"/>
  </r>
  <r>
    <s v="AI"/>
    <s v="UOB KAY HIAN SECURITIES"/>
    <s v="JAWA"/>
    <x v="1"/>
  </r>
  <r>
    <s v="AI"/>
    <s v="UOB KAY HIAN SECURITIES"/>
    <s v="JAWA"/>
    <x v="6"/>
  </r>
  <r>
    <s v="AI"/>
    <s v="UOB KAY HIAN SECURITIES"/>
    <s v="JAWA"/>
    <x v="3"/>
  </r>
  <r>
    <s v="AI"/>
    <s v="UOB KAY HIAN SECURITIES"/>
    <s v="JAWA"/>
    <x v="3"/>
  </r>
  <r>
    <s v="AI"/>
    <s v="UOB KAY HIAN SECURITIES"/>
    <s v="JAWA"/>
    <x v="7"/>
  </r>
  <r>
    <s v="AI"/>
    <s v="UOB KAY HIAN SECURITIES"/>
    <s v="SUMATRA"/>
    <x v="5"/>
  </r>
  <r>
    <s v="AI"/>
    <s v="UOB KAY HIAN SECURITIES"/>
    <s v="JAWA"/>
    <x v="3"/>
  </r>
  <r>
    <s v="AI"/>
    <s v="UOB KAY HIAN SECURITIES"/>
    <s v="JAWA"/>
    <x v="4"/>
  </r>
  <r>
    <s v="AI"/>
    <s v="UOB KAY HIAN SECURITIES"/>
    <s v="JAWA"/>
    <x v="7"/>
  </r>
  <r>
    <s v="AI"/>
    <s v="UOB KAY HIAN SECURITIES"/>
    <s v="JAWA"/>
    <x v="3"/>
  </r>
  <r>
    <s v="AI"/>
    <s v="UOB KAY HIAN SECURITIES"/>
    <s v="JAWA"/>
    <x v="2"/>
  </r>
  <r>
    <s v="AI"/>
    <s v="UOB KAY HIAN SECURITIES"/>
    <s v="BALI"/>
    <x v="11"/>
  </r>
  <r>
    <s v="AI"/>
    <s v="UOB KAY HIAN SECURITIES"/>
    <s v="SUMATRA"/>
    <x v="0"/>
  </r>
  <r>
    <s v="AI"/>
    <s v="UOB KAY HIAN SECURITIES"/>
    <s v="JAWA"/>
    <x v="3"/>
  </r>
  <r>
    <s v="AI"/>
    <s v="UOB KAY HIAN SECURITIES"/>
    <s v="JAWA"/>
    <x v="3"/>
  </r>
  <r>
    <s v="AI"/>
    <s v="UOB KAY HIAN SECURITIES"/>
    <s v="JAWA"/>
    <x v="8"/>
  </r>
  <r>
    <s v="AI"/>
    <s v="UOB KAY HIAN SECURITIES"/>
    <s v="JAWA"/>
    <x v="1"/>
  </r>
  <r>
    <s v="AI"/>
    <s v="UOB KAY HIAN SECURITIES"/>
    <s v="JAWA"/>
    <x v="2"/>
  </r>
  <r>
    <s v="AI"/>
    <s v="UOB KAY HIAN SECURITIES"/>
    <s v="JAWA"/>
    <x v="3"/>
  </r>
  <r>
    <s v="AI"/>
    <s v="UOB KAY HIAN SECURITIES"/>
    <s v="JAWA"/>
    <x v="1"/>
  </r>
  <r>
    <s v="AI"/>
    <s v="UOB KAY HIAN SECURITIES"/>
    <s v="JAWA"/>
    <x v="3"/>
  </r>
  <r>
    <s v="FZ"/>
    <s v="WATERFRONT SECURITIES INDONESIA"/>
    <s v="JAWA"/>
    <x v="3"/>
  </r>
  <r>
    <s v="FZ"/>
    <s v="WATERFRONT SECURITIES INDONESIA"/>
    <s v="JAWA"/>
    <x v="7"/>
  </r>
  <r>
    <s v="FZ"/>
    <s v="WATERFRONT SECURITIES INDONESIA"/>
    <s v="JAWA"/>
    <x v="3"/>
  </r>
  <r>
    <s v="FZ"/>
    <s v="WATERFRONT SECURITIES INDONESIA"/>
    <s v="JAWA"/>
    <x v="3"/>
  </r>
  <r>
    <s v="FZ"/>
    <s v="WATERFRONT SECURITIES INDONESIA"/>
    <s v="JAWA"/>
    <x v="1"/>
  </r>
  <r>
    <s v="TF"/>
    <s v="UNIVERSAL BROKER INDONESIA"/>
    <s v="JAWA"/>
    <x v="1"/>
  </r>
  <r>
    <s v="TF"/>
    <s v="UNIVERSAL BROKER INDONESIA"/>
    <s v="SUMATRA"/>
    <x v="5"/>
  </r>
  <r>
    <s v="TF"/>
    <s v="UNIVERSAL BROKER INDONESIA"/>
    <s v="JAWA"/>
    <x v="23"/>
  </r>
  <r>
    <s v="TF"/>
    <s v="UNIVERSAL BROKER INDONESIA"/>
    <s v="JAWA"/>
    <x v="3"/>
  </r>
  <r>
    <s v="MK"/>
    <s v="EQUATOR INDONESIA"/>
    <s v="JAWA"/>
    <x v="1"/>
  </r>
  <r>
    <s v="AF"/>
    <s v="HARITA KENCANA SECURITIES"/>
    <s v="JAWA"/>
    <x v="3"/>
  </r>
  <r>
    <s v="MI"/>
    <s v="VICTORIA SECURITIES INDONESIA"/>
    <s v="JAWA"/>
    <x v="3"/>
  </r>
  <r>
    <s v="MI"/>
    <s v="VICTORIA SECURITIES INDONESIA"/>
    <s v="JAWA"/>
    <x v="3"/>
  </r>
  <r>
    <s v="AN"/>
    <s v="WANTEG SECURINDO"/>
    <s v="JAWA"/>
    <x v="32"/>
  </r>
  <r>
    <s v="RF"/>
    <s v="BUANA CAPITAL"/>
    <s v="JAWA"/>
    <x v="3"/>
  </r>
  <r>
    <s v="SA"/>
    <s v="BOSOWA SEKURITAS (d/h ROYAL TRUST CAPITAL, d/h GOLDEN FINANCIAL SECURITIES, d/h CYBER SECURITIES"/>
    <s v="SULAWESI"/>
    <x v="12"/>
  </r>
  <r>
    <s v="KS"/>
    <s v="KRESNA SECURITIES"/>
    <s v="BALI"/>
    <x v="11"/>
  </r>
  <r>
    <s v="KS"/>
    <s v="KRESNA SECURITIES"/>
    <s v="JAWA"/>
    <x v="6"/>
  </r>
  <r>
    <s v="KS"/>
    <s v="KRESNA SECURITIES"/>
    <s v="SUMATRA"/>
    <x v="9"/>
  </r>
  <r>
    <s v="KS"/>
    <s v="KRESNA SECURITIES"/>
    <s v="SULAWESI"/>
    <x v="12"/>
  </r>
  <r>
    <s v="KS"/>
    <s v="KRESNA SECURITIES"/>
    <s v="JAWA"/>
    <x v="8"/>
  </r>
  <r>
    <s v="KS"/>
    <s v="KRESNA SECURITIES"/>
    <s v="SUMATRA"/>
    <x v="5"/>
  </r>
  <r>
    <s v="KS"/>
    <s v="KRESNA SECURITIES"/>
    <s v="JAWA"/>
    <x v="3"/>
  </r>
  <r>
    <s v="KS"/>
    <s v="KRESNA SECURITIES"/>
    <s v="JAWA"/>
    <x v="3"/>
  </r>
  <r>
    <s v="KS"/>
    <s v="KRESNA SECURITIES"/>
    <s v="KALIMANTAN"/>
    <x v="29"/>
  </r>
  <r>
    <s v="KS"/>
    <s v="KRESNA SECURITIES"/>
    <s v="JAWA"/>
    <x v="7"/>
  </r>
  <r>
    <s v="KS"/>
    <s v="KRESNA SECURITIES"/>
    <s v="JAWA"/>
    <x v="4"/>
  </r>
  <r>
    <s v="KS"/>
    <s v="KRESNA SECURITIES"/>
    <s v="JAWA"/>
    <x v="1"/>
  </r>
  <r>
    <s v="KS"/>
    <s v="KRESNA SECURITIES"/>
    <s v="JAWA"/>
    <x v="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612">
  <r>
    <s v="ID"/>
    <s v="AB"/>
    <s v="ANUGERAH SECURINDO INDAH"/>
    <m/>
    <s v="KANCAB"/>
    <s v="JAWA"/>
    <x v="0"/>
  </r>
  <r>
    <s v="ID"/>
    <s v="AB"/>
    <s v="ANUGERAH SECURINDO INDAH"/>
    <m/>
    <s v="KANCAB"/>
    <s v="SUMATRA"/>
    <x v="1"/>
  </r>
  <r>
    <s v="ID"/>
    <s v="AB"/>
    <s v="ANUGERAH SECURINDO INDAH"/>
    <m/>
    <s v="KANCAB"/>
    <s v="JAWA"/>
    <x v="2"/>
  </r>
  <r>
    <s v="ID"/>
    <s v="AB"/>
    <s v="ANUGERAH SECURINDO INDAH"/>
    <m/>
    <s v="KANCAB"/>
    <s v="JAWA"/>
    <x v="3"/>
  </r>
  <r>
    <s v="ID"/>
    <s v="AB"/>
    <s v="ANUGERAH SECURINDO INDAH"/>
    <m/>
    <s v="KANCAB"/>
    <s v="JAWA"/>
    <x v="4"/>
  </r>
  <r>
    <s v="ID"/>
    <s v="AB"/>
    <s v="ANUGERAH SECURINDO INDAH"/>
    <m/>
    <s v="KANCAB"/>
    <s v="JAWA"/>
    <x v="2"/>
  </r>
  <r>
    <s v="ID"/>
    <s v="AB"/>
    <s v="ANUGERAH SECURINDO INDAH"/>
    <m/>
    <s v="KANCAB"/>
    <s v="JAWA"/>
    <x v="2"/>
  </r>
  <r>
    <s v="FS"/>
    <s v="AB"/>
    <s v="AMCAPITAL INDONESIA"/>
    <m/>
    <s v="KANCAB"/>
    <s v="JAWA"/>
    <x v="3"/>
  </r>
  <r>
    <s v="FS"/>
    <s v="AB"/>
    <s v="AMCAPITAL INDONESIA"/>
    <m/>
    <s v="KANCAB"/>
    <s v="JAWA"/>
    <x v="2"/>
  </r>
  <r>
    <s v="AP"/>
    <s v="AB"/>
    <s v="PACIFIC CAPITAL"/>
    <m/>
    <s v="KANCAB"/>
    <s v="JAWA"/>
    <x v="5"/>
  </r>
  <r>
    <s v="AP"/>
    <s v="AB"/>
    <s v="PACIFIC CAPITAL"/>
    <m/>
    <s v="KANCAB"/>
    <s v="JAWA"/>
    <x v="4"/>
  </r>
  <r>
    <s v="SH"/>
    <s v="AB"/>
    <s v="ARTHA SECURITIES INDONESIA"/>
    <m/>
    <s v="KANCAB"/>
    <s v="SUMATRA"/>
    <x v="6"/>
  </r>
  <r>
    <s v="IP"/>
    <s v="AB"/>
    <s v="ASJAYA INDOSURYA SECURITIES"/>
    <m/>
    <s v="KANCAB"/>
    <s v="JAWA"/>
    <x v="3"/>
  </r>
  <r>
    <s v="IP"/>
    <s v="AB"/>
    <s v="ASJAYA INDOSURYA SECURITIES"/>
    <m/>
    <s v="KANCAB"/>
    <s v="SUMATRA"/>
    <x v="6"/>
  </r>
  <r>
    <s v="IP"/>
    <s v="AB"/>
    <s v="ASJAYA INDOSURYA SECURITIES"/>
    <m/>
    <s v="KANCAB"/>
    <s v="JAWA"/>
    <x v="2"/>
  </r>
  <r>
    <s v="IP"/>
    <s v="AB"/>
    <s v="ASJAYA INDOSURYA SECURITIES"/>
    <m/>
    <s v="KANCAB"/>
    <s v="SUMATRA"/>
    <x v="1"/>
  </r>
  <r>
    <s v="IP"/>
    <s v="AB"/>
    <s v="ASJAYA INDOSURYA SECURITIES"/>
    <m/>
    <s v="KANCAB"/>
    <s v="JAWA"/>
    <x v="5"/>
  </r>
  <r>
    <s v="IP"/>
    <s v="AB"/>
    <s v="ASJAYA INDOSURYA SECURITIES"/>
    <m/>
    <s v="KANCAB"/>
    <s v="JAWA"/>
    <x v="2"/>
  </r>
  <r>
    <s v="IP"/>
    <s v="AB"/>
    <s v="ASJAYA INDOSURYA SECURITIES"/>
    <m/>
    <s v="KANCAB"/>
    <s v="JAWA"/>
    <x v="0"/>
  </r>
  <r>
    <s v="DX"/>
    <s v="AB"/>
    <s v="BAHANA SECURITIES (*)"/>
    <m/>
    <s v="KANCAB"/>
    <s v="JAWA"/>
    <x v="3"/>
  </r>
  <r>
    <s v="MU"/>
    <s v="AB"/>
    <s v="MINNA PADI INVESTAMA D/H BATAVIA ARTATAMA SECURINDO (*)"/>
    <m/>
    <s v="KANCAB"/>
    <s v="JAWA"/>
    <x v="3"/>
  </r>
  <r>
    <s v="MU"/>
    <s v="AB"/>
    <s v="MINNA PADI INVESTAMA D/H BATAVIA ARTATAMA SECURINDO (*)"/>
    <m/>
    <s v="KANCAB"/>
    <s v="JAWA"/>
    <x v="5"/>
  </r>
  <r>
    <s v="MU"/>
    <s v="AB"/>
    <s v="MINNA PADI INVESTAMA D/H BATAVIA ARTATAMA SECURINDO (*)"/>
    <m/>
    <s v="KANCAB"/>
    <s v="JAWA"/>
    <x v="7"/>
  </r>
  <r>
    <s v="MU"/>
    <s v="AB"/>
    <s v="MINNA PADI INVESTAMA D/H BATAVIA ARTATAMA SECURINDO (*)"/>
    <m/>
    <s v="KANCAB"/>
    <s v="JAWA"/>
    <x v="3"/>
  </r>
  <r>
    <s v="MU"/>
    <s v="AB"/>
    <s v="MINNA PADI INVESTAMA D/H BATAVIA ARTATAMA SECURINDO (*)"/>
    <m/>
    <s v="KANCAB"/>
    <s v="JAWA"/>
    <x v="2"/>
  </r>
  <r>
    <s v="MU"/>
    <s v="AB"/>
    <s v="MINNA PADI INVESTAMA D/H BATAVIA ARTATAMA SECURINDO (*)"/>
    <m/>
    <s v="KANCAB"/>
    <s v="JAWA"/>
    <x v="0"/>
  </r>
  <r>
    <s v="BZ"/>
    <s v="AB"/>
    <s v="BATAVIA PROSPERINDO SEKURITAS"/>
    <m/>
    <s v="KANCAB"/>
    <s v="SUMATRA"/>
    <x v="6"/>
  </r>
  <r>
    <s v="BZ"/>
    <s v="AB"/>
    <s v="BATAVIA PROSPERINDO SEKURITAS"/>
    <m/>
    <s v="KANCAB"/>
    <s v="JAWA"/>
    <x v="8"/>
  </r>
  <r>
    <s v="BZ"/>
    <s v="AB"/>
    <s v="BATAVIA PROSPERINDO SEKURITAS"/>
    <m/>
    <s v="KANCAB"/>
    <s v="JAWA"/>
    <x v="3"/>
  </r>
  <r>
    <s v="BZ"/>
    <s v="AB"/>
    <s v="BATAVIA PROSPERINDO SEKURITAS"/>
    <m/>
    <s v="KANCAB"/>
    <s v="JAWA"/>
    <x v="0"/>
  </r>
  <r>
    <s v="BZ"/>
    <s v="AB"/>
    <s v="BATAVIA PROSPERINDO SEKURITAS"/>
    <m/>
    <s v="KANCAB"/>
    <s v="SULAWESI"/>
    <x v="9"/>
  </r>
  <r>
    <s v="BZ"/>
    <s v="AB"/>
    <s v="BATAVIA PROSPERINDO SEKURITAS"/>
    <m/>
    <s v="KANCAB"/>
    <s v="JAWA"/>
    <x v="7"/>
  </r>
  <r>
    <s v="EP"/>
    <s v="AB"/>
    <s v="MNC SECURITIES d/h. BHAKTI SECURITIES"/>
    <m/>
    <s v="KANCAB"/>
    <s v="JAWA"/>
    <x v="3"/>
  </r>
  <r>
    <s v="EP"/>
    <s v="AB"/>
    <s v="MNC SECURITIES d/h. BHAKTI SECURITIES"/>
    <m/>
    <s v="KANCAB"/>
    <s v="JAWA"/>
    <x v="2"/>
  </r>
  <r>
    <s v="EP"/>
    <s v="AB"/>
    <s v="MNC SECURITIES d/h. BHAKTI SECURITIES"/>
    <m/>
    <s v="KANCAB"/>
    <s v="SUMATRA"/>
    <x v="10"/>
  </r>
  <r>
    <s v="EP"/>
    <s v="AB"/>
    <s v="MNC SECURITIES d/h. BHAKTI SECURITIES"/>
    <m/>
    <s v="KANCAB"/>
    <s v="JAWA"/>
    <x v="3"/>
  </r>
  <r>
    <s v="EP"/>
    <s v="AB"/>
    <s v="MNC SECURITIES d/h. BHAKTI SECURITIES"/>
    <m/>
    <s v="KANCAB"/>
    <s v="JAWA"/>
    <x v="8"/>
  </r>
  <r>
    <s v="EP"/>
    <s v="AB"/>
    <s v="MNC SECURITIES d/h. BHAKTI SECURITIES"/>
    <m/>
    <s v="KANCAB"/>
    <s v="JAWA"/>
    <x v="7"/>
  </r>
  <r>
    <s v="EP"/>
    <s v="AB"/>
    <s v="MNC SECURITIES d/h. BHAKTI SECURITIES"/>
    <m/>
    <s v="KANCAB"/>
    <s v="JAWA"/>
    <x v="11"/>
  </r>
  <r>
    <s v="EP"/>
    <s v="AB"/>
    <s v="MNC SECURITIES d/h. BHAKTI SECURITIES"/>
    <m/>
    <s v="KANCAB"/>
    <s v="JAWA"/>
    <x v="5"/>
  </r>
  <r>
    <s v="EP"/>
    <s v="AB"/>
    <s v="MNC SECURITIES d/h. BHAKTI SECURITIES"/>
    <m/>
    <s v="KANCAB"/>
    <s v="JAWA"/>
    <x v="2"/>
  </r>
  <r>
    <s v="EP"/>
    <s v="AB"/>
    <s v="MNC SECURITIES d/h. BHAKTI SECURITIES"/>
    <m/>
    <s v="KANCAB"/>
    <s v="JAWA"/>
    <x v="12"/>
  </r>
  <r>
    <s v="EP"/>
    <s v="AB"/>
    <s v="MNC SECURITIES d/h. BHAKTI SECURITIES"/>
    <m/>
    <s v="KANCAB"/>
    <s v="BALI"/>
    <x v="13"/>
  </r>
  <r>
    <s v="EP"/>
    <s v="AB"/>
    <s v="MNC SECURITIES d/h. BHAKTI SECURITIES"/>
    <m/>
    <s v="KANCAB"/>
    <s v="SULAWESI"/>
    <x v="9"/>
  </r>
  <r>
    <s v="EP"/>
    <s v="AB"/>
    <s v="MNC SECURITIES d/h. BHAKTI SECURITIES"/>
    <m/>
    <s v="KANCAB"/>
    <s v="JAWA"/>
    <x v="2"/>
  </r>
  <r>
    <s v="EP"/>
    <s v="AB"/>
    <s v="MNC SECURITIES d/h. BHAKTI SECURITIES"/>
    <m/>
    <s v="KANCAB"/>
    <s v="JAWA"/>
    <x v="2"/>
  </r>
  <r>
    <s v="EP"/>
    <s v="AB"/>
    <s v="MNC SECURITIES d/h. BHAKTI SECURITIES"/>
    <m/>
    <s v="KANCAB"/>
    <s v="JAWA"/>
    <x v="2"/>
  </r>
  <r>
    <s v="EP"/>
    <s v="AB"/>
    <s v="MNC SECURITIES d/h. BHAKTI SECURITIES"/>
    <m/>
    <s v="KANCAB"/>
    <s v="JAWA"/>
    <x v="2"/>
  </r>
  <r>
    <s v="EP"/>
    <s v="AB"/>
    <s v="MNC SECURITIES d/h. BHAKTI SECURITIES"/>
    <m/>
    <s v="KANCAB"/>
    <s v="JAWA"/>
    <x v="14"/>
  </r>
  <r>
    <s v="EP"/>
    <s v="AB"/>
    <s v="MNC SECURITIES d/h. BHAKTI SECURITIES"/>
    <m/>
    <s v="KANCAB"/>
    <s v="SUMATRA"/>
    <x v="6"/>
  </r>
  <r>
    <s v="EP"/>
    <s v="AB"/>
    <s v="MNC SECURITIES d/h. BHAKTI SECURITIES"/>
    <m/>
    <s v="KANCAB"/>
    <s v="JAWA"/>
    <x v="0"/>
  </r>
  <r>
    <s v="EP"/>
    <s v="AB"/>
    <s v="MNC SECURITIES d/h. BHAKTI SECURITIES"/>
    <m/>
    <s v="KANCAB"/>
    <s v="JAWA"/>
    <x v="15"/>
  </r>
  <r>
    <s v="EP"/>
    <s v="AB"/>
    <s v="MNC SECURITIES d/h. BHAKTI SECURITIES"/>
    <m/>
    <s v="KANCAB"/>
    <s v="JAWA"/>
    <x v="7"/>
  </r>
  <r>
    <s v="EP"/>
    <s v="AB"/>
    <s v="MNC SECURITIES d/h. BHAKTI SECURITIES"/>
    <m/>
    <s v="KANCAB"/>
    <s v="JAWA"/>
    <x v="7"/>
  </r>
  <r>
    <s v="EP"/>
    <s v="AB"/>
    <s v="MNC SECURITIES d/h. BHAKTI SECURITIES"/>
    <m/>
    <s v="KANCAB"/>
    <s v="JAWA"/>
    <x v="16"/>
  </r>
  <r>
    <s v="EP"/>
    <s v="AB"/>
    <s v="MNC SECURITIES d/h. BHAKTI SECURITIES"/>
    <m/>
    <s v="KANCAB"/>
    <s v="SULAWESI"/>
    <x v="17"/>
  </r>
  <r>
    <s v="EP"/>
    <s v="AB"/>
    <s v="MNC SECURITIES d/h. BHAKTI SECURITIES"/>
    <m/>
    <s v="KANCAB"/>
    <s v="JAWA"/>
    <x v="2"/>
  </r>
  <r>
    <s v="EP"/>
    <s v="AB"/>
    <s v="MNC SECURITIES d/h. BHAKTI SECURITIES"/>
    <m/>
    <s v="KANCAB"/>
    <s v="JAWA"/>
    <x v="2"/>
  </r>
  <r>
    <s v="EP"/>
    <s v="AB"/>
    <s v="MNC SECURITIES d/h. BHAKTI SECURITIES"/>
    <m/>
    <s v="KANCAB"/>
    <s v="JAWA"/>
    <x v="2"/>
  </r>
  <r>
    <s v="EP"/>
    <s v="AB"/>
    <s v="MNC SECURITIES d/h. BHAKTI SECURITIES"/>
    <m/>
    <s v="KANCAB"/>
    <s v="JAWA"/>
    <x v="18"/>
  </r>
  <r>
    <s v="EP"/>
    <s v="AB"/>
    <s v="MNC SECURITIES d/h. BHAKTI SECURITIES"/>
    <m/>
    <s v="KANCAB"/>
    <s v="JAWA"/>
    <x v="7"/>
  </r>
  <r>
    <s v="EP"/>
    <s v="AB"/>
    <s v="MNC SECURITIES d/h. BHAKTI SECURITIES"/>
    <m/>
    <s v="KANCAB"/>
    <s v="JAWA"/>
    <x v="2"/>
  </r>
  <r>
    <s v="EP"/>
    <s v="AB"/>
    <s v="MNC SECURITIES d/h. BHAKTI SECURITIES"/>
    <m/>
    <s v="KANCAB"/>
    <s v="SULAWESI"/>
    <x v="17"/>
  </r>
  <r>
    <s v="EP"/>
    <s v="AB"/>
    <s v="MNC SECURITIES d/h. BHAKTI SECURITIES"/>
    <m/>
    <s v="KANCAB"/>
    <s v="JAWA"/>
    <x v="2"/>
  </r>
  <r>
    <s v="EP"/>
    <s v="AB"/>
    <s v="MNC SECURITIES d/h. BHAKTI SECURITIES"/>
    <m/>
    <s v="KANCAB"/>
    <s v="KALIMANTAN"/>
    <x v="19"/>
  </r>
  <r>
    <s v="EP"/>
    <s v="AB"/>
    <s v="MNC SECURITIES d/h. BHAKTI SECURITIES"/>
    <m/>
    <s v="KANCAB"/>
    <s v="JAWA"/>
    <x v="2"/>
  </r>
  <r>
    <s v="NI"/>
    <s v="AB"/>
    <s v="BNI SECURITIES (*)"/>
    <m/>
    <s v="KANCAB"/>
    <s v="SUMATRA"/>
    <x v="6"/>
  </r>
  <r>
    <s v="NI"/>
    <s v="AB"/>
    <s v="BNI SECURITIES (*)"/>
    <m/>
    <s v="KANCAB"/>
    <s v="SUMATRA"/>
    <x v="1"/>
  </r>
  <r>
    <s v="NI"/>
    <s v="AB"/>
    <s v="BNI SECURITIES (*)"/>
    <m/>
    <s v="KANCAB"/>
    <s v="JAWA"/>
    <x v="0"/>
  </r>
  <r>
    <s v="NI"/>
    <s v="AB"/>
    <s v="BNI SECURITIES (*)"/>
    <m/>
    <s v="KANCAB"/>
    <s v="JAWA"/>
    <x v="5"/>
  </r>
  <r>
    <s v="NI"/>
    <s v="AB"/>
    <s v="BNI SECURITIES (*)"/>
    <m/>
    <s v="KANCAB"/>
    <s v="JAWA"/>
    <x v="4"/>
  </r>
  <r>
    <s v="NI"/>
    <s v="AB"/>
    <s v="BNI SECURITIES (*)"/>
    <m/>
    <s v="KANCAB"/>
    <s v="JAWA"/>
    <x v="3"/>
  </r>
  <r>
    <s v="NI"/>
    <s v="AB"/>
    <s v="BNI SECURITIES (*)"/>
    <m/>
    <s v="KANCAB"/>
    <s v="JAWA"/>
    <x v="8"/>
  </r>
  <r>
    <s v="NI"/>
    <s v="AB"/>
    <s v="BNI SECURITIES (*)"/>
    <m/>
    <s v="KANCAB"/>
    <s v="BALI"/>
    <x v="13"/>
  </r>
  <r>
    <s v="NI"/>
    <s v="AB"/>
    <s v="BNI SECURITIES (*)"/>
    <m/>
    <s v="KANCAB"/>
    <s v="JAWA"/>
    <x v="2"/>
  </r>
  <r>
    <s v="NI"/>
    <s v="AB"/>
    <s v="BNI SECURITIES (*)"/>
    <m/>
    <s v="KANCAB"/>
    <s v="SUMATRA"/>
    <x v="20"/>
  </r>
  <r>
    <s v="NI"/>
    <s v="AB"/>
    <s v="BNI SECURITIES (*)"/>
    <m/>
    <s v="KANCAB"/>
    <s v="JAWA"/>
    <x v="7"/>
  </r>
  <r>
    <s v="NI"/>
    <s v="AB"/>
    <s v="BNI SECURITIES (*)"/>
    <m/>
    <s v="KANCAB"/>
    <s v="JAWA"/>
    <x v="2"/>
  </r>
  <r>
    <s v="NI"/>
    <s v="AB"/>
    <s v="BNI SECURITIES (*)"/>
    <m/>
    <s v="KANCAB"/>
    <s v="JAWA"/>
    <x v="2"/>
  </r>
  <r>
    <s v="NI"/>
    <s v="AB"/>
    <s v="BNI SECURITIES (*)"/>
    <m/>
    <s v="KANCAB"/>
    <s v="SUMATRA"/>
    <x v="21"/>
  </r>
  <r>
    <s v="NI"/>
    <s v="AB"/>
    <s v="BNI SECURITIES (*)"/>
    <m/>
    <s v="KANCAB"/>
    <s v="KALIMANTAN"/>
    <x v="22"/>
  </r>
  <r>
    <s v="NI"/>
    <s v="AB"/>
    <s v="BNI SECURITIES (*)"/>
    <m/>
    <s v="KANCAB"/>
    <s v="JAWA"/>
    <x v="2"/>
  </r>
  <r>
    <s v="NI"/>
    <s v="AB"/>
    <s v="BNI SECURITIES (*)"/>
    <m/>
    <s v="KANCAB"/>
    <s v="KALIMANTAN"/>
    <x v="19"/>
  </r>
  <r>
    <s v="NI"/>
    <s v="AB"/>
    <s v="BNI SECURITIES (*)"/>
    <m/>
    <s v="KANCAB"/>
    <s v="JAWA"/>
    <x v="23"/>
  </r>
  <r>
    <s v="NI"/>
    <s v="AB"/>
    <s v="BNI SECURITIES (*)"/>
    <m/>
    <s v="KANCAB"/>
    <s v="JAWA"/>
    <x v="2"/>
  </r>
  <r>
    <s v="NI"/>
    <s v="AB"/>
    <s v="BNI SECURITIES (*)"/>
    <m/>
    <s v="KANCAB"/>
    <s v="JAWA"/>
    <x v="2"/>
  </r>
  <r>
    <s v="NI"/>
    <s v="AB"/>
    <s v="BNI SECURITIES (*)"/>
    <m/>
    <s v="KANCAB"/>
    <s v="JAWA"/>
    <x v="2"/>
  </r>
  <r>
    <s v="NI"/>
    <s v="AB"/>
    <s v="BNI SECURITIES (*)"/>
    <m/>
    <s v="KANCAB"/>
    <s v="JAWA"/>
    <x v="2"/>
  </r>
  <r>
    <s v="NI"/>
    <s v="AB"/>
    <s v="BNI SECURITIES (*)"/>
    <m/>
    <s v="KANCAB"/>
    <s v="SUMATRA"/>
    <x v="10"/>
  </r>
  <r>
    <s v="NI"/>
    <s v="AB"/>
    <s v="BNI SECURITIES (*)"/>
    <m/>
    <s v="KANCAB"/>
    <s v="JAWA"/>
    <x v="24"/>
  </r>
  <r>
    <s v="NI"/>
    <s v="AB"/>
    <s v="BNI SECURITIES (*)"/>
    <m/>
    <s v="KANCAB"/>
    <s v="SUMATRA"/>
    <x v="25"/>
  </r>
  <r>
    <s v="NI"/>
    <s v="AB"/>
    <s v="BNI SECURITIES (*)"/>
    <m/>
    <s v="KANCAB"/>
    <s v="JAWA"/>
    <x v="2"/>
  </r>
  <r>
    <s v="NI"/>
    <s v="AB"/>
    <s v="BNI SECURITIES (*)"/>
    <m/>
    <s v="KANCAB"/>
    <s v="JAWA"/>
    <x v="26"/>
  </r>
  <r>
    <s v="NI"/>
    <s v="AB"/>
    <s v="BNI SECURITIES (*)"/>
    <m/>
    <s v="KANCAB"/>
    <s v="JAWA"/>
    <x v="2"/>
  </r>
  <r>
    <s v="NI"/>
    <s v="AB"/>
    <s v="BNI SECURITIES (*)"/>
    <m/>
    <s v="KANCAB"/>
    <s v="JAWA"/>
    <x v="2"/>
  </r>
  <r>
    <s v="NI"/>
    <s v="AB"/>
    <s v="BNI SECURITIES (*)"/>
    <m/>
    <s v="KANCAB"/>
    <s v="JAWA"/>
    <x v="2"/>
  </r>
  <r>
    <s v="NI"/>
    <s v="AB"/>
    <s v="BNI SECURITIES (*)"/>
    <m/>
    <s v="KANCAB"/>
    <s v="JAWA"/>
    <x v="2"/>
  </r>
  <r>
    <s v="NI"/>
    <s v="AB"/>
    <s v="BNI SECURITIES (*)"/>
    <m/>
    <s v="KANCAB"/>
    <s v="JAWA"/>
    <x v="2"/>
  </r>
  <r>
    <s v="NI"/>
    <s v="AB"/>
    <s v="BNI SECURITIES (*)"/>
    <m/>
    <s v="KANCAB"/>
    <s v="JAWA"/>
    <x v="2"/>
  </r>
  <r>
    <s v="NI"/>
    <s v="AB"/>
    <s v="BNI SECURITIES (*)"/>
    <m/>
    <s v="KANCAB"/>
    <s v="JAWA"/>
    <x v="2"/>
  </r>
  <r>
    <s v="NI"/>
    <s v="AB"/>
    <s v="BNI SECURITIES (*)"/>
    <m/>
    <s v="KANCAB"/>
    <s v="JAWA"/>
    <x v="14"/>
  </r>
  <r>
    <s v="NI"/>
    <s v="AB"/>
    <s v="BNI SECURITIES (*)"/>
    <m/>
    <s v="KANCAB"/>
    <s v="JAWA"/>
    <x v="3"/>
  </r>
  <r>
    <s v="NI"/>
    <s v="AB"/>
    <s v="BNI SECURITIES (*)"/>
    <m/>
    <s v="KANCAB"/>
    <s v="JAWA"/>
    <x v="2"/>
  </r>
  <r>
    <s v="NI"/>
    <s v="AB"/>
    <s v="BNI SECURITIES (*)"/>
    <m/>
    <s v="KANCAB"/>
    <s v="SUMATRA"/>
    <x v="20"/>
  </r>
  <r>
    <s v="NI"/>
    <s v="AB"/>
    <s v="BNI SECURITIES (*)"/>
    <m/>
    <s v="KANCAB"/>
    <s v="SULAWESI"/>
    <x v="17"/>
  </r>
  <r>
    <s v="NI"/>
    <s v="AB"/>
    <s v="BNI SECURITIES (*)"/>
    <m/>
    <s v="KANCAB"/>
    <s v="JAWA"/>
    <x v="2"/>
  </r>
  <r>
    <s v="NI"/>
    <s v="AB"/>
    <s v="BNI SECURITIES (*)"/>
    <m/>
    <s v="KANCAB"/>
    <s v="JAWA"/>
    <x v="2"/>
  </r>
  <r>
    <s v="NI"/>
    <s v="AB"/>
    <s v="BNI SECURITIES (*)"/>
    <m/>
    <s v="KANCAB"/>
    <s v="JAWA"/>
    <x v="7"/>
  </r>
  <r>
    <s v="NI"/>
    <s v="AB"/>
    <s v="BNI SECURITIES (*)"/>
    <m/>
    <s v="KANCAB"/>
    <s v="JAWA"/>
    <x v="8"/>
  </r>
  <r>
    <s v="NI"/>
    <s v="AB"/>
    <s v="BNI SECURITIES (*)"/>
    <m/>
    <s v="KANCAB"/>
    <s v="JAWA"/>
    <x v="2"/>
  </r>
  <r>
    <s v="NI"/>
    <s v="AB"/>
    <s v="BNI SECURITIES (*)"/>
    <m/>
    <s v="KANCAB"/>
    <s v="JAWA"/>
    <x v="4"/>
  </r>
  <r>
    <s v="NI"/>
    <s v="AB"/>
    <s v="BNI SECURITIES (*)"/>
    <m/>
    <s v="KANCAB"/>
    <s v="SUMATRA"/>
    <x v="18"/>
  </r>
  <r>
    <s v="NI"/>
    <s v="AB"/>
    <s v="BNI SECURITIES (*)"/>
    <m/>
    <s v="KANCAB"/>
    <s v="SULAWESI"/>
    <x v="9"/>
  </r>
  <r>
    <s v="NI"/>
    <s v="AB"/>
    <s v="BNI SECURITIES (*)"/>
    <m/>
    <s v="KANCAB"/>
    <s v="JAWA"/>
    <x v="2"/>
  </r>
  <r>
    <s v="NI"/>
    <s v="AB"/>
    <s v="BNI SECURITIES (*)"/>
    <m/>
    <s v="KANCAB"/>
    <s v="JAWA"/>
    <x v="3"/>
  </r>
  <r>
    <s v="NI"/>
    <s v="AB"/>
    <s v="BNI SECURITIES (*)"/>
    <m/>
    <s v="KANCAB"/>
    <s v="JAWA"/>
    <x v="2"/>
  </r>
  <r>
    <s v="NI"/>
    <s v="AB"/>
    <s v="BNI SECURITIES (*)"/>
    <m/>
    <s v="KANCAB"/>
    <s v="JAWA"/>
    <x v="2"/>
  </r>
  <r>
    <s v="NI"/>
    <s v="AB"/>
    <s v="BNI SECURITIES (*)"/>
    <m/>
    <s v="KANCAB"/>
    <s v="JAWA"/>
    <x v="27"/>
  </r>
  <r>
    <s v="NI"/>
    <s v="AB"/>
    <s v="BNI SECURITIES (*)"/>
    <m/>
    <s v="KANCAB"/>
    <s v="BALI"/>
    <x v="13"/>
  </r>
  <r>
    <s v="NI"/>
    <s v="AB"/>
    <s v="BNI SECURITIES (*)"/>
    <m/>
    <s v="KANCAB"/>
    <s v="BALI"/>
    <x v="13"/>
  </r>
  <r>
    <s v="NI"/>
    <s v="AB"/>
    <s v="BNI SECURITIES (*)"/>
    <m/>
    <s v="KANCAB"/>
    <s v="SUMATRA"/>
    <x v="1"/>
  </r>
  <r>
    <s v="NI"/>
    <s v="AB"/>
    <s v="BNI SECURITIES (*)"/>
    <m/>
    <s v="KANCAB"/>
    <s v="JAWA"/>
    <x v="2"/>
  </r>
  <r>
    <s v="NI"/>
    <s v="AB"/>
    <s v="BNI SECURITIES (*)"/>
    <m/>
    <s v="KANCAB"/>
    <s v="JAWA"/>
    <x v="2"/>
  </r>
  <r>
    <s v="NI"/>
    <s v="AB"/>
    <s v="BNI SECURITIES (*)"/>
    <m/>
    <s v="KANCAB"/>
    <s v="JAWA"/>
    <x v="3"/>
  </r>
  <r>
    <s v="NI"/>
    <s v="AB"/>
    <s v="BNI SECURITIES (*)"/>
    <m/>
    <s v="KANCAB"/>
    <s v="SUMATRA"/>
    <x v="21"/>
  </r>
  <r>
    <s v="NI"/>
    <s v="AB"/>
    <s v="BNI SECURITIES (*)"/>
    <m/>
    <s v="KANCAB"/>
    <s v="BALI"/>
    <x v="13"/>
  </r>
  <r>
    <s v="NI"/>
    <s v="AB"/>
    <s v="BNI SECURITIES (*)"/>
    <m/>
    <s v="KANCAB"/>
    <s v="SUMATRA"/>
    <x v="21"/>
  </r>
  <r>
    <s v="NI"/>
    <s v="AB"/>
    <s v="BNI SECURITIES (*)"/>
    <m/>
    <s v="KANCAB"/>
    <s v="SUMATRA"/>
    <x v="6"/>
  </r>
  <r>
    <s v="NI"/>
    <s v="AB"/>
    <s v="BNI SECURITIES (*)"/>
    <m/>
    <s v="KANCAB"/>
    <s v="JAWA"/>
    <x v="4"/>
  </r>
  <r>
    <s v="HK"/>
    <s v="AB"/>
    <s v="BRENT SECURITIES d/h. PDFCI SECURITIES (*)"/>
    <m/>
    <s v="KANCAB"/>
    <s v="JAWA"/>
    <x v="0"/>
  </r>
  <r>
    <s v="HK"/>
    <s v="AB"/>
    <s v="BRENT SECURITIES d/h. PDFCI SECURITIES (*)"/>
    <m/>
    <s v="KANCAB"/>
    <s v="JAWA"/>
    <x v="2"/>
  </r>
  <r>
    <s v="HK"/>
    <s v="AB"/>
    <s v="BRENT SECURITIES d/h. PDFCI SECURITIES (*)"/>
    <m/>
    <s v="KANCAB"/>
    <s v="SUMATRA"/>
    <x v="6"/>
  </r>
  <r>
    <s v="HK"/>
    <s v="AB"/>
    <s v="BRENT SECURITIES d/h. PDFCI SECURITIES (*)"/>
    <m/>
    <s v="KANCAB"/>
    <s v="JAWA"/>
    <x v="7"/>
  </r>
  <r>
    <s v="HK"/>
    <s v="AB"/>
    <s v="BRENT SECURITIES d/h. PDFCI SECURITIES (*)"/>
    <m/>
    <s v="KANCAB"/>
    <s v="JAWA"/>
    <x v="2"/>
  </r>
  <r>
    <s v="HK"/>
    <s v="AB"/>
    <s v="BRENT SECURITIES d/h. PDFCI SECURITIES (*)"/>
    <m/>
    <s v="KANCAB"/>
    <s v="SUMATRA"/>
    <x v="10"/>
  </r>
  <r>
    <s v="CP"/>
    <s v="AB"/>
    <s v="VALBURY ASIA SECURITIES d/a CATURPILAR INVESTAMA (*)"/>
    <m/>
    <s v="KANCAB"/>
    <s v="JAWA"/>
    <x v="0"/>
  </r>
  <r>
    <s v="CP"/>
    <s v="AB"/>
    <s v="VALBURY ASIA SECURITIES d/a CATURPILAR INVESTAMA (*)"/>
    <m/>
    <s v="KANCAB"/>
    <s v="JAWA"/>
    <x v="3"/>
  </r>
  <r>
    <s v="CP"/>
    <s v="AB"/>
    <s v="VALBURY ASIA SECURITIES d/a CATURPILAR INVESTAMA (*)"/>
    <m/>
    <s v="KANCAB"/>
    <s v="SUMATRA"/>
    <x v="6"/>
  </r>
  <r>
    <s v="CP"/>
    <s v="AB"/>
    <s v="VALBURY ASIA SECURITIES d/a CATURPILAR INVESTAMA (*)"/>
    <m/>
    <s v="KANCAB"/>
    <s v="JAWA"/>
    <x v="8"/>
  </r>
  <r>
    <s v="CP"/>
    <s v="AB"/>
    <s v="VALBURY ASIA SECURITIES d/a CATURPILAR INVESTAMA (*)"/>
    <m/>
    <s v="KANCAB"/>
    <s v="JAWA"/>
    <x v="2"/>
  </r>
  <r>
    <s v="CP"/>
    <s v="AB"/>
    <s v="VALBURY ASIA SECURITIES d/a CATURPILAR INVESTAMA (*)"/>
    <m/>
    <s v="KANCAB"/>
    <s v="JAWA"/>
    <x v="2"/>
  </r>
  <r>
    <s v="CP"/>
    <s v="AB"/>
    <s v="VALBURY ASIA SECURITIES d/a CATURPILAR INVESTAMA (*)"/>
    <m/>
    <s v="KANCAB"/>
    <s v="BALI"/>
    <x v="13"/>
  </r>
  <r>
    <s v="CP"/>
    <s v="AB"/>
    <s v="VALBURY ASIA SECURITIES d/a CATURPILAR INVESTAMA (*)"/>
    <m/>
    <s v="KANCAB"/>
    <s v="JAWA"/>
    <x v="2"/>
  </r>
  <r>
    <s v="CP"/>
    <s v="AB"/>
    <s v="VALBURY ASIA SECURITIES d/a CATURPILAR INVESTAMA (*)"/>
    <m/>
    <s v="KANCAB"/>
    <s v="SUMATRA"/>
    <x v="25"/>
  </r>
  <r>
    <s v="CP"/>
    <s v="AB"/>
    <s v="VALBURY ASIA SECURITIES d/a CATURPILAR INVESTAMA (*)"/>
    <m/>
    <s v="KANCAB"/>
    <s v="JAWA"/>
    <x v="7"/>
  </r>
  <r>
    <s v="CP"/>
    <s v="AB"/>
    <s v="VALBURY ASIA SECURITIES d/a CATURPILAR INVESTAMA (*)"/>
    <m/>
    <s v="KANCAB"/>
    <s v="JAWA"/>
    <x v="4"/>
  </r>
  <r>
    <s v="CP"/>
    <s v="AB"/>
    <s v="VALBURY ASIA SECURITIES d/a CATURPILAR INVESTAMA (*)"/>
    <m/>
    <s v="KANCAB"/>
    <s v="KALIMANTAN"/>
    <x v="22"/>
  </r>
  <r>
    <s v="CP"/>
    <s v="AB"/>
    <s v="VALBURY ASIA SECURITIES d/a CATURPILAR INVESTAMA (*)"/>
    <m/>
    <s v="KANCAB"/>
    <s v="SUMATRA"/>
    <x v="28"/>
  </r>
  <r>
    <s v="CP"/>
    <s v="AB"/>
    <s v="VALBURY ASIA SECURITIES d/a CATURPILAR INVESTAMA (*)"/>
    <m/>
    <s v="KANCAB"/>
    <s v="KALIMANTAN"/>
    <x v="29"/>
  </r>
  <r>
    <s v="CP"/>
    <s v="AB"/>
    <s v="VALBURY ASIA SECURITIES d/a CATURPILAR INVESTAMA (*)"/>
    <m/>
    <s v="KANCAB"/>
    <s v="JAWA"/>
    <x v="5"/>
  </r>
  <r>
    <s v="CP"/>
    <s v="AB"/>
    <s v="VALBURY ASIA SECURITIES d/a CATURPILAR INVESTAMA (*)"/>
    <m/>
    <s v="KANCAB"/>
    <s v="SUMATRA"/>
    <x v="1"/>
  </r>
  <r>
    <s v="CP"/>
    <s v="AB"/>
    <s v="VALBURY ASIA SECURITIES d/a CATURPILAR INVESTAMA (*)"/>
    <m/>
    <s v="KANCAB"/>
    <s v="SULAWESI"/>
    <x v="9"/>
  </r>
  <r>
    <s v="YU"/>
    <s v="AB"/>
    <s v="CIMB Securities Indonesia D/H. GK GOH INDONESIA (*) "/>
    <m/>
    <s v="KANCAB"/>
    <s v="JAWA"/>
    <x v="3"/>
  </r>
  <r>
    <s v="YU"/>
    <s v="AB"/>
    <s v="CIMB Securities Indonesia D/H. GK GOH INDONESIA (*) "/>
    <m/>
    <s v="KANCAB"/>
    <s v="JAWA"/>
    <x v="3"/>
  </r>
  <r>
    <s v="YU"/>
    <s v="AB"/>
    <s v="CIMB Securities Indonesia D/H. GK GOH INDONESIA (*) "/>
    <m/>
    <s v="KANCAB"/>
    <s v="JAWA"/>
    <x v="5"/>
  </r>
  <r>
    <s v="YU"/>
    <s v="AB"/>
    <s v="CIMB Securities Indonesia D/H. GK GOH INDONESIA (*) "/>
    <m/>
    <s v="KANCAB"/>
    <s v="JAWA"/>
    <x v="0"/>
  </r>
  <r>
    <s v="YU"/>
    <s v="AB"/>
    <s v="CIMB Securities Indonesia D/H. GK GOH INDONESIA (*) "/>
    <m/>
    <s v="KANCAB"/>
    <s v="JAWA"/>
    <x v="2"/>
  </r>
  <r>
    <s v="YU"/>
    <s v="AB"/>
    <s v="CIMB Securities Indonesia D/H. GK GOH INDONESIA (*) "/>
    <m/>
    <s v="KANCAB"/>
    <s v="JAWA"/>
    <x v="2"/>
  </r>
  <r>
    <s v="YU"/>
    <s v="AB"/>
    <s v="CIMB Securities Indonesia D/H. GK GOH INDONESIA (*) "/>
    <m/>
    <s v="KANCAB"/>
    <s v="JAWA"/>
    <x v="7"/>
  </r>
  <r>
    <s v="YU"/>
    <s v="AB"/>
    <s v="CIMB Securities Indonesia D/H. GK GOH INDONESIA (*) "/>
    <m/>
    <s v="KANCAB"/>
    <s v="SUMATRA"/>
    <x v="6"/>
  </r>
  <r>
    <s v="YU"/>
    <s v="AB"/>
    <s v="CIMB Securities Indonesia D/H. GK GOH INDONESIA (*) "/>
    <m/>
    <s v="KANCAB"/>
    <s v="JAWA"/>
    <x v="30"/>
  </r>
  <r>
    <s v="YU"/>
    <s v="AB"/>
    <s v="CIMB Securities Indonesia D/H. GK GOH INDONESIA (*) "/>
    <m/>
    <s v="KANCAB"/>
    <s v="JAWA"/>
    <x v="2"/>
  </r>
  <r>
    <s v="YU"/>
    <s v="AB"/>
    <s v="CIMB Securities Indonesia D/H. GK GOH INDONESIA (*) "/>
    <m/>
    <s v="KANCAB"/>
    <s v="JAWA"/>
    <x v="2"/>
  </r>
  <r>
    <s v="YU"/>
    <s v="AB"/>
    <s v="CIMB Securities Indonesia D/H. GK GOH INDONESIA (*) "/>
    <m/>
    <s v="KANCAB"/>
    <s v="KALIMANTAN"/>
    <x v="29"/>
  </r>
  <r>
    <s v="YU"/>
    <s v="AB"/>
    <s v="CIMB Securities Indonesia D/H. GK GOH INDONESIA (*) "/>
    <m/>
    <s v="KANCAB"/>
    <s v="BALI"/>
    <x v="13"/>
  </r>
  <r>
    <s v="YU"/>
    <s v="AB"/>
    <s v="CIMB Securities Indonesia D/H. GK GOH INDONESIA (*) "/>
    <m/>
    <s v="KANCAB"/>
    <s v="KALIMANTAN"/>
    <x v="19"/>
  </r>
  <r>
    <s v="YU"/>
    <s v="AB"/>
    <s v="CIMB Securities Indonesia D/H. GK GOH INDONESIA (*) "/>
    <m/>
    <s v="KANCAB"/>
    <s v="JAWA"/>
    <x v="2"/>
  </r>
  <r>
    <s v="YU"/>
    <s v="AB"/>
    <s v="CIMB Securities Indonesia D/H. GK GOH INDONESIA (*) "/>
    <m/>
    <s v="KANCAB"/>
    <s v="JAWA"/>
    <x v="23"/>
  </r>
  <r>
    <s v="KI"/>
    <s v="AB"/>
    <s v="CIPTADANA SECURITIES (*)"/>
    <m/>
    <s v="KANCAB"/>
    <s v="JAWA"/>
    <x v="0"/>
  </r>
  <r>
    <s v="KI"/>
    <s v="AB"/>
    <s v="CIPTADANA SECURITIES (*)"/>
    <m/>
    <s v="KANCAB"/>
    <s v="JAWA"/>
    <x v="14"/>
  </r>
  <r>
    <s v="KI"/>
    <s v="AB"/>
    <s v="CIPTADANA SECURITIES (*)"/>
    <m/>
    <s v="KANCAB"/>
    <s v="JAWA"/>
    <x v="3"/>
  </r>
  <r>
    <s v="KI"/>
    <s v="AB"/>
    <s v="CIPTADANA SECURITIES (*)"/>
    <m/>
    <s v="KANCAB"/>
    <s v="JAWA"/>
    <x v="7"/>
  </r>
  <r>
    <s v="KI"/>
    <s v="AB"/>
    <s v="CIPTADANA SECURITIES (*)"/>
    <m/>
    <s v="KANCAB"/>
    <s v="JAWA"/>
    <x v="2"/>
  </r>
  <r>
    <s v="KI"/>
    <s v="AB"/>
    <s v="CIPTADANA SECURITIES (*)"/>
    <m/>
    <s v="KANCAB"/>
    <s v="SUMATRA"/>
    <x v="6"/>
  </r>
  <r>
    <s v="KI"/>
    <s v="AB"/>
    <s v="CIPTADANA SECURITIES (*)"/>
    <m/>
    <s v="KANCAB"/>
    <s v="JAWA"/>
    <x v="2"/>
  </r>
  <r>
    <s v="KI"/>
    <s v="AB"/>
    <s v="CIPTADANA SECURITIES (*)"/>
    <m/>
    <s v="KANCAB"/>
    <s v="JAWA"/>
    <x v="2"/>
  </r>
  <r>
    <s v="TA"/>
    <s v="AB"/>
    <s v="MAGNUS CAPITAL D/H. CITI PACIFIC SECURITIES D/H : GENTAPASTADO ABADI"/>
    <m/>
    <s v="KANCAB"/>
    <s v="JAWA"/>
    <x v="2"/>
  </r>
  <r>
    <s v="XA"/>
    <s v="AB"/>
    <s v="WOORI KORINDO SECURITIES INDONESIA dh CLEMONT SECURITIES IND"/>
    <m/>
    <s v="KANCAB"/>
    <s v="JAWA"/>
    <x v="2"/>
  </r>
  <r>
    <s v="OD"/>
    <s v="AB"/>
    <s v="DANAREKSA SEKURITAS (*)"/>
    <m/>
    <s v="KANCAB"/>
    <s v="JAWA"/>
    <x v="2"/>
  </r>
  <r>
    <s v="OD"/>
    <s v="AB"/>
    <s v="DANAREKSA SEKURITAS (*)"/>
    <m/>
    <s v="KANCAB"/>
    <s v="JAWA"/>
    <x v="2"/>
  </r>
  <r>
    <s v="OD"/>
    <s v="AB"/>
    <s v="DANAREKSA SEKURITAS (*)"/>
    <m/>
    <s v="KANCAB"/>
    <s v="JAWA"/>
    <x v="2"/>
  </r>
  <r>
    <s v="OD"/>
    <s v="AB"/>
    <s v="DANAREKSA SEKURITAS (*)"/>
    <m/>
    <s v="KANCAB"/>
    <s v="JAWA"/>
    <x v="2"/>
  </r>
  <r>
    <s v="OD"/>
    <s v="AB"/>
    <s v="DANAREKSA SEKURITAS (*)"/>
    <m/>
    <s v="KANCAB"/>
    <s v="JAWA"/>
    <x v="2"/>
  </r>
  <r>
    <s v="OD"/>
    <s v="AB"/>
    <s v="DANAREKSA SEKURITAS (*)"/>
    <m/>
    <s v="KANCAB"/>
    <s v="JAWA"/>
    <x v="2"/>
  </r>
  <r>
    <s v="OD"/>
    <s v="AB"/>
    <s v="DANAREKSA SEKURITAS (*)"/>
    <m/>
    <s v="KANCAB"/>
    <s v="JAWA"/>
    <x v="3"/>
  </r>
  <r>
    <s v="OD"/>
    <s v="AB"/>
    <s v="DANAREKSA SEKURITAS (*)"/>
    <m/>
    <s v="KANCAB"/>
    <s v="JAWA"/>
    <x v="2"/>
  </r>
  <r>
    <s v="OD"/>
    <s v="AB"/>
    <s v="DANAREKSA SEKURITAS (*)"/>
    <m/>
    <s v="KANCAB"/>
    <s v="JAWA"/>
    <x v="2"/>
  </r>
  <r>
    <s v="OD"/>
    <s v="AB"/>
    <s v="DANAREKSA SEKURITAS (*)"/>
    <m/>
    <s v="KANCAB"/>
    <s v="JAWA"/>
    <x v="0"/>
  </r>
  <r>
    <s v="OD"/>
    <s v="AB"/>
    <s v="DANAREKSA SEKURITAS (*)"/>
    <m/>
    <s v="KANCAB"/>
    <s v="SULAWESI"/>
    <x v="9"/>
  </r>
  <r>
    <s v="OD"/>
    <s v="AB"/>
    <s v="DANAREKSA SEKURITAS (*)"/>
    <m/>
    <s v="KANCAB"/>
    <s v="JAWA"/>
    <x v="2"/>
  </r>
  <r>
    <s v="OD"/>
    <s v="AB"/>
    <s v="DANAREKSA SEKURITAS (*)"/>
    <m/>
    <s v="KANCAB"/>
    <s v="JAWA"/>
    <x v="8"/>
  </r>
  <r>
    <s v="OD"/>
    <s v="AB"/>
    <s v="DANAREKSA SEKURITAS (*)"/>
    <m/>
    <s v="KANCAB"/>
    <s v="JAWA"/>
    <x v="8"/>
  </r>
  <r>
    <s v="OD"/>
    <s v="AB"/>
    <s v="DANAREKSA SEKURITAS (*)"/>
    <m/>
    <s v="KANCAB"/>
    <s v="JAWA"/>
    <x v="4"/>
  </r>
  <r>
    <s v="OD"/>
    <s v="AB"/>
    <s v="DANAREKSA SEKURITAS (*)"/>
    <m/>
    <s v="KANCAB"/>
    <s v="JAWA"/>
    <x v="4"/>
  </r>
  <r>
    <s v="OD"/>
    <s v="AB"/>
    <s v="DANAREKSA SEKURITAS (*)"/>
    <m/>
    <s v="KANCAB"/>
    <s v="JAWA"/>
    <x v="4"/>
  </r>
  <r>
    <s v="OD"/>
    <s v="AB"/>
    <s v="DANAREKSA SEKURITAS (*)"/>
    <m/>
    <s v="KANCAB"/>
    <s v="JAWA"/>
    <x v="4"/>
  </r>
  <r>
    <s v="OD"/>
    <s v="AB"/>
    <s v="DANAREKSA SEKURITAS (*)"/>
    <m/>
    <s v="KANCAB"/>
    <s v="JAWA"/>
    <x v="7"/>
  </r>
  <r>
    <s v="OD"/>
    <s v="AB"/>
    <s v="DANAREKSA SEKURITAS (*)"/>
    <m/>
    <s v="KANCAB"/>
    <s v="JAWA"/>
    <x v="27"/>
  </r>
  <r>
    <s v="OD"/>
    <s v="AB"/>
    <s v="DANAREKSA SEKURITAS (*)"/>
    <m/>
    <s v="KANCAB"/>
    <s v="SUMATRA"/>
    <x v="6"/>
  </r>
  <r>
    <s v="OD"/>
    <s v="AB"/>
    <s v="DANAREKSA SEKURITAS (*)"/>
    <m/>
    <s v="KANCAB"/>
    <s v="SUMATRA"/>
    <x v="1"/>
  </r>
  <r>
    <s v="OD"/>
    <s v="AB"/>
    <s v="DANAREKSA SEKURITAS (*)"/>
    <m/>
    <s v="KANCAB"/>
    <s v="JAWA"/>
    <x v="5"/>
  </r>
  <r>
    <s v="OD"/>
    <s v="AB"/>
    <s v="DANAREKSA SEKURITAS (*)"/>
    <m/>
    <s v="KANCAB"/>
    <s v="JAWA"/>
    <x v="2"/>
  </r>
  <r>
    <s v="OD"/>
    <s v="AB"/>
    <s v="DANAREKSA SEKURITAS (*)"/>
    <m/>
    <s v="KANCAB"/>
    <s v="JAWA"/>
    <x v="23"/>
  </r>
  <r>
    <s v="OD"/>
    <s v="AB"/>
    <s v="DANAREKSA SEKURITAS (*)"/>
    <m/>
    <s v="KANCAB"/>
    <s v="SUMATRA"/>
    <x v="6"/>
  </r>
  <r>
    <s v="OD"/>
    <s v="AB"/>
    <s v="DANAREKSA SEKURITAS (*)"/>
    <m/>
    <s v="KANCAB"/>
    <s v="SUMATRA"/>
    <x v="1"/>
  </r>
  <r>
    <s v="PF"/>
    <s v="AB"/>
    <s v="DANASAKTI SECURITIES (*)"/>
    <m/>
    <s v="KANCAB"/>
    <s v="JAWA"/>
    <x v="5"/>
  </r>
  <r>
    <s v="TX"/>
    <s v="AB"/>
    <s v="DHANAWIBAWA ARTHACEMERLANG"/>
    <m/>
    <s v="KANCAB"/>
    <s v="JAWA"/>
    <x v="2"/>
  </r>
  <r>
    <s v="TX"/>
    <s v="AB"/>
    <s v="DHANAWIBAWA ARTHACEMERLANG"/>
    <m/>
    <s v="KANCAB"/>
    <s v="JAWA"/>
    <x v="3"/>
  </r>
  <r>
    <s v="TX"/>
    <s v="AB"/>
    <s v="DHANAWIBAWA ARTHACEMERLANG"/>
    <m/>
    <s v="KANCAB"/>
    <s v="JAWA"/>
    <x v="0"/>
  </r>
  <r>
    <s v="AG"/>
    <s v="AB"/>
    <s v="KIWOOM SECURITIES INDONESIA"/>
    <m/>
    <s v="KANCAB"/>
    <s v="JAWA"/>
    <x v="2"/>
  </r>
  <r>
    <s v="AG"/>
    <s v="AB"/>
    <s v="KIWOOM SECURITIES INDONESIA"/>
    <m/>
    <s v="KANCAB"/>
    <s v="JAWA"/>
    <x v="23"/>
  </r>
  <r>
    <s v="AG"/>
    <s v="AB"/>
    <s v="KIWOOM SECURITIES INDONESIA"/>
    <m/>
    <s v="KANCAB"/>
    <s v="JAWA"/>
    <x v="2"/>
  </r>
  <r>
    <s v="AG"/>
    <s v="AB"/>
    <s v="KIWOOM SECURITIES INDONESIA"/>
    <m/>
    <s v="KANCAB"/>
    <s v="JAWA"/>
    <x v="0"/>
  </r>
  <r>
    <s v="AG"/>
    <s v="AB"/>
    <s v="KIWOOM SECURITIES INDONESIA"/>
    <m/>
    <s v="KANCAB"/>
    <s v="JAWA"/>
    <x v="2"/>
  </r>
  <r>
    <s v="AG"/>
    <s v="AB"/>
    <s v="KIWOOM SECURITIES INDONESIA"/>
    <m/>
    <s v="KANCAB"/>
    <s v="SUMATRA"/>
    <x v="6"/>
  </r>
  <r>
    <s v="AG"/>
    <s v="AB"/>
    <s v="KIWOOM SECURITIES INDONESIA"/>
    <m/>
    <s v="KANCAB"/>
    <s v="JAWA"/>
    <x v="3"/>
  </r>
  <r>
    <s v="PI"/>
    <s v="AB"/>
    <s v="MAGENTA KAPITAL INDONESIA D/H EMCO D/H E-CAPITAL SECURITIES D/H : SURABAYA ARTHA SELARAS"/>
    <m/>
    <s v="KANCAB"/>
    <s v="SUMATRA"/>
    <x v="16"/>
  </r>
  <r>
    <s v="ZR"/>
    <s v="AB"/>
    <s v="BUMIPUTERA CAPITAL INDONESIA D/H FICOR SECKURITAS INDONESIA"/>
    <m/>
    <s v="KANCAB"/>
    <s v="JAWA"/>
    <x v="3"/>
  </r>
  <r>
    <s v="ZR"/>
    <s v="AB"/>
    <s v="BUMIPUTERA CAPITAL INDONESIA D/H FICOR SECKURITAS INDONESIA"/>
    <m/>
    <s v="KANCAB"/>
    <s v="SUMATRA"/>
    <x v="20"/>
  </r>
  <r>
    <s v="ZR"/>
    <s v="AB"/>
    <s v="BUMIPUTERA CAPITAL INDONESIA D/H FICOR SECKURITAS INDONESIA"/>
    <m/>
    <s v="KANCAB"/>
    <s v="KALIMANTAN"/>
    <x v="29"/>
  </r>
  <r>
    <s v="ZR"/>
    <s v="AB"/>
    <s v="BUMIPUTERA CAPITAL INDONESIA D/H FICOR SECKURITAS INDONESIA"/>
    <m/>
    <s v="KANCAB"/>
    <s v="KALIMANTAN"/>
    <x v="31"/>
  </r>
  <r>
    <s v="ZR"/>
    <s v="AB"/>
    <s v="BUMIPUTERA CAPITAL INDONESIA D/H FICOR SECKURITAS INDONESIA"/>
    <m/>
    <s v="KANCAB"/>
    <s v="JAWA"/>
    <x v="7"/>
  </r>
  <r>
    <s v="ES"/>
    <s v="AB"/>
    <s v="EKOKAPITAL SEKURITAS (*)"/>
    <m/>
    <s v="KANCAB"/>
    <s v="JAWA"/>
    <x v="3"/>
  </r>
  <r>
    <s v="ES"/>
    <s v="AB"/>
    <s v="EKOKAPITAL SEKURITAS (*)"/>
    <m/>
    <s v="KANCAB"/>
    <s v="SULAWESI"/>
    <x v="9"/>
  </r>
  <r>
    <s v="BS"/>
    <s v="AB"/>
    <s v="EQUITY SECURITIES INDONESIA"/>
    <m/>
    <s v="KANCAB"/>
    <s v="JAWA"/>
    <x v="2"/>
  </r>
  <r>
    <s v="BS"/>
    <s v="AB"/>
    <s v="EQUITY SECURITIES INDONESIA"/>
    <m/>
    <s v="KANCAB"/>
    <s v="JAWA"/>
    <x v="2"/>
  </r>
  <r>
    <s v="BS"/>
    <s v="AB"/>
    <s v="EQUITY SECURITIES INDONESIA"/>
    <m/>
    <s v="KANCAB"/>
    <s v="JAWA"/>
    <x v="0"/>
  </r>
  <r>
    <s v="BS"/>
    <s v="AB"/>
    <s v="EQUITY SECURITIES INDONESIA"/>
    <m/>
    <s v="KANCAB"/>
    <s v="JAWA"/>
    <x v="7"/>
  </r>
  <r>
    <s v="BS"/>
    <s v="AB"/>
    <s v="EQUITY SECURITIES INDONESIA"/>
    <m/>
    <s v="KANCAB"/>
    <s v="JAWA"/>
    <x v="3"/>
  </r>
  <r>
    <s v="YP"/>
    <s v="AB"/>
    <s v="DAEWOO SECURITIES INDONESIA d/h. ETRADING SECURITIES d/h : MONAS BUANA SECURITIES d/h : BINTANG MAKMUR SEC."/>
    <m/>
    <s v="KANCAB"/>
    <s v="SUMATRA"/>
    <x v="20"/>
  </r>
  <r>
    <s v="YP"/>
    <s v="AB"/>
    <s v="DAEWOO SECURITIES INDONESIA d/h. ETRADING SECURITIES d/h : MONAS BUANA SECURITIES d/h : BINTANG MAKMUR SEC."/>
    <m/>
    <s v="KANCAB"/>
    <s v="JAWA"/>
    <x v="2"/>
  </r>
  <r>
    <s v="YP"/>
    <s v="AB"/>
    <s v="DAEWOO SECURITIES INDONESIA d/h. ETRADING SECURITIES d/h : MONAS BUANA SECURITIES d/h : BINTANG MAKMUR SEC."/>
    <m/>
    <s v="KANCAB"/>
    <s v="JAWA"/>
    <x v="2"/>
  </r>
  <r>
    <s v="YP"/>
    <s v="AB"/>
    <s v="DAEWOO SECURITIES INDONESIA d/h. ETRADING SECURITIES d/h : MONAS BUANA SECURITIES d/h : BINTANG MAKMUR SEC."/>
    <m/>
    <s v="KANCAB"/>
    <s v="JAWA"/>
    <x v="23"/>
  </r>
  <r>
    <s v="YP"/>
    <s v="AB"/>
    <s v="DAEWOO SECURITIES INDONESIA d/h. ETRADING SECURITIES d/h : MONAS BUANA SECURITIES d/h : BINTANG MAKMUR SEC."/>
    <m/>
    <s v="KANCAB"/>
    <s v="JAWA"/>
    <x v="2"/>
  </r>
  <r>
    <s v="YP"/>
    <s v="AB"/>
    <s v="DAEWOO SECURITIES INDONESIA d/h. ETRADING SECURITIES d/h : MONAS BUANA SECURITIES d/h : BINTANG MAKMUR SEC."/>
    <m/>
    <s v="KANCAB"/>
    <s v="JAWA"/>
    <x v="2"/>
  </r>
  <r>
    <s v="YP"/>
    <s v="AB"/>
    <s v="DAEWOO SECURITIES INDONESIA d/h. ETRADING SECURITIES d/h : MONAS BUANA SECURITIES d/h : BINTANG MAKMUR SEC."/>
    <m/>
    <s v="KANCAB"/>
    <s v="JAWA"/>
    <x v="32"/>
  </r>
  <r>
    <s v="YP"/>
    <s v="AB"/>
    <s v="DAEWOO SECURITIES INDONESIA d/h. ETRADING SECURITIES d/h : MONAS BUANA SECURITIES d/h : BINTANG MAKMUR SEC."/>
    <m/>
    <s v="KANCAB"/>
    <s v="JAWA"/>
    <x v="2"/>
  </r>
  <r>
    <s v="YP"/>
    <s v="AB"/>
    <s v="DAEWOO SECURITIES INDONESIA d/h. ETRADING SECURITIES d/h : MONAS BUANA SECURITIES d/h : BINTANG MAKMUR SEC."/>
    <m/>
    <s v="KANCAB"/>
    <s v="JAWA"/>
    <x v="33"/>
  </r>
  <r>
    <s v="YP"/>
    <s v="AB"/>
    <s v="DAEWOO SECURITIES INDONESIA d/h. ETRADING SECURITIES d/h : MONAS BUANA SECURITIES d/h : BINTANG MAKMUR SEC."/>
    <m/>
    <s v="KANCAB"/>
    <s v="JAWA"/>
    <x v="2"/>
  </r>
  <r>
    <s v="YP"/>
    <s v="AB"/>
    <s v="DAEWOO SECURITIES INDONESIA d/h. ETRADING SECURITIES d/h : MONAS BUANA SECURITIES d/h : BINTANG MAKMUR SEC."/>
    <m/>
    <s v="KANCAB"/>
    <s v="JAWA"/>
    <x v="2"/>
  </r>
  <r>
    <s v="YP"/>
    <s v="AB"/>
    <s v="DAEWOO SECURITIES INDONESIA d/h. ETRADING SECURITIES d/h : MONAS BUANA SECURITIES d/h : BINTANG MAKMUR SEC."/>
    <m/>
    <s v="KANCAB"/>
    <s v="JAWA"/>
    <x v="2"/>
  </r>
  <r>
    <s v="YP"/>
    <s v="AB"/>
    <s v="DAEWOO SECURITIES INDONESIA d/h. ETRADING SECURITIES d/h : MONAS BUANA SECURITIES d/h : BINTANG MAKMUR SEC."/>
    <m/>
    <s v="KANCAB"/>
    <s v="JAWA"/>
    <x v="2"/>
  </r>
  <r>
    <s v="YP"/>
    <s v="AB"/>
    <s v="DAEWOO SECURITIES INDONESIA d/h. ETRADING SECURITIES d/h : MONAS BUANA SECURITIES d/h : BINTANG MAKMUR SEC."/>
    <m/>
    <s v="KANCAB"/>
    <s v="JAWA"/>
    <x v="2"/>
  </r>
  <r>
    <s v="YP"/>
    <s v="AB"/>
    <s v="DAEWOO SECURITIES INDONESIA d/h. ETRADING SECURITIES d/h : MONAS BUANA SECURITIES d/h : BINTANG MAKMUR SEC."/>
    <m/>
    <s v="KANCAB"/>
    <s v="JAWA"/>
    <x v="2"/>
  </r>
  <r>
    <s v="YP"/>
    <s v="AB"/>
    <s v="DAEWOO SECURITIES INDONESIA d/h. ETRADING SECURITIES d/h : MONAS BUANA SECURITIES d/h : BINTANG MAKMUR SEC."/>
    <m/>
    <s v="KANCAB"/>
    <s v="JAWA"/>
    <x v="2"/>
  </r>
  <r>
    <s v="YP"/>
    <s v="AB"/>
    <s v="DAEWOO SECURITIES INDONESIA d/h. ETRADING SECURITIES d/h : MONAS BUANA SECURITIES d/h : BINTANG MAKMUR SEC."/>
    <m/>
    <s v="KANCAB"/>
    <s v="JAWA"/>
    <x v="2"/>
  </r>
  <r>
    <s v="YP"/>
    <s v="AB"/>
    <s v="DAEWOO SECURITIES INDONESIA d/h. ETRADING SECURITIES d/h : MONAS BUANA SECURITIES d/h : BINTANG MAKMUR SEC."/>
    <m/>
    <s v="KANCAB"/>
    <s v="JAWA"/>
    <x v="2"/>
  </r>
  <r>
    <s v="YP"/>
    <s v="AB"/>
    <s v="DAEWOO SECURITIES INDONESIA d/h. ETRADING SECURITIES d/h : MONAS BUANA SECURITIES d/h : BINTANG MAKMUR SEC."/>
    <m/>
    <s v="KANCAB"/>
    <s v="JAWA"/>
    <x v="34"/>
  </r>
  <r>
    <s v="YP"/>
    <s v="AB"/>
    <s v="DAEWOO SECURITIES INDONESIA d/h. ETRADING SECURITIES d/h : MONAS BUANA SECURITIES d/h : BINTANG MAKMUR SEC."/>
    <m/>
    <s v="KANCAB"/>
    <s v="JAWA"/>
    <x v="34"/>
  </r>
  <r>
    <s v="YP"/>
    <s v="AB"/>
    <s v="DAEWOO SECURITIES INDONESIA d/h. ETRADING SECURITIES d/h : MONAS BUANA SECURITIES d/h : BINTANG MAKMUR SEC."/>
    <m/>
    <s v="KANCAB"/>
    <s v="JAWA"/>
    <x v="2"/>
  </r>
  <r>
    <s v="YP"/>
    <s v="AB"/>
    <s v="DAEWOO SECURITIES INDONESIA d/h. ETRADING SECURITIES d/h : MONAS BUANA SECURITIES d/h : BINTANG MAKMUR SEC."/>
    <m/>
    <s v="KANCAB"/>
    <s v="JAWA"/>
    <x v="2"/>
  </r>
  <r>
    <s v="YP"/>
    <s v="AB"/>
    <s v="DAEWOO SECURITIES INDONESIA d/h. ETRADING SECURITIES d/h : MONAS BUANA SECURITIES d/h : BINTANG MAKMUR SEC."/>
    <m/>
    <s v="KANCAB"/>
    <s v="JAWA"/>
    <x v="14"/>
  </r>
  <r>
    <s v="YP"/>
    <s v="AB"/>
    <s v="DAEWOO SECURITIES INDONESIA d/h. ETRADING SECURITIES d/h : MONAS BUANA SECURITIES d/h : BINTANG MAKMUR SEC."/>
    <m/>
    <s v="KANCAB"/>
    <s v="JAWA"/>
    <x v="2"/>
  </r>
  <r>
    <s v="YP"/>
    <s v="AB"/>
    <s v="DAEWOO SECURITIES INDONESIA d/h. ETRADING SECURITIES d/h : MONAS BUANA SECURITIES d/h : BINTANG MAKMUR SEC."/>
    <m/>
    <s v="KANCAB"/>
    <s v="JAWA"/>
    <x v="2"/>
  </r>
  <r>
    <s v="YP"/>
    <s v="AB"/>
    <s v="DAEWOO SECURITIES INDONESIA d/h. ETRADING SECURITIES d/h : MONAS BUANA SECURITIES d/h : BINTANG MAKMUR SEC."/>
    <m/>
    <s v="KANCAB"/>
    <s v="JAWA"/>
    <x v="2"/>
  </r>
  <r>
    <s v="YP"/>
    <s v="AB"/>
    <s v="DAEWOO SECURITIES INDONESIA d/h. ETRADING SECURITIES d/h : MONAS BUANA SECURITIES d/h : BINTANG MAKMUR SEC."/>
    <m/>
    <s v="KANCAB"/>
    <s v="JAWA"/>
    <x v="2"/>
  </r>
  <r>
    <s v="YP"/>
    <s v="AB"/>
    <s v="DAEWOO SECURITIES INDONESIA d/h. ETRADING SECURITIES d/h : MONAS BUANA SECURITIES d/h : BINTANG MAKMUR SEC."/>
    <m/>
    <s v="KANCAB"/>
    <s v="BALI"/>
    <x v="13"/>
  </r>
  <r>
    <s v="YP"/>
    <s v="AB"/>
    <s v="DAEWOO SECURITIES INDONESIA d/h. ETRADING SECURITIES d/h : MONAS BUANA SECURITIES d/h : BINTANG MAKMUR SEC."/>
    <m/>
    <s v="KANCAB"/>
    <s v="JAWA"/>
    <x v="8"/>
  </r>
  <r>
    <s v="YP"/>
    <s v="AB"/>
    <s v="DAEWOO SECURITIES INDONESIA d/h. ETRADING SECURITIES d/h : MONAS BUANA SECURITIES d/h : BINTANG MAKMUR SEC."/>
    <m/>
    <s v="KANCAB"/>
    <s v="JAWA"/>
    <x v="5"/>
  </r>
  <r>
    <s v="YP"/>
    <s v="AB"/>
    <s v="DAEWOO SECURITIES INDONESIA d/h. ETRADING SECURITIES d/h : MONAS BUANA SECURITIES d/h : BINTANG MAKMUR SEC."/>
    <m/>
    <s v="KANCAB"/>
    <s v="JAWA"/>
    <x v="3"/>
  </r>
  <r>
    <s v="YP"/>
    <s v="AB"/>
    <s v="DAEWOO SECURITIES INDONESIA d/h. ETRADING SECURITIES d/h : MONAS BUANA SECURITIES d/h : BINTANG MAKMUR SEC."/>
    <m/>
    <s v="KANCAB"/>
    <s v="JAWA"/>
    <x v="3"/>
  </r>
  <r>
    <s v="YP"/>
    <s v="AB"/>
    <s v="DAEWOO SECURITIES INDONESIA d/h. ETRADING SECURITIES d/h : MONAS BUANA SECURITIES d/h : BINTANG MAKMUR SEC."/>
    <m/>
    <s v="KANCAB"/>
    <s v="JAWA"/>
    <x v="3"/>
  </r>
  <r>
    <s v="YP"/>
    <s v="AB"/>
    <s v="DAEWOO SECURITIES INDONESIA d/h. ETRADING SECURITIES d/h : MONAS BUANA SECURITIES d/h : BINTANG MAKMUR SEC."/>
    <m/>
    <s v="KANCAB"/>
    <s v="JAWA"/>
    <x v="7"/>
  </r>
  <r>
    <s v="YP"/>
    <s v="AB"/>
    <s v="DAEWOO SECURITIES INDONESIA d/h. ETRADING SECURITIES d/h : MONAS BUANA SECURITIES d/h : BINTANG MAKMUR SEC."/>
    <m/>
    <s v="KANCAB"/>
    <s v="JAWA"/>
    <x v="4"/>
  </r>
  <r>
    <s v="YP"/>
    <s v="AB"/>
    <s v="DAEWOO SECURITIES INDONESIA d/h. ETRADING SECURITIES d/h : MONAS BUANA SECURITIES d/h : BINTANG MAKMUR SEC."/>
    <m/>
    <s v="KANCAB"/>
    <s v="SUMATRA"/>
    <x v="16"/>
  </r>
  <r>
    <s v="YP"/>
    <s v="AB"/>
    <s v="DAEWOO SECURITIES INDONESIA d/h. ETRADING SECURITIES d/h : MONAS BUANA SECURITIES d/h : BINTANG MAKMUR SEC."/>
    <m/>
    <s v="KANCAB"/>
    <s v="SUMATRA"/>
    <x v="6"/>
  </r>
  <r>
    <s v="YP"/>
    <s v="AB"/>
    <s v="DAEWOO SECURITIES INDONESIA d/h. ETRADING SECURITIES d/h : MONAS BUANA SECURITIES d/h : BINTANG MAKMUR SEC."/>
    <m/>
    <s v="KANCAB"/>
    <s v="SUMATRA"/>
    <x v="6"/>
  </r>
  <r>
    <s v="YP"/>
    <s v="AB"/>
    <s v="DAEWOO SECURITIES INDONESIA d/h. ETRADING SECURITIES d/h : MONAS BUANA SECURITIES d/h : BINTANG MAKMUR SEC."/>
    <m/>
    <s v="KANCAB"/>
    <s v="SULAWESI"/>
    <x v="9"/>
  </r>
  <r>
    <s v="YP"/>
    <s v="AB"/>
    <s v="DAEWOO SECURITIES INDONESIA d/h. ETRADING SECURITIES d/h : MONAS BUANA SECURITIES d/h : BINTANG MAKMUR SEC."/>
    <m/>
    <s v="KANCAB"/>
    <s v="SUMATRA"/>
    <x v="1"/>
  </r>
  <r>
    <s v="YP"/>
    <s v="AB"/>
    <s v="DAEWOO SECURITIES INDONESIA d/h. ETRADING SECURITIES d/h : MONAS BUANA SECURITIES d/h : BINTANG MAKMUR SEC."/>
    <m/>
    <s v="KANCAB"/>
    <s v="KALIMANTAN"/>
    <x v="29"/>
  </r>
  <r>
    <s v="YP"/>
    <s v="AB"/>
    <s v="DAEWOO SECURITIES INDONESIA d/h. ETRADING SECURITIES d/h : MONAS BUANA SECURITIES d/h : BINTANG MAKMUR SEC."/>
    <m/>
    <s v="KANCAB"/>
    <s v="JAWA"/>
    <x v="2"/>
  </r>
  <r>
    <s v="YP"/>
    <s v="AB"/>
    <s v="DAEWOO SECURITIES INDONESIA d/h. ETRADING SECURITIES d/h : MONAS BUANA SECURITIES d/h : BINTANG MAKMUR SEC."/>
    <m/>
    <s v="KANCAB"/>
    <s v="JAWA"/>
    <x v="2"/>
  </r>
  <r>
    <s v="YP"/>
    <s v="AB"/>
    <s v="DAEWOO SECURITIES INDONESIA d/h. ETRADING SECURITIES d/h : MONAS BUANA SECURITIES d/h : BINTANG MAKMUR SEC."/>
    <m/>
    <s v="PIPM"/>
    <s v="SUMATRA"/>
    <x v="10"/>
  </r>
  <r>
    <s v="YP"/>
    <s v="AB"/>
    <s v="DAEWOO SECURITIES INDONESIA d/h. ETRADING SECURITIES d/h : MONAS BUANA SECURITIES d/h : BINTANG MAKMUR SEC."/>
    <m/>
    <s v="PIPM"/>
    <s v="JAWA"/>
    <x v="2"/>
  </r>
  <r>
    <s v="YP"/>
    <s v="AB"/>
    <s v="DAEWOO SECURITIES INDONESIA d/h. ETRADING SECURITIES d/h : MONAS BUANA SECURITIES d/h : BINTANG MAKMUR SEC."/>
    <m/>
    <s v="PIPM"/>
    <s v="JAWA"/>
    <x v="14"/>
  </r>
  <r>
    <s v="YP"/>
    <s v="AB"/>
    <s v="DAEWOO SECURITIES INDONESIA d/h. ETRADING SECURITIES d/h : MONAS BUANA SECURITIES d/h : BINTANG MAKMUR SEC."/>
    <m/>
    <s v="PIPM"/>
    <s v="SUMATRA"/>
    <x v="25"/>
  </r>
  <r>
    <s v="YP"/>
    <s v="AB"/>
    <s v="DAEWOO SECURITIES INDONESIA d/h. ETRADING SECURITIES d/h : MONAS BUANA SECURITIES d/h : BINTANG MAKMUR SEC."/>
    <m/>
    <s v="PIPM"/>
    <s v="SUMATRA"/>
    <x v="18"/>
  </r>
  <r>
    <s v="YP"/>
    <s v="AB"/>
    <s v="DAEWOO SECURITIES INDONESIA d/h. ETRADING SECURITIES d/h : MONAS BUANA SECURITIES d/h : BINTANG MAKMUR SEC."/>
    <m/>
    <s v="PIPM"/>
    <s v="JAWA"/>
    <x v="4"/>
  </r>
  <r>
    <s v="YP"/>
    <s v="AB"/>
    <s v="DAEWOO SECURITIES INDONESIA d/h. ETRADING SECURITIES d/h : MONAS BUANA SECURITIES d/h : BINTANG MAKMUR SEC."/>
    <m/>
    <s v="PIPM"/>
    <s v="BALI"/>
    <x v="13"/>
  </r>
  <r>
    <s v="YP"/>
    <s v="AB"/>
    <s v="DAEWOO SECURITIES INDONESIA d/h. ETRADING SECURITIES d/h : MONAS BUANA SECURITIES d/h : BINTANG MAKMUR SEC."/>
    <m/>
    <s v="PIPM"/>
    <s v="JAWA"/>
    <x v="2"/>
  </r>
  <r>
    <s v="YP"/>
    <s v="AB"/>
    <s v="DAEWOO SECURITIES INDONESIA d/h. ETRADING SECURITIES d/h : MONAS BUANA SECURITIES d/h : BINTANG MAKMUR SEC."/>
    <m/>
    <s v="PIPM"/>
    <s v="JAWA"/>
    <x v="2"/>
  </r>
  <r>
    <s v="AO"/>
    <s v="AB"/>
    <s v="ERDIKHA ELIT SEKURITAS"/>
    <m/>
    <s v="KANCAB"/>
    <s v="JAWA"/>
    <x v="7"/>
  </r>
  <r>
    <s v="AO"/>
    <s v="AB"/>
    <s v="ERDIKHA ELIT SEKURITAS"/>
    <m/>
    <s v="KANCAB"/>
    <s v="JAWA"/>
    <x v="0"/>
  </r>
  <r>
    <s v="GN"/>
    <s v="Non AB"/>
    <s v="Garuda Nusantara Capital"/>
    <m/>
    <s v="KANCAB"/>
    <s v="JAWA"/>
    <x v="0"/>
  </r>
  <r>
    <s v="GN"/>
    <s v="Non AB"/>
    <s v="Garuda Nusantara Capital"/>
    <m/>
    <s v="KANCAB"/>
    <s v="SUMATRA"/>
    <x v="16"/>
  </r>
  <r>
    <s v="HD"/>
    <s v="AB"/>
    <s v="HD Capital Tbk d/h HARUMDANA SEKURITAS"/>
    <m/>
    <s v="KANCAB"/>
    <s v="JAWA"/>
    <x v="2"/>
  </r>
  <r>
    <s v="HD"/>
    <s v="AB"/>
    <s v="HD Capital Tbk d/h HARUMDANA SEKURITAS"/>
    <m/>
    <s v="KANCAB"/>
    <s v="JAWA"/>
    <x v="23"/>
  </r>
  <r>
    <s v="HD"/>
    <s v="AB"/>
    <s v="HD Capital Tbk d/h HARUMDANA SEKURITAS"/>
    <m/>
    <s v="KANCAB"/>
    <s v="JAWA"/>
    <x v="0"/>
  </r>
  <r>
    <s v="HP"/>
    <s v="AB"/>
    <s v="HENAN PUTIHRAI"/>
    <m/>
    <s v="KANCAB"/>
    <s v="JAWA"/>
    <x v="3"/>
  </r>
  <r>
    <s v="HP"/>
    <s v="AB"/>
    <s v="HENAN PUTIHRAI"/>
    <m/>
    <s v="KANCAB"/>
    <s v="KALIMANTAN"/>
    <x v="29"/>
  </r>
  <r>
    <s v="HP"/>
    <s v="AB"/>
    <s v="HENAN PUTIHRAI"/>
    <m/>
    <s v="KANCAB"/>
    <s v="KALIMANTAN"/>
    <x v="31"/>
  </r>
  <r>
    <s v="PD"/>
    <s v="AB"/>
    <s v="INDO PREMIER SECURITIES  D/H : PURIDANA SEKURINDO"/>
    <m/>
    <s v="KANCAB"/>
    <s v="JAWA"/>
    <x v="2"/>
  </r>
  <r>
    <s v="PD"/>
    <s v="AB"/>
    <s v="INDO PREMIER SECURITIES  D/H : PURIDANA SEKURINDO"/>
    <m/>
    <s v="KANCAB"/>
    <s v="JAWA"/>
    <x v="0"/>
  </r>
  <r>
    <s v="PD"/>
    <s v="AB"/>
    <s v="INDO PREMIER SECURITIES  D/H : PURIDANA SEKURINDO"/>
    <m/>
    <s v="KANCAB"/>
    <s v="JAWA"/>
    <x v="3"/>
  </r>
  <r>
    <s v="PD"/>
    <s v="AB"/>
    <s v="INDO PREMIER SECURITIES  D/H : PURIDANA SEKURINDO"/>
    <m/>
    <s v="KANCAB"/>
    <s v="JAWA"/>
    <x v="7"/>
  </r>
  <r>
    <s v="PD"/>
    <s v="AB"/>
    <s v="INDO PREMIER SECURITIES  D/H : PURIDANA SEKURINDO"/>
    <m/>
    <s v="KANCAB"/>
    <s v="SULAWESI"/>
    <x v="9"/>
  </r>
  <r>
    <s v="PD"/>
    <s v="AB"/>
    <s v="INDO PREMIER SECURITIES  D/H : PURIDANA SEKURINDO"/>
    <m/>
    <s v="KANCAB"/>
    <s v="SUMATRA"/>
    <x v="6"/>
  </r>
  <r>
    <s v="PD"/>
    <s v="AB"/>
    <s v="INDO PREMIER SECURITIES  D/H : PURIDANA SEKURINDO"/>
    <m/>
    <s v="KANCAB"/>
    <s v="JAWA"/>
    <x v="5"/>
  </r>
  <r>
    <s v="PD"/>
    <s v="AB"/>
    <s v="INDO PREMIER SECURITIES  D/H : PURIDANA SEKURINDO"/>
    <m/>
    <s v="KANCAB"/>
    <s v="JAWA"/>
    <x v="23"/>
  </r>
  <r>
    <s v="PD"/>
    <s v="AB"/>
    <s v="INDO PREMIER SECURITIES  D/H : PURIDANA SEKURINDO"/>
    <m/>
    <s v="KANCAB"/>
    <s v="JAWA"/>
    <x v="7"/>
  </r>
  <r>
    <s v="PD"/>
    <s v="AB"/>
    <s v="INDO PREMIER SECURITIES  D/H : PURIDANA SEKURINDO"/>
    <m/>
    <s v="PIPM"/>
    <s v="SUMATRA"/>
    <x v="16"/>
  </r>
  <r>
    <s v="PD"/>
    <s v="AB"/>
    <s v="INDO PREMIER SECURITIES  D/H : PURIDANA SEKURINDO"/>
    <m/>
    <s v="KANCAB"/>
    <s v="JAWA"/>
    <x v="2"/>
  </r>
  <r>
    <s v="PD"/>
    <s v="AB"/>
    <s v="INDO PREMIER SECURITIES  D/H : PURIDANA SEKURINDO"/>
    <m/>
    <s v="KANCAB"/>
    <s v="JAWA"/>
    <x v="8"/>
  </r>
  <r>
    <s v="PD"/>
    <s v="AB"/>
    <s v="INDO PREMIER SECURITIES  D/H : PURIDANA SEKURINDO"/>
    <m/>
    <s v="KANCAB"/>
    <s v="JAWA"/>
    <x v="0"/>
  </r>
  <r>
    <s v="PD"/>
    <s v="AB"/>
    <s v="INDO PREMIER SECURITIES  D/H : PURIDANA SEKURINDO"/>
    <m/>
    <s v="KANCAB"/>
    <s v="JAWA"/>
    <x v="5"/>
  </r>
  <r>
    <s v="PD"/>
    <s v="AB"/>
    <s v="INDO PREMIER SECURITIES  D/H : PURIDANA SEKURINDO"/>
    <m/>
    <s v="KANCAB"/>
    <s v="SULAWESI"/>
    <x v="9"/>
  </r>
  <r>
    <s v="PD"/>
    <s v="AB"/>
    <s v="INDO PREMIER SECURITIES  D/H : PURIDANA SEKURINDO"/>
    <m/>
    <s v="KANCAB"/>
    <s v="JAWA"/>
    <x v="2"/>
  </r>
  <r>
    <s v="PD"/>
    <s v="AB"/>
    <s v="INDO PREMIER SECURITIES  D/H : PURIDANA SEKURINDO"/>
    <m/>
    <s v="KANCAB"/>
    <s v="JAWA"/>
    <x v="2"/>
  </r>
  <r>
    <s v="PD"/>
    <s v="AB"/>
    <s v="INDO PREMIER SECURITIES  D/H : PURIDANA SEKURINDO"/>
    <m/>
    <s v="KANCAB"/>
    <s v="JAWA"/>
    <x v="35"/>
  </r>
  <r>
    <s v="PD"/>
    <s v="AB"/>
    <s v="INDO PREMIER SECURITIES  D/H : PURIDANA SEKURINDO"/>
    <m/>
    <s v="KANCAB"/>
    <s v="SULAWESI"/>
    <x v="17"/>
  </r>
  <r>
    <s v="PD"/>
    <s v="AB"/>
    <s v="INDO PREMIER SECURITIES  D/H : PURIDANA SEKURINDO"/>
    <m/>
    <s v="KANCAB"/>
    <s v="SUMATRA"/>
    <x v="20"/>
  </r>
  <r>
    <s v="PD"/>
    <s v="AB"/>
    <s v="INDO PREMIER SECURITIES  D/H : PURIDANA SEKURINDO"/>
    <m/>
    <s v="KANCAB"/>
    <s v="KALIMANTAN"/>
    <x v="29"/>
  </r>
  <r>
    <s v="PD"/>
    <s v="AB"/>
    <s v="INDO PREMIER SECURITIES  D/H : PURIDANA SEKURINDO"/>
    <m/>
    <s v="KANCAB"/>
    <s v="KALIMANTAN"/>
    <x v="19"/>
  </r>
  <r>
    <s v="PD"/>
    <s v="AB"/>
    <s v="INDO PREMIER SECURITIES  D/H : PURIDANA SEKURINDO"/>
    <m/>
    <s v="PIPM"/>
    <s v="SUMATRA"/>
    <x v="25"/>
  </r>
  <r>
    <s v="PD"/>
    <s v="AB"/>
    <s v="INDO PREMIER SECURITIES  D/H : PURIDANA SEKURINDO"/>
    <m/>
    <s v="KANCAB"/>
    <s v="JAWA"/>
    <x v="33"/>
  </r>
  <r>
    <s v="PD"/>
    <s v="AB"/>
    <s v="INDO PREMIER SECURITIES  D/H : PURIDANA SEKURINDO"/>
    <m/>
    <s v="KANCAB"/>
    <s v="JAWA"/>
    <x v="2"/>
  </r>
  <r>
    <s v="IT"/>
    <s v="AB"/>
    <s v="INTITELADAN ARTHASWADAYA (*)"/>
    <m/>
    <s v="KANCAB"/>
    <s v="JAWA"/>
    <x v="2"/>
  </r>
  <r>
    <s v="IN"/>
    <s v="AB"/>
    <s v="INVESTINDO NUSANTARA SEKURITAS (*)"/>
    <m/>
    <s v="KANCAB"/>
    <s v="SUMATRA"/>
    <x v="6"/>
  </r>
  <r>
    <s v="YB"/>
    <s v="AB"/>
    <s v="Jasa Utama Kapital"/>
    <m/>
    <s v="KANCAB"/>
    <s v="JAWA"/>
    <x v="2"/>
  </r>
  <r>
    <s v="YB"/>
    <s v="AB"/>
    <s v="Jasa Utama Kapital"/>
    <m/>
    <s v="KANCAB"/>
    <s v="JAWA"/>
    <x v="2"/>
  </r>
  <r>
    <s v="AD"/>
    <s v="AB"/>
    <s v="OSO Securities (d/h Kapita Sekurindo)"/>
    <m/>
    <s v="PIPM"/>
    <s v="JAWA"/>
    <x v="4"/>
  </r>
  <r>
    <s v="AD"/>
    <s v="AB"/>
    <s v="OSO Securities (d/h Kapita Sekurindo)"/>
    <m/>
    <s v="KANCAB"/>
    <s v="JAWA"/>
    <x v="3"/>
  </r>
  <r>
    <s v="AD"/>
    <s v="AB"/>
    <s v="OSO Securities (d/h Kapita Sekurindo)"/>
    <m/>
    <s v="KANCAB"/>
    <s v="JAWA"/>
    <x v="3"/>
  </r>
  <r>
    <s v="AD"/>
    <s v="AB"/>
    <s v="OSO Securities (d/h Kapita Sekurindo)"/>
    <m/>
    <s v="KANCAB"/>
    <s v="JAWA"/>
    <x v="36"/>
  </r>
  <r>
    <s v="AD"/>
    <s v="AB"/>
    <s v="OSO Securities (d/h Kapita Sekurindo)"/>
    <m/>
    <s v="KANCAB"/>
    <s v="JAWA"/>
    <x v="2"/>
  </r>
  <r>
    <s v="AD"/>
    <s v="AB"/>
    <s v="OSO Securities (d/h Kapita Sekurindo)"/>
    <m/>
    <s v="KANCAB"/>
    <s v="JAWA"/>
    <x v="5"/>
  </r>
  <r>
    <s v="AD"/>
    <s v="AB"/>
    <s v="OSO Securities (d/h Kapita Sekurindo)"/>
    <m/>
    <s v="KANCAB"/>
    <s v="JAWA"/>
    <x v="2"/>
  </r>
  <r>
    <s v="AD"/>
    <s v="AB"/>
    <s v="OSO Securities (d/h Kapita Sekurindo)"/>
    <m/>
    <s v="KANCAB"/>
    <s v="SULAWESI"/>
    <x v="9"/>
  </r>
  <r>
    <s v="AD"/>
    <s v="AB"/>
    <s v="OSO Securities (d/h Kapita Sekurindo)"/>
    <m/>
    <s v="KANCAB"/>
    <s v="JAWA"/>
    <x v="0"/>
  </r>
  <r>
    <s v="AD"/>
    <s v="AB"/>
    <s v="OSO Securities (d/h Kapita Sekurindo)"/>
    <m/>
    <s v="KANCAB"/>
    <s v="SUMATRA"/>
    <x v="6"/>
  </r>
  <r>
    <s v="AD"/>
    <s v="AB"/>
    <s v="OSO Securities (d/h Kapita Sekurindo)"/>
    <m/>
    <s v="KANCAB"/>
    <s v="BALI"/>
    <x v="37"/>
  </r>
  <r>
    <s v="AD"/>
    <s v="AB"/>
    <s v="OSO Securities (d/h Kapita Sekurindo)"/>
    <m/>
    <s v="KANCAB"/>
    <s v="JAWA"/>
    <x v="8"/>
  </r>
  <r>
    <s v="AD"/>
    <s v="AB"/>
    <s v="OSO Securities (d/h Kapita Sekurindo)"/>
    <m/>
    <s v="KANCAB"/>
    <s v="JAWA"/>
    <x v="7"/>
  </r>
  <r>
    <s v="AD"/>
    <s v="AB"/>
    <s v="OSO Securities (d/h Kapita Sekurindo)"/>
    <m/>
    <s v="KANCAB"/>
    <s v="SUMATRA"/>
    <x v="28"/>
  </r>
  <r>
    <s v="ZP"/>
    <s v="AB"/>
    <s v="MAYBANK KIM ENG SECURITIES d/h. KIM ENG SECURITIES(*)"/>
    <m/>
    <s v="KANCAB"/>
    <s v="JAWA"/>
    <x v="2"/>
  </r>
  <r>
    <s v="ZP"/>
    <s v="AB"/>
    <s v="MAYBANK KIM ENG SECURITIES d/h. KIM ENG SECURITIES(*)"/>
    <m/>
    <s v="KANCAB"/>
    <s v="JAWA"/>
    <x v="3"/>
  </r>
  <r>
    <s v="ZP"/>
    <s v="AB"/>
    <s v="MAYBANK KIM ENG SECURITIES d/h. KIM ENG SECURITIES(*)"/>
    <m/>
    <s v="KANCAB"/>
    <s v="JAWA"/>
    <x v="2"/>
  </r>
  <r>
    <s v="ZP"/>
    <s v="AB"/>
    <s v="MAYBANK KIM ENG SECURITIES d/h. KIM ENG SECURITIES(*)"/>
    <m/>
    <s v="KANCAB"/>
    <s v="JAWA"/>
    <x v="2"/>
  </r>
  <r>
    <s v="ZP"/>
    <s v="AB"/>
    <s v="MAYBANK KIM ENG SECURITIES d/h. KIM ENG SECURITIES(*)"/>
    <m/>
    <s v="KANCAB"/>
    <s v="JAWA"/>
    <x v="7"/>
  </r>
  <r>
    <s v="KS"/>
    <s v="AB"/>
    <s v="KRESNA GRAHA SEKURINDO"/>
    <m/>
    <s v="KANCAB"/>
    <s v="JAWA"/>
    <x v="2"/>
  </r>
  <r>
    <s v="KS"/>
    <s v="AB"/>
    <s v="KRESNA GRAHA SEKURINDO"/>
    <m/>
    <s v="KANCAB"/>
    <s v="JAWA"/>
    <x v="0"/>
  </r>
  <r>
    <s v="KS"/>
    <s v="AB"/>
    <s v="KRESNA GRAHA SEKURINDO"/>
    <m/>
    <s v="KANCAB"/>
    <s v="JAWA"/>
    <x v="3"/>
  </r>
  <r>
    <s v="KS"/>
    <s v="AB"/>
    <s v="KRESNA GRAHA SEKURINDO"/>
    <m/>
    <s v="KANCAB"/>
    <s v="SUMATRA"/>
    <x v="6"/>
  </r>
  <r>
    <s v="KS"/>
    <s v="AB"/>
    <s v="KRESNA GRAHA SEKURINDO"/>
    <m/>
    <s v="KANCAB"/>
    <s v="JAWA"/>
    <x v="8"/>
  </r>
  <r>
    <s v="KS"/>
    <s v="AB"/>
    <s v="KRESNA GRAHA SEKURINDO"/>
    <m/>
    <s v="KANCAB"/>
    <s v="BALI"/>
    <x v="13"/>
  </r>
  <r>
    <s v="KS"/>
    <s v="AB"/>
    <s v="KRESNA GRAHA SEKURINDO"/>
    <m/>
    <s v="KANCAB"/>
    <s v="KALIMANTAN"/>
    <x v="29"/>
  </r>
  <r>
    <s v="KS"/>
    <s v="AB"/>
    <s v="KRESNA GRAHA SEKURINDO"/>
    <m/>
    <s v="KANCAB"/>
    <s v="SULAWESI"/>
    <x v="9"/>
  </r>
  <r>
    <s v="KS"/>
    <s v="AB"/>
    <s v="KRESNA GRAHA SEKURINDO"/>
    <m/>
    <s v="KANCAB"/>
    <s v="JAWA"/>
    <x v="5"/>
  </r>
  <r>
    <s v="KS"/>
    <s v="AB"/>
    <s v="KRESNA GRAHA SEKURINDO"/>
    <m/>
    <s v="KANCAB"/>
    <s v="JAWA"/>
    <x v="2"/>
  </r>
  <r>
    <s v="KS"/>
    <s v="AB"/>
    <s v="KRESNA GRAHA SEKURINDO"/>
    <m/>
    <s v="KANCAB"/>
    <s v="SUMATRA"/>
    <x v="10"/>
  </r>
  <r>
    <s v="KS"/>
    <s v="AB"/>
    <s v="KRESNA GRAHA SEKURINDO"/>
    <m/>
    <s v="KANCAB"/>
    <s v="JAWA"/>
    <x v="7"/>
  </r>
  <r>
    <s v="KS"/>
    <s v="AB"/>
    <s v="KRESNA GRAHA SEKURINDO"/>
    <m/>
    <s v="KANCAB"/>
    <s v="JAWA"/>
    <x v="2"/>
  </r>
  <r>
    <s v="YJ"/>
    <s v="AB"/>
    <s v="LAUTANDHANA SECURINDO (*)"/>
    <m/>
    <s v="KANCAB"/>
    <s v="JAWA"/>
    <x v="2"/>
  </r>
  <r>
    <s v="YJ"/>
    <s v="AB"/>
    <s v="LAUTANDHANA SECURINDO (*)"/>
    <m/>
    <s v="KANCAB"/>
    <s v="JAWA"/>
    <x v="0"/>
  </r>
  <r>
    <s v="YJ"/>
    <s v="AB"/>
    <s v="LAUTANDHANA SECURINDO (*)"/>
    <m/>
    <s v="KANCAB"/>
    <s v="JAWA"/>
    <x v="3"/>
  </r>
  <r>
    <s v="YJ"/>
    <s v="AB"/>
    <s v="LAUTANDHANA SECURINDO (*)"/>
    <m/>
    <s v="KANCAB"/>
    <s v="JAWA"/>
    <x v="2"/>
  </r>
  <r>
    <s v="YJ"/>
    <s v="AB"/>
    <s v="LAUTANDHANA SECURINDO (*)"/>
    <m/>
    <s v="KANCAB"/>
    <s v="JAWA"/>
    <x v="2"/>
  </r>
  <r>
    <s v="YJ"/>
    <s v="AB"/>
    <s v="LAUTANDHANA SECURINDO (*)"/>
    <m/>
    <s v="KANCAB"/>
    <s v="SUMATRA"/>
    <x v="1"/>
  </r>
  <r>
    <s v="YJ"/>
    <s v="AB"/>
    <s v="LAUTANDHANA SECURINDO (*)"/>
    <m/>
    <s v="KANCAB"/>
    <s v="SUMATRA"/>
    <x v="6"/>
  </r>
  <r>
    <s v="YJ"/>
    <s v="AB"/>
    <s v="LAUTANDHANA SECURINDO (*)"/>
    <m/>
    <s v="KANCAB"/>
    <s v="JAWA"/>
    <x v="33"/>
  </r>
  <r>
    <s v="YJ"/>
    <s v="AB"/>
    <s v="LAUTANDHANA SECURINDO (*)"/>
    <m/>
    <s v="KANCAB"/>
    <s v="JAWA"/>
    <x v="23"/>
  </r>
  <r>
    <s v="CC"/>
    <s v="AB"/>
    <s v="MANDIRI SEKURITAS (*)"/>
    <m/>
    <s v="KANCAB"/>
    <s v="JAWA"/>
    <x v="2"/>
  </r>
  <r>
    <s v="CC"/>
    <s v="AB"/>
    <s v="MANDIRI SEKURITAS (*)"/>
    <m/>
    <s v="KANCAB"/>
    <s v="JAWA"/>
    <x v="3"/>
  </r>
  <r>
    <s v="CC"/>
    <s v="AB"/>
    <s v="MANDIRI SEKURITAS (*)"/>
    <m/>
    <s v="KANCAB"/>
    <s v="SUMATRA"/>
    <x v="6"/>
  </r>
  <r>
    <s v="CC"/>
    <s v="AB"/>
    <s v="MANDIRI SEKURITAS (*)"/>
    <m/>
    <s v="KANCAB"/>
    <s v="SUMATRA"/>
    <x v="6"/>
  </r>
  <r>
    <s v="CC"/>
    <s v="AB"/>
    <s v="MANDIRI SEKURITAS (*)"/>
    <m/>
    <s v="KANCAB"/>
    <s v="JAWA"/>
    <x v="2"/>
  </r>
  <r>
    <s v="CC"/>
    <s v="AB"/>
    <s v="MANDIRI SEKURITAS (*)"/>
    <m/>
    <s v="KANCAB"/>
    <s v="JAWA"/>
    <x v="8"/>
  </r>
  <r>
    <s v="CC"/>
    <s v="AB"/>
    <s v="MANDIRI SEKURITAS (*)"/>
    <m/>
    <s v="KANCAB"/>
    <s v="JAWA"/>
    <x v="0"/>
  </r>
  <r>
    <s v="CC"/>
    <s v="AB"/>
    <s v="MANDIRI SEKURITAS (*)"/>
    <m/>
    <s v="KANCAB"/>
    <s v="JAWA"/>
    <x v="2"/>
  </r>
  <r>
    <s v="CC"/>
    <s v="AB"/>
    <s v="MANDIRI SEKURITAS (*)"/>
    <m/>
    <s v="KANCAB"/>
    <s v="JAWA"/>
    <x v="2"/>
  </r>
  <r>
    <s v="CC"/>
    <s v="AB"/>
    <s v="MANDIRI SEKURITAS (*)"/>
    <m/>
    <s v="KANCAB"/>
    <s v="KALIMANTAN"/>
    <x v="22"/>
  </r>
  <r>
    <s v="CC"/>
    <s v="AB"/>
    <s v="MANDIRI SEKURITAS (*)"/>
    <m/>
    <s v="KANCAB"/>
    <s v="SUMATRA"/>
    <x v="1"/>
  </r>
  <r>
    <s v="CC"/>
    <s v="AB"/>
    <s v="MANDIRI SEKURITAS (*)"/>
    <m/>
    <s v="KANCAB"/>
    <s v="SUMATRA"/>
    <x v="16"/>
  </r>
  <r>
    <s v="CC"/>
    <s v="AB"/>
    <s v="MANDIRI SEKURITAS (*)"/>
    <m/>
    <s v="KANCAB"/>
    <s v="JAWA"/>
    <x v="2"/>
  </r>
  <r>
    <s v="CC"/>
    <s v="AB"/>
    <s v="MANDIRI SEKURITAS (*)"/>
    <m/>
    <s v="KANCAB"/>
    <s v="JAWA"/>
    <x v="2"/>
  </r>
  <r>
    <s v="CC"/>
    <s v="AB"/>
    <s v="MANDIRI SEKURITAS (*)"/>
    <m/>
    <s v="KANCAB"/>
    <s v="JAWA"/>
    <x v="2"/>
  </r>
  <r>
    <s v="CC"/>
    <s v="AB"/>
    <s v="MANDIRI SEKURITAS (*)"/>
    <m/>
    <s v="KANCAB"/>
    <s v="JAWA"/>
    <x v="5"/>
  </r>
  <r>
    <s v="CC"/>
    <s v="AB"/>
    <s v="MANDIRI SEKURITAS (*)"/>
    <m/>
    <s v="KANCAB"/>
    <s v="JAWA"/>
    <x v="23"/>
  </r>
  <r>
    <s v="CC"/>
    <s v="AB"/>
    <s v="MANDIRI SEKURITAS (*)"/>
    <m/>
    <s v="KANCAB"/>
    <s v="KALIMANTAN"/>
    <x v="29"/>
  </r>
  <r>
    <s v="CC"/>
    <s v="AB"/>
    <s v="MANDIRI SEKURITAS (*)"/>
    <m/>
    <s v="KANCAB"/>
    <s v="SUMATRA"/>
    <x v="25"/>
  </r>
  <r>
    <s v="CC"/>
    <s v="AB"/>
    <s v="MANDIRI SEKURITAS (*)"/>
    <m/>
    <s v="KANCAB"/>
    <s v="JAWA"/>
    <x v="2"/>
  </r>
  <r>
    <s v="CC"/>
    <s v="AB"/>
    <s v="MANDIRI SEKURITAS (*)"/>
    <m/>
    <s v="KANCAB"/>
    <s v="KALIMANTAN"/>
    <x v="19"/>
  </r>
  <r>
    <s v="CC"/>
    <s v="AB"/>
    <s v="MANDIRI SEKURITAS (*)"/>
    <m/>
    <s v="KANCAB"/>
    <s v="SULAWESI"/>
    <x v="9"/>
  </r>
  <r>
    <s v="CC"/>
    <s v="AB"/>
    <s v="MANDIRI SEKURITAS (*)"/>
    <m/>
    <s v="KANCAB"/>
    <s v="JAWA"/>
    <x v="2"/>
  </r>
  <r>
    <s v="CC"/>
    <s v="AB"/>
    <s v="MANDIRI SEKURITAS (*)"/>
    <m/>
    <s v="KANCAB"/>
    <s v="JAWA"/>
    <x v="4"/>
  </r>
  <r>
    <s v="CD"/>
    <s v="AB"/>
    <s v="MEGA CAPITAL INDONESIA"/>
    <m/>
    <s v="KANCAB"/>
    <s v="JAWA"/>
    <x v="2"/>
  </r>
  <r>
    <s v="CD"/>
    <s v="AB"/>
    <s v="MEGA CAPITAL INDONESIA"/>
    <m/>
    <s v="KANCAB"/>
    <s v="JAWA"/>
    <x v="2"/>
  </r>
  <r>
    <s v="CD"/>
    <s v="AB"/>
    <s v="MEGA CAPITAL INDONESIA"/>
    <m/>
    <s v="KANCAB"/>
    <s v="JAWA"/>
    <x v="2"/>
  </r>
  <r>
    <s v="CD"/>
    <s v="AB"/>
    <s v="MEGA CAPITAL INDONESIA"/>
    <m/>
    <s v="KANCAB"/>
    <s v="JAWA"/>
    <x v="2"/>
  </r>
  <r>
    <s v="CD"/>
    <s v="AB"/>
    <s v="MEGA CAPITAL INDONESIA"/>
    <m/>
    <s v="KANCAB"/>
    <s v="JAWA"/>
    <x v="2"/>
  </r>
  <r>
    <s v="CD"/>
    <s v="AB"/>
    <s v="MEGA CAPITAL INDONESIA"/>
    <m/>
    <s v="KANCAB"/>
    <s v="JAWA"/>
    <x v="0"/>
  </r>
  <r>
    <s v="CD"/>
    <s v="AB"/>
    <s v="MEGA CAPITAL INDONESIA"/>
    <m/>
    <s v="KANCAB"/>
    <s v="JAWA"/>
    <x v="3"/>
  </r>
  <r>
    <s v="CD"/>
    <s v="AB"/>
    <s v="MEGA CAPITAL INDONESIA"/>
    <m/>
    <s v="KANCAB"/>
    <s v="JAWA"/>
    <x v="4"/>
  </r>
  <r>
    <s v="CD"/>
    <s v="AB"/>
    <s v="MEGA CAPITAL INDONESIA"/>
    <m/>
    <s v="KANCAB"/>
    <s v="SULAWESI"/>
    <x v="9"/>
  </r>
  <r>
    <s v="SM"/>
    <s v="AB"/>
    <s v="MILLENIUM DANATAMA SEKURITAS D/H SANEX"/>
    <m/>
    <s v="KANCAB"/>
    <s v="JAWA"/>
    <x v="3"/>
  </r>
  <r>
    <s v="SM"/>
    <s v="AB"/>
    <s v="MILLENIUM DANATAMA SEKURITAS D/H SANEX"/>
    <m/>
    <s v="KANCAB"/>
    <s v="SUMATRA"/>
    <x v="6"/>
  </r>
  <r>
    <s v="SM"/>
    <s v="AB"/>
    <s v="MILLENIUM DANATAMA SEKURITAS D/H SANEX"/>
    <m/>
    <s v="KANCAB"/>
    <s v="JAWA"/>
    <x v="2"/>
  </r>
  <r>
    <s v="SM"/>
    <s v="AB"/>
    <s v="MILLENIUM DANATAMA SEKURITAS D/H SANEX"/>
    <m/>
    <s v="KANCAB"/>
    <s v="SULAWESI"/>
    <x v="17"/>
  </r>
  <r>
    <s v="SM"/>
    <s v="AB"/>
    <s v="MILLENIUM DANATAMA SEKURITAS D/H SANEX"/>
    <m/>
    <s v="KANCAB"/>
    <s v="SULAWESI"/>
    <x v="17"/>
  </r>
  <r>
    <s v="SM"/>
    <s v="AB"/>
    <s v="MILLENIUM DANATAMA SEKURITAS D/H SANEX"/>
    <m/>
    <s v="KANCAB"/>
    <s v="SULAWESI"/>
    <x v="17"/>
  </r>
  <r>
    <s v="SM"/>
    <s v="AB"/>
    <s v="MILLENIUM DANATAMA SEKURITAS D/H SANEX"/>
    <m/>
    <s v="KANCAB"/>
    <s v="JAWA"/>
    <x v="2"/>
  </r>
  <r>
    <s v="SM"/>
    <s v="AB"/>
    <s v="MILLENIUM DANATAMA SEKURITAS D/H SANEX"/>
    <m/>
    <s v="KANCAB"/>
    <s v="SULAWESI"/>
    <x v="17"/>
  </r>
  <r>
    <s v="SM"/>
    <s v="AB"/>
    <s v="MILLENIUM DANATAMA SEKURITAS D/H SANEX"/>
    <m/>
    <s v="KANCAB"/>
    <s v="JAWA"/>
    <x v="3"/>
  </r>
  <r>
    <s v="BD"/>
    <s v="AB"/>
    <s v="INDOMITRA SECURITIES d/h MITRA INVESTDANA SEK (*)"/>
    <m/>
    <s v="KANCAB"/>
    <s v="SUMATRA"/>
    <x v="6"/>
  </r>
  <r>
    <s v="BD"/>
    <s v="AB"/>
    <s v="INDOMITRA SECURITIES d/h MITRA INVESTDANA SEK (*)"/>
    <m/>
    <s v="KANCAB"/>
    <s v="JAWA"/>
    <x v="7"/>
  </r>
  <r>
    <s v="BD"/>
    <s v="AB"/>
    <s v="INDOMITRA SECURITIES d/h MITRA INVESTDANA SEK (*)"/>
    <m/>
    <s v="KANCAB"/>
    <s v="JAWA"/>
    <x v="3"/>
  </r>
  <r>
    <s v="BD"/>
    <s v="AB"/>
    <s v="INDOMITRA SECURITIES d/h MITRA INVESTDANA SEK (*)"/>
    <m/>
    <s v="KANCAB"/>
    <s v="JAWA"/>
    <x v="0"/>
  </r>
  <r>
    <s v="BD"/>
    <s v="AB"/>
    <s v="INDOMITRA SECURITIES d/h MITRA INVESTDANA SEK (*)"/>
    <m/>
    <s v="KANCAB"/>
    <s v="JAWA"/>
    <x v="2"/>
  </r>
  <r>
    <s v="BD"/>
    <s v="AB"/>
    <s v="INDOMITRA SECURITIES d/h MITRA INVESTDANA SEK (*)"/>
    <m/>
    <s v="KANCAB"/>
    <s v="JAWA"/>
    <x v="30"/>
  </r>
  <r>
    <s v="OK"/>
    <s v="AB"/>
    <s v="NET SEKURITAS"/>
    <m/>
    <s v="KANCAB"/>
    <s v="JAWA"/>
    <x v="0"/>
  </r>
  <r>
    <s v="RO"/>
    <s v="AB"/>
    <s v="NISP SEKURITAS"/>
    <m/>
    <s v="KANCAB"/>
    <s v="JAWA"/>
    <x v="3"/>
  </r>
  <r>
    <s v="RO"/>
    <s v="AB"/>
    <s v="NISP SEKURITAS"/>
    <m/>
    <s v="KANCAB"/>
    <s v="JAWA"/>
    <x v="2"/>
  </r>
  <r>
    <s v="DR"/>
    <s v="AB"/>
    <s v="RHB OSK SECURITIES d/h. OSK NUSADANA SECURITIES INDONESIA d/h: NUSADANA INTI INVESTAMA d/h : DWIPANCA REZEKI"/>
    <m/>
    <s v="KANCAB"/>
    <s v="JAWA"/>
    <x v="2"/>
  </r>
  <r>
    <s v="DR"/>
    <s v="AB"/>
    <s v="RHB OSK SECURITIES d/h. OSK NUSADANA SECURITIES INDONESIA d/h: NUSADANA INTI INVESTAMA d/h : DWIPANCA REZEKI"/>
    <m/>
    <s v="KANCAB"/>
    <s v="JAWA"/>
    <x v="2"/>
  </r>
  <r>
    <s v="DR"/>
    <s v="AB"/>
    <s v="RHB OSK SECURITIES d/h. OSK NUSADANA SECURITIES INDONESIA d/h: NUSADANA INTI INVESTAMA d/h : DWIPANCA REZEKI"/>
    <m/>
    <s v="KANCAB"/>
    <s v="JAWA"/>
    <x v="3"/>
  </r>
  <r>
    <s v="DR"/>
    <s v="AB"/>
    <s v="RHB OSK SECURITIES d/h. OSK NUSADANA SECURITIES INDONESIA d/h: NUSADANA INTI INVESTAMA d/h : DWIPANCA REZEKI"/>
    <m/>
    <s v="KANCAB"/>
    <s v="JAWA"/>
    <x v="0"/>
  </r>
  <r>
    <s v="DR"/>
    <s v="AB"/>
    <s v="RHB OSK SECURITIES d/h. OSK NUSADANA SECURITIES INDONESIA d/h: NUSADANA INTI INVESTAMA d/h : DWIPANCA REZEKI"/>
    <m/>
    <s v="KANCAB"/>
    <s v="JAWA"/>
    <x v="2"/>
  </r>
  <r>
    <s v="DR"/>
    <s v="AB"/>
    <s v="RHB OSK SECURITIES d/h. OSK NUSADANA SECURITIES INDONESIA d/h: NUSADANA INTI INVESTAMA d/h : DWIPANCA REZEKI"/>
    <m/>
    <s v="KANCAB"/>
    <s v="SUMATRA"/>
    <x v="6"/>
  </r>
  <r>
    <s v="DR"/>
    <s v="AB"/>
    <s v="RHB OSK SECURITIES d/h. OSK NUSADANA SECURITIES INDONESIA d/h: NUSADANA INTI INVESTAMA d/h : DWIPANCA REZEKI"/>
    <m/>
    <s v="KANCAB"/>
    <s v="JAWA"/>
    <x v="8"/>
  </r>
  <r>
    <s v="DR"/>
    <s v="AB"/>
    <s v="RHB OSK SECURITIES d/h. OSK NUSADANA SECURITIES INDONESIA d/h: NUSADANA INTI INVESTAMA d/h : DWIPANCA REZEKI"/>
    <m/>
    <s v="KANCAB"/>
    <s v="JAWA"/>
    <x v="3"/>
  </r>
  <r>
    <s v="DR"/>
    <s v="AB"/>
    <s v="RHB OSK SECURITIES d/h. OSK NUSADANA SECURITIES INDONESIA d/h: NUSADANA INTI INVESTAMA d/h : DWIPANCA REZEKI"/>
    <m/>
    <s v="KANCAB"/>
    <s v="JAWA"/>
    <x v="2"/>
  </r>
  <r>
    <s v="DR"/>
    <s v="AB"/>
    <s v="RHB OSK SECURITIES d/h. OSK NUSADANA SECURITIES INDONESIA d/h: NUSADANA INTI INVESTAMA d/h : DWIPANCA REZEKI"/>
    <m/>
    <s v="KANCAB"/>
    <s v="KALIMANTAN"/>
    <x v="29"/>
  </r>
  <r>
    <s v="DR"/>
    <s v="AB"/>
    <s v="RHB OSK SECURITIES d/h. OSK NUSADANA SECURITIES INDONESIA d/h: NUSADANA INTI INVESTAMA d/h : DWIPANCA REZEKI"/>
    <m/>
    <s v="KANCAB"/>
    <s v="SUMATRA"/>
    <x v="20"/>
  </r>
  <r>
    <s v="DR"/>
    <s v="AB"/>
    <s v="RHB OSK SECURITIES d/h. OSK NUSADANA SECURITIES INDONESIA d/h: NUSADANA INTI INVESTAMA d/h : DWIPANCA REZEKI"/>
    <m/>
    <s v="KANCAB"/>
    <s v="SULAWESI"/>
    <x v="9"/>
  </r>
  <r>
    <s v="DR"/>
    <s v="AB"/>
    <s v="RHB OSK SECURITIES d/h. OSK NUSADANA SECURITIES INDONESIA d/h: NUSADANA INTI INVESTAMA d/h : DWIPANCA REZEKI"/>
    <m/>
    <s v="KANCAB"/>
    <s v="JAWA"/>
    <x v="2"/>
  </r>
  <r>
    <s v="DR"/>
    <s v="AB"/>
    <s v="RHB OSK SECURITIES d/h. OSK NUSADANA SECURITIES INDONESIA d/h: NUSADANA INTI INVESTAMA d/h : DWIPANCA REZEKI"/>
    <m/>
    <s v="KANCAB"/>
    <s v="SUMATRA"/>
    <x v="1"/>
  </r>
  <r>
    <s v="DR"/>
    <s v="AB"/>
    <s v="RHB OSK SECURITIES d/h. OSK NUSADANA SECURITIES INDONESIA d/h: NUSADANA INTI INVESTAMA d/h : DWIPANCA REZEKI"/>
    <m/>
    <s v="KANCAB"/>
    <s v="JAWA"/>
    <x v="2"/>
  </r>
  <r>
    <s v="DR"/>
    <s v="AB"/>
    <s v="RHB OSK SECURITIES d/h. OSK NUSADANA SECURITIES INDONESIA d/h: NUSADANA INTI INVESTAMA d/h : DWIPANCA REZEKI"/>
    <m/>
    <s v="KANCAB"/>
    <s v="JAWA"/>
    <x v="4"/>
  </r>
  <r>
    <s v="DR"/>
    <s v="AB"/>
    <s v="RHB OSK SECURITIES d/h. OSK NUSADANA SECURITIES INDONESIA d/h: NUSADANA INTI INVESTAMA d/h : DWIPANCA REZEKI"/>
    <m/>
    <s v="KANCAB"/>
    <s v="JAWA"/>
    <x v="2"/>
  </r>
  <r>
    <s v="PC"/>
    <s v="AB"/>
    <s v="FIRST ASIA CAPITAL "/>
    <m/>
    <s v="KANCAB"/>
    <s v="JAWA"/>
    <x v="2"/>
  </r>
  <r>
    <s v="PC"/>
    <s v="AB"/>
    <s v="FIRST ASIA CAPITAL "/>
    <m/>
    <s v="KANCAB"/>
    <s v="SULAWESI"/>
    <x v="9"/>
  </r>
  <r>
    <s v="PC"/>
    <s v="AB"/>
    <s v="FIRST ASIA CAPITAL "/>
    <m/>
    <s v="KANCAB"/>
    <s v="JAWA"/>
    <x v="4"/>
  </r>
  <r>
    <s v="PC"/>
    <s v="AB"/>
    <s v="FIRST ASIA CAPITAL "/>
    <m/>
    <s v="KANCAB"/>
    <s v="JAWA"/>
    <x v="2"/>
  </r>
  <r>
    <s v="PC"/>
    <s v="AB"/>
    <s v="FIRST ASIA CAPITAL "/>
    <m/>
    <s v="KANCAB"/>
    <s v="JAWA"/>
    <x v="23"/>
  </r>
  <r>
    <s v="PC"/>
    <s v="AB"/>
    <s v="FIRST ASIA CAPITAL "/>
    <m/>
    <s v="KANCAB"/>
    <s v="JAWA"/>
    <x v="2"/>
  </r>
  <r>
    <s v="PC"/>
    <s v="AB"/>
    <s v="FIRST ASIA CAPITAL "/>
    <m/>
    <s v="KANCAB"/>
    <s v="JAWA"/>
    <x v="2"/>
  </r>
  <r>
    <s v="GR"/>
    <s v="AB"/>
    <s v="PANIN SEKURITAS Tbk  (*)"/>
    <m/>
    <s v="KANCAB"/>
    <s v="SUMATRA"/>
    <x v="6"/>
  </r>
  <r>
    <s v="GR"/>
    <s v="AB"/>
    <s v="PANIN SEKURITAS Tbk  (*)"/>
    <m/>
    <s v="KANCAB"/>
    <s v="JAWA"/>
    <x v="2"/>
  </r>
  <r>
    <s v="GR"/>
    <s v="AB"/>
    <s v="PANIN SEKURITAS Tbk  (*)"/>
    <m/>
    <s v="KANCAB"/>
    <s v="JAWA"/>
    <x v="0"/>
  </r>
  <r>
    <s v="GR"/>
    <s v="AB"/>
    <s v="PANIN SEKURITAS Tbk  (*)"/>
    <m/>
    <s v="KANCAB"/>
    <s v="JAWA"/>
    <x v="2"/>
  </r>
  <r>
    <s v="GR"/>
    <s v="AB"/>
    <s v="PANIN SEKURITAS Tbk  (*)"/>
    <m/>
    <s v="KANCAB"/>
    <s v="JAWA"/>
    <x v="3"/>
  </r>
  <r>
    <s v="GR"/>
    <s v="AB"/>
    <s v="PANIN SEKURITAS Tbk  (*)"/>
    <m/>
    <s v="KANCAB"/>
    <s v="JAWA"/>
    <x v="2"/>
  </r>
  <r>
    <s v="GR"/>
    <s v="AB"/>
    <s v="PANIN SEKURITAS Tbk  (*)"/>
    <m/>
    <s v="KANCAB"/>
    <s v="JAWA"/>
    <x v="2"/>
  </r>
  <r>
    <s v="GR"/>
    <s v="AB"/>
    <s v="PANIN SEKURITAS Tbk  (*)"/>
    <m/>
    <s v="KANCAB"/>
    <s v="JAWA"/>
    <x v="2"/>
  </r>
  <r>
    <s v="GR"/>
    <s v="AB"/>
    <s v="PANIN SEKURITAS Tbk  (*)"/>
    <m/>
    <s v="KANCAB"/>
    <s v="KALIMANTAN"/>
    <x v="29"/>
  </r>
  <r>
    <s v="GR"/>
    <s v="AB"/>
    <s v="PANIN SEKURITAS Tbk  (*)"/>
    <m/>
    <s v="KANCAB"/>
    <s v="SUMATRA"/>
    <x v="25"/>
  </r>
  <r>
    <s v="GR"/>
    <s v="AB"/>
    <s v="PANIN SEKURITAS Tbk  (*)"/>
    <m/>
    <s v="KANCAB"/>
    <s v="SUMATRA"/>
    <x v="20"/>
  </r>
  <r>
    <s v="GR"/>
    <s v="AB"/>
    <s v="PANIN SEKURITAS Tbk  (*)"/>
    <m/>
    <s v="KANCAB"/>
    <s v="JAWA"/>
    <x v="3"/>
  </r>
  <r>
    <s v="GR"/>
    <s v="AB"/>
    <s v="PANIN SEKURITAS Tbk  (*)"/>
    <m/>
    <s v="KANCAB"/>
    <s v="JAWA"/>
    <x v="23"/>
  </r>
  <r>
    <s v="GR"/>
    <s v="AB"/>
    <s v="PANIN SEKURITAS Tbk  (*)"/>
    <m/>
    <s v="KANCAB"/>
    <s v="JAWA"/>
    <x v="7"/>
  </r>
  <r>
    <s v="GR"/>
    <s v="AB"/>
    <s v="PANIN SEKURITAS Tbk  (*)"/>
    <m/>
    <s v="KANCAB"/>
    <s v="SUMATRA"/>
    <x v="1"/>
  </r>
  <r>
    <s v="GR"/>
    <s v="AB"/>
    <s v="PANIN SEKURITAS Tbk  (*)"/>
    <m/>
    <s v="KANCAB"/>
    <s v="SUMATRA"/>
    <x v="6"/>
  </r>
  <r>
    <s v="GR"/>
    <s v="AB"/>
    <s v="PANIN SEKURITAS Tbk  (*)"/>
    <m/>
    <s v="KANCAB"/>
    <s v="JAWA"/>
    <x v="2"/>
  </r>
  <r>
    <s v="GR"/>
    <s v="AB"/>
    <s v="PANIN SEKURITAS Tbk  (*)"/>
    <m/>
    <s v="KANCAB"/>
    <s v="BALI"/>
    <x v="13"/>
  </r>
  <r>
    <s v="GR"/>
    <s v="AB"/>
    <s v="PANIN SEKURITAS Tbk  (*)"/>
    <m/>
    <s v="KANCAB"/>
    <s v="SUMATRA"/>
    <x v="10"/>
  </r>
  <r>
    <s v="GR"/>
    <s v="AB"/>
    <s v="PANIN SEKURITAS Tbk  (*)"/>
    <m/>
    <s v="KANCAB"/>
    <s v="SUMATRA"/>
    <x v="6"/>
  </r>
  <r>
    <s v="GR"/>
    <s v="AB"/>
    <s v="PANIN SEKURITAS Tbk  (*)"/>
    <m/>
    <s v="KANCAB"/>
    <s v="JAWA"/>
    <x v="2"/>
  </r>
  <r>
    <s v="GR"/>
    <s v="AB"/>
    <s v="PANIN SEKURITAS Tbk  (*)"/>
    <m/>
    <s v="KANCAB"/>
    <s v="SUMATRA"/>
    <x v="38"/>
  </r>
  <r>
    <s v="KK"/>
    <s v="AB"/>
    <s v="PHILLIP SECURITIES INDONESIA"/>
    <m/>
    <s v="KANCAB"/>
    <s v="SUMATRA"/>
    <x v="16"/>
  </r>
  <r>
    <s v="KK"/>
    <s v="AB"/>
    <s v="PHILLIP SECURITIES INDONESIA"/>
    <m/>
    <s v="KANCAB"/>
    <s v="SUMATRA"/>
    <x v="18"/>
  </r>
  <r>
    <s v="KK"/>
    <s v="AB"/>
    <s v="PHILLIP SECURITIES INDONESIA"/>
    <m/>
    <s v="KANCAB"/>
    <s v="JAWA"/>
    <x v="3"/>
  </r>
  <r>
    <s v="KK"/>
    <s v="AB"/>
    <s v="PHILLIP SECURITIES INDONESIA"/>
    <m/>
    <s v="KANCAB"/>
    <s v="JAWA"/>
    <x v="2"/>
  </r>
  <r>
    <s v="KK"/>
    <s v="AB"/>
    <s v="PHILLIP SECURITIES INDONESIA"/>
    <m/>
    <s v="KANCAB"/>
    <s v="BALI"/>
    <x v="13"/>
  </r>
  <r>
    <s v="KK"/>
    <s v="AB"/>
    <s v="PHILLIP SECURITIES INDONESIA"/>
    <m/>
    <s v="KANCAB"/>
    <s v="JAWA"/>
    <x v="24"/>
  </r>
  <r>
    <s v="KK"/>
    <s v="AB"/>
    <s v="PHILLIP SECURITIES INDONESIA"/>
    <m/>
    <s v="KANCAB"/>
    <s v="JAWA"/>
    <x v="2"/>
  </r>
  <r>
    <s v="KK"/>
    <s v="AB"/>
    <s v="PHILLIP SECURITIES INDONESIA"/>
    <m/>
    <s v="KANCAB"/>
    <s v="JAWA"/>
    <x v="2"/>
  </r>
  <r>
    <s v="KK"/>
    <s v="AB"/>
    <s v="PHILLIP SECURITIES INDONESIA"/>
    <m/>
    <s v="KANCAB"/>
    <s v="JAWA"/>
    <x v="2"/>
  </r>
  <r>
    <s v="KK"/>
    <s v="AB"/>
    <s v="PHILLIP SECURITIES INDONESIA"/>
    <m/>
    <s v="KANCAB"/>
    <s v="JAWA"/>
    <x v="2"/>
  </r>
  <r>
    <s v="KK"/>
    <s v="AB"/>
    <s v="PHILLIP SECURITIES INDONESIA"/>
    <m/>
    <s v="KANCAB"/>
    <s v="JAWA"/>
    <x v="2"/>
  </r>
  <r>
    <s v="KK"/>
    <s v="AB"/>
    <s v="PHILLIP SECURITIES INDONESIA"/>
    <m/>
    <s v="KANCAB"/>
    <s v="JAWA"/>
    <x v="2"/>
  </r>
  <r>
    <s v="KK"/>
    <s v="AB"/>
    <s v="PHILLIP SECURITIES INDONESIA"/>
    <m/>
    <s v="KANCAB"/>
    <s v="SUMATRA"/>
    <x v="10"/>
  </r>
  <r>
    <s v="KK"/>
    <s v="AB"/>
    <s v="PHILLIP SECURITIES INDONESIA"/>
    <m/>
    <s v="KANCAB"/>
    <s v="JAWA"/>
    <x v="7"/>
  </r>
  <r>
    <s v="KK"/>
    <s v="AB"/>
    <s v="PHILLIP SECURITIES INDONESIA"/>
    <m/>
    <s v="KANCAB"/>
    <s v="JAWA"/>
    <x v="0"/>
  </r>
  <r>
    <s v="KK"/>
    <s v="AB"/>
    <s v="PHILLIP SECURITIES INDONESIA"/>
    <m/>
    <s v="KANCAB"/>
    <s v="KALIMANTAN"/>
    <x v="29"/>
  </r>
  <r>
    <s v="KK"/>
    <s v="AB"/>
    <s v="PHILLIP SECURITIES INDONESIA"/>
    <m/>
    <s v="KANCAB"/>
    <s v="JAWA"/>
    <x v="5"/>
  </r>
  <r>
    <s v="KK"/>
    <s v="AB"/>
    <s v="PHILLIP SECURITIES INDONESIA"/>
    <m/>
    <s v="KANCAB"/>
    <s v="JAWA"/>
    <x v="2"/>
  </r>
  <r>
    <s v="KK"/>
    <s v="AB"/>
    <s v="PHILLIP SECURITIES INDONESIA"/>
    <m/>
    <s v="KANCAB"/>
    <s v="JAWA"/>
    <x v="2"/>
  </r>
  <r>
    <s v="KK"/>
    <s v="AB"/>
    <s v="PHILLIP SECURITIES INDONESIA"/>
    <m/>
    <s v="KANCAB"/>
    <s v="JAWA"/>
    <x v="12"/>
  </r>
  <r>
    <s v="AT"/>
    <s v="AB"/>
    <s v="PHINTRACO SECURITIES"/>
    <m/>
    <s v="KANCAB"/>
    <s v="JAWA"/>
    <x v="0"/>
  </r>
  <r>
    <s v="AT"/>
    <s v="AB"/>
    <s v="PHINTRACO SECURITIES"/>
    <m/>
    <s v="KANCAB"/>
    <s v="SUMATRA"/>
    <x v="6"/>
  </r>
  <r>
    <s v="AT"/>
    <s v="AB"/>
    <s v="PHINTRACO SECURITIES"/>
    <m/>
    <s v="KANCAB"/>
    <s v="JAWA"/>
    <x v="5"/>
  </r>
  <r>
    <s v="AT"/>
    <s v="AB"/>
    <s v="PHINTRACO SECURITIES"/>
    <m/>
    <s v="KANCAB"/>
    <s v="JAWA"/>
    <x v="4"/>
  </r>
  <r>
    <s v="AT"/>
    <s v="AB"/>
    <s v="PHINTRACO SECURITIES"/>
    <m/>
    <s v="KANCAB"/>
    <s v="JAWA"/>
    <x v="7"/>
  </r>
  <r>
    <s v="RG"/>
    <s v="AB"/>
    <s v="PROFINDO INTERNATIONAL SECURITIES"/>
    <m/>
    <s v="KANCAB"/>
    <s v="JAWA"/>
    <x v="0"/>
  </r>
  <r>
    <s v="XC"/>
    <s v="AB"/>
    <s v="PRIMASIA SECURITIES"/>
    <m/>
    <s v="KANCAB"/>
    <s v="JAWA"/>
    <x v="2"/>
  </r>
  <r>
    <s v="XC"/>
    <s v="AB"/>
    <s v="PRIMASIA SECURITIES"/>
    <m/>
    <s v="KANCAB"/>
    <s v="SUMATRA"/>
    <x v="6"/>
  </r>
  <r>
    <s v="LS"/>
    <s v="AB"/>
    <s v="RELIANCE SECURITIES Tbk d/h  LUDLOW SECURITIES d/h : ISTETHMAR FINAS SECURITIES"/>
    <m/>
    <s v="KANCAB"/>
    <s v="JAWA"/>
    <x v="2"/>
  </r>
  <r>
    <s v="LS"/>
    <s v="AB"/>
    <s v="RELIANCE SECURITIES Tbk d/h  LUDLOW SECURITIES d/h : ISTETHMAR FINAS SECURITIES"/>
    <m/>
    <s v="KANCAB"/>
    <s v="JAWA"/>
    <x v="8"/>
  </r>
  <r>
    <s v="LS"/>
    <s v="AB"/>
    <s v="RELIANCE SECURITIES Tbk d/h  LUDLOW SECURITIES d/h : ISTETHMAR FINAS SECURITIES"/>
    <m/>
    <s v="KANCAB"/>
    <s v="JAWA"/>
    <x v="3"/>
  </r>
  <r>
    <s v="LS"/>
    <s v="AB"/>
    <s v="RELIANCE SECURITIES Tbk d/h  LUDLOW SECURITIES d/h : ISTETHMAR FINAS SECURITIES"/>
    <m/>
    <s v="KANCAB"/>
    <s v="JAWA"/>
    <x v="2"/>
  </r>
  <r>
    <s v="LS"/>
    <s v="AB"/>
    <s v="RELIANCE SECURITIES Tbk d/h  LUDLOW SECURITIES d/h : ISTETHMAR FINAS SECURITIES"/>
    <m/>
    <s v="KANCAB"/>
    <s v="JAWA"/>
    <x v="0"/>
  </r>
  <r>
    <s v="LS"/>
    <s v="AB"/>
    <s v="RELIANCE SECURITIES Tbk d/h  LUDLOW SECURITIES d/h : ISTETHMAR FINAS SECURITIES"/>
    <m/>
    <s v="KANCAB"/>
    <s v="JAWA"/>
    <x v="4"/>
  </r>
  <r>
    <s v="LS"/>
    <s v="AB"/>
    <s v="RELIANCE SECURITIES Tbk d/h  LUDLOW SECURITIES d/h : ISTETHMAR FINAS SECURITIES"/>
    <m/>
    <s v="KANCAB"/>
    <s v="JAWA"/>
    <x v="39"/>
  </r>
  <r>
    <s v="LS"/>
    <s v="AB"/>
    <s v="RELIANCE SECURITIES Tbk d/h  LUDLOW SECURITIES d/h : ISTETHMAR FINAS SECURITIES"/>
    <m/>
    <s v="KANCAB"/>
    <s v="JAWA"/>
    <x v="3"/>
  </r>
  <r>
    <s v="LS"/>
    <s v="AB"/>
    <s v="RELIANCE SECURITIES Tbk d/h  LUDLOW SECURITIES d/h : ISTETHMAR FINAS SECURITIES"/>
    <m/>
    <s v="KANCAB"/>
    <s v="BALI"/>
    <x v="13"/>
  </r>
  <r>
    <s v="LS"/>
    <s v="AB"/>
    <s v="RELIANCE SECURITIES Tbk d/h  LUDLOW SECURITIES d/h : ISTETHMAR FINAS SECURITIES"/>
    <m/>
    <s v="KANCAB"/>
    <s v="JAWA"/>
    <x v="5"/>
  </r>
  <r>
    <s v="LS"/>
    <s v="AB"/>
    <s v="RELIANCE SECURITIES Tbk d/h  LUDLOW SECURITIES d/h : ISTETHMAR FINAS SECURITIES"/>
    <m/>
    <s v="KANCAB"/>
    <s v="JAWA"/>
    <x v="23"/>
  </r>
  <r>
    <s v="LS"/>
    <s v="AB"/>
    <s v="RELIANCE SECURITIES Tbk d/h  LUDLOW SECURITIES d/h : ISTETHMAR FINAS SECURITIES"/>
    <m/>
    <s v="KANCAB"/>
    <s v="KALIMANTAN"/>
    <x v="29"/>
  </r>
  <r>
    <s v="LS"/>
    <s v="AB"/>
    <s v="RELIANCE SECURITIES Tbk d/h  LUDLOW SECURITIES d/h : ISTETHMAR FINAS SECURITIES"/>
    <m/>
    <s v="KANCAB"/>
    <s v="JAWA"/>
    <x v="2"/>
  </r>
  <r>
    <s v="LS"/>
    <s v="AB"/>
    <s v="RELIANCE SECURITIES Tbk d/h  LUDLOW SECURITIES d/h : ISTETHMAR FINAS SECURITIES"/>
    <m/>
    <s v="KANCAB"/>
    <s v="KALIMANTAN"/>
    <x v="19"/>
  </r>
  <r>
    <s v="LS"/>
    <s v="AB"/>
    <s v="RELIANCE SECURITIES Tbk d/h  LUDLOW SECURITIES d/h : ISTETHMAR FINAS SECURITIES"/>
    <m/>
    <s v="KANCAB"/>
    <s v="SULAWESI"/>
    <x v="9"/>
  </r>
  <r>
    <s v="LS"/>
    <s v="AB"/>
    <s v="RELIANCE SECURITIES Tbk d/h  LUDLOW SECURITIES d/h : ISTETHMAR FINAS SECURITIES"/>
    <m/>
    <s v="KANCAB"/>
    <s v="SUMATRA"/>
    <x v="20"/>
  </r>
  <r>
    <s v="LS"/>
    <s v="AB"/>
    <s v="RELIANCE SECURITIES Tbk d/h  LUDLOW SECURITIES d/h : ISTETHMAR FINAS SECURITIES"/>
    <m/>
    <s v="KANCAB"/>
    <s v="SUMATRA"/>
    <x v="6"/>
  </r>
  <r>
    <s v="LK"/>
    <s v="AB"/>
    <s v="RECAPITAL SECURITIES"/>
    <m/>
    <s v="KANCAB"/>
    <s v="JAWA"/>
    <x v="34"/>
  </r>
  <r>
    <s v="MG"/>
    <s v="AB"/>
    <s v="SEMESTA INDOVEST SEC (*)"/>
    <m/>
    <s v="KANCAB"/>
    <s v="JAWA"/>
    <x v="7"/>
  </r>
  <r>
    <s v="MG"/>
    <s v="AB"/>
    <s v="SEMESTA INDOVEST SEC (*)"/>
    <m/>
    <s v="KANCAB"/>
    <s v="JAWA"/>
    <x v="3"/>
  </r>
  <r>
    <s v="MG"/>
    <s v="AB"/>
    <s v="SEMESTA INDOVEST SEC (*)"/>
    <m/>
    <s v="KANCAB"/>
    <s v="JAWA"/>
    <x v="2"/>
  </r>
  <r>
    <s v="MG"/>
    <s v="AB"/>
    <s v="SEMESTA INDOVEST SEC (*)"/>
    <m/>
    <s v="KANCAB"/>
    <s v="JAWA"/>
    <x v="23"/>
  </r>
  <r>
    <s v="DH"/>
    <s v="AB"/>
    <s v="SINARMAS SEKURITAS (*)"/>
    <m/>
    <s v="KANCAB"/>
    <s v="JAWA"/>
    <x v="2"/>
  </r>
  <r>
    <s v="DH"/>
    <s v="AB"/>
    <s v="SINARMAS SEKURITAS (*)"/>
    <m/>
    <s v="KANCAB"/>
    <s v="JAWA"/>
    <x v="0"/>
  </r>
  <r>
    <s v="DH"/>
    <s v="AB"/>
    <s v="SINARMAS SEKURITAS (*)"/>
    <m/>
    <s v="KANCAB"/>
    <s v="SUMATRA"/>
    <x v="6"/>
  </r>
  <r>
    <s v="DH"/>
    <s v="AB"/>
    <s v="SINARMAS SEKURITAS (*)"/>
    <m/>
    <s v="KANCAB"/>
    <s v="JAWA"/>
    <x v="8"/>
  </r>
  <r>
    <s v="DH"/>
    <s v="AB"/>
    <s v="SINARMAS SEKURITAS (*)"/>
    <m/>
    <s v="KANCAB"/>
    <s v="JAWA"/>
    <x v="2"/>
  </r>
  <r>
    <s v="DH"/>
    <s v="AB"/>
    <s v="SINARMAS SEKURITAS (*)"/>
    <m/>
    <s v="KANCAB"/>
    <s v="JAWA"/>
    <x v="5"/>
  </r>
  <r>
    <s v="DH"/>
    <s v="AB"/>
    <s v="SINARMAS SEKURITAS (*)"/>
    <m/>
    <s v="KANCAB"/>
    <s v="JAWA"/>
    <x v="30"/>
  </r>
  <r>
    <s v="DH"/>
    <s v="AB"/>
    <s v="SINARMAS SEKURITAS (*)"/>
    <m/>
    <s v="KANCAB"/>
    <s v="SULAWESI"/>
    <x v="17"/>
  </r>
  <r>
    <s v="DH"/>
    <s v="AB"/>
    <s v="SINARMAS SEKURITAS (*)"/>
    <m/>
    <s v="KANCAB"/>
    <s v="SULAWESI"/>
    <x v="9"/>
  </r>
  <r>
    <s v="DH"/>
    <s v="AB"/>
    <s v="SINARMAS SEKURITAS (*)"/>
    <m/>
    <s v="KANCAB"/>
    <s v="KALIMANTAN"/>
    <x v="29"/>
  </r>
  <r>
    <s v="DH"/>
    <s v="AB"/>
    <s v="SINARMAS SEKURITAS (*)"/>
    <m/>
    <s v="KANCAB"/>
    <s v="JAWA"/>
    <x v="7"/>
  </r>
  <r>
    <s v="DH"/>
    <s v="AB"/>
    <s v="SINARMAS SEKURITAS (*)"/>
    <m/>
    <s v="KANCAB"/>
    <s v="JAWA"/>
    <x v="4"/>
  </r>
  <r>
    <s v="DH"/>
    <s v="AB"/>
    <s v="SINARMAS SEKURITAS (*)"/>
    <m/>
    <s v="KANCAB"/>
    <s v="BALI"/>
    <x v="13"/>
  </r>
  <r>
    <s v="DH"/>
    <s v="AB"/>
    <s v="SINARMAS SEKURITAS (*)"/>
    <m/>
    <s v="KANCAB"/>
    <s v="JAWA"/>
    <x v="12"/>
  </r>
  <r>
    <s v="DH"/>
    <s v="AB"/>
    <s v="SINARMAS SEKURITAS (*)"/>
    <m/>
    <s v="KANCAB"/>
    <s v="JAWA"/>
    <x v="23"/>
  </r>
  <r>
    <s v="DH"/>
    <s v="AB"/>
    <s v="SINARMAS SEKURITAS (*)"/>
    <m/>
    <s v="KANCAB"/>
    <s v="JAWA"/>
    <x v="3"/>
  </r>
  <r>
    <s v="DH"/>
    <s v="AB"/>
    <s v="SINARMAS SEKURITAS (*)"/>
    <m/>
    <s v="KANCAB"/>
    <s v="JAWA"/>
    <x v="40"/>
  </r>
  <r>
    <s v="DH"/>
    <s v="AB"/>
    <s v="SINARMAS SEKURITAS (*)"/>
    <m/>
    <s v="KANCAB"/>
    <s v="SUMATRA"/>
    <x v="18"/>
  </r>
  <r>
    <s v="DH"/>
    <s v="AB"/>
    <s v="SINARMAS SEKURITAS (*)"/>
    <m/>
    <s v="KANCAB"/>
    <s v="JAWA"/>
    <x v="39"/>
  </r>
  <r>
    <s v="DH"/>
    <s v="AB"/>
    <s v="SINARMAS SEKURITAS (*)"/>
    <m/>
    <s v="KANCAB"/>
    <s v="JAWA"/>
    <x v="34"/>
  </r>
  <r>
    <s v="DH"/>
    <s v="AB"/>
    <s v="SINARMAS SEKURITAS (*)"/>
    <m/>
    <s v="KANCAB"/>
    <s v="JAWA"/>
    <x v="11"/>
  </r>
  <r>
    <s v="DH"/>
    <s v="AB"/>
    <s v="SINARMAS SEKURITAS (*)"/>
    <m/>
    <s v="KANCAB"/>
    <s v="JAWA"/>
    <x v="2"/>
  </r>
  <r>
    <s v="DH"/>
    <s v="AB"/>
    <s v="SINARMAS SEKURITAS (*)"/>
    <m/>
    <s v="KANCAB"/>
    <s v="JAWA"/>
    <x v="2"/>
  </r>
  <r>
    <s v="DH"/>
    <s v="AB"/>
    <s v="SINARMAS SEKURITAS (*)"/>
    <m/>
    <s v="KANCAB"/>
    <s v="JAWA"/>
    <x v="2"/>
  </r>
  <r>
    <s v="DH"/>
    <s v="AB"/>
    <s v="SINARMAS SEKURITAS (*)"/>
    <m/>
    <s v="KANCAB"/>
    <s v="JAWA"/>
    <x v="3"/>
  </r>
  <r>
    <s v="DH"/>
    <s v="AB"/>
    <s v="SINARMAS SEKURITAS (*)"/>
    <m/>
    <s v="KANCAB"/>
    <s v="JAWA"/>
    <x v="0"/>
  </r>
  <r>
    <s v="DH"/>
    <s v="AB"/>
    <s v="SINARMAS SEKURITAS (*)"/>
    <m/>
    <s v="KANCAB"/>
    <s v="SULAWESI"/>
    <x v="41"/>
  </r>
  <r>
    <s v="AZ"/>
    <s v="AB"/>
    <s v="SUCORINVEST CENTRAL  GANI (*)"/>
    <m/>
    <s v="KANCAB"/>
    <s v="JAWA"/>
    <x v="3"/>
  </r>
  <r>
    <s v="AZ"/>
    <s v="AB"/>
    <s v="SUCORINVEST CENTRAL  GANI (*)"/>
    <m/>
    <s v="KANCAB"/>
    <s v="JAWA"/>
    <x v="3"/>
  </r>
  <r>
    <s v="AZ"/>
    <s v="AB"/>
    <s v="SUCORINVEST CENTRAL  GANI (*)"/>
    <m/>
    <s v="KANCAB"/>
    <s v="JAWA"/>
    <x v="8"/>
  </r>
  <r>
    <s v="AZ"/>
    <s v="AB"/>
    <s v="SUCORINVEST CENTRAL  GANI (*)"/>
    <m/>
    <s v="KANCAB"/>
    <s v="JAWA"/>
    <x v="4"/>
  </r>
  <r>
    <s v="AZ"/>
    <s v="AB"/>
    <s v="SUCORINVEST CENTRAL  GANI (*)"/>
    <m/>
    <s v="KANCAB"/>
    <s v="JAWA"/>
    <x v="2"/>
  </r>
  <r>
    <s v="AZ"/>
    <s v="AB"/>
    <s v="SUCORINVEST CENTRAL  GANI (*)"/>
    <m/>
    <s v="KANCAB"/>
    <s v="JAWA"/>
    <x v="0"/>
  </r>
  <r>
    <s v="AZ"/>
    <s v="AB"/>
    <s v="SUCORINVEST CENTRAL  GANI (*)"/>
    <m/>
    <s v="KANCAB"/>
    <s v="JAWA"/>
    <x v="2"/>
  </r>
  <r>
    <s v="AZ"/>
    <s v="AB"/>
    <s v="SUCORINVEST CENTRAL  GANI (*)"/>
    <m/>
    <s v="KANCAB"/>
    <s v="JAWA"/>
    <x v="2"/>
  </r>
  <r>
    <s v="AZ"/>
    <s v="AB"/>
    <s v="SUCORINVEST CENTRAL  GANI (*)"/>
    <m/>
    <s v="KANCAB"/>
    <s v="JAWA"/>
    <x v="2"/>
  </r>
  <r>
    <s v="AZ"/>
    <s v="AB"/>
    <s v="SUCORINVEST CENTRAL  GANI (*)"/>
    <m/>
    <s v="KANCAB"/>
    <s v="JAWA"/>
    <x v="8"/>
  </r>
  <r>
    <s v="AZ"/>
    <s v="AB"/>
    <s v="SUCORINVEST CENTRAL  GANI (*)"/>
    <m/>
    <s v="KANCAB"/>
    <s v="JAWA"/>
    <x v="2"/>
  </r>
  <r>
    <s v="AZ"/>
    <s v="AB"/>
    <s v="SUCORINVEST CENTRAL  GANI (*)"/>
    <m/>
    <s v="KANCAB"/>
    <s v="JAWA"/>
    <x v="3"/>
  </r>
  <r>
    <s v="AZ"/>
    <s v="AB"/>
    <s v="SUCORINVEST CENTRAL  GANI (*)"/>
    <m/>
    <s v="KANCAB"/>
    <s v="BALI"/>
    <x v="13"/>
  </r>
  <r>
    <s v="AZ"/>
    <s v="AB"/>
    <s v="SUCORINVEST CENTRAL  GANI (*)"/>
    <m/>
    <s v="KANCAB"/>
    <s v="JAWA"/>
    <x v="4"/>
  </r>
  <r>
    <s v="AZ"/>
    <s v="AB"/>
    <s v="SUCORINVEST CENTRAL  GANI (*)"/>
    <m/>
    <s v="KANCAB"/>
    <s v="JAWA"/>
    <x v="14"/>
  </r>
  <r>
    <s v="AZ"/>
    <s v="AB"/>
    <s v="SUCORINVEST CENTRAL  GANI (*)"/>
    <m/>
    <s v="KANCAB"/>
    <s v="JAWA"/>
    <x v="33"/>
  </r>
  <r>
    <s v="AZ"/>
    <s v="AB"/>
    <s v="SUCORINVEST CENTRAL  GANI (*)"/>
    <m/>
    <s v="KANCAB"/>
    <s v="JAWA"/>
    <x v="42"/>
  </r>
  <r>
    <s v="AZ"/>
    <s v="AB"/>
    <s v="SUCORINVEST CENTRAL  GANI (*)"/>
    <m/>
    <s v="KANCAB"/>
    <s v="JAWA"/>
    <x v="2"/>
  </r>
  <r>
    <s v="AZ"/>
    <s v="AB"/>
    <s v="SUCORINVEST CENTRAL  GANI (*)"/>
    <m/>
    <s v="KANCAB"/>
    <s v="JAWA"/>
    <x v="0"/>
  </r>
  <r>
    <s v="X6"/>
    <s v="Non AB"/>
    <s v="STAR REKSA SEKURITAS"/>
    <m/>
    <s v="KANCAB"/>
    <s v="KALIMANTAN"/>
    <x v="43"/>
  </r>
  <r>
    <s v="LG"/>
    <s v="AB"/>
    <s v="TRIMEGAH SECURITIES Tbk (*)"/>
    <m/>
    <s v="KANCAB"/>
    <s v="JAWA"/>
    <x v="2"/>
  </r>
  <r>
    <s v="LG"/>
    <s v="AB"/>
    <s v="TRIMEGAH SECURITIES Tbk (*)"/>
    <m/>
    <s v="KANCAB"/>
    <s v="JAWA"/>
    <x v="2"/>
  </r>
  <r>
    <s v="LG"/>
    <s v="AB"/>
    <s v="TRIMEGAH SECURITIES Tbk (*)"/>
    <m/>
    <s v="KANCAB"/>
    <s v="JAWA"/>
    <x v="2"/>
  </r>
  <r>
    <s v="LG"/>
    <s v="AB"/>
    <s v="TRIMEGAH SECURITIES Tbk (*)"/>
    <m/>
    <s v="KANCAB"/>
    <s v="JAWA"/>
    <x v="2"/>
  </r>
  <r>
    <s v="LG"/>
    <s v="AB"/>
    <s v="TRIMEGAH SECURITIES Tbk (*)"/>
    <m/>
    <s v="KANCAB"/>
    <s v="BALI"/>
    <x v="13"/>
  </r>
  <r>
    <s v="LG"/>
    <s v="AB"/>
    <s v="TRIMEGAH SECURITIES Tbk (*)"/>
    <m/>
    <s v="KANCAB"/>
    <s v="JAWA"/>
    <x v="7"/>
  </r>
  <r>
    <s v="LG"/>
    <s v="AB"/>
    <s v="TRIMEGAH SECURITIES Tbk (*)"/>
    <m/>
    <s v="KANCAB"/>
    <s v="JAWA"/>
    <x v="3"/>
  </r>
  <r>
    <s v="LG"/>
    <s v="AB"/>
    <s v="TRIMEGAH SECURITIES Tbk (*)"/>
    <m/>
    <s v="KANCAB"/>
    <s v="JAWA"/>
    <x v="5"/>
  </r>
  <r>
    <s v="LG"/>
    <s v="AB"/>
    <s v="TRIMEGAH SECURITIES Tbk (*)"/>
    <m/>
    <s v="KANCAB"/>
    <s v="JAWA"/>
    <x v="8"/>
  </r>
  <r>
    <s v="LG"/>
    <s v="AB"/>
    <s v="TRIMEGAH SECURITIES Tbk (*)"/>
    <m/>
    <s v="KANCAB"/>
    <s v="JAWA"/>
    <x v="0"/>
  </r>
  <r>
    <s v="LG"/>
    <s v="AB"/>
    <s v="TRIMEGAH SECURITIES Tbk (*)"/>
    <m/>
    <s v="KANCAB"/>
    <s v="SUMATRA"/>
    <x v="6"/>
  </r>
  <r>
    <s v="LG"/>
    <s v="AB"/>
    <s v="TRIMEGAH SECURITIES Tbk (*)"/>
    <m/>
    <s v="KANCAB"/>
    <s v="SULAWESI"/>
    <x v="9"/>
  </r>
  <r>
    <s v="LG"/>
    <s v="AB"/>
    <s v="TRIMEGAH SECURITIES Tbk (*)"/>
    <m/>
    <s v="KANCAB"/>
    <s v="SUMATRA"/>
    <x v="20"/>
  </r>
  <r>
    <s v="LG"/>
    <s v="AB"/>
    <s v="TRIMEGAH SECURITIES Tbk (*)"/>
    <m/>
    <s v="KANCAB"/>
    <s v="SUMATRA"/>
    <x v="1"/>
  </r>
  <r>
    <s v="LG"/>
    <s v="AB"/>
    <s v="TRIMEGAH SECURITIES Tbk (*)"/>
    <m/>
    <s v="KANCAB"/>
    <s v="KALIMANTAN"/>
    <x v="19"/>
  </r>
  <r>
    <s v="LG"/>
    <s v="AB"/>
    <s v="TRIMEGAH SECURITIES Tbk (*)"/>
    <m/>
    <s v="KANCAB"/>
    <s v="JAWA"/>
    <x v="2"/>
  </r>
  <r>
    <s v="LG"/>
    <s v="AB"/>
    <s v="TRIMEGAH SECURITIES Tbk (*)"/>
    <m/>
    <s v="KANCAB"/>
    <s v="JAWA"/>
    <x v="3"/>
  </r>
  <r>
    <s v="LG"/>
    <s v="AB"/>
    <s v="TRIMEGAH SECURITIES Tbk (*)"/>
    <m/>
    <s v="KANCAB"/>
    <s v="JAWA"/>
    <x v="3"/>
  </r>
  <r>
    <s v="LG"/>
    <s v="AB"/>
    <s v="TRIMEGAH SECURITIES Tbk (*)"/>
    <m/>
    <s v="KANCAB"/>
    <s v="JAWA"/>
    <x v="30"/>
  </r>
  <r>
    <s v="LG"/>
    <s v="AB"/>
    <s v="TRIMEGAH SECURITIES Tbk (*)"/>
    <m/>
    <s v="KANCAB"/>
    <s v="JAWA"/>
    <x v="2"/>
  </r>
  <r>
    <s v="LG"/>
    <s v="AB"/>
    <s v="TRIMEGAH SECURITIES Tbk (*)"/>
    <m/>
    <s v="KANCAB"/>
    <s v="JAWA"/>
    <x v="4"/>
  </r>
  <r>
    <s v="LG"/>
    <s v="AB"/>
    <s v="TRIMEGAH SECURITIES Tbk (*)"/>
    <m/>
    <s v="KANCAB"/>
    <s v="JAWA"/>
    <x v="33"/>
  </r>
  <r>
    <s v="BR"/>
    <s v="AB"/>
    <s v="TRUST SECURITIES d/h : TRI USAHA TAMA SECURITIES  d/h : BURAKSA PERKASA"/>
    <m/>
    <s v="KANCAB"/>
    <s v="BALI"/>
    <x v="44"/>
  </r>
  <r>
    <s v="BR"/>
    <s v="AB"/>
    <s v="TRUST SECURITIES d/h : TRI USAHA TAMA SECURITIES  d/h : BURAKSA PERKASA"/>
    <m/>
    <s v="KANCAB"/>
    <s v="SUMATRA"/>
    <x v="6"/>
  </r>
  <r>
    <s v="BR"/>
    <s v="AB"/>
    <s v="TRUST SECURITIES d/h : TRI USAHA TAMA SECURITIES  d/h : BURAKSA PERKASA"/>
    <m/>
    <s v="KANCAB"/>
    <s v="JAWA"/>
    <x v="2"/>
  </r>
  <r>
    <s v="BR"/>
    <s v="AB"/>
    <s v="TRUST SECURITIES d/h : TRI USAHA TAMA SECURITIES  d/h : BURAKSA PERKASA"/>
    <m/>
    <s v="KANCAB"/>
    <s v="JAWA"/>
    <x v="2"/>
  </r>
  <r>
    <s v="AI"/>
    <s v="AB"/>
    <s v="UOB KAY HIAN SECURITIES"/>
    <m/>
    <s v="KANCAB"/>
    <s v="JAWA"/>
    <x v="3"/>
  </r>
  <r>
    <s v="AI"/>
    <s v="AB"/>
    <s v="UOB KAY HIAN SECURITIES"/>
    <m/>
    <s v="KANCAB"/>
    <s v="JAWA"/>
    <x v="3"/>
  </r>
  <r>
    <s v="AI"/>
    <s v="AB"/>
    <s v="UOB KAY HIAN SECURITIES"/>
    <m/>
    <s v="KANCAB"/>
    <s v="JAWA"/>
    <x v="0"/>
  </r>
  <r>
    <s v="AI"/>
    <s v="AB"/>
    <s v="UOB KAY HIAN SECURITIES"/>
    <m/>
    <s v="KANCAB"/>
    <s v="JAWA"/>
    <x v="2"/>
  </r>
  <r>
    <s v="AI"/>
    <s v="AB"/>
    <s v="UOB KAY HIAN SECURITIES"/>
    <m/>
    <s v="KANCAB"/>
    <s v="JAWA"/>
    <x v="2"/>
  </r>
  <r>
    <s v="AI"/>
    <s v="AB"/>
    <s v="UOB KAY HIAN SECURITIES"/>
    <m/>
    <s v="KANCAB"/>
    <s v="JAWA"/>
    <x v="7"/>
  </r>
  <r>
    <s v="AI"/>
    <s v="AB"/>
    <s v="UOB KAY HIAN SECURITIES"/>
    <m/>
    <s v="KANCAB"/>
    <s v="SUMATRA"/>
    <x v="6"/>
  </r>
  <r>
    <s v="AI"/>
    <s v="AB"/>
    <s v="UOB KAY HIAN SECURITIES"/>
    <m/>
    <s v="KANCAB"/>
    <s v="JAWA"/>
    <x v="2"/>
  </r>
  <r>
    <s v="AI"/>
    <s v="AB"/>
    <s v="UOB KAY HIAN SECURITIES"/>
    <m/>
    <s v="KANCAB"/>
    <s v="JAWA"/>
    <x v="5"/>
  </r>
  <r>
    <s v="AI"/>
    <s v="AB"/>
    <s v="UOB KAY HIAN SECURITIES"/>
    <m/>
    <s v="KANCAB"/>
    <s v="JAWA"/>
    <x v="7"/>
  </r>
  <r>
    <s v="AI"/>
    <s v="AB"/>
    <s v="UOB KAY HIAN SECURITIES"/>
    <m/>
    <s v="KANCAB"/>
    <s v="JAWA"/>
    <x v="2"/>
  </r>
  <r>
    <s v="AI"/>
    <s v="AB"/>
    <s v="UOB KAY HIAN SECURITIES"/>
    <m/>
    <s v="KANCAB"/>
    <s v="JAWA"/>
    <x v="4"/>
  </r>
  <r>
    <s v="AI"/>
    <s v="AB"/>
    <s v="UOB KAY HIAN SECURITIES"/>
    <m/>
    <s v="KANCAB"/>
    <s v="BALI"/>
    <x v="13"/>
  </r>
  <r>
    <s v="AI"/>
    <s v="AB"/>
    <s v="UOB KAY HIAN SECURITIES"/>
    <m/>
    <s v="KANCAB"/>
    <s v="SUMATRA"/>
    <x v="1"/>
  </r>
  <r>
    <s v="AI"/>
    <s v="AB"/>
    <s v="UOB KAY HIAN SECURITIES"/>
    <m/>
    <s v="KANCAB"/>
    <s v="JAWA"/>
    <x v="2"/>
  </r>
  <r>
    <s v="AI"/>
    <s v="AB"/>
    <s v="UOB KAY HIAN SECURITIES"/>
    <m/>
    <s v="KANCAB"/>
    <s v="JAWA"/>
    <x v="2"/>
  </r>
  <r>
    <s v="AI"/>
    <s v="AB"/>
    <s v="UOB KAY HIAN SECURITIES"/>
    <m/>
    <s v="KANCAB"/>
    <s v="JAWA"/>
    <x v="8"/>
  </r>
  <r>
    <s v="AI"/>
    <s v="AB"/>
    <s v="UOB KAY HIAN SECURITIES"/>
    <m/>
    <s v="KANCAB"/>
    <s v="JAWA"/>
    <x v="3"/>
  </r>
  <r>
    <s v="AI"/>
    <s v="AB"/>
    <s v="UOB KAY HIAN SECURITIES"/>
    <m/>
    <s v="KANCAB"/>
    <s v="JAWA"/>
    <x v="4"/>
  </r>
  <r>
    <s v="AI"/>
    <s v="AB"/>
    <s v="UOB KAY HIAN SECURITIES"/>
    <m/>
    <s v="KANCAB"/>
    <s v="JAWA"/>
    <x v="3"/>
  </r>
  <r>
    <s v="FZ"/>
    <s v="AB"/>
    <s v="WATERFRONT SECURITIES INDONESIA"/>
    <m/>
    <s v="KANCAB"/>
    <s v="JAWA"/>
    <x v="2"/>
  </r>
  <r>
    <s v="FZ"/>
    <s v="AB"/>
    <s v="WATERFRONT SECURITIES INDONESIA"/>
    <m/>
    <s v="KANCAB"/>
    <s v="JAWA"/>
    <x v="7"/>
  </r>
  <r>
    <s v="FZ"/>
    <s v="AB"/>
    <s v="WATERFRONT SECURITIES INDONESIA"/>
    <m/>
    <s v="KANCAB"/>
    <s v="JAWA"/>
    <x v="2"/>
  </r>
  <r>
    <s v="FZ"/>
    <s v="AB"/>
    <s v="WATERFRONT SECURITIES INDONESIA"/>
    <m/>
    <s v="KANCAB"/>
    <s v="JAWA"/>
    <x v="2"/>
  </r>
  <r>
    <s v="FZ"/>
    <s v="AB"/>
    <s v="WATERFRONT SECURITIES INDONESIA"/>
    <m/>
    <s v="KANCAB"/>
    <s v="JAWA"/>
    <x v="3"/>
  </r>
  <r>
    <s v="TF"/>
    <s v="AB"/>
    <s v="UNIVERSAL BROKER INDONESIA"/>
    <m/>
    <s v="KANCAB"/>
    <s v="JAWA"/>
    <x v="3"/>
  </r>
  <r>
    <s v="TF"/>
    <s v="AB"/>
    <s v="UNIVERSAL BROKER INDONESIA"/>
    <m/>
    <s v="KANCAB"/>
    <s v="SUMATRA"/>
    <x v="6"/>
  </r>
  <r>
    <s v="TF"/>
    <s v="AB"/>
    <s v="UNIVERSAL BROKER INDONESIA"/>
    <m/>
    <s v="KANCAB"/>
    <s v="JAWA"/>
    <x v="23"/>
  </r>
  <r>
    <s v="MK"/>
    <s v="AB"/>
    <s v="EQUATOR INDONESIA"/>
    <m/>
    <s v="KANCAB"/>
    <s v="JAWA"/>
    <x v="3"/>
  </r>
  <r>
    <s v="AF"/>
    <s v="AB"/>
    <s v="HARITA KENCANA SECURITIES"/>
    <m/>
    <s v="KANCAB"/>
    <s v="JAWA"/>
    <x v="2"/>
  </r>
  <r>
    <s v="MI"/>
    <s v="AB"/>
    <s v="VICTORIA SECURITIES INDONESIA"/>
    <m/>
    <s v="KANCAB"/>
    <s v="JAWA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2" cacheId="75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chartFormat="1" rowHeaderCaption="Kota">
  <location ref="A3:B11" firstHeaderRow="1" firstDataRow="1" firstDataCol="1"/>
  <pivotFields count="3">
    <pivotField showAll="0">
      <items count="141">
        <item x="79"/>
        <item x="39"/>
        <item x="53"/>
        <item x="63"/>
        <item x="108"/>
        <item x="106"/>
        <item x="111"/>
        <item x="34"/>
        <item x="82"/>
        <item x="9"/>
        <item x="87"/>
        <item x="101"/>
        <item x="44"/>
        <item x="46"/>
        <item x="119"/>
        <item x="3"/>
        <item x="51"/>
        <item x="80"/>
        <item x="24"/>
        <item x="105"/>
        <item x="33"/>
        <item x="12"/>
        <item x="8"/>
        <item x="120"/>
        <item x="64"/>
        <item x="66"/>
        <item x="18"/>
        <item x="77"/>
        <item x="109"/>
        <item x="20"/>
        <item x="26"/>
        <item x="62"/>
        <item x="136"/>
        <item x="100"/>
        <item x="65"/>
        <item x="25"/>
        <item x="78"/>
        <item x="94"/>
        <item x="7"/>
        <item x="122"/>
        <item x="36"/>
        <item x="70"/>
        <item x="30"/>
        <item x="123"/>
        <item x="133"/>
        <item x="74"/>
        <item x="76"/>
        <item x="38"/>
        <item x="2"/>
        <item x="112"/>
        <item x="139"/>
        <item x="10"/>
        <item x="60"/>
        <item x="124"/>
        <item x="84"/>
        <item x="42"/>
        <item x="40"/>
        <item x="13"/>
        <item x="41"/>
        <item x="4"/>
        <item x="97"/>
        <item x="81"/>
        <item x="23"/>
        <item x="48"/>
        <item x="6"/>
        <item x="47"/>
        <item x="45"/>
        <item x="61"/>
        <item x="17"/>
        <item x="86"/>
        <item x="54"/>
        <item x="57"/>
        <item x="19"/>
        <item x="104"/>
        <item x="75"/>
        <item x="93"/>
        <item x="95"/>
        <item x="98"/>
        <item x="110"/>
        <item x="32"/>
        <item x="67"/>
        <item x="115"/>
        <item x="69"/>
        <item x="11"/>
        <item x="21"/>
        <item x="71"/>
        <item x="37"/>
        <item x="43"/>
        <item x="22"/>
        <item x="83"/>
        <item x="31"/>
        <item x="89"/>
        <item x="88"/>
        <item x="0"/>
        <item x="85"/>
        <item x="91"/>
        <item x="72"/>
        <item x="14"/>
        <item x="92"/>
        <item x="73"/>
        <item x="114"/>
        <item x="56"/>
        <item x="96"/>
        <item x="99"/>
        <item x="138"/>
        <item x="5"/>
        <item x="68"/>
        <item x="132"/>
        <item x="28"/>
        <item x="102"/>
        <item x="58"/>
        <item x="107"/>
        <item x="103"/>
        <item x="29"/>
        <item x="27"/>
        <item x="127"/>
        <item x="131"/>
        <item x="129"/>
        <item x="125"/>
        <item x="116"/>
        <item x="49"/>
        <item x="117"/>
        <item x="134"/>
        <item x="121"/>
        <item x="135"/>
        <item x="126"/>
        <item x="113"/>
        <item x="90"/>
        <item x="59"/>
        <item x="137"/>
        <item x="50"/>
        <item x="128"/>
        <item x="55"/>
        <item x="1"/>
        <item x="35"/>
        <item x="16"/>
        <item x="130"/>
        <item x="118"/>
        <item x="52"/>
        <item x="15"/>
        <item t="default"/>
      </items>
    </pivotField>
    <pivotField dataField="1" showAll="0"/>
    <pivotField axis="axisRow" showAll="0">
      <items count="9">
        <item x="3"/>
        <item x="4"/>
        <item x="5"/>
        <item x="0"/>
        <item m="1" x="7"/>
        <item x="2"/>
        <item x="1"/>
        <item x="6"/>
        <item t="default"/>
      </items>
    </pivotField>
  </pivotFields>
  <rowFields count="1">
    <field x="2"/>
  </rowFields>
  <rowItems count="8">
    <i>
      <x/>
    </i>
    <i>
      <x v="1"/>
    </i>
    <i>
      <x v="2"/>
    </i>
    <i>
      <x v="3"/>
    </i>
    <i>
      <x v="5"/>
    </i>
    <i>
      <x v="6"/>
    </i>
    <i>
      <x v="7"/>
    </i>
    <i t="grand">
      <x/>
    </i>
  </rowItems>
  <colItems count="1">
    <i/>
  </colItems>
  <dataFields count="1">
    <dataField name="Jumlah PE" fld="1" subtotal="count" baseField="0" baseItem="0"/>
  </dataFields>
  <formats count="1">
    <format dxfId="0">
      <pivotArea type="all" dataOnly="0" outline="0" fieldPosition="0"/>
    </format>
  </formats>
  <chartFormats count="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0" format="7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77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B49" firstHeaderRow="1" firstDataRow="1" firstDataCol="1"/>
  <pivotFields count="7">
    <pivotField showAll="0"/>
    <pivotField showAll="0"/>
    <pivotField showAll="0"/>
    <pivotField showAll="0"/>
    <pivotField showAll="0"/>
    <pivotField showAll="0"/>
    <pivotField axis="axisRow" dataField="1" showAll="0" sortType="descending">
      <items count="46">
        <item x="21"/>
        <item x="37"/>
        <item x="19"/>
        <item x="0"/>
        <item x="22"/>
        <item x="10"/>
        <item x="34"/>
        <item x="14"/>
        <item x="38"/>
        <item x="30"/>
        <item x="13"/>
        <item x="32"/>
        <item x="41"/>
        <item x="2"/>
        <item x="18"/>
        <item x="36"/>
        <item x="26"/>
        <item x="42"/>
        <item x="35"/>
        <item x="44"/>
        <item x="16"/>
        <item x="11"/>
        <item x="9"/>
        <item x="8"/>
        <item x="17"/>
        <item x="6"/>
        <item x="25"/>
        <item x="1"/>
        <item x="15"/>
        <item x="40"/>
        <item x="20"/>
        <item x="29"/>
        <item x="24"/>
        <item x="28"/>
        <item x="27"/>
        <item x="43"/>
        <item x="7"/>
        <item x="23"/>
        <item x="31"/>
        <item x="5"/>
        <item x="3"/>
        <item x="33"/>
        <item x="39"/>
        <item x="12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6"/>
  </rowFields>
  <rowItems count="46">
    <i>
      <x v="13"/>
    </i>
    <i>
      <x v="40"/>
    </i>
    <i>
      <x v="3"/>
    </i>
    <i>
      <x v="25"/>
    </i>
    <i>
      <x v="36"/>
    </i>
    <i>
      <x v="44"/>
    </i>
    <i>
      <x v="39"/>
    </i>
    <i>
      <x v="23"/>
    </i>
    <i>
      <x v="22"/>
    </i>
    <i>
      <x v="10"/>
    </i>
    <i>
      <x v="37"/>
    </i>
    <i>
      <x v="27"/>
    </i>
    <i>
      <x v="31"/>
    </i>
    <i>
      <x v="30"/>
    </i>
    <i>
      <x v="24"/>
    </i>
    <i>
      <x v="2"/>
    </i>
    <i>
      <x v="5"/>
    </i>
    <i>
      <x v="20"/>
    </i>
    <i>
      <x v="7"/>
    </i>
    <i>
      <x v="26"/>
    </i>
    <i>
      <x v="41"/>
    </i>
    <i>
      <x v="14"/>
    </i>
    <i>
      <x v="9"/>
    </i>
    <i>
      <x v="6"/>
    </i>
    <i>
      <x v="43"/>
    </i>
    <i>
      <x v="4"/>
    </i>
    <i>
      <x/>
    </i>
    <i>
      <x v="21"/>
    </i>
    <i>
      <x v="42"/>
    </i>
    <i>
      <x v="34"/>
    </i>
    <i>
      <x v="38"/>
    </i>
    <i>
      <x v="33"/>
    </i>
    <i>
      <x v="32"/>
    </i>
    <i>
      <x v="19"/>
    </i>
    <i>
      <x v="8"/>
    </i>
    <i>
      <x v="16"/>
    </i>
    <i>
      <x v="1"/>
    </i>
    <i>
      <x v="29"/>
    </i>
    <i>
      <x v="35"/>
    </i>
    <i>
      <x v="15"/>
    </i>
    <i>
      <x v="17"/>
    </i>
    <i>
      <x v="12"/>
    </i>
    <i>
      <x v="18"/>
    </i>
    <i>
      <x v="11"/>
    </i>
    <i>
      <x v="28"/>
    </i>
    <i t="grand">
      <x/>
    </i>
  </rowItems>
  <colItems count="1">
    <i/>
  </colItems>
  <dataFields count="1">
    <dataField name="Count of KOTA LOKASI" fld="6" subtotal="count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77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B49" firstHeaderRow="1" firstDataRow="1" firstDataCol="1"/>
  <pivotFields count="7">
    <pivotField showAll="0"/>
    <pivotField showAll="0"/>
    <pivotField showAll="0"/>
    <pivotField showAll="0"/>
    <pivotField showAll="0"/>
    <pivotField showAll="0"/>
    <pivotField axis="axisRow" dataField="1" showAll="0" sortType="descending">
      <items count="46">
        <item x="21"/>
        <item x="37"/>
        <item x="19"/>
        <item x="0"/>
        <item x="22"/>
        <item x="10"/>
        <item x="34"/>
        <item x="14"/>
        <item x="38"/>
        <item x="30"/>
        <item x="13"/>
        <item x="32"/>
        <item x="41"/>
        <item x="2"/>
        <item x="18"/>
        <item x="36"/>
        <item x="26"/>
        <item x="42"/>
        <item x="35"/>
        <item x="44"/>
        <item x="16"/>
        <item x="11"/>
        <item x="9"/>
        <item x="8"/>
        <item x="17"/>
        <item x="6"/>
        <item x="25"/>
        <item x="1"/>
        <item x="15"/>
        <item x="40"/>
        <item x="20"/>
        <item x="29"/>
        <item x="24"/>
        <item x="28"/>
        <item x="27"/>
        <item x="43"/>
        <item x="7"/>
        <item x="23"/>
        <item x="31"/>
        <item x="5"/>
        <item x="3"/>
        <item x="33"/>
        <item x="39"/>
        <item x="12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6"/>
  </rowFields>
  <rowItems count="46">
    <i>
      <x v="13"/>
    </i>
    <i>
      <x v="40"/>
    </i>
    <i>
      <x v="3"/>
    </i>
    <i>
      <x v="25"/>
    </i>
    <i>
      <x v="36"/>
    </i>
    <i>
      <x v="44"/>
    </i>
    <i>
      <x v="39"/>
    </i>
    <i>
      <x v="23"/>
    </i>
    <i>
      <x v="22"/>
    </i>
    <i>
      <x v="10"/>
    </i>
    <i>
      <x v="37"/>
    </i>
    <i>
      <x v="27"/>
    </i>
    <i>
      <x v="31"/>
    </i>
    <i>
      <x v="30"/>
    </i>
    <i>
      <x v="24"/>
    </i>
    <i>
      <x v="2"/>
    </i>
    <i>
      <x v="5"/>
    </i>
    <i>
      <x v="20"/>
    </i>
    <i>
      <x v="7"/>
    </i>
    <i>
      <x v="26"/>
    </i>
    <i>
      <x v="41"/>
    </i>
    <i>
      <x v="14"/>
    </i>
    <i>
      <x v="9"/>
    </i>
    <i>
      <x v="6"/>
    </i>
    <i>
      <x v="43"/>
    </i>
    <i>
      <x v="4"/>
    </i>
    <i>
      <x/>
    </i>
    <i>
      <x v="21"/>
    </i>
    <i>
      <x v="42"/>
    </i>
    <i>
      <x v="34"/>
    </i>
    <i>
      <x v="38"/>
    </i>
    <i>
      <x v="33"/>
    </i>
    <i>
      <x v="32"/>
    </i>
    <i>
      <x v="19"/>
    </i>
    <i>
      <x v="8"/>
    </i>
    <i>
      <x v="16"/>
    </i>
    <i>
      <x v="1"/>
    </i>
    <i>
      <x v="29"/>
    </i>
    <i>
      <x v="35"/>
    </i>
    <i>
      <x v="15"/>
    </i>
    <i>
      <x v="17"/>
    </i>
    <i>
      <x v="12"/>
    </i>
    <i>
      <x v="18"/>
    </i>
    <i>
      <x v="11"/>
    </i>
    <i>
      <x v="28"/>
    </i>
    <i t="grand">
      <x/>
    </i>
  </rowItems>
  <colItems count="1">
    <i/>
  </colItems>
  <dataFields count="1">
    <dataField name="Count of KOTA LOKASI" fld="6" subtotal="count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7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52" firstHeaderRow="1" firstDataRow="1" firstDataCol="1"/>
  <pivotFields count="4">
    <pivotField showAll="0"/>
    <pivotField showAll="0"/>
    <pivotField showAll="0"/>
    <pivotField axis="axisRow" dataField="1" showAll="0">
      <items count="49">
        <item x="19"/>
        <item x="37"/>
        <item x="27"/>
        <item x="18"/>
        <item x="40"/>
        <item x="6"/>
        <item x="20"/>
        <item x="9"/>
        <item x="33"/>
        <item x="13"/>
        <item x="41"/>
        <item x="46"/>
        <item x="35"/>
        <item x="11"/>
        <item x="31"/>
        <item x="3"/>
        <item x="17"/>
        <item x="44"/>
        <item x="36"/>
        <item x="24"/>
        <item x="38"/>
        <item x="34"/>
        <item x="15"/>
        <item x="10"/>
        <item x="12"/>
        <item x="8"/>
        <item x="16"/>
        <item x="5"/>
        <item x="21"/>
        <item x="0"/>
        <item x="14"/>
        <item x="45"/>
        <item x="22"/>
        <item x="29"/>
        <item x="42"/>
        <item x="26"/>
        <item x="25"/>
        <item x="47"/>
        <item x="7"/>
        <item x="23"/>
        <item x="39"/>
        <item x="30"/>
        <item x="4"/>
        <item x="1"/>
        <item x="32"/>
        <item x="28"/>
        <item x="43"/>
        <item x="2"/>
        <item t="default"/>
      </items>
    </pivotField>
  </pivotFields>
  <rowFields count="1">
    <field x="3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rowItems>
  <colItems count="1">
    <i/>
  </colItems>
  <dataFields count="1">
    <dataField name="Count of Kota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3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4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zoomScaleNormal="51" zoomScaleSheetLayoutView="4" workbookViewId="0"/>
  </sheetViews>
  <sheetFormatPr defaultRowHeight="12.75" x14ac:dyDescent="0.2"/>
  <sheetData/>
  <phoneticPr fontId="7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F145"/>
  <sheetViews>
    <sheetView topLeftCell="A133" zoomScale="80" zoomScaleNormal="80" workbookViewId="0">
      <selection activeCell="D119" sqref="D119"/>
    </sheetView>
  </sheetViews>
  <sheetFormatPr defaultColWidth="9.140625" defaultRowHeight="12.75" x14ac:dyDescent="0.2"/>
  <cols>
    <col min="1" max="1" width="4.5703125" style="229" customWidth="1"/>
    <col min="2" max="2" width="7.42578125" style="229" customWidth="1"/>
    <col min="3" max="3" width="36.28515625" style="214" customWidth="1"/>
    <col min="4" max="4" width="13.42578125" style="229" bestFit="1" customWidth="1"/>
    <col min="5" max="5" width="116" style="214" customWidth="1"/>
    <col min="6" max="6" width="33.140625" style="235" customWidth="1"/>
    <col min="7" max="16384" width="9.140625" style="214"/>
  </cols>
  <sheetData>
    <row r="1" spans="1:6" x14ac:dyDescent="0.2">
      <c r="A1" s="42" t="s">
        <v>3424</v>
      </c>
    </row>
    <row r="2" spans="1:6" x14ac:dyDescent="0.2">
      <c r="A2" s="42" t="s">
        <v>3524</v>
      </c>
    </row>
    <row r="4" spans="1:6" s="244" customFormat="1" ht="25.5" x14ac:dyDescent="0.2">
      <c r="A4" s="242" t="s">
        <v>3462</v>
      </c>
      <c r="B4" s="242" t="s">
        <v>3400</v>
      </c>
      <c r="C4" s="242" t="s">
        <v>126</v>
      </c>
      <c r="D4" s="242" t="s">
        <v>2090</v>
      </c>
      <c r="E4" s="242" t="s">
        <v>3587</v>
      </c>
      <c r="F4" s="243" t="s">
        <v>3582</v>
      </c>
    </row>
    <row r="5" spans="1:6" x14ac:dyDescent="0.2">
      <c r="A5" s="236">
        <v>1</v>
      </c>
      <c r="B5" s="236" t="s">
        <v>3167</v>
      </c>
      <c r="C5" s="245" t="s">
        <v>3525</v>
      </c>
      <c r="D5" s="236" t="s">
        <v>433</v>
      </c>
      <c r="E5" s="237" t="s">
        <v>1586</v>
      </c>
      <c r="F5" s="238" t="s">
        <v>977</v>
      </c>
    </row>
    <row r="6" spans="1:6" x14ac:dyDescent="0.2">
      <c r="A6" s="236">
        <f>+A5+1</f>
        <v>2</v>
      </c>
      <c r="B6" s="236" t="s">
        <v>2431</v>
      </c>
      <c r="C6" s="245" t="s">
        <v>3526</v>
      </c>
      <c r="D6" s="236" t="s">
        <v>433</v>
      </c>
      <c r="E6" s="246" t="s">
        <v>3583</v>
      </c>
      <c r="F6" s="238" t="s">
        <v>735</v>
      </c>
    </row>
    <row r="7" spans="1:6" x14ac:dyDescent="0.2">
      <c r="A7" s="236">
        <f t="shared" ref="A7:A70" si="0">+A6+1</f>
        <v>3</v>
      </c>
      <c r="B7" s="236" t="s">
        <v>2424</v>
      </c>
      <c r="C7" s="245" t="s">
        <v>3527</v>
      </c>
      <c r="D7" s="236" t="s">
        <v>433</v>
      </c>
      <c r="E7" s="237" t="s">
        <v>1690</v>
      </c>
      <c r="F7" s="238" t="s">
        <v>857</v>
      </c>
    </row>
    <row r="8" spans="1:6" x14ac:dyDescent="0.2">
      <c r="A8" s="236">
        <f t="shared" si="0"/>
        <v>4</v>
      </c>
      <c r="B8" s="236" t="s">
        <v>2550</v>
      </c>
      <c r="C8" s="245" t="s">
        <v>3528</v>
      </c>
      <c r="D8" s="236" t="s">
        <v>433</v>
      </c>
      <c r="E8" s="237" t="s">
        <v>3508</v>
      </c>
      <c r="F8" s="238" t="s">
        <v>1298</v>
      </c>
    </row>
    <row r="9" spans="1:6" x14ac:dyDescent="0.2">
      <c r="A9" s="236">
        <f t="shared" si="0"/>
        <v>5</v>
      </c>
      <c r="B9" s="236" t="s">
        <v>2591</v>
      </c>
      <c r="C9" s="245" t="s">
        <v>3529</v>
      </c>
      <c r="D9" s="236" t="s">
        <v>433</v>
      </c>
      <c r="E9" s="237" t="s">
        <v>1748</v>
      </c>
      <c r="F9" s="238"/>
    </row>
    <row r="10" spans="1:6" x14ac:dyDescent="0.2">
      <c r="A10" s="236">
        <f t="shared" si="0"/>
        <v>6</v>
      </c>
      <c r="B10" s="236" t="s">
        <v>2639</v>
      </c>
      <c r="C10" s="245" t="s">
        <v>3530</v>
      </c>
      <c r="D10" s="236" t="s">
        <v>433</v>
      </c>
      <c r="E10" s="237" t="s">
        <v>1765</v>
      </c>
      <c r="F10" s="238" t="s">
        <v>514</v>
      </c>
    </row>
    <row r="11" spans="1:6" x14ac:dyDescent="0.2">
      <c r="A11" s="236">
        <f t="shared" si="0"/>
        <v>7</v>
      </c>
      <c r="B11" s="236" t="s">
        <v>2655</v>
      </c>
      <c r="C11" s="245" t="s">
        <v>3531</v>
      </c>
      <c r="D11" s="236" t="s">
        <v>433</v>
      </c>
      <c r="E11" s="237" t="s">
        <v>1789</v>
      </c>
      <c r="F11" s="238" t="s">
        <v>1094</v>
      </c>
    </row>
    <row r="12" spans="1:6" x14ac:dyDescent="0.2">
      <c r="A12" s="236">
        <f t="shared" si="0"/>
        <v>8</v>
      </c>
      <c r="B12" s="236" t="s">
        <v>2742</v>
      </c>
      <c r="C12" s="245" t="s">
        <v>3532</v>
      </c>
      <c r="D12" s="236" t="s">
        <v>433</v>
      </c>
      <c r="E12" s="237" t="s">
        <v>1818</v>
      </c>
      <c r="F12" s="238" t="s">
        <v>392</v>
      </c>
    </row>
    <row r="13" spans="1:6" x14ac:dyDescent="0.2">
      <c r="A13" s="236">
        <f t="shared" si="0"/>
        <v>9</v>
      </c>
      <c r="B13" s="236" t="s">
        <v>2821</v>
      </c>
      <c r="C13" s="245" t="s">
        <v>3533</v>
      </c>
      <c r="D13" s="236" t="s">
        <v>433</v>
      </c>
      <c r="E13" s="237" t="s">
        <v>1852</v>
      </c>
      <c r="F13" s="238"/>
    </row>
    <row r="14" spans="1:6" x14ac:dyDescent="0.2">
      <c r="A14" s="236">
        <f t="shared" si="0"/>
        <v>10</v>
      </c>
      <c r="B14" s="236" t="s">
        <v>2930</v>
      </c>
      <c r="C14" s="245" t="s">
        <v>3534</v>
      </c>
      <c r="D14" s="236" t="s">
        <v>433</v>
      </c>
      <c r="E14" s="237" t="s">
        <v>1897</v>
      </c>
      <c r="F14" s="238" t="s">
        <v>1044</v>
      </c>
    </row>
    <row r="15" spans="1:6" x14ac:dyDescent="0.2">
      <c r="A15" s="236">
        <f t="shared" si="0"/>
        <v>11</v>
      </c>
      <c r="B15" s="236" t="s">
        <v>2606</v>
      </c>
      <c r="C15" s="245" t="s">
        <v>3535</v>
      </c>
      <c r="D15" s="236" t="s">
        <v>433</v>
      </c>
      <c r="E15" s="237" t="s">
        <v>1906</v>
      </c>
      <c r="F15" s="238" t="s">
        <v>999</v>
      </c>
    </row>
    <row r="16" spans="1:6" x14ac:dyDescent="0.2">
      <c r="A16" s="236">
        <f t="shared" si="0"/>
        <v>12</v>
      </c>
      <c r="B16" s="236" t="s">
        <v>2977</v>
      </c>
      <c r="C16" s="245" t="s">
        <v>3536</v>
      </c>
      <c r="D16" s="236" t="s">
        <v>433</v>
      </c>
      <c r="E16" s="237" t="s">
        <v>1924</v>
      </c>
      <c r="F16" s="238" t="s">
        <v>825</v>
      </c>
    </row>
    <row r="17" spans="1:6" x14ac:dyDescent="0.2">
      <c r="A17" s="236">
        <f t="shared" si="0"/>
        <v>13</v>
      </c>
      <c r="B17" s="239" t="s">
        <v>2991</v>
      </c>
      <c r="C17" s="245" t="s">
        <v>3537</v>
      </c>
      <c r="D17" s="236" t="s">
        <v>433</v>
      </c>
      <c r="E17" s="237" t="s">
        <v>1951</v>
      </c>
      <c r="F17" s="238" t="s">
        <v>1106</v>
      </c>
    </row>
    <row r="18" spans="1:6" x14ac:dyDescent="0.2">
      <c r="A18" s="236">
        <f t="shared" si="0"/>
        <v>14</v>
      </c>
      <c r="B18" s="239" t="s">
        <v>3061</v>
      </c>
      <c r="C18" s="245" t="s">
        <v>3538</v>
      </c>
      <c r="D18" s="236" t="s">
        <v>433</v>
      </c>
      <c r="E18" s="237" t="s">
        <v>1977</v>
      </c>
      <c r="F18" s="238" t="s">
        <v>883</v>
      </c>
    </row>
    <row r="19" spans="1:6" x14ac:dyDescent="0.2">
      <c r="A19" s="236">
        <f t="shared" si="0"/>
        <v>15</v>
      </c>
      <c r="B19" s="239" t="s">
        <v>3096</v>
      </c>
      <c r="C19" s="245" t="s">
        <v>3539</v>
      </c>
      <c r="D19" s="236" t="s">
        <v>433</v>
      </c>
      <c r="E19" s="237" t="s">
        <v>2000</v>
      </c>
      <c r="F19" s="238" t="s">
        <v>2157</v>
      </c>
    </row>
    <row r="20" spans="1:6" x14ac:dyDescent="0.2">
      <c r="A20" s="236">
        <f t="shared" si="0"/>
        <v>16</v>
      </c>
      <c r="B20" s="236" t="s">
        <v>2364</v>
      </c>
      <c r="C20" s="245" t="s">
        <v>3540</v>
      </c>
      <c r="D20" s="236" t="s">
        <v>375</v>
      </c>
      <c r="E20" s="237" t="s">
        <v>1456</v>
      </c>
      <c r="F20" s="238" t="s">
        <v>146</v>
      </c>
    </row>
    <row r="21" spans="1:6" x14ac:dyDescent="0.2">
      <c r="A21" s="236">
        <f t="shared" si="0"/>
        <v>17</v>
      </c>
      <c r="B21" s="236" t="s">
        <v>2866</v>
      </c>
      <c r="C21" s="245" t="s">
        <v>3541</v>
      </c>
      <c r="D21" s="236" t="s">
        <v>375</v>
      </c>
      <c r="E21" s="246" t="s">
        <v>3584</v>
      </c>
      <c r="F21" s="238" t="s">
        <v>147</v>
      </c>
    </row>
    <row r="22" spans="1:6" x14ac:dyDescent="0.2">
      <c r="A22" s="236">
        <f t="shared" si="0"/>
        <v>18</v>
      </c>
      <c r="B22" s="236" t="s">
        <v>2390</v>
      </c>
      <c r="C22" s="245" t="s">
        <v>3542</v>
      </c>
      <c r="D22" s="236" t="s">
        <v>375</v>
      </c>
      <c r="E22" s="237" t="s">
        <v>1498</v>
      </c>
      <c r="F22" s="238" t="s">
        <v>377</v>
      </c>
    </row>
    <row r="23" spans="1:6" x14ac:dyDescent="0.2">
      <c r="A23" s="236">
        <f t="shared" si="0"/>
        <v>19</v>
      </c>
      <c r="B23" s="236" t="s">
        <v>2390</v>
      </c>
      <c r="C23" s="245" t="s">
        <v>3542</v>
      </c>
      <c r="D23" s="236" t="s">
        <v>375</v>
      </c>
      <c r="E23" s="237" t="s">
        <v>3415</v>
      </c>
      <c r="F23" s="238" t="s">
        <v>1051</v>
      </c>
    </row>
    <row r="24" spans="1:6" x14ac:dyDescent="0.2">
      <c r="A24" s="236">
        <f t="shared" si="0"/>
        <v>20</v>
      </c>
      <c r="B24" s="236" t="s">
        <v>3167</v>
      </c>
      <c r="C24" s="245" t="s">
        <v>3525</v>
      </c>
      <c r="D24" s="236" t="s">
        <v>375</v>
      </c>
      <c r="E24" s="237" t="s">
        <v>1575</v>
      </c>
      <c r="F24" s="238" t="s">
        <v>440</v>
      </c>
    </row>
    <row r="25" spans="1:6" x14ac:dyDescent="0.2">
      <c r="A25" s="236">
        <f t="shared" si="0"/>
        <v>21</v>
      </c>
      <c r="B25" s="236" t="s">
        <v>2469</v>
      </c>
      <c r="C25" s="245" t="s">
        <v>3543</v>
      </c>
      <c r="D25" s="236" t="s">
        <v>375</v>
      </c>
      <c r="E25" s="237" t="s">
        <v>1640</v>
      </c>
      <c r="F25" s="238" t="s">
        <v>16</v>
      </c>
    </row>
    <row r="26" spans="1:6" x14ac:dyDescent="0.2">
      <c r="A26" s="236">
        <f t="shared" si="0"/>
        <v>22</v>
      </c>
      <c r="B26" s="236" t="s">
        <v>2469</v>
      </c>
      <c r="C26" s="245" t="s">
        <v>3543</v>
      </c>
      <c r="D26" s="236" t="s">
        <v>375</v>
      </c>
      <c r="E26" s="237" t="s">
        <v>1651</v>
      </c>
      <c r="F26" s="238" t="s">
        <v>16</v>
      </c>
    </row>
    <row r="27" spans="1:6" x14ac:dyDescent="0.2">
      <c r="A27" s="236">
        <f t="shared" si="0"/>
        <v>23</v>
      </c>
      <c r="B27" s="236" t="s">
        <v>2469</v>
      </c>
      <c r="C27" s="245" t="s">
        <v>3543</v>
      </c>
      <c r="D27" s="236" t="s">
        <v>375</v>
      </c>
      <c r="E27" s="237" t="s">
        <v>1652</v>
      </c>
      <c r="F27" s="238" t="s">
        <v>16</v>
      </c>
    </row>
    <row r="28" spans="1:6" x14ac:dyDescent="0.2">
      <c r="A28" s="236">
        <f t="shared" si="0"/>
        <v>24</v>
      </c>
      <c r="B28" s="236" t="s">
        <v>2591</v>
      </c>
      <c r="C28" s="245" t="s">
        <v>3529</v>
      </c>
      <c r="D28" s="236" t="s">
        <v>375</v>
      </c>
      <c r="E28" s="237" t="s">
        <v>1736</v>
      </c>
      <c r="F28" s="238"/>
    </row>
    <row r="29" spans="1:6" x14ac:dyDescent="0.2">
      <c r="A29" s="236">
        <f t="shared" si="0"/>
        <v>25</v>
      </c>
      <c r="B29" s="236" t="s">
        <v>2655</v>
      </c>
      <c r="C29" s="245" t="s">
        <v>3531</v>
      </c>
      <c r="D29" s="236" t="s">
        <v>375</v>
      </c>
      <c r="E29" s="237" t="s">
        <v>1780</v>
      </c>
      <c r="F29" s="238" t="s">
        <v>1034</v>
      </c>
    </row>
    <row r="30" spans="1:6" x14ac:dyDescent="0.2">
      <c r="A30" s="236">
        <f t="shared" si="0"/>
        <v>26</v>
      </c>
      <c r="B30" s="236" t="s">
        <v>2742</v>
      </c>
      <c r="C30" s="245" t="s">
        <v>3532</v>
      </c>
      <c r="D30" s="236" t="s">
        <v>375</v>
      </c>
      <c r="E30" s="237" t="s">
        <v>1817</v>
      </c>
      <c r="F30" s="238" t="s">
        <v>567</v>
      </c>
    </row>
    <row r="31" spans="1:6" x14ac:dyDescent="0.2">
      <c r="A31" s="236">
        <f t="shared" si="0"/>
        <v>27</v>
      </c>
      <c r="B31" s="236" t="s">
        <v>2821</v>
      </c>
      <c r="C31" s="245" t="s">
        <v>3533</v>
      </c>
      <c r="D31" s="236" t="s">
        <v>375</v>
      </c>
      <c r="E31" s="237" t="s">
        <v>1838</v>
      </c>
      <c r="F31" s="238" t="s">
        <v>1152</v>
      </c>
    </row>
    <row r="32" spans="1:6" x14ac:dyDescent="0.2">
      <c r="A32" s="236">
        <f t="shared" si="0"/>
        <v>28</v>
      </c>
      <c r="B32" s="236" t="s">
        <v>2930</v>
      </c>
      <c r="C32" s="245" t="s">
        <v>3534</v>
      </c>
      <c r="D32" s="236" t="s">
        <v>375</v>
      </c>
      <c r="E32" s="237" t="s">
        <v>1893</v>
      </c>
      <c r="F32" s="238" t="s">
        <v>510</v>
      </c>
    </row>
    <row r="33" spans="1:6" x14ac:dyDescent="0.2">
      <c r="A33" s="236">
        <f t="shared" si="0"/>
        <v>29</v>
      </c>
      <c r="B33" s="236" t="s">
        <v>3061</v>
      </c>
      <c r="C33" s="245" t="s">
        <v>3538</v>
      </c>
      <c r="D33" s="236" t="s">
        <v>375</v>
      </c>
      <c r="E33" s="237" t="s">
        <v>1967</v>
      </c>
      <c r="F33" s="238" t="s">
        <v>411</v>
      </c>
    </row>
    <row r="34" spans="1:6" x14ac:dyDescent="0.2">
      <c r="A34" s="236">
        <f t="shared" si="0"/>
        <v>30</v>
      </c>
      <c r="B34" s="236" t="s">
        <v>3096</v>
      </c>
      <c r="C34" s="245" t="s">
        <v>3539</v>
      </c>
      <c r="D34" s="236" t="s">
        <v>375</v>
      </c>
      <c r="E34" s="237" t="s">
        <v>1994</v>
      </c>
      <c r="F34" s="238" t="s">
        <v>2150</v>
      </c>
    </row>
    <row r="35" spans="1:6" x14ac:dyDescent="0.2">
      <c r="A35" s="236">
        <f t="shared" si="0"/>
        <v>31</v>
      </c>
      <c r="B35" s="236" t="s">
        <v>3103</v>
      </c>
      <c r="C35" s="245" t="s">
        <v>3544</v>
      </c>
      <c r="D35" s="236" t="s">
        <v>375</v>
      </c>
      <c r="E35" s="237" t="s">
        <v>2246</v>
      </c>
      <c r="F35" s="238" t="s">
        <v>1305</v>
      </c>
    </row>
    <row r="36" spans="1:6" x14ac:dyDescent="0.2">
      <c r="A36" s="236">
        <f t="shared" si="0"/>
        <v>32</v>
      </c>
      <c r="B36" s="236" t="s">
        <v>3103</v>
      </c>
      <c r="C36" s="245" t="s">
        <v>3544</v>
      </c>
      <c r="D36" s="236" t="s">
        <v>375</v>
      </c>
      <c r="E36" s="237" t="s">
        <v>3513</v>
      </c>
      <c r="F36" s="238" t="s">
        <v>3514</v>
      </c>
    </row>
    <row r="37" spans="1:6" x14ac:dyDescent="0.2">
      <c r="A37" s="236">
        <f t="shared" si="0"/>
        <v>33</v>
      </c>
      <c r="B37" s="236" t="s">
        <v>3128</v>
      </c>
      <c r="C37" s="245" t="s">
        <v>3545</v>
      </c>
      <c r="D37" s="236" t="s">
        <v>375</v>
      </c>
      <c r="E37" s="237" t="s">
        <v>2036</v>
      </c>
      <c r="F37" s="238" t="s">
        <v>912</v>
      </c>
    </row>
    <row r="38" spans="1:6" x14ac:dyDescent="0.2">
      <c r="A38" s="236">
        <f t="shared" si="0"/>
        <v>34</v>
      </c>
      <c r="B38" s="236" t="s">
        <v>3160</v>
      </c>
      <c r="C38" s="245" t="s">
        <v>3546</v>
      </c>
      <c r="D38" s="236" t="s">
        <v>375</v>
      </c>
      <c r="E38" s="237" t="s">
        <v>3491</v>
      </c>
      <c r="F38" s="238"/>
    </row>
    <row r="39" spans="1:6" x14ac:dyDescent="0.2">
      <c r="A39" s="236">
        <f t="shared" si="0"/>
        <v>35</v>
      </c>
      <c r="B39" s="236" t="s">
        <v>2330</v>
      </c>
      <c r="C39" s="245" t="s">
        <v>3547</v>
      </c>
      <c r="D39" s="236" t="s">
        <v>26</v>
      </c>
      <c r="E39" s="237" t="s">
        <v>1419</v>
      </c>
      <c r="F39" s="238" t="s">
        <v>800</v>
      </c>
    </row>
    <row r="40" spans="1:6" x14ac:dyDescent="0.2">
      <c r="A40" s="236">
        <f t="shared" si="0"/>
        <v>36</v>
      </c>
      <c r="B40" s="236" t="s">
        <v>2349</v>
      </c>
      <c r="C40" s="245" t="s">
        <v>3548</v>
      </c>
      <c r="D40" s="236" t="s">
        <v>26</v>
      </c>
      <c r="E40" s="237" t="s">
        <v>1441</v>
      </c>
      <c r="F40" s="238" t="s">
        <v>455</v>
      </c>
    </row>
    <row r="41" spans="1:6" x14ac:dyDescent="0.2">
      <c r="A41" s="236">
        <f t="shared" si="0"/>
        <v>37</v>
      </c>
      <c r="B41" s="236" t="s">
        <v>2390</v>
      </c>
      <c r="C41" s="245" t="s">
        <v>3542</v>
      </c>
      <c r="D41" s="236" t="s">
        <v>26</v>
      </c>
      <c r="E41" s="237" t="s">
        <v>1493</v>
      </c>
      <c r="F41" s="238" t="s">
        <v>72</v>
      </c>
    </row>
    <row r="42" spans="1:6" x14ac:dyDescent="0.2">
      <c r="A42" s="236">
        <f t="shared" si="0"/>
        <v>38</v>
      </c>
      <c r="B42" s="236" t="s">
        <v>2390</v>
      </c>
      <c r="C42" s="245" t="s">
        <v>3542</v>
      </c>
      <c r="D42" s="236" t="s">
        <v>26</v>
      </c>
      <c r="E42" s="237" t="s">
        <v>1566</v>
      </c>
      <c r="F42" s="238" t="s">
        <v>1165</v>
      </c>
    </row>
    <row r="43" spans="1:6" x14ac:dyDescent="0.2">
      <c r="A43" s="236">
        <f t="shared" si="0"/>
        <v>39</v>
      </c>
      <c r="B43" s="236" t="s">
        <v>3167</v>
      </c>
      <c r="C43" s="245" t="s">
        <v>3525</v>
      </c>
      <c r="D43" s="236" t="s">
        <v>26</v>
      </c>
      <c r="E43" s="237" t="s">
        <v>1588</v>
      </c>
      <c r="F43" s="238" t="s">
        <v>1345</v>
      </c>
    </row>
    <row r="44" spans="1:6" x14ac:dyDescent="0.2">
      <c r="A44" s="236">
        <f t="shared" si="0"/>
        <v>40</v>
      </c>
      <c r="B44" s="236" t="s">
        <v>2469</v>
      </c>
      <c r="C44" s="245" t="s">
        <v>3543</v>
      </c>
      <c r="D44" s="236" t="s">
        <v>26</v>
      </c>
      <c r="E44" s="237" t="s">
        <v>1647</v>
      </c>
      <c r="F44" s="240" t="s">
        <v>3572</v>
      </c>
    </row>
    <row r="45" spans="1:6" x14ac:dyDescent="0.2">
      <c r="A45" s="236">
        <f t="shared" si="0"/>
        <v>41</v>
      </c>
      <c r="B45" s="236" t="s">
        <v>2469</v>
      </c>
      <c r="C45" s="245" t="s">
        <v>3543</v>
      </c>
      <c r="D45" s="236" t="s">
        <v>26</v>
      </c>
      <c r="E45" s="237" t="s">
        <v>1659</v>
      </c>
      <c r="F45" s="238"/>
    </row>
    <row r="46" spans="1:6" x14ac:dyDescent="0.2">
      <c r="A46" s="236">
        <f t="shared" si="0"/>
        <v>42</v>
      </c>
      <c r="B46" s="236" t="s">
        <v>2591</v>
      </c>
      <c r="C46" s="245" t="s">
        <v>3529</v>
      </c>
      <c r="D46" s="236" t="s">
        <v>26</v>
      </c>
      <c r="E46" s="237" t="s">
        <v>1747</v>
      </c>
      <c r="F46" s="238"/>
    </row>
    <row r="47" spans="1:6" x14ac:dyDescent="0.2">
      <c r="A47" s="236">
        <f t="shared" si="0"/>
        <v>43</v>
      </c>
      <c r="B47" s="236" t="s">
        <v>2749</v>
      </c>
      <c r="C47" s="245" t="s">
        <v>3549</v>
      </c>
      <c r="D47" s="236" t="s">
        <v>26</v>
      </c>
      <c r="E47" s="237" t="s">
        <v>1828</v>
      </c>
      <c r="F47" s="238" t="s">
        <v>192</v>
      </c>
    </row>
    <row r="48" spans="1:6" x14ac:dyDescent="0.2">
      <c r="A48" s="236">
        <f t="shared" si="0"/>
        <v>44</v>
      </c>
      <c r="B48" s="236" t="s">
        <v>2930</v>
      </c>
      <c r="C48" s="245" t="s">
        <v>3534</v>
      </c>
      <c r="D48" s="236" t="s">
        <v>26</v>
      </c>
      <c r="E48" s="237" t="s">
        <v>1901</v>
      </c>
      <c r="F48" s="238" t="s">
        <v>1253</v>
      </c>
    </row>
    <row r="49" spans="1:6" x14ac:dyDescent="0.2">
      <c r="A49" s="236">
        <f t="shared" si="0"/>
        <v>45</v>
      </c>
      <c r="B49" s="236" t="s">
        <v>2977</v>
      </c>
      <c r="C49" s="245" t="s">
        <v>3536</v>
      </c>
      <c r="D49" s="236" t="s">
        <v>26</v>
      </c>
      <c r="E49" s="237" t="s">
        <v>1930</v>
      </c>
      <c r="F49" s="238" t="s">
        <v>680</v>
      </c>
    </row>
    <row r="50" spans="1:6" x14ac:dyDescent="0.2">
      <c r="A50" s="236">
        <f t="shared" si="0"/>
        <v>46</v>
      </c>
      <c r="B50" s="236" t="s">
        <v>3128</v>
      </c>
      <c r="C50" s="245" t="s">
        <v>3545</v>
      </c>
      <c r="D50" s="236" t="s">
        <v>26</v>
      </c>
      <c r="E50" s="237" t="s">
        <v>2041</v>
      </c>
      <c r="F50" s="238" t="s">
        <v>427</v>
      </c>
    </row>
    <row r="51" spans="1:6" x14ac:dyDescent="0.2">
      <c r="A51" s="236">
        <f t="shared" si="0"/>
        <v>47</v>
      </c>
      <c r="B51" s="236" t="s">
        <v>3135</v>
      </c>
      <c r="C51" s="245" t="s">
        <v>3550</v>
      </c>
      <c r="D51" s="236" t="s">
        <v>26</v>
      </c>
      <c r="E51" s="237" t="s">
        <v>2052</v>
      </c>
      <c r="F51" s="238" t="s">
        <v>302</v>
      </c>
    </row>
    <row r="52" spans="1:6" x14ac:dyDescent="0.2">
      <c r="A52" s="236">
        <f t="shared" si="0"/>
        <v>48</v>
      </c>
      <c r="B52" s="236" t="s">
        <v>3160</v>
      </c>
      <c r="C52" s="245" t="s">
        <v>3546</v>
      </c>
      <c r="D52" s="236" t="s">
        <v>26</v>
      </c>
      <c r="E52" s="237" t="s">
        <v>2073</v>
      </c>
      <c r="F52" s="238" t="s">
        <v>1127</v>
      </c>
    </row>
    <row r="53" spans="1:6" x14ac:dyDescent="0.2">
      <c r="A53" s="236">
        <f t="shared" si="0"/>
        <v>49</v>
      </c>
      <c r="B53" s="236" t="s">
        <v>2330</v>
      </c>
      <c r="C53" s="245" t="s">
        <v>3547</v>
      </c>
      <c r="D53" s="236" t="s">
        <v>142</v>
      </c>
      <c r="E53" s="237" t="s">
        <v>1421</v>
      </c>
      <c r="F53" s="238" t="s">
        <v>1356</v>
      </c>
    </row>
    <row r="54" spans="1:6" x14ac:dyDescent="0.2">
      <c r="A54" s="236">
        <f t="shared" si="0"/>
        <v>50</v>
      </c>
      <c r="B54" s="236" t="s">
        <v>2314</v>
      </c>
      <c r="C54" s="245" t="s">
        <v>3551</v>
      </c>
      <c r="D54" s="236" t="s">
        <v>142</v>
      </c>
      <c r="E54" s="237" t="s">
        <v>1426</v>
      </c>
      <c r="F54" s="238" t="s">
        <v>666</v>
      </c>
    </row>
    <row r="55" spans="1:6" x14ac:dyDescent="0.2">
      <c r="A55" s="236">
        <f t="shared" si="0"/>
        <v>51</v>
      </c>
      <c r="B55" s="236" t="s">
        <v>2349</v>
      </c>
      <c r="C55" s="245" t="s">
        <v>3548</v>
      </c>
      <c r="D55" s="236" t="s">
        <v>142</v>
      </c>
      <c r="E55" s="237" t="s">
        <v>1438</v>
      </c>
      <c r="F55" s="238" t="s">
        <v>1217</v>
      </c>
    </row>
    <row r="56" spans="1:6" x14ac:dyDescent="0.2">
      <c r="A56" s="236">
        <f t="shared" si="0"/>
        <v>52</v>
      </c>
      <c r="B56" s="236" t="s">
        <v>2357</v>
      </c>
      <c r="C56" s="245" t="s">
        <v>3552</v>
      </c>
      <c r="D56" s="236" t="s">
        <v>142</v>
      </c>
      <c r="E56" s="237" t="s">
        <v>1444</v>
      </c>
      <c r="F56" s="238" t="s">
        <v>266</v>
      </c>
    </row>
    <row r="57" spans="1:6" x14ac:dyDescent="0.2">
      <c r="A57" s="236">
        <f t="shared" si="0"/>
        <v>53</v>
      </c>
      <c r="B57" s="236" t="s">
        <v>2859</v>
      </c>
      <c r="C57" s="245" t="s">
        <v>3553</v>
      </c>
      <c r="D57" s="236" t="s">
        <v>142</v>
      </c>
      <c r="E57" s="237" t="s">
        <v>3428</v>
      </c>
      <c r="F57" s="238" t="s">
        <v>3438</v>
      </c>
    </row>
    <row r="58" spans="1:6" x14ac:dyDescent="0.2">
      <c r="A58" s="236">
        <f t="shared" si="0"/>
        <v>54</v>
      </c>
      <c r="B58" s="236" t="s">
        <v>2859</v>
      </c>
      <c r="C58" s="245" t="s">
        <v>3553</v>
      </c>
      <c r="D58" s="236" t="s">
        <v>142</v>
      </c>
      <c r="E58" s="237" t="s">
        <v>1451</v>
      </c>
      <c r="F58" s="238" t="s">
        <v>1240</v>
      </c>
    </row>
    <row r="59" spans="1:6" x14ac:dyDescent="0.2">
      <c r="A59" s="236">
        <f t="shared" si="0"/>
        <v>55</v>
      </c>
      <c r="B59" s="236" t="s">
        <v>2364</v>
      </c>
      <c r="C59" s="245" t="s">
        <v>3540</v>
      </c>
      <c r="D59" s="236" t="s">
        <v>142</v>
      </c>
      <c r="E59" s="237" t="s">
        <v>1457</v>
      </c>
      <c r="F59" s="238" t="s">
        <v>979</v>
      </c>
    </row>
    <row r="60" spans="1:6" x14ac:dyDescent="0.2">
      <c r="A60" s="236">
        <f t="shared" si="0"/>
        <v>56</v>
      </c>
      <c r="B60" s="236" t="s">
        <v>2866</v>
      </c>
      <c r="C60" s="245" t="s">
        <v>3541</v>
      </c>
      <c r="D60" s="236" t="s">
        <v>142</v>
      </c>
      <c r="E60" s="237" t="s">
        <v>3439</v>
      </c>
      <c r="F60" s="240" t="s">
        <v>3573</v>
      </c>
    </row>
    <row r="61" spans="1:6" x14ac:dyDescent="0.2">
      <c r="A61" s="236">
        <f t="shared" si="0"/>
        <v>57</v>
      </c>
      <c r="B61" s="236" t="s">
        <v>2866</v>
      </c>
      <c r="C61" s="245" t="s">
        <v>3541</v>
      </c>
      <c r="D61" s="236" t="s">
        <v>142</v>
      </c>
      <c r="E61" s="237" t="s">
        <v>1468</v>
      </c>
      <c r="F61" s="238" t="s">
        <v>153</v>
      </c>
    </row>
    <row r="62" spans="1:6" x14ac:dyDescent="0.2">
      <c r="A62" s="236">
        <f t="shared" si="0"/>
        <v>58</v>
      </c>
      <c r="B62" s="236" t="s">
        <v>2390</v>
      </c>
      <c r="C62" s="245" t="s">
        <v>3542</v>
      </c>
      <c r="D62" s="236" t="s">
        <v>142</v>
      </c>
      <c r="E62" s="237" t="s">
        <v>1497</v>
      </c>
      <c r="F62" s="238" t="s">
        <v>73</v>
      </c>
    </row>
    <row r="63" spans="1:6" x14ac:dyDescent="0.2">
      <c r="A63" s="236">
        <f t="shared" si="0"/>
        <v>59</v>
      </c>
      <c r="B63" s="236" t="s">
        <v>2390</v>
      </c>
      <c r="C63" s="245" t="s">
        <v>3542</v>
      </c>
      <c r="D63" s="236" t="s">
        <v>142</v>
      </c>
      <c r="E63" s="237" t="s">
        <v>1539</v>
      </c>
      <c r="F63" s="238" t="s">
        <v>733</v>
      </c>
    </row>
    <row r="64" spans="1:6" x14ac:dyDescent="0.2">
      <c r="A64" s="236">
        <f t="shared" si="0"/>
        <v>60</v>
      </c>
      <c r="B64" s="236" t="s">
        <v>2390</v>
      </c>
      <c r="C64" s="245" t="s">
        <v>3542</v>
      </c>
      <c r="D64" s="236" t="s">
        <v>142</v>
      </c>
      <c r="E64" s="237" t="s">
        <v>1558</v>
      </c>
      <c r="F64" s="238" t="s">
        <v>733</v>
      </c>
    </row>
    <row r="65" spans="1:6" x14ac:dyDescent="0.2">
      <c r="A65" s="236">
        <f t="shared" si="0"/>
        <v>61</v>
      </c>
      <c r="B65" s="236" t="s">
        <v>2390</v>
      </c>
      <c r="C65" s="245" t="s">
        <v>3542</v>
      </c>
      <c r="D65" s="236" t="s">
        <v>142</v>
      </c>
      <c r="E65" s="237" t="s">
        <v>3452</v>
      </c>
      <c r="F65" s="238" t="s">
        <v>364</v>
      </c>
    </row>
    <row r="66" spans="1:6" x14ac:dyDescent="0.2">
      <c r="A66" s="236">
        <f t="shared" si="0"/>
        <v>62</v>
      </c>
      <c r="B66" s="236" t="s">
        <v>3167</v>
      </c>
      <c r="C66" s="245" t="s">
        <v>3525</v>
      </c>
      <c r="D66" s="236" t="s">
        <v>142</v>
      </c>
      <c r="E66" s="237" t="s">
        <v>1573</v>
      </c>
      <c r="F66" s="238" t="s">
        <v>417</v>
      </c>
    </row>
    <row r="67" spans="1:6" x14ac:dyDescent="0.2">
      <c r="A67" s="236">
        <f t="shared" si="0"/>
        <v>63</v>
      </c>
      <c r="B67" s="236" t="s">
        <v>2431</v>
      </c>
      <c r="C67" s="245" t="s">
        <v>3526</v>
      </c>
      <c r="D67" s="236" t="s">
        <v>142</v>
      </c>
      <c r="E67" s="237" t="s">
        <v>1592</v>
      </c>
      <c r="F67" s="240" t="s">
        <v>3574</v>
      </c>
    </row>
    <row r="68" spans="1:6" x14ac:dyDescent="0.2">
      <c r="A68" s="236">
        <f t="shared" si="0"/>
        <v>64</v>
      </c>
      <c r="B68" s="236" t="s">
        <v>2431</v>
      </c>
      <c r="C68" s="245" t="s">
        <v>3526</v>
      </c>
      <c r="D68" s="236" t="s">
        <v>142</v>
      </c>
      <c r="E68" s="237" t="s">
        <v>1593</v>
      </c>
      <c r="F68" s="238" t="s">
        <v>1124</v>
      </c>
    </row>
    <row r="69" spans="1:6" x14ac:dyDescent="0.2">
      <c r="A69" s="236">
        <f t="shared" si="0"/>
        <v>65</v>
      </c>
      <c r="B69" s="236" t="s">
        <v>2437</v>
      </c>
      <c r="C69" s="245" t="s">
        <v>3554</v>
      </c>
      <c r="D69" s="236" t="s">
        <v>142</v>
      </c>
      <c r="E69" s="237" t="s">
        <v>1611</v>
      </c>
      <c r="F69" s="240" t="s">
        <v>3575</v>
      </c>
    </row>
    <row r="70" spans="1:6" x14ac:dyDescent="0.2">
      <c r="A70" s="236">
        <f t="shared" si="0"/>
        <v>66</v>
      </c>
      <c r="B70" s="236" t="s">
        <v>2469</v>
      </c>
      <c r="C70" s="245" t="s">
        <v>3543</v>
      </c>
      <c r="D70" s="236" t="s">
        <v>142</v>
      </c>
      <c r="E70" s="237" t="s">
        <v>1629</v>
      </c>
      <c r="F70" s="240" t="s">
        <v>3576</v>
      </c>
    </row>
    <row r="71" spans="1:6" x14ac:dyDescent="0.2">
      <c r="A71" s="236">
        <f t="shared" ref="A71:A134" si="1">+A70+1</f>
        <v>67</v>
      </c>
      <c r="B71" s="236" t="s">
        <v>2469</v>
      </c>
      <c r="C71" s="245" t="s">
        <v>3543</v>
      </c>
      <c r="D71" s="236" t="s">
        <v>142</v>
      </c>
      <c r="E71" s="237" t="s">
        <v>1630</v>
      </c>
      <c r="F71" s="238" t="s">
        <v>738</v>
      </c>
    </row>
    <row r="72" spans="1:6" x14ac:dyDescent="0.2">
      <c r="A72" s="236">
        <f t="shared" si="1"/>
        <v>68</v>
      </c>
      <c r="B72" s="236" t="s">
        <v>2469</v>
      </c>
      <c r="C72" s="245" t="s">
        <v>3543</v>
      </c>
      <c r="D72" s="236" t="s">
        <v>142</v>
      </c>
      <c r="E72" s="237" t="s">
        <v>1631</v>
      </c>
      <c r="F72" s="238" t="s">
        <v>486</v>
      </c>
    </row>
    <row r="73" spans="1:6" x14ac:dyDescent="0.2">
      <c r="A73" s="236">
        <f t="shared" si="1"/>
        <v>69</v>
      </c>
      <c r="B73" s="236" t="s">
        <v>2524</v>
      </c>
      <c r="C73" s="245" t="s">
        <v>3555</v>
      </c>
      <c r="D73" s="236" t="s">
        <v>142</v>
      </c>
      <c r="E73" s="237" t="s">
        <v>1671</v>
      </c>
      <c r="F73" s="238" t="s">
        <v>2261</v>
      </c>
    </row>
    <row r="74" spans="1:6" x14ac:dyDescent="0.2">
      <c r="A74" s="236">
        <f t="shared" si="1"/>
        <v>70</v>
      </c>
      <c r="B74" s="236" t="s">
        <v>2733</v>
      </c>
      <c r="C74" s="245" t="s">
        <v>3556</v>
      </c>
      <c r="D74" s="236" t="s">
        <v>142</v>
      </c>
      <c r="E74" s="237" t="s">
        <v>1679</v>
      </c>
      <c r="F74" s="238" t="s">
        <v>1211</v>
      </c>
    </row>
    <row r="75" spans="1:6" x14ac:dyDescent="0.2">
      <c r="A75" s="236">
        <f t="shared" si="1"/>
        <v>71</v>
      </c>
      <c r="B75" s="236" t="s">
        <v>2424</v>
      </c>
      <c r="C75" s="245" t="s">
        <v>3527</v>
      </c>
      <c r="D75" s="236" t="s">
        <v>142</v>
      </c>
      <c r="E75" s="237" t="s">
        <v>1688</v>
      </c>
      <c r="F75" s="238" t="s">
        <v>387</v>
      </c>
    </row>
    <row r="76" spans="1:6" x14ac:dyDescent="0.2">
      <c r="A76" s="236">
        <f t="shared" si="1"/>
        <v>72</v>
      </c>
      <c r="B76" s="236" t="s">
        <v>2550</v>
      </c>
      <c r="C76" s="245" t="s">
        <v>3528</v>
      </c>
      <c r="D76" s="236" t="s">
        <v>142</v>
      </c>
      <c r="E76" s="237" t="s">
        <v>1694</v>
      </c>
      <c r="F76" s="238" t="s">
        <v>791</v>
      </c>
    </row>
    <row r="77" spans="1:6" x14ac:dyDescent="0.2">
      <c r="A77" s="236">
        <f t="shared" si="1"/>
        <v>73</v>
      </c>
      <c r="B77" s="236" t="s">
        <v>2575</v>
      </c>
      <c r="C77" s="245" t="s">
        <v>3557</v>
      </c>
      <c r="D77" s="236" t="s">
        <v>142</v>
      </c>
      <c r="E77" s="237" t="s">
        <v>1703</v>
      </c>
      <c r="F77" s="238" t="s">
        <v>859</v>
      </c>
    </row>
    <row r="78" spans="1:6" x14ac:dyDescent="0.2">
      <c r="A78" s="236">
        <f t="shared" si="1"/>
        <v>74</v>
      </c>
      <c r="B78" s="236" t="s">
        <v>2591</v>
      </c>
      <c r="C78" s="245" t="s">
        <v>3529</v>
      </c>
      <c r="D78" s="236" t="s">
        <v>142</v>
      </c>
      <c r="E78" s="237" t="s">
        <v>1738</v>
      </c>
      <c r="F78" s="238"/>
    </row>
    <row r="79" spans="1:6" x14ac:dyDescent="0.2">
      <c r="A79" s="236">
        <f t="shared" si="1"/>
        <v>75</v>
      </c>
      <c r="B79" s="236" t="s">
        <v>2591</v>
      </c>
      <c r="C79" s="245" t="s">
        <v>3529</v>
      </c>
      <c r="D79" s="236" t="s">
        <v>142</v>
      </c>
      <c r="E79" s="237" t="s">
        <v>1739</v>
      </c>
      <c r="F79" s="238"/>
    </row>
    <row r="80" spans="1:6" x14ac:dyDescent="0.2">
      <c r="A80" s="236">
        <f t="shared" si="1"/>
        <v>76</v>
      </c>
      <c r="B80" s="236" t="s">
        <v>2591</v>
      </c>
      <c r="C80" s="245" t="s">
        <v>3529</v>
      </c>
      <c r="D80" s="236" t="s">
        <v>142</v>
      </c>
      <c r="E80" s="237" t="s">
        <v>1740</v>
      </c>
      <c r="F80" s="238"/>
    </row>
    <row r="81" spans="1:6" x14ac:dyDescent="0.2">
      <c r="A81" s="236">
        <f t="shared" si="1"/>
        <v>77</v>
      </c>
      <c r="B81" s="236" t="s">
        <v>2639</v>
      </c>
      <c r="C81" s="245" t="s">
        <v>3530</v>
      </c>
      <c r="D81" s="236" t="s">
        <v>142</v>
      </c>
      <c r="E81" s="237" t="s">
        <v>1764</v>
      </c>
      <c r="F81" s="238" t="s">
        <v>764</v>
      </c>
    </row>
    <row r="82" spans="1:6" x14ac:dyDescent="0.2">
      <c r="A82" s="236">
        <f t="shared" si="1"/>
        <v>78</v>
      </c>
      <c r="B82" s="236" t="s">
        <v>2655</v>
      </c>
      <c r="C82" s="245" t="s">
        <v>3531</v>
      </c>
      <c r="D82" s="236" t="s">
        <v>142</v>
      </c>
      <c r="E82" s="237" t="s">
        <v>1771</v>
      </c>
      <c r="F82" s="238" t="s">
        <v>1026</v>
      </c>
    </row>
    <row r="83" spans="1:6" x14ac:dyDescent="0.2">
      <c r="A83" s="236">
        <f t="shared" si="1"/>
        <v>79</v>
      </c>
      <c r="B83" s="236" t="s">
        <v>2938</v>
      </c>
      <c r="C83" s="245" t="s">
        <v>3558</v>
      </c>
      <c r="D83" s="236" t="s">
        <v>142</v>
      </c>
      <c r="E83" s="237" t="s">
        <v>1801</v>
      </c>
      <c r="F83" s="238" t="s">
        <v>1011</v>
      </c>
    </row>
    <row r="84" spans="1:6" x14ac:dyDescent="0.2">
      <c r="A84" s="236">
        <f t="shared" si="1"/>
        <v>80</v>
      </c>
      <c r="B84" s="236" t="s">
        <v>2724</v>
      </c>
      <c r="C84" s="245" t="s">
        <v>3559</v>
      </c>
      <c r="D84" s="236" t="s">
        <v>142</v>
      </c>
      <c r="E84" s="237" t="s">
        <v>1810</v>
      </c>
      <c r="F84" s="240" t="s">
        <v>3577</v>
      </c>
    </row>
    <row r="85" spans="1:6" x14ac:dyDescent="0.2">
      <c r="A85" s="236">
        <f t="shared" si="1"/>
        <v>81</v>
      </c>
      <c r="B85" s="236" t="s">
        <v>2742</v>
      </c>
      <c r="C85" s="245" t="s">
        <v>3532</v>
      </c>
      <c r="D85" s="236" t="s">
        <v>142</v>
      </c>
      <c r="E85" s="237" t="s">
        <v>2220</v>
      </c>
      <c r="F85" s="238" t="s">
        <v>210</v>
      </c>
    </row>
    <row r="86" spans="1:6" x14ac:dyDescent="0.2">
      <c r="A86" s="236">
        <f t="shared" si="1"/>
        <v>82</v>
      </c>
      <c r="B86" s="236" t="s">
        <v>2749</v>
      </c>
      <c r="C86" s="245" t="s">
        <v>3549</v>
      </c>
      <c r="D86" s="236" t="s">
        <v>142</v>
      </c>
      <c r="E86" s="237" t="s">
        <v>1825</v>
      </c>
      <c r="F86" s="238" t="s">
        <v>178</v>
      </c>
    </row>
    <row r="87" spans="1:6" x14ac:dyDescent="0.2">
      <c r="A87" s="236">
        <f t="shared" si="1"/>
        <v>83</v>
      </c>
      <c r="B87" s="236" t="s">
        <v>2821</v>
      </c>
      <c r="C87" s="245" t="s">
        <v>3533</v>
      </c>
      <c r="D87" s="236" t="s">
        <v>142</v>
      </c>
      <c r="E87" s="237" t="s">
        <v>1834</v>
      </c>
      <c r="F87" s="238" t="s">
        <v>1149</v>
      </c>
    </row>
    <row r="88" spans="1:6" x14ac:dyDescent="0.2">
      <c r="A88" s="236">
        <f t="shared" si="1"/>
        <v>84</v>
      </c>
      <c r="B88" s="236" t="s">
        <v>2821</v>
      </c>
      <c r="C88" s="245" t="s">
        <v>3533</v>
      </c>
      <c r="D88" s="236" t="s">
        <v>142</v>
      </c>
      <c r="E88" s="237" t="s">
        <v>1846</v>
      </c>
      <c r="F88" s="238" t="s">
        <v>1159</v>
      </c>
    </row>
    <row r="89" spans="1:6" x14ac:dyDescent="0.2">
      <c r="A89" s="236">
        <f t="shared" si="1"/>
        <v>85</v>
      </c>
      <c r="B89" s="236" t="s">
        <v>2836</v>
      </c>
      <c r="C89" s="245" t="s">
        <v>3560</v>
      </c>
      <c r="D89" s="236" t="s">
        <v>142</v>
      </c>
      <c r="E89" s="237" t="s">
        <v>1862</v>
      </c>
      <c r="F89" s="238"/>
    </row>
    <row r="90" spans="1:6" x14ac:dyDescent="0.2">
      <c r="A90" s="236">
        <f t="shared" si="1"/>
        <v>86</v>
      </c>
      <c r="B90" s="236" t="s">
        <v>2852</v>
      </c>
      <c r="C90" s="245" t="s">
        <v>3561</v>
      </c>
      <c r="D90" s="236" t="s">
        <v>142</v>
      </c>
      <c r="E90" s="237" t="s">
        <v>1868</v>
      </c>
      <c r="F90" s="238" t="s">
        <v>35</v>
      </c>
    </row>
    <row r="91" spans="1:6" x14ac:dyDescent="0.2">
      <c r="A91" s="236">
        <f t="shared" si="1"/>
        <v>87</v>
      </c>
      <c r="B91" s="236" t="s">
        <v>2661</v>
      </c>
      <c r="C91" s="245" t="s">
        <v>3562</v>
      </c>
      <c r="D91" s="236" t="s">
        <v>142</v>
      </c>
      <c r="E91" s="237" t="s">
        <v>3436</v>
      </c>
      <c r="F91" s="238" t="s">
        <v>945</v>
      </c>
    </row>
    <row r="92" spans="1:6" x14ac:dyDescent="0.2">
      <c r="A92" s="236">
        <f t="shared" si="1"/>
        <v>88</v>
      </c>
      <c r="B92" s="236" t="s">
        <v>2892</v>
      </c>
      <c r="C92" s="245" t="s">
        <v>3563</v>
      </c>
      <c r="D92" s="236" t="s">
        <v>142</v>
      </c>
      <c r="E92" s="237" t="s">
        <v>1884</v>
      </c>
      <c r="F92" s="238" t="s">
        <v>3457</v>
      </c>
    </row>
    <row r="93" spans="1:6" x14ac:dyDescent="0.2">
      <c r="A93" s="236">
        <f t="shared" si="1"/>
        <v>89</v>
      </c>
      <c r="B93" s="236" t="s">
        <v>2930</v>
      </c>
      <c r="C93" s="245" t="s">
        <v>3534</v>
      </c>
      <c r="D93" s="236" t="s">
        <v>142</v>
      </c>
      <c r="E93" s="237" t="s">
        <v>1890</v>
      </c>
      <c r="F93" s="238" t="s">
        <v>1205</v>
      </c>
    </row>
    <row r="94" spans="1:6" x14ac:dyDescent="0.2">
      <c r="A94" s="236">
        <f t="shared" si="1"/>
        <v>90</v>
      </c>
      <c r="B94" s="236" t="s">
        <v>2930</v>
      </c>
      <c r="C94" s="245" t="s">
        <v>3534</v>
      </c>
      <c r="D94" s="236" t="s">
        <v>142</v>
      </c>
      <c r="E94" s="237" t="s">
        <v>1894</v>
      </c>
      <c r="F94" s="238" t="s">
        <v>1206</v>
      </c>
    </row>
    <row r="95" spans="1:6" x14ac:dyDescent="0.2">
      <c r="A95" s="236">
        <f t="shared" si="1"/>
        <v>91</v>
      </c>
      <c r="B95" s="236" t="s">
        <v>2977</v>
      </c>
      <c r="C95" s="245" t="s">
        <v>3536</v>
      </c>
      <c r="D95" s="236" t="s">
        <v>142</v>
      </c>
      <c r="E95" s="237" t="s">
        <v>1920</v>
      </c>
      <c r="F95" s="238" t="s">
        <v>576</v>
      </c>
    </row>
    <row r="96" spans="1:6" x14ac:dyDescent="0.2">
      <c r="A96" s="236">
        <f t="shared" si="1"/>
        <v>92</v>
      </c>
      <c r="B96" s="236" t="s">
        <v>2977</v>
      </c>
      <c r="C96" s="245" t="s">
        <v>3536</v>
      </c>
      <c r="D96" s="236" t="s">
        <v>142</v>
      </c>
      <c r="E96" s="237" t="s">
        <v>1927</v>
      </c>
      <c r="F96" s="238" t="s">
        <v>503</v>
      </c>
    </row>
    <row r="97" spans="1:6" x14ac:dyDescent="0.2">
      <c r="A97" s="236">
        <f t="shared" si="1"/>
        <v>93</v>
      </c>
      <c r="B97" s="236" t="s">
        <v>2991</v>
      </c>
      <c r="C97" s="245" t="s">
        <v>3537</v>
      </c>
      <c r="D97" s="236" t="s">
        <v>142</v>
      </c>
      <c r="E97" s="237" t="s">
        <v>1941</v>
      </c>
      <c r="F97" s="238" t="s">
        <v>915</v>
      </c>
    </row>
    <row r="98" spans="1:6" x14ac:dyDescent="0.2">
      <c r="A98" s="236">
        <f t="shared" si="1"/>
        <v>94</v>
      </c>
      <c r="B98" s="236" t="s">
        <v>3061</v>
      </c>
      <c r="C98" s="245" t="s">
        <v>3538</v>
      </c>
      <c r="D98" s="236" t="s">
        <v>142</v>
      </c>
      <c r="E98" s="237" t="s">
        <v>1968</v>
      </c>
      <c r="F98" s="238" t="s">
        <v>819</v>
      </c>
    </row>
    <row r="99" spans="1:6" x14ac:dyDescent="0.2">
      <c r="A99" s="236">
        <f t="shared" si="1"/>
        <v>95</v>
      </c>
      <c r="B99" s="236" t="s">
        <v>3061</v>
      </c>
      <c r="C99" s="245" t="s">
        <v>3538</v>
      </c>
      <c r="D99" s="236" t="s">
        <v>142</v>
      </c>
      <c r="E99" s="237" t="s">
        <v>1973</v>
      </c>
      <c r="F99" s="238" t="s">
        <v>830</v>
      </c>
    </row>
    <row r="100" spans="1:6" x14ac:dyDescent="0.2">
      <c r="A100" s="236">
        <f t="shared" si="1"/>
        <v>96</v>
      </c>
      <c r="B100" s="236" t="s">
        <v>3082</v>
      </c>
      <c r="C100" s="245" t="s">
        <v>3564</v>
      </c>
      <c r="D100" s="236" t="s">
        <v>142</v>
      </c>
      <c r="E100" s="237" t="s">
        <v>1987</v>
      </c>
      <c r="F100" s="238" t="s">
        <v>452</v>
      </c>
    </row>
    <row r="101" spans="1:6" x14ac:dyDescent="0.2">
      <c r="A101" s="236">
        <f t="shared" si="1"/>
        <v>97</v>
      </c>
      <c r="B101" s="236" t="s">
        <v>3096</v>
      </c>
      <c r="C101" s="245" t="s">
        <v>3539</v>
      </c>
      <c r="D101" s="236" t="s">
        <v>142</v>
      </c>
      <c r="E101" s="237" t="s">
        <v>2006</v>
      </c>
      <c r="F101" s="238" t="s">
        <v>899</v>
      </c>
    </row>
    <row r="102" spans="1:6" x14ac:dyDescent="0.2">
      <c r="A102" s="236">
        <f t="shared" si="1"/>
        <v>98</v>
      </c>
      <c r="B102" s="236" t="s">
        <v>3096</v>
      </c>
      <c r="C102" s="245" t="s">
        <v>3539</v>
      </c>
      <c r="D102" s="236" t="s">
        <v>142</v>
      </c>
      <c r="E102" s="237" t="s">
        <v>2015</v>
      </c>
      <c r="F102" s="238" t="s">
        <v>1285</v>
      </c>
    </row>
    <row r="103" spans="1:6" x14ac:dyDescent="0.2">
      <c r="A103" s="236">
        <f t="shared" si="1"/>
        <v>99</v>
      </c>
      <c r="B103" s="236" t="s">
        <v>3103</v>
      </c>
      <c r="C103" s="245" t="s">
        <v>3544</v>
      </c>
      <c r="D103" s="236" t="s">
        <v>142</v>
      </c>
      <c r="E103" s="237" t="s">
        <v>2019</v>
      </c>
      <c r="F103" s="238" t="s">
        <v>508</v>
      </c>
    </row>
    <row r="104" spans="1:6" x14ac:dyDescent="0.2">
      <c r="A104" s="236">
        <f t="shared" si="1"/>
        <v>100</v>
      </c>
      <c r="B104" s="236" t="s">
        <v>3103</v>
      </c>
      <c r="C104" s="245" t="s">
        <v>3544</v>
      </c>
      <c r="D104" s="236" t="s">
        <v>142</v>
      </c>
      <c r="E104" s="237" t="s">
        <v>2020</v>
      </c>
      <c r="F104" s="238" t="s">
        <v>509</v>
      </c>
    </row>
    <row r="105" spans="1:6" x14ac:dyDescent="0.2">
      <c r="A105" s="236">
        <f t="shared" si="1"/>
        <v>101</v>
      </c>
      <c r="B105" s="236" t="s">
        <v>3103</v>
      </c>
      <c r="C105" s="245" t="s">
        <v>3544</v>
      </c>
      <c r="D105" s="236" t="s">
        <v>142</v>
      </c>
      <c r="E105" s="237" t="s">
        <v>3516</v>
      </c>
      <c r="F105" s="238" t="s">
        <v>3517</v>
      </c>
    </row>
    <row r="106" spans="1:6" x14ac:dyDescent="0.2">
      <c r="A106" s="236">
        <f t="shared" si="1"/>
        <v>102</v>
      </c>
      <c r="B106" s="236" t="s">
        <v>3128</v>
      </c>
      <c r="C106" s="245" t="s">
        <v>3545</v>
      </c>
      <c r="D106" s="236" t="s">
        <v>142</v>
      </c>
      <c r="E106" s="237" t="s">
        <v>2034</v>
      </c>
      <c r="F106" s="238" t="s">
        <v>912</v>
      </c>
    </row>
    <row r="107" spans="1:6" x14ac:dyDescent="0.2">
      <c r="A107" s="236">
        <f t="shared" si="1"/>
        <v>103</v>
      </c>
      <c r="B107" s="236" t="s">
        <v>3160</v>
      </c>
      <c r="C107" s="245" t="s">
        <v>3546</v>
      </c>
      <c r="D107" s="236" t="s">
        <v>142</v>
      </c>
      <c r="E107" s="237" t="s">
        <v>2054</v>
      </c>
      <c r="F107" s="238"/>
    </row>
    <row r="108" spans="1:6" x14ac:dyDescent="0.2">
      <c r="A108" s="236">
        <f t="shared" si="1"/>
        <v>104</v>
      </c>
      <c r="B108" s="236" t="s">
        <v>3160</v>
      </c>
      <c r="C108" s="245" t="s">
        <v>3546</v>
      </c>
      <c r="D108" s="236" t="s">
        <v>142</v>
      </c>
      <c r="E108" s="237" t="s">
        <v>2055</v>
      </c>
      <c r="F108" s="238" t="s">
        <v>1111</v>
      </c>
    </row>
    <row r="109" spans="1:6" x14ac:dyDescent="0.2">
      <c r="A109" s="236">
        <f t="shared" si="1"/>
        <v>105</v>
      </c>
      <c r="B109" s="236" t="s">
        <v>3160</v>
      </c>
      <c r="C109" s="245" t="s">
        <v>3546</v>
      </c>
      <c r="D109" s="236" t="s">
        <v>142</v>
      </c>
      <c r="E109" s="237" t="s">
        <v>3522</v>
      </c>
      <c r="F109" s="238"/>
    </row>
    <row r="110" spans="1:6" x14ac:dyDescent="0.2">
      <c r="A110" s="236">
        <f t="shared" si="1"/>
        <v>106</v>
      </c>
      <c r="B110" s="236" t="s">
        <v>3192</v>
      </c>
      <c r="C110" s="245" t="s">
        <v>3565</v>
      </c>
      <c r="D110" s="236" t="s">
        <v>142</v>
      </c>
      <c r="E110" s="237" t="s">
        <v>2081</v>
      </c>
      <c r="F110" s="238" t="s">
        <v>1047</v>
      </c>
    </row>
    <row r="111" spans="1:6" x14ac:dyDescent="0.2">
      <c r="A111" s="236">
        <f t="shared" si="1"/>
        <v>107</v>
      </c>
      <c r="B111" s="236" t="s">
        <v>3151</v>
      </c>
      <c r="C111" s="245" t="s">
        <v>3566</v>
      </c>
      <c r="D111" s="236" t="s">
        <v>142</v>
      </c>
      <c r="E111" s="237" t="s">
        <v>2084</v>
      </c>
      <c r="F111" s="238" t="s">
        <v>1136</v>
      </c>
    </row>
    <row r="112" spans="1:6" x14ac:dyDescent="0.2">
      <c r="A112" s="236">
        <f t="shared" si="1"/>
        <v>108</v>
      </c>
      <c r="B112" s="236" t="s">
        <v>2567</v>
      </c>
      <c r="C112" s="245" t="s">
        <v>3567</v>
      </c>
      <c r="D112" s="236" t="s">
        <v>142</v>
      </c>
      <c r="E112" s="237" t="s">
        <v>2088</v>
      </c>
      <c r="F112" s="238" t="s">
        <v>1245</v>
      </c>
    </row>
    <row r="113" spans="1:6" x14ac:dyDescent="0.2">
      <c r="A113" s="236">
        <f t="shared" si="1"/>
        <v>109</v>
      </c>
      <c r="B113" s="236" t="s">
        <v>2859</v>
      </c>
      <c r="C113" s="245" t="s">
        <v>3553</v>
      </c>
      <c r="D113" s="236" t="s">
        <v>143</v>
      </c>
      <c r="E113" s="237" t="s">
        <v>1450</v>
      </c>
      <c r="F113" s="238" t="s">
        <v>462</v>
      </c>
    </row>
    <row r="114" spans="1:6" x14ac:dyDescent="0.2">
      <c r="A114" s="236">
        <f t="shared" si="1"/>
        <v>110</v>
      </c>
      <c r="B114" s="236" t="s">
        <v>2364</v>
      </c>
      <c r="C114" s="245" t="s">
        <v>3540</v>
      </c>
      <c r="D114" s="236" t="s">
        <v>143</v>
      </c>
      <c r="E114" s="237" t="s">
        <v>1462</v>
      </c>
      <c r="F114" s="238" t="s">
        <v>3510</v>
      </c>
    </row>
    <row r="115" spans="1:6" x14ac:dyDescent="0.2">
      <c r="A115" s="236">
        <f t="shared" si="1"/>
        <v>111</v>
      </c>
      <c r="B115" s="236" t="s">
        <v>2866</v>
      </c>
      <c r="C115" s="245" t="s">
        <v>3541</v>
      </c>
      <c r="D115" s="236" t="s">
        <v>143</v>
      </c>
      <c r="E115" s="237" t="s">
        <v>1470</v>
      </c>
      <c r="F115" s="240" t="s">
        <v>3578</v>
      </c>
    </row>
    <row r="116" spans="1:6" x14ac:dyDescent="0.2">
      <c r="A116" s="236">
        <f t="shared" si="1"/>
        <v>112</v>
      </c>
      <c r="B116" s="236" t="s">
        <v>2866</v>
      </c>
      <c r="C116" s="245" t="s">
        <v>3541</v>
      </c>
      <c r="D116" s="236" t="s">
        <v>143</v>
      </c>
      <c r="E116" s="237" t="s">
        <v>1489</v>
      </c>
      <c r="F116" s="238" t="s">
        <v>1307</v>
      </c>
    </row>
    <row r="117" spans="1:6" x14ac:dyDescent="0.2">
      <c r="A117" s="236">
        <f t="shared" si="1"/>
        <v>113</v>
      </c>
      <c r="B117" s="236" t="s">
        <v>2866</v>
      </c>
      <c r="C117" s="245" t="s">
        <v>3541</v>
      </c>
      <c r="D117" s="236" t="s">
        <v>143</v>
      </c>
      <c r="E117" s="237" t="s">
        <v>1490</v>
      </c>
      <c r="F117" s="238" t="s">
        <v>1307</v>
      </c>
    </row>
    <row r="118" spans="1:6" x14ac:dyDescent="0.2">
      <c r="A118" s="236">
        <f t="shared" si="1"/>
        <v>114</v>
      </c>
      <c r="B118" s="236" t="s">
        <v>2866</v>
      </c>
      <c r="C118" s="245" t="s">
        <v>3541</v>
      </c>
      <c r="D118" s="236" t="s">
        <v>143</v>
      </c>
      <c r="E118" s="237" t="s">
        <v>3449</v>
      </c>
      <c r="F118" s="238" t="s">
        <v>3509</v>
      </c>
    </row>
    <row r="119" spans="1:6" x14ac:dyDescent="0.2">
      <c r="A119" s="236">
        <f t="shared" si="1"/>
        <v>115</v>
      </c>
      <c r="B119" s="236" t="s">
        <v>2390</v>
      </c>
      <c r="C119" s="245" t="s">
        <v>3542</v>
      </c>
      <c r="D119" s="236" t="s">
        <v>143</v>
      </c>
      <c r="E119" s="237" t="s">
        <v>1502</v>
      </c>
      <c r="F119" s="238" t="s">
        <v>380</v>
      </c>
    </row>
    <row r="120" spans="1:6" x14ac:dyDescent="0.2">
      <c r="A120" s="236">
        <f t="shared" si="1"/>
        <v>116</v>
      </c>
      <c r="B120" s="236" t="s">
        <v>2390</v>
      </c>
      <c r="C120" s="245" t="s">
        <v>3542</v>
      </c>
      <c r="D120" s="236" t="s">
        <v>143</v>
      </c>
      <c r="E120" s="237" t="s">
        <v>1547</v>
      </c>
      <c r="F120" s="238" t="s">
        <v>1050</v>
      </c>
    </row>
    <row r="121" spans="1:6" x14ac:dyDescent="0.2">
      <c r="A121" s="236">
        <f t="shared" si="1"/>
        <v>117</v>
      </c>
      <c r="B121" s="236" t="s">
        <v>2408</v>
      </c>
      <c r="C121" s="245" t="s">
        <v>3568</v>
      </c>
      <c r="D121" s="236" t="s">
        <v>143</v>
      </c>
      <c r="E121" s="237" t="s">
        <v>3499</v>
      </c>
      <c r="F121" s="238" t="s">
        <v>3502</v>
      </c>
    </row>
    <row r="122" spans="1:6" x14ac:dyDescent="0.2">
      <c r="A122" s="236">
        <f t="shared" si="1"/>
        <v>118</v>
      </c>
      <c r="B122" s="236" t="s">
        <v>3167</v>
      </c>
      <c r="C122" s="245" t="s">
        <v>3525</v>
      </c>
      <c r="D122" s="236" t="s">
        <v>143</v>
      </c>
      <c r="E122" s="237" t="s">
        <v>1581</v>
      </c>
      <c r="F122" s="238" t="s">
        <v>260</v>
      </c>
    </row>
    <row r="123" spans="1:6" x14ac:dyDescent="0.2">
      <c r="A123" s="236">
        <f t="shared" si="1"/>
        <v>119</v>
      </c>
      <c r="B123" s="236" t="s">
        <v>2431</v>
      </c>
      <c r="C123" s="245" t="s">
        <v>3526</v>
      </c>
      <c r="D123" s="236" t="s">
        <v>143</v>
      </c>
      <c r="E123" s="237" t="s">
        <v>1598</v>
      </c>
      <c r="F123" s="238" t="s">
        <v>66</v>
      </c>
    </row>
    <row r="124" spans="1:6" x14ac:dyDescent="0.2">
      <c r="A124" s="236">
        <f t="shared" si="1"/>
        <v>120</v>
      </c>
      <c r="B124" s="236" t="s">
        <v>2437</v>
      </c>
      <c r="C124" s="245" t="s">
        <v>3554</v>
      </c>
      <c r="D124" s="236" t="s">
        <v>143</v>
      </c>
      <c r="E124" s="237" t="s">
        <v>1612</v>
      </c>
      <c r="F124" s="238" t="s">
        <v>1145</v>
      </c>
    </row>
    <row r="125" spans="1:6" x14ac:dyDescent="0.2">
      <c r="A125" s="236">
        <f t="shared" si="1"/>
        <v>121</v>
      </c>
      <c r="B125" s="236" t="s">
        <v>2469</v>
      </c>
      <c r="C125" s="245" t="s">
        <v>3543</v>
      </c>
      <c r="D125" s="236" t="s">
        <v>143</v>
      </c>
      <c r="E125" s="237" t="s">
        <v>1642</v>
      </c>
      <c r="F125" s="238" t="s">
        <v>66</v>
      </c>
    </row>
    <row r="126" spans="1:6" x14ac:dyDescent="0.2">
      <c r="A126" s="236">
        <f t="shared" si="1"/>
        <v>122</v>
      </c>
      <c r="B126" s="236" t="s">
        <v>2469</v>
      </c>
      <c r="C126" s="245" t="s">
        <v>3543</v>
      </c>
      <c r="D126" s="236" t="s">
        <v>143</v>
      </c>
      <c r="E126" s="237" t="s">
        <v>1644</v>
      </c>
      <c r="F126" s="238" t="s">
        <v>747</v>
      </c>
    </row>
    <row r="127" spans="1:6" x14ac:dyDescent="0.2">
      <c r="A127" s="236">
        <f t="shared" si="1"/>
        <v>123</v>
      </c>
      <c r="B127" s="236" t="s">
        <v>2424</v>
      </c>
      <c r="C127" s="245" t="s">
        <v>3527</v>
      </c>
      <c r="D127" s="236" t="s">
        <v>143</v>
      </c>
      <c r="E127" s="237" t="s">
        <v>1692</v>
      </c>
      <c r="F127" s="238" t="s">
        <v>863</v>
      </c>
    </row>
    <row r="128" spans="1:6" x14ac:dyDescent="0.2">
      <c r="A128" s="236">
        <f t="shared" si="1"/>
        <v>124</v>
      </c>
      <c r="B128" s="236" t="s">
        <v>2575</v>
      </c>
      <c r="C128" s="245" t="s">
        <v>3557</v>
      </c>
      <c r="D128" s="236" t="s">
        <v>143</v>
      </c>
      <c r="E128" s="237" t="s">
        <v>1702</v>
      </c>
      <c r="F128" s="240" t="s">
        <v>3579</v>
      </c>
    </row>
    <row r="129" spans="1:6" x14ac:dyDescent="0.2">
      <c r="A129" s="236">
        <f t="shared" si="1"/>
        <v>125</v>
      </c>
      <c r="B129" s="236" t="s">
        <v>2591</v>
      </c>
      <c r="C129" s="245" t="s">
        <v>3529</v>
      </c>
      <c r="D129" s="236" t="s">
        <v>143</v>
      </c>
      <c r="E129" s="237" t="s">
        <v>1741</v>
      </c>
      <c r="F129" s="238"/>
    </row>
    <row r="130" spans="1:6" x14ac:dyDescent="0.2">
      <c r="A130" s="236">
        <f t="shared" si="1"/>
        <v>126</v>
      </c>
      <c r="B130" s="236" t="s">
        <v>2584</v>
      </c>
      <c r="C130" s="245" t="s">
        <v>3569</v>
      </c>
      <c r="D130" s="236" t="s">
        <v>143</v>
      </c>
      <c r="E130" s="237" t="s">
        <v>1754</v>
      </c>
      <c r="F130" s="238" t="s">
        <v>2116</v>
      </c>
    </row>
    <row r="131" spans="1:6" x14ac:dyDescent="0.2">
      <c r="A131" s="236">
        <f t="shared" si="1"/>
        <v>127</v>
      </c>
      <c r="B131" s="236" t="s">
        <v>2655</v>
      </c>
      <c r="C131" s="245" t="s">
        <v>3531</v>
      </c>
      <c r="D131" s="236" t="s">
        <v>143</v>
      </c>
      <c r="E131" s="237" t="s">
        <v>1772</v>
      </c>
      <c r="F131" s="238" t="s">
        <v>1027</v>
      </c>
    </row>
    <row r="132" spans="1:6" x14ac:dyDescent="0.2">
      <c r="A132" s="236">
        <f t="shared" si="1"/>
        <v>128</v>
      </c>
      <c r="B132" s="236" t="s">
        <v>2655</v>
      </c>
      <c r="C132" s="245" t="s">
        <v>3531</v>
      </c>
      <c r="D132" s="236" t="s">
        <v>143</v>
      </c>
      <c r="E132" s="237" t="s">
        <v>1777</v>
      </c>
      <c r="F132" s="238"/>
    </row>
    <row r="133" spans="1:6" x14ac:dyDescent="0.2">
      <c r="A133" s="236">
        <f t="shared" si="1"/>
        <v>129</v>
      </c>
      <c r="B133" s="236" t="s">
        <v>2724</v>
      </c>
      <c r="C133" s="245" t="s">
        <v>3559</v>
      </c>
      <c r="D133" s="236" t="s">
        <v>143</v>
      </c>
      <c r="E133" s="237" t="s">
        <v>1813</v>
      </c>
      <c r="F133" s="238" t="s">
        <v>886</v>
      </c>
    </row>
    <row r="134" spans="1:6" x14ac:dyDescent="0.2">
      <c r="A134" s="236">
        <f t="shared" si="1"/>
        <v>130</v>
      </c>
      <c r="B134" s="236" t="s">
        <v>2661</v>
      </c>
      <c r="C134" s="245" t="s">
        <v>3562</v>
      </c>
      <c r="D134" s="236" t="s">
        <v>143</v>
      </c>
      <c r="E134" s="237" t="s">
        <v>3437</v>
      </c>
      <c r="F134" s="240" t="s">
        <v>3580</v>
      </c>
    </row>
    <row r="135" spans="1:6" x14ac:dyDescent="0.2">
      <c r="A135" s="236">
        <f t="shared" ref="A135:A143" si="2">+A134+1</f>
        <v>131</v>
      </c>
      <c r="B135" s="236" t="s">
        <v>2977</v>
      </c>
      <c r="C135" s="245" t="s">
        <v>3536</v>
      </c>
      <c r="D135" s="236" t="s">
        <v>143</v>
      </c>
      <c r="E135" s="237" t="s">
        <v>1929</v>
      </c>
      <c r="F135" s="238" t="s">
        <v>649</v>
      </c>
    </row>
    <row r="136" spans="1:6" x14ac:dyDescent="0.2">
      <c r="A136" s="236">
        <f t="shared" si="2"/>
        <v>132</v>
      </c>
      <c r="B136" s="236" t="s">
        <v>2991</v>
      </c>
      <c r="C136" s="245" t="s">
        <v>3537</v>
      </c>
      <c r="D136" s="236" t="s">
        <v>143</v>
      </c>
      <c r="E136" s="237" t="s">
        <v>1949</v>
      </c>
      <c r="F136" s="238" t="s">
        <v>1143</v>
      </c>
    </row>
    <row r="137" spans="1:6" x14ac:dyDescent="0.2">
      <c r="A137" s="236">
        <f t="shared" si="2"/>
        <v>133</v>
      </c>
      <c r="B137" s="236" t="s">
        <v>3001</v>
      </c>
      <c r="C137" s="245" t="s">
        <v>3570</v>
      </c>
      <c r="D137" s="236" t="s">
        <v>143</v>
      </c>
      <c r="E137" s="237" t="s">
        <v>3523</v>
      </c>
      <c r="F137" s="238"/>
    </row>
    <row r="138" spans="1:6" x14ac:dyDescent="0.2">
      <c r="A138" s="236">
        <f t="shared" si="2"/>
        <v>134</v>
      </c>
      <c r="B138" s="236" t="s">
        <v>3082</v>
      </c>
      <c r="C138" s="245" t="s">
        <v>3564</v>
      </c>
      <c r="D138" s="236" t="s">
        <v>143</v>
      </c>
      <c r="E138" s="237" t="s">
        <v>3585</v>
      </c>
      <c r="F138" s="240" t="s">
        <v>3581</v>
      </c>
    </row>
    <row r="139" spans="1:6" x14ac:dyDescent="0.2">
      <c r="A139" s="236">
        <f t="shared" si="2"/>
        <v>135</v>
      </c>
      <c r="B139" s="236" t="s">
        <v>3096</v>
      </c>
      <c r="C139" s="245" t="s">
        <v>3539</v>
      </c>
      <c r="D139" s="236" t="s">
        <v>143</v>
      </c>
      <c r="E139" s="237" t="s">
        <v>3458</v>
      </c>
      <c r="F139" s="238" t="s">
        <v>901</v>
      </c>
    </row>
    <row r="140" spans="1:6" x14ac:dyDescent="0.2">
      <c r="A140" s="236">
        <f t="shared" si="2"/>
        <v>136</v>
      </c>
      <c r="B140" s="236" t="s">
        <v>3128</v>
      </c>
      <c r="C140" s="245" t="s">
        <v>3545</v>
      </c>
      <c r="D140" s="236" t="s">
        <v>143</v>
      </c>
      <c r="E140" s="237" t="s">
        <v>2033</v>
      </c>
      <c r="F140" s="238" t="s">
        <v>1015</v>
      </c>
    </row>
    <row r="141" spans="1:6" x14ac:dyDescent="0.2">
      <c r="A141" s="236">
        <f t="shared" si="2"/>
        <v>137</v>
      </c>
      <c r="B141" s="236" t="s">
        <v>3160</v>
      </c>
      <c r="C141" s="245" t="s">
        <v>3546</v>
      </c>
      <c r="D141" s="236" t="s">
        <v>143</v>
      </c>
      <c r="E141" s="237" t="s">
        <v>2062</v>
      </c>
      <c r="F141" s="238" t="s">
        <v>600</v>
      </c>
    </row>
    <row r="142" spans="1:6" x14ac:dyDescent="0.2">
      <c r="A142" s="236">
        <f t="shared" si="2"/>
        <v>138</v>
      </c>
      <c r="B142" s="236" t="s">
        <v>3160</v>
      </c>
      <c r="C142" s="245" t="s">
        <v>3546</v>
      </c>
      <c r="D142" s="236" t="s">
        <v>143</v>
      </c>
      <c r="E142" s="237" t="s">
        <v>2067</v>
      </c>
      <c r="F142" s="238" t="s">
        <v>54</v>
      </c>
    </row>
    <row r="143" spans="1:6" x14ac:dyDescent="0.2">
      <c r="A143" s="236">
        <f t="shared" si="2"/>
        <v>139</v>
      </c>
      <c r="B143" s="236" t="s">
        <v>3192</v>
      </c>
      <c r="C143" s="245" t="s">
        <v>3565</v>
      </c>
      <c r="D143" s="236" t="s">
        <v>143</v>
      </c>
      <c r="E143" s="237" t="s">
        <v>2078</v>
      </c>
      <c r="F143" s="238" t="s">
        <v>581</v>
      </c>
    </row>
    <row r="144" spans="1:6" x14ac:dyDescent="0.2">
      <c r="A144" s="236"/>
      <c r="B144" s="236"/>
      <c r="C144" s="241" t="s">
        <v>3586</v>
      </c>
      <c r="D144" s="241" t="s">
        <v>3571</v>
      </c>
      <c r="E144" s="237"/>
      <c r="F144" s="238"/>
    </row>
    <row r="145" spans="1:6" x14ac:dyDescent="0.2">
      <c r="A145" s="236"/>
      <c r="B145" s="236"/>
      <c r="C145" s="237"/>
      <c r="D145" s="236"/>
      <c r="E145" s="237"/>
      <c r="F145" s="238"/>
    </row>
  </sheetData>
  <autoFilter ref="B4:F144"/>
  <pageMargins left="1.3779527559055118" right="0" top="0.59055118110236227" bottom="0.39370078740157483" header="0.31496062992125984" footer="0.31496062992125984"/>
  <pageSetup paperSize="5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3:B21"/>
  <sheetViews>
    <sheetView workbookViewId="0">
      <selection activeCell="D23" sqref="D23"/>
    </sheetView>
  </sheetViews>
  <sheetFormatPr defaultColWidth="9.140625" defaultRowHeight="12.75" x14ac:dyDescent="0.2"/>
  <cols>
    <col min="1" max="1" width="11.7109375" style="214" customWidth="1"/>
    <col min="2" max="2" width="10.7109375" style="214" customWidth="1"/>
    <col min="3" max="3" width="20.5703125" style="214" customWidth="1"/>
    <col min="4" max="4" width="19.7109375" style="214" customWidth="1"/>
    <col min="5" max="5" width="20.140625" style="214" customWidth="1"/>
    <col min="6" max="6" width="33.140625" style="214" customWidth="1"/>
    <col min="7" max="7" width="26" style="214" customWidth="1"/>
    <col min="8" max="8" width="25.28515625" style="214" customWidth="1"/>
    <col min="9" max="9" width="26.5703125" style="214" customWidth="1"/>
    <col min="10" max="10" width="17.85546875" style="214" customWidth="1"/>
    <col min="11" max="11" width="35.5703125" style="214" customWidth="1"/>
    <col min="12" max="12" width="29" style="214" customWidth="1"/>
    <col min="13" max="13" width="14" style="214" customWidth="1"/>
    <col min="14" max="14" width="24.7109375" style="214" customWidth="1"/>
    <col min="15" max="15" width="17.85546875" style="214" customWidth="1"/>
    <col min="16" max="16" width="24" style="214" customWidth="1"/>
    <col min="17" max="17" width="13.85546875" style="214" customWidth="1"/>
    <col min="18" max="18" width="32" style="214" customWidth="1"/>
    <col min="19" max="19" width="17.42578125" style="214" customWidth="1"/>
    <col min="20" max="20" width="15.85546875" style="214" customWidth="1"/>
    <col min="21" max="21" width="15.5703125" style="214" customWidth="1"/>
    <col min="22" max="22" width="14" style="214" customWidth="1"/>
    <col min="23" max="23" width="28.5703125" style="214" customWidth="1"/>
    <col min="24" max="24" width="23.85546875" style="214" customWidth="1"/>
    <col min="25" max="25" width="25.140625" style="214" customWidth="1"/>
    <col min="26" max="26" width="20.140625" style="214" customWidth="1"/>
    <col min="27" max="27" width="28.85546875" style="214" customWidth="1"/>
    <col min="28" max="28" width="15.5703125" style="214" customWidth="1"/>
    <col min="29" max="29" width="32.5703125" style="214" customWidth="1"/>
    <col min="30" max="30" width="18.28515625" style="214" customWidth="1"/>
    <col min="31" max="31" width="19.85546875" style="214" customWidth="1"/>
    <col min="32" max="32" width="19.7109375" style="214" customWidth="1"/>
    <col min="33" max="33" width="18.42578125" style="214" customWidth="1"/>
    <col min="34" max="34" width="17" style="214" customWidth="1"/>
    <col min="35" max="35" width="31.7109375" style="214" customWidth="1"/>
    <col min="36" max="36" width="28.85546875" style="214" customWidth="1"/>
    <col min="37" max="37" width="28.7109375" style="214" customWidth="1"/>
    <col min="38" max="38" width="29.85546875" style="214" customWidth="1"/>
    <col min="39" max="39" width="24.42578125" style="214" customWidth="1"/>
    <col min="40" max="40" width="16.42578125" style="214" customWidth="1"/>
    <col min="41" max="41" width="19.7109375" style="214" customWidth="1"/>
    <col min="42" max="42" width="17.85546875" style="214" customWidth="1"/>
    <col min="43" max="43" width="26.140625" style="214" customWidth="1"/>
    <col min="44" max="44" width="20.5703125" style="214" customWidth="1"/>
    <col min="45" max="45" width="31.140625" style="214" customWidth="1"/>
    <col min="46" max="46" width="17.5703125" style="214" customWidth="1"/>
    <col min="47" max="47" width="14.5703125" style="214" customWidth="1"/>
    <col min="48" max="48" width="16.42578125" style="214" customWidth="1"/>
    <col min="49" max="49" width="23.140625" style="214" customWidth="1"/>
    <col min="50" max="50" width="24.85546875" style="214" customWidth="1"/>
    <col min="51" max="51" width="17.5703125" style="214" customWidth="1"/>
    <col min="52" max="52" width="25" style="214" customWidth="1"/>
    <col min="53" max="53" width="15.140625" style="214" customWidth="1"/>
    <col min="54" max="54" width="14.7109375" style="214" customWidth="1"/>
    <col min="55" max="55" width="25.7109375" style="214" customWidth="1"/>
    <col min="56" max="56" width="22.85546875" style="214" customWidth="1"/>
    <col min="57" max="57" width="19.5703125" style="214" customWidth="1"/>
    <col min="58" max="58" width="23.7109375" style="214" customWidth="1"/>
    <col min="59" max="59" width="24.140625" style="214" customWidth="1"/>
    <col min="60" max="60" width="19.28515625" style="214" customWidth="1"/>
    <col min="61" max="61" width="24.5703125" style="214" customWidth="1"/>
    <col min="62" max="62" width="29.7109375" style="214" customWidth="1"/>
    <col min="63" max="63" width="17.5703125" style="214" customWidth="1"/>
    <col min="64" max="64" width="18.85546875" style="214" customWidth="1"/>
    <col min="65" max="65" width="30.42578125" style="214" customWidth="1"/>
    <col min="66" max="66" width="28" style="214" customWidth="1"/>
    <col min="67" max="67" width="22" style="214" customWidth="1"/>
    <col min="68" max="68" width="28.28515625" style="214" customWidth="1"/>
    <col min="69" max="69" width="23.28515625" style="214" customWidth="1"/>
    <col min="70" max="70" width="37.42578125" style="214" customWidth="1"/>
    <col min="71" max="71" width="17.5703125" style="214" customWidth="1"/>
    <col min="72" max="72" width="25.85546875" style="214" customWidth="1"/>
    <col min="73" max="73" width="15.140625" style="214" customWidth="1"/>
    <col min="74" max="74" width="26.5703125" style="214" customWidth="1"/>
    <col min="75" max="75" width="16.42578125" style="214" customWidth="1"/>
    <col min="76" max="76" width="24.42578125" style="214" customWidth="1"/>
    <col min="77" max="77" width="18.5703125" style="214" customWidth="1"/>
    <col min="78" max="78" width="18" style="214" customWidth="1"/>
    <col min="79" max="79" width="17" style="214" customWidth="1"/>
    <col min="80" max="80" width="24" style="214" customWidth="1"/>
    <col min="81" max="81" width="27.42578125" style="214" customWidth="1"/>
    <col min="82" max="82" width="22.85546875" style="214" customWidth="1"/>
    <col min="83" max="83" width="22.7109375" style="214" customWidth="1"/>
    <col min="84" max="84" width="29.42578125" style="214" customWidth="1"/>
    <col min="85" max="85" width="26.140625" style="214" customWidth="1"/>
    <col min="86" max="86" width="14.85546875" style="214" customWidth="1"/>
    <col min="87" max="87" width="16.85546875" style="214" customWidth="1"/>
    <col min="88" max="88" width="29.85546875" style="214" customWidth="1"/>
    <col min="89" max="89" width="32.140625" style="214" customWidth="1"/>
    <col min="90" max="90" width="13.140625" style="214" customWidth="1"/>
    <col min="91" max="91" width="25.5703125" style="214" customWidth="1"/>
    <col min="92" max="92" width="14.5703125" style="214" customWidth="1"/>
    <col min="93" max="93" width="17.85546875" style="214" customWidth="1"/>
    <col min="94" max="94" width="14.7109375" style="214" customWidth="1"/>
    <col min="95" max="95" width="27.28515625" style="214" customWidth="1"/>
    <col min="96" max="96" width="25.140625" style="214" customWidth="1"/>
    <col min="97" max="97" width="14.42578125" style="214" customWidth="1"/>
    <col min="98" max="98" width="31.85546875" style="214" customWidth="1"/>
    <col min="99" max="99" width="14.140625" style="214" customWidth="1"/>
    <col min="100" max="100" width="19.140625" style="214" customWidth="1"/>
    <col min="101" max="101" width="21.7109375" style="214" customWidth="1"/>
    <col min="102" max="102" width="14.28515625" style="214" customWidth="1"/>
    <col min="103" max="103" width="27.85546875" style="214" customWidth="1"/>
    <col min="104" max="104" width="20" style="214" customWidth="1"/>
    <col min="105" max="105" width="23.5703125" style="214" customWidth="1"/>
    <col min="106" max="106" width="15.28515625" style="214" customWidth="1"/>
    <col min="107" max="107" width="26.42578125" style="214" customWidth="1"/>
    <col min="108" max="108" width="19.5703125" style="214" customWidth="1"/>
    <col min="109" max="109" width="19.140625" style="214" customWidth="1"/>
    <col min="110" max="110" width="25.7109375" style="214" customWidth="1"/>
    <col min="111" max="111" width="18.85546875" style="214" customWidth="1"/>
    <col min="112" max="112" width="23.42578125" style="214" customWidth="1"/>
    <col min="113" max="113" width="31.140625" style="214" customWidth="1"/>
    <col min="114" max="114" width="19.42578125" style="214" customWidth="1"/>
    <col min="115" max="115" width="18.5703125" style="214" customWidth="1"/>
    <col min="116" max="116" width="22.140625" style="214" customWidth="1"/>
    <col min="117" max="117" width="23.42578125" style="214" customWidth="1"/>
    <col min="118" max="118" width="29" style="214" customWidth="1"/>
    <col min="119" max="120" width="27" style="214" customWidth="1"/>
    <col min="121" max="121" width="17.28515625" style="214" customWidth="1"/>
    <col min="122" max="122" width="13.85546875" style="214" customWidth="1"/>
    <col min="123" max="123" width="26.85546875" style="214" customWidth="1"/>
    <col min="124" max="124" width="18.85546875" style="214" customWidth="1"/>
    <col min="125" max="125" width="38.85546875" style="214" customWidth="1"/>
    <col min="126" max="126" width="20" style="214" customWidth="1"/>
    <col min="127" max="127" width="24" style="214" customWidth="1"/>
    <col min="128" max="128" width="17.85546875" style="214" customWidth="1"/>
    <col min="129" max="129" width="19.140625" style="214" customWidth="1"/>
    <col min="130" max="130" width="24.140625" style="214" customWidth="1"/>
    <col min="131" max="131" width="15.140625" style="214" customWidth="1"/>
    <col min="132" max="132" width="24.28515625" style="214" customWidth="1"/>
    <col min="133" max="133" width="26" style="214" customWidth="1"/>
    <col min="134" max="134" width="23.7109375" style="214" customWidth="1"/>
    <col min="135" max="135" width="22.42578125" style="214" customWidth="1"/>
    <col min="136" max="136" width="27.5703125" style="214" customWidth="1"/>
    <col min="137" max="137" width="18.140625" style="214" customWidth="1"/>
    <col min="138" max="138" width="30.28515625" style="214" customWidth="1"/>
    <col min="139" max="139" width="16.28515625" style="214" customWidth="1"/>
    <col min="140" max="140" width="34" style="214" customWidth="1"/>
    <col min="141" max="141" width="20.140625" style="214" customWidth="1"/>
    <col min="142" max="142" width="11.7109375" style="214" customWidth="1"/>
    <col min="143" max="143" width="81.85546875" style="214" bestFit="1" customWidth="1"/>
    <col min="144" max="144" width="85.140625" style="214" bestFit="1" customWidth="1"/>
    <col min="145" max="145" width="38.7109375" style="214" bestFit="1" customWidth="1"/>
    <col min="146" max="146" width="42.140625" style="214" bestFit="1" customWidth="1"/>
    <col min="147" max="147" width="53.85546875" style="214" bestFit="1" customWidth="1"/>
    <col min="148" max="148" width="57.140625" style="214" bestFit="1" customWidth="1"/>
    <col min="149" max="149" width="74.5703125" style="214" bestFit="1" customWidth="1"/>
    <col min="150" max="150" width="77.85546875" style="214" bestFit="1" customWidth="1"/>
    <col min="151" max="151" width="28.5703125" style="214" bestFit="1" customWidth="1"/>
    <col min="152" max="152" width="31.85546875" style="214" bestFit="1" customWidth="1"/>
    <col min="153" max="153" width="95.5703125" style="214" bestFit="1" customWidth="1"/>
    <col min="154" max="154" width="98.85546875" style="214" bestFit="1" customWidth="1"/>
    <col min="155" max="155" width="56" style="214" bestFit="1" customWidth="1"/>
    <col min="156" max="156" width="59.42578125" style="214" bestFit="1" customWidth="1"/>
    <col min="157" max="157" width="66.140625" style="214" bestFit="1" customWidth="1"/>
    <col min="158" max="158" width="69.42578125" style="214" bestFit="1" customWidth="1"/>
    <col min="159" max="159" width="60.140625" style="214" bestFit="1" customWidth="1"/>
    <col min="160" max="160" width="63.5703125" style="214" bestFit="1" customWidth="1"/>
    <col min="161" max="161" width="34" style="214" bestFit="1" customWidth="1"/>
    <col min="162" max="162" width="37.28515625" style="214" bestFit="1" customWidth="1"/>
    <col min="163" max="163" width="106.42578125" style="214" bestFit="1" customWidth="1"/>
    <col min="164" max="164" width="109.7109375" style="214" bestFit="1" customWidth="1"/>
    <col min="165" max="165" width="67" style="214" bestFit="1" customWidth="1"/>
    <col min="166" max="166" width="70.28515625" style="214" bestFit="1" customWidth="1"/>
    <col min="167" max="167" width="47.5703125" style="214" bestFit="1" customWidth="1"/>
    <col min="168" max="168" width="51" style="214" bestFit="1" customWidth="1"/>
    <col min="169" max="169" width="26.42578125" style="214" bestFit="1" customWidth="1"/>
    <col min="170" max="170" width="29.85546875" style="214" bestFit="1" customWidth="1"/>
    <col min="171" max="171" width="41.7109375" style="214" bestFit="1" customWidth="1"/>
    <col min="172" max="172" width="45" style="214" bestFit="1" customWidth="1"/>
    <col min="173" max="173" width="102.140625" style="214" bestFit="1" customWidth="1"/>
    <col min="174" max="174" width="105.42578125" style="214" bestFit="1" customWidth="1"/>
    <col min="175" max="175" width="22.7109375" style="214" bestFit="1" customWidth="1"/>
    <col min="176" max="176" width="26.140625" style="214" bestFit="1" customWidth="1"/>
    <col min="177" max="177" width="36.7109375" style="214" bestFit="1" customWidth="1"/>
    <col min="178" max="178" width="40" style="214" bestFit="1" customWidth="1"/>
    <col min="179" max="179" width="55.85546875" style="214" bestFit="1" customWidth="1"/>
    <col min="180" max="180" width="59.28515625" style="214" bestFit="1" customWidth="1"/>
    <col min="181" max="181" width="27" style="214" bestFit="1" customWidth="1"/>
    <col min="182" max="182" width="30.42578125" style="214" bestFit="1" customWidth="1"/>
    <col min="183" max="183" width="24.5703125" style="214" bestFit="1" customWidth="1"/>
    <col min="184" max="184" width="27.85546875" style="214" bestFit="1" customWidth="1"/>
    <col min="185" max="185" width="107.140625" style="214" bestFit="1" customWidth="1"/>
    <col min="186" max="186" width="110.42578125" style="214" bestFit="1" customWidth="1"/>
    <col min="187" max="187" width="146.42578125" style="214" bestFit="1" customWidth="1"/>
    <col min="188" max="188" width="149.85546875" style="214" bestFit="1" customWidth="1"/>
    <col min="189" max="189" width="71.85546875" style="214" bestFit="1" customWidth="1"/>
    <col min="190" max="190" width="75.28515625" style="214" bestFit="1" customWidth="1"/>
    <col min="191" max="191" width="168" style="214" bestFit="1" customWidth="1"/>
    <col min="192" max="192" width="171.42578125" style="214" bestFit="1" customWidth="1"/>
    <col min="193" max="193" width="35.5703125" style="214" bestFit="1" customWidth="1"/>
    <col min="194" max="194" width="39" style="214" bestFit="1" customWidth="1"/>
    <col min="195" max="195" width="119.7109375" style="214" bestFit="1" customWidth="1"/>
    <col min="196" max="196" width="123" style="214" bestFit="1" customWidth="1"/>
    <col min="197" max="197" width="92.140625" style="214" bestFit="1" customWidth="1"/>
    <col min="198" max="198" width="95.42578125" style="214" bestFit="1" customWidth="1"/>
    <col min="199" max="199" width="55.42578125" style="214" bestFit="1" customWidth="1"/>
    <col min="200" max="200" width="58.85546875" style="214" bestFit="1" customWidth="1"/>
    <col min="201" max="201" width="39.7109375" style="214" bestFit="1" customWidth="1"/>
    <col min="202" max="202" width="43.140625" style="214" bestFit="1" customWidth="1"/>
    <col min="203" max="203" width="50.85546875" style="214" bestFit="1" customWidth="1"/>
    <col min="204" max="204" width="54.140625" style="214" bestFit="1" customWidth="1"/>
    <col min="205" max="205" width="69.85546875" style="214" bestFit="1" customWidth="1"/>
    <col min="206" max="206" width="73.140625" style="214" bestFit="1" customWidth="1"/>
    <col min="207" max="207" width="24.7109375" style="214" bestFit="1" customWidth="1"/>
    <col min="208" max="208" width="28" style="214" bestFit="1" customWidth="1"/>
    <col min="209" max="209" width="98.28515625" style="214" bestFit="1" customWidth="1"/>
    <col min="210" max="210" width="101.5703125" style="214" bestFit="1" customWidth="1"/>
    <col min="211" max="211" width="66.28515625" style="214" bestFit="1" customWidth="1"/>
    <col min="212" max="212" width="69.5703125" style="214" bestFit="1" customWidth="1"/>
    <col min="213" max="213" width="86" style="214" bestFit="1" customWidth="1"/>
    <col min="214" max="214" width="89.28515625" style="214" bestFit="1" customWidth="1"/>
    <col min="215" max="215" width="66.28515625" style="214" bestFit="1" customWidth="1"/>
    <col min="216" max="216" width="69.5703125" style="214" bestFit="1" customWidth="1"/>
    <col min="217" max="217" width="51.5703125" style="214" bestFit="1" customWidth="1"/>
    <col min="218" max="218" width="55" style="214" bestFit="1" customWidth="1"/>
    <col min="219" max="219" width="65.85546875" style="214" bestFit="1" customWidth="1"/>
    <col min="220" max="220" width="69.140625" style="214" bestFit="1" customWidth="1"/>
    <col min="221" max="221" width="117.7109375" style="214" bestFit="1" customWidth="1"/>
    <col min="222" max="222" width="121.140625" style="214" bestFit="1" customWidth="1"/>
    <col min="223" max="223" width="95" style="214" bestFit="1" customWidth="1"/>
    <col min="224" max="224" width="98.28515625" style="214" bestFit="1" customWidth="1"/>
    <col min="225" max="225" width="28" style="214" bestFit="1" customWidth="1"/>
    <col min="226" max="226" width="31.28515625" style="214" bestFit="1" customWidth="1"/>
    <col min="227" max="227" width="32.85546875" style="214" bestFit="1" customWidth="1"/>
    <col min="228" max="228" width="36.140625" style="214" bestFit="1" customWidth="1"/>
    <col min="229" max="229" width="94.5703125" style="214" bestFit="1" customWidth="1"/>
    <col min="230" max="230" width="97.85546875" style="214" bestFit="1" customWidth="1"/>
    <col min="231" max="231" width="65.42578125" style="214" bestFit="1" customWidth="1"/>
    <col min="232" max="232" width="68.7109375" style="214" bestFit="1" customWidth="1"/>
    <col min="233" max="233" width="62.7109375" style="214" bestFit="1" customWidth="1"/>
    <col min="234" max="234" width="66" style="214" bestFit="1" customWidth="1"/>
    <col min="235" max="235" width="65.85546875" style="214" bestFit="1" customWidth="1"/>
    <col min="236" max="236" width="69.140625" style="214" bestFit="1" customWidth="1"/>
    <col min="237" max="237" width="27" style="214" bestFit="1" customWidth="1"/>
    <col min="238" max="238" width="30.42578125" style="214" bestFit="1" customWidth="1"/>
    <col min="239" max="239" width="21.7109375" style="214" bestFit="1" customWidth="1"/>
    <col min="240" max="240" width="25" style="214" bestFit="1" customWidth="1"/>
    <col min="241" max="241" width="103.28515625" style="214" bestFit="1" customWidth="1"/>
    <col min="242" max="242" width="106.5703125" style="214" bestFit="1" customWidth="1"/>
    <col min="243" max="243" width="56" style="214" bestFit="1" customWidth="1"/>
    <col min="244" max="244" width="59.42578125" style="214" bestFit="1" customWidth="1"/>
    <col min="245" max="245" width="53.28515625" style="214" bestFit="1" customWidth="1"/>
    <col min="246" max="246" width="56.5703125" style="214" bestFit="1" customWidth="1"/>
    <col min="247" max="247" width="31.28515625" style="214" bestFit="1" customWidth="1"/>
    <col min="248" max="248" width="34.7109375" style="214" bestFit="1" customWidth="1"/>
    <col min="249" max="249" width="36.140625" style="214" bestFit="1" customWidth="1"/>
    <col min="250" max="250" width="39.42578125" style="214" bestFit="1" customWidth="1"/>
    <col min="251" max="251" width="28.28515625" style="214" bestFit="1" customWidth="1"/>
    <col min="252" max="252" width="31.5703125" style="214" bestFit="1" customWidth="1"/>
    <col min="253" max="253" width="146.5703125" style="214" bestFit="1" customWidth="1"/>
    <col min="254" max="254" width="150" style="214" bestFit="1" customWidth="1"/>
    <col min="255" max="255" width="61.42578125" style="214" bestFit="1" customWidth="1"/>
    <col min="256" max="256" width="64.7109375" style="214" bestFit="1" customWidth="1"/>
    <col min="257" max="257" width="70.5703125" style="214" bestFit="1" customWidth="1"/>
    <col min="258" max="258" width="73.85546875" style="214" bestFit="1" customWidth="1"/>
    <col min="259" max="259" width="84" style="214" bestFit="1" customWidth="1"/>
    <col min="260" max="260" width="87.28515625" style="214" bestFit="1" customWidth="1"/>
    <col min="261" max="261" width="104.42578125" style="214" bestFit="1" customWidth="1"/>
    <col min="262" max="262" width="107.7109375" style="214" bestFit="1" customWidth="1"/>
    <col min="263" max="263" width="120.140625" style="214" bestFit="1" customWidth="1"/>
    <col min="264" max="264" width="123.42578125" style="214" bestFit="1" customWidth="1"/>
    <col min="265" max="265" width="88.42578125" style="214" bestFit="1" customWidth="1"/>
    <col min="266" max="266" width="91.85546875" style="214" bestFit="1" customWidth="1"/>
    <col min="267" max="267" width="62.5703125" style="214" bestFit="1" customWidth="1"/>
    <col min="268" max="268" width="65.85546875" style="214" bestFit="1" customWidth="1"/>
    <col min="269" max="269" width="52.5703125" style="214" bestFit="1" customWidth="1"/>
    <col min="270" max="270" width="55.85546875" style="214" bestFit="1" customWidth="1"/>
    <col min="271" max="271" width="78.5703125" style="214" bestFit="1" customWidth="1"/>
    <col min="272" max="272" width="81.85546875" style="214" bestFit="1" customWidth="1"/>
    <col min="273" max="273" width="25.28515625" style="214" bestFit="1" customWidth="1"/>
    <col min="274" max="274" width="28.5703125" style="214" bestFit="1" customWidth="1"/>
    <col min="275" max="275" width="115.140625" style="214" bestFit="1" customWidth="1"/>
    <col min="276" max="276" width="118.42578125" style="214" bestFit="1" customWidth="1"/>
    <col min="277" max="277" width="57.140625" style="214" bestFit="1" customWidth="1"/>
    <col min="278" max="278" width="60.42578125" style="214" bestFit="1" customWidth="1"/>
    <col min="279" max="279" width="17.5703125" style="214" bestFit="1" customWidth="1"/>
    <col min="280" max="280" width="12.28515625" style="214" bestFit="1" customWidth="1"/>
    <col min="281" max="281" width="11.7109375" style="214" bestFit="1" customWidth="1"/>
    <col min="282" max="16384" width="9.140625" style="214"/>
  </cols>
  <sheetData>
    <row r="3" spans="1:2" x14ac:dyDescent="0.2">
      <c r="A3" s="277" t="s">
        <v>2277</v>
      </c>
      <c r="B3" s="214" t="s">
        <v>3660</v>
      </c>
    </row>
    <row r="4" spans="1:2" x14ac:dyDescent="0.2">
      <c r="A4" s="278" t="s">
        <v>3658</v>
      </c>
      <c r="B4" s="279">
        <v>1</v>
      </c>
    </row>
    <row r="5" spans="1:2" x14ac:dyDescent="0.2">
      <c r="A5" s="278" t="s">
        <v>874</v>
      </c>
      <c r="B5" s="279">
        <v>1</v>
      </c>
    </row>
    <row r="6" spans="1:2" x14ac:dyDescent="0.2">
      <c r="A6" s="278" t="s">
        <v>867</v>
      </c>
      <c r="B6" s="279">
        <v>1</v>
      </c>
    </row>
    <row r="7" spans="1:2" x14ac:dyDescent="0.2">
      <c r="A7" s="278" t="s">
        <v>2083</v>
      </c>
      <c r="B7" s="279">
        <v>134</v>
      </c>
    </row>
    <row r="8" spans="1:2" x14ac:dyDescent="0.2">
      <c r="A8" s="278" t="s">
        <v>64</v>
      </c>
      <c r="B8" s="279">
        <v>1</v>
      </c>
    </row>
    <row r="9" spans="1:2" x14ac:dyDescent="0.2">
      <c r="A9" s="278" t="s">
        <v>341</v>
      </c>
      <c r="B9" s="279">
        <v>1</v>
      </c>
    </row>
    <row r="10" spans="1:2" x14ac:dyDescent="0.2">
      <c r="A10" s="278" t="s">
        <v>1</v>
      </c>
      <c r="B10" s="279">
        <v>1</v>
      </c>
    </row>
    <row r="11" spans="1:2" x14ac:dyDescent="0.2">
      <c r="A11" s="278" t="s">
        <v>3659</v>
      </c>
      <c r="B11" s="279">
        <v>140</v>
      </c>
    </row>
    <row r="12" spans="1:2" x14ac:dyDescent="0.2">
      <c r="A12"/>
      <c r="B12"/>
    </row>
    <row r="21" spans="2:2" x14ac:dyDescent="0.2">
      <c r="B21" s="280"/>
    </row>
  </sheetData>
  <pageMargins left="0.7" right="0.7" top="0.75" bottom="0.75" header="0.3" footer="0.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155"/>
  <sheetViews>
    <sheetView zoomScale="70" zoomScaleNormal="70" workbookViewId="0">
      <pane xSplit="3" ySplit="1" topLeftCell="D83" activePane="bottomRight" state="frozen"/>
      <selection pane="topRight" activeCell="E1" sqref="E1"/>
      <selection pane="bottomLeft" activeCell="A6" sqref="A6"/>
      <selection pane="bottomRight" activeCell="C27" sqref="C27"/>
    </sheetView>
  </sheetViews>
  <sheetFormatPr defaultColWidth="9.140625" defaultRowHeight="15" x14ac:dyDescent="0.25"/>
  <cols>
    <col min="1" max="1" width="5.7109375" style="267" bestFit="1" customWidth="1"/>
    <col min="2" max="2" width="16.85546875" style="268" customWidth="1"/>
    <col min="3" max="3" width="48.42578125" style="276" bestFit="1" customWidth="1"/>
    <col min="4" max="4" width="23.5703125" style="271" customWidth="1"/>
    <col min="5" max="16384" width="9.140625" style="270"/>
  </cols>
  <sheetData>
    <row r="1" spans="1:4" s="254" customFormat="1" x14ac:dyDescent="0.2">
      <c r="A1" s="252" t="s">
        <v>40</v>
      </c>
      <c r="B1" s="252" t="s">
        <v>2273</v>
      </c>
      <c r="C1" s="252" t="s">
        <v>126</v>
      </c>
      <c r="D1" s="253" t="s">
        <v>2277</v>
      </c>
    </row>
    <row r="2" spans="1:4" s="260" customFormat="1" x14ac:dyDescent="0.2">
      <c r="A2" s="255">
        <v>1</v>
      </c>
      <c r="B2" s="256" t="s">
        <v>2294</v>
      </c>
      <c r="C2" s="257" t="s">
        <v>2295</v>
      </c>
      <c r="D2" s="259" t="s">
        <v>2083</v>
      </c>
    </row>
    <row r="3" spans="1:4" s="260" customFormat="1" x14ac:dyDescent="0.2">
      <c r="A3" s="255">
        <f>+A2+1</f>
        <v>2</v>
      </c>
      <c r="B3" s="256" t="s">
        <v>2305</v>
      </c>
      <c r="C3" s="257" t="s">
        <v>2306</v>
      </c>
      <c r="D3" s="259" t="s">
        <v>2083</v>
      </c>
    </row>
    <row r="4" spans="1:4" s="260" customFormat="1" x14ac:dyDescent="0.2">
      <c r="A4" s="255">
        <f t="shared" ref="A4:A67" si="0">+A3+1</f>
        <v>3</v>
      </c>
      <c r="B4" s="256" t="s">
        <v>2314</v>
      </c>
      <c r="C4" s="257" t="s">
        <v>2315</v>
      </c>
      <c r="D4" s="259" t="s">
        <v>2083</v>
      </c>
    </row>
    <row r="5" spans="1:4" s="260" customFormat="1" x14ac:dyDescent="0.2">
      <c r="A5" s="255">
        <f t="shared" si="0"/>
        <v>4</v>
      </c>
      <c r="B5" s="256" t="s">
        <v>2322</v>
      </c>
      <c r="C5" s="257" t="s">
        <v>2323</v>
      </c>
      <c r="D5" s="259" t="s">
        <v>2083</v>
      </c>
    </row>
    <row r="6" spans="1:4" s="260" customFormat="1" x14ac:dyDescent="0.2">
      <c r="A6" s="255">
        <f t="shared" si="0"/>
        <v>5</v>
      </c>
      <c r="B6" s="256" t="s">
        <v>2330</v>
      </c>
      <c r="C6" s="257" t="s">
        <v>78</v>
      </c>
      <c r="D6" s="259" t="s">
        <v>2083</v>
      </c>
    </row>
    <row r="7" spans="1:4" s="260" customFormat="1" x14ac:dyDescent="0.2">
      <c r="A7" s="255">
        <f t="shared" si="0"/>
        <v>6</v>
      </c>
      <c r="B7" s="256" t="s">
        <v>2339</v>
      </c>
      <c r="C7" s="257" t="s">
        <v>80</v>
      </c>
      <c r="D7" s="259" t="s">
        <v>2083</v>
      </c>
    </row>
    <row r="8" spans="1:4" s="260" customFormat="1" x14ac:dyDescent="0.2">
      <c r="A8" s="255">
        <f t="shared" si="0"/>
        <v>7</v>
      </c>
      <c r="B8" s="256" t="s">
        <v>2349</v>
      </c>
      <c r="C8" s="257" t="s">
        <v>81</v>
      </c>
      <c r="D8" s="259" t="s">
        <v>2083</v>
      </c>
    </row>
    <row r="9" spans="1:4" s="260" customFormat="1" x14ac:dyDescent="0.2">
      <c r="A9" s="255">
        <f t="shared" si="0"/>
        <v>8</v>
      </c>
      <c r="B9" s="256" t="s">
        <v>2357</v>
      </c>
      <c r="C9" s="257" t="s">
        <v>82</v>
      </c>
      <c r="D9" s="259" t="s">
        <v>2083</v>
      </c>
    </row>
    <row r="10" spans="1:4" s="260" customFormat="1" x14ac:dyDescent="0.2">
      <c r="A10" s="255">
        <f t="shared" si="0"/>
        <v>9</v>
      </c>
      <c r="B10" s="256" t="s">
        <v>2364</v>
      </c>
      <c r="C10" s="257" t="s">
        <v>83</v>
      </c>
      <c r="D10" s="259" t="s">
        <v>2083</v>
      </c>
    </row>
    <row r="11" spans="1:4" s="260" customFormat="1" x14ac:dyDescent="0.2">
      <c r="A11" s="255">
        <f t="shared" si="0"/>
        <v>10</v>
      </c>
      <c r="B11" s="256" t="s">
        <v>2374</v>
      </c>
      <c r="C11" s="257" t="s">
        <v>2375</v>
      </c>
      <c r="D11" s="259" t="s">
        <v>2083</v>
      </c>
    </row>
    <row r="12" spans="1:4" s="260" customFormat="1" x14ac:dyDescent="0.2">
      <c r="A12" s="255">
        <f t="shared" si="0"/>
        <v>11</v>
      </c>
      <c r="B12" s="256" t="s">
        <v>2382</v>
      </c>
      <c r="C12" s="257" t="s">
        <v>2383</v>
      </c>
      <c r="D12" s="259" t="s">
        <v>2083</v>
      </c>
    </row>
    <row r="13" spans="1:4" s="260" customFormat="1" x14ac:dyDescent="0.2">
      <c r="A13" s="255">
        <f t="shared" si="0"/>
        <v>12</v>
      </c>
      <c r="B13" s="256" t="s">
        <v>2390</v>
      </c>
      <c r="C13" s="257" t="s">
        <v>85</v>
      </c>
      <c r="D13" s="259" t="s">
        <v>2083</v>
      </c>
    </row>
    <row r="14" spans="1:4" s="260" customFormat="1" x14ac:dyDescent="0.2">
      <c r="A14" s="255">
        <f t="shared" si="0"/>
        <v>13</v>
      </c>
      <c r="B14" s="256" t="s">
        <v>2397</v>
      </c>
      <c r="C14" s="257" t="s">
        <v>2398</v>
      </c>
      <c r="D14" s="259" t="s">
        <v>2083</v>
      </c>
    </row>
    <row r="15" spans="1:4" s="260" customFormat="1" x14ac:dyDescent="0.2">
      <c r="A15" s="255">
        <f t="shared" si="0"/>
        <v>14</v>
      </c>
      <c r="B15" s="256" t="s">
        <v>2408</v>
      </c>
      <c r="C15" s="257" t="s">
        <v>86</v>
      </c>
      <c r="D15" s="259" t="s">
        <v>2083</v>
      </c>
    </row>
    <row r="16" spans="1:4" s="260" customFormat="1" x14ac:dyDescent="0.2">
      <c r="A16" s="255">
        <f t="shared" si="0"/>
        <v>15</v>
      </c>
      <c r="B16" s="256" t="s">
        <v>2415</v>
      </c>
      <c r="C16" s="257" t="s">
        <v>87</v>
      </c>
      <c r="D16" s="259" t="s">
        <v>2083</v>
      </c>
    </row>
    <row r="17" spans="1:4" s="260" customFormat="1" x14ac:dyDescent="0.2">
      <c r="A17" s="255">
        <f t="shared" si="0"/>
        <v>16</v>
      </c>
      <c r="B17" s="256" t="s">
        <v>2424</v>
      </c>
      <c r="C17" s="257" t="s">
        <v>88</v>
      </c>
      <c r="D17" s="259" t="s">
        <v>2083</v>
      </c>
    </row>
    <row r="18" spans="1:4" s="260" customFormat="1" x14ac:dyDescent="0.2">
      <c r="A18" s="255">
        <f t="shared" si="0"/>
        <v>17</v>
      </c>
      <c r="B18" s="256" t="s">
        <v>2431</v>
      </c>
      <c r="C18" s="257" t="s">
        <v>716</v>
      </c>
      <c r="D18" s="259" t="s">
        <v>2083</v>
      </c>
    </row>
    <row r="19" spans="1:4" s="260" customFormat="1" x14ac:dyDescent="0.2">
      <c r="A19" s="255">
        <f t="shared" si="0"/>
        <v>18</v>
      </c>
      <c r="B19" s="256" t="s">
        <v>2437</v>
      </c>
      <c r="C19" s="257" t="s">
        <v>2438</v>
      </c>
      <c r="D19" s="259" t="s">
        <v>2083</v>
      </c>
    </row>
    <row r="20" spans="1:4" s="260" customFormat="1" x14ac:dyDescent="0.2">
      <c r="A20" s="255">
        <f t="shared" si="0"/>
        <v>19</v>
      </c>
      <c r="B20" s="256" t="s">
        <v>2445</v>
      </c>
      <c r="C20" s="257" t="s">
        <v>2446</v>
      </c>
      <c r="D20" s="259" t="s">
        <v>2083</v>
      </c>
    </row>
    <row r="21" spans="1:4" s="260" customFormat="1" x14ac:dyDescent="0.2">
      <c r="A21" s="255">
        <f t="shared" si="0"/>
        <v>20</v>
      </c>
      <c r="B21" s="256" t="s">
        <v>2453</v>
      </c>
      <c r="C21" s="257" t="s">
        <v>2454</v>
      </c>
      <c r="D21" s="259" t="s">
        <v>2083</v>
      </c>
    </row>
    <row r="22" spans="1:4" s="260" customFormat="1" x14ac:dyDescent="0.2">
      <c r="A22" s="255">
        <f t="shared" si="0"/>
        <v>21</v>
      </c>
      <c r="B22" s="256" t="s">
        <v>2461</v>
      </c>
      <c r="C22" s="257" t="s">
        <v>2462</v>
      </c>
      <c r="D22" s="259" t="s">
        <v>2083</v>
      </c>
    </row>
    <row r="23" spans="1:4" s="261" customFormat="1" x14ac:dyDescent="0.2">
      <c r="A23" s="255">
        <f t="shared" si="0"/>
        <v>22</v>
      </c>
      <c r="B23" s="256" t="s">
        <v>2469</v>
      </c>
      <c r="C23" s="257" t="s">
        <v>89</v>
      </c>
      <c r="D23" s="259" t="s">
        <v>2083</v>
      </c>
    </row>
    <row r="24" spans="1:4" s="260" customFormat="1" x14ac:dyDescent="0.2">
      <c r="A24" s="255">
        <f t="shared" si="0"/>
        <v>23</v>
      </c>
      <c r="B24" s="256" t="s">
        <v>2476</v>
      </c>
      <c r="C24" s="257" t="s">
        <v>90</v>
      </c>
      <c r="D24" s="259" t="s">
        <v>2083</v>
      </c>
    </row>
    <row r="25" spans="1:4" s="260" customFormat="1" x14ac:dyDescent="0.2">
      <c r="A25" s="255">
        <f t="shared" si="0"/>
        <v>24</v>
      </c>
      <c r="B25" s="256" t="s">
        <v>2484</v>
      </c>
      <c r="C25" s="257" t="s">
        <v>91</v>
      </c>
      <c r="D25" s="259" t="s">
        <v>2083</v>
      </c>
    </row>
    <row r="26" spans="1:4" s="260" customFormat="1" x14ac:dyDescent="0.2">
      <c r="A26" s="255">
        <f t="shared" si="0"/>
        <v>25</v>
      </c>
      <c r="B26" s="256" t="s">
        <v>2494</v>
      </c>
      <c r="C26" s="257" t="s">
        <v>2495</v>
      </c>
      <c r="D26" s="259" t="s">
        <v>2083</v>
      </c>
    </row>
    <row r="27" spans="1:4" s="260" customFormat="1" x14ac:dyDescent="0.2">
      <c r="A27" s="255">
        <f t="shared" si="0"/>
        <v>26</v>
      </c>
      <c r="B27" s="256" t="s">
        <v>2505</v>
      </c>
      <c r="C27" s="257" t="s">
        <v>2506</v>
      </c>
      <c r="D27" s="259" t="s">
        <v>2083</v>
      </c>
    </row>
    <row r="28" spans="1:4" s="260" customFormat="1" x14ac:dyDescent="0.2">
      <c r="A28" s="255">
        <f t="shared" si="0"/>
        <v>27</v>
      </c>
      <c r="B28" s="256" t="s">
        <v>2516</v>
      </c>
      <c r="C28" s="257" t="s">
        <v>2517</v>
      </c>
      <c r="D28" s="259" t="s">
        <v>2083</v>
      </c>
    </row>
    <row r="29" spans="1:4" s="260" customFormat="1" x14ac:dyDescent="0.2">
      <c r="A29" s="255">
        <f t="shared" si="0"/>
        <v>28</v>
      </c>
      <c r="B29" s="256" t="s">
        <v>2524</v>
      </c>
      <c r="C29" s="257" t="s">
        <v>2525</v>
      </c>
      <c r="D29" s="259" t="s">
        <v>2083</v>
      </c>
    </row>
    <row r="30" spans="1:4" s="260" customFormat="1" x14ac:dyDescent="0.2">
      <c r="A30" s="255">
        <f t="shared" si="0"/>
        <v>29</v>
      </c>
      <c r="B30" s="256" t="s">
        <v>2533</v>
      </c>
      <c r="C30" s="257" t="s">
        <v>2534</v>
      </c>
      <c r="D30" s="259" t="s">
        <v>2083</v>
      </c>
    </row>
    <row r="31" spans="1:4" s="260" customFormat="1" x14ac:dyDescent="0.2">
      <c r="A31" s="255">
        <f t="shared" si="0"/>
        <v>30</v>
      </c>
      <c r="B31" s="256" t="s">
        <v>2540</v>
      </c>
      <c r="C31" s="257" t="s">
        <v>2541</v>
      </c>
      <c r="D31" s="259" t="s">
        <v>2083</v>
      </c>
    </row>
    <row r="32" spans="1:4" s="260" customFormat="1" x14ac:dyDescent="0.2">
      <c r="A32" s="255">
        <f t="shared" si="0"/>
        <v>31</v>
      </c>
      <c r="B32" s="256" t="s">
        <v>2550</v>
      </c>
      <c r="C32" s="257" t="s">
        <v>92</v>
      </c>
      <c r="D32" s="259" t="s">
        <v>2083</v>
      </c>
    </row>
    <row r="33" spans="1:4" s="260" customFormat="1" x14ac:dyDescent="0.2">
      <c r="A33" s="255">
        <f t="shared" si="0"/>
        <v>32</v>
      </c>
      <c r="B33" s="256" t="s">
        <v>2559</v>
      </c>
      <c r="C33" s="257" t="s">
        <v>2560</v>
      </c>
      <c r="D33" s="259" t="s">
        <v>2083</v>
      </c>
    </row>
    <row r="34" spans="1:4" s="260" customFormat="1" x14ac:dyDescent="0.2">
      <c r="A34" s="255">
        <f t="shared" si="0"/>
        <v>33</v>
      </c>
      <c r="B34" s="256" t="s">
        <v>2567</v>
      </c>
      <c r="C34" s="257" t="s">
        <v>2568</v>
      </c>
      <c r="D34" s="259" t="s">
        <v>2083</v>
      </c>
    </row>
    <row r="35" spans="1:4" s="260" customFormat="1" x14ac:dyDescent="0.2">
      <c r="A35" s="255">
        <f t="shared" si="0"/>
        <v>34</v>
      </c>
      <c r="B35" s="256" t="s">
        <v>2575</v>
      </c>
      <c r="C35" s="257" t="s">
        <v>93</v>
      </c>
      <c r="D35" s="259" t="s">
        <v>2083</v>
      </c>
    </row>
    <row r="36" spans="1:4" s="260" customFormat="1" x14ac:dyDescent="0.2">
      <c r="A36" s="255">
        <f t="shared" si="0"/>
        <v>35</v>
      </c>
      <c r="B36" s="256" t="s">
        <v>2584</v>
      </c>
      <c r="C36" s="257" t="s">
        <v>765</v>
      </c>
      <c r="D36" s="259" t="s">
        <v>2083</v>
      </c>
    </row>
    <row r="37" spans="1:4" s="260" customFormat="1" x14ac:dyDescent="0.2">
      <c r="A37" s="255">
        <f t="shared" si="0"/>
        <v>36</v>
      </c>
      <c r="B37" s="256" t="s">
        <v>2591</v>
      </c>
      <c r="C37" s="257" t="s">
        <v>3649</v>
      </c>
      <c r="D37" s="259" t="s">
        <v>2083</v>
      </c>
    </row>
    <row r="38" spans="1:4" s="260" customFormat="1" x14ac:dyDescent="0.2">
      <c r="A38" s="255">
        <f t="shared" si="0"/>
        <v>37</v>
      </c>
      <c r="B38" s="256" t="s">
        <v>2599</v>
      </c>
      <c r="C38" s="257" t="s">
        <v>758</v>
      </c>
      <c r="D38" s="259" t="s">
        <v>2083</v>
      </c>
    </row>
    <row r="39" spans="1:4" s="260" customFormat="1" x14ac:dyDescent="0.2">
      <c r="A39" s="255">
        <f t="shared" si="0"/>
        <v>38</v>
      </c>
      <c r="B39" s="256" t="s">
        <v>2606</v>
      </c>
      <c r="C39" s="257" t="s">
        <v>536</v>
      </c>
      <c r="D39" s="259" t="s">
        <v>2083</v>
      </c>
    </row>
    <row r="40" spans="1:4" s="260" customFormat="1" x14ac:dyDescent="0.2">
      <c r="A40" s="255">
        <f t="shared" si="0"/>
        <v>39</v>
      </c>
      <c r="B40" s="256" t="s">
        <v>2613</v>
      </c>
      <c r="C40" s="257" t="s">
        <v>2614</v>
      </c>
      <c r="D40" s="259" t="s">
        <v>2083</v>
      </c>
    </row>
    <row r="41" spans="1:4" s="260" customFormat="1" x14ac:dyDescent="0.2">
      <c r="A41" s="255">
        <f t="shared" si="0"/>
        <v>40</v>
      </c>
      <c r="B41" s="256" t="s">
        <v>2622</v>
      </c>
      <c r="C41" s="257" t="s">
        <v>94</v>
      </c>
      <c r="D41" s="259" t="s">
        <v>2083</v>
      </c>
    </row>
    <row r="42" spans="1:4" s="260" customFormat="1" x14ac:dyDescent="0.2">
      <c r="A42" s="255">
        <f t="shared" si="0"/>
        <v>41</v>
      </c>
      <c r="B42" s="256" t="s">
        <v>2629</v>
      </c>
      <c r="C42" s="257" t="s">
        <v>2630</v>
      </c>
      <c r="D42" s="259" t="s">
        <v>2083</v>
      </c>
    </row>
    <row r="43" spans="1:4" s="260" customFormat="1" x14ac:dyDescent="0.2">
      <c r="A43" s="255">
        <f t="shared" si="0"/>
        <v>42</v>
      </c>
      <c r="B43" s="256" t="s">
        <v>2639</v>
      </c>
      <c r="C43" s="257" t="s">
        <v>555</v>
      </c>
      <c r="D43" s="259" t="s">
        <v>2083</v>
      </c>
    </row>
    <row r="44" spans="1:4" s="260" customFormat="1" x14ac:dyDescent="0.2">
      <c r="A44" s="255">
        <f t="shared" si="0"/>
        <v>43</v>
      </c>
      <c r="B44" s="256" t="s">
        <v>2648</v>
      </c>
      <c r="C44" s="257" t="s">
        <v>95</v>
      </c>
      <c r="D44" s="259" t="s">
        <v>2083</v>
      </c>
    </row>
    <row r="45" spans="1:4" s="260" customFormat="1" x14ac:dyDescent="0.2">
      <c r="A45" s="255">
        <f t="shared" si="0"/>
        <v>44</v>
      </c>
      <c r="B45" s="256" t="s">
        <v>2655</v>
      </c>
      <c r="C45" s="257" t="s">
        <v>97</v>
      </c>
      <c r="D45" s="259" t="s">
        <v>2083</v>
      </c>
    </row>
    <row r="46" spans="1:4" s="260" customFormat="1" x14ac:dyDescent="0.2">
      <c r="A46" s="255">
        <f t="shared" si="0"/>
        <v>45</v>
      </c>
      <c r="B46" s="256" t="s">
        <v>2661</v>
      </c>
      <c r="C46" s="257" t="s">
        <v>96</v>
      </c>
      <c r="D46" s="259" t="s">
        <v>2083</v>
      </c>
    </row>
    <row r="47" spans="1:4" s="260" customFormat="1" x14ac:dyDescent="0.2">
      <c r="A47" s="255">
        <f t="shared" si="0"/>
        <v>46</v>
      </c>
      <c r="B47" s="256" t="s">
        <v>2668</v>
      </c>
      <c r="C47" s="257" t="s">
        <v>98</v>
      </c>
      <c r="D47" s="259" t="s">
        <v>2083</v>
      </c>
    </row>
    <row r="48" spans="1:4" s="260" customFormat="1" x14ac:dyDescent="0.2">
      <c r="A48" s="255">
        <f t="shared" si="0"/>
        <v>47</v>
      </c>
      <c r="B48" s="256" t="s">
        <v>2674</v>
      </c>
      <c r="C48" s="257" t="s">
        <v>2675</v>
      </c>
      <c r="D48" s="259" t="s">
        <v>2083</v>
      </c>
    </row>
    <row r="49" spans="1:4" s="260" customFormat="1" x14ac:dyDescent="0.2">
      <c r="A49" s="255">
        <f t="shared" si="0"/>
        <v>48</v>
      </c>
      <c r="B49" s="256" t="s">
        <v>2682</v>
      </c>
      <c r="C49" s="257" t="s">
        <v>99</v>
      </c>
      <c r="D49" s="259" t="s">
        <v>341</v>
      </c>
    </row>
    <row r="50" spans="1:4" s="260" customFormat="1" x14ac:dyDescent="0.2">
      <c r="A50" s="255">
        <f t="shared" si="0"/>
        <v>49</v>
      </c>
      <c r="B50" s="256" t="s">
        <v>2690</v>
      </c>
      <c r="C50" s="257" t="s">
        <v>100</v>
      </c>
      <c r="D50" s="259" t="s">
        <v>2083</v>
      </c>
    </row>
    <row r="51" spans="1:4" s="260" customFormat="1" x14ac:dyDescent="0.2">
      <c r="A51" s="255">
        <f t="shared" si="0"/>
        <v>50</v>
      </c>
      <c r="B51" s="256" t="s">
        <v>2699</v>
      </c>
      <c r="C51" s="257" t="s">
        <v>2700</v>
      </c>
      <c r="D51" s="259" t="s">
        <v>2083</v>
      </c>
    </row>
    <row r="52" spans="1:4" s="260" customFormat="1" x14ac:dyDescent="0.2">
      <c r="A52" s="255">
        <f t="shared" si="0"/>
        <v>51</v>
      </c>
      <c r="B52" s="256" t="s">
        <v>2709</v>
      </c>
      <c r="C52" s="257" t="s">
        <v>2710</v>
      </c>
      <c r="D52" s="259" t="s">
        <v>2083</v>
      </c>
    </row>
    <row r="53" spans="1:4" s="260" customFormat="1" x14ac:dyDescent="0.2">
      <c r="A53" s="255">
        <f t="shared" si="0"/>
        <v>52</v>
      </c>
      <c r="B53" s="256" t="s">
        <v>2717</v>
      </c>
      <c r="C53" s="257" t="s">
        <v>2718</v>
      </c>
      <c r="D53" s="259" t="s">
        <v>2083</v>
      </c>
    </row>
    <row r="54" spans="1:4" s="261" customFormat="1" x14ac:dyDescent="0.2">
      <c r="A54" s="255">
        <f t="shared" si="0"/>
        <v>53</v>
      </c>
      <c r="B54" s="256" t="s">
        <v>2724</v>
      </c>
      <c r="C54" s="257" t="s">
        <v>3650</v>
      </c>
      <c r="D54" s="259" t="s">
        <v>2083</v>
      </c>
    </row>
    <row r="55" spans="1:4" s="260" customFormat="1" x14ac:dyDescent="0.2">
      <c r="A55" s="255">
        <f t="shared" si="0"/>
        <v>54</v>
      </c>
      <c r="B55" s="256" t="s">
        <v>2733</v>
      </c>
      <c r="C55" s="257" t="s">
        <v>2734</v>
      </c>
      <c r="D55" s="259" t="s">
        <v>2083</v>
      </c>
    </row>
    <row r="56" spans="1:4" s="260" customFormat="1" x14ac:dyDescent="0.2">
      <c r="A56" s="255">
        <f t="shared" si="0"/>
        <v>55</v>
      </c>
      <c r="B56" s="256" t="s">
        <v>2742</v>
      </c>
      <c r="C56" s="257" t="s">
        <v>2743</v>
      </c>
      <c r="D56" s="259" t="s">
        <v>2083</v>
      </c>
    </row>
    <row r="57" spans="1:4" s="260" customFormat="1" x14ac:dyDescent="0.2">
      <c r="A57" s="255">
        <f t="shared" si="0"/>
        <v>56</v>
      </c>
      <c r="B57" s="256" t="s">
        <v>2749</v>
      </c>
      <c r="C57" s="257" t="s">
        <v>103</v>
      </c>
      <c r="D57" s="259" t="s">
        <v>2083</v>
      </c>
    </row>
    <row r="58" spans="1:4" s="260" customFormat="1" x14ac:dyDescent="0.2">
      <c r="A58" s="255">
        <f t="shared" si="0"/>
        <v>57</v>
      </c>
      <c r="B58" s="256" t="s">
        <v>2756</v>
      </c>
      <c r="C58" s="257" t="s">
        <v>2757</v>
      </c>
      <c r="D58" s="259" t="s">
        <v>2083</v>
      </c>
    </row>
    <row r="59" spans="1:4" s="260" customFormat="1" x14ac:dyDescent="0.2">
      <c r="A59" s="255">
        <f t="shared" si="0"/>
        <v>58</v>
      </c>
      <c r="B59" s="256" t="s">
        <v>2764</v>
      </c>
      <c r="C59" s="257" t="s">
        <v>2765</v>
      </c>
      <c r="D59" s="259" t="s">
        <v>2083</v>
      </c>
    </row>
    <row r="60" spans="1:4" s="260" customFormat="1" x14ac:dyDescent="0.2">
      <c r="A60" s="255">
        <f t="shared" si="0"/>
        <v>59</v>
      </c>
      <c r="B60" s="256" t="s">
        <v>2772</v>
      </c>
      <c r="C60" s="257" t="s">
        <v>2773</v>
      </c>
      <c r="D60" s="259" t="s">
        <v>2083</v>
      </c>
    </row>
    <row r="61" spans="1:4" s="260" customFormat="1" x14ac:dyDescent="0.2">
      <c r="A61" s="255">
        <f t="shared" si="0"/>
        <v>60</v>
      </c>
      <c r="B61" s="256" t="s">
        <v>2781</v>
      </c>
      <c r="C61" s="257" t="s">
        <v>104</v>
      </c>
      <c r="D61" s="259" t="s">
        <v>2083</v>
      </c>
    </row>
    <row r="62" spans="1:4" s="260" customFormat="1" x14ac:dyDescent="0.2">
      <c r="A62" s="255">
        <f t="shared" si="0"/>
        <v>61</v>
      </c>
      <c r="B62" s="256" t="s">
        <v>2788</v>
      </c>
      <c r="C62" s="257" t="s">
        <v>2789</v>
      </c>
      <c r="D62" s="259" t="s">
        <v>2083</v>
      </c>
    </row>
    <row r="63" spans="1:4" s="260" customFormat="1" x14ac:dyDescent="0.2">
      <c r="A63" s="255">
        <f t="shared" si="0"/>
        <v>62</v>
      </c>
      <c r="B63" s="256" t="s">
        <v>360</v>
      </c>
      <c r="C63" s="257" t="s">
        <v>2799</v>
      </c>
      <c r="D63" s="259" t="s">
        <v>2083</v>
      </c>
    </row>
    <row r="64" spans="1:4" s="260" customFormat="1" x14ac:dyDescent="0.2">
      <c r="A64" s="255">
        <f t="shared" si="0"/>
        <v>63</v>
      </c>
      <c r="B64" s="256" t="s">
        <v>2806</v>
      </c>
      <c r="C64" s="257" t="s">
        <v>2807</v>
      </c>
      <c r="D64" s="259" t="s">
        <v>2083</v>
      </c>
    </row>
    <row r="65" spans="1:4" s="260" customFormat="1" x14ac:dyDescent="0.2">
      <c r="A65" s="255">
        <f t="shared" si="0"/>
        <v>64</v>
      </c>
      <c r="B65" s="256" t="s">
        <v>2814</v>
      </c>
      <c r="C65" s="257" t="s">
        <v>2815</v>
      </c>
      <c r="D65" s="259" t="s">
        <v>2083</v>
      </c>
    </row>
    <row r="66" spans="1:4" s="260" customFormat="1" x14ac:dyDescent="0.2">
      <c r="A66" s="255">
        <f t="shared" si="0"/>
        <v>65</v>
      </c>
      <c r="B66" s="256" t="s">
        <v>2821</v>
      </c>
      <c r="C66" s="257" t="s">
        <v>105</v>
      </c>
      <c r="D66" s="259" t="s">
        <v>2083</v>
      </c>
    </row>
    <row r="67" spans="1:4" s="260" customFormat="1" x14ac:dyDescent="0.2">
      <c r="A67" s="255">
        <f t="shared" si="0"/>
        <v>66</v>
      </c>
      <c r="B67" s="256" t="s">
        <v>2828</v>
      </c>
      <c r="C67" s="257" t="s">
        <v>2829</v>
      </c>
      <c r="D67" s="259" t="s">
        <v>2083</v>
      </c>
    </row>
    <row r="68" spans="1:4" s="260" customFormat="1" x14ac:dyDescent="0.2">
      <c r="A68" s="255">
        <f t="shared" ref="A68:A131" si="1">+A67+1</f>
        <v>67</v>
      </c>
      <c r="B68" s="256" t="s">
        <v>2836</v>
      </c>
      <c r="C68" s="257" t="s">
        <v>106</v>
      </c>
      <c r="D68" s="259" t="s">
        <v>2083</v>
      </c>
    </row>
    <row r="69" spans="1:4" s="260" customFormat="1" x14ac:dyDescent="0.2">
      <c r="A69" s="255">
        <f t="shared" si="1"/>
        <v>68</v>
      </c>
      <c r="B69" s="256" t="s">
        <v>2845</v>
      </c>
      <c r="C69" s="257" t="s">
        <v>2846</v>
      </c>
      <c r="D69" s="259" t="s">
        <v>2083</v>
      </c>
    </row>
    <row r="70" spans="1:4" s="260" customFormat="1" x14ac:dyDescent="0.2">
      <c r="A70" s="255">
        <f t="shared" si="1"/>
        <v>69</v>
      </c>
      <c r="B70" s="256" t="s">
        <v>2852</v>
      </c>
      <c r="C70" s="257" t="s">
        <v>107</v>
      </c>
      <c r="D70" s="259" t="s">
        <v>2083</v>
      </c>
    </row>
    <row r="71" spans="1:4" s="260" customFormat="1" x14ac:dyDescent="0.2">
      <c r="A71" s="255">
        <f t="shared" si="1"/>
        <v>70</v>
      </c>
      <c r="B71" s="256" t="s">
        <v>2859</v>
      </c>
      <c r="C71" s="257" t="s">
        <v>2860</v>
      </c>
      <c r="D71" s="259" t="s">
        <v>2083</v>
      </c>
    </row>
    <row r="72" spans="1:4" s="260" customFormat="1" x14ac:dyDescent="0.2">
      <c r="A72" s="255">
        <f t="shared" si="1"/>
        <v>71</v>
      </c>
      <c r="B72" s="256" t="s">
        <v>2866</v>
      </c>
      <c r="C72" s="257" t="s">
        <v>2867</v>
      </c>
      <c r="D72" s="259" t="s">
        <v>2083</v>
      </c>
    </row>
    <row r="73" spans="1:4" s="260" customFormat="1" x14ac:dyDescent="0.2">
      <c r="A73" s="255">
        <f t="shared" si="1"/>
        <v>72</v>
      </c>
      <c r="B73" s="256" t="s">
        <v>2874</v>
      </c>
      <c r="C73" s="257" t="s">
        <v>108</v>
      </c>
      <c r="D73" s="259" t="s">
        <v>2083</v>
      </c>
    </row>
    <row r="74" spans="1:4" s="260" customFormat="1" x14ac:dyDescent="0.2">
      <c r="A74" s="255">
        <f t="shared" si="1"/>
        <v>73</v>
      </c>
      <c r="B74" s="256" t="s">
        <v>2882</v>
      </c>
      <c r="C74" s="257" t="s">
        <v>2883</v>
      </c>
      <c r="D74" s="259" t="s">
        <v>2083</v>
      </c>
    </row>
    <row r="75" spans="1:4" s="260" customFormat="1" x14ac:dyDescent="0.2">
      <c r="A75" s="255">
        <f t="shared" si="1"/>
        <v>74</v>
      </c>
      <c r="B75" s="256" t="s">
        <v>2892</v>
      </c>
      <c r="C75" s="257" t="s">
        <v>109</v>
      </c>
      <c r="D75" s="259" t="s">
        <v>2083</v>
      </c>
    </row>
    <row r="76" spans="1:4" s="260" customFormat="1" x14ac:dyDescent="0.2">
      <c r="A76" s="255">
        <f t="shared" si="1"/>
        <v>75</v>
      </c>
      <c r="B76" s="256" t="s">
        <v>2899</v>
      </c>
      <c r="C76" s="257" t="s">
        <v>2900</v>
      </c>
      <c r="D76" s="259" t="s">
        <v>2083</v>
      </c>
    </row>
    <row r="77" spans="1:4" s="260" customFormat="1" x14ac:dyDescent="0.2">
      <c r="A77" s="255">
        <f t="shared" si="1"/>
        <v>76</v>
      </c>
      <c r="B77" s="256" t="s">
        <v>2909</v>
      </c>
      <c r="C77" s="257" t="s">
        <v>2910</v>
      </c>
      <c r="D77" s="259" t="s">
        <v>2083</v>
      </c>
    </row>
    <row r="78" spans="1:4" s="260" customFormat="1" x14ac:dyDescent="0.2">
      <c r="A78" s="255">
        <f t="shared" si="1"/>
        <v>77</v>
      </c>
      <c r="B78" s="256" t="s">
        <v>2917</v>
      </c>
      <c r="C78" s="257" t="s">
        <v>3651</v>
      </c>
      <c r="D78" s="259" t="s">
        <v>2083</v>
      </c>
    </row>
    <row r="79" spans="1:4" s="260" customFormat="1" x14ac:dyDescent="0.2">
      <c r="A79" s="255">
        <f t="shared" si="1"/>
        <v>78</v>
      </c>
      <c r="B79" s="256" t="s">
        <v>2924</v>
      </c>
      <c r="C79" s="257" t="s">
        <v>110</v>
      </c>
      <c r="D79" s="259" t="s">
        <v>2083</v>
      </c>
    </row>
    <row r="80" spans="1:4" s="260" customFormat="1" x14ac:dyDescent="0.2">
      <c r="A80" s="255">
        <f t="shared" si="1"/>
        <v>79</v>
      </c>
      <c r="B80" s="256" t="s">
        <v>2930</v>
      </c>
      <c r="C80" s="257" t="s">
        <v>3652</v>
      </c>
      <c r="D80" s="259" t="s">
        <v>2083</v>
      </c>
    </row>
    <row r="81" spans="1:4" s="260" customFormat="1" x14ac:dyDescent="0.2">
      <c r="A81" s="255">
        <f t="shared" si="1"/>
        <v>80</v>
      </c>
      <c r="B81" s="256" t="s">
        <v>2938</v>
      </c>
      <c r="C81" s="257" t="s">
        <v>2939</v>
      </c>
      <c r="D81" s="259" t="s">
        <v>2083</v>
      </c>
    </row>
    <row r="82" spans="1:4" s="260" customFormat="1" x14ac:dyDescent="0.2">
      <c r="A82" s="255">
        <f t="shared" si="1"/>
        <v>81</v>
      </c>
      <c r="B82" s="256" t="s">
        <v>2947</v>
      </c>
      <c r="C82" s="257" t="s">
        <v>2948</v>
      </c>
      <c r="D82" s="259" t="s">
        <v>2083</v>
      </c>
    </row>
    <row r="83" spans="1:4" s="260" customFormat="1" x14ac:dyDescent="0.2">
      <c r="A83" s="255">
        <f t="shared" si="1"/>
        <v>82</v>
      </c>
      <c r="B83" s="256" t="s">
        <v>2955</v>
      </c>
      <c r="C83" s="257" t="s">
        <v>2956</v>
      </c>
      <c r="D83" s="259" t="s">
        <v>2083</v>
      </c>
    </row>
    <row r="84" spans="1:4" s="260" customFormat="1" x14ac:dyDescent="0.2">
      <c r="A84" s="255">
        <f t="shared" si="1"/>
        <v>83</v>
      </c>
      <c r="B84" s="256" t="s">
        <v>2963</v>
      </c>
      <c r="C84" s="257" t="s">
        <v>111</v>
      </c>
      <c r="D84" s="259" t="s">
        <v>2083</v>
      </c>
    </row>
    <row r="85" spans="1:4" s="260" customFormat="1" x14ac:dyDescent="0.2">
      <c r="A85" s="255">
        <f t="shared" si="1"/>
        <v>84</v>
      </c>
      <c r="B85" s="256" t="s">
        <v>2969</v>
      </c>
      <c r="C85" s="257" t="s">
        <v>2970</v>
      </c>
      <c r="D85" s="259" t="s">
        <v>2083</v>
      </c>
    </row>
    <row r="86" spans="1:4" s="260" customFormat="1" x14ac:dyDescent="0.2">
      <c r="A86" s="255">
        <f t="shared" si="1"/>
        <v>85</v>
      </c>
      <c r="B86" s="256" t="s">
        <v>2977</v>
      </c>
      <c r="C86" s="257" t="s">
        <v>2978</v>
      </c>
      <c r="D86" s="259" t="s">
        <v>2083</v>
      </c>
    </row>
    <row r="87" spans="1:4" s="260" customFormat="1" x14ac:dyDescent="0.2">
      <c r="A87" s="255">
        <f t="shared" si="1"/>
        <v>86</v>
      </c>
      <c r="B87" s="256" t="s">
        <v>2984</v>
      </c>
      <c r="C87" s="257" t="s">
        <v>2985</v>
      </c>
      <c r="D87" s="259" t="s">
        <v>2083</v>
      </c>
    </row>
    <row r="88" spans="1:4" s="260" customFormat="1" x14ac:dyDescent="0.2">
      <c r="A88" s="255">
        <f t="shared" si="1"/>
        <v>87</v>
      </c>
      <c r="B88" s="256" t="s">
        <v>2991</v>
      </c>
      <c r="C88" s="257" t="s">
        <v>112</v>
      </c>
      <c r="D88" s="259" t="s">
        <v>2083</v>
      </c>
    </row>
    <row r="89" spans="1:4" s="260" customFormat="1" x14ac:dyDescent="0.2">
      <c r="A89" s="255">
        <f t="shared" si="1"/>
        <v>88</v>
      </c>
      <c r="B89" s="256" t="s">
        <v>3001</v>
      </c>
      <c r="C89" s="257" t="s">
        <v>905</v>
      </c>
      <c r="D89" s="259" t="s">
        <v>2083</v>
      </c>
    </row>
    <row r="90" spans="1:4" s="260" customFormat="1" x14ac:dyDescent="0.2">
      <c r="A90" s="255">
        <f t="shared" si="1"/>
        <v>89</v>
      </c>
      <c r="B90" s="256" t="s">
        <v>3008</v>
      </c>
      <c r="C90" s="257" t="s">
        <v>3009</v>
      </c>
      <c r="D90" s="259" t="s">
        <v>2083</v>
      </c>
    </row>
    <row r="91" spans="1:4" s="260" customFormat="1" x14ac:dyDescent="0.2">
      <c r="A91" s="255">
        <f t="shared" si="1"/>
        <v>90</v>
      </c>
      <c r="B91" s="256" t="s">
        <v>3015</v>
      </c>
      <c r="C91" s="257" t="s">
        <v>3016</v>
      </c>
      <c r="D91" s="259" t="s">
        <v>2083</v>
      </c>
    </row>
    <row r="92" spans="1:4" s="260" customFormat="1" x14ac:dyDescent="0.2">
      <c r="A92" s="255">
        <f t="shared" si="1"/>
        <v>91</v>
      </c>
      <c r="B92" s="256" t="s">
        <v>3023</v>
      </c>
      <c r="C92" s="257" t="s">
        <v>113</v>
      </c>
      <c r="D92" s="259" t="s">
        <v>2083</v>
      </c>
    </row>
    <row r="93" spans="1:4" s="260" customFormat="1" x14ac:dyDescent="0.2">
      <c r="A93" s="255">
        <f t="shared" si="1"/>
        <v>92</v>
      </c>
      <c r="B93" s="256" t="s">
        <v>3030</v>
      </c>
      <c r="C93" s="257" t="s">
        <v>3031</v>
      </c>
      <c r="D93" s="259" t="s">
        <v>2083</v>
      </c>
    </row>
    <row r="94" spans="1:4" s="260" customFormat="1" x14ac:dyDescent="0.2">
      <c r="A94" s="255">
        <f t="shared" si="1"/>
        <v>93</v>
      </c>
      <c r="B94" s="256" t="s">
        <v>3038</v>
      </c>
      <c r="C94" s="257" t="s">
        <v>3039</v>
      </c>
      <c r="D94" s="259" t="s">
        <v>2083</v>
      </c>
    </row>
    <row r="95" spans="1:4" s="260" customFormat="1" x14ac:dyDescent="0.2">
      <c r="A95" s="255">
        <f t="shared" si="1"/>
        <v>94</v>
      </c>
      <c r="B95" s="256" t="s">
        <v>3046</v>
      </c>
      <c r="C95" s="257" t="s">
        <v>114</v>
      </c>
      <c r="D95" s="259" t="s">
        <v>2083</v>
      </c>
    </row>
    <row r="96" spans="1:4" s="260" customFormat="1" x14ac:dyDescent="0.2">
      <c r="A96" s="255">
        <f t="shared" si="1"/>
        <v>95</v>
      </c>
      <c r="B96" s="256" t="s">
        <v>3053</v>
      </c>
      <c r="C96" s="257" t="s">
        <v>3054</v>
      </c>
      <c r="D96" s="259" t="s">
        <v>2083</v>
      </c>
    </row>
    <row r="97" spans="1:4" s="260" customFormat="1" x14ac:dyDescent="0.2">
      <c r="A97" s="255">
        <f t="shared" si="1"/>
        <v>96</v>
      </c>
      <c r="B97" s="256" t="s">
        <v>3061</v>
      </c>
      <c r="C97" s="257" t="s">
        <v>3062</v>
      </c>
      <c r="D97" s="259" t="s">
        <v>2083</v>
      </c>
    </row>
    <row r="98" spans="1:4" s="260" customFormat="1" x14ac:dyDescent="0.2">
      <c r="A98" s="255">
        <f t="shared" si="1"/>
        <v>97</v>
      </c>
      <c r="B98" s="256" t="s">
        <v>3069</v>
      </c>
      <c r="C98" s="257" t="s">
        <v>3653</v>
      </c>
      <c r="D98" s="259" t="s">
        <v>2083</v>
      </c>
    </row>
    <row r="99" spans="1:4" s="260" customFormat="1" x14ac:dyDescent="0.2">
      <c r="A99" s="255">
        <f t="shared" si="1"/>
        <v>98</v>
      </c>
      <c r="B99" s="256" t="s">
        <v>3075</v>
      </c>
      <c r="C99" s="257" t="s">
        <v>115</v>
      </c>
      <c r="D99" s="259" t="s">
        <v>2083</v>
      </c>
    </row>
    <row r="100" spans="1:4" s="260" customFormat="1" x14ac:dyDescent="0.2">
      <c r="A100" s="255">
        <f t="shared" si="1"/>
        <v>99</v>
      </c>
      <c r="B100" s="256" t="s">
        <v>3082</v>
      </c>
      <c r="C100" s="257" t="s">
        <v>117</v>
      </c>
      <c r="D100" s="259" t="s">
        <v>2083</v>
      </c>
    </row>
    <row r="101" spans="1:4" s="260" customFormat="1" x14ac:dyDescent="0.2">
      <c r="A101" s="255">
        <f t="shared" si="1"/>
        <v>100</v>
      </c>
      <c r="B101" s="256" t="s">
        <v>3089</v>
      </c>
      <c r="C101" s="257" t="s">
        <v>3090</v>
      </c>
      <c r="D101" s="259" t="s">
        <v>2083</v>
      </c>
    </row>
    <row r="102" spans="1:4" s="260" customFormat="1" x14ac:dyDescent="0.2">
      <c r="A102" s="255">
        <f t="shared" si="1"/>
        <v>101</v>
      </c>
      <c r="B102" s="256" t="s">
        <v>3096</v>
      </c>
      <c r="C102" s="257" t="s">
        <v>118</v>
      </c>
      <c r="D102" s="259" t="s">
        <v>2083</v>
      </c>
    </row>
    <row r="103" spans="1:4" s="260" customFormat="1" x14ac:dyDescent="0.2">
      <c r="A103" s="255">
        <f t="shared" si="1"/>
        <v>102</v>
      </c>
      <c r="B103" s="256" t="s">
        <v>3103</v>
      </c>
      <c r="C103" s="257" t="s">
        <v>120</v>
      </c>
      <c r="D103" s="259" t="s">
        <v>2083</v>
      </c>
    </row>
    <row r="104" spans="1:4" s="260" customFormat="1" x14ac:dyDescent="0.2">
      <c r="A104" s="255">
        <f t="shared" si="1"/>
        <v>103</v>
      </c>
      <c r="B104" s="256" t="s">
        <v>3112</v>
      </c>
      <c r="C104" s="257" t="s">
        <v>121</v>
      </c>
      <c r="D104" s="259" t="s">
        <v>2083</v>
      </c>
    </row>
    <row r="105" spans="1:4" s="260" customFormat="1" x14ac:dyDescent="0.2">
      <c r="A105" s="255">
        <f t="shared" si="1"/>
        <v>104</v>
      </c>
      <c r="B105" s="256" t="s">
        <v>3119</v>
      </c>
      <c r="C105" s="257" t="s">
        <v>3120</v>
      </c>
      <c r="D105" s="259" t="s">
        <v>2083</v>
      </c>
    </row>
    <row r="106" spans="1:4" s="260" customFormat="1" x14ac:dyDescent="0.2">
      <c r="A106" s="255">
        <f t="shared" si="1"/>
        <v>105</v>
      </c>
      <c r="B106" s="256" t="s">
        <v>3128</v>
      </c>
      <c r="C106" s="257" t="s">
        <v>3129</v>
      </c>
      <c r="D106" s="259" t="s">
        <v>2083</v>
      </c>
    </row>
    <row r="107" spans="1:4" s="260" customFormat="1" x14ac:dyDescent="0.2">
      <c r="A107" s="255">
        <f t="shared" si="1"/>
        <v>106</v>
      </c>
      <c r="B107" s="256" t="s">
        <v>3135</v>
      </c>
      <c r="C107" s="257" t="s">
        <v>122</v>
      </c>
      <c r="D107" s="259" t="s">
        <v>2083</v>
      </c>
    </row>
    <row r="108" spans="1:4" s="260" customFormat="1" x14ac:dyDescent="0.2">
      <c r="A108" s="255">
        <f t="shared" si="1"/>
        <v>107</v>
      </c>
      <c r="B108" s="256" t="s">
        <v>3143</v>
      </c>
      <c r="C108" s="257" t="s">
        <v>3144</v>
      </c>
      <c r="D108" s="259" t="s">
        <v>2083</v>
      </c>
    </row>
    <row r="109" spans="1:4" s="260" customFormat="1" x14ac:dyDescent="0.2">
      <c r="A109" s="255">
        <f t="shared" si="1"/>
        <v>108</v>
      </c>
      <c r="B109" s="256" t="s">
        <v>3151</v>
      </c>
      <c r="C109" s="257" t="s">
        <v>3152</v>
      </c>
      <c r="D109" s="259" t="s">
        <v>2083</v>
      </c>
    </row>
    <row r="110" spans="1:4" s="260" customFormat="1" x14ac:dyDescent="0.2">
      <c r="A110" s="255">
        <f t="shared" si="1"/>
        <v>109</v>
      </c>
      <c r="B110" s="256" t="s">
        <v>3160</v>
      </c>
      <c r="C110" s="257" t="s">
        <v>123</v>
      </c>
      <c r="D110" s="259" t="s">
        <v>2083</v>
      </c>
    </row>
    <row r="111" spans="1:4" s="260" customFormat="1" x14ac:dyDescent="0.2">
      <c r="A111" s="255">
        <f t="shared" si="1"/>
        <v>110</v>
      </c>
      <c r="B111" s="256" t="s">
        <v>3167</v>
      </c>
      <c r="C111" s="257" t="s">
        <v>124</v>
      </c>
      <c r="D111" s="259" t="s">
        <v>2083</v>
      </c>
    </row>
    <row r="112" spans="1:4" s="260" customFormat="1" x14ac:dyDescent="0.2">
      <c r="A112" s="255">
        <f t="shared" si="1"/>
        <v>111</v>
      </c>
      <c r="B112" s="256" t="s">
        <v>2281</v>
      </c>
      <c r="C112" s="257" t="s">
        <v>3174</v>
      </c>
      <c r="D112" s="259" t="s">
        <v>2083</v>
      </c>
    </row>
    <row r="113" spans="1:4" s="260" customFormat="1" x14ac:dyDescent="0.2">
      <c r="A113" s="255">
        <f t="shared" si="1"/>
        <v>112</v>
      </c>
      <c r="B113" s="256" t="s">
        <v>3183</v>
      </c>
      <c r="C113" s="257" t="s">
        <v>3184</v>
      </c>
      <c r="D113" s="259" t="s">
        <v>2083</v>
      </c>
    </row>
    <row r="114" spans="1:4" s="260" customFormat="1" x14ac:dyDescent="0.2">
      <c r="A114" s="255">
        <f t="shared" si="1"/>
        <v>113</v>
      </c>
      <c r="B114" s="256" t="s">
        <v>3192</v>
      </c>
      <c r="C114" s="257" t="s">
        <v>125</v>
      </c>
      <c r="D114" s="259" t="s">
        <v>2083</v>
      </c>
    </row>
    <row r="115" spans="1:4" s="260" customFormat="1" x14ac:dyDescent="0.2">
      <c r="A115" s="255">
        <f t="shared" si="1"/>
        <v>114</v>
      </c>
      <c r="B115" s="256" t="s">
        <v>3199</v>
      </c>
      <c r="C115" s="257" t="s">
        <v>3200</v>
      </c>
      <c r="D115" s="259" t="s">
        <v>2083</v>
      </c>
    </row>
    <row r="116" spans="1:4" s="260" customFormat="1" x14ac:dyDescent="0.2">
      <c r="A116" s="255">
        <f t="shared" si="1"/>
        <v>115</v>
      </c>
      <c r="B116" s="256" t="s">
        <v>3207</v>
      </c>
      <c r="C116" s="257" t="s">
        <v>3208</v>
      </c>
      <c r="D116" s="259" t="s">
        <v>2083</v>
      </c>
    </row>
    <row r="117" spans="1:4" s="260" customFormat="1" x14ac:dyDescent="0.2">
      <c r="A117" s="255">
        <f t="shared" si="1"/>
        <v>116</v>
      </c>
      <c r="B117" s="256" t="s">
        <v>3216</v>
      </c>
      <c r="C117" s="257" t="s">
        <v>3217</v>
      </c>
      <c r="D117" s="259" t="s">
        <v>2083</v>
      </c>
    </row>
    <row r="118" spans="1:4" s="260" customFormat="1" x14ac:dyDescent="0.2">
      <c r="A118" s="255">
        <f t="shared" si="1"/>
        <v>117</v>
      </c>
      <c r="B118" s="256" t="s">
        <v>3224</v>
      </c>
      <c r="C118" s="257" t="s">
        <v>3225</v>
      </c>
      <c r="D118" s="259" t="s">
        <v>2083</v>
      </c>
    </row>
    <row r="119" spans="1:4" s="260" customFormat="1" x14ac:dyDescent="0.2">
      <c r="A119" s="255">
        <f t="shared" si="1"/>
        <v>118</v>
      </c>
      <c r="B119" s="256" t="s">
        <v>3231</v>
      </c>
      <c r="C119" s="257" t="s">
        <v>3232</v>
      </c>
      <c r="D119" s="259" t="s">
        <v>2083</v>
      </c>
    </row>
    <row r="120" spans="1:4" s="260" customFormat="1" x14ac:dyDescent="0.2">
      <c r="A120" s="255">
        <f t="shared" si="1"/>
        <v>119</v>
      </c>
      <c r="B120" s="256" t="s">
        <v>3238</v>
      </c>
      <c r="C120" s="257" t="s">
        <v>3239</v>
      </c>
      <c r="D120" s="259" t="s">
        <v>64</v>
      </c>
    </row>
    <row r="121" spans="1:4" s="260" customFormat="1" x14ac:dyDescent="0.2">
      <c r="A121" s="255">
        <f t="shared" si="1"/>
        <v>120</v>
      </c>
      <c r="B121" s="256" t="s">
        <v>3246</v>
      </c>
      <c r="C121" s="257" t="s">
        <v>3247</v>
      </c>
      <c r="D121" s="259" t="s">
        <v>3658</v>
      </c>
    </row>
    <row r="122" spans="1:4" s="260" customFormat="1" x14ac:dyDescent="0.2">
      <c r="A122" s="255">
        <f t="shared" si="1"/>
        <v>121</v>
      </c>
      <c r="B122" s="262" t="s">
        <v>3255</v>
      </c>
      <c r="C122" s="257" t="s">
        <v>3256</v>
      </c>
      <c r="D122" s="259" t="s">
        <v>2083</v>
      </c>
    </row>
    <row r="123" spans="1:4" s="260" customFormat="1" x14ac:dyDescent="0.2">
      <c r="A123" s="255">
        <f t="shared" si="1"/>
        <v>122</v>
      </c>
      <c r="B123" s="256" t="s">
        <v>3263</v>
      </c>
      <c r="C123" s="257" t="s">
        <v>3264</v>
      </c>
      <c r="D123" s="259" t="s">
        <v>2083</v>
      </c>
    </row>
    <row r="124" spans="1:4" s="260" customFormat="1" x14ac:dyDescent="0.2">
      <c r="A124" s="255">
        <f t="shared" si="1"/>
        <v>123</v>
      </c>
      <c r="B124" s="256" t="s">
        <v>3277</v>
      </c>
      <c r="C124" s="257" t="s">
        <v>3278</v>
      </c>
      <c r="D124" s="259" t="s">
        <v>2083</v>
      </c>
    </row>
    <row r="125" spans="1:4" s="260" customFormat="1" x14ac:dyDescent="0.2">
      <c r="A125" s="255">
        <f t="shared" si="1"/>
        <v>124</v>
      </c>
      <c r="B125" s="256" t="s">
        <v>3285</v>
      </c>
      <c r="C125" s="257" t="s">
        <v>3286</v>
      </c>
      <c r="D125" s="259" t="s">
        <v>2083</v>
      </c>
    </row>
    <row r="126" spans="1:4" s="260" customFormat="1" x14ac:dyDescent="0.2">
      <c r="A126" s="255">
        <f t="shared" si="1"/>
        <v>125</v>
      </c>
      <c r="B126" s="262" t="s">
        <v>3293</v>
      </c>
      <c r="C126" s="257" t="s">
        <v>908</v>
      </c>
      <c r="D126" s="259" t="s">
        <v>2083</v>
      </c>
    </row>
    <row r="127" spans="1:4" s="260" customFormat="1" x14ac:dyDescent="0.2">
      <c r="A127" s="255">
        <f t="shared" si="1"/>
        <v>126</v>
      </c>
      <c r="B127" s="256" t="s">
        <v>3301</v>
      </c>
      <c r="C127" s="257" t="s">
        <v>3302</v>
      </c>
      <c r="D127" s="259" t="s">
        <v>2083</v>
      </c>
    </row>
    <row r="128" spans="1:4" s="260" customFormat="1" x14ac:dyDescent="0.2">
      <c r="A128" s="255">
        <f t="shared" si="1"/>
        <v>127</v>
      </c>
      <c r="B128" s="256" t="s">
        <v>3308</v>
      </c>
      <c r="C128" s="257" t="s">
        <v>3309</v>
      </c>
      <c r="D128" s="258" t="s">
        <v>874</v>
      </c>
    </row>
    <row r="129" spans="1:4" s="260" customFormat="1" x14ac:dyDescent="0.2">
      <c r="A129" s="255">
        <f t="shared" si="1"/>
        <v>128</v>
      </c>
      <c r="B129" s="256" t="s">
        <v>3315</v>
      </c>
      <c r="C129" s="257" t="s">
        <v>3316</v>
      </c>
      <c r="D129" s="259" t="s">
        <v>2083</v>
      </c>
    </row>
    <row r="130" spans="1:4" s="260" customFormat="1" x14ac:dyDescent="0.2">
      <c r="A130" s="255">
        <f t="shared" si="1"/>
        <v>129</v>
      </c>
      <c r="B130" s="256" t="s">
        <v>3323</v>
      </c>
      <c r="C130" s="257" t="s">
        <v>3324</v>
      </c>
      <c r="D130" s="259" t="s">
        <v>2083</v>
      </c>
    </row>
    <row r="131" spans="1:4" s="260" customFormat="1" x14ac:dyDescent="0.2">
      <c r="A131" s="255">
        <f t="shared" si="1"/>
        <v>130</v>
      </c>
      <c r="B131" s="256" t="s">
        <v>3329</v>
      </c>
      <c r="C131" s="257" t="s">
        <v>3330</v>
      </c>
      <c r="D131" s="259" t="s">
        <v>2083</v>
      </c>
    </row>
    <row r="132" spans="1:4" s="260" customFormat="1" x14ac:dyDescent="0.2">
      <c r="A132" s="255">
        <f t="shared" ref="A132:A141" si="2">+A131+1</f>
        <v>131</v>
      </c>
      <c r="B132" s="256" t="s">
        <v>3336</v>
      </c>
      <c r="C132" s="257" t="s">
        <v>3337</v>
      </c>
      <c r="D132" s="259" t="s">
        <v>2083</v>
      </c>
    </row>
    <row r="133" spans="1:4" s="260" customFormat="1" x14ac:dyDescent="0.2">
      <c r="A133" s="255">
        <f t="shared" si="2"/>
        <v>132</v>
      </c>
      <c r="B133" s="256" t="s">
        <v>3345</v>
      </c>
      <c r="C133" s="257" t="s">
        <v>3346</v>
      </c>
      <c r="D133" s="259" t="s">
        <v>867</v>
      </c>
    </row>
    <row r="134" spans="1:4" s="260" customFormat="1" x14ac:dyDescent="0.2">
      <c r="A134" s="255">
        <f t="shared" si="2"/>
        <v>133</v>
      </c>
      <c r="B134" s="256" t="s">
        <v>3353</v>
      </c>
      <c r="C134" s="257" t="s">
        <v>116</v>
      </c>
      <c r="D134" s="259" t="s">
        <v>2083</v>
      </c>
    </row>
    <row r="135" spans="1:4" s="260" customFormat="1" x14ac:dyDescent="0.2">
      <c r="A135" s="255">
        <f t="shared" si="2"/>
        <v>134</v>
      </c>
      <c r="B135" s="256" t="s">
        <v>3359</v>
      </c>
      <c r="C135" s="257" t="s">
        <v>102</v>
      </c>
      <c r="D135" s="259" t="s">
        <v>2083</v>
      </c>
    </row>
    <row r="136" spans="1:4" s="260" customFormat="1" x14ac:dyDescent="0.2">
      <c r="A136" s="255">
        <f t="shared" si="2"/>
        <v>135</v>
      </c>
      <c r="B136" s="256" t="s">
        <v>3366</v>
      </c>
      <c r="C136" s="257" t="s">
        <v>3367</v>
      </c>
      <c r="D136" s="259" t="s">
        <v>2083</v>
      </c>
    </row>
    <row r="137" spans="1:4" s="260" customFormat="1" x14ac:dyDescent="0.2">
      <c r="A137" s="255">
        <f t="shared" si="2"/>
        <v>136</v>
      </c>
      <c r="B137" s="256" t="s">
        <v>3374</v>
      </c>
      <c r="C137" s="257" t="s">
        <v>119</v>
      </c>
      <c r="D137" s="259" t="s">
        <v>1</v>
      </c>
    </row>
    <row r="138" spans="1:4" s="260" customFormat="1" x14ac:dyDescent="0.2">
      <c r="A138" s="255">
        <f t="shared" si="2"/>
        <v>137</v>
      </c>
      <c r="B138" s="256" t="s">
        <v>3381</v>
      </c>
      <c r="C138" s="257" t="s">
        <v>3382</v>
      </c>
      <c r="D138" s="259" t="s">
        <v>2083</v>
      </c>
    </row>
    <row r="139" spans="1:4" s="260" customFormat="1" x14ac:dyDescent="0.2">
      <c r="A139" s="255">
        <f t="shared" si="2"/>
        <v>138</v>
      </c>
      <c r="B139" s="256" t="s">
        <v>3389</v>
      </c>
      <c r="C139" s="257" t="s">
        <v>3390</v>
      </c>
      <c r="D139" s="259" t="s">
        <v>2083</v>
      </c>
    </row>
    <row r="140" spans="1:4" s="260" customFormat="1" x14ac:dyDescent="0.2">
      <c r="A140" s="255">
        <f t="shared" si="2"/>
        <v>139</v>
      </c>
      <c r="B140" s="256" t="s">
        <v>3654</v>
      </c>
      <c r="C140" s="257" t="s">
        <v>3655</v>
      </c>
      <c r="D140" s="259" t="s">
        <v>2083</v>
      </c>
    </row>
    <row r="141" spans="1:4" s="260" customFormat="1" x14ac:dyDescent="0.2">
      <c r="A141" s="255">
        <f t="shared" si="2"/>
        <v>140</v>
      </c>
      <c r="B141" s="256" t="s">
        <v>3656</v>
      </c>
      <c r="C141" s="257" t="s">
        <v>3657</v>
      </c>
      <c r="D141" s="259" t="s">
        <v>2083</v>
      </c>
    </row>
    <row r="142" spans="1:4" s="260" customFormat="1" x14ac:dyDescent="0.2">
      <c r="A142" s="263"/>
      <c r="B142" s="264"/>
      <c r="C142" s="265"/>
      <c r="D142" s="266"/>
    </row>
    <row r="143" spans="1:4" x14ac:dyDescent="0.25">
      <c r="C143" s="269"/>
    </row>
    <row r="144" spans="1:4" x14ac:dyDescent="0.25">
      <c r="C144" s="269"/>
    </row>
    <row r="145" spans="2:3" x14ac:dyDescent="0.25">
      <c r="B145" s="272" t="e">
        <f>+#REF!</f>
        <v>#REF!</v>
      </c>
      <c r="C145" s="273" t="e">
        <f>+#REF!</f>
        <v>#REF!</v>
      </c>
    </row>
    <row r="146" spans="2:3" x14ac:dyDescent="0.25">
      <c r="B146" s="272" t="e">
        <f>+#REF!</f>
        <v>#REF!</v>
      </c>
      <c r="C146" s="273" t="e">
        <f>+#REF!</f>
        <v>#REF!</v>
      </c>
    </row>
    <row r="147" spans="2:3" x14ac:dyDescent="0.25">
      <c r="B147" s="272" t="e">
        <f>+#REF!</f>
        <v>#REF!</v>
      </c>
      <c r="C147" s="273" t="e">
        <f>+#REF!</f>
        <v>#REF!</v>
      </c>
    </row>
    <row r="148" spans="2:3" x14ac:dyDescent="0.25">
      <c r="B148" s="272" t="e">
        <f>+#REF!</f>
        <v>#REF!</v>
      </c>
      <c r="C148" s="273" t="e">
        <f>+#REF!</f>
        <v>#REF!</v>
      </c>
    </row>
    <row r="149" spans="2:3" x14ac:dyDescent="0.25">
      <c r="B149" s="272" t="e">
        <f>+#REF!</f>
        <v>#REF!</v>
      </c>
      <c r="C149" s="273" t="e">
        <f>+#REF!</f>
        <v>#REF!</v>
      </c>
    </row>
    <row r="150" spans="2:3" x14ac:dyDescent="0.25">
      <c r="B150" s="272" t="e">
        <f>+#REF!</f>
        <v>#REF!</v>
      </c>
      <c r="C150" s="273" t="e">
        <f>+#REF!</f>
        <v>#REF!</v>
      </c>
    </row>
    <row r="151" spans="2:3" x14ac:dyDescent="0.25">
      <c r="B151" s="274" t="e">
        <f>+#REF!</f>
        <v>#REF!</v>
      </c>
      <c r="C151" s="275" t="e">
        <f>+#REF!</f>
        <v>#REF!</v>
      </c>
    </row>
    <row r="152" spans="2:3" x14ac:dyDescent="0.25">
      <c r="B152" s="272"/>
      <c r="C152" s="273"/>
    </row>
    <row r="153" spans="2:3" x14ac:dyDescent="0.25">
      <c r="B153" s="272" t="e">
        <f>+#REF!</f>
        <v>#REF!</v>
      </c>
      <c r="C153" s="273" t="e">
        <f>+#REF!</f>
        <v>#REF!</v>
      </c>
    </row>
    <row r="154" spans="2:3" x14ac:dyDescent="0.25">
      <c r="B154" s="272" t="e">
        <f>+#REF!</f>
        <v>#REF!</v>
      </c>
      <c r="C154" s="273" t="e">
        <f>+#REF!</f>
        <v>#REF!</v>
      </c>
    </row>
    <row r="155" spans="2:3" x14ac:dyDescent="0.25">
      <c r="B155" s="274" t="e">
        <f>+#REF!</f>
        <v>#REF!</v>
      </c>
      <c r="C155" s="275" t="e">
        <f>+#REF!</f>
        <v>#REF!</v>
      </c>
    </row>
  </sheetData>
  <autoFilter ref="B1:D141"/>
  <pageMargins left="0.59055118110236227" right="0.19685039370078741" top="0.51181102362204722" bottom="0.74803149606299213" header="0.31496062992125984" footer="0.31496062992125984"/>
  <pageSetup paperSize="9" scale="7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3:F49"/>
  <sheetViews>
    <sheetView workbookViewId="0">
      <selection activeCell="E10" sqref="E10"/>
    </sheetView>
  </sheetViews>
  <sheetFormatPr defaultRowHeight="12.75" x14ac:dyDescent="0.2"/>
  <cols>
    <col min="1" max="1" width="14" bestFit="1" customWidth="1"/>
    <col min="2" max="2" width="21.85546875" bestFit="1" customWidth="1"/>
    <col min="4" max="4" width="19.140625" customWidth="1"/>
    <col min="5" max="5" width="14" bestFit="1" customWidth="1"/>
    <col min="6" max="6" width="16.7109375" bestFit="1" customWidth="1"/>
  </cols>
  <sheetData>
    <row r="3" spans="1:6" x14ac:dyDescent="0.2">
      <c r="A3" s="284" t="s">
        <v>3688</v>
      </c>
      <c r="B3" t="s">
        <v>3689</v>
      </c>
      <c r="D3" s="288" t="s">
        <v>3691</v>
      </c>
      <c r="E3" s="289" t="s">
        <v>3687</v>
      </c>
      <c r="F3" s="289" t="s">
        <v>3402</v>
      </c>
    </row>
    <row r="4" spans="1:6" x14ac:dyDescent="0.2">
      <c r="A4" s="285" t="s">
        <v>460</v>
      </c>
      <c r="B4" s="286">
        <v>200</v>
      </c>
      <c r="E4" t="str">
        <f t="shared" ref="E4:F9" si="0">A4</f>
        <v>JAKARTA</v>
      </c>
      <c r="F4">
        <f t="shared" si="0"/>
        <v>200</v>
      </c>
    </row>
    <row r="5" spans="1:6" x14ac:dyDescent="0.2">
      <c r="A5" s="285" t="s">
        <v>142</v>
      </c>
      <c r="B5" s="286">
        <v>62</v>
      </c>
      <c r="D5" s="290">
        <v>1</v>
      </c>
      <c r="E5" t="str">
        <f t="shared" si="0"/>
        <v>SURABAYA</v>
      </c>
      <c r="F5">
        <f t="shared" si="0"/>
        <v>62</v>
      </c>
    </row>
    <row r="6" spans="1:6" x14ac:dyDescent="0.2">
      <c r="A6" s="285" t="s">
        <v>218</v>
      </c>
      <c r="B6" s="286">
        <v>38</v>
      </c>
      <c r="D6" s="290">
        <f>+D5+1</f>
        <v>2</v>
      </c>
      <c r="E6" t="str">
        <f t="shared" si="0"/>
        <v>BANDUNG</v>
      </c>
      <c r="F6">
        <f t="shared" si="0"/>
        <v>38</v>
      </c>
    </row>
    <row r="7" spans="1:6" x14ac:dyDescent="0.2">
      <c r="A7" s="285" t="s">
        <v>465</v>
      </c>
      <c r="B7" s="286">
        <v>36</v>
      </c>
      <c r="D7" s="290">
        <f>+D6+1</f>
        <v>3</v>
      </c>
      <c r="E7" t="str">
        <f t="shared" si="0"/>
        <v>MEDAN</v>
      </c>
      <c r="F7">
        <f t="shared" si="0"/>
        <v>36</v>
      </c>
    </row>
    <row r="8" spans="1:6" x14ac:dyDescent="0.2">
      <c r="A8" s="285" t="s">
        <v>143</v>
      </c>
      <c r="B8" s="286">
        <v>32</v>
      </c>
      <c r="D8" s="290">
        <f>+D7+1</f>
        <v>4</v>
      </c>
      <c r="E8" t="str">
        <f t="shared" si="0"/>
        <v>SEMARANG</v>
      </c>
      <c r="F8">
        <f t="shared" si="0"/>
        <v>32</v>
      </c>
    </row>
    <row r="9" spans="1:6" x14ac:dyDescent="0.2">
      <c r="A9" s="285" t="s">
        <v>283</v>
      </c>
      <c r="B9" s="286">
        <v>25</v>
      </c>
      <c r="D9" s="290">
        <f>+D8+1</f>
        <v>5</v>
      </c>
      <c r="E9" t="str">
        <f t="shared" si="0"/>
        <v>YOGYAKARTA</v>
      </c>
      <c r="F9">
        <f t="shared" si="0"/>
        <v>25</v>
      </c>
    </row>
    <row r="10" spans="1:6" x14ac:dyDescent="0.2">
      <c r="A10" s="285" t="s">
        <v>457</v>
      </c>
      <c r="B10" s="286">
        <v>21</v>
      </c>
      <c r="D10" s="290">
        <f>+D9+1</f>
        <v>6</v>
      </c>
      <c r="E10" s="287" t="s">
        <v>3690</v>
      </c>
      <c r="F10">
        <f>SUM(B10:B48)</f>
        <v>219</v>
      </c>
    </row>
    <row r="11" spans="1:6" x14ac:dyDescent="0.2">
      <c r="A11" s="285" t="s">
        <v>375</v>
      </c>
      <c r="B11" s="286">
        <v>19</v>
      </c>
    </row>
    <row r="12" spans="1:6" x14ac:dyDescent="0.2">
      <c r="A12" s="285" t="s">
        <v>246</v>
      </c>
      <c r="B12" s="286">
        <v>18</v>
      </c>
    </row>
    <row r="13" spans="1:6" x14ac:dyDescent="0.2">
      <c r="A13" s="285" t="s">
        <v>479</v>
      </c>
      <c r="B13" s="286">
        <v>17</v>
      </c>
    </row>
    <row r="14" spans="1:6" x14ac:dyDescent="0.2">
      <c r="A14" s="285" t="s">
        <v>646</v>
      </c>
      <c r="B14" s="286">
        <v>15</v>
      </c>
    </row>
    <row r="15" spans="1:6" x14ac:dyDescent="0.2">
      <c r="A15" s="285" t="s">
        <v>26</v>
      </c>
      <c r="B15" s="286">
        <v>14</v>
      </c>
    </row>
    <row r="16" spans="1:6" x14ac:dyDescent="0.2">
      <c r="A16" s="285" t="s">
        <v>433</v>
      </c>
      <c r="B16" s="286">
        <v>13</v>
      </c>
    </row>
    <row r="17" spans="1:2" x14ac:dyDescent="0.2">
      <c r="A17" s="285" t="s">
        <v>248</v>
      </c>
      <c r="B17" s="286">
        <v>9</v>
      </c>
    </row>
    <row r="18" spans="1:2" x14ac:dyDescent="0.2">
      <c r="A18" s="285" t="s">
        <v>464</v>
      </c>
      <c r="B18" s="286">
        <v>9</v>
      </c>
    </row>
    <row r="19" spans="1:2" x14ac:dyDescent="0.2">
      <c r="A19" s="285" t="s">
        <v>298</v>
      </c>
      <c r="B19" s="286">
        <v>7</v>
      </c>
    </row>
    <row r="20" spans="1:2" x14ac:dyDescent="0.2">
      <c r="A20" s="285" t="s">
        <v>55</v>
      </c>
      <c r="B20" s="286">
        <v>7</v>
      </c>
    </row>
    <row r="21" spans="1:2" x14ac:dyDescent="0.2">
      <c r="A21" s="285" t="s">
        <v>191</v>
      </c>
      <c r="B21" s="286">
        <v>7</v>
      </c>
    </row>
    <row r="22" spans="1:2" x14ac:dyDescent="0.2">
      <c r="A22" s="285" t="s">
        <v>259</v>
      </c>
      <c r="B22" s="286">
        <v>6</v>
      </c>
    </row>
    <row r="23" spans="1:2" x14ac:dyDescent="0.2">
      <c r="A23" s="285" t="s">
        <v>36</v>
      </c>
      <c r="B23" s="286">
        <v>6</v>
      </c>
    </row>
    <row r="24" spans="1:2" x14ac:dyDescent="0.2">
      <c r="A24" s="285" t="s">
        <v>24</v>
      </c>
      <c r="B24" s="286">
        <v>5</v>
      </c>
    </row>
    <row r="25" spans="1:2" x14ac:dyDescent="0.2">
      <c r="A25" s="285" t="s">
        <v>249</v>
      </c>
      <c r="B25" s="286">
        <v>5</v>
      </c>
    </row>
    <row r="26" spans="1:2" x14ac:dyDescent="0.2">
      <c r="A26" s="285" t="s">
        <v>459</v>
      </c>
      <c r="B26" s="286">
        <v>4</v>
      </c>
    </row>
    <row r="27" spans="1:2" x14ac:dyDescent="0.2">
      <c r="A27" s="285" t="s">
        <v>159</v>
      </c>
      <c r="B27" s="286">
        <v>4</v>
      </c>
    </row>
    <row r="28" spans="1:2" x14ac:dyDescent="0.2">
      <c r="A28" s="285" t="s">
        <v>288</v>
      </c>
      <c r="B28" s="286">
        <v>3</v>
      </c>
    </row>
    <row r="29" spans="1:2" x14ac:dyDescent="0.2">
      <c r="A29" s="285" t="s">
        <v>337</v>
      </c>
      <c r="B29" s="286">
        <v>3</v>
      </c>
    </row>
    <row r="30" spans="1:2" x14ac:dyDescent="0.2">
      <c r="A30" s="285" t="s">
        <v>224</v>
      </c>
      <c r="B30" s="286">
        <v>3</v>
      </c>
    </row>
    <row r="31" spans="1:2" x14ac:dyDescent="0.2">
      <c r="A31" s="285" t="s">
        <v>226</v>
      </c>
      <c r="B31" s="286">
        <v>2</v>
      </c>
    </row>
    <row r="32" spans="1:2" x14ac:dyDescent="0.2">
      <c r="A32" s="285" t="s">
        <v>60</v>
      </c>
      <c r="B32" s="286">
        <v>2</v>
      </c>
    </row>
    <row r="33" spans="1:2" x14ac:dyDescent="0.2">
      <c r="A33" s="285" t="s">
        <v>1561</v>
      </c>
      <c r="B33" s="286">
        <v>2</v>
      </c>
    </row>
    <row r="34" spans="1:2" x14ac:dyDescent="0.2">
      <c r="A34" s="285" t="s">
        <v>22</v>
      </c>
      <c r="B34" s="286">
        <v>2</v>
      </c>
    </row>
    <row r="35" spans="1:2" x14ac:dyDescent="0.2">
      <c r="A35" s="285" t="s">
        <v>396</v>
      </c>
      <c r="B35" s="286">
        <v>2</v>
      </c>
    </row>
    <row r="36" spans="1:2" x14ac:dyDescent="0.2">
      <c r="A36" s="285" t="s">
        <v>373</v>
      </c>
      <c r="B36" s="286">
        <v>2</v>
      </c>
    </row>
    <row r="37" spans="1:2" x14ac:dyDescent="0.2">
      <c r="A37" s="285" t="s">
        <v>369</v>
      </c>
      <c r="B37" s="286">
        <v>1</v>
      </c>
    </row>
    <row r="38" spans="1:2" x14ac:dyDescent="0.2">
      <c r="A38" s="285" t="s">
        <v>1327</v>
      </c>
      <c r="B38" s="286">
        <v>1</v>
      </c>
    </row>
    <row r="39" spans="1:2" x14ac:dyDescent="0.2">
      <c r="A39" s="285" t="s">
        <v>238</v>
      </c>
      <c r="B39" s="286">
        <v>1</v>
      </c>
    </row>
    <row r="40" spans="1:2" x14ac:dyDescent="0.2">
      <c r="A40" s="285" t="s">
        <v>3460</v>
      </c>
      <c r="B40" s="286">
        <v>1</v>
      </c>
    </row>
    <row r="41" spans="1:2" x14ac:dyDescent="0.2">
      <c r="A41" s="285" t="s">
        <v>372</v>
      </c>
      <c r="B41" s="286">
        <v>1</v>
      </c>
    </row>
    <row r="42" spans="1:2" x14ac:dyDescent="0.2">
      <c r="A42" s="285" t="s">
        <v>237</v>
      </c>
      <c r="B42" s="286">
        <v>1</v>
      </c>
    </row>
    <row r="43" spans="1:2" x14ac:dyDescent="0.2">
      <c r="A43" s="285" t="s">
        <v>188</v>
      </c>
      <c r="B43" s="286">
        <v>1</v>
      </c>
    </row>
    <row r="44" spans="1:2" x14ac:dyDescent="0.2">
      <c r="A44" s="285" t="s">
        <v>3626</v>
      </c>
      <c r="B44" s="286">
        <v>1</v>
      </c>
    </row>
    <row r="45" spans="1:2" x14ac:dyDescent="0.2">
      <c r="A45" s="285" t="s">
        <v>1287</v>
      </c>
      <c r="B45" s="286">
        <v>1</v>
      </c>
    </row>
    <row r="46" spans="1:2" x14ac:dyDescent="0.2">
      <c r="A46" s="285" t="s">
        <v>253</v>
      </c>
      <c r="B46" s="286">
        <v>1</v>
      </c>
    </row>
    <row r="47" spans="1:2" x14ac:dyDescent="0.2">
      <c r="A47" s="285" t="s">
        <v>1665</v>
      </c>
      <c r="B47" s="286">
        <v>1</v>
      </c>
    </row>
    <row r="48" spans="1:2" x14ac:dyDescent="0.2">
      <c r="A48" s="285" t="s">
        <v>1487</v>
      </c>
      <c r="B48" s="286">
        <v>1</v>
      </c>
    </row>
    <row r="49" spans="1:2" x14ac:dyDescent="0.2">
      <c r="A49" s="285" t="s">
        <v>3659</v>
      </c>
      <c r="B49" s="286">
        <v>612</v>
      </c>
    </row>
  </sheetData>
  <pageMargins left="0.7" right="0.7" top="0.75" bottom="0.75" header="0.3" footer="0.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filterMode="1"/>
  <dimension ref="A1:G683"/>
  <sheetViews>
    <sheetView topLeftCell="A330" workbookViewId="0">
      <selection activeCell="C585" sqref="C585"/>
    </sheetView>
  </sheetViews>
  <sheetFormatPr defaultColWidth="9.140625" defaultRowHeight="12.75" x14ac:dyDescent="0.2"/>
  <cols>
    <col min="1" max="1" width="9.42578125" style="214" bestFit="1" customWidth="1"/>
    <col min="2" max="2" width="12" style="214" bestFit="1" customWidth="1"/>
    <col min="3" max="3" width="117.28515625" style="214" bestFit="1" customWidth="1"/>
    <col min="4" max="4" width="16.7109375" style="214" bestFit="1" customWidth="1"/>
    <col min="5" max="5" width="23.28515625" style="214" bestFit="1" customWidth="1"/>
    <col min="6" max="7" width="14.5703125" style="214" bestFit="1" customWidth="1"/>
    <col min="8" max="16384" width="9.140625" style="214"/>
  </cols>
  <sheetData>
    <row r="1" spans="1:7" x14ac:dyDescent="0.2">
      <c r="A1" s="214" t="s">
        <v>3400</v>
      </c>
      <c r="B1" s="283" t="s">
        <v>75</v>
      </c>
      <c r="C1" s="214" t="s">
        <v>126</v>
      </c>
      <c r="D1" s="214" t="s">
        <v>3402</v>
      </c>
      <c r="E1" s="214" t="s">
        <v>1902</v>
      </c>
      <c r="F1" s="214" t="s">
        <v>2089</v>
      </c>
      <c r="G1" s="214" t="s">
        <v>2090</v>
      </c>
    </row>
    <row r="2" spans="1:7" x14ac:dyDescent="0.2">
      <c r="A2" s="214" t="s">
        <v>2330</v>
      </c>
      <c r="B2" s="74" t="s">
        <v>76</v>
      </c>
      <c r="C2" s="214" t="s">
        <v>0</v>
      </c>
      <c r="E2" s="214" t="s">
        <v>1437</v>
      </c>
      <c r="F2" s="214" t="s">
        <v>1259</v>
      </c>
      <c r="G2" s="214" t="s">
        <v>218</v>
      </c>
    </row>
    <row r="3" spans="1:7" hidden="1" x14ac:dyDescent="0.2">
      <c r="A3" s="214" t="s">
        <v>2330</v>
      </c>
      <c r="B3" s="23" t="s">
        <v>76</v>
      </c>
      <c r="C3" s="214" t="s">
        <v>0</v>
      </c>
      <c r="E3" s="214" t="s">
        <v>1437</v>
      </c>
      <c r="F3" s="214" t="s">
        <v>1435</v>
      </c>
      <c r="G3" s="214" t="s">
        <v>26</v>
      </c>
    </row>
    <row r="4" spans="1:7" hidden="1" x14ac:dyDescent="0.2">
      <c r="A4" s="214" t="s">
        <v>2330</v>
      </c>
      <c r="B4" s="23" t="s">
        <v>76</v>
      </c>
      <c r="C4" s="214" t="s">
        <v>0</v>
      </c>
      <c r="E4" s="214" t="s">
        <v>1437</v>
      </c>
      <c r="F4" s="214" t="s">
        <v>1259</v>
      </c>
      <c r="G4" s="214" t="s">
        <v>460</v>
      </c>
    </row>
    <row r="5" spans="1:7" hidden="1" x14ac:dyDescent="0.2">
      <c r="A5" s="214" t="s">
        <v>2330</v>
      </c>
      <c r="B5" s="23" t="s">
        <v>76</v>
      </c>
      <c r="C5" s="214" t="s">
        <v>0</v>
      </c>
      <c r="E5" s="214" t="s">
        <v>1437</v>
      </c>
      <c r="F5" s="214" t="s">
        <v>1259</v>
      </c>
      <c r="G5" s="214" t="s">
        <v>142</v>
      </c>
    </row>
    <row r="6" spans="1:7" hidden="1" x14ac:dyDescent="0.2">
      <c r="A6" s="214" t="s">
        <v>2330</v>
      </c>
      <c r="B6" s="23" t="s">
        <v>76</v>
      </c>
      <c r="C6" s="214" t="s">
        <v>0</v>
      </c>
      <c r="E6" s="214" t="s">
        <v>1437</v>
      </c>
      <c r="F6" s="214" t="s">
        <v>1259</v>
      </c>
      <c r="G6" s="214" t="s">
        <v>283</v>
      </c>
    </row>
    <row r="7" spans="1:7" hidden="1" x14ac:dyDescent="0.2">
      <c r="A7" s="214" t="s">
        <v>2330</v>
      </c>
      <c r="B7" s="23" t="s">
        <v>76</v>
      </c>
      <c r="C7" s="214" t="s">
        <v>0</v>
      </c>
      <c r="E7" s="214" t="s">
        <v>1437</v>
      </c>
      <c r="F7" s="214" t="s">
        <v>1259</v>
      </c>
      <c r="G7" s="214" t="s">
        <v>460</v>
      </c>
    </row>
    <row r="8" spans="1:7" hidden="1" x14ac:dyDescent="0.2">
      <c r="A8" s="214" t="s">
        <v>2330</v>
      </c>
      <c r="B8" s="23" t="s">
        <v>76</v>
      </c>
      <c r="C8" s="214" t="s">
        <v>0</v>
      </c>
      <c r="E8" s="214" t="s">
        <v>1437</v>
      </c>
      <c r="F8" s="214" t="s">
        <v>1259</v>
      </c>
      <c r="G8" s="8" t="s">
        <v>460</v>
      </c>
    </row>
    <row r="9" spans="1:7" hidden="1" x14ac:dyDescent="0.2">
      <c r="A9" s="214" t="s">
        <v>2314</v>
      </c>
      <c r="B9" s="23" t="s">
        <v>76</v>
      </c>
      <c r="C9" s="214" t="s">
        <v>660</v>
      </c>
      <c r="E9" s="214" t="s">
        <v>1437</v>
      </c>
      <c r="F9" s="214" t="s">
        <v>1259</v>
      </c>
      <c r="G9" s="214" t="s">
        <v>142</v>
      </c>
    </row>
    <row r="10" spans="1:7" hidden="1" x14ac:dyDescent="0.2">
      <c r="A10" s="214" t="s">
        <v>2314</v>
      </c>
      <c r="B10" s="74" t="s">
        <v>76</v>
      </c>
      <c r="C10" s="214" t="s">
        <v>660</v>
      </c>
      <c r="E10" s="214" t="s">
        <v>1437</v>
      </c>
      <c r="F10" s="214" t="s">
        <v>1259</v>
      </c>
      <c r="G10" s="214" t="s">
        <v>460</v>
      </c>
    </row>
    <row r="11" spans="1:7" hidden="1" x14ac:dyDescent="0.2">
      <c r="A11" s="214" t="s">
        <v>2963</v>
      </c>
      <c r="B11" s="23" t="s">
        <v>76</v>
      </c>
      <c r="C11" s="214" t="s">
        <v>285</v>
      </c>
      <c r="E11" s="214" t="s">
        <v>1437</v>
      </c>
      <c r="F11" s="214" t="s">
        <v>1259</v>
      </c>
      <c r="G11" s="214" t="s">
        <v>457</v>
      </c>
    </row>
    <row r="12" spans="1:7" hidden="1" x14ac:dyDescent="0.2">
      <c r="A12" s="214" t="s">
        <v>2963</v>
      </c>
      <c r="B12" s="23" t="s">
        <v>76</v>
      </c>
      <c r="C12" s="214" t="s">
        <v>285</v>
      </c>
      <c r="E12" s="214" t="s">
        <v>1437</v>
      </c>
      <c r="F12" s="214" t="s">
        <v>1259</v>
      </c>
      <c r="G12" s="214" t="s">
        <v>283</v>
      </c>
    </row>
    <row r="13" spans="1:7" hidden="1" x14ac:dyDescent="0.2">
      <c r="A13" s="214" t="s">
        <v>2339</v>
      </c>
      <c r="B13" s="74" t="s">
        <v>76</v>
      </c>
      <c r="C13" s="214" t="s">
        <v>23</v>
      </c>
      <c r="E13" s="214" t="s">
        <v>1437</v>
      </c>
      <c r="F13" s="214" t="s">
        <v>1435</v>
      </c>
      <c r="G13" s="214" t="s">
        <v>465</v>
      </c>
    </row>
    <row r="14" spans="1:7" hidden="1" x14ac:dyDescent="0.2">
      <c r="A14" s="214" t="s">
        <v>2349</v>
      </c>
      <c r="B14" s="23" t="s">
        <v>76</v>
      </c>
      <c r="C14" s="214" t="s">
        <v>526</v>
      </c>
      <c r="E14" s="214" t="s">
        <v>1437</v>
      </c>
      <c r="F14" s="214" t="s">
        <v>1259</v>
      </c>
      <c r="G14" s="214" t="s">
        <v>142</v>
      </c>
    </row>
    <row r="15" spans="1:7" hidden="1" x14ac:dyDescent="0.2">
      <c r="A15" s="214" t="s">
        <v>2349</v>
      </c>
      <c r="B15" s="1" t="s">
        <v>76</v>
      </c>
      <c r="C15" s="214" t="s">
        <v>526</v>
      </c>
      <c r="E15" s="214" t="s">
        <v>1437</v>
      </c>
      <c r="F15" s="214" t="s">
        <v>1435</v>
      </c>
      <c r="G15" s="214" t="s">
        <v>465</v>
      </c>
    </row>
    <row r="16" spans="1:7" hidden="1" x14ac:dyDescent="0.2">
      <c r="A16" s="214" t="s">
        <v>2349</v>
      </c>
      <c r="B16" s="74" t="s">
        <v>76</v>
      </c>
      <c r="C16" s="214" t="s">
        <v>526</v>
      </c>
      <c r="E16" s="214" t="s">
        <v>1437</v>
      </c>
      <c r="F16" s="214" t="s">
        <v>1259</v>
      </c>
      <c r="G16" s="214" t="s">
        <v>460</v>
      </c>
    </row>
    <row r="17" spans="1:7" hidden="1" x14ac:dyDescent="0.2">
      <c r="A17" s="214" t="s">
        <v>2349</v>
      </c>
      <c r="B17" s="23" t="s">
        <v>76</v>
      </c>
      <c r="C17" s="214" t="s">
        <v>526</v>
      </c>
      <c r="E17" s="214" t="s">
        <v>1437</v>
      </c>
      <c r="F17" s="214" t="s">
        <v>1435</v>
      </c>
      <c r="G17" s="214" t="s">
        <v>26</v>
      </c>
    </row>
    <row r="18" spans="1:7" hidden="1" x14ac:dyDescent="0.2">
      <c r="A18" s="214" t="s">
        <v>2349</v>
      </c>
      <c r="B18" s="74" t="s">
        <v>76</v>
      </c>
      <c r="C18" s="214" t="s">
        <v>526</v>
      </c>
      <c r="E18" s="214" t="s">
        <v>1437</v>
      </c>
      <c r="F18" s="214" t="s">
        <v>1259</v>
      </c>
      <c r="G18" s="214" t="s">
        <v>457</v>
      </c>
    </row>
    <row r="19" spans="1:7" hidden="1" x14ac:dyDescent="0.2">
      <c r="A19" s="214" t="s">
        <v>2349</v>
      </c>
      <c r="B19" s="23" t="s">
        <v>76</v>
      </c>
      <c r="C19" s="214" t="s">
        <v>526</v>
      </c>
      <c r="E19" s="214" t="s">
        <v>1437</v>
      </c>
      <c r="F19" s="214" t="s">
        <v>1259</v>
      </c>
      <c r="G19" s="214" t="s">
        <v>460</v>
      </c>
    </row>
    <row r="20" spans="1:7" x14ac:dyDescent="0.2">
      <c r="A20" s="214" t="s">
        <v>2349</v>
      </c>
      <c r="B20" s="23" t="s">
        <v>76</v>
      </c>
      <c r="C20" s="214" t="s">
        <v>526</v>
      </c>
      <c r="E20" s="214" t="s">
        <v>1437</v>
      </c>
      <c r="F20" s="214" t="s">
        <v>1259</v>
      </c>
      <c r="G20" s="214" t="s">
        <v>218</v>
      </c>
    </row>
    <row r="21" spans="1:7" hidden="1" x14ac:dyDescent="0.2">
      <c r="A21" s="214" t="s">
        <v>2357</v>
      </c>
      <c r="B21" s="23" t="s">
        <v>76</v>
      </c>
      <c r="C21" s="214" t="s">
        <v>293</v>
      </c>
      <c r="E21" s="214" t="s">
        <v>1437</v>
      </c>
      <c r="F21" s="214" t="s">
        <v>1259</v>
      </c>
      <c r="G21" s="214" t="s">
        <v>142</v>
      </c>
    </row>
    <row r="22" spans="1:7" hidden="1" x14ac:dyDescent="0.2">
      <c r="A22" s="214" t="s">
        <v>2859</v>
      </c>
      <c r="B22" s="23" t="s">
        <v>76</v>
      </c>
      <c r="C22" s="214" t="s">
        <v>1447</v>
      </c>
      <c r="E22" s="214" t="s">
        <v>1437</v>
      </c>
      <c r="F22" s="214" t="s">
        <v>1259</v>
      </c>
      <c r="G22" s="214" t="s">
        <v>142</v>
      </c>
    </row>
    <row r="23" spans="1:7" hidden="1" x14ac:dyDescent="0.2">
      <c r="A23" s="214" t="s">
        <v>2859</v>
      </c>
      <c r="B23" s="23" t="s">
        <v>76</v>
      </c>
      <c r="C23" s="214" t="s">
        <v>1447</v>
      </c>
      <c r="E23" s="214" t="s">
        <v>1437</v>
      </c>
      <c r="F23" s="214" t="s">
        <v>1259</v>
      </c>
      <c r="G23" s="214" t="s">
        <v>457</v>
      </c>
    </row>
    <row r="24" spans="1:7" hidden="1" x14ac:dyDescent="0.2">
      <c r="A24" s="214" t="s">
        <v>2859</v>
      </c>
      <c r="B24" s="23" t="s">
        <v>76</v>
      </c>
      <c r="C24" s="214" t="s">
        <v>1447</v>
      </c>
      <c r="E24" s="214" t="s">
        <v>1437</v>
      </c>
      <c r="F24" s="214" t="s">
        <v>1259</v>
      </c>
      <c r="G24" s="214" t="s">
        <v>143</v>
      </c>
    </row>
    <row r="25" spans="1:7" hidden="1" x14ac:dyDescent="0.2">
      <c r="A25" s="214" t="s">
        <v>2859</v>
      </c>
      <c r="B25" s="23" t="s">
        <v>76</v>
      </c>
      <c r="C25" s="214" t="s">
        <v>1447</v>
      </c>
      <c r="E25" s="214" t="s">
        <v>1437</v>
      </c>
      <c r="F25" s="214" t="s">
        <v>1259</v>
      </c>
      <c r="G25" s="214" t="s">
        <v>142</v>
      </c>
    </row>
    <row r="26" spans="1:7" hidden="1" x14ac:dyDescent="0.2">
      <c r="A26" s="214" t="s">
        <v>2859</v>
      </c>
      <c r="B26" s="74" t="s">
        <v>76</v>
      </c>
      <c r="C26" s="214" t="s">
        <v>1447</v>
      </c>
      <c r="E26" s="214" t="s">
        <v>1437</v>
      </c>
      <c r="F26" s="214" t="s">
        <v>1259</v>
      </c>
      <c r="G26" s="214" t="s">
        <v>460</v>
      </c>
    </row>
    <row r="27" spans="1:7" x14ac:dyDescent="0.2">
      <c r="A27" s="214" t="s">
        <v>2859</v>
      </c>
      <c r="B27" s="23" t="s">
        <v>76</v>
      </c>
      <c r="C27" s="214" t="s">
        <v>1447</v>
      </c>
      <c r="E27" s="214" t="s">
        <v>1437</v>
      </c>
      <c r="F27" s="214" t="s">
        <v>1259</v>
      </c>
      <c r="G27" s="214" t="s">
        <v>218</v>
      </c>
    </row>
    <row r="28" spans="1:7" hidden="1" x14ac:dyDescent="0.2">
      <c r="A28" s="214" t="s">
        <v>2364</v>
      </c>
      <c r="B28" s="74" t="s">
        <v>76</v>
      </c>
      <c r="C28" s="214" t="s">
        <v>458</v>
      </c>
      <c r="E28" s="214" t="s">
        <v>1437</v>
      </c>
      <c r="F28" s="214" t="s">
        <v>1435</v>
      </c>
      <c r="G28" s="214" t="s">
        <v>465</v>
      </c>
    </row>
    <row r="29" spans="1:7" hidden="1" x14ac:dyDescent="0.2">
      <c r="A29" s="214" t="s">
        <v>2364</v>
      </c>
      <c r="B29" s="23" t="s">
        <v>76</v>
      </c>
      <c r="C29" s="214" t="s">
        <v>458</v>
      </c>
      <c r="E29" s="214" t="s">
        <v>1437</v>
      </c>
      <c r="F29" s="214" t="s">
        <v>1259</v>
      </c>
      <c r="G29" s="214" t="s">
        <v>375</v>
      </c>
    </row>
    <row r="30" spans="1:7" hidden="1" x14ac:dyDescent="0.2">
      <c r="A30" s="214" t="s">
        <v>2364</v>
      </c>
      <c r="B30" s="23" t="s">
        <v>76</v>
      </c>
      <c r="C30" s="214" t="s">
        <v>458</v>
      </c>
      <c r="E30" s="214" t="s">
        <v>1437</v>
      </c>
      <c r="F30" s="214" t="s">
        <v>1259</v>
      </c>
      <c r="G30" s="214" t="s">
        <v>142</v>
      </c>
    </row>
    <row r="31" spans="1:7" x14ac:dyDescent="0.2">
      <c r="A31" s="214" t="s">
        <v>2364</v>
      </c>
      <c r="B31" s="23" t="s">
        <v>76</v>
      </c>
      <c r="C31" s="214" t="s">
        <v>458</v>
      </c>
      <c r="E31" s="214" t="s">
        <v>1437</v>
      </c>
      <c r="F31" s="214" t="s">
        <v>1259</v>
      </c>
      <c r="G31" s="214" t="s">
        <v>218</v>
      </c>
    </row>
    <row r="32" spans="1:7" hidden="1" x14ac:dyDescent="0.2">
      <c r="A32" s="214" t="s">
        <v>2364</v>
      </c>
      <c r="B32" s="23" t="s">
        <v>76</v>
      </c>
      <c r="C32" s="214" t="s">
        <v>458</v>
      </c>
      <c r="E32" s="214" t="s">
        <v>1437</v>
      </c>
      <c r="F32" s="214" t="s">
        <v>1460</v>
      </c>
      <c r="G32" s="214" t="s">
        <v>246</v>
      </c>
    </row>
    <row r="33" spans="1:7" hidden="1" x14ac:dyDescent="0.2">
      <c r="A33" s="214" t="s">
        <v>2364</v>
      </c>
      <c r="B33" s="23" t="s">
        <v>76</v>
      </c>
      <c r="C33" s="214" t="s">
        <v>458</v>
      </c>
      <c r="E33" s="214" t="s">
        <v>1437</v>
      </c>
      <c r="F33" s="214" t="s">
        <v>1259</v>
      </c>
      <c r="G33" s="214" t="s">
        <v>143</v>
      </c>
    </row>
    <row r="34" spans="1:7" hidden="1" x14ac:dyDescent="0.2">
      <c r="A34" s="214" t="s">
        <v>2866</v>
      </c>
      <c r="B34" s="23" t="s">
        <v>76</v>
      </c>
      <c r="C34" s="214" t="s">
        <v>1463</v>
      </c>
      <c r="E34" s="214" t="s">
        <v>1437</v>
      </c>
      <c r="F34" s="214" t="s">
        <v>1259</v>
      </c>
      <c r="G34" s="214" t="s">
        <v>142</v>
      </c>
    </row>
    <row r="35" spans="1:7" hidden="1" x14ac:dyDescent="0.2">
      <c r="A35" s="214" t="s">
        <v>2866</v>
      </c>
      <c r="B35" s="74" t="s">
        <v>76</v>
      </c>
      <c r="C35" s="214" t="s">
        <v>1463</v>
      </c>
      <c r="E35" s="214" t="s">
        <v>1437</v>
      </c>
      <c r="F35" s="214" t="s">
        <v>1259</v>
      </c>
      <c r="G35" s="214" t="s">
        <v>460</v>
      </c>
    </row>
    <row r="36" spans="1:7" hidden="1" x14ac:dyDescent="0.2">
      <c r="A36" s="214" t="s">
        <v>2866</v>
      </c>
      <c r="B36" s="23" t="s">
        <v>76</v>
      </c>
      <c r="C36" s="214" t="s">
        <v>1463</v>
      </c>
      <c r="E36" s="214" t="s">
        <v>1437</v>
      </c>
      <c r="F36" s="214" t="s">
        <v>1435</v>
      </c>
      <c r="G36" s="214" t="s">
        <v>55</v>
      </c>
    </row>
    <row r="37" spans="1:7" hidden="1" x14ac:dyDescent="0.2">
      <c r="A37" s="214" t="s">
        <v>2866</v>
      </c>
      <c r="B37" s="23" t="s">
        <v>76</v>
      </c>
      <c r="C37" s="214" t="s">
        <v>1463</v>
      </c>
      <c r="E37" s="214" t="s">
        <v>1437</v>
      </c>
      <c r="F37" s="214" t="s">
        <v>1259</v>
      </c>
      <c r="G37" s="214" t="s">
        <v>142</v>
      </c>
    </row>
    <row r="38" spans="1:7" hidden="1" x14ac:dyDescent="0.2">
      <c r="A38" s="214" t="s">
        <v>2866</v>
      </c>
      <c r="B38" s="23" t="s">
        <v>76</v>
      </c>
      <c r="C38" s="214" t="s">
        <v>1463</v>
      </c>
      <c r="E38" s="214" t="s">
        <v>1437</v>
      </c>
      <c r="F38" s="214" t="s">
        <v>1259</v>
      </c>
      <c r="G38" s="214" t="s">
        <v>375</v>
      </c>
    </row>
    <row r="39" spans="1:7" hidden="1" x14ac:dyDescent="0.2">
      <c r="A39" s="214" t="s">
        <v>2866</v>
      </c>
      <c r="B39" s="23" t="s">
        <v>76</v>
      </c>
      <c r="C39" s="214" t="s">
        <v>1463</v>
      </c>
      <c r="E39" s="214" t="s">
        <v>1437</v>
      </c>
      <c r="F39" s="214" t="s">
        <v>1259</v>
      </c>
      <c r="G39" s="214" t="s">
        <v>143</v>
      </c>
    </row>
    <row r="40" spans="1:7" hidden="1" x14ac:dyDescent="0.2">
      <c r="A40" s="214" t="s">
        <v>2866</v>
      </c>
      <c r="B40" s="23" t="s">
        <v>76</v>
      </c>
      <c r="C40" s="214" t="s">
        <v>1463</v>
      </c>
      <c r="E40" s="214" t="s">
        <v>1437</v>
      </c>
      <c r="F40" s="214" t="s">
        <v>1259</v>
      </c>
      <c r="G40" s="214" t="s">
        <v>226</v>
      </c>
    </row>
    <row r="41" spans="1:7" hidden="1" x14ac:dyDescent="0.2">
      <c r="A41" s="214" t="s">
        <v>2866</v>
      </c>
      <c r="B41" s="23" t="s">
        <v>76</v>
      </c>
      <c r="C41" s="214" t="s">
        <v>1463</v>
      </c>
      <c r="E41" s="214" t="s">
        <v>1437</v>
      </c>
      <c r="F41" s="214" t="s">
        <v>1259</v>
      </c>
      <c r="G41" s="214" t="s">
        <v>457</v>
      </c>
    </row>
    <row r="42" spans="1:7" hidden="1" x14ac:dyDescent="0.2">
      <c r="A42" s="214" t="s">
        <v>2866</v>
      </c>
      <c r="B42" s="74" t="s">
        <v>76</v>
      </c>
      <c r="C42" s="214" t="s">
        <v>1463</v>
      </c>
      <c r="E42" s="214" t="s">
        <v>1437</v>
      </c>
      <c r="F42" s="214" t="s">
        <v>1259</v>
      </c>
      <c r="G42" s="214" t="s">
        <v>460</v>
      </c>
    </row>
    <row r="43" spans="1:7" hidden="1" x14ac:dyDescent="0.2">
      <c r="A43" s="214" t="s">
        <v>2866</v>
      </c>
      <c r="B43" s="23" t="s">
        <v>76</v>
      </c>
      <c r="C43" s="214" t="s">
        <v>1463</v>
      </c>
      <c r="E43" s="214" t="s">
        <v>1437</v>
      </c>
      <c r="F43" s="214" t="s">
        <v>1259</v>
      </c>
      <c r="G43" s="214" t="s">
        <v>288</v>
      </c>
    </row>
    <row r="44" spans="1:7" hidden="1" x14ac:dyDescent="0.2">
      <c r="A44" s="214" t="s">
        <v>2866</v>
      </c>
      <c r="B44" s="23" t="s">
        <v>76</v>
      </c>
      <c r="C44" s="214" t="s">
        <v>1463</v>
      </c>
      <c r="E44" s="214" t="s">
        <v>1437</v>
      </c>
      <c r="F44" s="214" t="s">
        <v>443</v>
      </c>
      <c r="G44" s="214" t="s">
        <v>479</v>
      </c>
    </row>
    <row r="45" spans="1:7" hidden="1" x14ac:dyDescent="0.2">
      <c r="A45" s="214" t="s">
        <v>2866</v>
      </c>
      <c r="B45" s="23" t="s">
        <v>76</v>
      </c>
      <c r="C45" s="214" t="s">
        <v>1463</v>
      </c>
      <c r="E45" s="214" t="s">
        <v>1437</v>
      </c>
      <c r="F45" s="214" t="s">
        <v>1460</v>
      </c>
      <c r="G45" s="214" t="s">
        <v>246</v>
      </c>
    </row>
    <row r="46" spans="1:7" hidden="1" x14ac:dyDescent="0.2">
      <c r="A46" s="214" t="s">
        <v>2866</v>
      </c>
      <c r="B46" s="23" t="s">
        <v>76</v>
      </c>
      <c r="C46" s="214" t="s">
        <v>1463</v>
      </c>
      <c r="E46" s="214" t="s">
        <v>1437</v>
      </c>
      <c r="F46" s="214" t="s">
        <v>1259</v>
      </c>
      <c r="G46" s="214" t="s">
        <v>460</v>
      </c>
    </row>
    <row r="47" spans="1:7" hidden="1" x14ac:dyDescent="0.2">
      <c r="A47" s="214" t="s">
        <v>2866</v>
      </c>
      <c r="B47" s="23" t="s">
        <v>76</v>
      </c>
      <c r="C47" s="214" t="s">
        <v>1463</v>
      </c>
      <c r="E47" s="214" t="s">
        <v>1437</v>
      </c>
      <c r="F47" s="214" t="s">
        <v>1259</v>
      </c>
      <c r="G47" s="214" t="s">
        <v>460</v>
      </c>
    </row>
    <row r="48" spans="1:7" hidden="1" x14ac:dyDescent="0.2">
      <c r="A48" s="214" t="s">
        <v>2866</v>
      </c>
      <c r="B48" s="23" t="s">
        <v>76</v>
      </c>
      <c r="C48" s="214" t="s">
        <v>1463</v>
      </c>
      <c r="E48" s="214" t="s">
        <v>1437</v>
      </c>
      <c r="F48" s="214" t="s">
        <v>1259</v>
      </c>
      <c r="G48" s="214" t="s">
        <v>460</v>
      </c>
    </row>
    <row r="49" spans="1:7" hidden="1" x14ac:dyDescent="0.2">
      <c r="A49" s="214" t="s">
        <v>2866</v>
      </c>
      <c r="B49" s="23" t="s">
        <v>76</v>
      </c>
      <c r="C49" s="214" t="s">
        <v>1463</v>
      </c>
      <c r="E49" s="214" t="s">
        <v>1437</v>
      </c>
      <c r="F49" s="214" t="s">
        <v>1259</v>
      </c>
      <c r="G49" s="214" t="s">
        <v>460</v>
      </c>
    </row>
    <row r="50" spans="1:7" hidden="1" x14ac:dyDescent="0.2">
      <c r="A50" s="214" t="s">
        <v>2866</v>
      </c>
      <c r="B50" s="23" t="s">
        <v>76</v>
      </c>
      <c r="C50" s="214" t="s">
        <v>1463</v>
      </c>
      <c r="E50" s="214" t="s">
        <v>1437</v>
      </c>
      <c r="F50" s="214" t="s">
        <v>1259</v>
      </c>
      <c r="G50" s="214" t="s">
        <v>259</v>
      </c>
    </row>
    <row r="51" spans="1:7" hidden="1" x14ac:dyDescent="0.2">
      <c r="A51" s="214" t="s">
        <v>2866</v>
      </c>
      <c r="B51" s="23" t="s">
        <v>76</v>
      </c>
      <c r="C51" s="214" t="s">
        <v>1463</v>
      </c>
      <c r="E51" s="214" t="s">
        <v>1437</v>
      </c>
      <c r="F51" s="214" t="s">
        <v>1435</v>
      </c>
      <c r="G51" s="214" t="s">
        <v>465</v>
      </c>
    </row>
    <row r="52" spans="1:7" x14ac:dyDescent="0.2">
      <c r="A52" s="214" t="s">
        <v>2866</v>
      </c>
      <c r="B52" s="23" t="s">
        <v>76</v>
      </c>
      <c r="C52" s="214" t="s">
        <v>1463</v>
      </c>
      <c r="E52" s="214" t="s">
        <v>1437</v>
      </c>
      <c r="F52" s="214" t="s">
        <v>1259</v>
      </c>
      <c r="G52" s="214" t="s">
        <v>218</v>
      </c>
    </row>
    <row r="53" spans="1:7" hidden="1" x14ac:dyDescent="0.2">
      <c r="A53" s="214" t="s">
        <v>2866</v>
      </c>
      <c r="B53" s="23" t="s">
        <v>76</v>
      </c>
      <c r="C53" s="214" t="s">
        <v>1463</v>
      </c>
      <c r="E53" s="214" t="s">
        <v>1437</v>
      </c>
      <c r="F53" s="214" t="s">
        <v>1259</v>
      </c>
      <c r="G53" s="214" t="s">
        <v>1487</v>
      </c>
    </row>
    <row r="54" spans="1:7" hidden="1" x14ac:dyDescent="0.2">
      <c r="A54" s="214" t="s">
        <v>2866</v>
      </c>
      <c r="B54" s="23" t="s">
        <v>76</v>
      </c>
      <c r="C54" s="214" t="s">
        <v>1463</v>
      </c>
      <c r="E54" s="214" t="s">
        <v>1437</v>
      </c>
      <c r="F54" s="214" t="s">
        <v>1259</v>
      </c>
      <c r="G54" s="214" t="s">
        <v>143</v>
      </c>
    </row>
    <row r="55" spans="1:7" hidden="1" x14ac:dyDescent="0.2">
      <c r="A55" s="214" t="s">
        <v>2866</v>
      </c>
      <c r="B55" s="23" t="s">
        <v>76</v>
      </c>
      <c r="C55" s="214" t="s">
        <v>1463</v>
      </c>
      <c r="E55" s="214" t="s">
        <v>1437</v>
      </c>
      <c r="F55" s="214" t="s">
        <v>1259</v>
      </c>
      <c r="G55" s="214" t="s">
        <v>143</v>
      </c>
    </row>
    <row r="56" spans="1:7" hidden="1" x14ac:dyDescent="0.2">
      <c r="A56" s="214" t="s">
        <v>2866</v>
      </c>
      <c r="B56" s="23" t="s">
        <v>76</v>
      </c>
      <c r="C56" s="214" t="s">
        <v>1463</v>
      </c>
      <c r="E56" s="214" t="s">
        <v>1437</v>
      </c>
      <c r="F56" s="214" t="s">
        <v>1259</v>
      </c>
      <c r="G56" s="214" t="s">
        <v>191</v>
      </c>
    </row>
    <row r="57" spans="1:7" hidden="1" x14ac:dyDescent="0.2">
      <c r="A57" s="214" t="s">
        <v>2866</v>
      </c>
      <c r="B57" s="23" t="s">
        <v>76</v>
      </c>
      <c r="C57" s="214" t="s">
        <v>1463</v>
      </c>
      <c r="E57" s="214" t="s">
        <v>1437</v>
      </c>
      <c r="F57" s="214" t="s">
        <v>1460</v>
      </c>
      <c r="G57" s="214" t="s">
        <v>464</v>
      </c>
    </row>
    <row r="58" spans="1:7" hidden="1" x14ac:dyDescent="0.2">
      <c r="A58" s="214" t="s">
        <v>2866</v>
      </c>
      <c r="B58" s="23" t="s">
        <v>76</v>
      </c>
      <c r="C58" s="214" t="s">
        <v>1463</v>
      </c>
      <c r="E58" s="214" t="s">
        <v>1437</v>
      </c>
      <c r="F58" s="214" t="s">
        <v>1259</v>
      </c>
      <c r="G58" s="214" t="s">
        <v>460</v>
      </c>
    </row>
    <row r="59" spans="1:7" hidden="1" x14ac:dyDescent="0.2">
      <c r="A59" s="214" t="s">
        <v>2866</v>
      </c>
      <c r="B59" s="23" t="s">
        <v>76</v>
      </c>
      <c r="C59" s="214" t="s">
        <v>1463</v>
      </c>
      <c r="E59" s="214" t="s">
        <v>1437</v>
      </c>
      <c r="F59" s="214" t="s">
        <v>1259</v>
      </c>
      <c r="G59" s="214" t="s">
        <v>460</v>
      </c>
    </row>
    <row r="60" spans="1:7" hidden="1" x14ac:dyDescent="0.2">
      <c r="A60" s="214" t="s">
        <v>2866</v>
      </c>
      <c r="B60" s="23" t="s">
        <v>76</v>
      </c>
      <c r="C60" s="214" t="s">
        <v>1463</v>
      </c>
      <c r="E60" s="214" t="s">
        <v>1437</v>
      </c>
      <c r="F60" s="214" t="s">
        <v>1259</v>
      </c>
      <c r="G60" s="214" t="s">
        <v>460</v>
      </c>
    </row>
    <row r="61" spans="1:7" hidden="1" x14ac:dyDescent="0.2">
      <c r="A61" s="214" t="s">
        <v>2866</v>
      </c>
      <c r="B61" s="23" t="s">
        <v>76</v>
      </c>
      <c r="C61" s="214" t="s">
        <v>1463</v>
      </c>
      <c r="E61" s="214" t="s">
        <v>1437</v>
      </c>
      <c r="F61" s="214" t="s">
        <v>1259</v>
      </c>
      <c r="G61" s="214" t="s">
        <v>249</v>
      </c>
    </row>
    <row r="62" spans="1:7" hidden="1" x14ac:dyDescent="0.2">
      <c r="A62" s="214" t="s">
        <v>2866</v>
      </c>
      <c r="B62" s="23" t="s">
        <v>76</v>
      </c>
      <c r="C62" s="214" t="s">
        <v>1463</v>
      </c>
      <c r="E62" s="214" t="s">
        <v>1437</v>
      </c>
      <c r="F62" s="214" t="s">
        <v>1259</v>
      </c>
      <c r="G62" s="214" t="s">
        <v>143</v>
      </c>
    </row>
    <row r="63" spans="1:7" hidden="1" x14ac:dyDescent="0.2">
      <c r="A63" s="214" t="s">
        <v>2866</v>
      </c>
      <c r="B63" s="23" t="s">
        <v>76</v>
      </c>
      <c r="C63" s="214" t="s">
        <v>1463</v>
      </c>
      <c r="E63" s="214" t="s">
        <v>1437</v>
      </c>
      <c r="F63" s="214" t="s">
        <v>1259</v>
      </c>
      <c r="G63" s="214" t="s">
        <v>460</v>
      </c>
    </row>
    <row r="64" spans="1:7" hidden="1" x14ac:dyDescent="0.2">
      <c r="A64" s="214" t="s">
        <v>2866</v>
      </c>
      <c r="B64" s="23" t="s">
        <v>76</v>
      </c>
      <c r="C64" s="214" t="s">
        <v>1463</v>
      </c>
      <c r="E64" s="214" t="s">
        <v>1437</v>
      </c>
      <c r="F64" s="214" t="s">
        <v>1460</v>
      </c>
      <c r="G64" s="214" t="s">
        <v>464</v>
      </c>
    </row>
    <row r="65" spans="1:7" hidden="1" x14ac:dyDescent="0.2">
      <c r="A65" s="214" t="s">
        <v>2866</v>
      </c>
      <c r="B65" s="23" t="s">
        <v>76</v>
      </c>
      <c r="C65" s="214" t="s">
        <v>1463</v>
      </c>
      <c r="E65" s="214" t="s">
        <v>1437</v>
      </c>
      <c r="F65" s="214" t="s">
        <v>1259</v>
      </c>
      <c r="G65" s="214" t="s">
        <v>460</v>
      </c>
    </row>
    <row r="66" spans="1:7" hidden="1" x14ac:dyDescent="0.2">
      <c r="A66" s="214" t="s">
        <v>2866</v>
      </c>
      <c r="B66" s="23" t="s">
        <v>76</v>
      </c>
      <c r="C66" s="214" t="s">
        <v>1463</v>
      </c>
      <c r="E66" s="214" t="s">
        <v>1437</v>
      </c>
      <c r="F66" s="214" t="s">
        <v>185</v>
      </c>
      <c r="G66" s="214" t="s">
        <v>298</v>
      </c>
    </row>
    <row r="67" spans="1:7" hidden="1" x14ac:dyDescent="0.2">
      <c r="A67" s="214" t="s">
        <v>2866</v>
      </c>
      <c r="B67" s="23" t="s">
        <v>76</v>
      </c>
      <c r="C67" s="214" t="s">
        <v>1463</v>
      </c>
      <c r="E67" s="214" t="s">
        <v>1437</v>
      </c>
      <c r="F67" s="214" t="s">
        <v>1259</v>
      </c>
      <c r="G67" s="214" t="s">
        <v>460</v>
      </c>
    </row>
    <row r="68" spans="1:7" hidden="1" x14ac:dyDescent="0.2">
      <c r="A68" s="214" t="s">
        <v>2390</v>
      </c>
      <c r="B68" s="23" t="s">
        <v>76</v>
      </c>
      <c r="C68" s="214" t="s">
        <v>381</v>
      </c>
      <c r="E68" s="214" t="s">
        <v>1437</v>
      </c>
      <c r="F68" s="214" t="s">
        <v>1435</v>
      </c>
      <c r="G68" s="214" t="s">
        <v>465</v>
      </c>
    </row>
    <row r="69" spans="1:7" hidden="1" x14ac:dyDescent="0.2">
      <c r="A69" s="214" t="s">
        <v>2390</v>
      </c>
      <c r="B69" s="23" t="s">
        <v>76</v>
      </c>
      <c r="C69" s="214" t="s">
        <v>381</v>
      </c>
      <c r="E69" s="214" t="s">
        <v>1437</v>
      </c>
      <c r="F69" s="214" t="s">
        <v>1435</v>
      </c>
      <c r="G69" s="214" t="s">
        <v>26</v>
      </c>
    </row>
    <row r="70" spans="1:7" x14ac:dyDescent="0.2">
      <c r="A70" s="214" t="s">
        <v>2390</v>
      </c>
      <c r="B70" s="23" t="s">
        <v>76</v>
      </c>
      <c r="C70" s="214" t="s">
        <v>381</v>
      </c>
      <c r="E70" s="214" t="s">
        <v>1437</v>
      </c>
      <c r="F70" s="214" t="s">
        <v>1259</v>
      </c>
      <c r="G70" s="214" t="s">
        <v>218</v>
      </c>
    </row>
    <row r="71" spans="1:7" hidden="1" x14ac:dyDescent="0.2">
      <c r="A71" s="214" t="s">
        <v>2390</v>
      </c>
      <c r="B71" s="23" t="s">
        <v>76</v>
      </c>
      <c r="C71" s="214" t="s">
        <v>381</v>
      </c>
      <c r="E71" s="214" t="s">
        <v>1437</v>
      </c>
      <c r="F71" s="214" t="s">
        <v>1259</v>
      </c>
      <c r="G71" s="214" t="s">
        <v>457</v>
      </c>
    </row>
    <row r="72" spans="1:7" hidden="1" x14ac:dyDescent="0.2">
      <c r="A72" s="214" t="s">
        <v>2390</v>
      </c>
      <c r="B72" s="23" t="s">
        <v>76</v>
      </c>
      <c r="C72" s="214" t="s">
        <v>381</v>
      </c>
      <c r="E72" s="214" t="s">
        <v>1437</v>
      </c>
      <c r="F72" s="214" t="s">
        <v>1259</v>
      </c>
      <c r="G72" s="214" t="s">
        <v>283</v>
      </c>
    </row>
    <row r="73" spans="1:7" hidden="1" x14ac:dyDescent="0.2">
      <c r="A73" s="214" t="s">
        <v>2390</v>
      </c>
      <c r="B73" s="23" t="s">
        <v>76</v>
      </c>
      <c r="C73" s="214" t="s">
        <v>381</v>
      </c>
      <c r="E73" s="214" t="s">
        <v>1437</v>
      </c>
      <c r="F73" s="214" t="s">
        <v>1259</v>
      </c>
      <c r="G73" s="214" t="s">
        <v>142</v>
      </c>
    </row>
    <row r="74" spans="1:7" hidden="1" x14ac:dyDescent="0.2">
      <c r="A74" s="214" t="s">
        <v>2390</v>
      </c>
      <c r="B74" s="23" t="s">
        <v>76</v>
      </c>
      <c r="C74" s="214" t="s">
        <v>381</v>
      </c>
      <c r="E74" s="214" t="s">
        <v>1437</v>
      </c>
      <c r="F74" s="214" t="s">
        <v>1259</v>
      </c>
      <c r="G74" s="214" t="s">
        <v>375</v>
      </c>
    </row>
    <row r="75" spans="1:7" hidden="1" x14ac:dyDescent="0.2">
      <c r="A75" s="214" t="s">
        <v>2390</v>
      </c>
      <c r="B75" s="23" t="s">
        <v>76</v>
      </c>
      <c r="C75" s="214" t="s">
        <v>381</v>
      </c>
      <c r="E75" s="214" t="s">
        <v>1437</v>
      </c>
      <c r="F75" s="214" t="s">
        <v>443</v>
      </c>
      <c r="G75" s="214" t="s">
        <v>479</v>
      </c>
    </row>
    <row r="76" spans="1:7" hidden="1" x14ac:dyDescent="0.2">
      <c r="A76" s="214" t="s">
        <v>2390</v>
      </c>
      <c r="B76" s="23" t="s">
        <v>76</v>
      </c>
      <c r="C76" s="214" t="s">
        <v>381</v>
      </c>
      <c r="E76" s="214" t="s">
        <v>1437</v>
      </c>
      <c r="F76" s="214" t="s">
        <v>1259</v>
      </c>
      <c r="G76" s="214" t="s">
        <v>460</v>
      </c>
    </row>
    <row r="77" spans="1:7" hidden="1" x14ac:dyDescent="0.2">
      <c r="A77" s="214" t="s">
        <v>2390</v>
      </c>
      <c r="B77" s="74" t="s">
        <v>76</v>
      </c>
      <c r="C77" s="214" t="s">
        <v>381</v>
      </c>
      <c r="E77" s="214" t="s">
        <v>1437</v>
      </c>
      <c r="F77" s="214" t="s">
        <v>1435</v>
      </c>
      <c r="G77" s="214" t="s">
        <v>248</v>
      </c>
    </row>
    <row r="78" spans="1:7" hidden="1" x14ac:dyDescent="0.2">
      <c r="A78" s="214" t="s">
        <v>2390</v>
      </c>
      <c r="B78" s="23" t="s">
        <v>76</v>
      </c>
      <c r="C78" s="214" t="s">
        <v>381</v>
      </c>
      <c r="E78" s="214" t="s">
        <v>1437</v>
      </c>
      <c r="F78" s="214" t="s">
        <v>1259</v>
      </c>
      <c r="G78" s="214" t="s">
        <v>143</v>
      </c>
    </row>
    <row r="79" spans="1:7" hidden="1" x14ac:dyDescent="0.2">
      <c r="A79" s="214" t="s">
        <v>2390</v>
      </c>
      <c r="B79" s="23" t="s">
        <v>76</v>
      </c>
      <c r="C79" s="214" t="s">
        <v>381</v>
      </c>
      <c r="E79" s="214" t="s">
        <v>1437</v>
      </c>
      <c r="F79" s="214" t="s">
        <v>1259</v>
      </c>
      <c r="G79" s="214" t="s">
        <v>460</v>
      </c>
    </row>
    <row r="80" spans="1:7" hidden="1" x14ac:dyDescent="0.2">
      <c r="A80" s="214" t="s">
        <v>2390</v>
      </c>
      <c r="B80" s="23" t="s">
        <v>76</v>
      </c>
      <c r="C80" s="214" t="s">
        <v>381</v>
      </c>
      <c r="E80" s="214" t="s">
        <v>1437</v>
      </c>
      <c r="F80" s="214" t="s">
        <v>1259</v>
      </c>
      <c r="G80" s="214" t="s">
        <v>460</v>
      </c>
    </row>
    <row r="81" spans="1:7" hidden="1" x14ac:dyDescent="0.2">
      <c r="A81" s="214" t="s">
        <v>2390</v>
      </c>
      <c r="B81" s="23" t="s">
        <v>76</v>
      </c>
      <c r="C81" s="214" t="s">
        <v>381</v>
      </c>
      <c r="E81" s="214" t="s">
        <v>1437</v>
      </c>
      <c r="F81" s="214" t="s">
        <v>1435</v>
      </c>
      <c r="G81" s="214" t="s">
        <v>224</v>
      </c>
    </row>
    <row r="82" spans="1:7" hidden="1" x14ac:dyDescent="0.2">
      <c r="A82" s="214" t="s">
        <v>2390</v>
      </c>
      <c r="B82" s="23" t="s">
        <v>76</v>
      </c>
      <c r="C82" s="214" t="s">
        <v>381</v>
      </c>
      <c r="E82" s="214" t="s">
        <v>1437</v>
      </c>
      <c r="F82" s="214" t="s">
        <v>185</v>
      </c>
      <c r="G82" s="214" t="s">
        <v>337</v>
      </c>
    </row>
    <row r="83" spans="1:7" hidden="1" x14ac:dyDescent="0.2">
      <c r="A83" s="214" t="s">
        <v>2390</v>
      </c>
      <c r="B83" s="23" t="s">
        <v>76</v>
      </c>
      <c r="C83" s="214" t="s">
        <v>381</v>
      </c>
      <c r="E83" s="214" t="s">
        <v>1437</v>
      </c>
      <c r="F83" s="214" t="s">
        <v>1259</v>
      </c>
      <c r="G83" s="214" t="s">
        <v>460</v>
      </c>
    </row>
    <row r="84" spans="1:7" hidden="1" x14ac:dyDescent="0.2">
      <c r="A84" s="214" t="s">
        <v>2390</v>
      </c>
      <c r="B84" s="23" t="s">
        <v>76</v>
      </c>
      <c r="C84" s="214" t="s">
        <v>381</v>
      </c>
      <c r="E84" s="214" t="s">
        <v>1437</v>
      </c>
      <c r="F84" s="214" t="s">
        <v>185</v>
      </c>
      <c r="G84" s="214" t="s">
        <v>298</v>
      </c>
    </row>
    <row r="85" spans="1:7" hidden="1" x14ac:dyDescent="0.2">
      <c r="A85" s="214" t="s">
        <v>2390</v>
      </c>
      <c r="B85" s="23" t="s">
        <v>76</v>
      </c>
      <c r="C85" s="214" t="s">
        <v>381</v>
      </c>
      <c r="E85" s="214" t="s">
        <v>1437</v>
      </c>
      <c r="F85" s="214" t="s">
        <v>1259</v>
      </c>
      <c r="G85" s="214" t="s">
        <v>646</v>
      </c>
    </row>
    <row r="86" spans="1:7" hidden="1" x14ac:dyDescent="0.2">
      <c r="A86" s="214" t="s">
        <v>2390</v>
      </c>
      <c r="B86" s="23" t="s">
        <v>76</v>
      </c>
      <c r="C86" s="214" t="s">
        <v>381</v>
      </c>
      <c r="E86" s="214" t="s">
        <v>1437</v>
      </c>
      <c r="F86" s="214" t="s">
        <v>1259</v>
      </c>
      <c r="G86" s="214" t="s">
        <v>460</v>
      </c>
    </row>
    <row r="87" spans="1:7" hidden="1" x14ac:dyDescent="0.2">
      <c r="A87" s="214" t="s">
        <v>2390</v>
      </c>
      <c r="B87" s="23" t="s">
        <v>76</v>
      </c>
      <c r="C87" s="214" t="s">
        <v>381</v>
      </c>
      <c r="E87" s="214" t="s">
        <v>1437</v>
      </c>
      <c r="F87" s="214" t="s">
        <v>1259</v>
      </c>
      <c r="G87" s="214" t="s">
        <v>460</v>
      </c>
    </row>
    <row r="88" spans="1:7" hidden="1" x14ac:dyDescent="0.2">
      <c r="A88" s="214" t="s">
        <v>2390</v>
      </c>
      <c r="B88" s="23" t="s">
        <v>76</v>
      </c>
      <c r="C88" s="214" t="s">
        <v>381</v>
      </c>
      <c r="E88" s="214" t="s">
        <v>1437</v>
      </c>
      <c r="F88" s="214" t="s">
        <v>1259</v>
      </c>
      <c r="G88" s="214" t="s">
        <v>460</v>
      </c>
    </row>
    <row r="89" spans="1:7" hidden="1" x14ac:dyDescent="0.2">
      <c r="A89" s="214" t="s">
        <v>2390</v>
      </c>
      <c r="B89" s="23" t="s">
        <v>76</v>
      </c>
      <c r="C89" s="214" t="s">
        <v>381</v>
      </c>
      <c r="E89" s="214" t="s">
        <v>1437</v>
      </c>
      <c r="F89" s="214" t="s">
        <v>1259</v>
      </c>
      <c r="G89" s="214" t="s">
        <v>460</v>
      </c>
    </row>
    <row r="90" spans="1:7" hidden="1" x14ac:dyDescent="0.2">
      <c r="A90" s="214" t="s">
        <v>2390</v>
      </c>
      <c r="B90" s="23" t="s">
        <v>76</v>
      </c>
      <c r="C90" s="214" t="s">
        <v>381</v>
      </c>
      <c r="E90" s="214" t="s">
        <v>1437</v>
      </c>
      <c r="F90" s="214" t="s">
        <v>1435</v>
      </c>
      <c r="G90" s="214" t="s">
        <v>55</v>
      </c>
    </row>
    <row r="91" spans="1:7" hidden="1" x14ac:dyDescent="0.2">
      <c r="A91" s="214" t="s">
        <v>2390</v>
      </c>
      <c r="B91" s="23" t="s">
        <v>76</v>
      </c>
      <c r="C91" s="214" t="s">
        <v>381</v>
      </c>
      <c r="E91" s="214" t="s">
        <v>1437</v>
      </c>
      <c r="F91" s="214" t="s">
        <v>1259</v>
      </c>
      <c r="G91" s="214" t="s">
        <v>373</v>
      </c>
    </row>
    <row r="92" spans="1:7" hidden="1" x14ac:dyDescent="0.2">
      <c r="A92" s="214" t="s">
        <v>2390</v>
      </c>
      <c r="B92" s="23" t="s">
        <v>76</v>
      </c>
      <c r="C92" s="214" t="s">
        <v>381</v>
      </c>
      <c r="E92" s="214" t="s">
        <v>1437</v>
      </c>
      <c r="F92" s="214" t="s">
        <v>1435</v>
      </c>
      <c r="G92" s="214" t="s">
        <v>36</v>
      </c>
    </row>
    <row r="93" spans="1:7" hidden="1" x14ac:dyDescent="0.2">
      <c r="A93" s="214" t="s">
        <v>2390</v>
      </c>
      <c r="B93" s="23" t="s">
        <v>76</v>
      </c>
      <c r="C93" s="214" t="s">
        <v>381</v>
      </c>
      <c r="E93" s="214" t="s">
        <v>1437</v>
      </c>
      <c r="F93" s="214" t="s">
        <v>1259</v>
      </c>
      <c r="G93" s="214" t="s">
        <v>460</v>
      </c>
    </row>
    <row r="94" spans="1:7" hidden="1" x14ac:dyDescent="0.2">
      <c r="A94" s="214" t="s">
        <v>2390</v>
      </c>
      <c r="B94" s="23" t="s">
        <v>76</v>
      </c>
      <c r="C94" s="214" t="s">
        <v>381</v>
      </c>
      <c r="E94" s="214" t="s">
        <v>1437</v>
      </c>
      <c r="F94" s="214" t="s">
        <v>1259</v>
      </c>
      <c r="G94" s="214" t="s">
        <v>238</v>
      </c>
    </row>
    <row r="95" spans="1:7" hidden="1" x14ac:dyDescent="0.2">
      <c r="A95" s="214" t="s">
        <v>2390</v>
      </c>
      <c r="B95" s="23" t="s">
        <v>76</v>
      </c>
      <c r="C95" s="214" t="s">
        <v>381</v>
      </c>
      <c r="E95" s="214" t="s">
        <v>1437</v>
      </c>
      <c r="F95" s="214" t="s">
        <v>1259</v>
      </c>
      <c r="G95" s="214" t="s">
        <v>460</v>
      </c>
    </row>
    <row r="96" spans="1:7" hidden="1" x14ac:dyDescent="0.2">
      <c r="A96" s="214" t="s">
        <v>2390</v>
      </c>
      <c r="B96" s="23" t="s">
        <v>76</v>
      </c>
      <c r="C96" s="214" t="s">
        <v>381</v>
      </c>
      <c r="E96" s="214" t="s">
        <v>1437</v>
      </c>
      <c r="F96" s="214" t="s">
        <v>1259</v>
      </c>
      <c r="G96" s="214" t="s">
        <v>460</v>
      </c>
    </row>
    <row r="97" spans="1:7" hidden="1" x14ac:dyDescent="0.2">
      <c r="A97" s="214" t="s">
        <v>2390</v>
      </c>
      <c r="B97" s="23" t="s">
        <v>76</v>
      </c>
      <c r="C97" s="214" t="s">
        <v>381</v>
      </c>
      <c r="E97" s="214" t="s">
        <v>1437</v>
      </c>
      <c r="F97" s="214" t="s">
        <v>1259</v>
      </c>
      <c r="G97" s="214" t="s">
        <v>460</v>
      </c>
    </row>
    <row r="98" spans="1:7" hidden="1" x14ac:dyDescent="0.2">
      <c r="A98" s="214" t="s">
        <v>2390</v>
      </c>
      <c r="B98" s="23" t="s">
        <v>76</v>
      </c>
      <c r="C98" s="214" t="s">
        <v>381</v>
      </c>
      <c r="E98" s="214" t="s">
        <v>1437</v>
      </c>
      <c r="F98" s="214" t="s">
        <v>1259</v>
      </c>
      <c r="G98" s="214" t="s">
        <v>460</v>
      </c>
    </row>
    <row r="99" spans="1:7" hidden="1" x14ac:dyDescent="0.2">
      <c r="A99" s="214" t="s">
        <v>2390</v>
      </c>
      <c r="B99" s="23" t="s">
        <v>76</v>
      </c>
      <c r="C99" s="214" t="s">
        <v>381</v>
      </c>
      <c r="E99" s="214" t="s">
        <v>1437</v>
      </c>
      <c r="F99" s="214" t="s">
        <v>1259</v>
      </c>
      <c r="G99" s="214" t="s">
        <v>460</v>
      </c>
    </row>
    <row r="100" spans="1:7" hidden="1" x14ac:dyDescent="0.2">
      <c r="A100" s="214" t="s">
        <v>2390</v>
      </c>
      <c r="B100" s="23" t="s">
        <v>76</v>
      </c>
      <c r="C100" s="214" t="s">
        <v>381</v>
      </c>
      <c r="E100" s="214" t="s">
        <v>1437</v>
      </c>
      <c r="F100" s="214" t="s">
        <v>1259</v>
      </c>
      <c r="G100" s="214" t="s">
        <v>460</v>
      </c>
    </row>
    <row r="101" spans="1:7" hidden="1" x14ac:dyDescent="0.2">
      <c r="A101" s="214" t="s">
        <v>2390</v>
      </c>
      <c r="B101" s="23" t="s">
        <v>76</v>
      </c>
      <c r="C101" s="214" t="s">
        <v>381</v>
      </c>
      <c r="E101" s="214" t="s">
        <v>1437</v>
      </c>
      <c r="F101" s="214" t="s">
        <v>1259</v>
      </c>
      <c r="G101" s="214" t="s">
        <v>460</v>
      </c>
    </row>
    <row r="102" spans="1:7" hidden="1" x14ac:dyDescent="0.2">
      <c r="A102" s="214" t="s">
        <v>2390</v>
      </c>
      <c r="B102" s="23" t="s">
        <v>76</v>
      </c>
      <c r="C102" s="214" t="s">
        <v>381</v>
      </c>
      <c r="E102" s="214" t="s">
        <v>1437</v>
      </c>
      <c r="F102" s="214" t="s">
        <v>1259</v>
      </c>
      <c r="G102" s="214" t="s">
        <v>259</v>
      </c>
    </row>
    <row r="103" spans="1:7" hidden="1" x14ac:dyDescent="0.2">
      <c r="A103" s="214" t="s">
        <v>2390</v>
      </c>
      <c r="B103" s="23" t="s">
        <v>76</v>
      </c>
      <c r="C103" s="214" t="s">
        <v>381</v>
      </c>
      <c r="E103" s="214" t="s">
        <v>1437</v>
      </c>
      <c r="F103" s="214" t="s">
        <v>1259</v>
      </c>
      <c r="G103" s="214" t="s">
        <v>142</v>
      </c>
    </row>
    <row r="104" spans="1:7" hidden="1" x14ac:dyDescent="0.2">
      <c r="A104" s="214" t="s">
        <v>2390</v>
      </c>
      <c r="B104" s="23" t="s">
        <v>76</v>
      </c>
      <c r="C104" s="214" t="s">
        <v>381</v>
      </c>
      <c r="E104" s="214" t="s">
        <v>1437</v>
      </c>
      <c r="F104" s="214" t="s">
        <v>1259</v>
      </c>
      <c r="G104" s="214" t="s">
        <v>460</v>
      </c>
    </row>
    <row r="105" spans="1:7" hidden="1" x14ac:dyDescent="0.2">
      <c r="A105" s="214" t="s">
        <v>2390</v>
      </c>
      <c r="B105" s="23" t="s">
        <v>76</v>
      </c>
      <c r="C105" s="214" t="s">
        <v>381</v>
      </c>
      <c r="E105" s="214" t="s">
        <v>1437</v>
      </c>
      <c r="F105" s="214" t="s">
        <v>1435</v>
      </c>
      <c r="G105" s="214" t="s">
        <v>248</v>
      </c>
    </row>
    <row r="106" spans="1:7" hidden="1" x14ac:dyDescent="0.2">
      <c r="A106" s="214" t="s">
        <v>2390</v>
      </c>
      <c r="B106" s="23" t="s">
        <v>76</v>
      </c>
      <c r="C106" s="214" t="s">
        <v>381</v>
      </c>
      <c r="E106" s="214" t="s">
        <v>1437</v>
      </c>
      <c r="F106" s="214" t="s">
        <v>1460</v>
      </c>
      <c r="G106" s="214" t="s">
        <v>464</v>
      </c>
    </row>
    <row r="107" spans="1:7" hidden="1" x14ac:dyDescent="0.2">
      <c r="A107" s="214" t="s">
        <v>2390</v>
      </c>
      <c r="B107" s="23" t="s">
        <v>76</v>
      </c>
      <c r="C107" s="214" t="s">
        <v>381</v>
      </c>
      <c r="E107" s="214" t="s">
        <v>1437</v>
      </c>
      <c r="F107" s="214" t="s">
        <v>1259</v>
      </c>
      <c r="G107" s="214" t="s">
        <v>460</v>
      </c>
    </row>
    <row r="108" spans="1:7" hidden="1" x14ac:dyDescent="0.2">
      <c r="A108" s="214" t="s">
        <v>2390</v>
      </c>
      <c r="B108" s="23" t="s">
        <v>76</v>
      </c>
      <c r="C108" s="214" t="s">
        <v>381</v>
      </c>
      <c r="E108" s="214" t="s">
        <v>1437</v>
      </c>
      <c r="F108" s="214" t="s">
        <v>1259</v>
      </c>
      <c r="G108" s="214" t="s">
        <v>460</v>
      </c>
    </row>
    <row r="109" spans="1:7" hidden="1" x14ac:dyDescent="0.2">
      <c r="A109" s="214" t="s">
        <v>2390</v>
      </c>
      <c r="B109" s="23" t="s">
        <v>76</v>
      </c>
      <c r="C109" s="214" t="s">
        <v>381</v>
      </c>
      <c r="E109" s="214" t="s">
        <v>1437</v>
      </c>
      <c r="F109" s="214" t="s">
        <v>1259</v>
      </c>
      <c r="G109" s="214" t="s">
        <v>143</v>
      </c>
    </row>
    <row r="110" spans="1:7" hidden="1" x14ac:dyDescent="0.2">
      <c r="A110" s="214" t="s">
        <v>2390</v>
      </c>
      <c r="B110" s="23" t="s">
        <v>76</v>
      </c>
      <c r="C110" s="214" t="s">
        <v>381</v>
      </c>
      <c r="E110" s="214" t="s">
        <v>1437</v>
      </c>
      <c r="F110" s="214" t="s">
        <v>1259</v>
      </c>
      <c r="G110" s="214" t="s">
        <v>375</v>
      </c>
    </row>
    <row r="111" spans="1:7" hidden="1" x14ac:dyDescent="0.2">
      <c r="A111" s="214" t="s">
        <v>2390</v>
      </c>
      <c r="B111" s="23" t="s">
        <v>76</v>
      </c>
      <c r="C111" s="214" t="s">
        <v>381</v>
      </c>
      <c r="E111" s="214" t="s">
        <v>1437</v>
      </c>
      <c r="F111" s="214" t="s">
        <v>1259</v>
      </c>
      <c r="G111" s="214" t="s">
        <v>460</v>
      </c>
    </row>
    <row r="112" spans="1:7" hidden="1" x14ac:dyDescent="0.2">
      <c r="A112" s="214" t="s">
        <v>2390</v>
      </c>
      <c r="B112" s="23" t="s">
        <v>76</v>
      </c>
      <c r="C112" s="214" t="s">
        <v>381</v>
      </c>
      <c r="E112" s="214" t="s">
        <v>1437</v>
      </c>
      <c r="F112" s="214" t="s">
        <v>1259</v>
      </c>
      <c r="G112" s="214" t="s">
        <v>283</v>
      </c>
    </row>
    <row r="113" spans="1:7" hidden="1" x14ac:dyDescent="0.2">
      <c r="A113" s="214" t="s">
        <v>2390</v>
      </c>
      <c r="B113" s="23" t="s">
        <v>76</v>
      </c>
      <c r="C113" s="214" t="s">
        <v>381</v>
      </c>
      <c r="E113" s="214" t="s">
        <v>1437</v>
      </c>
      <c r="F113" s="214" t="s">
        <v>1435</v>
      </c>
      <c r="G113" s="214" t="s">
        <v>249</v>
      </c>
    </row>
    <row r="114" spans="1:7" hidden="1" x14ac:dyDescent="0.2">
      <c r="A114" s="214" t="s">
        <v>2390</v>
      </c>
      <c r="B114" s="23" t="s">
        <v>76</v>
      </c>
      <c r="C114" s="214" t="s">
        <v>381</v>
      </c>
      <c r="E114" s="214" t="s">
        <v>1437</v>
      </c>
      <c r="F114" s="214" t="s">
        <v>1460</v>
      </c>
      <c r="G114" s="214" t="s">
        <v>246</v>
      </c>
    </row>
    <row r="115" spans="1:7" hidden="1" x14ac:dyDescent="0.2">
      <c r="A115" s="214" t="s">
        <v>2390</v>
      </c>
      <c r="B115" s="23" t="s">
        <v>76</v>
      </c>
      <c r="C115" s="214" t="s">
        <v>381</v>
      </c>
      <c r="E115" s="214" t="s">
        <v>1437</v>
      </c>
      <c r="F115" s="214" t="s">
        <v>1259</v>
      </c>
      <c r="G115" s="214" t="s">
        <v>460</v>
      </c>
    </row>
    <row r="116" spans="1:7" hidden="1" x14ac:dyDescent="0.2">
      <c r="A116" s="214" t="s">
        <v>2390</v>
      </c>
      <c r="B116" s="23" t="s">
        <v>76</v>
      </c>
      <c r="C116" s="214" t="s">
        <v>381</v>
      </c>
      <c r="E116" s="214" t="s">
        <v>1437</v>
      </c>
      <c r="F116" s="214" t="s">
        <v>1259</v>
      </c>
      <c r="G116" s="214" t="s">
        <v>142</v>
      </c>
    </row>
    <row r="117" spans="1:7" hidden="1" x14ac:dyDescent="0.2">
      <c r="A117" s="214" t="s">
        <v>2390</v>
      </c>
      <c r="B117" s="23" t="s">
        <v>76</v>
      </c>
      <c r="C117" s="214" t="s">
        <v>381</v>
      </c>
      <c r="E117" s="214" t="s">
        <v>1437</v>
      </c>
      <c r="F117" s="214" t="s">
        <v>1259</v>
      </c>
      <c r="G117" s="214" t="s">
        <v>460</v>
      </c>
    </row>
    <row r="118" spans="1:7" hidden="1" x14ac:dyDescent="0.2">
      <c r="A118" s="214" t="s">
        <v>2390</v>
      </c>
      <c r="B118" s="23" t="s">
        <v>76</v>
      </c>
      <c r="C118" s="214" t="s">
        <v>381</v>
      </c>
      <c r="E118" s="214" t="s">
        <v>1437</v>
      </c>
      <c r="F118" s="214" t="s">
        <v>1259</v>
      </c>
      <c r="G118" s="214" t="s">
        <v>460</v>
      </c>
    </row>
    <row r="119" spans="1:7" hidden="1" x14ac:dyDescent="0.2">
      <c r="A119" s="214" t="s">
        <v>2390</v>
      </c>
      <c r="B119" s="23" t="s">
        <v>76</v>
      </c>
      <c r="C119" s="214" t="s">
        <v>381</v>
      </c>
      <c r="E119" s="214" t="s">
        <v>1437</v>
      </c>
      <c r="F119" s="214" t="s">
        <v>1259</v>
      </c>
      <c r="G119" s="214" t="s">
        <v>1561</v>
      </c>
    </row>
    <row r="120" spans="1:7" hidden="1" x14ac:dyDescent="0.2">
      <c r="A120" s="214" t="s">
        <v>2390</v>
      </c>
      <c r="B120" s="23" t="s">
        <v>76</v>
      </c>
      <c r="C120" s="214" t="s">
        <v>381</v>
      </c>
      <c r="E120" s="214" t="s">
        <v>1437</v>
      </c>
      <c r="F120" s="214" t="s">
        <v>443</v>
      </c>
      <c r="G120" s="214" t="s">
        <v>479</v>
      </c>
    </row>
    <row r="121" spans="1:7" hidden="1" x14ac:dyDescent="0.2">
      <c r="A121" s="214" t="s">
        <v>2390</v>
      </c>
      <c r="B121" s="23" t="s">
        <v>76</v>
      </c>
      <c r="C121" s="214" t="s">
        <v>381</v>
      </c>
      <c r="E121" s="214" t="s">
        <v>1437</v>
      </c>
      <c r="F121" s="214" t="s">
        <v>443</v>
      </c>
      <c r="G121" s="214" t="s">
        <v>479</v>
      </c>
    </row>
    <row r="122" spans="1:7" hidden="1" x14ac:dyDescent="0.2">
      <c r="A122" s="214" t="s">
        <v>2390</v>
      </c>
      <c r="B122" s="23" t="s">
        <v>76</v>
      </c>
      <c r="C122" s="214" t="s">
        <v>381</v>
      </c>
      <c r="E122" s="214" t="s">
        <v>1437</v>
      </c>
      <c r="F122" s="214" t="s">
        <v>1435</v>
      </c>
      <c r="G122" s="214" t="s">
        <v>26</v>
      </c>
    </row>
    <row r="123" spans="1:7" hidden="1" x14ac:dyDescent="0.2">
      <c r="A123" s="214" t="s">
        <v>2390</v>
      </c>
      <c r="B123" s="23" t="s">
        <v>76</v>
      </c>
      <c r="C123" s="214" t="s">
        <v>381</v>
      </c>
      <c r="E123" s="214" t="s">
        <v>1437</v>
      </c>
      <c r="F123" s="214" t="s">
        <v>1259</v>
      </c>
      <c r="G123" s="214" t="s">
        <v>460</v>
      </c>
    </row>
    <row r="124" spans="1:7" hidden="1" x14ac:dyDescent="0.2">
      <c r="A124" s="214" t="s">
        <v>2390</v>
      </c>
      <c r="B124" s="23" t="s">
        <v>76</v>
      </c>
      <c r="C124" s="214" t="s">
        <v>381</v>
      </c>
      <c r="E124" s="214" t="s">
        <v>1437</v>
      </c>
      <c r="F124" s="214" t="s">
        <v>1259</v>
      </c>
      <c r="G124" s="214" t="s">
        <v>460</v>
      </c>
    </row>
    <row r="125" spans="1:7" hidden="1" x14ac:dyDescent="0.2">
      <c r="A125" s="214" t="s">
        <v>2390</v>
      </c>
      <c r="B125" s="23" t="s">
        <v>76</v>
      </c>
      <c r="C125" s="214" t="s">
        <v>381</v>
      </c>
      <c r="E125" s="214" t="s">
        <v>1437</v>
      </c>
      <c r="F125" s="214" t="s">
        <v>1259</v>
      </c>
      <c r="G125" s="214" t="s">
        <v>142</v>
      </c>
    </row>
    <row r="126" spans="1:7" hidden="1" x14ac:dyDescent="0.2">
      <c r="A126" s="214" t="s">
        <v>2390</v>
      </c>
      <c r="B126" s="23" t="s">
        <v>76</v>
      </c>
      <c r="C126" s="214" t="s">
        <v>381</v>
      </c>
      <c r="E126" s="214" t="s">
        <v>1437</v>
      </c>
      <c r="F126" s="214" t="s">
        <v>1435</v>
      </c>
      <c r="G126" s="214" t="s">
        <v>224</v>
      </c>
    </row>
    <row r="127" spans="1:7" hidden="1" x14ac:dyDescent="0.2">
      <c r="A127" s="214" t="s">
        <v>2390</v>
      </c>
      <c r="B127" s="23" t="s">
        <v>76</v>
      </c>
      <c r="C127" s="214" t="s">
        <v>381</v>
      </c>
      <c r="E127" s="214" t="s">
        <v>1437</v>
      </c>
      <c r="F127" s="214" t="s">
        <v>443</v>
      </c>
      <c r="G127" s="214" t="s">
        <v>479</v>
      </c>
    </row>
    <row r="128" spans="1:7" hidden="1" x14ac:dyDescent="0.2">
      <c r="A128" s="214" t="s">
        <v>2390</v>
      </c>
      <c r="B128" s="23" t="s">
        <v>76</v>
      </c>
      <c r="C128" s="214" t="s">
        <v>381</v>
      </c>
      <c r="E128" s="214" t="s">
        <v>1437</v>
      </c>
      <c r="F128" s="214" t="s">
        <v>1435</v>
      </c>
      <c r="G128" s="214" t="s">
        <v>224</v>
      </c>
    </row>
    <row r="129" spans="1:7" hidden="1" x14ac:dyDescent="0.2">
      <c r="A129" s="214" t="s">
        <v>2390</v>
      </c>
      <c r="B129" s="23" t="s">
        <v>76</v>
      </c>
      <c r="C129" s="214" t="s">
        <v>381</v>
      </c>
      <c r="E129" s="214" t="s">
        <v>1437</v>
      </c>
      <c r="F129" s="214" t="s">
        <v>1435</v>
      </c>
      <c r="G129" s="214" t="s">
        <v>465</v>
      </c>
    </row>
    <row r="130" spans="1:7" hidden="1" x14ac:dyDescent="0.2">
      <c r="A130" s="214" t="s">
        <v>2390</v>
      </c>
      <c r="B130" s="23" t="s">
        <v>76</v>
      </c>
      <c r="C130" s="214" t="s">
        <v>381</v>
      </c>
      <c r="E130" s="214" t="s">
        <v>1437</v>
      </c>
      <c r="F130" s="214" t="s">
        <v>1259</v>
      </c>
      <c r="G130" s="214" t="s">
        <v>283</v>
      </c>
    </row>
    <row r="131" spans="1:7" x14ac:dyDescent="0.2">
      <c r="A131" s="214" t="s">
        <v>2408</v>
      </c>
      <c r="B131" s="23" t="s">
        <v>76</v>
      </c>
      <c r="C131" s="214" t="s">
        <v>1568</v>
      </c>
      <c r="E131" s="214" t="s">
        <v>1437</v>
      </c>
      <c r="F131" s="214" t="s">
        <v>1259</v>
      </c>
      <c r="G131" s="214" t="s">
        <v>218</v>
      </c>
    </row>
    <row r="132" spans="1:7" hidden="1" x14ac:dyDescent="0.2">
      <c r="A132" s="214" t="s">
        <v>2408</v>
      </c>
      <c r="B132" s="23" t="s">
        <v>76</v>
      </c>
      <c r="C132" s="214" t="s">
        <v>1568</v>
      </c>
      <c r="E132" s="214" t="s">
        <v>1437</v>
      </c>
      <c r="F132" s="214" t="s">
        <v>1259</v>
      </c>
      <c r="G132" s="214" t="s">
        <v>460</v>
      </c>
    </row>
    <row r="133" spans="1:7" hidden="1" x14ac:dyDescent="0.2">
      <c r="A133" s="214" t="s">
        <v>2408</v>
      </c>
      <c r="B133" s="23" t="s">
        <v>76</v>
      </c>
      <c r="C133" s="214" t="s">
        <v>1568</v>
      </c>
      <c r="E133" s="214" t="s">
        <v>1437</v>
      </c>
      <c r="F133" s="214" t="s">
        <v>1435</v>
      </c>
      <c r="G133" s="214" t="s">
        <v>465</v>
      </c>
    </row>
    <row r="134" spans="1:7" hidden="1" x14ac:dyDescent="0.2">
      <c r="A134" s="214" t="s">
        <v>2408</v>
      </c>
      <c r="B134" s="23" t="s">
        <v>76</v>
      </c>
      <c r="C134" s="214" t="s">
        <v>1568</v>
      </c>
      <c r="E134" s="214" t="s">
        <v>1437</v>
      </c>
      <c r="F134" s="214" t="s">
        <v>1259</v>
      </c>
      <c r="G134" s="214" t="s">
        <v>143</v>
      </c>
    </row>
    <row r="135" spans="1:7" hidden="1" x14ac:dyDescent="0.2">
      <c r="A135" s="214" t="s">
        <v>2408</v>
      </c>
      <c r="B135" s="23" t="s">
        <v>76</v>
      </c>
      <c r="C135" s="214" t="s">
        <v>1568</v>
      </c>
      <c r="E135" s="214" t="s">
        <v>1437</v>
      </c>
      <c r="F135" s="214" t="s">
        <v>1259</v>
      </c>
      <c r="G135" s="214" t="s">
        <v>460</v>
      </c>
    </row>
    <row r="136" spans="1:7" hidden="1" x14ac:dyDescent="0.2">
      <c r="A136" s="214" t="s">
        <v>2408</v>
      </c>
      <c r="B136" s="23" t="s">
        <v>76</v>
      </c>
      <c r="C136" s="214" t="s">
        <v>1568</v>
      </c>
      <c r="E136" s="214" t="s">
        <v>1437</v>
      </c>
      <c r="F136" s="214" t="s">
        <v>1435</v>
      </c>
      <c r="G136" s="214" t="s">
        <v>55</v>
      </c>
    </row>
    <row r="137" spans="1:7" x14ac:dyDescent="0.2">
      <c r="A137" s="214" t="s">
        <v>3167</v>
      </c>
      <c r="B137" s="23" t="s">
        <v>76</v>
      </c>
      <c r="C137" s="214" t="s">
        <v>1570</v>
      </c>
      <c r="E137" s="214" t="s">
        <v>1437</v>
      </c>
      <c r="F137" s="214" t="s">
        <v>1259</v>
      </c>
      <c r="G137" s="214" t="s">
        <v>218</v>
      </c>
    </row>
    <row r="138" spans="1:7" hidden="1" x14ac:dyDescent="0.2">
      <c r="A138" s="214" t="s">
        <v>3167</v>
      </c>
      <c r="B138" s="23" t="s">
        <v>76</v>
      </c>
      <c r="C138" s="214" t="s">
        <v>1570</v>
      </c>
      <c r="E138" s="214" t="s">
        <v>1437</v>
      </c>
      <c r="F138" s="214" t="s">
        <v>1259</v>
      </c>
      <c r="G138" s="214" t="s">
        <v>142</v>
      </c>
    </row>
    <row r="139" spans="1:7" hidden="1" x14ac:dyDescent="0.2">
      <c r="A139" s="214" t="s">
        <v>3167</v>
      </c>
      <c r="B139" s="23" t="s">
        <v>76</v>
      </c>
      <c r="C139" s="214" t="s">
        <v>1570</v>
      </c>
      <c r="E139" s="214" t="s">
        <v>1437</v>
      </c>
      <c r="F139" s="214" t="s">
        <v>1435</v>
      </c>
      <c r="G139" s="214" t="s">
        <v>465</v>
      </c>
    </row>
    <row r="140" spans="1:7" hidden="1" x14ac:dyDescent="0.2">
      <c r="A140" s="214" t="s">
        <v>3167</v>
      </c>
      <c r="B140" s="23" t="s">
        <v>76</v>
      </c>
      <c r="C140" s="214" t="s">
        <v>1570</v>
      </c>
      <c r="E140" s="214" t="s">
        <v>1437</v>
      </c>
      <c r="F140" s="214" t="s">
        <v>1259</v>
      </c>
      <c r="G140" s="214" t="s">
        <v>375</v>
      </c>
    </row>
    <row r="141" spans="1:7" hidden="1" x14ac:dyDescent="0.2">
      <c r="A141" s="214" t="s">
        <v>3167</v>
      </c>
      <c r="B141" s="74" t="s">
        <v>76</v>
      </c>
      <c r="C141" s="214" t="s">
        <v>1570</v>
      </c>
      <c r="E141" s="214" t="s">
        <v>1437</v>
      </c>
      <c r="F141" s="214" t="s">
        <v>1259</v>
      </c>
      <c r="G141" s="214" t="s">
        <v>460</v>
      </c>
    </row>
    <row r="142" spans="1:7" hidden="1" x14ac:dyDescent="0.2">
      <c r="A142" s="214" t="s">
        <v>3167</v>
      </c>
      <c r="B142" s="23" t="s">
        <v>76</v>
      </c>
      <c r="C142" s="214" t="s">
        <v>1570</v>
      </c>
      <c r="E142" s="214" t="s">
        <v>1437</v>
      </c>
      <c r="F142" s="214" t="s">
        <v>1259</v>
      </c>
      <c r="G142" s="214" t="s">
        <v>460</v>
      </c>
    </row>
    <row r="143" spans="1:7" hidden="1" x14ac:dyDescent="0.2">
      <c r="A143" s="214" t="s">
        <v>3167</v>
      </c>
      <c r="B143" s="23" t="s">
        <v>76</v>
      </c>
      <c r="C143" s="214" t="s">
        <v>1570</v>
      </c>
      <c r="E143" s="214" t="s">
        <v>1437</v>
      </c>
      <c r="F143" s="214" t="s">
        <v>443</v>
      </c>
      <c r="G143" s="214" t="s">
        <v>479</v>
      </c>
    </row>
    <row r="144" spans="1:7" hidden="1" x14ac:dyDescent="0.2">
      <c r="A144" s="214" t="s">
        <v>3167</v>
      </c>
      <c r="B144" s="23" t="s">
        <v>76</v>
      </c>
      <c r="C144" s="214" t="s">
        <v>1570</v>
      </c>
      <c r="E144" s="214" t="s">
        <v>1437</v>
      </c>
      <c r="F144" s="214" t="s">
        <v>1259</v>
      </c>
      <c r="G144" s="214" t="s">
        <v>460</v>
      </c>
    </row>
    <row r="145" spans="1:7" hidden="1" x14ac:dyDescent="0.2">
      <c r="A145" s="214" t="s">
        <v>3167</v>
      </c>
      <c r="B145" s="23" t="s">
        <v>76</v>
      </c>
      <c r="C145" s="214" t="s">
        <v>1570</v>
      </c>
      <c r="E145" s="214" t="s">
        <v>1437</v>
      </c>
      <c r="F145" s="214" t="s">
        <v>1435</v>
      </c>
      <c r="G145" s="214" t="s">
        <v>36</v>
      </c>
    </row>
    <row r="146" spans="1:7" hidden="1" x14ac:dyDescent="0.2">
      <c r="A146" s="214" t="s">
        <v>3167</v>
      </c>
      <c r="B146" s="23" t="s">
        <v>76</v>
      </c>
      <c r="C146" s="214" t="s">
        <v>1570</v>
      </c>
      <c r="E146" s="214" t="s">
        <v>1437</v>
      </c>
      <c r="F146" s="214" t="s">
        <v>1259</v>
      </c>
      <c r="G146" s="214" t="s">
        <v>143</v>
      </c>
    </row>
    <row r="147" spans="1:7" hidden="1" x14ac:dyDescent="0.2">
      <c r="A147" s="214" t="s">
        <v>3167</v>
      </c>
      <c r="B147" s="23" t="s">
        <v>76</v>
      </c>
      <c r="C147" s="214" t="s">
        <v>1570</v>
      </c>
      <c r="E147" s="214" t="s">
        <v>1437</v>
      </c>
      <c r="F147" s="214" t="s">
        <v>1259</v>
      </c>
      <c r="G147" s="214" t="s">
        <v>283</v>
      </c>
    </row>
    <row r="148" spans="1:7" hidden="1" x14ac:dyDescent="0.2">
      <c r="A148" s="214" t="s">
        <v>3167</v>
      </c>
      <c r="B148" s="74" t="s">
        <v>76</v>
      </c>
      <c r="C148" s="214" t="s">
        <v>1570</v>
      </c>
      <c r="E148" s="214" t="s">
        <v>1437</v>
      </c>
      <c r="F148" s="214" t="s">
        <v>185</v>
      </c>
      <c r="G148" s="214" t="s">
        <v>337</v>
      </c>
    </row>
    <row r="149" spans="1:7" hidden="1" x14ac:dyDescent="0.2">
      <c r="A149" s="214" t="s">
        <v>3167</v>
      </c>
      <c r="B149" s="23" t="s">
        <v>76</v>
      </c>
      <c r="C149" s="214" t="s">
        <v>1570</v>
      </c>
      <c r="E149" s="214" t="s">
        <v>1437</v>
      </c>
      <c r="F149" s="214" t="s">
        <v>1435</v>
      </c>
      <c r="G149" s="214" t="s">
        <v>396</v>
      </c>
    </row>
    <row r="150" spans="1:7" hidden="1" x14ac:dyDescent="0.2">
      <c r="A150" s="214" t="s">
        <v>3167</v>
      </c>
      <c r="B150" s="23" t="s">
        <v>76</v>
      </c>
      <c r="C150" s="214" t="s">
        <v>1570</v>
      </c>
      <c r="E150" s="214" t="s">
        <v>1437</v>
      </c>
      <c r="F150" s="214" t="s">
        <v>185</v>
      </c>
      <c r="G150" s="214" t="s">
        <v>433</v>
      </c>
    </row>
    <row r="151" spans="1:7" hidden="1" x14ac:dyDescent="0.2">
      <c r="A151" s="214" t="s">
        <v>3167</v>
      </c>
      <c r="B151" s="23" t="s">
        <v>76</v>
      </c>
      <c r="C151" s="214" t="s">
        <v>1570</v>
      </c>
      <c r="E151" s="214" t="s">
        <v>1437</v>
      </c>
      <c r="F151" s="214" t="s">
        <v>1259</v>
      </c>
      <c r="G151" s="214" t="s">
        <v>457</v>
      </c>
    </row>
    <row r="152" spans="1:7" hidden="1" x14ac:dyDescent="0.2">
      <c r="A152" s="214" t="s">
        <v>3167</v>
      </c>
      <c r="B152" s="23" t="s">
        <v>76</v>
      </c>
      <c r="C152" s="214" t="s">
        <v>1570</v>
      </c>
      <c r="E152" s="214" t="s">
        <v>1437</v>
      </c>
      <c r="F152" s="214" t="s">
        <v>1435</v>
      </c>
      <c r="G152" s="214" t="s">
        <v>26</v>
      </c>
    </row>
    <row r="153" spans="1:7" hidden="1" x14ac:dyDescent="0.2">
      <c r="A153" s="214" t="s">
        <v>3167</v>
      </c>
      <c r="B153" s="23" t="s">
        <v>76</v>
      </c>
      <c r="C153" s="214" t="s">
        <v>1570</v>
      </c>
      <c r="E153" s="214" t="s">
        <v>1437</v>
      </c>
      <c r="F153" s="214" t="s">
        <v>1460</v>
      </c>
      <c r="G153" s="214" t="s">
        <v>246</v>
      </c>
    </row>
    <row r="154" spans="1:7" hidden="1" x14ac:dyDescent="0.2">
      <c r="A154" s="214" t="s">
        <v>2431</v>
      </c>
      <c r="B154" s="23" t="s">
        <v>76</v>
      </c>
      <c r="C154" s="214" t="s">
        <v>1591</v>
      </c>
      <c r="E154" s="214" t="s">
        <v>1437</v>
      </c>
      <c r="F154" s="214" t="s">
        <v>1259</v>
      </c>
      <c r="G154" s="214" t="s">
        <v>142</v>
      </c>
    </row>
    <row r="155" spans="1:7" hidden="1" x14ac:dyDescent="0.2">
      <c r="A155" s="214" t="s">
        <v>2431</v>
      </c>
      <c r="B155" s="23" t="s">
        <v>76</v>
      </c>
      <c r="C155" s="214" t="s">
        <v>1591</v>
      </c>
      <c r="E155" s="214" t="s">
        <v>1437</v>
      </c>
      <c r="F155" s="214" t="s">
        <v>1259</v>
      </c>
      <c r="G155" s="214" t="s">
        <v>142</v>
      </c>
    </row>
    <row r="156" spans="1:7" hidden="1" x14ac:dyDescent="0.2">
      <c r="A156" s="214" t="s">
        <v>2431</v>
      </c>
      <c r="B156" s="23" t="s">
        <v>76</v>
      </c>
      <c r="C156" s="214" t="s">
        <v>1591</v>
      </c>
      <c r="E156" s="214" t="s">
        <v>1437</v>
      </c>
      <c r="F156" s="214" t="s">
        <v>1259</v>
      </c>
      <c r="G156" s="214" t="s">
        <v>457</v>
      </c>
    </row>
    <row r="157" spans="1:7" x14ac:dyDescent="0.2">
      <c r="A157" s="214" t="s">
        <v>2431</v>
      </c>
      <c r="B157" s="23" t="s">
        <v>76</v>
      </c>
      <c r="C157" s="214" t="s">
        <v>1591</v>
      </c>
      <c r="E157" s="214" t="s">
        <v>1437</v>
      </c>
      <c r="F157" s="214" t="s">
        <v>1259</v>
      </c>
      <c r="G157" s="214" t="s">
        <v>218</v>
      </c>
    </row>
    <row r="158" spans="1:7" hidden="1" x14ac:dyDescent="0.2">
      <c r="A158" s="214" t="s">
        <v>2431</v>
      </c>
      <c r="B158" s="23" t="s">
        <v>76</v>
      </c>
      <c r="C158" s="214" t="s">
        <v>1591</v>
      </c>
      <c r="E158" s="214" t="s">
        <v>1437</v>
      </c>
      <c r="F158" s="214" t="s">
        <v>1259</v>
      </c>
      <c r="G158" s="214" t="s">
        <v>460</v>
      </c>
    </row>
    <row r="159" spans="1:7" hidden="1" x14ac:dyDescent="0.2">
      <c r="A159" s="214" t="s">
        <v>2431</v>
      </c>
      <c r="B159" s="23" t="s">
        <v>76</v>
      </c>
      <c r="C159" s="214" t="s">
        <v>1591</v>
      </c>
      <c r="E159" s="214" t="s">
        <v>1437</v>
      </c>
      <c r="F159" s="214" t="s">
        <v>1259</v>
      </c>
      <c r="G159" s="214" t="s">
        <v>460</v>
      </c>
    </row>
    <row r="160" spans="1:7" hidden="1" x14ac:dyDescent="0.2">
      <c r="A160" s="214" t="s">
        <v>2431</v>
      </c>
      <c r="B160" s="23" t="s">
        <v>76</v>
      </c>
      <c r="C160" s="214" t="s">
        <v>1591</v>
      </c>
      <c r="E160" s="214" t="s">
        <v>1437</v>
      </c>
      <c r="F160" s="214" t="s">
        <v>1259</v>
      </c>
      <c r="G160" s="214" t="s">
        <v>143</v>
      </c>
    </row>
    <row r="161" spans="1:7" hidden="1" x14ac:dyDescent="0.2">
      <c r="A161" s="214" t="s">
        <v>2431</v>
      </c>
      <c r="B161" s="23" t="s">
        <v>76</v>
      </c>
      <c r="C161" s="214" t="s">
        <v>1591</v>
      </c>
      <c r="E161" s="214" t="s">
        <v>1437</v>
      </c>
      <c r="F161" s="214" t="s">
        <v>1435</v>
      </c>
      <c r="G161" s="214" t="s">
        <v>465</v>
      </c>
    </row>
    <row r="162" spans="1:7" hidden="1" x14ac:dyDescent="0.2">
      <c r="A162" s="214" t="s">
        <v>2431</v>
      </c>
      <c r="B162" s="23" t="s">
        <v>76</v>
      </c>
      <c r="C162" s="214" t="s">
        <v>1591</v>
      </c>
      <c r="E162" s="214" t="s">
        <v>1437</v>
      </c>
      <c r="F162" s="214" t="s">
        <v>1259</v>
      </c>
      <c r="G162" s="214" t="s">
        <v>459</v>
      </c>
    </row>
    <row r="163" spans="1:7" hidden="1" x14ac:dyDescent="0.2">
      <c r="A163" s="214" t="s">
        <v>2431</v>
      </c>
      <c r="B163" s="23" t="s">
        <v>76</v>
      </c>
      <c r="C163" s="214" t="s">
        <v>1591</v>
      </c>
      <c r="E163" s="214" t="s">
        <v>1437</v>
      </c>
      <c r="F163" s="214" t="s">
        <v>1259</v>
      </c>
      <c r="G163" s="214" t="s">
        <v>460</v>
      </c>
    </row>
    <row r="164" spans="1:7" hidden="1" x14ac:dyDescent="0.2">
      <c r="A164" s="214" t="s">
        <v>2431</v>
      </c>
      <c r="B164" s="23" t="s">
        <v>76</v>
      </c>
      <c r="C164" s="214" t="s">
        <v>1591</v>
      </c>
      <c r="E164" s="214" t="s">
        <v>1437</v>
      </c>
      <c r="F164" s="214" t="s">
        <v>1259</v>
      </c>
      <c r="G164" s="214" t="s">
        <v>460</v>
      </c>
    </row>
    <row r="165" spans="1:7" hidden="1" x14ac:dyDescent="0.2">
      <c r="A165" s="214" t="s">
        <v>2431</v>
      </c>
      <c r="B165" s="23" t="s">
        <v>76</v>
      </c>
      <c r="C165" s="214" t="s">
        <v>1591</v>
      </c>
      <c r="E165" s="214" t="s">
        <v>1437</v>
      </c>
      <c r="F165" s="214" t="s">
        <v>185</v>
      </c>
      <c r="G165" s="214" t="s">
        <v>433</v>
      </c>
    </row>
    <row r="166" spans="1:7" hidden="1" x14ac:dyDescent="0.2">
      <c r="A166" s="214" t="s">
        <v>2431</v>
      </c>
      <c r="B166" s="74" t="s">
        <v>76</v>
      </c>
      <c r="C166" s="214" t="s">
        <v>1591</v>
      </c>
      <c r="E166" s="214" t="s">
        <v>1437</v>
      </c>
      <c r="F166" s="214" t="s">
        <v>443</v>
      </c>
      <c r="G166" s="214" t="s">
        <v>479</v>
      </c>
    </row>
    <row r="167" spans="1:7" hidden="1" x14ac:dyDescent="0.2">
      <c r="A167" s="214" t="s">
        <v>2431</v>
      </c>
      <c r="B167" s="9" t="s">
        <v>76</v>
      </c>
      <c r="C167" s="214" t="s">
        <v>1591</v>
      </c>
      <c r="E167" s="214" t="s">
        <v>1437</v>
      </c>
      <c r="F167" s="214" t="s">
        <v>185</v>
      </c>
      <c r="G167" s="214" t="s">
        <v>298</v>
      </c>
    </row>
    <row r="168" spans="1:7" hidden="1" x14ac:dyDescent="0.2">
      <c r="A168" s="214" t="s">
        <v>2431</v>
      </c>
      <c r="B168" s="23" t="s">
        <v>76</v>
      </c>
      <c r="C168" s="214" t="s">
        <v>1591</v>
      </c>
      <c r="E168" s="214" t="s">
        <v>1437</v>
      </c>
      <c r="F168" s="214" t="s">
        <v>1259</v>
      </c>
      <c r="G168" s="214" t="s">
        <v>460</v>
      </c>
    </row>
    <row r="169" spans="1:7" hidden="1" x14ac:dyDescent="0.2">
      <c r="A169" s="214" t="s">
        <v>2431</v>
      </c>
      <c r="B169" s="23" t="s">
        <v>76</v>
      </c>
      <c r="C169" s="214" t="s">
        <v>1591</v>
      </c>
      <c r="E169" s="214" t="s">
        <v>1437</v>
      </c>
      <c r="F169" s="214" t="s">
        <v>1259</v>
      </c>
      <c r="G169" s="214" t="s">
        <v>646</v>
      </c>
    </row>
    <row r="170" spans="1:7" x14ac:dyDescent="0.2">
      <c r="A170" s="214" t="s">
        <v>2437</v>
      </c>
      <c r="B170" s="23" t="s">
        <v>76</v>
      </c>
      <c r="C170" s="214" t="s">
        <v>230</v>
      </c>
      <c r="E170" s="214" t="s">
        <v>1437</v>
      </c>
      <c r="F170" s="214" t="s">
        <v>1259</v>
      </c>
      <c r="G170" s="214" t="s">
        <v>218</v>
      </c>
    </row>
    <row r="171" spans="1:7" hidden="1" x14ac:dyDescent="0.2">
      <c r="A171" s="214" t="s">
        <v>2437</v>
      </c>
      <c r="B171" s="23" t="s">
        <v>76</v>
      </c>
      <c r="C171" s="214" t="s">
        <v>230</v>
      </c>
      <c r="E171" s="214" t="s">
        <v>1437</v>
      </c>
      <c r="F171" s="214" t="s">
        <v>1259</v>
      </c>
      <c r="G171" s="214" t="s">
        <v>259</v>
      </c>
    </row>
    <row r="172" spans="1:7" hidden="1" x14ac:dyDescent="0.2">
      <c r="A172" s="214" t="s">
        <v>2437</v>
      </c>
      <c r="B172" s="23" t="s">
        <v>76</v>
      </c>
      <c r="C172" s="214" t="s">
        <v>230</v>
      </c>
      <c r="E172" s="214" t="s">
        <v>1437</v>
      </c>
      <c r="F172" s="214" t="s">
        <v>1259</v>
      </c>
      <c r="G172" s="214" t="s">
        <v>142</v>
      </c>
    </row>
    <row r="173" spans="1:7" hidden="1" x14ac:dyDescent="0.2">
      <c r="A173" s="214" t="s">
        <v>2437</v>
      </c>
      <c r="B173" s="23" t="s">
        <v>76</v>
      </c>
      <c r="C173" s="214" t="s">
        <v>230</v>
      </c>
      <c r="E173" s="214" t="s">
        <v>1437</v>
      </c>
      <c r="F173" s="214" t="s">
        <v>1259</v>
      </c>
      <c r="G173" s="214" t="s">
        <v>143</v>
      </c>
    </row>
    <row r="174" spans="1:7" hidden="1" x14ac:dyDescent="0.2">
      <c r="A174" s="214" t="s">
        <v>2437</v>
      </c>
      <c r="B174" s="23" t="s">
        <v>76</v>
      </c>
      <c r="C174" s="214" t="s">
        <v>230</v>
      </c>
      <c r="E174" s="214" t="s">
        <v>1437</v>
      </c>
      <c r="F174" s="214" t="s">
        <v>1259</v>
      </c>
      <c r="G174" s="214" t="s">
        <v>460</v>
      </c>
    </row>
    <row r="175" spans="1:7" hidden="1" x14ac:dyDescent="0.2">
      <c r="A175" s="214" t="s">
        <v>2437</v>
      </c>
      <c r="B175" s="23" t="s">
        <v>76</v>
      </c>
      <c r="C175" s="214" t="s">
        <v>230</v>
      </c>
      <c r="E175" s="214" t="s">
        <v>1437</v>
      </c>
      <c r="F175" s="214" t="s">
        <v>1435</v>
      </c>
      <c r="G175" s="214" t="s">
        <v>465</v>
      </c>
    </row>
    <row r="176" spans="1:7" hidden="1" x14ac:dyDescent="0.2">
      <c r="A176" s="214" t="s">
        <v>2437</v>
      </c>
      <c r="B176" s="23" t="s">
        <v>76</v>
      </c>
      <c r="C176" s="214" t="s">
        <v>230</v>
      </c>
      <c r="E176" s="214" t="s">
        <v>1437</v>
      </c>
      <c r="F176" s="214" t="s">
        <v>1259</v>
      </c>
      <c r="G176" s="214" t="s">
        <v>460</v>
      </c>
    </row>
    <row r="177" spans="1:7" hidden="1" x14ac:dyDescent="0.2">
      <c r="A177" s="214" t="s">
        <v>2437</v>
      </c>
      <c r="B177" s="23" t="s">
        <v>76</v>
      </c>
      <c r="C177" s="214" t="s">
        <v>230</v>
      </c>
      <c r="E177" s="214" t="s">
        <v>1437</v>
      </c>
      <c r="F177" s="214" t="s">
        <v>1259</v>
      </c>
      <c r="G177" s="214" t="s">
        <v>460</v>
      </c>
    </row>
    <row r="178" spans="1:7" hidden="1" x14ac:dyDescent="0.2">
      <c r="A178" s="214" t="s">
        <v>2772</v>
      </c>
      <c r="B178" s="23" t="s">
        <v>76</v>
      </c>
      <c r="C178" s="214" t="s">
        <v>2128</v>
      </c>
      <c r="E178" s="214" t="s">
        <v>1437</v>
      </c>
      <c r="F178" s="214" t="s">
        <v>1259</v>
      </c>
      <c r="G178" s="214" t="s">
        <v>460</v>
      </c>
    </row>
    <row r="179" spans="1:7" hidden="1" x14ac:dyDescent="0.2">
      <c r="A179" s="214" t="s">
        <v>3199</v>
      </c>
      <c r="B179" s="23" t="s">
        <v>76</v>
      </c>
      <c r="C179" s="214" t="s">
        <v>1619</v>
      </c>
      <c r="E179" s="214" t="s">
        <v>1437</v>
      </c>
      <c r="F179" s="214" t="s">
        <v>1259</v>
      </c>
      <c r="G179" s="214" t="s">
        <v>460</v>
      </c>
    </row>
    <row r="180" spans="1:7" hidden="1" x14ac:dyDescent="0.2">
      <c r="A180" s="214" t="s">
        <v>2469</v>
      </c>
      <c r="B180" s="23" t="s">
        <v>76</v>
      </c>
      <c r="C180" s="214" t="s">
        <v>416</v>
      </c>
      <c r="E180" s="214" t="s">
        <v>1437</v>
      </c>
      <c r="F180" s="214" t="s">
        <v>1259</v>
      </c>
      <c r="G180" s="214" t="s">
        <v>460</v>
      </c>
    </row>
    <row r="181" spans="1:7" hidden="1" x14ac:dyDescent="0.2">
      <c r="A181" s="214" t="s">
        <v>2469</v>
      </c>
      <c r="B181" s="23" t="s">
        <v>76</v>
      </c>
      <c r="C181" s="214" t="s">
        <v>416</v>
      </c>
      <c r="E181" s="214" t="s">
        <v>1437</v>
      </c>
      <c r="F181" s="214" t="s">
        <v>1259</v>
      </c>
      <c r="G181" s="214" t="s">
        <v>460</v>
      </c>
    </row>
    <row r="182" spans="1:7" hidden="1" x14ac:dyDescent="0.2">
      <c r="A182" s="214" t="s">
        <v>2469</v>
      </c>
      <c r="B182" s="23" t="s">
        <v>76</v>
      </c>
      <c r="C182" s="214" t="s">
        <v>416</v>
      </c>
      <c r="E182" s="214" t="s">
        <v>1437</v>
      </c>
      <c r="F182" s="214" t="s">
        <v>1259</v>
      </c>
      <c r="G182" s="214" t="s">
        <v>460</v>
      </c>
    </row>
    <row r="183" spans="1:7" hidden="1" x14ac:dyDescent="0.2">
      <c r="A183" s="214" t="s">
        <v>2469</v>
      </c>
      <c r="B183" s="74" t="s">
        <v>76</v>
      </c>
      <c r="C183" s="214" t="s">
        <v>416</v>
      </c>
      <c r="E183" s="214" t="s">
        <v>1437</v>
      </c>
      <c r="F183" s="214" t="s">
        <v>1259</v>
      </c>
      <c r="G183" s="214" t="s">
        <v>460</v>
      </c>
    </row>
    <row r="184" spans="1:7" hidden="1" x14ac:dyDescent="0.2">
      <c r="A184" s="214" t="s">
        <v>2469</v>
      </c>
      <c r="B184" s="23" t="s">
        <v>76</v>
      </c>
      <c r="C184" s="214" t="s">
        <v>416</v>
      </c>
      <c r="E184" s="214" t="s">
        <v>1437</v>
      </c>
      <c r="F184" s="214" t="s">
        <v>1259</v>
      </c>
      <c r="G184" s="214" t="s">
        <v>460</v>
      </c>
    </row>
    <row r="185" spans="1:7" hidden="1" x14ac:dyDescent="0.2">
      <c r="A185" s="214" t="s">
        <v>2469</v>
      </c>
      <c r="B185" s="23" t="s">
        <v>76</v>
      </c>
      <c r="C185" s="214" t="s">
        <v>416</v>
      </c>
      <c r="E185" s="214" t="s">
        <v>1437</v>
      </c>
      <c r="F185" s="214" t="s">
        <v>1259</v>
      </c>
      <c r="G185" s="214" t="s">
        <v>460</v>
      </c>
    </row>
    <row r="186" spans="1:7" hidden="1" x14ac:dyDescent="0.2">
      <c r="A186" s="214" t="s">
        <v>2469</v>
      </c>
      <c r="B186" s="23" t="s">
        <v>76</v>
      </c>
      <c r="C186" s="214" t="s">
        <v>416</v>
      </c>
      <c r="E186" s="214" t="s">
        <v>1437</v>
      </c>
      <c r="F186" s="214" t="s">
        <v>1259</v>
      </c>
      <c r="G186" s="214" t="s">
        <v>142</v>
      </c>
    </row>
    <row r="187" spans="1:7" hidden="1" x14ac:dyDescent="0.2">
      <c r="A187" s="214" t="s">
        <v>2469</v>
      </c>
      <c r="B187" s="23" t="s">
        <v>76</v>
      </c>
      <c r="C187" s="214" t="s">
        <v>416</v>
      </c>
      <c r="E187" s="214" t="s">
        <v>1437</v>
      </c>
      <c r="F187" s="214" t="s">
        <v>1259</v>
      </c>
      <c r="G187" s="214" t="s">
        <v>460</v>
      </c>
    </row>
    <row r="188" spans="1:7" hidden="1" x14ac:dyDescent="0.2">
      <c r="A188" s="214" t="s">
        <v>2469</v>
      </c>
      <c r="B188" s="23" t="s">
        <v>76</v>
      </c>
      <c r="C188" s="214" t="s">
        <v>416</v>
      </c>
      <c r="E188" s="214" t="s">
        <v>1437</v>
      </c>
      <c r="F188" s="214" t="s">
        <v>1259</v>
      </c>
      <c r="G188" s="214" t="s">
        <v>460</v>
      </c>
    </row>
    <row r="189" spans="1:7" x14ac:dyDescent="0.2">
      <c r="A189" s="214" t="s">
        <v>2469</v>
      </c>
      <c r="B189" s="23" t="s">
        <v>76</v>
      </c>
      <c r="C189" s="214" t="s">
        <v>416</v>
      </c>
      <c r="E189" s="214" t="s">
        <v>1437</v>
      </c>
      <c r="F189" s="214" t="s">
        <v>1259</v>
      </c>
      <c r="G189" s="214" t="s">
        <v>218</v>
      </c>
    </row>
    <row r="190" spans="1:7" hidden="1" x14ac:dyDescent="0.2">
      <c r="A190" s="214" t="s">
        <v>2469</v>
      </c>
      <c r="B190" s="23" t="s">
        <v>76</v>
      </c>
      <c r="C190" s="214" t="s">
        <v>416</v>
      </c>
      <c r="E190" s="214" t="s">
        <v>1437</v>
      </c>
      <c r="F190" s="214" t="s">
        <v>1460</v>
      </c>
      <c r="G190" s="214" t="s">
        <v>246</v>
      </c>
    </row>
    <row r="191" spans="1:7" hidden="1" x14ac:dyDescent="0.2">
      <c r="A191" s="214" t="s">
        <v>2469</v>
      </c>
      <c r="B191" s="23" t="s">
        <v>76</v>
      </c>
      <c r="C191" s="214" t="s">
        <v>416</v>
      </c>
      <c r="E191" s="214" t="s">
        <v>1437</v>
      </c>
      <c r="F191" s="214" t="s">
        <v>1259</v>
      </c>
      <c r="G191" s="214" t="s">
        <v>460</v>
      </c>
    </row>
    <row r="192" spans="1:7" hidden="1" x14ac:dyDescent="0.2">
      <c r="A192" s="214" t="s">
        <v>2469</v>
      </c>
      <c r="B192" s="74" t="s">
        <v>76</v>
      </c>
      <c r="C192" s="214" t="s">
        <v>416</v>
      </c>
      <c r="E192" s="214" t="s">
        <v>1437</v>
      </c>
      <c r="F192" s="214" t="s">
        <v>1259</v>
      </c>
      <c r="G192" s="214" t="s">
        <v>375</v>
      </c>
    </row>
    <row r="193" spans="1:7" hidden="1" x14ac:dyDescent="0.2">
      <c r="A193" s="214" t="s">
        <v>2469</v>
      </c>
      <c r="B193" s="23" t="s">
        <v>76</v>
      </c>
      <c r="C193" s="214" t="s">
        <v>416</v>
      </c>
      <c r="E193" s="214" t="s">
        <v>1437</v>
      </c>
      <c r="F193" s="214" t="s">
        <v>1259</v>
      </c>
      <c r="G193" s="214" t="s">
        <v>375</v>
      </c>
    </row>
    <row r="194" spans="1:7" hidden="1" x14ac:dyDescent="0.2">
      <c r="A194" s="214" t="s">
        <v>2469</v>
      </c>
      <c r="B194" s="74" t="s">
        <v>76</v>
      </c>
      <c r="C194" s="214" t="s">
        <v>416</v>
      </c>
      <c r="E194" s="214" t="s">
        <v>1437</v>
      </c>
      <c r="F194" s="214" t="s">
        <v>1259</v>
      </c>
      <c r="G194" s="214" t="s">
        <v>283</v>
      </c>
    </row>
    <row r="195" spans="1:7" hidden="1" x14ac:dyDescent="0.2">
      <c r="A195" s="214" t="s">
        <v>2469</v>
      </c>
      <c r="B195" s="23" t="s">
        <v>76</v>
      </c>
      <c r="C195" s="214" t="s">
        <v>416</v>
      </c>
      <c r="E195" s="214" t="s">
        <v>1437</v>
      </c>
      <c r="F195" s="214" t="s">
        <v>1259</v>
      </c>
      <c r="G195" s="214" t="s">
        <v>283</v>
      </c>
    </row>
    <row r="196" spans="1:7" hidden="1" x14ac:dyDescent="0.2">
      <c r="A196" s="214" t="s">
        <v>2469</v>
      </c>
      <c r="B196" s="74" t="s">
        <v>76</v>
      </c>
      <c r="C196" s="214" t="s">
        <v>416</v>
      </c>
      <c r="E196" s="214" t="s">
        <v>1437</v>
      </c>
      <c r="F196" s="214" t="s">
        <v>1259</v>
      </c>
      <c r="G196" s="214" t="s">
        <v>283</v>
      </c>
    </row>
    <row r="197" spans="1:7" hidden="1" x14ac:dyDescent="0.2">
      <c r="A197" s="214" t="s">
        <v>2469</v>
      </c>
      <c r="B197" s="23" t="s">
        <v>76</v>
      </c>
      <c r="C197" s="214" t="s">
        <v>416</v>
      </c>
      <c r="E197" s="214" t="s">
        <v>1437</v>
      </c>
      <c r="F197" s="214" t="s">
        <v>1259</v>
      </c>
      <c r="G197" s="214" t="s">
        <v>283</v>
      </c>
    </row>
    <row r="198" spans="1:7" hidden="1" x14ac:dyDescent="0.2">
      <c r="A198" s="214" t="s">
        <v>2469</v>
      </c>
      <c r="B198" s="23" t="s">
        <v>76</v>
      </c>
      <c r="C198" s="214" t="s">
        <v>416</v>
      </c>
      <c r="E198" s="214" t="s">
        <v>1437</v>
      </c>
      <c r="F198" s="214" t="s">
        <v>1259</v>
      </c>
      <c r="G198" s="214" t="s">
        <v>143</v>
      </c>
    </row>
    <row r="199" spans="1:7" hidden="1" x14ac:dyDescent="0.2">
      <c r="A199" s="214" t="s">
        <v>2469</v>
      </c>
      <c r="B199" s="23" t="s">
        <v>76</v>
      </c>
      <c r="C199" s="214" t="s">
        <v>416</v>
      </c>
      <c r="E199" s="214" t="s">
        <v>1437</v>
      </c>
      <c r="F199" s="214" t="s">
        <v>1259</v>
      </c>
      <c r="G199" s="214" t="s">
        <v>1561</v>
      </c>
    </row>
    <row r="200" spans="1:7" hidden="1" x14ac:dyDescent="0.2">
      <c r="A200" s="214" t="s">
        <v>2469</v>
      </c>
      <c r="B200" s="23" t="s">
        <v>76</v>
      </c>
      <c r="C200" s="214" t="s">
        <v>416</v>
      </c>
      <c r="E200" s="214" t="s">
        <v>1437</v>
      </c>
      <c r="F200" s="214" t="s">
        <v>1435</v>
      </c>
      <c r="G200" s="214" t="s">
        <v>465</v>
      </c>
    </row>
    <row r="201" spans="1:7" hidden="1" x14ac:dyDescent="0.2">
      <c r="A201" s="214" t="s">
        <v>2469</v>
      </c>
      <c r="B201" s="23" t="s">
        <v>76</v>
      </c>
      <c r="C201" s="214" t="s">
        <v>416</v>
      </c>
      <c r="E201" s="214" t="s">
        <v>1437</v>
      </c>
      <c r="F201" s="214" t="s">
        <v>1435</v>
      </c>
      <c r="G201" s="214" t="s">
        <v>26</v>
      </c>
    </row>
    <row r="202" spans="1:7" hidden="1" x14ac:dyDescent="0.2">
      <c r="A202" s="214" t="s">
        <v>2469</v>
      </c>
      <c r="B202" s="23" t="s">
        <v>76</v>
      </c>
      <c r="C202" s="214" t="s">
        <v>416</v>
      </c>
      <c r="E202" s="214" t="s">
        <v>1437</v>
      </c>
      <c r="F202" s="214" t="s">
        <v>1259</v>
      </c>
      <c r="G202" s="214" t="s">
        <v>457</v>
      </c>
    </row>
    <row r="203" spans="1:7" hidden="1" x14ac:dyDescent="0.2">
      <c r="A203" s="214" t="s">
        <v>2469</v>
      </c>
      <c r="B203" s="23" t="s">
        <v>76</v>
      </c>
      <c r="C203" s="214" t="s">
        <v>416</v>
      </c>
      <c r="E203" s="214" t="s">
        <v>1437</v>
      </c>
      <c r="F203" s="214" t="s">
        <v>1259</v>
      </c>
      <c r="G203" s="214" t="s">
        <v>460</v>
      </c>
    </row>
    <row r="204" spans="1:7" hidden="1" x14ac:dyDescent="0.2">
      <c r="A204" s="214" t="s">
        <v>2469</v>
      </c>
      <c r="B204" s="23" t="s">
        <v>76</v>
      </c>
      <c r="C204" s="214" t="s">
        <v>416</v>
      </c>
      <c r="E204" s="214" t="s">
        <v>1437</v>
      </c>
      <c r="F204" s="214" t="s">
        <v>1259</v>
      </c>
      <c r="G204" s="214" t="s">
        <v>646</v>
      </c>
    </row>
    <row r="205" spans="1:7" hidden="1" x14ac:dyDescent="0.2">
      <c r="A205" s="214" t="s">
        <v>2469</v>
      </c>
      <c r="B205" s="23" t="s">
        <v>76</v>
      </c>
      <c r="C205" s="214" t="s">
        <v>416</v>
      </c>
      <c r="E205" s="214" t="s">
        <v>1437</v>
      </c>
      <c r="F205" s="214" t="s">
        <v>1435</v>
      </c>
      <c r="G205" s="214" t="s">
        <v>465</v>
      </c>
    </row>
    <row r="206" spans="1:7" hidden="1" x14ac:dyDescent="0.2">
      <c r="A206" s="214" t="s">
        <v>2469</v>
      </c>
      <c r="B206" s="23" t="s">
        <v>76</v>
      </c>
      <c r="C206" s="214" t="s">
        <v>416</v>
      </c>
      <c r="E206" s="214" t="s">
        <v>1437</v>
      </c>
      <c r="F206" s="214" t="s">
        <v>1435</v>
      </c>
      <c r="G206" s="214" t="s">
        <v>26</v>
      </c>
    </row>
    <row r="207" spans="1:7" hidden="1" x14ac:dyDescent="0.2">
      <c r="A207" s="214" t="s">
        <v>2476</v>
      </c>
      <c r="B207" s="23" t="s">
        <v>76</v>
      </c>
      <c r="C207" s="214" t="s">
        <v>442</v>
      </c>
      <c r="E207" s="214" t="s">
        <v>1437</v>
      </c>
      <c r="F207" s="214" t="s">
        <v>1259</v>
      </c>
      <c r="G207" s="214" t="s">
        <v>457</v>
      </c>
    </row>
    <row r="208" spans="1:7" hidden="1" x14ac:dyDescent="0.2">
      <c r="A208" s="214" t="s">
        <v>2524</v>
      </c>
      <c r="B208" s="23" t="s">
        <v>76</v>
      </c>
      <c r="C208" s="214" t="s">
        <v>1216</v>
      </c>
      <c r="E208" s="214" t="s">
        <v>1437</v>
      </c>
      <c r="F208" s="214" t="s">
        <v>1259</v>
      </c>
      <c r="G208" s="214" t="s">
        <v>460</v>
      </c>
    </row>
    <row r="209" spans="1:7" hidden="1" x14ac:dyDescent="0.2">
      <c r="A209" s="214" t="s">
        <v>2524</v>
      </c>
      <c r="B209" s="23" t="s">
        <v>76</v>
      </c>
      <c r="C209" s="214" t="s">
        <v>1216</v>
      </c>
      <c r="E209" s="214" t="s">
        <v>1437</v>
      </c>
      <c r="F209" s="214" t="s">
        <v>1259</v>
      </c>
      <c r="G209" s="214" t="s">
        <v>142</v>
      </c>
    </row>
    <row r="210" spans="1:7" x14ac:dyDescent="0.2">
      <c r="A210" s="214" t="s">
        <v>2524</v>
      </c>
      <c r="B210" s="23" t="s">
        <v>76</v>
      </c>
      <c r="C210" s="214" t="s">
        <v>1216</v>
      </c>
      <c r="E210" s="214" t="s">
        <v>1437</v>
      </c>
      <c r="F210" s="214" t="s">
        <v>1259</v>
      </c>
      <c r="G210" s="214" t="s">
        <v>218</v>
      </c>
    </row>
    <row r="211" spans="1:7" hidden="1" x14ac:dyDescent="0.2">
      <c r="A211" s="214" t="s">
        <v>2733</v>
      </c>
      <c r="B211" s="23" t="s">
        <v>76</v>
      </c>
      <c r="C211" s="214" t="s">
        <v>1118</v>
      </c>
      <c r="E211" s="214" t="s">
        <v>1437</v>
      </c>
      <c r="F211" s="214" t="s">
        <v>1259</v>
      </c>
      <c r="G211" s="214" t="s">
        <v>460</v>
      </c>
    </row>
    <row r="212" spans="1:7" hidden="1" x14ac:dyDescent="0.2">
      <c r="A212" s="214" t="s">
        <v>2733</v>
      </c>
      <c r="B212" s="23" t="s">
        <v>76</v>
      </c>
      <c r="C212" s="214" t="s">
        <v>1118</v>
      </c>
      <c r="E212" s="214" t="s">
        <v>1437</v>
      </c>
      <c r="F212" s="214" t="s">
        <v>1259</v>
      </c>
      <c r="G212" s="214" t="s">
        <v>646</v>
      </c>
    </row>
    <row r="213" spans="1:7" hidden="1" x14ac:dyDescent="0.2">
      <c r="A213" s="214" t="s">
        <v>2733</v>
      </c>
      <c r="B213" s="23" t="s">
        <v>76</v>
      </c>
      <c r="C213" s="214" t="s">
        <v>1118</v>
      </c>
      <c r="E213" s="214" t="s">
        <v>1437</v>
      </c>
      <c r="F213" s="214" t="s">
        <v>1259</v>
      </c>
      <c r="G213" s="214" t="s">
        <v>460</v>
      </c>
    </row>
    <row r="214" spans="1:7" x14ac:dyDescent="0.2">
      <c r="A214" s="214" t="s">
        <v>2733</v>
      </c>
      <c r="B214" s="23" t="s">
        <v>76</v>
      </c>
      <c r="C214" s="214" t="s">
        <v>1118</v>
      </c>
      <c r="E214" s="214" t="s">
        <v>1437</v>
      </c>
      <c r="F214" s="214" t="s">
        <v>1259</v>
      </c>
      <c r="G214" s="214" t="s">
        <v>218</v>
      </c>
    </row>
    <row r="215" spans="1:7" hidden="1" x14ac:dyDescent="0.2">
      <c r="A215" s="214" t="s">
        <v>2733</v>
      </c>
      <c r="B215" s="23" t="s">
        <v>76</v>
      </c>
      <c r="C215" s="214" t="s">
        <v>1118</v>
      </c>
      <c r="E215" s="214" t="s">
        <v>1437</v>
      </c>
      <c r="F215" s="214" t="s">
        <v>1259</v>
      </c>
      <c r="G215" s="214" t="s">
        <v>460</v>
      </c>
    </row>
    <row r="216" spans="1:7" hidden="1" x14ac:dyDescent="0.2">
      <c r="A216" s="214" t="s">
        <v>2733</v>
      </c>
      <c r="B216" s="23" t="s">
        <v>76</v>
      </c>
      <c r="C216" s="214" t="s">
        <v>1118</v>
      </c>
      <c r="E216" s="214" t="s">
        <v>1437</v>
      </c>
      <c r="F216" s="214" t="s">
        <v>1435</v>
      </c>
      <c r="G216" s="214" t="s">
        <v>465</v>
      </c>
    </row>
    <row r="217" spans="1:7" hidden="1" x14ac:dyDescent="0.2">
      <c r="A217" s="214" t="s">
        <v>2733</v>
      </c>
      <c r="B217" s="23" t="s">
        <v>76</v>
      </c>
      <c r="C217" s="214" t="s">
        <v>1118</v>
      </c>
      <c r="E217" s="214" t="s">
        <v>1437</v>
      </c>
      <c r="F217" s="214" t="s">
        <v>1259</v>
      </c>
      <c r="G217" s="214" t="s">
        <v>142</v>
      </c>
    </row>
    <row r="218" spans="1:7" hidden="1" x14ac:dyDescent="0.2">
      <c r="A218" s="214" t="s">
        <v>2559</v>
      </c>
      <c r="B218" s="23" t="s">
        <v>76</v>
      </c>
      <c r="C218" s="214" t="s">
        <v>1682</v>
      </c>
      <c r="E218" s="214" t="s">
        <v>1437</v>
      </c>
      <c r="F218" s="214" t="s">
        <v>1435</v>
      </c>
      <c r="G218" s="214" t="s">
        <v>191</v>
      </c>
    </row>
    <row r="219" spans="1:7" hidden="1" x14ac:dyDescent="0.2">
      <c r="A219" s="214" t="s">
        <v>2424</v>
      </c>
      <c r="B219" s="23" t="s">
        <v>76</v>
      </c>
      <c r="C219" s="214" t="s">
        <v>1686</v>
      </c>
      <c r="E219" s="214" t="s">
        <v>1437</v>
      </c>
      <c r="F219" s="214" t="s">
        <v>1259</v>
      </c>
      <c r="G219" s="214" t="s">
        <v>142</v>
      </c>
    </row>
    <row r="220" spans="1:7" hidden="1" x14ac:dyDescent="0.2">
      <c r="A220" s="214" t="s">
        <v>2424</v>
      </c>
      <c r="B220" s="23" t="s">
        <v>76</v>
      </c>
      <c r="C220" s="214" t="s">
        <v>1686</v>
      </c>
      <c r="E220" s="214" t="s">
        <v>1437</v>
      </c>
      <c r="F220" s="214" t="s">
        <v>1435</v>
      </c>
      <c r="G220" s="214" t="s">
        <v>248</v>
      </c>
    </row>
    <row r="221" spans="1:7" hidden="1" x14ac:dyDescent="0.2">
      <c r="A221" s="214" t="s">
        <v>2424</v>
      </c>
      <c r="B221" s="23" t="s">
        <v>76</v>
      </c>
      <c r="C221" s="214" t="s">
        <v>1686</v>
      </c>
      <c r="E221" s="214" t="s">
        <v>1437</v>
      </c>
      <c r="F221" s="214" t="s">
        <v>185</v>
      </c>
      <c r="G221" s="214" t="s">
        <v>433</v>
      </c>
    </row>
    <row r="222" spans="1:7" hidden="1" x14ac:dyDescent="0.2">
      <c r="A222" s="214" t="s">
        <v>2424</v>
      </c>
      <c r="B222" s="23" t="s">
        <v>76</v>
      </c>
      <c r="C222" s="214" t="s">
        <v>1686</v>
      </c>
      <c r="E222" s="214" t="s">
        <v>1437</v>
      </c>
      <c r="F222" s="214" t="s">
        <v>185</v>
      </c>
      <c r="G222" s="214" t="s">
        <v>22</v>
      </c>
    </row>
    <row r="223" spans="1:7" hidden="1" x14ac:dyDescent="0.2">
      <c r="A223" s="214" t="s">
        <v>2424</v>
      </c>
      <c r="B223" s="23" t="s">
        <v>76</v>
      </c>
      <c r="C223" s="214" t="s">
        <v>1686</v>
      </c>
      <c r="E223" s="214" t="s">
        <v>1437</v>
      </c>
      <c r="F223" s="214" t="s">
        <v>1259</v>
      </c>
      <c r="G223" s="214" t="s">
        <v>143</v>
      </c>
    </row>
    <row r="224" spans="1:7" hidden="1" x14ac:dyDescent="0.2">
      <c r="A224" s="214" t="s">
        <v>2550</v>
      </c>
      <c r="B224" s="23" t="s">
        <v>76</v>
      </c>
      <c r="C224" s="214" t="s">
        <v>207</v>
      </c>
      <c r="E224" s="214" t="s">
        <v>1437</v>
      </c>
      <c r="F224" s="214" t="s">
        <v>1259</v>
      </c>
      <c r="G224" s="214" t="s">
        <v>142</v>
      </c>
    </row>
    <row r="225" spans="1:7" hidden="1" x14ac:dyDescent="0.2">
      <c r="A225" s="214" t="s">
        <v>2550</v>
      </c>
      <c r="B225" s="23" t="s">
        <v>76</v>
      </c>
      <c r="C225" s="214" t="s">
        <v>207</v>
      </c>
      <c r="E225" s="214" t="s">
        <v>1437</v>
      </c>
      <c r="F225" s="214" t="s">
        <v>1460</v>
      </c>
      <c r="G225" s="214" t="s">
        <v>246</v>
      </c>
    </row>
    <row r="226" spans="1:7" hidden="1" x14ac:dyDescent="0.2">
      <c r="A226" s="214" t="s">
        <v>2575</v>
      </c>
      <c r="B226" s="23" t="s">
        <v>76</v>
      </c>
      <c r="C226" s="214" t="s">
        <v>382</v>
      </c>
      <c r="E226" s="214" t="s">
        <v>1437</v>
      </c>
      <c r="F226" s="214" t="s">
        <v>1259</v>
      </c>
      <c r="G226" s="214" t="s">
        <v>460</v>
      </c>
    </row>
    <row r="227" spans="1:7" hidden="1" x14ac:dyDescent="0.2">
      <c r="A227" s="214" t="s">
        <v>2575</v>
      </c>
      <c r="B227" s="23" t="s">
        <v>76</v>
      </c>
      <c r="C227" s="214" t="s">
        <v>382</v>
      </c>
      <c r="E227" s="214" t="s">
        <v>1437</v>
      </c>
      <c r="F227" s="214" t="s">
        <v>1259</v>
      </c>
      <c r="G227" s="214" t="s">
        <v>460</v>
      </c>
    </row>
    <row r="228" spans="1:7" x14ac:dyDescent="0.2">
      <c r="A228" s="214" t="s">
        <v>2575</v>
      </c>
      <c r="B228" s="23" t="s">
        <v>76</v>
      </c>
      <c r="C228" s="214" t="s">
        <v>382</v>
      </c>
      <c r="E228" s="214" t="s">
        <v>1437</v>
      </c>
      <c r="F228" s="214" t="s">
        <v>1259</v>
      </c>
      <c r="G228" s="214" t="s">
        <v>218</v>
      </c>
    </row>
    <row r="229" spans="1:7" hidden="1" x14ac:dyDescent="0.2">
      <c r="A229" s="214" t="s">
        <v>2575</v>
      </c>
      <c r="B229" s="23" t="s">
        <v>76</v>
      </c>
      <c r="C229" s="214" t="s">
        <v>382</v>
      </c>
      <c r="E229" s="214" t="s">
        <v>1437</v>
      </c>
      <c r="F229" s="214" t="s">
        <v>1259</v>
      </c>
      <c r="G229" s="214" t="s">
        <v>143</v>
      </c>
    </row>
    <row r="230" spans="1:7" hidden="1" x14ac:dyDescent="0.2">
      <c r="A230" s="214" t="s">
        <v>2575</v>
      </c>
      <c r="B230" s="74" t="s">
        <v>76</v>
      </c>
      <c r="C230" s="214" t="s">
        <v>382</v>
      </c>
      <c r="E230" s="214" t="s">
        <v>1437</v>
      </c>
      <c r="F230" s="214" t="s">
        <v>1259</v>
      </c>
      <c r="G230" s="214" t="s">
        <v>142</v>
      </c>
    </row>
    <row r="231" spans="1:7" hidden="1" x14ac:dyDescent="0.2">
      <c r="A231" s="214" t="s">
        <v>2591</v>
      </c>
      <c r="B231" s="23" t="s">
        <v>76</v>
      </c>
      <c r="C231" s="214" t="s">
        <v>3599</v>
      </c>
      <c r="E231" s="214" t="s">
        <v>1437</v>
      </c>
      <c r="F231" s="214" t="s">
        <v>1435</v>
      </c>
      <c r="G231" s="214" t="s">
        <v>248</v>
      </c>
    </row>
    <row r="232" spans="1:7" hidden="1" x14ac:dyDescent="0.2">
      <c r="A232" s="214" t="s">
        <v>2591</v>
      </c>
      <c r="B232" s="74" t="s">
        <v>76</v>
      </c>
      <c r="C232" s="214" t="s">
        <v>3599</v>
      </c>
      <c r="E232" s="214" t="s">
        <v>1437</v>
      </c>
      <c r="F232" s="214" t="s">
        <v>1259</v>
      </c>
      <c r="G232" s="214" t="s">
        <v>460</v>
      </c>
    </row>
    <row r="233" spans="1:7" hidden="1" x14ac:dyDescent="0.2">
      <c r="A233" s="214" t="s">
        <v>2591</v>
      </c>
      <c r="B233" s="23" t="s">
        <v>76</v>
      </c>
      <c r="C233" s="214" t="s">
        <v>3599</v>
      </c>
      <c r="E233" s="214" t="s">
        <v>1437</v>
      </c>
      <c r="F233" s="214" t="s">
        <v>1259</v>
      </c>
      <c r="G233" s="214" t="s">
        <v>460</v>
      </c>
    </row>
    <row r="234" spans="1:7" hidden="1" x14ac:dyDescent="0.2">
      <c r="A234" s="214" t="s">
        <v>2591</v>
      </c>
      <c r="B234" s="23" t="s">
        <v>76</v>
      </c>
      <c r="C234" s="214" t="s">
        <v>3599</v>
      </c>
      <c r="E234" s="214" t="s">
        <v>1437</v>
      </c>
      <c r="F234" s="214" t="s">
        <v>1259</v>
      </c>
      <c r="G234" s="214" t="s">
        <v>646</v>
      </c>
    </row>
    <row r="235" spans="1:7" hidden="1" x14ac:dyDescent="0.2">
      <c r="A235" s="214" t="s">
        <v>2591</v>
      </c>
      <c r="B235" s="23" t="s">
        <v>76</v>
      </c>
      <c r="C235" s="214" t="s">
        <v>3599</v>
      </c>
      <c r="E235" s="214" t="s">
        <v>1437</v>
      </c>
      <c r="F235" s="214" t="s">
        <v>1259</v>
      </c>
      <c r="G235" s="214" t="s">
        <v>460</v>
      </c>
    </row>
    <row r="236" spans="1:7" hidden="1" x14ac:dyDescent="0.2">
      <c r="A236" s="214" t="s">
        <v>2591</v>
      </c>
      <c r="B236" s="74" t="s">
        <v>76</v>
      </c>
      <c r="C236" s="214" t="s">
        <v>3599</v>
      </c>
      <c r="E236" s="214" t="s">
        <v>1437</v>
      </c>
      <c r="F236" s="214" t="s">
        <v>1259</v>
      </c>
      <c r="G236" s="214" t="s">
        <v>460</v>
      </c>
    </row>
    <row r="237" spans="1:7" hidden="1" x14ac:dyDescent="0.2">
      <c r="A237" s="214" t="s">
        <v>2591</v>
      </c>
      <c r="B237" s="23" t="s">
        <v>76</v>
      </c>
      <c r="C237" s="214" t="s">
        <v>3599</v>
      </c>
      <c r="E237" s="214" t="s">
        <v>1437</v>
      </c>
      <c r="F237" s="214" t="s">
        <v>1259</v>
      </c>
      <c r="G237" s="214" t="s">
        <v>1665</v>
      </c>
    </row>
    <row r="238" spans="1:7" hidden="1" x14ac:dyDescent="0.2">
      <c r="A238" s="214" t="s">
        <v>2591</v>
      </c>
      <c r="B238" s="23" t="s">
        <v>76</v>
      </c>
      <c r="C238" s="214" t="s">
        <v>3599</v>
      </c>
      <c r="E238" s="214" t="s">
        <v>1437</v>
      </c>
      <c r="F238" s="214" t="s">
        <v>1259</v>
      </c>
      <c r="G238" s="214" t="s">
        <v>460</v>
      </c>
    </row>
    <row r="239" spans="1:7" hidden="1" x14ac:dyDescent="0.2">
      <c r="A239" s="214" t="s">
        <v>2591</v>
      </c>
      <c r="B239" s="23" t="s">
        <v>76</v>
      </c>
      <c r="C239" s="214" t="s">
        <v>3599</v>
      </c>
      <c r="E239" s="214" t="s">
        <v>1437</v>
      </c>
      <c r="F239" s="214" t="s">
        <v>1259</v>
      </c>
      <c r="G239" s="214" t="s">
        <v>24</v>
      </c>
    </row>
    <row r="240" spans="1:7" hidden="1" x14ac:dyDescent="0.2">
      <c r="A240" s="214" t="s">
        <v>2591</v>
      </c>
      <c r="B240" s="23" t="s">
        <v>76</v>
      </c>
      <c r="C240" s="214" t="s">
        <v>3599</v>
      </c>
      <c r="E240" s="214" t="s">
        <v>1437</v>
      </c>
      <c r="F240" s="214" t="s">
        <v>1259</v>
      </c>
      <c r="G240" s="214" t="s">
        <v>460</v>
      </c>
    </row>
    <row r="241" spans="1:7" hidden="1" x14ac:dyDescent="0.2">
      <c r="A241" s="214" t="s">
        <v>2591</v>
      </c>
      <c r="B241" s="23" t="s">
        <v>76</v>
      </c>
      <c r="C241" s="214" t="s">
        <v>3599</v>
      </c>
      <c r="E241" s="214" t="s">
        <v>1437</v>
      </c>
      <c r="F241" s="214" t="s">
        <v>1259</v>
      </c>
      <c r="G241" s="214" t="s">
        <v>460</v>
      </c>
    </row>
    <row r="242" spans="1:7" hidden="1" x14ac:dyDescent="0.2">
      <c r="A242" s="214" t="s">
        <v>2591</v>
      </c>
      <c r="B242" s="23" t="s">
        <v>76</v>
      </c>
      <c r="C242" s="214" t="s">
        <v>3599</v>
      </c>
      <c r="E242" s="214" t="s">
        <v>1437</v>
      </c>
      <c r="F242" s="214" t="s">
        <v>1259</v>
      </c>
      <c r="G242" s="214" t="s">
        <v>460</v>
      </c>
    </row>
    <row r="243" spans="1:7" hidden="1" x14ac:dyDescent="0.2">
      <c r="A243" s="214" t="s">
        <v>2591</v>
      </c>
      <c r="B243" s="23" t="s">
        <v>76</v>
      </c>
      <c r="C243" s="214" t="s">
        <v>3599</v>
      </c>
      <c r="E243" s="214" t="s">
        <v>1437</v>
      </c>
      <c r="F243" s="214" t="s">
        <v>1259</v>
      </c>
      <c r="G243" s="214" t="s">
        <v>460</v>
      </c>
    </row>
    <row r="244" spans="1:7" hidden="1" x14ac:dyDescent="0.2">
      <c r="A244" s="214" t="s">
        <v>2591</v>
      </c>
      <c r="B244" s="74" t="s">
        <v>76</v>
      </c>
      <c r="C244" s="214" t="s">
        <v>3599</v>
      </c>
      <c r="E244" s="214" t="s">
        <v>1437</v>
      </c>
      <c r="F244" s="214" t="s">
        <v>1259</v>
      </c>
      <c r="G244" s="214" t="s">
        <v>460</v>
      </c>
    </row>
    <row r="245" spans="1:7" hidden="1" x14ac:dyDescent="0.2">
      <c r="A245" s="214" t="s">
        <v>2591</v>
      </c>
      <c r="B245" s="23" t="s">
        <v>76</v>
      </c>
      <c r="C245" s="214" t="s">
        <v>3599</v>
      </c>
      <c r="E245" s="214" t="s">
        <v>1437</v>
      </c>
      <c r="F245" s="214" t="s">
        <v>1259</v>
      </c>
      <c r="G245" s="214" t="s">
        <v>460</v>
      </c>
    </row>
    <row r="246" spans="1:7" hidden="1" x14ac:dyDescent="0.2">
      <c r="A246" s="214" t="s">
        <v>2591</v>
      </c>
      <c r="B246" s="74" t="s">
        <v>76</v>
      </c>
      <c r="C246" s="214" t="s">
        <v>3599</v>
      </c>
      <c r="E246" s="214" t="s">
        <v>1437</v>
      </c>
      <c r="F246" s="214" t="s">
        <v>1259</v>
      </c>
      <c r="G246" s="214" t="s">
        <v>460</v>
      </c>
    </row>
    <row r="247" spans="1:7" hidden="1" x14ac:dyDescent="0.2">
      <c r="A247" s="214" t="s">
        <v>2591</v>
      </c>
      <c r="B247" s="23" t="s">
        <v>76</v>
      </c>
      <c r="C247" s="214" t="s">
        <v>3599</v>
      </c>
      <c r="E247" s="214" t="s">
        <v>1437</v>
      </c>
      <c r="F247" s="214" t="s">
        <v>1259</v>
      </c>
      <c r="G247" s="214" t="s">
        <v>460</v>
      </c>
    </row>
    <row r="248" spans="1:7" hidden="1" x14ac:dyDescent="0.2">
      <c r="A248" s="214" t="s">
        <v>2591</v>
      </c>
      <c r="B248" s="23" t="s">
        <v>76</v>
      </c>
      <c r="C248" s="214" t="s">
        <v>3599</v>
      </c>
      <c r="E248" s="214" t="s">
        <v>1437</v>
      </c>
      <c r="F248" s="214" t="s">
        <v>1259</v>
      </c>
      <c r="G248" s="214" t="s">
        <v>460</v>
      </c>
    </row>
    <row r="249" spans="1:7" hidden="1" x14ac:dyDescent="0.2">
      <c r="A249" s="214" t="s">
        <v>2591</v>
      </c>
      <c r="B249" s="23" t="s">
        <v>76</v>
      </c>
      <c r="C249" s="214" t="s">
        <v>3599</v>
      </c>
      <c r="E249" s="214" t="s">
        <v>1437</v>
      </c>
      <c r="F249" s="214" t="s">
        <v>1259</v>
      </c>
      <c r="G249" s="214" t="s">
        <v>159</v>
      </c>
    </row>
    <row r="250" spans="1:7" hidden="1" x14ac:dyDescent="0.2">
      <c r="A250" s="214" t="s">
        <v>2591</v>
      </c>
      <c r="B250" s="23" t="s">
        <v>76</v>
      </c>
      <c r="C250" s="214" t="s">
        <v>3599</v>
      </c>
      <c r="E250" s="214" t="s">
        <v>1437</v>
      </c>
      <c r="F250" s="214" t="s">
        <v>1259</v>
      </c>
      <c r="G250" s="214" t="s">
        <v>159</v>
      </c>
    </row>
    <row r="251" spans="1:7" hidden="1" x14ac:dyDescent="0.2">
      <c r="A251" s="214" t="s">
        <v>2591</v>
      </c>
      <c r="B251" s="23" t="s">
        <v>76</v>
      </c>
      <c r="C251" s="214" t="s">
        <v>3599</v>
      </c>
      <c r="E251" s="214" t="s">
        <v>1437</v>
      </c>
      <c r="F251" s="214" t="s">
        <v>1259</v>
      </c>
      <c r="G251" s="214" t="s">
        <v>460</v>
      </c>
    </row>
    <row r="252" spans="1:7" hidden="1" x14ac:dyDescent="0.2">
      <c r="A252" s="214" t="s">
        <v>2591</v>
      </c>
      <c r="B252" s="74" t="s">
        <v>76</v>
      </c>
      <c r="C252" s="214" t="s">
        <v>3599</v>
      </c>
      <c r="E252" s="214" t="s">
        <v>1437</v>
      </c>
      <c r="F252" s="214" t="s">
        <v>1259</v>
      </c>
      <c r="G252" s="214" t="s">
        <v>460</v>
      </c>
    </row>
    <row r="253" spans="1:7" hidden="1" x14ac:dyDescent="0.2">
      <c r="A253" s="214" t="s">
        <v>2591</v>
      </c>
      <c r="B253" s="23" t="s">
        <v>76</v>
      </c>
      <c r="C253" s="214" t="s">
        <v>3599</v>
      </c>
      <c r="E253" s="214" t="s">
        <v>1437</v>
      </c>
      <c r="F253" s="214" t="s">
        <v>1259</v>
      </c>
      <c r="G253" s="214" t="s">
        <v>259</v>
      </c>
    </row>
    <row r="254" spans="1:7" hidden="1" x14ac:dyDescent="0.2">
      <c r="A254" s="214" t="s">
        <v>2591</v>
      </c>
      <c r="B254" s="23" t="s">
        <v>76</v>
      </c>
      <c r="C254" s="214" t="s">
        <v>3599</v>
      </c>
      <c r="E254" s="214" t="s">
        <v>1437</v>
      </c>
      <c r="F254" s="214" t="s">
        <v>1259</v>
      </c>
      <c r="G254" s="214" t="s">
        <v>460</v>
      </c>
    </row>
    <row r="255" spans="1:7" hidden="1" x14ac:dyDescent="0.2">
      <c r="A255" s="214" t="s">
        <v>2591</v>
      </c>
      <c r="B255" s="74" t="s">
        <v>76</v>
      </c>
      <c r="C255" s="214" t="s">
        <v>3599</v>
      </c>
      <c r="E255" s="214" t="s">
        <v>1437</v>
      </c>
      <c r="F255" s="214" t="s">
        <v>1259</v>
      </c>
      <c r="G255" s="214" t="s">
        <v>460</v>
      </c>
    </row>
    <row r="256" spans="1:7" hidden="1" x14ac:dyDescent="0.2">
      <c r="A256" s="214" t="s">
        <v>2591</v>
      </c>
      <c r="B256" s="23" t="s">
        <v>76</v>
      </c>
      <c r="C256" s="214" t="s">
        <v>3599</v>
      </c>
      <c r="E256" s="214" t="s">
        <v>1437</v>
      </c>
      <c r="F256" s="214" t="s">
        <v>1259</v>
      </c>
      <c r="G256" s="214" t="s">
        <v>460</v>
      </c>
    </row>
    <row r="257" spans="1:7" hidden="1" x14ac:dyDescent="0.2">
      <c r="A257" s="214" t="s">
        <v>2591</v>
      </c>
      <c r="B257" s="23" t="s">
        <v>76</v>
      </c>
      <c r="C257" s="214" t="s">
        <v>3599</v>
      </c>
      <c r="E257" s="214" t="s">
        <v>1437</v>
      </c>
      <c r="F257" s="214" t="s">
        <v>1259</v>
      </c>
      <c r="G257" s="214" t="s">
        <v>460</v>
      </c>
    </row>
    <row r="258" spans="1:7" hidden="1" x14ac:dyDescent="0.2">
      <c r="A258" s="214" t="s">
        <v>2591</v>
      </c>
      <c r="B258" s="23" t="s">
        <v>76</v>
      </c>
      <c r="C258" s="214" t="s">
        <v>3599</v>
      </c>
      <c r="E258" s="214" t="s">
        <v>1437</v>
      </c>
      <c r="F258" s="214" t="s">
        <v>443</v>
      </c>
      <c r="G258" s="214" t="s">
        <v>479</v>
      </c>
    </row>
    <row r="259" spans="1:7" hidden="1" x14ac:dyDescent="0.2">
      <c r="A259" s="214" t="s">
        <v>2591</v>
      </c>
      <c r="B259" s="23" t="s">
        <v>76</v>
      </c>
      <c r="C259" s="214" t="s">
        <v>3599</v>
      </c>
      <c r="E259" s="214" t="s">
        <v>1437</v>
      </c>
      <c r="F259" s="214" t="s">
        <v>1259</v>
      </c>
      <c r="G259" s="214" t="s">
        <v>375</v>
      </c>
    </row>
    <row r="260" spans="1:7" hidden="1" x14ac:dyDescent="0.2">
      <c r="A260" s="214" t="s">
        <v>2591</v>
      </c>
      <c r="B260" s="23" t="s">
        <v>76</v>
      </c>
      <c r="C260" s="214" t="s">
        <v>3599</v>
      </c>
      <c r="E260" s="214" t="s">
        <v>1437</v>
      </c>
      <c r="F260" s="214" t="s">
        <v>1259</v>
      </c>
      <c r="G260" s="214" t="s">
        <v>457</v>
      </c>
    </row>
    <row r="261" spans="1:7" hidden="1" x14ac:dyDescent="0.2">
      <c r="A261" s="214" t="s">
        <v>2591</v>
      </c>
      <c r="B261" s="74" t="s">
        <v>76</v>
      </c>
      <c r="C261" s="214" t="s">
        <v>3599</v>
      </c>
      <c r="E261" s="214" t="s">
        <v>1437</v>
      </c>
      <c r="F261" s="214" t="s">
        <v>1259</v>
      </c>
      <c r="G261" s="214" t="s">
        <v>142</v>
      </c>
    </row>
    <row r="262" spans="1:7" hidden="1" x14ac:dyDescent="0.2">
      <c r="A262" s="214" t="s">
        <v>2591</v>
      </c>
      <c r="B262" s="23" t="s">
        <v>76</v>
      </c>
      <c r="C262" s="214" t="s">
        <v>3599</v>
      </c>
      <c r="E262" s="214" t="s">
        <v>1437</v>
      </c>
      <c r="F262" s="214" t="s">
        <v>1259</v>
      </c>
      <c r="G262" s="214" t="s">
        <v>142</v>
      </c>
    </row>
    <row r="263" spans="1:7" hidden="1" x14ac:dyDescent="0.2">
      <c r="A263" s="214" t="s">
        <v>2591</v>
      </c>
      <c r="B263" s="23" t="s">
        <v>76</v>
      </c>
      <c r="C263" s="214" t="s">
        <v>3599</v>
      </c>
      <c r="E263" s="214" t="s">
        <v>1437</v>
      </c>
      <c r="F263" s="214" t="s">
        <v>1259</v>
      </c>
      <c r="G263" s="214" t="s">
        <v>142</v>
      </c>
    </row>
    <row r="264" spans="1:7" hidden="1" x14ac:dyDescent="0.2">
      <c r="A264" s="214" t="s">
        <v>2591</v>
      </c>
      <c r="B264" s="23" t="s">
        <v>76</v>
      </c>
      <c r="C264" s="214" t="s">
        <v>3599</v>
      </c>
      <c r="E264" s="214" t="s">
        <v>1437</v>
      </c>
      <c r="F264" s="214" t="s">
        <v>1259</v>
      </c>
      <c r="G264" s="214" t="s">
        <v>143</v>
      </c>
    </row>
    <row r="265" spans="1:7" hidden="1" x14ac:dyDescent="0.2">
      <c r="A265" s="214" t="s">
        <v>2591</v>
      </c>
      <c r="B265" s="23" t="s">
        <v>76</v>
      </c>
      <c r="C265" s="214" t="s">
        <v>3599</v>
      </c>
      <c r="E265" s="214" t="s">
        <v>1437</v>
      </c>
      <c r="F265" s="214" t="s">
        <v>1259</v>
      </c>
      <c r="G265" s="214" t="s">
        <v>283</v>
      </c>
    </row>
    <row r="266" spans="1:7" hidden="1" x14ac:dyDescent="0.2">
      <c r="A266" s="214" t="s">
        <v>2591</v>
      </c>
      <c r="B266" s="23" t="s">
        <v>76</v>
      </c>
      <c r="C266" s="214" t="s">
        <v>3599</v>
      </c>
      <c r="E266" s="214" t="s">
        <v>1437</v>
      </c>
      <c r="F266" s="214" t="s">
        <v>1435</v>
      </c>
      <c r="G266" s="214" t="s">
        <v>191</v>
      </c>
    </row>
    <row r="267" spans="1:7" hidden="1" x14ac:dyDescent="0.2">
      <c r="A267" s="214" t="s">
        <v>2591</v>
      </c>
      <c r="B267" s="23" t="s">
        <v>76</v>
      </c>
      <c r="C267" s="214" t="s">
        <v>3599</v>
      </c>
      <c r="E267" s="214" t="s">
        <v>1437</v>
      </c>
      <c r="F267" s="214" t="s">
        <v>1435</v>
      </c>
      <c r="G267" s="214" t="s">
        <v>465</v>
      </c>
    </row>
    <row r="268" spans="1:7" hidden="1" x14ac:dyDescent="0.2">
      <c r="A268" s="214" t="s">
        <v>2591</v>
      </c>
      <c r="B268" s="23" t="s">
        <v>76</v>
      </c>
      <c r="C268" s="214" t="s">
        <v>3599</v>
      </c>
      <c r="E268" s="214" t="s">
        <v>1437</v>
      </c>
      <c r="F268" s="214" t="s">
        <v>1435</v>
      </c>
      <c r="G268" s="214" t="s">
        <v>465</v>
      </c>
    </row>
    <row r="269" spans="1:7" hidden="1" x14ac:dyDescent="0.2">
      <c r="A269" s="214" t="s">
        <v>2591</v>
      </c>
      <c r="B269" s="23" t="s">
        <v>76</v>
      </c>
      <c r="C269" s="214" t="s">
        <v>3599</v>
      </c>
      <c r="E269" s="214" t="s">
        <v>1437</v>
      </c>
      <c r="F269" s="214" t="s">
        <v>1460</v>
      </c>
      <c r="G269" s="214" t="s">
        <v>246</v>
      </c>
    </row>
    <row r="270" spans="1:7" hidden="1" x14ac:dyDescent="0.2">
      <c r="A270" s="214" t="s">
        <v>2591</v>
      </c>
      <c r="B270" s="23" t="s">
        <v>76</v>
      </c>
      <c r="C270" s="214" t="s">
        <v>3599</v>
      </c>
      <c r="E270" s="214" t="s">
        <v>1437</v>
      </c>
      <c r="F270" s="214" t="s">
        <v>1435</v>
      </c>
      <c r="G270" s="214" t="s">
        <v>26</v>
      </c>
    </row>
    <row r="271" spans="1:7" hidden="1" x14ac:dyDescent="0.2">
      <c r="A271" s="214" t="s">
        <v>2591</v>
      </c>
      <c r="B271" s="23" t="s">
        <v>76</v>
      </c>
      <c r="C271" s="214" t="s">
        <v>3599</v>
      </c>
      <c r="E271" s="214" t="s">
        <v>1437</v>
      </c>
      <c r="F271" s="214" t="s">
        <v>185</v>
      </c>
      <c r="G271" s="214" t="s">
        <v>433</v>
      </c>
    </row>
    <row r="272" spans="1:7" hidden="1" x14ac:dyDescent="0.2">
      <c r="A272" s="214" t="s">
        <v>2591</v>
      </c>
      <c r="B272" s="23" t="s">
        <v>76</v>
      </c>
      <c r="C272" s="214" t="s">
        <v>3599</v>
      </c>
      <c r="E272" s="214" t="s">
        <v>1437</v>
      </c>
      <c r="F272" s="214" t="s">
        <v>1259</v>
      </c>
      <c r="G272" s="214" t="s">
        <v>460</v>
      </c>
    </row>
    <row r="273" spans="1:7" hidden="1" x14ac:dyDescent="0.2">
      <c r="A273" s="214" t="s">
        <v>2591</v>
      </c>
      <c r="B273" s="23" t="s">
        <v>76</v>
      </c>
      <c r="C273" s="214" t="s">
        <v>3599</v>
      </c>
      <c r="E273" s="214" t="s">
        <v>1437</v>
      </c>
      <c r="F273" s="214" t="s">
        <v>1259</v>
      </c>
      <c r="G273" s="214" t="s">
        <v>460</v>
      </c>
    </row>
    <row r="274" spans="1:7" hidden="1" x14ac:dyDescent="0.2">
      <c r="A274" s="214" t="s">
        <v>2591</v>
      </c>
      <c r="B274" s="23" t="s">
        <v>76</v>
      </c>
      <c r="C274" s="214" t="s">
        <v>3599</v>
      </c>
      <c r="E274" s="214" t="s">
        <v>507</v>
      </c>
      <c r="F274" s="214" t="s">
        <v>1435</v>
      </c>
      <c r="G274" s="214" t="s">
        <v>55</v>
      </c>
    </row>
    <row r="275" spans="1:7" hidden="1" x14ac:dyDescent="0.2">
      <c r="A275" s="214" t="s">
        <v>2591</v>
      </c>
      <c r="B275" s="23" t="s">
        <v>76</v>
      </c>
      <c r="C275" s="214" t="s">
        <v>3599</v>
      </c>
      <c r="E275" s="214" t="s">
        <v>507</v>
      </c>
      <c r="F275" s="214" t="s">
        <v>1259</v>
      </c>
      <c r="G275" s="214" t="s">
        <v>460</v>
      </c>
    </row>
    <row r="276" spans="1:7" hidden="1" x14ac:dyDescent="0.2">
      <c r="A276" s="214" t="s">
        <v>2591</v>
      </c>
      <c r="B276" s="23" t="s">
        <v>76</v>
      </c>
      <c r="C276" s="214" t="s">
        <v>3599</v>
      </c>
      <c r="E276" s="214" t="s">
        <v>507</v>
      </c>
      <c r="F276" s="214" t="s">
        <v>1259</v>
      </c>
      <c r="G276" s="214" t="s">
        <v>259</v>
      </c>
    </row>
    <row r="277" spans="1:7" hidden="1" x14ac:dyDescent="0.2">
      <c r="A277" s="214" t="s">
        <v>2591</v>
      </c>
      <c r="B277" s="23" t="s">
        <v>76</v>
      </c>
      <c r="C277" s="214" t="s">
        <v>3599</v>
      </c>
      <c r="E277" s="214" t="s">
        <v>507</v>
      </c>
      <c r="F277" s="214" t="s">
        <v>1435</v>
      </c>
      <c r="G277" s="214" t="s">
        <v>36</v>
      </c>
    </row>
    <row r="278" spans="1:7" hidden="1" x14ac:dyDescent="0.2">
      <c r="A278" s="214" t="s">
        <v>2591</v>
      </c>
      <c r="B278" s="23" t="s">
        <v>76</v>
      </c>
      <c r="C278" s="214" t="s">
        <v>3599</v>
      </c>
      <c r="E278" s="214" t="s">
        <v>507</v>
      </c>
      <c r="F278" s="214" t="s">
        <v>1435</v>
      </c>
      <c r="G278" s="214" t="s">
        <v>249</v>
      </c>
    </row>
    <row r="279" spans="1:7" hidden="1" x14ac:dyDescent="0.2">
      <c r="A279" s="214" t="s">
        <v>2591</v>
      </c>
      <c r="B279" s="23" t="s">
        <v>76</v>
      </c>
      <c r="C279" s="214" t="s">
        <v>3599</v>
      </c>
      <c r="E279" s="214" t="s">
        <v>507</v>
      </c>
      <c r="F279" s="214" t="s">
        <v>1259</v>
      </c>
      <c r="G279" s="214" t="s">
        <v>283</v>
      </c>
    </row>
    <row r="280" spans="1:7" hidden="1" x14ac:dyDescent="0.2">
      <c r="A280" s="214" t="s">
        <v>2591</v>
      </c>
      <c r="B280" s="23" t="s">
        <v>76</v>
      </c>
      <c r="C280" s="214" t="s">
        <v>3599</v>
      </c>
      <c r="E280" s="214" t="s">
        <v>507</v>
      </c>
      <c r="F280" s="214" t="s">
        <v>443</v>
      </c>
      <c r="G280" s="214" t="s">
        <v>479</v>
      </c>
    </row>
    <row r="281" spans="1:7" hidden="1" x14ac:dyDescent="0.2">
      <c r="A281" s="214" t="s">
        <v>2591</v>
      </c>
      <c r="B281" s="23" t="s">
        <v>76</v>
      </c>
      <c r="C281" s="214" t="s">
        <v>3599</v>
      </c>
      <c r="E281" s="214" t="s">
        <v>507</v>
      </c>
      <c r="F281" s="214" t="s">
        <v>1259</v>
      </c>
      <c r="G281" s="214" t="s">
        <v>460</v>
      </c>
    </row>
    <row r="282" spans="1:7" hidden="1" x14ac:dyDescent="0.2">
      <c r="A282" s="214" t="s">
        <v>2591</v>
      </c>
      <c r="B282" s="23" t="s">
        <v>76</v>
      </c>
      <c r="C282" s="214" t="s">
        <v>3599</v>
      </c>
      <c r="E282" s="214" t="s">
        <v>507</v>
      </c>
      <c r="F282" s="214" t="s">
        <v>1259</v>
      </c>
      <c r="G282" s="214" t="s">
        <v>460</v>
      </c>
    </row>
    <row r="283" spans="1:7" hidden="1" x14ac:dyDescent="0.2">
      <c r="A283" s="214" t="s">
        <v>2584</v>
      </c>
      <c r="B283" s="23" t="s">
        <v>76</v>
      </c>
      <c r="C283" s="214" t="s">
        <v>766</v>
      </c>
      <c r="E283" s="214" t="s">
        <v>1437</v>
      </c>
      <c r="F283" s="214" t="s">
        <v>1259</v>
      </c>
      <c r="G283" s="214" t="s">
        <v>143</v>
      </c>
    </row>
    <row r="284" spans="1:7" x14ac:dyDescent="0.2">
      <c r="A284" s="214" t="s">
        <v>2584</v>
      </c>
      <c r="B284" s="23" t="s">
        <v>76</v>
      </c>
      <c r="C284" s="214" t="s">
        <v>766</v>
      </c>
      <c r="E284" s="214" t="s">
        <v>1437</v>
      </c>
      <c r="F284" s="214" t="s">
        <v>1259</v>
      </c>
      <c r="G284" s="214" t="s">
        <v>218</v>
      </c>
    </row>
    <row r="285" spans="1:7" x14ac:dyDescent="0.2">
      <c r="A285" s="214" t="s">
        <v>3293</v>
      </c>
      <c r="B285" s="23" t="s">
        <v>79</v>
      </c>
      <c r="C285" s="214" t="s">
        <v>908</v>
      </c>
      <c r="E285" s="214" t="s">
        <v>1437</v>
      </c>
      <c r="F285" s="214" t="s">
        <v>1259</v>
      </c>
      <c r="G285" s="214" t="s">
        <v>218</v>
      </c>
    </row>
    <row r="286" spans="1:7" hidden="1" x14ac:dyDescent="0.2">
      <c r="A286" s="214" t="s">
        <v>3293</v>
      </c>
      <c r="B286" s="23" t="s">
        <v>79</v>
      </c>
      <c r="C286" s="214" t="s">
        <v>908</v>
      </c>
      <c r="E286" s="214" t="s">
        <v>1437</v>
      </c>
      <c r="F286" s="214" t="s">
        <v>1435</v>
      </c>
      <c r="G286" s="214" t="s">
        <v>191</v>
      </c>
    </row>
    <row r="287" spans="1:7" hidden="1" x14ac:dyDescent="0.2">
      <c r="A287" s="214" t="s">
        <v>2629</v>
      </c>
      <c r="B287" s="23" t="s">
        <v>76</v>
      </c>
      <c r="C287" s="214" t="s">
        <v>2127</v>
      </c>
      <c r="E287" s="214" t="s">
        <v>1437</v>
      </c>
      <c r="F287" s="214" t="s">
        <v>1259</v>
      </c>
      <c r="G287" s="214" t="s">
        <v>460</v>
      </c>
    </row>
    <row r="288" spans="1:7" hidden="1" x14ac:dyDescent="0.2">
      <c r="A288" s="214" t="s">
        <v>2629</v>
      </c>
      <c r="B288" s="23" t="s">
        <v>76</v>
      </c>
      <c r="C288" s="214" t="s">
        <v>2127</v>
      </c>
      <c r="E288" s="214" t="s">
        <v>1437</v>
      </c>
      <c r="F288" s="214" t="s">
        <v>1259</v>
      </c>
      <c r="G288" s="214" t="s">
        <v>646</v>
      </c>
    </row>
    <row r="289" spans="1:7" x14ac:dyDescent="0.2">
      <c r="A289" s="214" t="s">
        <v>2629</v>
      </c>
      <c r="B289" s="23" t="s">
        <v>76</v>
      </c>
      <c r="C289" s="214" t="s">
        <v>2127</v>
      </c>
      <c r="E289" s="214" t="s">
        <v>1437</v>
      </c>
      <c r="F289" s="214" t="s">
        <v>1259</v>
      </c>
      <c r="G289" s="214" t="s">
        <v>218</v>
      </c>
    </row>
    <row r="290" spans="1:7" hidden="1" x14ac:dyDescent="0.2">
      <c r="A290" s="214" t="s">
        <v>2639</v>
      </c>
      <c r="B290" s="23" t="s">
        <v>76</v>
      </c>
      <c r="C290" s="214" t="s">
        <v>219</v>
      </c>
      <c r="E290" s="214" t="s">
        <v>1437</v>
      </c>
      <c r="F290" s="214" t="s">
        <v>1259</v>
      </c>
      <c r="G290" s="214" t="s">
        <v>142</v>
      </c>
    </row>
    <row r="291" spans="1:7" hidden="1" x14ac:dyDescent="0.2">
      <c r="A291" s="214" t="s">
        <v>2639</v>
      </c>
      <c r="B291" s="23" t="s">
        <v>76</v>
      </c>
      <c r="C291" s="214" t="s">
        <v>219</v>
      </c>
      <c r="E291" s="214" t="s">
        <v>1437</v>
      </c>
      <c r="F291" s="214" t="s">
        <v>185</v>
      </c>
      <c r="G291" s="214" t="s">
        <v>433</v>
      </c>
    </row>
    <row r="292" spans="1:7" hidden="1" x14ac:dyDescent="0.2">
      <c r="A292" s="214" t="s">
        <v>2639</v>
      </c>
      <c r="B292" s="23" t="s">
        <v>76</v>
      </c>
      <c r="C292" s="214" t="s">
        <v>219</v>
      </c>
      <c r="E292" s="214" t="s">
        <v>1437</v>
      </c>
      <c r="F292" s="214" t="s">
        <v>185</v>
      </c>
      <c r="G292" s="214" t="s">
        <v>22</v>
      </c>
    </row>
    <row r="293" spans="1:7" hidden="1" x14ac:dyDescent="0.2">
      <c r="A293" s="214" t="s">
        <v>2655</v>
      </c>
      <c r="B293" s="23" t="s">
        <v>76</v>
      </c>
      <c r="C293" s="214" t="s">
        <v>1767</v>
      </c>
      <c r="E293" s="214" t="s">
        <v>1437</v>
      </c>
      <c r="F293" s="214" t="s">
        <v>1259</v>
      </c>
      <c r="G293" s="214" t="s">
        <v>460</v>
      </c>
    </row>
    <row r="294" spans="1:7" x14ac:dyDescent="0.2">
      <c r="A294" s="214" t="s">
        <v>2655</v>
      </c>
      <c r="B294" s="23" t="s">
        <v>76</v>
      </c>
      <c r="C294" s="214" t="s">
        <v>1767</v>
      </c>
      <c r="E294" s="214" t="s">
        <v>1437</v>
      </c>
      <c r="F294" s="214" t="s">
        <v>1259</v>
      </c>
      <c r="G294" s="214" t="s">
        <v>218</v>
      </c>
    </row>
    <row r="295" spans="1:7" hidden="1" x14ac:dyDescent="0.2">
      <c r="A295" s="214" t="s">
        <v>2655</v>
      </c>
      <c r="B295" s="23" t="s">
        <v>76</v>
      </c>
      <c r="C295" s="214" t="s">
        <v>1767</v>
      </c>
      <c r="E295" s="214" t="s">
        <v>1437</v>
      </c>
      <c r="F295" s="214" t="s">
        <v>1259</v>
      </c>
      <c r="G295" s="214" t="s">
        <v>142</v>
      </c>
    </row>
    <row r="296" spans="1:7" hidden="1" x14ac:dyDescent="0.2">
      <c r="A296" s="214" t="s">
        <v>2655</v>
      </c>
      <c r="B296" s="23" t="s">
        <v>76</v>
      </c>
      <c r="C296" s="214" t="s">
        <v>1767</v>
      </c>
      <c r="E296" s="214" t="s">
        <v>1437</v>
      </c>
      <c r="F296" s="214" t="s">
        <v>1259</v>
      </c>
      <c r="G296" s="214" t="s">
        <v>143</v>
      </c>
    </row>
    <row r="297" spans="1:7" hidden="1" x14ac:dyDescent="0.2">
      <c r="A297" s="214" t="s">
        <v>2655</v>
      </c>
      <c r="B297" s="23" t="s">
        <v>76</v>
      </c>
      <c r="C297" s="214" t="s">
        <v>1767</v>
      </c>
      <c r="E297" s="214" t="s">
        <v>1437</v>
      </c>
      <c r="F297" s="214" t="s">
        <v>1460</v>
      </c>
      <c r="G297" s="214" t="s">
        <v>246</v>
      </c>
    </row>
    <row r="298" spans="1:7" hidden="1" x14ac:dyDescent="0.2">
      <c r="A298" s="214" t="s">
        <v>2655</v>
      </c>
      <c r="B298" s="23" t="s">
        <v>76</v>
      </c>
      <c r="C298" s="214" t="s">
        <v>1767</v>
      </c>
      <c r="E298" s="214" t="s">
        <v>1437</v>
      </c>
      <c r="F298" s="214" t="s">
        <v>1435</v>
      </c>
      <c r="G298" s="214" t="s">
        <v>465</v>
      </c>
    </row>
    <row r="299" spans="1:7" hidden="1" x14ac:dyDescent="0.2">
      <c r="A299" s="214" t="s">
        <v>2655</v>
      </c>
      <c r="B299" s="23" t="s">
        <v>76</v>
      </c>
      <c r="C299" s="214" t="s">
        <v>1767</v>
      </c>
      <c r="E299" s="214" t="s">
        <v>1437</v>
      </c>
      <c r="F299" s="214" t="s">
        <v>1259</v>
      </c>
      <c r="G299" s="214" t="s">
        <v>457</v>
      </c>
    </row>
    <row r="300" spans="1:7" hidden="1" x14ac:dyDescent="0.2">
      <c r="A300" s="214" t="s">
        <v>2655</v>
      </c>
      <c r="B300" s="23" t="s">
        <v>76</v>
      </c>
      <c r="C300" s="214" t="s">
        <v>1767</v>
      </c>
      <c r="E300" s="214" t="s">
        <v>1437</v>
      </c>
      <c r="F300" s="214" t="s">
        <v>1259</v>
      </c>
      <c r="G300" s="214" t="s">
        <v>646</v>
      </c>
    </row>
    <row r="301" spans="1:7" hidden="1" x14ac:dyDescent="0.2">
      <c r="A301" s="214" t="s">
        <v>2655</v>
      </c>
      <c r="B301" s="23" t="s">
        <v>76</v>
      </c>
      <c r="C301" s="214" t="s">
        <v>1767</v>
      </c>
      <c r="E301" s="214" t="s">
        <v>1437</v>
      </c>
      <c r="F301" s="214" t="s">
        <v>1259</v>
      </c>
      <c r="G301" s="214" t="s">
        <v>143</v>
      </c>
    </row>
    <row r="302" spans="1:7" hidden="1" x14ac:dyDescent="0.2">
      <c r="A302" s="214" t="s">
        <v>2655</v>
      </c>
      <c r="B302" s="23" t="s">
        <v>76</v>
      </c>
      <c r="C302" s="214" t="s">
        <v>1767</v>
      </c>
      <c r="E302" s="214" t="s">
        <v>507</v>
      </c>
      <c r="F302" s="214" t="s">
        <v>1435</v>
      </c>
      <c r="G302" s="214" t="s">
        <v>191</v>
      </c>
    </row>
    <row r="303" spans="1:7" hidden="1" x14ac:dyDescent="0.2">
      <c r="A303" s="214" t="s">
        <v>2655</v>
      </c>
      <c r="B303" s="23" t="s">
        <v>76</v>
      </c>
      <c r="C303" s="214" t="s">
        <v>1767</v>
      </c>
      <c r="E303" s="214" t="s">
        <v>1437</v>
      </c>
      <c r="F303" s="214" t="s">
        <v>1259</v>
      </c>
      <c r="G303" s="214" t="s">
        <v>460</v>
      </c>
    </row>
    <row r="304" spans="1:7" hidden="1" x14ac:dyDescent="0.2">
      <c r="A304" s="214" t="s">
        <v>2655</v>
      </c>
      <c r="B304" s="23" t="s">
        <v>76</v>
      </c>
      <c r="C304" s="214" t="s">
        <v>1767</v>
      </c>
      <c r="E304" s="214" t="s">
        <v>1437</v>
      </c>
      <c r="F304" s="214" t="s">
        <v>1259</v>
      </c>
      <c r="G304" s="214" t="s">
        <v>375</v>
      </c>
    </row>
    <row r="305" spans="1:7" x14ac:dyDescent="0.2">
      <c r="A305" s="214" t="s">
        <v>2655</v>
      </c>
      <c r="B305" s="23" t="s">
        <v>76</v>
      </c>
      <c r="C305" s="214" t="s">
        <v>1767</v>
      </c>
      <c r="E305" s="214" t="s">
        <v>1437</v>
      </c>
      <c r="F305" s="214" t="s">
        <v>1259</v>
      </c>
      <c r="G305" s="214" t="s">
        <v>218</v>
      </c>
    </row>
    <row r="306" spans="1:7" hidden="1" x14ac:dyDescent="0.2">
      <c r="A306" s="214" t="s">
        <v>2655</v>
      </c>
      <c r="B306" s="23" t="s">
        <v>76</v>
      </c>
      <c r="C306" s="214" t="s">
        <v>1767</v>
      </c>
      <c r="E306" s="214" t="s">
        <v>1437</v>
      </c>
      <c r="F306" s="214" t="s">
        <v>1259</v>
      </c>
      <c r="G306" s="214" t="s">
        <v>457</v>
      </c>
    </row>
    <row r="307" spans="1:7" hidden="1" x14ac:dyDescent="0.2">
      <c r="A307" s="214" t="s">
        <v>2655</v>
      </c>
      <c r="B307" s="23" t="s">
        <v>76</v>
      </c>
      <c r="C307" s="214" t="s">
        <v>1767</v>
      </c>
      <c r="E307" s="214" t="s">
        <v>1437</v>
      </c>
      <c r="F307" s="214" t="s">
        <v>1460</v>
      </c>
      <c r="G307" s="214" t="s">
        <v>246</v>
      </c>
    </row>
    <row r="308" spans="1:7" hidden="1" x14ac:dyDescent="0.2">
      <c r="A308" s="214" t="s">
        <v>2655</v>
      </c>
      <c r="B308" s="23" t="s">
        <v>76</v>
      </c>
      <c r="C308" s="214" t="s">
        <v>1767</v>
      </c>
      <c r="E308" s="214" t="s">
        <v>1437</v>
      </c>
      <c r="F308" s="214" t="s">
        <v>1259</v>
      </c>
      <c r="G308" s="214" t="s">
        <v>460</v>
      </c>
    </row>
    <row r="309" spans="1:7" hidden="1" x14ac:dyDescent="0.2">
      <c r="A309" s="214" t="s">
        <v>2655</v>
      </c>
      <c r="B309" s="23" t="s">
        <v>76</v>
      </c>
      <c r="C309" s="214" t="s">
        <v>1767</v>
      </c>
      <c r="E309" s="214" t="s">
        <v>1437</v>
      </c>
      <c r="F309" s="214" t="s">
        <v>1259</v>
      </c>
      <c r="G309" s="214" t="s">
        <v>460</v>
      </c>
    </row>
    <row r="310" spans="1:7" hidden="1" x14ac:dyDescent="0.2">
      <c r="A310" s="214" t="s">
        <v>2655</v>
      </c>
      <c r="B310" s="23" t="s">
        <v>76</v>
      </c>
      <c r="C310" s="214" t="s">
        <v>1767</v>
      </c>
      <c r="E310" s="214" t="s">
        <v>1437</v>
      </c>
      <c r="F310" s="214" t="s">
        <v>1259</v>
      </c>
      <c r="G310" s="214" t="s">
        <v>253</v>
      </c>
    </row>
    <row r="311" spans="1:7" hidden="1" x14ac:dyDescent="0.2">
      <c r="A311" s="214" t="s">
        <v>2655</v>
      </c>
      <c r="B311" s="23" t="s">
        <v>76</v>
      </c>
      <c r="C311" s="214" t="s">
        <v>1767</v>
      </c>
      <c r="E311" s="214" t="s">
        <v>1437</v>
      </c>
      <c r="F311" s="214" t="s">
        <v>1460</v>
      </c>
      <c r="G311" s="214" t="s">
        <v>464</v>
      </c>
    </row>
    <row r="312" spans="1:7" hidden="1" x14ac:dyDescent="0.2">
      <c r="A312" s="214" t="s">
        <v>2655</v>
      </c>
      <c r="B312" s="23" t="s">
        <v>76</v>
      </c>
      <c r="C312" s="214" t="s">
        <v>1767</v>
      </c>
      <c r="E312" s="214" t="s">
        <v>1437</v>
      </c>
      <c r="F312" s="214" t="s">
        <v>1435</v>
      </c>
      <c r="G312" s="214" t="s">
        <v>248</v>
      </c>
    </row>
    <row r="313" spans="1:7" hidden="1" x14ac:dyDescent="0.2">
      <c r="A313" s="214" t="s">
        <v>2655</v>
      </c>
      <c r="B313" s="23" t="s">
        <v>76</v>
      </c>
      <c r="C313" s="214" t="s">
        <v>1767</v>
      </c>
      <c r="E313" s="214" t="s">
        <v>1437</v>
      </c>
      <c r="F313" s="214" t="s">
        <v>185</v>
      </c>
      <c r="G313" s="214" t="s">
        <v>433</v>
      </c>
    </row>
    <row r="314" spans="1:7" hidden="1" x14ac:dyDescent="0.2">
      <c r="A314" s="214" t="s">
        <v>2655</v>
      </c>
      <c r="B314" s="74" t="s">
        <v>76</v>
      </c>
      <c r="C314" s="214" t="s">
        <v>1767</v>
      </c>
      <c r="E314" s="214" t="s">
        <v>1437</v>
      </c>
      <c r="F314" s="214" t="s">
        <v>185</v>
      </c>
      <c r="G314" s="214" t="s">
        <v>298</v>
      </c>
    </row>
    <row r="315" spans="1:7" hidden="1" x14ac:dyDescent="0.2">
      <c r="A315" s="214" t="s">
        <v>2655</v>
      </c>
      <c r="B315" s="23" t="s">
        <v>76</v>
      </c>
      <c r="C315" s="214" t="s">
        <v>1767</v>
      </c>
      <c r="E315" s="214" t="s">
        <v>507</v>
      </c>
      <c r="F315" s="214" t="s">
        <v>1435</v>
      </c>
      <c r="G315" s="214" t="s">
        <v>36</v>
      </c>
    </row>
    <row r="316" spans="1:7" hidden="1" x14ac:dyDescent="0.2">
      <c r="A316" s="214" t="s">
        <v>2655</v>
      </c>
      <c r="B316" s="23" t="s">
        <v>76</v>
      </c>
      <c r="C316" s="214" t="s">
        <v>1767</v>
      </c>
      <c r="E316" s="214" t="s">
        <v>1437</v>
      </c>
      <c r="F316" s="214" t="s">
        <v>1259</v>
      </c>
      <c r="G316" s="214" t="s">
        <v>24</v>
      </c>
    </row>
    <row r="317" spans="1:7" hidden="1" x14ac:dyDescent="0.2">
      <c r="A317" s="214" t="s">
        <v>2655</v>
      </c>
      <c r="B317" s="74" t="s">
        <v>76</v>
      </c>
      <c r="C317" s="214" t="s">
        <v>1767</v>
      </c>
      <c r="E317" s="214" t="s">
        <v>1437</v>
      </c>
      <c r="F317" s="214" t="s">
        <v>1259</v>
      </c>
      <c r="G317" s="214" t="s">
        <v>460</v>
      </c>
    </row>
    <row r="318" spans="1:7" hidden="1" x14ac:dyDescent="0.2">
      <c r="A318" s="214" t="s">
        <v>2682</v>
      </c>
      <c r="B318" s="23" t="s">
        <v>76</v>
      </c>
      <c r="C318" s="214" t="s">
        <v>182</v>
      </c>
      <c r="E318" s="214" t="s">
        <v>1437</v>
      </c>
      <c r="F318" s="214" t="s">
        <v>1259</v>
      </c>
      <c r="G318" s="214" t="s">
        <v>460</v>
      </c>
    </row>
    <row r="319" spans="1:7" hidden="1" x14ac:dyDescent="0.2">
      <c r="A319" s="214" t="s">
        <v>2690</v>
      </c>
      <c r="B319" s="23" t="s">
        <v>76</v>
      </c>
      <c r="C319" s="214" t="s">
        <v>183</v>
      </c>
      <c r="E319" s="214" t="s">
        <v>1437</v>
      </c>
      <c r="F319" s="214" t="s">
        <v>1435</v>
      </c>
      <c r="G319" s="214" t="s">
        <v>465</v>
      </c>
    </row>
    <row r="320" spans="1:7" hidden="1" x14ac:dyDescent="0.2">
      <c r="A320" s="214" t="s">
        <v>2709</v>
      </c>
      <c r="B320" s="74" t="s">
        <v>76</v>
      </c>
      <c r="C320" s="214" t="s">
        <v>1003</v>
      </c>
      <c r="E320" s="214" t="s">
        <v>1437</v>
      </c>
      <c r="F320" s="214" t="s">
        <v>1259</v>
      </c>
      <c r="G320" s="214" t="s">
        <v>460</v>
      </c>
    </row>
    <row r="321" spans="1:7" hidden="1" x14ac:dyDescent="0.2">
      <c r="A321" s="214" t="s">
        <v>2709</v>
      </c>
      <c r="B321" s="23" t="s">
        <v>76</v>
      </c>
      <c r="C321" s="214" t="s">
        <v>1003</v>
      </c>
      <c r="E321" s="214" t="s">
        <v>1437</v>
      </c>
      <c r="F321" s="214" t="s">
        <v>1259</v>
      </c>
      <c r="G321" s="214" t="s">
        <v>460</v>
      </c>
    </row>
    <row r="322" spans="1:7" hidden="1" x14ac:dyDescent="0.2">
      <c r="A322" s="214" t="s">
        <v>2938</v>
      </c>
      <c r="B322" s="23" t="s">
        <v>76</v>
      </c>
      <c r="C322" s="214" t="s">
        <v>910</v>
      </c>
      <c r="E322" s="214" t="s">
        <v>507</v>
      </c>
      <c r="F322" s="214" t="s">
        <v>1259</v>
      </c>
      <c r="G322" s="214" t="s">
        <v>283</v>
      </c>
    </row>
    <row r="323" spans="1:7" hidden="1" x14ac:dyDescent="0.2">
      <c r="A323" s="214" t="s">
        <v>2938</v>
      </c>
      <c r="B323" s="23" t="s">
        <v>76</v>
      </c>
      <c r="C323" s="214" t="s">
        <v>910</v>
      </c>
      <c r="E323" s="214" t="s">
        <v>1437</v>
      </c>
      <c r="F323" s="214" t="s">
        <v>1259</v>
      </c>
      <c r="G323" s="214" t="s">
        <v>142</v>
      </c>
    </row>
    <row r="324" spans="1:7" hidden="1" x14ac:dyDescent="0.2">
      <c r="A324" s="214" t="s">
        <v>2938</v>
      </c>
      <c r="B324" s="74" t="s">
        <v>76</v>
      </c>
      <c r="C324" s="214" t="s">
        <v>910</v>
      </c>
      <c r="E324" s="214" t="s">
        <v>1437</v>
      </c>
      <c r="F324" s="214" t="s">
        <v>1259</v>
      </c>
      <c r="G324" s="214" t="s">
        <v>142</v>
      </c>
    </row>
    <row r="325" spans="1:7" hidden="1" x14ac:dyDescent="0.2">
      <c r="A325" s="214" t="s">
        <v>2938</v>
      </c>
      <c r="B325" s="23" t="s">
        <v>76</v>
      </c>
      <c r="C325" s="214" t="s">
        <v>910</v>
      </c>
      <c r="E325" s="214" t="s">
        <v>1437</v>
      </c>
      <c r="F325" s="214" t="s">
        <v>1259</v>
      </c>
      <c r="G325" s="214" t="s">
        <v>188</v>
      </c>
    </row>
    <row r="326" spans="1:7" hidden="1" x14ac:dyDescent="0.2">
      <c r="A326" s="214" t="s">
        <v>2938</v>
      </c>
      <c r="B326" s="23" t="s">
        <v>76</v>
      </c>
      <c r="C326" s="214" t="s">
        <v>910</v>
      </c>
      <c r="E326" s="214" t="s">
        <v>1437</v>
      </c>
      <c r="F326" s="214" t="s">
        <v>1259</v>
      </c>
      <c r="G326" s="214" t="s">
        <v>460</v>
      </c>
    </row>
    <row r="327" spans="1:7" hidden="1" x14ac:dyDescent="0.2">
      <c r="A327" s="214" t="s">
        <v>2938</v>
      </c>
      <c r="B327" s="23" t="s">
        <v>76</v>
      </c>
      <c r="C327" s="214" t="s">
        <v>910</v>
      </c>
      <c r="E327" s="214" t="s">
        <v>1437</v>
      </c>
      <c r="F327" s="214" t="s">
        <v>1259</v>
      </c>
      <c r="G327" s="214" t="s">
        <v>457</v>
      </c>
    </row>
    <row r="328" spans="1:7" hidden="1" x14ac:dyDescent="0.2">
      <c r="A328" s="214" t="s">
        <v>2938</v>
      </c>
      <c r="B328" s="74" t="s">
        <v>76</v>
      </c>
      <c r="C328" s="214" t="s">
        <v>910</v>
      </c>
      <c r="E328" s="214" t="s">
        <v>1437</v>
      </c>
      <c r="F328" s="214" t="s">
        <v>1259</v>
      </c>
      <c r="G328" s="214" t="s">
        <v>460</v>
      </c>
    </row>
    <row r="329" spans="1:7" hidden="1" x14ac:dyDescent="0.2">
      <c r="A329" s="214" t="s">
        <v>2938</v>
      </c>
      <c r="B329" s="23" t="s">
        <v>76</v>
      </c>
      <c r="C329" s="214" t="s">
        <v>910</v>
      </c>
      <c r="E329" s="214" t="s">
        <v>1437</v>
      </c>
      <c r="F329" s="214" t="s">
        <v>1460</v>
      </c>
      <c r="G329" s="214" t="s">
        <v>246</v>
      </c>
    </row>
    <row r="330" spans="1:7" x14ac:dyDescent="0.2">
      <c r="A330" s="214" t="s">
        <v>2938</v>
      </c>
      <c r="B330" s="23" t="s">
        <v>76</v>
      </c>
      <c r="C330" s="214" t="s">
        <v>910</v>
      </c>
      <c r="E330" s="214" t="s">
        <v>1437</v>
      </c>
      <c r="F330" s="214" t="s">
        <v>1259</v>
      </c>
      <c r="G330" s="214" t="s">
        <v>218</v>
      </c>
    </row>
    <row r="331" spans="1:7" hidden="1" x14ac:dyDescent="0.2">
      <c r="A331" s="214" t="s">
        <v>2938</v>
      </c>
      <c r="B331" s="23" t="s">
        <v>76</v>
      </c>
      <c r="C331" s="214" t="s">
        <v>910</v>
      </c>
      <c r="E331" s="214" t="s">
        <v>1437</v>
      </c>
      <c r="F331" s="214" t="s">
        <v>1435</v>
      </c>
      <c r="G331" s="214" t="s">
        <v>465</v>
      </c>
    </row>
    <row r="332" spans="1:7" hidden="1" x14ac:dyDescent="0.2">
      <c r="A332" s="214" t="s">
        <v>2938</v>
      </c>
      <c r="B332" s="23" t="s">
        <v>76</v>
      </c>
      <c r="C332" s="214" t="s">
        <v>910</v>
      </c>
      <c r="E332" s="214" t="s">
        <v>1437</v>
      </c>
      <c r="F332" s="214" t="s">
        <v>443</v>
      </c>
      <c r="G332" s="214" t="s">
        <v>3460</v>
      </c>
    </row>
    <row r="333" spans="1:7" hidden="1" x14ac:dyDescent="0.2">
      <c r="A333" s="214" t="s">
        <v>2938</v>
      </c>
      <c r="B333" s="23" t="s">
        <v>76</v>
      </c>
      <c r="C333" s="214" t="s">
        <v>910</v>
      </c>
      <c r="E333" s="214" t="s">
        <v>1437</v>
      </c>
      <c r="F333" s="214" t="s">
        <v>1259</v>
      </c>
      <c r="G333" s="214" t="s">
        <v>375</v>
      </c>
    </row>
    <row r="334" spans="1:7" hidden="1" x14ac:dyDescent="0.2">
      <c r="A334" s="214" t="s">
        <v>2938</v>
      </c>
      <c r="B334" s="23" t="s">
        <v>76</v>
      </c>
      <c r="C334" s="214" t="s">
        <v>910</v>
      </c>
      <c r="E334" s="214" t="s">
        <v>1437</v>
      </c>
      <c r="F334" s="214" t="s">
        <v>1259</v>
      </c>
      <c r="G334" s="214" t="s">
        <v>143</v>
      </c>
    </row>
    <row r="335" spans="1:7" hidden="1" x14ac:dyDescent="0.2">
      <c r="A335" s="214" t="s">
        <v>2938</v>
      </c>
      <c r="B335" s="23" t="s">
        <v>76</v>
      </c>
      <c r="C335" s="214" t="s">
        <v>910</v>
      </c>
      <c r="E335" s="214" t="s">
        <v>1437</v>
      </c>
      <c r="F335" s="214" t="s">
        <v>1435</v>
      </c>
      <c r="G335" s="214" t="s">
        <v>396</v>
      </c>
    </row>
    <row r="336" spans="1:7" hidden="1" x14ac:dyDescent="0.2">
      <c r="A336" s="214" t="s">
        <v>2724</v>
      </c>
      <c r="B336" s="23" t="s">
        <v>76</v>
      </c>
      <c r="C336" s="214" t="s">
        <v>3600</v>
      </c>
      <c r="E336" s="214" t="s">
        <v>1437</v>
      </c>
      <c r="F336" s="214" t="s">
        <v>1259</v>
      </c>
      <c r="G336" s="214" t="s">
        <v>460</v>
      </c>
    </row>
    <row r="337" spans="1:7" hidden="1" x14ac:dyDescent="0.2">
      <c r="A337" s="214" t="s">
        <v>2724</v>
      </c>
      <c r="B337" s="23" t="s">
        <v>76</v>
      </c>
      <c r="C337" s="214" t="s">
        <v>3600</v>
      </c>
      <c r="E337" s="214" t="s">
        <v>1437</v>
      </c>
      <c r="F337" s="214" t="s">
        <v>1259</v>
      </c>
      <c r="G337" s="214" t="s">
        <v>142</v>
      </c>
    </row>
    <row r="338" spans="1:7" hidden="1" x14ac:dyDescent="0.2">
      <c r="A338" s="214" t="s">
        <v>2724</v>
      </c>
      <c r="B338" s="23" t="s">
        <v>76</v>
      </c>
      <c r="C338" s="214" t="s">
        <v>3600</v>
      </c>
      <c r="E338" s="214" t="s">
        <v>1437</v>
      </c>
      <c r="F338" s="214" t="s">
        <v>1259</v>
      </c>
      <c r="G338" s="214" t="s">
        <v>460</v>
      </c>
    </row>
    <row r="339" spans="1:7" hidden="1" x14ac:dyDescent="0.2">
      <c r="A339" s="214" t="s">
        <v>2724</v>
      </c>
      <c r="B339" s="23" t="s">
        <v>76</v>
      </c>
      <c r="C339" s="214" t="s">
        <v>3600</v>
      </c>
      <c r="E339" s="214" t="s">
        <v>1437</v>
      </c>
      <c r="F339" s="214" t="s">
        <v>1259</v>
      </c>
      <c r="G339" s="214" t="s">
        <v>460</v>
      </c>
    </row>
    <row r="340" spans="1:7" hidden="1" x14ac:dyDescent="0.2">
      <c r="A340" s="214" t="s">
        <v>2724</v>
      </c>
      <c r="B340" s="23" t="s">
        <v>76</v>
      </c>
      <c r="C340" s="214" t="s">
        <v>3600</v>
      </c>
      <c r="E340" s="214" t="s">
        <v>1437</v>
      </c>
      <c r="F340" s="214" t="s">
        <v>1259</v>
      </c>
      <c r="G340" s="214" t="s">
        <v>143</v>
      </c>
    </row>
    <row r="341" spans="1:7" hidden="1" x14ac:dyDescent="0.2">
      <c r="A341" s="214" t="s">
        <v>2742</v>
      </c>
      <c r="B341" s="23" t="s">
        <v>76</v>
      </c>
      <c r="C341" s="214" t="s">
        <v>136</v>
      </c>
      <c r="E341" s="214" t="s">
        <v>1437</v>
      </c>
      <c r="F341" s="214" t="s">
        <v>1259</v>
      </c>
      <c r="G341" s="214" t="s">
        <v>460</v>
      </c>
    </row>
    <row r="342" spans="1:7" x14ac:dyDescent="0.2">
      <c r="A342" s="214" t="s">
        <v>2742</v>
      </c>
      <c r="B342" s="23" t="s">
        <v>76</v>
      </c>
      <c r="C342" s="214" t="s">
        <v>136</v>
      </c>
      <c r="E342" s="214" t="s">
        <v>1437</v>
      </c>
      <c r="F342" s="214" t="s">
        <v>1259</v>
      </c>
      <c r="G342" s="214" t="s">
        <v>218</v>
      </c>
    </row>
    <row r="343" spans="1:7" hidden="1" x14ac:dyDescent="0.2">
      <c r="A343" s="214" t="s">
        <v>2742</v>
      </c>
      <c r="B343" s="23" t="s">
        <v>76</v>
      </c>
      <c r="C343" s="214" t="s">
        <v>136</v>
      </c>
      <c r="E343" s="214" t="s">
        <v>1437</v>
      </c>
      <c r="F343" s="214" t="s">
        <v>1259</v>
      </c>
      <c r="G343" s="214" t="s">
        <v>142</v>
      </c>
    </row>
    <row r="344" spans="1:7" hidden="1" x14ac:dyDescent="0.2">
      <c r="A344" s="214" t="s">
        <v>2742</v>
      </c>
      <c r="B344" s="23" t="s">
        <v>76</v>
      </c>
      <c r="C344" s="214" t="s">
        <v>136</v>
      </c>
      <c r="E344" s="214" t="s">
        <v>1437</v>
      </c>
      <c r="F344" s="214" t="s">
        <v>1435</v>
      </c>
      <c r="G344" s="214" t="s">
        <v>465</v>
      </c>
    </row>
    <row r="345" spans="1:7" hidden="1" x14ac:dyDescent="0.2">
      <c r="A345" s="214" t="s">
        <v>2742</v>
      </c>
      <c r="B345" s="23" t="s">
        <v>76</v>
      </c>
      <c r="C345" s="214" t="s">
        <v>136</v>
      </c>
      <c r="E345" s="214" t="s">
        <v>1437</v>
      </c>
      <c r="F345" s="214" t="s">
        <v>1259</v>
      </c>
      <c r="G345" s="214" t="s">
        <v>375</v>
      </c>
    </row>
    <row r="346" spans="1:7" hidden="1" x14ac:dyDescent="0.2">
      <c r="A346" s="214" t="s">
        <v>2742</v>
      </c>
      <c r="B346" s="23" t="s">
        <v>76</v>
      </c>
      <c r="C346" s="214" t="s">
        <v>136</v>
      </c>
      <c r="E346" s="214" t="s">
        <v>1437</v>
      </c>
      <c r="F346" s="214" t="s">
        <v>443</v>
      </c>
      <c r="G346" s="214" t="s">
        <v>479</v>
      </c>
    </row>
    <row r="347" spans="1:7" hidden="1" x14ac:dyDescent="0.2">
      <c r="A347" s="214" t="s">
        <v>2742</v>
      </c>
      <c r="B347" s="23" t="s">
        <v>76</v>
      </c>
      <c r="C347" s="214" t="s">
        <v>136</v>
      </c>
      <c r="E347" s="214" t="s">
        <v>1437</v>
      </c>
      <c r="F347" s="214" t="s">
        <v>185</v>
      </c>
      <c r="G347" s="214" t="s">
        <v>433</v>
      </c>
    </row>
    <row r="348" spans="1:7" hidden="1" x14ac:dyDescent="0.2">
      <c r="A348" s="214" t="s">
        <v>2742</v>
      </c>
      <c r="B348" s="23" t="s">
        <v>76</v>
      </c>
      <c r="C348" s="214" t="s">
        <v>136</v>
      </c>
      <c r="E348" s="214" t="s">
        <v>1437</v>
      </c>
      <c r="F348" s="214" t="s">
        <v>1460</v>
      </c>
      <c r="G348" s="214" t="s">
        <v>246</v>
      </c>
    </row>
    <row r="349" spans="1:7" hidden="1" x14ac:dyDescent="0.2">
      <c r="A349" s="214" t="s">
        <v>2742</v>
      </c>
      <c r="B349" s="23" t="s">
        <v>76</v>
      </c>
      <c r="C349" s="214" t="s">
        <v>136</v>
      </c>
      <c r="E349" s="214" t="s">
        <v>1437</v>
      </c>
      <c r="F349" s="214" t="s">
        <v>1259</v>
      </c>
      <c r="G349" s="214" t="s">
        <v>457</v>
      </c>
    </row>
    <row r="350" spans="1:7" hidden="1" x14ac:dyDescent="0.2">
      <c r="A350" s="214" t="s">
        <v>2742</v>
      </c>
      <c r="B350" s="23" t="s">
        <v>76</v>
      </c>
      <c r="C350" s="214" t="s">
        <v>136</v>
      </c>
      <c r="E350" s="214" t="s">
        <v>1437</v>
      </c>
      <c r="F350" s="214" t="s">
        <v>1259</v>
      </c>
      <c r="G350" s="214" t="s">
        <v>460</v>
      </c>
    </row>
    <row r="351" spans="1:7" hidden="1" x14ac:dyDescent="0.2">
      <c r="A351" s="214" t="s">
        <v>2742</v>
      </c>
      <c r="B351" s="23" t="s">
        <v>76</v>
      </c>
      <c r="C351" s="214" t="s">
        <v>136</v>
      </c>
      <c r="E351" s="214" t="s">
        <v>1437</v>
      </c>
      <c r="F351" s="214" t="s">
        <v>1435</v>
      </c>
      <c r="G351" s="214" t="s">
        <v>55</v>
      </c>
    </row>
    <row r="352" spans="1:7" hidden="1" x14ac:dyDescent="0.2">
      <c r="A352" s="214" t="s">
        <v>2742</v>
      </c>
      <c r="B352" s="23" t="s">
        <v>76</v>
      </c>
      <c r="C352" s="214" t="s">
        <v>136</v>
      </c>
      <c r="E352" s="214" t="s">
        <v>1437</v>
      </c>
      <c r="F352" s="214" t="s">
        <v>1259</v>
      </c>
      <c r="G352" s="214" t="s">
        <v>143</v>
      </c>
    </row>
    <row r="353" spans="1:7" hidden="1" x14ac:dyDescent="0.2">
      <c r="A353" s="214" t="s">
        <v>2742</v>
      </c>
      <c r="B353" s="23" t="s">
        <v>76</v>
      </c>
      <c r="C353" s="214" t="s">
        <v>136</v>
      </c>
      <c r="E353" s="214" t="s">
        <v>1437</v>
      </c>
      <c r="F353" s="214" t="s">
        <v>1259</v>
      </c>
      <c r="G353" s="214" t="s">
        <v>460</v>
      </c>
    </row>
    <row r="354" spans="1:7" hidden="1" x14ac:dyDescent="0.2">
      <c r="A354" s="214" t="s">
        <v>2749</v>
      </c>
      <c r="B354" s="74" t="s">
        <v>76</v>
      </c>
      <c r="C354" s="214" t="s">
        <v>317</v>
      </c>
      <c r="E354" s="214" t="s">
        <v>1437</v>
      </c>
      <c r="F354" s="214" t="s">
        <v>1259</v>
      </c>
      <c r="G354" s="214" t="s">
        <v>460</v>
      </c>
    </row>
    <row r="355" spans="1:7" x14ac:dyDescent="0.2">
      <c r="A355" s="214" t="s">
        <v>2749</v>
      </c>
      <c r="B355" s="23" t="s">
        <v>76</v>
      </c>
      <c r="C355" s="214" t="s">
        <v>317</v>
      </c>
      <c r="E355" s="214" t="s">
        <v>1437</v>
      </c>
      <c r="F355" s="214" t="s">
        <v>1259</v>
      </c>
      <c r="G355" s="214" t="s">
        <v>218</v>
      </c>
    </row>
    <row r="356" spans="1:7" hidden="1" x14ac:dyDescent="0.2">
      <c r="A356" s="214" t="s">
        <v>2749</v>
      </c>
      <c r="B356" s="74" t="s">
        <v>76</v>
      </c>
      <c r="C356" s="214" t="s">
        <v>317</v>
      </c>
      <c r="E356" s="214" t="s">
        <v>1437</v>
      </c>
      <c r="F356" s="214" t="s">
        <v>1259</v>
      </c>
      <c r="G356" s="214" t="s">
        <v>142</v>
      </c>
    </row>
    <row r="357" spans="1:7" hidden="1" x14ac:dyDescent="0.2">
      <c r="A357" s="214" t="s">
        <v>2749</v>
      </c>
      <c r="B357" s="23" t="s">
        <v>76</v>
      </c>
      <c r="C357" s="214" t="s">
        <v>317</v>
      </c>
      <c r="E357" s="214" t="s">
        <v>1437</v>
      </c>
      <c r="F357" s="214" t="s">
        <v>1259</v>
      </c>
      <c r="G357" s="214" t="s">
        <v>460</v>
      </c>
    </row>
    <row r="358" spans="1:7" hidden="1" x14ac:dyDescent="0.2">
      <c r="A358" s="214" t="s">
        <v>2749</v>
      </c>
      <c r="B358" s="74" t="s">
        <v>76</v>
      </c>
      <c r="C358" s="214" t="s">
        <v>317</v>
      </c>
      <c r="E358" s="214" t="s">
        <v>1437</v>
      </c>
      <c r="F358" s="214" t="s">
        <v>1259</v>
      </c>
      <c r="G358" s="214" t="s">
        <v>460</v>
      </c>
    </row>
    <row r="359" spans="1:7" hidden="1" x14ac:dyDescent="0.2">
      <c r="A359" s="214" t="s">
        <v>2749</v>
      </c>
      <c r="B359" s="23" t="s">
        <v>76</v>
      </c>
      <c r="C359" s="214" t="s">
        <v>317</v>
      </c>
      <c r="E359" s="214" t="s">
        <v>1437</v>
      </c>
      <c r="F359" s="214" t="s">
        <v>1435</v>
      </c>
      <c r="G359" s="214" t="s">
        <v>26</v>
      </c>
    </row>
    <row r="360" spans="1:7" hidden="1" x14ac:dyDescent="0.2">
      <c r="A360" s="214" t="s">
        <v>2749</v>
      </c>
      <c r="B360" s="23" t="s">
        <v>76</v>
      </c>
      <c r="C360" s="214" t="s">
        <v>317</v>
      </c>
      <c r="E360" s="214" t="s">
        <v>1437</v>
      </c>
      <c r="F360" s="214" t="s">
        <v>1435</v>
      </c>
      <c r="G360" s="214" t="s">
        <v>465</v>
      </c>
    </row>
    <row r="361" spans="1:7" hidden="1" x14ac:dyDescent="0.2">
      <c r="A361" s="214" t="s">
        <v>2749</v>
      </c>
      <c r="B361" s="74" t="s">
        <v>76</v>
      </c>
      <c r="C361" s="214" t="s">
        <v>317</v>
      </c>
      <c r="E361" s="214" t="s">
        <v>1437</v>
      </c>
      <c r="F361" s="214" t="s">
        <v>1259</v>
      </c>
      <c r="G361" s="214" t="s">
        <v>24</v>
      </c>
    </row>
    <row r="362" spans="1:7" hidden="1" x14ac:dyDescent="0.2">
      <c r="A362" s="214" t="s">
        <v>2749</v>
      </c>
      <c r="B362" s="23" t="s">
        <v>76</v>
      </c>
      <c r="C362" s="214" t="s">
        <v>317</v>
      </c>
      <c r="E362" s="214" t="s">
        <v>1437</v>
      </c>
      <c r="F362" s="214" t="s">
        <v>1259</v>
      </c>
      <c r="G362" s="214" t="s">
        <v>646</v>
      </c>
    </row>
    <row r="363" spans="1:7" hidden="1" x14ac:dyDescent="0.2">
      <c r="A363" s="214" t="s">
        <v>2821</v>
      </c>
      <c r="B363" s="23" t="s">
        <v>76</v>
      </c>
      <c r="C363" s="214" t="s">
        <v>14</v>
      </c>
      <c r="E363" s="214" t="s">
        <v>1437</v>
      </c>
      <c r="F363" s="214" t="s">
        <v>1259</v>
      </c>
      <c r="G363" s="214" t="s">
        <v>460</v>
      </c>
    </row>
    <row r="364" spans="1:7" hidden="1" x14ac:dyDescent="0.2">
      <c r="A364" s="214" t="s">
        <v>2821</v>
      </c>
      <c r="B364" s="23" t="s">
        <v>76</v>
      </c>
      <c r="C364" s="214" t="s">
        <v>14</v>
      </c>
      <c r="E364" s="214" t="s">
        <v>1437</v>
      </c>
      <c r="F364" s="214" t="s">
        <v>1259</v>
      </c>
      <c r="G364" s="214" t="s">
        <v>142</v>
      </c>
    </row>
    <row r="365" spans="1:7" hidden="1" x14ac:dyDescent="0.2">
      <c r="A365" s="214" t="s">
        <v>2821</v>
      </c>
      <c r="B365" s="23" t="s">
        <v>76</v>
      </c>
      <c r="C365" s="214" t="s">
        <v>14</v>
      </c>
      <c r="E365" s="214" t="s">
        <v>1437</v>
      </c>
      <c r="F365" s="214" t="s">
        <v>1435</v>
      </c>
      <c r="G365" s="214" t="s">
        <v>465</v>
      </c>
    </row>
    <row r="366" spans="1:7" hidden="1" x14ac:dyDescent="0.2">
      <c r="A366" s="214" t="s">
        <v>2821</v>
      </c>
      <c r="B366" s="23" t="s">
        <v>76</v>
      </c>
      <c r="C366" s="214" t="s">
        <v>14</v>
      </c>
      <c r="E366" s="214" t="s">
        <v>1437</v>
      </c>
      <c r="F366" s="214" t="s">
        <v>1435</v>
      </c>
      <c r="G366" s="214" t="s">
        <v>465</v>
      </c>
    </row>
    <row r="367" spans="1:7" hidden="1" x14ac:dyDescent="0.2">
      <c r="A367" s="214" t="s">
        <v>2821</v>
      </c>
      <c r="B367" s="23" t="s">
        <v>76</v>
      </c>
      <c r="C367" s="214" t="s">
        <v>14</v>
      </c>
      <c r="E367" s="214" t="s">
        <v>1437</v>
      </c>
      <c r="F367" s="214" t="s">
        <v>1259</v>
      </c>
      <c r="G367" s="214" t="s">
        <v>460</v>
      </c>
    </row>
    <row r="368" spans="1:7" hidden="1" x14ac:dyDescent="0.2">
      <c r="A368" s="214" t="s">
        <v>2821</v>
      </c>
      <c r="B368" s="23" t="s">
        <v>76</v>
      </c>
      <c r="C368" s="214" t="s">
        <v>14</v>
      </c>
      <c r="E368" s="214" t="s">
        <v>1437</v>
      </c>
      <c r="F368" s="214" t="s">
        <v>1259</v>
      </c>
      <c r="G368" s="214" t="s">
        <v>375</v>
      </c>
    </row>
    <row r="369" spans="1:7" x14ac:dyDescent="0.2">
      <c r="A369" s="214" t="s">
        <v>2821</v>
      </c>
      <c r="B369" s="23" t="s">
        <v>76</v>
      </c>
      <c r="C369" s="214" t="s">
        <v>14</v>
      </c>
      <c r="E369" s="214" t="s">
        <v>1437</v>
      </c>
      <c r="F369" s="214" t="s">
        <v>1259</v>
      </c>
      <c r="G369" s="214" t="s">
        <v>218</v>
      </c>
    </row>
    <row r="370" spans="1:7" hidden="1" x14ac:dyDescent="0.2">
      <c r="A370" s="214" t="s">
        <v>2821</v>
      </c>
      <c r="B370" s="23" t="s">
        <v>76</v>
      </c>
      <c r="C370" s="214" t="s">
        <v>14</v>
      </c>
      <c r="E370" s="214" t="s">
        <v>1437</v>
      </c>
      <c r="F370" s="214" t="s">
        <v>1259</v>
      </c>
      <c r="G370" s="214" t="s">
        <v>460</v>
      </c>
    </row>
    <row r="371" spans="1:7" hidden="1" x14ac:dyDescent="0.2">
      <c r="A371" s="214" t="s">
        <v>2821</v>
      </c>
      <c r="B371" s="23" t="s">
        <v>76</v>
      </c>
      <c r="C371" s="214" t="s">
        <v>14</v>
      </c>
      <c r="E371" s="214" t="s">
        <v>1437</v>
      </c>
      <c r="F371" s="214" t="s">
        <v>1259</v>
      </c>
      <c r="G371" s="214" t="s">
        <v>460</v>
      </c>
    </row>
    <row r="372" spans="1:7" hidden="1" x14ac:dyDescent="0.2">
      <c r="A372" s="214" t="s">
        <v>2821</v>
      </c>
      <c r="B372" s="23" t="s">
        <v>76</v>
      </c>
      <c r="C372" s="214" t="s">
        <v>14</v>
      </c>
      <c r="E372" s="214" t="s">
        <v>1437</v>
      </c>
      <c r="F372" s="214" t="s">
        <v>185</v>
      </c>
      <c r="G372" s="214" t="s">
        <v>337</v>
      </c>
    </row>
    <row r="373" spans="1:7" hidden="1" x14ac:dyDescent="0.2">
      <c r="A373" s="214" t="s">
        <v>2821</v>
      </c>
      <c r="B373" s="23" t="s">
        <v>76</v>
      </c>
      <c r="C373" s="214" t="s">
        <v>14</v>
      </c>
      <c r="E373" s="214" t="s">
        <v>1437</v>
      </c>
      <c r="F373" s="214" t="s">
        <v>1435</v>
      </c>
      <c r="G373" s="214" t="s">
        <v>26</v>
      </c>
    </row>
    <row r="374" spans="1:7" hidden="1" x14ac:dyDescent="0.2">
      <c r="A374" s="214" t="s">
        <v>2821</v>
      </c>
      <c r="B374" s="23" t="s">
        <v>76</v>
      </c>
      <c r="C374" s="214" t="s">
        <v>14</v>
      </c>
      <c r="E374" s="214" t="s">
        <v>1437</v>
      </c>
      <c r="F374" s="214" t="s">
        <v>1435</v>
      </c>
      <c r="G374" s="214" t="s">
        <v>191</v>
      </c>
    </row>
    <row r="375" spans="1:7" hidden="1" x14ac:dyDescent="0.2">
      <c r="A375" s="214" t="s">
        <v>2821</v>
      </c>
      <c r="B375" s="23" t="s">
        <v>76</v>
      </c>
      <c r="C375" s="214" t="s">
        <v>14</v>
      </c>
      <c r="E375" s="214" t="s">
        <v>1437</v>
      </c>
      <c r="F375" s="214" t="s">
        <v>1259</v>
      </c>
      <c r="G375" s="214" t="s">
        <v>460</v>
      </c>
    </row>
    <row r="376" spans="1:7" hidden="1" x14ac:dyDescent="0.2">
      <c r="A376" s="214" t="s">
        <v>2821</v>
      </c>
      <c r="B376" s="74" t="s">
        <v>76</v>
      </c>
      <c r="C376" s="214" t="s">
        <v>14</v>
      </c>
      <c r="E376" s="214" t="s">
        <v>1437</v>
      </c>
      <c r="F376" s="214" t="s">
        <v>1259</v>
      </c>
      <c r="G376" s="214" t="s">
        <v>460</v>
      </c>
    </row>
    <row r="377" spans="1:7" hidden="1" x14ac:dyDescent="0.2">
      <c r="A377" s="214" t="s">
        <v>2821</v>
      </c>
      <c r="B377" s="23" t="s">
        <v>76</v>
      </c>
      <c r="C377" s="214" t="s">
        <v>14</v>
      </c>
      <c r="E377" s="214" t="s">
        <v>1437</v>
      </c>
      <c r="F377" s="214" t="s">
        <v>1259</v>
      </c>
      <c r="G377" s="214" t="s">
        <v>460</v>
      </c>
    </row>
    <row r="378" spans="1:7" hidden="1" x14ac:dyDescent="0.2">
      <c r="A378" s="214" t="s">
        <v>2821</v>
      </c>
      <c r="B378" s="23" t="s">
        <v>76</v>
      </c>
      <c r="C378" s="214" t="s">
        <v>14</v>
      </c>
      <c r="E378" s="214" t="s">
        <v>1437</v>
      </c>
      <c r="F378" s="214" t="s">
        <v>1259</v>
      </c>
      <c r="G378" s="214" t="s">
        <v>457</v>
      </c>
    </row>
    <row r="379" spans="1:7" hidden="1" x14ac:dyDescent="0.2">
      <c r="A379" s="214" t="s">
        <v>2821</v>
      </c>
      <c r="B379" s="23" t="s">
        <v>76</v>
      </c>
      <c r="C379" s="214" t="s">
        <v>14</v>
      </c>
      <c r="E379" s="214" t="s">
        <v>1437</v>
      </c>
      <c r="F379" s="214" t="s">
        <v>1259</v>
      </c>
      <c r="G379" s="214" t="s">
        <v>646</v>
      </c>
    </row>
    <row r="380" spans="1:7" hidden="1" x14ac:dyDescent="0.2">
      <c r="A380" s="214" t="s">
        <v>2821</v>
      </c>
      <c r="B380" s="23" t="s">
        <v>76</v>
      </c>
      <c r="C380" s="214" t="s">
        <v>14</v>
      </c>
      <c r="E380" s="214" t="s">
        <v>1437</v>
      </c>
      <c r="F380" s="214" t="s">
        <v>185</v>
      </c>
      <c r="G380" s="214" t="s">
        <v>433</v>
      </c>
    </row>
    <row r="381" spans="1:7" hidden="1" x14ac:dyDescent="0.2">
      <c r="A381" s="214" t="s">
        <v>2821</v>
      </c>
      <c r="B381" s="23" t="s">
        <v>76</v>
      </c>
      <c r="C381" s="214" t="s">
        <v>14</v>
      </c>
      <c r="E381" s="214" t="s">
        <v>1437</v>
      </c>
      <c r="F381" s="214" t="s">
        <v>1435</v>
      </c>
      <c r="G381" s="214" t="s">
        <v>36</v>
      </c>
    </row>
    <row r="382" spans="1:7" hidden="1" x14ac:dyDescent="0.2">
      <c r="A382" s="214" t="s">
        <v>2821</v>
      </c>
      <c r="B382" s="74" t="s">
        <v>76</v>
      </c>
      <c r="C382" s="214" t="s">
        <v>14</v>
      </c>
      <c r="E382" s="214" t="s">
        <v>1437</v>
      </c>
      <c r="F382" s="214" t="s">
        <v>1259</v>
      </c>
      <c r="G382" s="214" t="s">
        <v>460</v>
      </c>
    </row>
    <row r="383" spans="1:7" hidden="1" x14ac:dyDescent="0.2">
      <c r="A383" s="214" t="s">
        <v>2821</v>
      </c>
      <c r="B383" s="23" t="s">
        <v>76</v>
      </c>
      <c r="C383" s="214" t="s">
        <v>14</v>
      </c>
      <c r="E383" s="214" t="s">
        <v>1437</v>
      </c>
      <c r="F383" s="214" t="s">
        <v>185</v>
      </c>
      <c r="G383" s="214" t="s">
        <v>298</v>
      </c>
    </row>
    <row r="384" spans="1:7" hidden="1" x14ac:dyDescent="0.2">
      <c r="A384" s="214" t="s">
        <v>2821</v>
      </c>
      <c r="B384" s="23" t="s">
        <v>76</v>
      </c>
      <c r="C384" s="214" t="s">
        <v>14</v>
      </c>
      <c r="E384" s="214" t="s">
        <v>1437</v>
      </c>
      <c r="F384" s="214" t="s">
        <v>1460</v>
      </c>
      <c r="G384" s="214" t="s">
        <v>246</v>
      </c>
    </row>
    <row r="385" spans="1:7" hidden="1" x14ac:dyDescent="0.2">
      <c r="A385" s="214" t="s">
        <v>2821</v>
      </c>
      <c r="B385" s="23" t="s">
        <v>76</v>
      </c>
      <c r="C385" s="214" t="s">
        <v>14</v>
      </c>
      <c r="E385" s="214" t="s">
        <v>1437</v>
      </c>
      <c r="F385" s="214" t="s">
        <v>1259</v>
      </c>
      <c r="G385" s="214" t="s">
        <v>460</v>
      </c>
    </row>
    <row r="386" spans="1:7" hidden="1" x14ac:dyDescent="0.2">
      <c r="A386" s="214" t="s">
        <v>2821</v>
      </c>
      <c r="B386" s="23" t="s">
        <v>76</v>
      </c>
      <c r="C386" s="214" t="s">
        <v>14</v>
      </c>
      <c r="E386" s="214" t="s">
        <v>1437</v>
      </c>
      <c r="F386" s="214" t="s">
        <v>1259</v>
      </c>
      <c r="G386" s="214" t="s">
        <v>283</v>
      </c>
    </row>
    <row r="387" spans="1:7" hidden="1" x14ac:dyDescent="0.2">
      <c r="A387" s="214" t="s">
        <v>2836</v>
      </c>
      <c r="B387" s="23" t="s">
        <v>76</v>
      </c>
      <c r="C387" s="214" t="s">
        <v>324</v>
      </c>
      <c r="E387" s="214" t="s">
        <v>1437</v>
      </c>
      <c r="F387" s="214" t="s">
        <v>1259</v>
      </c>
      <c r="G387" s="214" t="s">
        <v>460</v>
      </c>
    </row>
    <row r="388" spans="1:7" hidden="1" x14ac:dyDescent="0.2">
      <c r="A388" s="214" t="s">
        <v>2836</v>
      </c>
      <c r="B388" s="23" t="s">
        <v>76</v>
      </c>
      <c r="C388" s="214" t="s">
        <v>324</v>
      </c>
      <c r="E388" s="214" t="s">
        <v>1437</v>
      </c>
      <c r="F388" s="214" t="s">
        <v>1259</v>
      </c>
      <c r="G388" s="214" t="s">
        <v>460</v>
      </c>
    </row>
    <row r="389" spans="1:7" hidden="1" x14ac:dyDescent="0.2">
      <c r="A389" s="214" t="s">
        <v>2836</v>
      </c>
      <c r="B389" s="23" t="s">
        <v>76</v>
      </c>
      <c r="C389" s="214" t="s">
        <v>324</v>
      </c>
      <c r="E389" s="214" t="s">
        <v>1437</v>
      </c>
      <c r="F389" s="214" t="s">
        <v>1259</v>
      </c>
      <c r="G389" s="214" t="s">
        <v>460</v>
      </c>
    </row>
    <row r="390" spans="1:7" hidden="1" x14ac:dyDescent="0.2">
      <c r="A390" s="214" t="s">
        <v>2836</v>
      </c>
      <c r="B390" s="23" t="s">
        <v>76</v>
      </c>
      <c r="C390" s="214" t="s">
        <v>324</v>
      </c>
      <c r="E390" s="214" t="s">
        <v>1437</v>
      </c>
      <c r="F390" s="214" t="s">
        <v>1259</v>
      </c>
      <c r="G390" s="214" t="s">
        <v>460</v>
      </c>
    </row>
    <row r="391" spans="1:7" hidden="1" x14ac:dyDescent="0.2">
      <c r="A391" s="214" t="s">
        <v>2836</v>
      </c>
      <c r="B391" s="23" t="s">
        <v>76</v>
      </c>
      <c r="C391" s="214" t="s">
        <v>324</v>
      </c>
      <c r="E391" s="214" t="s">
        <v>1437</v>
      </c>
      <c r="F391" s="214" t="s">
        <v>1259</v>
      </c>
      <c r="G391" s="214" t="s">
        <v>460</v>
      </c>
    </row>
    <row r="392" spans="1:7" x14ac:dyDescent="0.2">
      <c r="A392" s="214" t="s">
        <v>2836</v>
      </c>
      <c r="B392" s="23" t="s">
        <v>76</v>
      </c>
      <c r="C392" s="214" t="s">
        <v>324</v>
      </c>
      <c r="E392" s="214" t="s">
        <v>1437</v>
      </c>
      <c r="F392" s="214" t="s">
        <v>1259</v>
      </c>
      <c r="G392" s="214" t="s">
        <v>218</v>
      </c>
    </row>
    <row r="393" spans="1:7" hidden="1" x14ac:dyDescent="0.2">
      <c r="A393" s="214" t="s">
        <v>2836</v>
      </c>
      <c r="B393" s="23" t="s">
        <v>76</v>
      </c>
      <c r="C393" s="214" t="s">
        <v>324</v>
      </c>
      <c r="E393" s="214" t="s">
        <v>1437</v>
      </c>
      <c r="F393" s="214" t="s">
        <v>1259</v>
      </c>
      <c r="G393" s="214" t="s">
        <v>142</v>
      </c>
    </row>
    <row r="394" spans="1:7" hidden="1" x14ac:dyDescent="0.2">
      <c r="A394" s="214" t="s">
        <v>2836</v>
      </c>
      <c r="B394" s="23" t="s">
        <v>76</v>
      </c>
      <c r="C394" s="214" t="s">
        <v>324</v>
      </c>
      <c r="E394" s="214" t="s">
        <v>1437</v>
      </c>
      <c r="F394" s="214" t="s">
        <v>1259</v>
      </c>
      <c r="G394" s="214" t="s">
        <v>283</v>
      </c>
    </row>
    <row r="395" spans="1:7" hidden="1" x14ac:dyDescent="0.2">
      <c r="A395" s="214" t="s">
        <v>2836</v>
      </c>
      <c r="B395" s="23" t="s">
        <v>76</v>
      </c>
      <c r="C395" s="214" t="s">
        <v>324</v>
      </c>
      <c r="E395" s="214" t="s">
        <v>1437</v>
      </c>
      <c r="F395" s="214" t="s">
        <v>1460</v>
      </c>
      <c r="G395" s="214" t="s">
        <v>246</v>
      </c>
    </row>
    <row r="396" spans="1:7" hidden="1" x14ac:dyDescent="0.2">
      <c r="A396" s="214" t="s">
        <v>2852</v>
      </c>
      <c r="B396" s="74" t="s">
        <v>76</v>
      </c>
      <c r="C396" s="214" t="s">
        <v>1867</v>
      </c>
      <c r="E396" s="214" t="s">
        <v>1437</v>
      </c>
      <c r="F396" s="214" t="s">
        <v>1259</v>
      </c>
      <c r="G396" s="214" t="s">
        <v>142</v>
      </c>
    </row>
    <row r="397" spans="1:7" hidden="1" x14ac:dyDescent="0.2">
      <c r="A397" s="214" t="s">
        <v>2852</v>
      </c>
      <c r="B397" s="23" t="s">
        <v>76</v>
      </c>
      <c r="C397" s="214" t="s">
        <v>1867</v>
      </c>
      <c r="E397" s="214" t="s">
        <v>1437</v>
      </c>
      <c r="F397" s="214" t="s">
        <v>1435</v>
      </c>
      <c r="G397" s="214" t="s">
        <v>465</v>
      </c>
    </row>
    <row r="398" spans="1:7" hidden="1" x14ac:dyDescent="0.2">
      <c r="A398" s="214" t="s">
        <v>2852</v>
      </c>
      <c r="B398" s="23" t="s">
        <v>76</v>
      </c>
      <c r="C398" s="214" t="s">
        <v>1867</v>
      </c>
      <c r="E398" s="214" t="s">
        <v>1437</v>
      </c>
      <c r="F398" s="214" t="s">
        <v>1259</v>
      </c>
      <c r="G398" s="214" t="s">
        <v>460</v>
      </c>
    </row>
    <row r="399" spans="1:7" hidden="1" x14ac:dyDescent="0.2">
      <c r="A399" s="214" t="s">
        <v>2852</v>
      </c>
      <c r="B399" s="23" t="s">
        <v>76</v>
      </c>
      <c r="C399" s="214" t="s">
        <v>1867</v>
      </c>
      <c r="E399" s="214" t="s">
        <v>1437</v>
      </c>
      <c r="F399" s="214" t="s">
        <v>1460</v>
      </c>
      <c r="G399" s="214" t="s">
        <v>464</v>
      </c>
    </row>
    <row r="400" spans="1:7" hidden="1" x14ac:dyDescent="0.2">
      <c r="A400" s="214" t="s">
        <v>2852</v>
      </c>
      <c r="B400" s="23" t="s">
        <v>76</v>
      </c>
      <c r="C400" s="214" t="s">
        <v>1867</v>
      </c>
      <c r="E400" s="214" t="s">
        <v>1437</v>
      </c>
      <c r="F400" s="214" t="s">
        <v>1460</v>
      </c>
      <c r="G400" s="214" t="s">
        <v>464</v>
      </c>
    </row>
    <row r="401" spans="1:7" hidden="1" x14ac:dyDescent="0.2">
      <c r="A401" s="214" t="s">
        <v>2852</v>
      </c>
      <c r="B401" s="23" t="s">
        <v>76</v>
      </c>
      <c r="C401" s="214" t="s">
        <v>1867</v>
      </c>
      <c r="E401" s="214" t="s">
        <v>1437</v>
      </c>
      <c r="F401" s="214" t="s">
        <v>1460</v>
      </c>
      <c r="G401" s="214" t="s">
        <v>464</v>
      </c>
    </row>
    <row r="402" spans="1:7" hidden="1" x14ac:dyDescent="0.2">
      <c r="A402" s="214" t="s">
        <v>2852</v>
      </c>
      <c r="B402" s="23" t="s">
        <v>76</v>
      </c>
      <c r="C402" s="214" t="s">
        <v>1867</v>
      </c>
      <c r="E402" s="214" t="s">
        <v>1437</v>
      </c>
      <c r="F402" s="214" t="s">
        <v>1259</v>
      </c>
      <c r="G402" s="214" t="s">
        <v>460</v>
      </c>
    </row>
    <row r="403" spans="1:7" hidden="1" x14ac:dyDescent="0.2">
      <c r="A403" s="214" t="s">
        <v>2852</v>
      </c>
      <c r="B403" s="23" t="s">
        <v>76</v>
      </c>
      <c r="C403" s="214" t="s">
        <v>1867</v>
      </c>
      <c r="E403" s="214" t="s">
        <v>1437</v>
      </c>
      <c r="F403" s="214" t="s">
        <v>1460</v>
      </c>
      <c r="G403" s="214" t="s">
        <v>464</v>
      </c>
    </row>
    <row r="404" spans="1:7" hidden="1" x14ac:dyDescent="0.2">
      <c r="A404" s="214" t="s">
        <v>2852</v>
      </c>
      <c r="B404" s="23" t="s">
        <v>76</v>
      </c>
      <c r="C404" s="214" t="s">
        <v>1867</v>
      </c>
      <c r="E404" s="214" t="s">
        <v>1437</v>
      </c>
      <c r="F404" s="214" t="s">
        <v>1259</v>
      </c>
      <c r="G404" s="214" t="s">
        <v>142</v>
      </c>
    </row>
    <row r="405" spans="1:7" hidden="1" x14ac:dyDescent="0.2">
      <c r="A405" s="214" t="s">
        <v>2661</v>
      </c>
      <c r="B405" s="23" t="s">
        <v>76</v>
      </c>
      <c r="C405" s="214" t="s">
        <v>1871</v>
      </c>
      <c r="E405" s="214" t="s">
        <v>1437</v>
      </c>
      <c r="F405" s="214" t="s">
        <v>1435</v>
      </c>
      <c r="G405" s="214" t="s">
        <v>465</v>
      </c>
    </row>
    <row r="406" spans="1:7" hidden="1" x14ac:dyDescent="0.2">
      <c r="A406" s="214" t="s">
        <v>2661</v>
      </c>
      <c r="B406" s="74" t="s">
        <v>76</v>
      </c>
      <c r="C406" s="214" t="s">
        <v>1871</v>
      </c>
      <c r="E406" s="214" t="s">
        <v>1437</v>
      </c>
      <c r="F406" s="214" t="s">
        <v>1259</v>
      </c>
      <c r="G406" s="214" t="s">
        <v>143</v>
      </c>
    </row>
    <row r="407" spans="1:7" hidden="1" x14ac:dyDescent="0.2">
      <c r="A407" s="214" t="s">
        <v>2661</v>
      </c>
      <c r="B407" s="23" t="s">
        <v>76</v>
      </c>
      <c r="C407" s="214" t="s">
        <v>1871</v>
      </c>
      <c r="E407" s="214" t="s">
        <v>1437</v>
      </c>
      <c r="F407" s="214" t="s">
        <v>1259</v>
      </c>
      <c r="G407" s="214" t="s">
        <v>142</v>
      </c>
    </row>
    <row r="408" spans="1:7" x14ac:dyDescent="0.2">
      <c r="A408" s="214" t="s">
        <v>2661</v>
      </c>
      <c r="B408" s="23" t="s">
        <v>76</v>
      </c>
      <c r="C408" s="214" t="s">
        <v>1871</v>
      </c>
      <c r="E408" s="214" t="s">
        <v>1437</v>
      </c>
      <c r="F408" s="214" t="s">
        <v>1259</v>
      </c>
      <c r="G408" s="214" t="s">
        <v>218</v>
      </c>
    </row>
    <row r="409" spans="1:7" hidden="1" x14ac:dyDescent="0.2">
      <c r="A409" s="214" t="s">
        <v>2661</v>
      </c>
      <c r="B409" s="23" t="s">
        <v>76</v>
      </c>
      <c r="C409" s="214" t="s">
        <v>1871</v>
      </c>
      <c r="E409" s="214" t="s">
        <v>1437</v>
      </c>
      <c r="F409" s="214" t="s">
        <v>1259</v>
      </c>
      <c r="G409" s="214" t="s">
        <v>460</v>
      </c>
    </row>
    <row r="410" spans="1:7" hidden="1" x14ac:dyDescent="0.2">
      <c r="A410" s="214" t="s">
        <v>2661</v>
      </c>
      <c r="B410" s="23" t="s">
        <v>76</v>
      </c>
      <c r="C410" s="214" t="s">
        <v>1871</v>
      </c>
      <c r="E410" s="214" t="s">
        <v>1437</v>
      </c>
      <c r="F410" s="214" t="s">
        <v>1259</v>
      </c>
      <c r="G410" s="214" t="s">
        <v>459</v>
      </c>
    </row>
    <row r="411" spans="1:7" x14ac:dyDescent="0.2">
      <c r="A411" s="214" t="s">
        <v>2874</v>
      </c>
      <c r="B411" s="23" t="s">
        <v>76</v>
      </c>
      <c r="C411" s="214" t="s">
        <v>61</v>
      </c>
      <c r="E411" s="214" t="s">
        <v>1437</v>
      </c>
      <c r="F411" s="214" t="s">
        <v>1259</v>
      </c>
      <c r="G411" s="214" t="s">
        <v>218</v>
      </c>
    </row>
    <row r="412" spans="1:7" hidden="1" x14ac:dyDescent="0.2">
      <c r="A412" s="214" t="s">
        <v>2892</v>
      </c>
      <c r="B412" s="23" t="s">
        <v>76</v>
      </c>
      <c r="C412" s="214" t="s">
        <v>367</v>
      </c>
      <c r="E412" s="214" t="s">
        <v>1437</v>
      </c>
      <c r="F412" s="214" t="s">
        <v>1259</v>
      </c>
      <c r="G412" s="214" t="s">
        <v>142</v>
      </c>
    </row>
    <row r="413" spans="1:7" hidden="1" x14ac:dyDescent="0.2">
      <c r="A413" s="214" t="s">
        <v>2892</v>
      </c>
      <c r="B413" s="23" t="s">
        <v>76</v>
      </c>
      <c r="C413" s="214" t="s">
        <v>367</v>
      </c>
      <c r="E413" s="214" t="s">
        <v>1437</v>
      </c>
      <c r="F413" s="214" t="s">
        <v>1259</v>
      </c>
      <c r="G413" s="214" t="s">
        <v>460</v>
      </c>
    </row>
    <row r="414" spans="1:7" hidden="1" x14ac:dyDescent="0.2">
      <c r="A414" s="214" t="s">
        <v>2930</v>
      </c>
      <c r="B414" s="23" t="s">
        <v>76</v>
      </c>
      <c r="C414" s="214" t="s">
        <v>3450</v>
      </c>
      <c r="E414" s="214" t="s">
        <v>1437</v>
      </c>
      <c r="F414" s="214" t="s">
        <v>1259</v>
      </c>
      <c r="G414" s="214" t="s">
        <v>460</v>
      </c>
    </row>
    <row r="415" spans="1:7" hidden="1" x14ac:dyDescent="0.2">
      <c r="A415" s="214" t="s">
        <v>2930</v>
      </c>
      <c r="B415" s="23" t="s">
        <v>76</v>
      </c>
      <c r="C415" s="214" t="s">
        <v>3450</v>
      </c>
      <c r="E415" s="214" t="s">
        <v>1437</v>
      </c>
      <c r="F415" s="214" t="s">
        <v>1259</v>
      </c>
      <c r="G415" s="214" t="s">
        <v>460</v>
      </c>
    </row>
    <row r="416" spans="1:7" hidden="1" x14ac:dyDescent="0.2">
      <c r="A416" s="214" t="s">
        <v>2930</v>
      </c>
      <c r="B416" s="23" t="s">
        <v>76</v>
      </c>
      <c r="C416" s="214" t="s">
        <v>3450</v>
      </c>
      <c r="E416" s="214" t="s">
        <v>1437</v>
      </c>
      <c r="F416" s="214" t="s">
        <v>1259</v>
      </c>
      <c r="G416" s="214" t="s">
        <v>142</v>
      </c>
    </row>
    <row r="417" spans="1:7" x14ac:dyDescent="0.2">
      <c r="A417" s="214" t="s">
        <v>2930</v>
      </c>
      <c r="B417" s="23" t="s">
        <v>76</v>
      </c>
      <c r="C417" s="214" t="s">
        <v>3450</v>
      </c>
      <c r="E417" s="214" t="s">
        <v>1437</v>
      </c>
      <c r="F417" s="214" t="s">
        <v>1259</v>
      </c>
      <c r="G417" s="214" t="s">
        <v>218</v>
      </c>
    </row>
    <row r="418" spans="1:7" hidden="1" x14ac:dyDescent="0.2">
      <c r="A418" s="214" t="s">
        <v>2930</v>
      </c>
      <c r="B418" s="23" t="s">
        <v>76</v>
      </c>
      <c r="C418" s="214" t="s">
        <v>3450</v>
      </c>
      <c r="E418" s="214" t="s">
        <v>1437</v>
      </c>
      <c r="F418" s="214" t="s">
        <v>1259</v>
      </c>
      <c r="G418" s="214" t="s">
        <v>460</v>
      </c>
    </row>
    <row r="419" spans="1:7" hidden="1" x14ac:dyDescent="0.2">
      <c r="A419" s="214" t="s">
        <v>2930</v>
      </c>
      <c r="B419" s="23" t="s">
        <v>76</v>
      </c>
      <c r="C419" s="214" t="s">
        <v>3450</v>
      </c>
      <c r="E419" s="214" t="s">
        <v>1437</v>
      </c>
      <c r="F419" s="214" t="s">
        <v>1435</v>
      </c>
      <c r="G419" s="214" t="s">
        <v>465</v>
      </c>
    </row>
    <row r="420" spans="1:7" hidden="1" x14ac:dyDescent="0.2">
      <c r="A420" s="214" t="s">
        <v>2930</v>
      </c>
      <c r="B420" s="23" t="s">
        <v>76</v>
      </c>
      <c r="C420" s="214" t="s">
        <v>3450</v>
      </c>
      <c r="E420" s="214" t="s">
        <v>1437</v>
      </c>
      <c r="F420" s="214" t="s">
        <v>1259</v>
      </c>
      <c r="G420" s="214" t="s">
        <v>375</v>
      </c>
    </row>
    <row r="421" spans="1:7" hidden="1" x14ac:dyDescent="0.2">
      <c r="A421" s="214" t="s">
        <v>2930</v>
      </c>
      <c r="B421" s="23" t="s">
        <v>76</v>
      </c>
      <c r="C421" s="214" t="s">
        <v>3450</v>
      </c>
      <c r="E421" s="214" t="s">
        <v>1437</v>
      </c>
      <c r="F421" s="214" t="s">
        <v>1259</v>
      </c>
      <c r="G421" s="214" t="s">
        <v>142</v>
      </c>
    </row>
    <row r="422" spans="1:7" hidden="1" x14ac:dyDescent="0.2">
      <c r="A422" s="214" t="s">
        <v>2930</v>
      </c>
      <c r="B422" s="23" t="s">
        <v>76</v>
      </c>
      <c r="C422" s="214" t="s">
        <v>3450</v>
      </c>
      <c r="E422" s="214" t="s">
        <v>1437</v>
      </c>
      <c r="F422" s="214" t="s">
        <v>1259</v>
      </c>
      <c r="G422" s="214" t="s">
        <v>460</v>
      </c>
    </row>
    <row r="423" spans="1:7" hidden="1" x14ac:dyDescent="0.2">
      <c r="A423" s="214" t="s">
        <v>2930</v>
      </c>
      <c r="B423" s="23" t="s">
        <v>76</v>
      </c>
      <c r="C423" s="214" t="s">
        <v>3450</v>
      </c>
      <c r="E423" s="214" t="s">
        <v>1437</v>
      </c>
      <c r="F423" s="214" t="s">
        <v>185</v>
      </c>
      <c r="G423" s="214" t="s">
        <v>433</v>
      </c>
    </row>
    <row r="424" spans="1:7" hidden="1" x14ac:dyDescent="0.2">
      <c r="A424" s="214" t="s">
        <v>2930</v>
      </c>
      <c r="B424" s="23" t="s">
        <v>76</v>
      </c>
      <c r="C424" s="214" t="s">
        <v>3450</v>
      </c>
      <c r="E424" s="214" t="s">
        <v>1437</v>
      </c>
      <c r="F424" s="214" t="s">
        <v>1435</v>
      </c>
      <c r="G424" s="214" t="s">
        <v>248</v>
      </c>
    </row>
    <row r="425" spans="1:7" hidden="1" x14ac:dyDescent="0.2">
      <c r="A425" s="214" t="s">
        <v>2930</v>
      </c>
      <c r="B425" s="23" t="s">
        <v>76</v>
      </c>
      <c r="C425" s="214" t="s">
        <v>3450</v>
      </c>
      <c r="E425" s="214" t="s">
        <v>1437</v>
      </c>
      <c r="F425" s="214" t="s">
        <v>1460</v>
      </c>
      <c r="G425" s="214" t="s">
        <v>246</v>
      </c>
    </row>
    <row r="426" spans="1:7" hidden="1" x14ac:dyDescent="0.2">
      <c r="A426" s="214" t="s">
        <v>2930</v>
      </c>
      <c r="B426" s="23" t="s">
        <v>76</v>
      </c>
      <c r="C426" s="214" t="s">
        <v>3450</v>
      </c>
      <c r="E426" s="214" t="s">
        <v>1437</v>
      </c>
      <c r="F426" s="214" t="s">
        <v>1259</v>
      </c>
      <c r="G426" s="214" t="s">
        <v>460</v>
      </c>
    </row>
    <row r="427" spans="1:7" hidden="1" x14ac:dyDescent="0.2">
      <c r="A427" s="214" t="s">
        <v>2930</v>
      </c>
      <c r="B427" s="23" t="s">
        <v>76</v>
      </c>
      <c r="C427" s="214" t="s">
        <v>3450</v>
      </c>
      <c r="E427" s="214" t="s">
        <v>1437</v>
      </c>
      <c r="F427" s="214" t="s">
        <v>1435</v>
      </c>
      <c r="G427" s="214" t="s">
        <v>26</v>
      </c>
    </row>
    <row r="428" spans="1:7" hidden="1" x14ac:dyDescent="0.2">
      <c r="A428" s="214" t="s">
        <v>2930</v>
      </c>
      <c r="B428" s="23" t="s">
        <v>76</v>
      </c>
      <c r="C428" s="214" t="s">
        <v>3450</v>
      </c>
      <c r="E428" s="214" t="s">
        <v>1437</v>
      </c>
      <c r="F428" s="214" t="s">
        <v>1259</v>
      </c>
      <c r="G428" s="214" t="s">
        <v>460</v>
      </c>
    </row>
    <row r="429" spans="1:7" hidden="1" x14ac:dyDescent="0.2">
      <c r="A429" s="214" t="s">
        <v>2930</v>
      </c>
      <c r="B429" s="23" t="s">
        <v>76</v>
      </c>
      <c r="C429" s="214" t="s">
        <v>3450</v>
      </c>
      <c r="E429" s="214" t="s">
        <v>1437</v>
      </c>
      <c r="F429" s="214" t="s">
        <v>1259</v>
      </c>
      <c r="G429" s="214" t="s">
        <v>283</v>
      </c>
    </row>
    <row r="430" spans="1:7" hidden="1" x14ac:dyDescent="0.2">
      <c r="A430" s="214" t="s">
        <v>2930</v>
      </c>
      <c r="B430" s="23" t="s">
        <v>76</v>
      </c>
      <c r="C430" s="214" t="s">
        <v>3450</v>
      </c>
      <c r="E430" s="214" t="s">
        <v>1437</v>
      </c>
      <c r="F430" s="214" t="s">
        <v>1259</v>
      </c>
      <c r="G430" s="214" t="s">
        <v>460</v>
      </c>
    </row>
    <row r="431" spans="1:7" hidden="1" x14ac:dyDescent="0.2">
      <c r="A431" s="214" t="s">
        <v>2606</v>
      </c>
      <c r="B431" s="74" t="s">
        <v>76</v>
      </c>
      <c r="C431" s="214" t="s">
        <v>537</v>
      </c>
      <c r="E431" s="214" t="s">
        <v>1437</v>
      </c>
      <c r="F431" s="214" t="s">
        <v>1259</v>
      </c>
      <c r="G431" s="214" t="s">
        <v>460</v>
      </c>
    </row>
    <row r="432" spans="1:7" hidden="1" x14ac:dyDescent="0.2">
      <c r="A432" s="214" t="s">
        <v>2606</v>
      </c>
      <c r="B432" s="23" t="s">
        <v>76</v>
      </c>
      <c r="C432" s="214" t="s">
        <v>537</v>
      </c>
      <c r="E432" s="214" t="s">
        <v>1437</v>
      </c>
      <c r="F432" s="214" t="s">
        <v>1460</v>
      </c>
      <c r="G432" s="214" t="s">
        <v>246</v>
      </c>
    </row>
    <row r="433" spans="1:7" hidden="1" x14ac:dyDescent="0.2">
      <c r="A433" s="214" t="s">
        <v>2606</v>
      </c>
      <c r="B433" s="23" t="s">
        <v>76</v>
      </c>
      <c r="C433" s="214" t="s">
        <v>537</v>
      </c>
      <c r="E433" s="214" t="s">
        <v>1437</v>
      </c>
      <c r="F433" s="214" t="s">
        <v>1259</v>
      </c>
      <c r="G433" s="214" t="s">
        <v>283</v>
      </c>
    </row>
    <row r="434" spans="1:7" hidden="1" x14ac:dyDescent="0.2">
      <c r="A434" s="214" t="s">
        <v>2606</v>
      </c>
      <c r="B434" s="23" t="s">
        <v>76</v>
      </c>
      <c r="C434" s="214" t="s">
        <v>537</v>
      </c>
      <c r="E434" s="214" t="s">
        <v>1437</v>
      </c>
      <c r="F434" s="214" t="s">
        <v>1259</v>
      </c>
      <c r="G434" s="214" t="s">
        <v>460</v>
      </c>
    </row>
    <row r="435" spans="1:7" hidden="1" x14ac:dyDescent="0.2">
      <c r="A435" s="214" t="s">
        <v>2606</v>
      </c>
      <c r="B435" s="23" t="s">
        <v>76</v>
      </c>
      <c r="C435" s="214" t="s">
        <v>537</v>
      </c>
      <c r="E435" s="214" t="s">
        <v>1437</v>
      </c>
      <c r="F435" s="214" t="s">
        <v>1259</v>
      </c>
      <c r="G435" s="214" t="s">
        <v>646</v>
      </c>
    </row>
    <row r="436" spans="1:7" hidden="1" x14ac:dyDescent="0.2">
      <c r="A436" s="214" t="s">
        <v>2606</v>
      </c>
      <c r="B436" s="23" t="s">
        <v>76</v>
      </c>
      <c r="C436" s="214" t="s">
        <v>537</v>
      </c>
      <c r="E436" s="214" t="s">
        <v>1437</v>
      </c>
      <c r="F436" s="214" t="s">
        <v>1259</v>
      </c>
      <c r="G436" s="214" t="s">
        <v>460</v>
      </c>
    </row>
    <row r="437" spans="1:7" hidden="1" x14ac:dyDescent="0.2">
      <c r="A437" s="214" t="s">
        <v>2606</v>
      </c>
      <c r="B437" s="23" t="s">
        <v>76</v>
      </c>
      <c r="C437" s="214" t="s">
        <v>537</v>
      </c>
      <c r="E437" s="214" t="s">
        <v>1437</v>
      </c>
      <c r="F437" s="214" t="s">
        <v>1259</v>
      </c>
      <c r="G437" s="214" t="s">
        <v>460</v>
      </c>
    </row>
    <row r="438" spans="1:7" hidden="1" x14ac:dyDescent="0.2">
      <c r="A438" s="214" t="s">
        <v>2977</v>
      </c>
      <c r="B438" s="23" t="s">
        <v>76</v>
      </c>
      <c r="C438" s="214" t="s">
        <v>57</v>
      </c>
      <c r="E438" s="214" t="s">
        <v>1437</v>
      </c>
      <c r="F438" s="214" t="s">
        <v>1435</v>
      </c>
      <c r="G438" s="214" t="s">
        <v>465</v>
      </c>
    </row>
    <row r="439" spans="1:7" hidden="1" x14ac:dyDescent="0.2">
      <c r="A439" s="214" t="s">
        <v>2977</v>
      </c>
      <c r="B439" s="23" t="s">
        <v>76</v>
      </c>
      <c r="C439" s="214" t="s">
        <v>57</v>
      </c>
      <c r="E439" s="214" t="s">
        <v>1437</v>
      </c>
      <c r="F439" s="214" t="s">
        <v>1259</v>
      </c>
      <c r="G439" s="214" t="s">
        <v>460</v>
      </c>
    </row>
    <row r="440" spans="1:7" x14ac:dyDescent="0.2">
      <c r="A440" s="214" t="s">
        <v>2977</v>
      </c>
      <c r="B440" s="23" t="s">
        <v>76</v>
      </c>
      <c r="C440" s="214" t="s">
        <v>57</v>
      </c>
      <c r="E440" s="214" t="s">
        <v>1437</v>
      </c>
      <c r="F440" s="214" t="s">
        <v>1259</v>
      </c>
      <c r="G440" s="214" t="s">
        <v>218</v>
      </c>
    </row>
    <row r="441" spans="1:7" hidden="1" x14ac:dyDescent="0.2">
      <c r="A441" s="214" t="s">
        <v>2977</v>
      </c>
      <c r="B441" s="74" t="s">
        <v>76</v>
      </c>
      <c r="C441" s="214" t="s">
        <v>57</v>
      </c>
      <c r="E441" s="214" t="s">
        <v>1437</v>
      </c>
      <c r="F441" s="214" t="s">
        <v>1259</v>
      </c>
      <c r="G441" s="214" t="s">
        <v>460</v>
      </c>
    </row>
    <row r="442" spans="1:7" hidden="1" x14ac:dyDescent="0.2">
      <c r="A442" s="214" t="s">
        <v>2977</v>
      </c>
      <c r="B442" s="23" t="s">
        <v>76</v>
      </c>
      <c r="C442" s="214" t="s">
        <v>57</v>
      </c>
      <c r="E442" s="214" t="s">
        <v>1437</v>
      </c>
      <c r="F442" s="214" t="s">
        <v>1259</v>
      </c>
      <c r="G442" s="214" t="s">
        <v>142</v>
      </c>
    </row>
    <row r="443" spans="1:7" hidden="1" x14ac:dyDescent="0.2">
      <c r="A443" s="214" t="s">
        <v>2977</v>
      </c>
      <c r="B443" s="23" t="s">
        <v>76</v>
      </c>
      <c r="C443" s="214" t="s">
        <v>57</v>
      </c>
      <c r="E443" s="214" t="s">
        <v>1437</v>
      </c>
      <c r="F443" s="214" t="s">
        <v>1259</v>
      </c>
      <c r="G443" s="214" t="s">
        <v>460</v>
      </c>
    </row>
    <row r="444" spans="1:7" hidden="1" x14ac:dyDescent="0.2">
      <c r="A444" s="214" t="s">
        <v>2977</v>
      </c>
      <c r="B444" s="23" t="s">
        <v>76</v>
      </c>
      <c r="C444" s="214" t="s">
        <v>57</v>
      </c>
      <c r="E444" s="214" t="s">
        <v>1437</v>
      </c>
      <c r="F444" s="214" t="s">
        <v>1259</v>
      </c>
      <c r="G444" s="214" t="s">
        <v>460</v>
      </c>
    </row>
    <row r="445" spans="1:7" hidden="1" x14ac:dyDescent="0.2">
      <c r="A445" s="214" t="s">
        <v>2977</v>
      </c>
      <c r="B445" s="23" t="s">
        <v>76</v>
      </c>
      <c r="C445" s="214" t="s">
        <v>57</v>
      </c>
      <c r="E445" s="214" t="s">
        <v>1437</v>
      </c>
      <c r="F445" s="214" t="s">
        <v>1259</v>
      </c>
      <c r="G445" s="214" t="s">
        <v>460</v>
      </c>
    </row>
    <row r="446" spans="1:7" hidden="1" x14ac:dyDescent="0.2">
      <c r="A446" s="214" t="s">
        <v>2977</v>
      </c>
      <c r="B446" s="23" t="s">
        <v>76</v>
      </c>
      <c r="C446" s="214" t="s">
        <v>57</v>
      </c>
      <c r="E446" s="214" t="s">
        <v>1437</v>
      </c>
      <c r="F446" s="214" t="s">
        <v>185</v>
      </c>
      <c r="G446" s="214" t="s">
        <v>433</v>
      </c>
    </row>
    <row r="447" spans="1:7" hidden="1" x14ac:dyDescent="0.2">
      <c r="A447" s="214" t="s">
        <v>2977</v>
      </c>
      <c r="B447" s="23" t="s">
        <v>76</v>
      </c>
      <c r="C447" s="214" t="s">
        <v>57</v>
      </c>
      <c r="E447" s="214" t="s">
        <v>1437</v>
      </c>
      <c r="F447" s="214" t="s">
        <v>1435</v>
      </c>
      <c r="G447" s="214" t="s">
        <v>36</v>
      </c>
    </row>
    <row r="448" spans="1:7" hidden="1" x14ac:dyDescent="0.2">
      <c r="A448" s="214" t="s">
        <v>2977</v>
      </c>
      <c r="B448" s="23" t="s">
        <v>76</v>
      </c>
      <c r="C448" s="214" t="s">
        <v>57</v>
      </c>
      <c r="E448" s="214" t="s">
        <v>1437</v>
      </c>
      <c r="F448" s="214" t="s">
        <v>1435</v>
      </c>
      <c r="G448" s="214" t="s">
        <v>248</v>
      </c>
    </row>
    <row r="449" spans="1:7" hidden="1" x14ac:dyDescent="0.2">
      <c r="A449" s="214" t="s">
        <v>2977</v>
      </c>
      <c r="B449" s="23" t="s">
        <v>76</v>
      </c>
      <c r="C449" s="214" t="s">
        <v>57</v>
      </c>
      <c r="E449" s="214" t="s">
        <v>1437</v>
      </c>
      <c r="F449" s="214" t="s">
        <v>1259</v>
      </c>
      <c r="G449" s="214" t="s">
        <v>142</v>
      </c>
    </row>
    <row r="450" spans="1:7" hidden="1" x14ac:dyDescent="0.2">
      <c r="A450" s="214" t="s">
        <v>2977</v>
      </c>
      <c r="B450" s="23" t="s">
        <v>76</v>
      </c>
      <c r="C450" s="214" t="s">
        <v>57</v>
      </c>
      <c r="E450" s="214" t="s">
        <v>1437</v>
      </c>
      <c r="F450" s="214" t="s">
        <v>1259</v>
      </c>
      <c r="G450" s="214" t="s">
        <v>646</v>
      </c>
    </row>
    <row r="451" spans="1:7" hidden="1" x14ac:dyDescent="0.2">
      <c r="A451" s="214" t="s">
        <v>2977</v>
      </c>
      <c r="B451" s="74" t="s">
        <v>76</v>
      </c>
      <c r="C451" s="214" t="s">
        <v>57</v>
      </c>
      <c r="E451" s="214" t="s">
        <v>1437</v>
      </c>
      <c r="F451" s="214" t="s">
        <v>1259</v>
      </c>
      <c r="G451" s="214" t="s">
        <v>143</v>
      </c>
    </row>
    <row r="452" spans="1:7" hidden="1" x14ac:dyDescent="0.2">
      <c r="A452" s="214" t="s">
        <v>2977</v>
      </c>
      <c r="B452" s="23" t="s">
        <v>76</v>
      </c>
      <c r="C452" s="214" t="s">
        <v>57</v>
      </c>
      <c r="E452" s="214" t="s">
        <v>1437</v>
      </c>
      <c r="F452" s="214" t="s">
        <v>1435</v>
      </c>
      <c r="G452" s="214" t="s">
        <v>26</v>
      </c>
    </row>
    <row r="453" spans="1:7" hidden="1" x14ac:dyDescent="0.2">
      <c r="A453" s="214" t="s">
        <v>2977</v>
      </c>
      <c r="B453" s="23" t="s">
        <v>76</v>
      </c>
      <c r="C453" s="214" t="s">
        <v>57</v>
      </c>
      <c r="E453" s="214" t="s">
        <v>1437</v>
      </c>
      <c r="F453" s="214" t="s">
        <v>1435</v>
      </c>
      <c r="G453" s="214" t="s">
        <v>465</v>
      </c>
    </row>
    <row r="454" spans="1:7" hidden="1" x14ac:dyDescent="0.2">
      <c r="A454" s="214" t="s">
        <v>2977</v>
      </c>
      <c r="B454" s="23" t="s">
        <v>76</v>
      </c>
      <c r="C454" s="214" t="s">
        <v>57</v>
      </c>
      <c r="E454" s="214" t="s">
        <v>1437</v>
      </c>
      <c r="F454" s="214" t="s">
        <v>1259</v>
      </c>
      <c r="G454" s="214" t="s">
        <v>460</v>
      </c>
    </row>
    <row r="455" spans="1:7" hidden="1" x14ac:dyDescent="0.2">
      <c r="A455" s="214" t="s">
        <v>2977</v>
      </c>
      <c r="B455" s="23" t="s">
        <v>76</v>
      </c>
      <c r="C455" s="214" t="s">
        <v>57</v>
      </c>
      <c r="E455" s="214" t="s">
        <v>1437</v>
      </c>
      <c r="F455" s="214" t="s">
        <v>443</v>
      </c>
      <c r="G455" s="214" t="s">
        <v>479</v>
      </c>
    </row>
    <row r="456" spans="1:7" hidden="1" x14ac:dyDescent="0.2">
      <c r="A456" s="214" t="s">
        <v>2977</v>
      </c>
      <c r="B456" s="23" t="s">
        <v>76</v>
      </c>
      <c r="C456" s="214" t="s">
        <v>57</v>
      </c>
      <c r="E456" s="214" t="s">
        <v>1437</v>
      </c>
      <c r="F456" s="214" t="s">
        <v>1435</v>
      </c>
      <c r="G456" s="214" t="s">
        <v>55</v>
      </c>
    </row>
    <row r="457" spans="1:7" hidden="1" x14ac:dyDescent="0.2">
      <c r="A457" s="214" t="s">
        <v>2977</v>
      </c>
      <c r="B457" s="23" t="s">
        <v>76</v>
      </c>
      <c r="C457" s="214" t="s">
        <v>57</v>
      </c>
      <c r="E457" s="214" t="s">
        <v>1437</v>
      </c>
      <c r="F457" s="214" t="s">
        <v>1435</v>
      </c>
      <c r="G457" s="214" t="s">
        <v>465</v>
      </c>
    </row>
    <row r="458" spans="1:7" hidden="1" x14ac:dyDescent="0.2">
      <c r="A458" s="214" t="s">
        <v>2977</v>
      </c>
      <c r="B458" s="74" t="s">
        <v>76</v>
      </c>
      <c r="C458" s="214" t="s">
        <v>57</v>
      </c>
      <c r="E458" s="214" t="s">
        <v>1437</v>
      </c>
      <c r="F458" s="214" t="s">
        <v>1259</v>
      </c>
      <c r="G458" s="214" t="s">
        <v>460</v>
      </c>
    </row>
    <row r="459" spans="1:7" hidden="1" x14ac:dyDescent="0.2">
      <c r="A459" s="214" t="s">
        <v>2977</v>
      </c>
      <c r="B459" s="23" t="s">
        <v>76</v>
      </c>
      <c r="C459" s="214" t="s">
        <v>57</v>
      </c>
      <c r="E459" s="214" t="s">
        <v>1437</v>
      </c>
      <c r="F459" s="214" t="s">
        <v>1435</v>
      </c>
      <c r="G459" s="214" t="s">
        <v>1327</v>
      </c>
    </row>
    <row r="460" spans="1:7" hidden="1" x14ac:dyDescent="0.2">
      <c r="A460" s="214" t="s">
        <v>2991</v>
      </c>
      <c r="B460" s="74" t="s">
        <v>76</v>
      </c>
      <c r="C460" s="214" t="s">
        <v>339</v>
      </c>
      <c r="E460" s="214" t="s">
        <v>1437</v>
      </c>
      <c r="F460" s="214" t="s">
        <v>1435</v>
      </c>
      <c r="G460" s="214" t="s">
        <v>191</v>
      </c>
    </row>
    <row r="461" spans="1:7" hidden="1" x14ac:dyDescent="0.2">
      <c r="A461" s="214" t="s">
        <v>2991</v>
      </c>
      <c r="B461" s="23" t="s">
        <v>76</v>
      </c>
      <c r="C461" s="214" t="s">
        <v>339</v>
      </c>
      <c r="E461" s="214" t="s">
        <v>1437</v>
      </c>
      <c r="F461" s="214" t="s">
        <v>1435</v>
      </c>
      <c r="G461" s="214" t="s">
        <v>249</v>
      </c>
    </row>
    <row r="462" spans="1:7" hidden="1" x14ac:dyDescent="0.2">
      <c r="A462" s="214" t="s">
        <v>2991</v>
      </c>
      <c r="B462" s="23" t="s">
        <v>76</v>
      </c>
      <c r="C462" s="214" t="s">
        <v>339</v>
      </c>
      <c r="E462" s="214" t="s">
        <v>1437</v>
      </c>
      <c r="F462" s="214" t="s">
        <v>1259</v>
      </c>
      <c r="G462" s="214" t="s">
        <v>142</v>
      </c>
    </row>
    <row r="463" spans="1:7" hidden="1" x14ac:dyDescent="0.2">
      <c r="A463" s="214" t="s">
        <v>2991</v>
      </c>
      <c r="B463" s="74" t="s">
        <v>76</v>
      </c>
      <c r="C463" s="214" t="s">
        <v>339</v>
      </c>
      <c r="E463" s="214" t="s">
        <v>1437</v>
      </c>
      <c r="F463" s="214" t="s">
        <v>1259</v>
      </c>
      <c r="G463" s="214" t="s">
        <v>460</v>
      </c>
    </row>
    <row r="464" spans="1:7" hidden="1" x14ac:dyDescent="0.2">
      <c r="A464" s="214" t="s">
        <v>2991</v>
      </c>
      <c r="B464" s="23" t="s">
        <v>76</v>
      </c>
      <c r="C464" s="214" t="s">
        <v>339</v>
      </c>
      <c r="E464" s="214" t="s">
        <v>1437</v>
      </c>
      <c r="F464" s="214" t="s">
        <v>443</v>
      </c>
      <c r="G464" s="214" t="s">
        <v>479</v>
      </c>
    </row>
    <row r="465" spans="1:7" hidden="1" x14ac:dyDescent="0.2">
      <c r="A465" s="214" t="s">
        <v>2991</v>
      </c>
      <c r="B465" s="23" t="s">
        <v>76</v>
      </c>
      <c r="C465" s="214" t="s">
        <v>339</v>
      </c>
      <c r="E465" s="214" t="s">
        <v>1437</v>
      </c>
      <c r="F465" s="214" t="s">
        <v>1259</v>
      </c>
      <c r="G465" s="214" t="s">
        <v>373</v>
      </c>
    </row>
    <row r="466" spans="1:7" hidden="1" x14ac:dyDescent="0.2">
      <c r="A466" s="214" t="s">
        <v>2991</v>
      </c>
      <c r="B466" s="23" t="s">
        <v>76</v>
      </c>
      <c r="C466" s="214" t="s">
        <v>339</v>
      </c>
      <c r="E466" s="214" t="s">
        <v>1437</v>
      </c>
      <c r="F466" s="214" t="s">
        <v>1259</v>
      </c>
      <c r="G466" s="214" t="s">
        <v>460</v>
      </c>
    </row>
    <row r="467" spans="1:7" hidden="1" x14ac:dyDescent="0.2">
      <c r="A467" s="214" t="s">
        <v>2991</v>
      </c>
      <c r="B467" s="23" t="s">
        <v>76</v>
      </c>
      <c r="C467" s="214" t="s">
        <v>339</v>
      </c>
      <c r="E467" s="214" t="s">
        <v>1437</v>
      </c>
      <c r="F467" s="214" t="s">
        <v>1259</v>
      </c>
      <c r="G467" s="214" t="s">
        <v>460</v>
      </c>
    </row>
    <row r="468" spans="1:7" hidden="1" x14ac:dyDescent="0.2">
      <c r="A468" s="214" t="s">
        <v>2991</v>
      </c>
      <c r="B468" s="23" t="s">
        <v>76</v>
      </c>
      <c r="C468" s="214" t="s">
        <v>339</v>
      </c>
      <c r="E468" s="214" t="s">
        <v>1437</v>
      </c>
      <c r="F468" s="214" t="s">
        <v>1259</v>
      </c>
      <c r="G468" s="214" t="s">
        <v>460</v>
      </c>
    </row>
    <row r="469" spans="1:7" hidden="1" x14ac:dyDescent="0.2">
      <c r="A469" s="214" t="s">
        <v>2991</v>
      </c>
      <c r="B469" s="23" t="s">
        <v>76</v>
      </c>
      <c r="C469" s="214" t="s">
        <v>339</v>
      </c>
      <c r="E469" s="214" t="s">
        <v>1437</v>
      </c>
      <c r="F469" s="214" t="s">
        <v>1259</v>
      </c>
      <c r="G469" s="214" t="s">
        <v>460</v>
      </c>
    </row>
    <row r="470" spans="1:7" hidden="1" x14ac:dyDescent="0.2">
      <c r="A470" s="214" t="s">
        <v>2991</v>
      </c>
      <c r="B470" s="23" t="s">
        <v>76</v>
      </c>
      <c r="C470" s="214" t="s">
        <v>339</v>
      </c>
      <c r="E470" s="214" t="s">
        <v>1437</v>
      </c>
      <c r="F470" s="214" t="s">
        <v>1259</v>
      </c>
      <c r="G470" s="214" t="s">
        <v>460</v>
      </c>
    </row>
    <row r="471" spans="1:7" hidden="1" x14ac:dyDescent="0.2">
      <c r="A471" s="214" t="s">
        <v>2991</v>
      </c>
      <c r="B471" s="23" t="s">
        <v>76</v>
      </c>
      <c r="C471" s="214" t="s">
        <v>339</v>
      </c>
      <c r="E471" s="214" t="s">
        <v>1437</v>
      </c>
      <c r="F471" s="214" t="s">
        <v>1259</v>
      </c>
      <c r="G471" s="214" t="s">
        <v>460</v>
      </c>
    </row>
    <row r="472" spans="1:7" hidden="1" x14ac:dyDescent="0.2">
      <c r="A472" s="214" t="s">
        <v>2991</v>
      </c>
      <c r="B472" s="23" t="s">
        <v>76</v>
      </c>
      <c r="C472" s="214" t="s">
        <v>339</v>
      </c>
      <c r="E472" s="214" t="s">
        <v>1437</v>
      </c>
      <c r="F472" s="214" t="s">
        <v>1435</v>
      </c>
      <c r="G472" s="214" t="s">
        <v>55</v>
      </c>
    </row>
    <row r="473" spans="1:7" hidden="1" x14ac:dyDescent="0.2">
      <c r="A473" s="214" t="s">
        <v>2991</v>
      </c>
      <c r="B473" s="23" t="s">
        <v>76</v>
      </c>
      <c r="C473" s="214" t="s">
        <v>339</v>
      </c>
      <c r="E473" s="214" t="s">
        <v>1437</v>
      </c>
      <c r="F473" s="214" t="s">
        <v>1259</v>
      </c>
      <c r="G473" s="214" t="s">
        <v>143</v>
      </c>
    </row>
    <row r="474" spans="1:7" x14ac:dyDescent="0.2">
      <c r="A474" s="214" t="s">
        <v>2991</v>
      </c>
      <c r="B474" s="23" t="s">
        <v>76</v>
      </c>
      <c r="C474" s="214" t="s">
        <v>339</v>
      </c>
      <c r="E474" s="214" t="s">
        <v>1437</v>
      </c>
      <c r="F474" s="214" t="s">
        <v>1259</v>
      </c>
      <c r="G474" s="214" t="s">
        <v>218</v>
      </c>
    </row>
    <row r="475" spans="1:7" hidden="1" x14ac:dyDescent="0.2">
      <c r="A475" s="214" t="s">
        <v>2991</v>
      </c>
      <c r="B475" s="23" t="s">
        <v>76</v>
      </c>
      <c r="C475" s="214" t="s">
        <v>339</v>
      </c>
      <c r="E475" s="214" t="s">
        <v>1437</v>
      </c>
      <c r="F475" s="214" t="s">
        <v>185</v>
      </c>
      <c r="G475" s="214" t="s">
        <v>433</v>
      </c>
    </row>
    <row r="476" spans="1:7" hidden="1" x14ac:dyDescent="0.2">
      <c r="A476" s="214" t="s">
        <v>2991</v>
      </c>
      <c r="B476" s="23" t="s">
        <v>76</v>
      </c>
      <c r="C476" s="214" t="s">
        <v>339</v>
      </c>
      <c r="E476" s="214" t="s">
        <v>1437</v>
      </c>
      <c r="F476" s="214" t="s">
        <v>1259</v>
      </c>
      <c r="G476" s="214" t="s">
        <v>457</v>
      </c>
    </row>
    <row r="477" spans="1:7" hidden="1" x14ac:dyDescent="0.2">
      <c r="A477" s="214" t="s">
        <v>2991</v>
      </c>
      <c r="B477" s="23" t="s">
        <v>76</v>
      </c>
      <c r="C477" s="214" t="s">
        <v>339</v>
      </c>
      <c r="E477" s="214" t="s">
        <v>1437</v>
      </c>
      <c r="F477" s="214" t="s">
        <v>1259</v>
      </c>
      <c r="G477" s="214" t="s">
        <v>460</v>
      </c>
    </row>
    <row r="478" spans="1:7" hidden="1" x14ac:dyDescent="0.2">
      <c r="A478" s="214" t="s">
        <v>2991</v>
      </c>
      <c r="B478" s="23" t="s">
        <v>76</v>
      </c>
      <c r="C478" s="214" t="s">
        <v>339</v>
      </c>
      <c r="E478" s="214" t="s">
        <v>1437</v>
      </c>
      <c r="F478" s="214" t="s">
        <v>1259</v>
      </c>
      <c r="G478" s="214" t="s">
        <v>460</v>
      </c>
    </row>
    <row r="479" spans="1:7" hidden="1" x14ac:dyDescent="0.2">
      <c r="A479" s="214" t="s">
        <v>2991</v>
      </c>
      <c r="B479" s="23" t="s">
        <v>76</v>
      </c>
      <c r="C479" s="214" t="s">
        <v>339</v>
      </c>
      <c r="E479" s="214" t="s">
        <v>1437</v>
      </c>
      <c r="F479" s="214" t="s">
        <v>1259</v>
      </c>
      <c r="G479" s="214" t="s">
        <v>288</v>
      </c>
    </row>
    <row r="480" spans="1:7" x14ac:dyDescent="0.2">
      <c r="A480" s="214" t="s">
        <v>3001</v>
      </c>
      <c r="B480" s="23" t="s">
        <v>76</v>
      </c>
      <c r="C480" s="214" t="s">
        <v>780</v>
      </c>
      <c r="E480" s="214" t="s">
        <v>1437</v>
      </c>
      <c r="F480" s="214" t="s">
        <v>1259</v>
      </c>
      <c r="G480" s="214" t="s">
        <v>218</v>
      </c>
    </row>
    <row r="481" spans="1:7" hidden="1" x14ac:dyDescent="0.2">
      <c r="A481" s="214" t="s">
        <v>3001</v>
      </c>
      <c r="B481" s="74" t="s">
        <v>76</v>
      </c>
      <c r="C481" s="214" t="s">
        <v>780</v>
      </c>
      <c r="E481" s="214" t="s">
        <v>1437</v>
      </c>
      <c r="F481" s="214" t="s">
        <v>1435</v>
      </c>
      <c r="G481" s="214" t="s">
        <v>465</v>
      </c>
    </row>
    <row r="482" spans="1:7" hidden="1" x14ac:dyDescent="0.2">
      <c r="A482" s="214" t="s">
        <v>3001</v>
      </c>
      <c r="B482" s="23" t="s">
        <v>76</v>
      </c>
      <c r="C482" s="214" t="s">
        <v>780</v>
      </c>
      <c r="E482" s="214" t="s">
        <v>1437</v>
      </c>
      <c r="F482" s="214" t="s">
        <v>1259</v>
      </c>
      <c r="G482" s="214" t="s">
        <v>457</v>
      </c>
    </row>
    <row r="483" spans="1:7" hidden="1" x14ac:dyDescent="0.2">
      <c r="A483" s="214" t="s">
        <v>3001</v>
      </c>
      <c r="B483" s="23" t="s">
        <v>76</v>
      </c>
      <c r="C483" s="214" t="s">
        <v>780</v>
      </c>
      <c r="E483" s="214" t="s">
        <v>1437</v>
      </c>
      <c r="F483" s="214" t="s">
        <v>1259</v>
      </c>
      <c r="G483" s="214" t="s">
        <v>283</v>
      </c>
    </row>
    <row r="484" spans="1:7" hidden="1" x14ac:dyDescent="0.2">
      <c r="A484" s="214" t="s">
        <v>3001</v>
      </c>
      <c r="B484" s="23" t="s">
        <v>76</v>
      </c>
      <c r="C484" s="214" t="s">
        <v>780</v>
      </c>
      <c r="E484" s="214" t="s">
        <v>1437</v>
      </c>
      <c r="F484" s="214" t="s">
        <v>1259</v>
      </c>
      <c r="G484" s="214" t="s">
        <v>3492</v>
      </c>
    </row>
    <row r="485" spans="1:7" x14ac:dyDescent="0.2">
      <c r="A485" s="214" t="s">
        <v>3038</v>
      </c>
      <c r="B485" s="23" t="s">
        <v>76</v>
      </c>
      <c r="C485" s="214" t="s">
        <v>906</v>
      </c>
      <c r="E485" s="214" t="s">
        <v>1437</v>
      </c>
      <c r="F485" s="214" t="s">
        <v>1259</v>
      </c>
      <c r="G485" s="214" t="s">
        <v>218</v>
      </c>
    </row>
    <row r="486" spans="1:7" hidden="1" x14ac:dyDescent="0.2">
      <c r="A486" s="214" t="s">
        <v>3023</v>
      </c>
      <c r="B486" s="23" t="s">
        <v>76</v>
      </c>
      <c r="C486" s="214" t="s">
        <v>144</v>
      </c>
      <c r="E486" s="214" t="s">
        <v>1437</v>
      </c>
      <c r="F486" s="214" t="s">
        <v>1259</v>
      </c>
      <c r="G486" s="214" t="s">
        <v>460</v>
      </c>
    </row>
    <row r="487" spans="1:7" hidden="1" x14ac:dyDescent="0.2">
      <c r="A487" s="214" t="s">
        <v>3023</v>
      </c>
      <c r="B487" s="23" t="s">
        <v>76</v>
      </c>
      <c r="C487" s="214" t="s">
        <v>144</v>
      </c>
      <c r="E487" s="214" t="s">
        <v>1437</v>
      </c>
      <c r="F487" s="214" t="s">
        <v>1435</v>
      </c>
      <c r="G487" s="214" t="s">
        <v>465</v>
      </c>
    </row>
    <row r="488" spans="1:7" hidden="1" x14ac:dyDescent="0.2">
      <c r="A488" s="214" t="s">
        <v>3061</v>
      </c>
      <c r="B488" s="23" t="s">
        <v>76</v>
      </c>
      <c r="C488" s="214" t="s">
        <v>1964</v>
      </c>
      <c r="E488" s="214" t="s">
        <v>1437</v>
      </c>
      <c r="F488" s="214" t="s">
        <v>1259</v>
      </c>
      <c r="G488" s="214" t="s">
        <v>460</v>
      </c>
    </row>
    <row r="489" spans="1:7" hidden="1" x14ac:dyDescent="0.2">
      <c r="A489" s="214" t="s">
        <v>3061</v>
      </c>
      <c r="B489" s="74" t="s">
        <v>76</v>
      </c>
      <c r="C489" s="214" t="s">
        <v>1964</v>
      </c>
      <c r="E489" s="214" t="s">
        <v>1437</v>
      </c>
      <c r="F489" s="214" t="s">
        <v>1259</v>
      </c>
      <c r="G489" s="214" t="s">
        <v>375</v>
      </c>
    </row>
    <row r="490" spans="1:7" hidden="1" x14ac:dyDescent="0.2">
      <c r="A490" s="214" t="s">
        <v>3061</v>
      </c>
      <c r="B490" s="23" t="s">
        <v>76</v>
      </c>
      <c r="C490" s="214" t="s">
        <v>1964</v>
      </c>
      <c r="E490" s="214" t="s">
        <v>1437</v>
      </c>
      <c r="F490" s="214" t="s">
        <v>1259</v>
      </c>
      <c r="G490" s="214" t="s">
        <v>142</v>
      </c>
    </row>
    <row r="491" spans="1:7" hidden="1" x14ac:dyDescent="0.2">
      <c r="A491" s="214" t="s">
        <v>3061</v>
      </c>
      <c r="B491" s="23" t="s">
        <v>76</v>
      </c>
      <c r="C491" s="214" t="s">
        <v>1964</v>
      </c>
      <c r="E491" s="214" t="s">
        <v>1437</v>
      </c>
      <c r="F491" s="214" t="s">
        <v>1259</v>
      </c>
      <c r="G491" s="214" t="s">
        <v>460</v>
      </c>
    </row>
    <row r="492" spans="1:7" x14ac:dyDescent="0.2">
      <c r="A492" s="214" t="s">
        <v>3061</v>
      </c>
      <c r="B492" s="23" t="s">
        <v>76</v>
      </c>
      <c r="C492" s="214" t="s">
        <v>1964</v>
      </c>
      <c r="E492" s="214" t="s">
        <v>1437</v>
      </c>
      <c r="F492" s="214" t="s">
        <v>1259</v>
      </c>
      <c r="G492" s="214" t="s">
        <v>218</v>
      </c>
    </row>
    <row r="493" spans="1:7" hidden="1" x14ac:dyDescent="0.2">
      <c r="A493" s="214" t="s">
        <v>3061</v>
      </c>
      <c r="B493" s="23" t="s">
        <v>76</v>
      </c>
      <c r="C493" s="214" t="s">
        <v>1964</v>
      </c>
      <c r="E493" s="214" t="s">
        <v>1437</v>
      </c>
      <c r="F493" s="214" t="s">
        <v>1259</v>
      </c>
      <c r="G493" s="214" t="s">
        <v>283</v>
      </c>
    </row>
    <row r="494" spans="1:7" hidden="1" x14ac:dyDescent="0.2">
      <c r="A494" s="214" t="s">
        <v>3061</v>
      </c>
      <c r="B494" s="23" t="s">
        <v>76</v>
      </c>
      <c r="C494" s="214" t="s">
        <v>1964</v>
      </c>
      <c r="E494" s="214" t="s">
        <v>1437</v>
      </c>
      <c r="F494" s="214" t="s">
        <v>1259</v>
      </c>
      <c r="G494" s="214" t="s">
        <v>60</v>
      </c>
    </row>
    <row r="495" spans="1:7" hidden="1" x14ac:dyDescent="0.2">
      <c r="A495" s="214" t="s">
        <v>3061</v>
      </c>
      <c r="B495" s="23" t="s">
        <v>76</v>
      </c>
      <c r="C495" s="214" t="s">
        <v>1964</v>
      </c>
      <c r="E495" s="214" t="s">
        <v>1437</v>
      </c>
      <c r="F495" s="214" t="s">
        <v>1259</v>
      </c>
      <c r="G495" s="214" t="s">
        <v>142</v>
      </c>
    </row>
    <row r="496" spans="1:7" hidden="1" x14ac:dyDescent="0.2">
      <c r="A496" s="214" t="s">
        <v>3061</v>
      </c>
      <c r="B496" s="23" t="s">
        <v>76</v>
      </c>
      <c r="C496" s="214" t="s">
        <v>1964</v>
      </c>
      <c r="E496" s="214" t="s">
        <v>1437</v>
      </c>
      <c r="F496" s="214" t="s">
        <v>443</v>
      </c>
      <c r="G496" s="214" t="s">
        <v>479</v>
      </c>
    </row>
    <row r="497" spans="1:7" hidden="1" x14ac:dyDescent="0.2">
      <c r="A497" s="214" t="s">
        <v>3061</v>
      </c>
      <c r="B497" s="23" t="s">
        <v>76</v>
      </c>
      <c r="C497" s="214" t="s">
        <v>1964</v>
      </c>
      <c r="E497" s="214" t="s">
        <v>1437</v>
      </c>
      <c r="F497" s="214" t="s">
        <v>1259</v>
      </c>
      <c r="G497" s="214" t="s">
        <v>457</v>
      </c>
    </row>
    <row r="498" spans="1:7" hidden="1" x14ac:dyDescent="0.2">
      <c r="A498" s="214" t="s">
        <v>3061</v>
      </c>
      <c r="B498" s="23" t="s">
        <v>76</v>
      </c>
      <c r="C498" s="214" t="s">
        <v>1964</v>
      </c>
      <c r="E498" s="214" t="s">
        <v>1437</v>
      </c>
      <c r="F498" s="214" t="s">
        <v>1259</v>
      </c>
      <c r="G498" s="214" t="s">
        <v>646</v>
      </c>
    </row>
    <row r="499" spans="1:7" hidden="1" x14ac:dyDescent="0.2">
      <c r="A499" s="214" t="s">
        <v>3061</v>
      </c>
      <c r="B499" s="23" t="s">
        <v>76</v>
      </c>
      <c r="C499" s="214" t="s">
        <v>1964</v>
      </c>
      <c r="E499" s="214" t="s">
        <v>1437</v>
      </c>
      <c r="F499" s="214" t="s">
        <v>185</v>
      </c>
      <c r="G499" s="214" t="s">
        <v>433</v>
      </c>
    </row>
    <row r="500" spans="1:7" hidden="1" x14ac:dyDescent="0.2">
      <c r="A500" s="214" t="s">
        <v>3061</v>
      </c>
      <c r="B500" s="23" t="s">
        <v>76</v>
      </c>
      <c r="C500" s="214" t="s">
        <v>1964</v>
      </c>
      <c r="E500" s="214" t="s">
        <v>1437</v>
      </c>
      <c r="F500" s="214" t="s">
        <v>1259</v>
      </c>
      <c r="G500" s="214" t="s">
        <v>460</v>
      </c>
    </row>
    <row r="501" spans="1:7" hidden="1" x14ac:dyDescent="0.2">
      <c r="A501" s="214" t="s">
        <v>3061</v>
      </c>
      <c r="B501" s="23" t="s">
        <v>76</v>
      </c>
      <c r="C501" s="214" t="s">
        <v>1964</v>
      </c>
      <c r="E501" s="214" t="s">
        <v>1437</v>
      </c>
      <c r="F501" s="214" t="s">
        <v>185</v>
      </c>
      <c r="G501" s="214" t="s">
        <v>298</v>
      </c>
    </row>
    <row r="502" spans="1:7" hidden="1" x14ac:dyDescent="0.2">
      <c r="A502" s="214" t="s">
        <v>3061</v>
      </c>
      <c r="B502" s="23" t="s">
        <v>76</v>
      </c>
      <c r="C502" s="214" t="s">
        <v>1964</v>
      </c>
      <c r="E502" s="214" t="s">
        <v>1437</v>
      </c>
      <c r="F502" s="214" t="s">
        <v>1460</v>
      </c>
      <c r="G502" s="214" t="s">
        <v>246</v>
      </c>
    </row>
    <row r="503" spans="1:7" hidden="1" x14ac:dyDescent="0.2">
      <c r="A503" s="214" t="s">
        <v>3061</v>
      </c>
      <c r="B503" s="23" t="s">
        <v>76</v>
      </c>
      <c r="C503" s="214" t="s">
        <v>1964</v>
      </c>
      <c r="E503" s="214" t="s">
        <v>1437</v>
      </c>
      <c r="F503" s="214" t="s">
        <v>1435</v>
      </c>
      <c r="G503" s="214" t="s">
        <v>248</v>
      </c>
    </row>
    <row r="504" spans="1:7" hidden="1" x14ac:dyDescent="0.2">
      <c r="A504" s="214" t="s">
        <v>3061</v>
      </c>
      <c r="B504" s="23" t="s">
        <v>76</v>
      </c>
      <c r="C504" s="214" t="s">
        <v>1964</v>
      </c>
      <c r="E504" s="214" t="s">
        <v>1437</v>
      </c>
      <c r="F504" s="214" t="s">
        <v>1435</v>
      </c>
      <c r="G504" s="214" t="s">
        <v>465</v>
      </c>
    </row>
    <row r="505" spans="1:7" hidden="1" x14ac:dyDescent="0.2">
      <c r="A505" s="214" t="s">
        <v>3046</v>
      </c>
      <c r="B505" s="23" t="s">
        <v>76</v>
      </c>
      <c r="C505" s="214" t="s">
        <v>551</v>
      </c>
      <c r="E505" s="214" t="s">
        <v>1437</v>
      </c>
      <c r="F505" s="214" t="s">
        <v>1259</v>
      </c>
      <c r="G505" s="214" t="s">
        <v>159</v>
      </c>
    </row>
    <row r="506" spans="1:7" hidden="1" x14ac:dyDescent="0.2">
      <c r="A506" s="214" t="s">
        <v>3082</v>
      </c>
      <c r="B506" s="23" t="s">
        <v>76</v>
      </c>
      <c r="C506" s="214" t="s">
        <v>258</v>
      </c>
      <c r="E506" s="214" t="s">
        <v>1437</v>
      </c>
      <c r="F506" s="214" t="s">
        <v>1259</v>
      </c>
      <c r="G506" s="214" t="s">
        <v>143</v>
      </c>
    </row>
    <row r="507" spans="1:7" hidden="1" x14ac:dyDescent="0.2">
      <c r="A507" s="214" t="s">
        <v>3082</v>
      </c>
      <c r="B507" s="23" t="s">
        <v>76</v>
      </c>
      <c r="C507" s="214" t="s">
        <v>258</v>
      </c>
      <c r="E507" s="214" t="s">
        <v>1437</v>
      </c>
      <c r="F507" s="214" t="s">
        <v>1259</v>
      </c>
      <c r="G507" s="214" t="s">
        <v>142</v>
      </c>
    </row>
    <row r="508" spans="1:7" hidden="1" x14ac:dyDescent="0.2">
      <c r="A508" s="214" t="s">
        <v>3082</v>
      </c>
      <c r="B508" s="23" t="s">
        <v>76</v>
      </c>
      <c r="C508" s="214" t="s">
        <v>258</v>
      </c>
      <c r="E508" s="214" t="s">
        <v>1437</v>
      </c>
      <c r="F508" s="214" t="s">
        <v>1259</v>
      </c>
      <c r="G508" s="214" t="s">
        <v>460</v>
      </c>
    </row>
    <row r="509" spans="1:7" hidden="1" x14ac:dyDescent="0.2">
      <c r="A509" s="214" t="s">
        <v>3082</v>
      </c>
      <c r="B509" s="23" t="s">
        <v>76</v>
      </c>
      <c r="C509" s="214" t="s">
        <v>258</v>
      </c>
      <c r="E509" s="214" t="s">
        <v>1437</v>
      </c>
      <c r="F509" s="214" t="s">
        <v>1259</v>
      </c>
      <c r="G509" s="214" t="s">
        <v>646</v>
      </c>
    </row>
    <row r="510" spans="1:7" hidden="1" x14ac:dyDescent="0.2">
      <c r="A510" s="214" t="s">
        <v>3096</v>
      </c>
      <c r="B510" s="23" t="s">
        <v>76</v>
      </c>
      <c r="C510" s="214" t="s">
        <v>313</v>
      </c>
      <c r="E510" s="214" t="s">
        <v>1437</v>
      </c>
      <c r="F510" s="214" t="s">
        <v>1259</v>
      </c>
      <c r="G510" s="214" t="s">
        <v>460</v>
      </c>
    </row>
    <row r="511" spans="1:7" x14ac:dyDescent="0.2">
      <c r="A511" s="214" t="s">
        <v>3096</v>
      </c>
      <c r="B511" s="23" t="s">
        <v>76</v>
      </c>
      <c r="C511" s="214" t="s">
        <v>313</v>
      </c>
      <c r="E511" s="214" t="s">
        <v>1437</v>
      </c>
      <c r="F511" s="214" t="s">
        <v>1259</v>
      </c>
      <c r="G511" s="214" t="s">
        <v>218</v>
      </c>
    </row>
    <row r="512" spans="1:7" hidden="1" x14ac:dyDescent="0.2">
      <c r="A512" s="214" t="s">
        <v>3096</v>
      </c>
      <c r="B512" s="74" t="s">
        <v>76</v>
      </c>
      <c r="C512" s="214" t="s">
        <v>313</v>
      </c>
      <c r="E512" s="214" t="s">
        <v>1437</v>
      </c>
      <c r="F512" s="214" t="s">
        <v>1435</v>
      </c>
      <c r="G512" s="214" t="s">
        <v>465</v>
      </c>
    </row>
    <row r="513" spans="1:7" hidden="1" x14ac:dyDescent="0.2">
      <c r="A513" s="214" t="s">
        <v>3096</v>
      </c>
      <c r="B513" s="23" t="s">
        <v>76</v>
      </c>
      <c r="C513" s="214" t="s">
        <v>313</v>
      </c>
      <c r="E513" s="214" t="s">
        <v>1437</v>
      </c>
      <c r="F513" s="214" t="s">
        <v>1259</v>
      </c>
      <c r="G513" s="214" t="s">
        <v>375</v>
      </c>
    </row>
    <row r="514" spans="1:7" hidden="1" x14ac:dyDescent="0.2">
      <c r="A514" s="214" t="s">
        <v>3096</v>
      </c>
      <c r="B514" s="23" t="s">
        <v>76</v>
      </c>
      <c r="C514" s="214" t="s">
        <v>313</v>
      </c>
      <c r="E514" s="214" t="s">
        <v>1437</v>
      </c>
      <c r="F514" s="214" t="s">
        <v>1259</v>
      </c>
      <c r="G514" s="214" t="s">
        <v>460</v>
      </c>
    </row>
    <row r="515" spans="1:7" hidden="1" x14ac:dyDescent="0.2">
      <c r="A515" s="214" t="s">
        <v>3096</v>
      </c>
      <c r="B515" s="23" t="s">
        <v>76</v>
      </c>
      <c r="C515" s="214" t="s">
        <v>313</v>
      </c>
      <c r="E515" s="214" t="s">
        <v>1437</v>
      </c>
      <c r="F515" s="214" t="s">
        <v>1259</v>
      </c>
      <c r="G515" s="214" t="s">
        <v>457</v>
      </c>
    </row>
    <row r="516" spans="1:7" hidden="1" x14ac:dyDescent="0.2">
      <c r="A516" s="214" t="s">
        <v>3096</v>
      </c>
      <c r="B516" s="23" t="s">
        <v>76</v>
      </c>
      <c r="C516" s="214" t="s">
        <v>313</v>
      </c>
      <c r="E516" s="214" t="s">
        <v>1437</v>
      </c>
      <c r="F516" s="214" t="s">
        <v>1259</v>
      </c>
      <c r="G516" s="214" t="s">
        <v>459</v>
      </c>
    </row>
    <row r="517" spans="1:7" hidden="1" x14ac:dyDescent="0.2">
      <c r="A517" s="214" t="s">
        <v>3096</v>
      </c>
      <c r="B517" s="23" t="s">
        <v>76</v>
      </c>
      <c r="C517" s="214" t="s">
        <v>313</v>
      </c>
      <c r="E517" s="214" t="s">
        <v>1437</v>
      </c>
      <c r="F517" s="214" t="s">
        <v>1460</v>
      </c>
      <c r="G517" s="214" t="s">
        <v>464</v>
      </c>
    </row>
    <row r="518" spans="1:7" hidden="1" x14ac:dyDescent="0.2">
      <c r="A518" s="214" t="s">
        <v>3096</v>
      </c>
      <c r="B518" s="23" t="s">
        <v>76</v>
      </c>
      <c r="C518" s="214" t="s">
        <v>313</v>
      </c>
      <c r="E518" s="214" t="s">
        <v>1437</v>
      </c>
      <c r="F518" s="214" t="s">
        <v>1460</v>
      </c>
      <c r="G518" s="214" t="s">
        <v>246</v>
      </c>
    </row>
    <row r="519" spans="1:7" hidden="1" x14ac:dyDescent="0.2">
      <c r="A519" s="214" t="s">
        <v>3096</v>
      </c>
      <c r="B519" s="23" t="s">
        <v>76</v>
      </c>
      <c r="C519" s="214" t="s">
        <v>313</v>
      </c>
      <c r="E519" s="214" t="s">
        <v>1437</v>
      </c>
      <c r="F519" s="214" t="s">
        <v>185</v>
      </c>
      <c r="G519" s="214" t="s">
        <v>433</v>
      </c>
    </row>
    <row r="520" spans="1:7" hidden="1" x14ac:dyDescent="0.2">
      <c r="A520" s="214" t="s">
        <v>3096</v>
      </c>
      <c r="B520" s="23" t="s">
        <v>76</v>
      </c>
      <c r="C520" s="214" t="s">
        <v>313</v>
      </c>
      <c r="E520" s="214" t="s">
        <v>1437</v>
      </c>
      <c r="F520" s="214" t="s">
        <v>1259</v>
      </c>
      <c r="G520" s="214" t="s">
        <v>143</v>
      </c>
    </row>
    <row r="521" spans="1:7" hidden="1" x14ac:dyDescent="0.2">
      <c r="A521" s="214" t="s">
        <v>3096</v>
      </c>
      <c r="B521" s="23" t="s">
        <v>76</v>
      </c>
      <c r="C521" s="214" t="s">
        <v>313</v>
      </c>
      <c r="E521" s="214" t="s">
        <v>1437</v>
      </c>
      <c r="F521" s="214" t="s">
        <v>1259</v>
      </c>
      <c r="G521" s="214" t="s">
        <v>283</v>
      </c>
    </row>
    <row r="522" spans="1:7" hidden="1" x14ac:dyDescent="0.2">
      <c r="A522" s="214" t="s">
        <v>3096</v>
      </c>
      <c r="B522" s="23" t="s">
        <v>76</v>
      </c>
      <c r="C522" s="214" t="s">
        <v>313</v>
      </c>
      <c r="E522" s="214" t="s">
        <v>1437</v>
      </c>
      <c r="F522" s="214" t="s">
        <v>443</v>
      </c>
      <c r="G522" s="214" t="s">
        <v>479</v>
      </c>
    </row>
    <row r="523" spans="1:7" hidden="1" x14ac:dyDescent="0.2">
      <c r="A523" s="214" t="s">
        <v>3096</v>
      </c>
      <c r="B523" s="23" t="s">
        <v>76</v>
      </c>
      <c r="C523" s="214" t="s">
        <v>313</v>
      </c>
      <c r="E523" s="214" t="s">
        <v>1437</v>
      </c>
      <c r="F523" s="214" t="s">
        <v>1259</v>
      </c>
      <c r="G523" s="214" t="s">
        <v>288</v>
      </c>
    </row>
    <row r="524" spans="1:7" hidden="1" x14ac:dyDescent="0.2">
      <c r="A524" s="214" t="s">
        <v>3096</v>
      </c>
      <c r="B524" s="23" t="s">
        <v>76</v>
      </c>
      <c r="C524" s="214" t="s">
        <v>313</v>
      </c>
      <c r="E524" s="214" t="s">
        <v>1437</v>
      </c>
      <c r="F524" s="214" t="s">
        <v>1259</v>
      </c>
      <c r="G524" s="214" t="s">
        <v>646</v>
      </c>
    </row>
    <row r="525" spans="1:7" hidden="1" x14ac:dyDescent="0.2">
      <c r="A525" s="214" t="s">
        <v>3096</v>
      </c>
      <c r="B525" s="23" t="s">
        <v>76</v>
      </c>
      <c r="C525" s="214" t="s">
        <v>313</v>
      </c>
      <c r="E525" s="214" t="s">
        <v>1437</v>
      </c>
      <c r="F525" s="214" t="s">
        <v>1259</v>
      </c>
      <c r="G525" s="214" t="s">
        <v>142</v>
      </c>
    </row>
    <row r="526" spans="1:7" hidden="1" x14ac:dyDescent="0.2">
      <c r="A526" s="214" t="s">
        <v>3096</v>
      </c>
      <c r="B526" s="23" t="s">
        <v>76</v>
      </c>
      <c r="C526" s="214" t="s">
        <v>313</v>
      </c>
      <c r="E526" s="214" t="s">
        <v>1437</v>
      </c>
      <c r="F526" s="214" t="s">
        <v>1259</v>
      </c>
      <c r="G526" s="214" t="s">
        <v>372</v>
      </c>
    </row>
    <row r="527" spans="1:7" hidden="1" x14ac:dyDescent="0.2">
      <c r="A527" s="214" t="s">
        <v>3096</v>
      </c>
      <c r="B527" s="23" t="s">
        <v>76</v>
      </c>
      <c r="C527" s="214" t="s">
        <v>313</v>
      </c>
      <c r="E527" s="214" t="s">
        <v>1437</v>
      </c>
      <c r="F527" s="214" t="s">
        <v>1435</v>
      </c>
      <c r="G527" s="214" t="s">
        <v>249</v>
      </c>
    </row>
    <row r="528" spans="1:7" hidden="1" x14ac:dyDescent="0.2">
      <c r="A528" s="214" t="s">
        <v>3096</v>
      </c>
      <c r="B528" s="23" t="s">
        <v>76</v>
      </c>
      <c r="C528" s="214" t="s">
        <v>313</v>
      </c>
      <c r="E528" s="214" t="s">
        <v>1437</v>
      </c>
      <c r="F528" s="214" t="s">
        <v>1259</v>
      </c>
      <c r="G528" s="214" t="s">
        <v>60</v>
      </c>
    </row>
    <row r="529" spans="1:7" hidden="1" x14ac:dyDescent="0.2">
      <c r="A529" s="214" t="s">
        <v>3096</v>
      </c>
      <c r="B529" s="23" t="s">
        <v>76</v>
      </c>
      <c r="C529" s="214" t="s">
        <v>313</v>
      </c>
      <c r="E529" s="214" t="s">
        <v>1437</v>
      </c>
      <c r="F529" s="214" t="s">
        <v>1259</v>
      </c>
      <c r="G529" s="214" t="s">
        <v>159</v>
      </c>
    </row>
    <row r="530" spans="1:7" hidden="1" x14ac:dyDescent="0.2">
      <c r="A530" s="214" t="s">
        <v>3096</v>
      </c>
      <c r="B530" s="23" t="s">
        <v>76</v>
      </c>
      <c r="C530" s="214" t="s">
        <v>313</v>
      </c>
      <c r="E530" s="214" t="s">
        <v>1437</v>
      </c>
      <c r="F530" s="214" t="s">
        <v>1259</v>
      </c>
      <c r="G530" s="214" t="s">
        <v>226</v>
      </c>
    </row>
    <row r="531" spans="1:7" hidden="1" x14ac:dyDescent="0.2">
      <c r="A531" s="214" t="s">
        <v>3096</v>
      </c>
      <c r="B531" s="23" t="s">
        <v>76</v>
      </c>
      <c r="C531" s="214" t="s">
        <v>313</v>
      </c>
      <c r="E531" s="214" t="s">
        <v>1437</v>
      </c>
      <c r="F531" s="214" t="s">
        <v>1259</v>
      </c>
      <c r="G531" s="214" t="s">
        <v>460</v>
      </c>
    </row>
    <row r="532" spans="1:7" hidden="1" x14ac:dyDescent="0.2">
      <c r="A532" s="214" t="s">
        <v>3096</v>
      </c>
      <c r="B532" s="23" t="s">
        <v>76</v>
      </c>
      <c r="C532" s="214" t="s">
        <v>313</v>
      </c>
      <c r="E532" s="214" t="s">
        <v>1437</v>
      </c>
      <c r="F532" s="214" t="s">
        <v>1259</v>
      </c>
      <c r="G532" s="214" t="s">
        <v>460</v>
      </c>
    </row>
    <row r="533" spans="1:7" hidden="1" x14ac:dyDescent="0.2">
      <c r="A533" s="214" t="s">
        <v>3096</v>
      </c>
      <c r="B533" s="74" t="s">
        <v>76</v>
      </c>
      <c r="C533" s="214" t="s">
        <v>313</v>
      </c>
      <c r="E533" s="214" t="s">
        <v>1437</v>
      </c>
      <c r="F533" s="214" t="s">
        <v>1259</v>
      </c>
      <c r="G533" s="214" t="s">
        <v>460</v>
      </c>
    </row>
    <row r="534" spans="1:7" hidden="1" x14ac:dyDescent="0.2">
      <c r="A534" s="214" t="s">
        <v>3096</v>
      </c>
      <c r="B534" s="23" t="s">
        <v>76</v>
      </c>
      <c r="C534" s="214" t="s">
        <v>313</v>
      </c>
      <c r="E534" s="214" t="s">
        <v>1437</v>
      </c>
      <c r="F534" s="214" t="s">
        <v>1259</v>
      </c>
      <c r="G534" s="214" t="s">
        <v>142</v>
      </c>
    </row>
    <row r="535" spans="1:7" x14ac:dyDescent="0.2">
      <c r="A535" s="214" t="s">
        <v>3096</v>
      </c>
      <c r="B535" s="23" t="s">
        <v>76</v>
      </c>
      <c r="C535" s="214" t="s">
        <v>313</v>
      </c>
      <c r="E535" s="214" t="s">
        <v>1437</v>
      </c>
      <c r="F535" s="214" t="s">
        <v>1259</v>
      </c>
      <c r="G535" s="214" t="s">
        <v>218</v>
      </c>
    </row>
    <row r="536" spans="1:7" hidden="1" x14ac:dyDescent="0.2">
      <c r="A536" s="214" t="s">
        <v>3096</v>
      </c>
      <c r="B536" s="23" t="s">
        <v>76</v>
      </c>
      <c r="C536" s="214" t="s">
        <v>313</v>
      </c>
      <c r="E536" s="214" t="s">
        <v>1437</v>
      </c>
      <c r="F536" s="214" t="s">
        <v>1460</v>
      </c>
      <c r="G536" s="214" t="s">
        <v>1287</v>
      </c>
    </row>
    <row r="537" spans="1:7" hidden="1" x14ac:dyDescent="0.2">
      <c r="A537" s="214" t="s">
        <v>3103</v>
      </c>
      <c r="B537" s="23" t="s">
        <v>76</v>
      </c>
      <c r="C537" s="214" t="s">
        <v>33</v>
      </c>
      <c r="E537" s="214" t="s">
        <v>1437</v>
      </c>
      <c r="F537" s="214" t="s">
        <v>1259</v>
      </c>
      <c r="G537" s="214" t="s">
        <v>142</v>
      </c>
    </row>
    <row r="538" spans="1:7" hidden="1" x14ac:dyDescent="0.2">
      <c r="A538" s="214" t="s">
        <v>3103</v>
      </c>
      <c r="B538" s="23" t="s">
        <v>76</v>
      </c>
      <c r="C538" s="214" t="s">
        <v>33</v>
      </c>
      <c r="E538" s="214" t="s">
        <v>1437</v>
      </c>
      <c r="F538" s="214" t="s">
        <v>1259</v>
      </c>
      <c r="G538" s="214" t="s">
        <v>142</v>
      </c>
    </row>
    <row r="539" spans="1:7" hidden="1" x14ac:dyDescent="0.2">
      <c r="A539" s="214" t="s">
        <v>3103</v>
      </c>
      <c r="B539" s="74" t="s">
        <v>76</v>
      </c>
      <c r="C539" s="214" t="s">
        <v>33</v>
      </c>
      <c r="E539" s="214" t="s">
        <v>1437</v>
      </c>
      <c r="F539" s="214" t="s">
        <v>1259</v>
      </c>
      <c r="G539" s="214" t="s">
        <v>375</v>
      </c>
    </row>
    <row r="540" spans="1:7" hidden="1" x14ac:dyDescent="0.2">
      <c r="A540" s="214" t="s">
        <v>3103</v>
      </c>
      <c r="B540" s="23" t="s">
        <v>76</v>
      </c>
      <c r="C540" s="214" t="s">
        <v>33</v>
      </c>
      <c r="E540" s="214" t="s">
        <v>1437</v>
      </c>
      <c r="F540" s="214" t="s">
        <v>1259</v>
      </c>
      <c r="G540" s="214" t="s">
        <v>283</v>
      </c>
    </row>
    <row r="541" spans="1:7" hidden="1" x14ac:dyDescent="0.2">
      <c r="A541" s="214" t="s">
        <v>3103</v>
      </c>
      <c r="B541" s="74" t="s">
        <v>76</v>
      </c>
      <c r="C541" s="214" t="s">
        <v>33</v>
      </c>
      <c r="E541" s="214" t="s">
        <v>1437</v>
      </c>
      <c r="F541" s="214" t="s">
        <v>1259</v>
      </c>
      <c r="G541" s="214" t="s">
        <v>460</v>
      </c>
    </row>
    <row r="542" spans="1:7" x14ac:dyDescent="0.2">
      <c r="A542" s="214" t="s">
        <v>3103</v>
      </c>
      <c r="B542" s="23" t="s">
        <v>76</v>
      </c>
      <c r="C542" s="214" t="s">
        <v>33</v>
      </c>
      <c r="E542" s="214" t="s">
        <v>1437</v>
      </c>
      <c r="F542" s="214" t="s">
        <v>1259</v>
      </c>
      <c r="G542" s="214" t="s">
        <v>218</v>
      </c>
    </row>
    <row r="543" spans="1:7" hidden="1" x14ac:dyDescent="0.2">
      <c r="A543" s="214" t="s">
        <v>3103</v>
      </c>
      <c r="B543" s="23" t="s">
        <v>76</v>
      </c>
      <c r="C543" s="214" t="s">
        <v>33</v>
      </c>
      <c r="E543" s="214" t="s">
        <v>1437</v>
      </c>
      <c r="F543" s="214" t="s">
        <v>1259</v>
      </c>
      <c r="G543" s="214" t="s">
        <v>460</v>
      </c>
    </row>
    <row r="544" spans="1:7" hidden="1" x14ac:dyDescent="0.2">
      <c r="A544" s="214" t="s">
        <v>3103</v>
      </c>
      <c r="B544" s="74" t="s">
        <v>76</v>
      </c>
      <c r="C544" s="214" t="s">
        <v>33</v>
      </c>
      <c r="E544" s="214" t="s">
        <v>1437</v>
      </c>
      <c r="F544" s="214" t="s">
        <v>1259</v>
      </c>
      <c r="G544" s="214" t="s">
        <v>460</v>
      </c>
    </row>
    <row r="545" spans="1:7" hidden="1" x14ac:dyDescent="0.2">
      <c r="A545" s="214" t="s">
        <v>3103</v>
      </c>
      <c r="B545" s="23" t="s">
        <v>76</v>
      </c>
      <c r="C545" s="214" t="s">
        <v>33</v>
      </c>
      <c r="E545" s="214" t="s">
        <v>1437</v>
      </c>
      <c r="F545" s="214" t="s">
        <v>1259</v>
      </c>
      <c r="G545" s="214" t="s">
        <v>460</v>
      </c>
    </row>
    <row r="546" spans="1:7" hidden="1" x14ac:dyDescent="0.2">
      <c r="A546" s="214" t="s">
        <v>3103</v>
      </c>
      <c r="B546" s="23" t="s">
        <v>76</v>
      </c>
      <c r="C546" s="214" t="s">
        <v>33</v>
      </c>
      <c r="E546" s="214" t="s">
        <v>1437</v>
      </c>
      <c r="F546" s="214" t="s">
        <v>1259</v>
      </c>
      <c r="G546" s="214" t="s">
        <v>375</v>
      </c>
    </row>
    <row r="547" spans="1:7" hidden="1" x14ac:dyDescent="0.2">
      <c r="A547" s="214" t="s">
        <v>3103</v>
      </c>
      <c r="B547" s="23" t="s">
        <v>76</v>
      </c>
      <c r="C547" s="214" t="s">
        <v>33</v>
      </c>
      <c r="E547" s="214" t="s">
        <v>1437</v>
      </c>
      <c r="F547" s="214" t="s">
        <v>1259</v>
      </c>
      <c r="G547" s="214" t="s">
        <v>460</v>
      </c>
    </row>
    <row r="548" spans="1:7" hidden="1" x14ac:dyDescent="0.2">
      <c r="A548" s="214" t="s">
        <v>3103</v>
      </c>
      <c r="B548" s="23" t="s">
        <v>76</v>
      </c>
      <c r="C548" s="214" t="s">
        <v>33</v>
      </c>
      <c r="E548" s="214" t="s">
        <v>1437</v>
      </c>
      <c r="F548" s="214" t="s">
        <v>1259</v>
      </c>
      <c r="G548" s="214" t="s">
        <v>142</v>
      </c>
    </row>
    <row r="549" spans="1:7" hidden="1" x14ac:dyDescent="0.2">
      <c r="A549" s="214" t="s">
        <v>3103</v>
      </c>
      <c r="B549" s="23" t="s">
        <v>76</v>
      </c>
      <c r="C549" s="214" t="s">
        <v>33</v>
      </c>
      <c r="E549" s="214" t="s">
        <v>1437</v>
      </c>
      <c r="F549" s="214" t="s">
        <v>443</v>
      </c>
      <c r="G549" s="214" t="s">
        <v>479</v>
      </c>
    </row>
    <row r="550" spans="1:7" hidden="1" x14ac:dyDescent="0.2">
      <c r="A550" s="214" t="s">
        <v>3103</v>
      </c>
      <c r="B550" s="23" t="s">
        <v>76</v>
      </c>
      <c r="C550" s="214" t="s">
        <v>33</v>
      </c>
      <c r="E550" s="214" t="s">
        <v>1437</v>
      </c>
      <c r="F550" s="214" t="s">
        <v>1259</v>
      </c>
      <c r="G550" s="214" t="s">
        <v>283</v>
      </c>
    </row>
    <row r="551" spans="1:7" hidden="1" x14ac:dyDescent="0.2">
      <c r="A551" s="214" t="s">
        <v>3103</v>
      </c>
      <c r="B551" s="23" t="s">
        <v>76</v>
      </c>
      <c r="C551" s="214" t="s">
        <v>33</v>
      </c>
      <c r="E551" s="214" t="s">
        <v>1437</v>
      </c>
      <c r="F551" s="214" t="s">
        <v>1259</v>
      </c>
      <c r="G551" s="214" t="s">
        <v>259</v>
      </c>
    </row>
    <row r="552" spans="1:7" hidden="1" x14ac:dyDescent="0.2">
      <c r="A552" s="214" t="s">
        <v>3103</v>
      </c>
      <c r="B552" s="23" t="s">
        <v>76</v>
      </c>
      <c r="C552" s="214" t="s">
        <v>33</v>
      </c>
      <c r="E552" s="214" t="s">
        <v>1437</v>
      </c>
      <c r="F552" s="214" t="s">
        <v>1259</v>
      </c>
      <c r="G552" s="214" t="s">
        <v>24</v>
      </c>
    </row>
    <row r="553" spans="1:7" hidden="1" x14ac:dyDescent="0.2">
      <c r="A553" s="214" t="s">
        <v>3103</v>
      </c>
      <c r="B553" s="23" t="s">
        <v>76</v>
      </c>
      <c r="C553" s="214" t="s">
        <v>33</v>
      </c>
      <c r="E553" s="214" t="s">
        <v>1437</v>
      </c>
      <c r="F553" s="214" t="s">
        <v>1259</v>
      </c>
      <c r="G553" s="214" t="s">
        <v>3626</v>
      </c>
    </row>
    <row r="554" spans="1:7" hidden="1" x14ac:dyDescent="0.2">
      <c r="A554" s="214" t="s">
        <v>3103</v>
      </c>
      <c r="B554" s="23" t="s">
        <v>76</v>
      </c>
      <c r="C554" s="214" t="s">
        <v>33</v>
      </c>
      <c r="E554" s="214" t="s">
        <v>1437</v>
      </c>
      <c r="F554" s="214" t="s">
        <v>1259</v>
      </c>
      <c r="G554" s="214" t="s">
        <v>460</v>
      </c>
    </row>
    <row r="555" spans="1:7" x14ac:dyDescent="0.2">
      <c r="A555" s="214" t="s">
        <v>3103</v>
      </c>
      <c r="B555" s="23" t="s">
        <v>76</v>
      </c>
      <c r="C555" s="214" t="s">
        <v>33</v>
      </c>
      <c r="E555" s="214" t="s">
        <v>1437</v>
      </c>
      <c r="F555" s="214" t="s">
        <v>1259</v>
      </c>
      <c r="G555" s="214" t="s">
        <v>218</v>
      </c>
    </row>
    <row r="556" spans="1:7" hidden="1" x14ac:dyDescent="0.2">
      <c r="A556" s="214" t="s">
        <v>3374</v>
      </c>
      <c r="B556" s="23" t="s">
        <v>79</v>
      </c>
      <c r="C556" s="214" t="s">
        <v>323</v>
      </c>
      <c r="E556" s="214" t="s">
        <v>1437</v>
      </c>
      <c r="F556" s="214" t="s">
        <v>185</v>
      </c>
      <c r="G556" s="214" t="s">
        <v>237</v>
      </c>
    </row>
    <row r="557" spans="1:7" hidden="1" x14ac:dyDescent="0.2">
      <c r="A557" s="214" t="s">
        <v>3128</v>
      </c>
      <c r="B557" s="23" t="s">
        <v>76</v>
      </c>
      <c r="C557" s="214" t="s">
        <v>429</v>
      </c>
      <c r="E557" s="214" t="s">
        <v>1437</v>
      </c>
      <c r="F557" s="214" t="s">
        <v>1259</v>
      </c>
      <c r="G557" s="214" t="s">
        <v>460</v>
      </c>
    </row>
    <row r="558" spans="1:7" hidden="1" x14ac:dyDescent="0.2">
      <c r="A558" s="214" t="s">
        <v>3128</v>
      </c>
      <c r="B558" s="23" t="s">
        <v>76</v>
      </c>
      <c r="C558" s="214" t="s">
        <v>429</v>
      </c>
      <c r="E558" s="214" t="s">
        <v>1437</v>
      </c>
      <c r="F558" s="214" t="s">
        <v>1259</v>
      </c>
      <c r="G558" s="214" t="s">
        <v>460</v>
      </c>
    </row>
    <row r="559" spans="1:7" hidden="1" x14ac:dyDescent="0.2">
      <c r="A559" s="214" t="s">
        <v>3128</v>
      </c>
      <c r="B559" s="23" t="s">
        <v>76</v>
      </c>
      <c r="C559" s="214" t="s">
        <v>429</v>
      </c>
      <c r="E559" s="214" t="s">
        <v>1437</v>
      </c>
      <c r="F559" s="214" t="s">
        <v>1259</v>
      </c>
      <c r="G559" s="214" t="s">
        <v>460</v>
      </c>
    </row>
    <row r="560" spans="1:7" hidden="1" x14ac:dyDescent="0.2">
      <c r="A560" s="214" t="s">
        <v>3128</v>
      </c>
      <c r="B560" s="23" t="s">
        <v>76</v>
      </c>
      <c r="C560" s="214" t="s">
        <v>429</v>
      </c>
      <c r="E560" s="214" t="s">
        <v>1437</v>
      </c>
      <c r="F560" s="214" t="s">
        <v>1259</v>
      </c>
      <c r="G560" s="214" t="s">
        <v>460</v>
      </c>
    </row>
    <row r="561" spans="1:7" hidden="1" x14ac:dyDescent="0.2">
      <c r="A561" s="214" t="s">
        <v>3128</v>
      </c>
      <c r="B561" s="23" t="s">
        <v>76</v>
      </c>
      <c r="C561" s="214" t="s">
        <v>429</v>
      </c>
      <c r="E561" s="214" t="s">
        <v>1437</v>
      </c>
      <c r="F561" s="214" t="s">
        <v>443</v>
      </c>
      <c r="G561" s="214" t="s">
        <v>479</v>
      </c>
    </row>
    <row r="562" spans="1:7" hidden="1" x14ac:dyDescent="0.2">
      <c r="A562" s="214" t="s">
        <v>3128</v>
      </c>
      <c r="B562" s="74" t="s">
        <v>76</v>
      </c>
      <c r="C562" s="214" t="s">
        <v>429</v>
      </c>
      <c r="E562" s="214" t="s">
        <v>1437</v>
      </c>
      <c r="F562" s="214" t="s">
        <v>1259</v>
      </c>
      <c r="G562" s="214" t="s">
        <v>143</v>
      </c>
    </row>
    <row r="563" spans="1:7" hidden="1" x14ac:dyDescent="0.2">
      <c r="A563" s="214" t="s">
        <v>3128</v>
      </c>
      <c r="B563" s="23" t="s">
        <v>76</v>
      </c>
      <c r="C563" s="214" t="s">
        <v>429</v>
      </c>
      <c r="E563" s="214" t="s">
        <v>1437</v>
      </c>
      <c r="F563" s="214" t="s">
        <v>1259</v>
      </c>
      <c r="G563" s="214" t="s">
        <v>142</v>
      </c>
    </row>
    <row r="564" spans="1:7" hidden="1" x14ac:dyDescent="0.2">
      <c r="A564" s="214" t="s">
        <v>3128</v>
      </c>
      <c r="B564" s="74" t="s">
        <v>76</v>
      </c>
      <c r="C564" s="214" t="s">
        <v>429</v>
      </c>
      <c r="E564" s="214" t="s">
        <v>1437</v>
      </c>
      <c r="F564" s="214" t="s">
        <v>1259</v>
      </c>
      <c r="G564" s="214" t="s">
        <v>457</v>
      </c>
    </row>
    <row r="565" spans="1:7" hidden="1" x14ac:dyDescent="0.2">
      <c r="A565" s="214" t="s">
        <v>3128</v>
      </c>
      <c r="B565" s="23" t="s">
        <v>76</v>
      </c>
      <c r="C565" s="214" t="s">
        <v>429</v>
      </c>
      <c r="E565" s="214" t="s">
        <v>1437</v>
      </c>
      <c r="F565" s="214" t="s">
        <v>1259</v>
      </c>
      <c r="G565" s="214" t="s">
        <v>375</v>
      </c>
    </row>
    <row r="566" spans="1:7" x14ac:dyDescent="0.2">
      <c r="A566" s="214" t="s">
        <v>3128</v>
      </c>
      <c r="B566" s="23" t="s">
        <v>76</v>
      </c>
      <c r="C566" s="214" t="s">
        <v>429</v>
      </c>
      <c r="E566" s="214" t="s">
        <v>1437</v>
      </c>
      <c r="F566" s="214" t="s">
        <v>1259</v>
      </c>
      <c r="G566" s="214" t="s">
        <v>218</v>
      </c>
    </row>
    <row r="567" spans="1:7" hidden="1" x14ac:dyDescent="0.2">
      <c r="A567" s="214" t="s">
        <v>3128</v>
      </c>
      <c r="B567" s="23" t="s">
        <v>76</v>
      </c>
      <c r="C567" s="214" t="s">
        <v>429</v>
      </c>
      <c r="E567" s="214" t="s">
        <v>1437</v>
      </c>
      <c r="F567" s="214" t="s">
        <v>1435</v>
      </c>
      <c r="G567" s="214" t="s">
        <v>465</v>
      </c>
    </row>
    <row r="568" spans="1:7" hidden="1" x14ac:dyDescent="0.2">
      <c r="A568" s="214" t="s">
        <v>3128</v>
      </c>
      <c r="B568" s="23" t="s">
        <v>76</v>
      </c>
      <c r="C568" s="214" t="s">
        <v>429</v>
      </c>
      <c r="E568" s="214" t="s">
        <v>1437</v>
      </c>
      <c r="F568" s="214" t="s">
        <v>1460</v>
      </c>
      <c r="G568" s="214" t="s">
        <v>246</v>
      </c>
    </row>
    <row r="569" spans="1:7" hidden="1" x14ac:dyDescent="0.2">
      <c r="A569" s="214" t="s">
        <v>3128</v>
      </c>
      <c r="B569" s="74" t="s">
        <v>76</v>
      </c>
      <c r="C569" s="214" t="s">
        <v>429</v>
      </c>
      <c r="E569" s="214" t="s">
        <v>1437</v>
      </c>
      <c r="F569" s="214" t="s">
        <v>1435</v>
      </c>
      <c r="G569" s="214" t="s">
        <v>248</v>
      </c>
    </row>
    <row r="570" spans="1:7" hidden="1" x14ac:dyDescent="0.2">
      <c r="A570" s="214" t="s">
        <v>3128</v>
      </c>
      <c r="B570" s="23" t="s">
        <v>76</v>
      </c>
      <c r="C570" s="214" t="s">
        <v>429</v>
      </c>
      <c r="E570" s="214" t="s">
        <v>1437</v>
      </c>
      <c r="F570" s="214" t="s">
        <v>1435</v>
      </c>
      <c r="G570" s="214" t="s">
        <v>26</v>
      </c>
    </row>
    <row r="571" spans="1:7" hidden="1" x14ac:dyDescent="0.2">
      <c r="A571" s="214" t="s">
        <v>3128</v>
      </c>
      <c r="B571" s="23" t="s">
        <v>76</v>
      </c>
      <c r="C571" s="214" t="s">
        <v>429</v>
      </c>
      <c r="E571" s="214" t="s">
        <v>1437</v>
      </c>
      <c r="F571" s="214" t="s">
        <v>185</v>
      </c>
      <c r="G571" s="214" t="s">
        <v>298</v>
      </c>
    </row>
    <row r="572" spans="1:7" hidden="1" x14ac:dyDescent="0.2">
      <c r="A572" s="214" t="s">
        <v>3128</v>
      </c>
      <c r="B572" s="23" t="s">
        <v>76</v>
      </c>
      <c r="C572" s="214" t="s">
        <v>429</v>
      </c>
      <c r="E572" s="214" t="s">
        <v>1437</v>
      </c>
      <c r="F572" s="214" t="s">
        <v>1259</v>
      </c>
      <c r="G572" s="214" t="s">
        <v>460</v>
      </c>
    </row>
    <row r="573" spans="1:7" hidden="1" x14ac:dyDescent="0.2">
      <c r="A573" s="214" t="s">
        <v>3128</v>
      </c>
      <c r="B573" s="23" t="s">
        <v>76</v>
      </c>
      <c r="C573" s="214" t="s">
        <v>429</v>
      </c>
      <c r="E573" s="214" t="s">
        <v>1437</v>
      </c>
      <c r="F573" s="214" t="s">
        <v>1259</v>
      </c>
      <c r="G573" s="214" t="s">
        <v>142</v>
      </c>
    </row>
    <row r="574" spans="1:7" hidden="1" x14ac:dyDescent="0.2">
      <c r="A574" s="214" t="s">
        <v>3128</v>
      </c>
      <c r="B574" s="23" t="s">
        <v>76</v>
      </c>
      <c r="C574" s="214" t="s">
        <v>429</v>
      </c>
      <c r="E574" s="214" t="s">
        <v>1437</v>
      </c>
      <c r="F574" s="214" t="s">
        <v>1259</v>
      </c>
      <c r="G574" s="214" t="s">
        <v>142</v>
      </c>
    </row>
    <row r="575" spans="1:7" hidden="1" x14ac:dyDescent="0.2">
      <c r="A575" s="214" t="s">
        <v>3128</v>
      </c>
      <c r="B575" s="23" t="s">
        <v>76</v>
      </c>
      <c r="C575" s="214" t="s">
        <v>429</v>
      </c>
      <c r="E575" s="214" t="s">
        <v>1437</v>
      </c>
      <c r="F575" s="214" t="s">
        <v>1259</v>
      </c>
      <c r="G575" s="214" t="s">
        <v>459</v>
      </c>
    </row>
    <row r="576" spans="1:7" hidden="1" x14ac:dyDescent="0.2">
      <c r="A576" s="214" t="s">
        <v>3128</v>
      </c>
      <c r="B576" s="23" t="s">
        <v>76</v>
      </c>
      <c r="C576" s="214" t="s">
        <v>429</v>
      </c>
      <c r="E576" s="214" t="s">
        <v>1437</v>
      </c>
      <c r="F576" s="214" t="s">
        <v>1259</v>
      </c>
      <c r="G576" s="214" t="s">
        <v>460</v>
      </c>
    </row>
    <row r="577" spans="1:7" hidden="1" x14ac:dyDescent="0.2">
      <c r="A577" s="214" t="s">
        <v>3128</v>
      </c>
      <c r="B577" s="23" t="s">
        <v>76</v>
      </c>
      <c r="C577" s="214" t="s">
        <v>429</v>
      </c>
      <c r="E577" s="214" t="s">
        <v>1437</v>
      </c>
      <c r="F577" s="214" t="s">
        <v>1259</v>
      </c>
      <c r="G577" s="214" t="s">
        <v>283</v>
      </c>
    </row>
    <row r="578" spans="1:7" hidden="1" x14ac:dyDescent="0.2">
      <c r="A578" s="214" t="s">
        <v>3128</v>
      </c>
      <c r="B578" s="23" t="s">
        <v>76</v>
      </c>
      <c r="C578" s="214" t="s">
        <v>429</v>
      </c>
      <c r="E578" s="214" t="s">
        <v>1437</v>
      </c>
      <c r="F578" s="214" t="s">
        <v>1259</v>
      </c>
      <c r="G578" s="214" t="s">
        <v>24</v>
      </c>
    </row>
    <row r="579" spans="1:7" hidden="1" x14ac:dyDescent="0.2">
      <c r="A579" s="214" t="s">
        <v>3135</v>
      </c>
      <c r="B579" s="23" t="s">
        <v>76</v>
      </c>
      <c r="C579" s="214" t="s">
        <v>2046</v>
      </c>
      <c r="E579" s="214" t="s">
        <v>1437</v>
      </c>
      <c r="F579" s="214" t="s">
        <v>443</v>
      </c>
      <c r="G579" s="214" t="s">
        <v>369</v>
      </c>
    </row>
    <row r="580" spans="1:7" hidden="1" x14ac:dyDescent="0.2">
      <c r="A580" s="214" t="s">
        <v>3135</v>
      </c>
      <c r="B580" s="23" t="s">
        <v>76</v>
      </c>
      <c r="C580" s="214" t="s">
        <v>2046</v>
      </c>
      <c r="E580" s="214" t="s">
        <v>1437</v>
      </c>
      <c r="F580" s="214" t="s">
        <v>1435</v>
      </c>
      <c r="G580" s="214" t="s">
        <v>465</v>
      </c>
    </row>
    <row r="581" spans="1:7" hidden="1" x14ac:dyDescent="0.2">
      <c r="A581" s="214" t="s">
        <v>3135</v>
      </c>
      <c r="B581" s="23" t="s">
        <v>76</v>
      </c>
      <c r="C581" s="214" t="s">
        <v>2046</v>
      </c>
      <c r="E581" s="214" t="s">
        <v>1437</v>
      </c>
      <c r="F581" s="214" t="s">
        <v>1259</v>
      </c>
      <c r="G581" s="214" t="s">
        <v>460</v>
      </c>
    </row>
    <row r="582" spans="1:7" hidden="1" x14ac:dyDescent="0.2">
      <c r="A582" s="214" t="s">
        <v>3135</v>
      </c>
      <c r="B582" s="23" t="s">
        <v>76</v>
      </c>
      <c r="C582" s="214" t="s">
        <v>2046</v>
      </c>
      <c r="E582" s="214" t="s">
        <v>1437</v>
      </c>
      <c r="F582" s="214" t="s">
        <v>1259</v>
      </c>
      <c r="G582" s="214" t="s">
        <v>460</v>
      </c>
    </row>
    <row r="583" spans="1:7" hidden="1" x14ac:dyDescent="0.2">
      <c r="A583" s="214" t="s">
        <v>3160</v>
      </c>
      <c r="B583" s="23" t="s">
        <v>76</v>
      </c>
      <c r="C583" s="214" t="s">
        <v>444</v>
      </c>
      <c r="E583" s="214" t="s">
        <v>1437</v>
      </c>
      <c r="F583" s="214" t="s">
        <v>1259</v>
      </c>
      <c r="G583" s="214" t="s">
        <v>142</v>
      </c>
    </row>
    <row r="584" spans="1:7" hidden="1" x14ac:dyDescent="0.2">
      <c r="A584" s="214" t="s">
        <v>3160</v>
      </c>
      <c r="B584" s="23" t="s">
        <v>76</v>
      </c>
      <c r="C584" s="214" t="s">
        <v>444</v>
      </c>
      <c r="E584" s="214" t="s">
        <v>1437</v>
      </c>
      <c r="F584" s="214" t="s">
        <v>1259</v>
      </c>
      <c r="G584" s="214" t="s">
        <v>142</v>
      </c>
    </row>
    <row r="585" spans="1:7" x14ac:dyDescent="0.2">
      <c r="A585" s="214" t="s">
        <v>3160</v>
      </c>
      <c r="B585" s="23" t="s">
        <v>76</v>
      </c>
      <c r="C585" s="214" t="s">
        <v>444</v>
      </c>
      <c r="E585" s="214" t="s">
        <v>1437</v>
      </c>
      <c r="F585" s="214" t="s">
        <v>1259</v>
      </c>
      <c r="G585" s="214" t="s">
        <v>218</v>
      </c>
    </row>
    <row r="586" spans="1:7" hidden="1" x14ac:dyDescent="0.2">
      <c r="A586" s="214" t="s">
        <v>3160</v>
      </c>
      <c r="B586" s="23" t="s">
        <v>76</v>
      </c>
      <c r="C586" s="214" t="s">
        <v>444</v>
      </c>
      <c r="E586" s="214" t="s">
        <v>1437</v>
      </c>
      <c r="F586" s="214" t="s">
        <v>1259</v>
      </c>
      <c r="G586" s="214" t="s">
        <v>460</v>
      </c>
    </row>
    <row r="587" spans="1:7" hidden="1" x14ac:dyDescent="0.2">
      <c r="A587" s="214" t="s">
        <v>3160</v>
      </c>
      <c r="B587" s="9" t="s">
        <v>76</v>
      </c>
      <c r="C587" s="214" t="s">
        <v>444</v>
      </c>
      <c r="E587" s="214" t="s">
        <v>1437</v>
      </c>
      <c r="F587" s="214" t="s">
        <v>1259</v>
      </c>
      <c r="G587" s="214" t="s">
        <v>460</v>
      </c>
    </row>
    <row r="588" spans="1:7" hidden="1" x14ac:dyDescent="0.2">
      <c r="A588" s="214" t="s">
        <v>3160</v>
      </c>
      <c r="B588" s="23" t="s">
        <v>76</v>
      </c>
      <c r="C588" s="214" t="s">
        <v>444</v>
      </c>
      <c r="E588" s="214" t="s">
        <v>1437</v>
      </c>
      <c r="F588" s="214" t="s">
        <v>1259</v>
      </c>
      <c r="G588" s="214" t="s">
        <v>143</v>
      </c>
    </row>
    <row r="589" spans="1:7" hidden="1" x14ac:dyDescent="0.2">
      <c r="A589" s="214" t="s">
        <v>3160</v>
      </c>
      <c r="B589" s="23" t="s">
        <v>76</v>
      </c>
      <c r="C589" s="214" t="s">
        <v>444</v>
      </c>
      <c r="E589" s="214" t="s">
        <v>1437</v>
      </c>
      <c r="F589" s="214" t="s">
        <v>1435</v>
      </c>
      <c r="G589" s="214" t="s">
        <v>465</v>
      </c>
    </row>
    <row r="590" spans="1:7" hidden="1" x14ac:dyDescent="0.2">
      <c r="A590" s="214" t="s">
        <v>3160</v>
      </c>
      <c r="B590" s="23" t="s">
        <v>76</v>
      </c>
      <c r="C590" s="214" t="s">
        <v>444</v>
      </c>
      <c r="E590" s="214" t="s">
        <v>1437</v>
      </c>
      <c r="F590" s="214" t="s">
        <v>1259</v>
      </c>
      <c r="G590" s="214" t="s">
        <v>460</v>
      </c>
    </row>
    <row r="591" spans="1:7" hidden="1" x14ac:dyDescent="0.2">
      <c r="A591" s="214" t="s">
        <v>3160</v>
      </c>
      <c r="B591" s="23" t="s">
        <v>76</v>
      </c>
      <c r="C591" s="214" t="s">
        <v>444</v>
      </c>
      <c r="E591" s="214" t="s">
        <v>1437</v>
      </c>
      <c r="F591" s="214" t="s">
        <v>1259</v>
      </c>
      <c r="G591" s="214" t="s">
        <v>457</v>
      </c>
    </row>
    <row r="592" spans="1:7" hidden="1" x14ac:dyDescent="0.2">
      <c r="A592" s="214" t="s">
        <v>3160</v>
      </c>
      <c r="B592" s="23" t="s">
        <v>76</v>
      </c>
      <c r="C592" s="214" t="s">
        <v>444</v>
      </c>
      <c r="E592" s="214" t="s">
        <v>1437</v>
      </c>
      <c r="F592" s="214" t="s">
        <v>1259</v>
      </c>
      <c r="G592" s="214" t="s">
        <v>143</v>
      </c>
    </row>
    <row r="593" spans="1:7" hidden="1" x14ac:dyDescent="0.2">
      <c r="A593" s="214" t="s">
        <v>3160</v>
      </c>
      <c r="B593" s="23" t="s">
        <v>76</v>
      </c>
      <c r="C593" s="214" t="s">
        <v>444</v>
      </c>
      <c r="E593" s="214" t="s">
        <v>1437</v>
      </c>
      <c r="F593" s="214" t="s">
        <v>1259</v>
      </c>
      <c r="G593" s="214" t="s">
        <v>460</v>
      </c>
    </row>
    <row r="594" spans="1:7" hidden="1" x14ac:dyDescent="0.2">
      <c r="A594" s="214" t="s">
        <v>3160</v>
      </c>
      <c r="B594" s="23" t="s">
        <v>76</v>
      </c>
      <c r="C594" s="214" t="s">
        <v>444</v>
      </c>
      <c r="E594" s="214" t="s">
        <v>1437</v>
      </c>
      <c r="F594" s="214" t="s">
        <v>1259</v>
      </c>
      <c r="G594" s="214" t="s">
        <v>283</v>
      </c>
    </row>
    <row r="595" spans="1:7" hidden="1" x14ac:dyDescent="0.2">
      <c r="A595" s="214" t="s">
        <v>3160</v>
      </c>
      <c r="B595" s="23" t="s">
        <v>76</v>
      </c>
      <c r="C595" s="214" t="s">
        <v>444</v>
      </c>
      <c r="E595" s="214" t="s">
        <v>1437</v>
      </c>
      <c r="F595" s="214" t="s">
        <v>443</v>
      </c>
      <c r="G595" s="214" t="s">
        <v>479</v>
      </c>
    </row>
    <row r="596" spans="1:7" hidden="1" x14ac:dyDescent="0.2">
      <c r="A596" s="214" t="s">
        <v>3160</v>
      </c>
      <c r="B596" s="23" t="s">
        <v>76</v>
      </c>
      <c r="C596" s="214" t="s">
        <v>444</v>
      </c>
      <c r="E596" s="214" t="s">
        <v>1437</v>
      </c>
      <c r="F596" s="214" t="s">
        <v>1435</v>
      </c>
      <c r="G596" s="214" t="s">
        <v>26</v>
      </c>
    </row>
    <row r="597" spans="1:7" hidden="1" x14ac:dyDescent="0.2">
      <c r="A597" s="214" t="s">
        <v>3160</v>
      </c>
      <c r="B597" s="74" t="s">
        <v>76</v>
      </c>
      <c r="C597" s="214" t="s">
        <v>444</v>
      </c>
      <c r="E597" s="214" t="s">
        <v>1437</v>
      </c>
      <c r="F597" s="214" t="s">
        <v>1259</v>
      </c>
      <c r="G597" s="214" t="s">
        <v>460</v>
      </c>
    </row>
    <row r="598" spans="1:7" hidden="1" x14ac:dyDescent="0.2">
      <c r="A598" s="214" t="s">
        <v>3160</v>
      </c>
      <c r="B598" s="23" t="s">
        <v>76</v>
      </c>
      <c r="C598" s="214" t="s">
        <v>444</v>
      </c>
      <c r="E598" s="214" t="s">
        <v>1437</v>
      </c>
      <c r="F598" s="214" t="s">
        <v>1259</v>
      </c>
      <c r="G598" s="214" t="s">
        <v>460</v>
      </c>
    </row>
    <row r="599" spans="1:7" hidden="1" x14ac:dyDescent="0.2">
      <c r="A599" s="214" t="s">
        <v>3160</v>
      </c>
      <c r="B599" s="23" t="s">
        <v>76</v>
      </c>
      <c r="C599" s="214" t="s">
        <v>444</v>
      </c>
      <c r="E599" s="214" t="s">
        <v>1437</v>
      </c>
      <c r="F599" s="214" t="s">
        <v>1259</v>
      </c>
      <c r="G599" s="214" t="s">
        <v>375</v>
      </c>
    </row>
    <row r="600" spans="1:7" hidden="1" x14ac:dyDescent="0.2">
      <c r="A600" s="214" t="s">
        <v>3160</v>
      </c>
      <c r="B600" s="23" t="s">
        <v>76</v>
      </c>
      <c r="C600" s="214" t="s">
        <v>444</v>
      </c>
      <c r="E600" s="214" t="s">
        <v>1437</v>
      </c>
      <c r="F600" s="214" t="s">
        <v>1259</v>
      </c>
      <c r="G600" s="214" t="s">
        <v>142</v>
      </c>
    </row>
    <row r="601" spans="1:7" hidden="1" x14ac:dyDescent="0.2">
      <c r="A601" s="214" t="s">
        <v>3160</v>
      </c>
      <c r="B601" s="23" t="s">
        <v>76</v>
      </c>
      <c r="C601" s="214" t="s">
        <v>444</v>
      </c>
      <c r="E601" s="214" t="s">
        <v>1437</v>
      </c>
      <c r="F601" s="214" t="s">
        <v>1259</v>
      </c>
      <c r="G601" s="214" t="s">
        <v>283</v>
      </c>
    </row>
    <row r="602" spans="1:7" hidden="1" x14ac:dyDescent="0.2">
      <c r="A602" s="214" t="s">
        <v>3160</v>
      </c>
      <c r="B602" s="23" t="s">
        <v>76</v>
      </c>
      <c r="C602" s="214" t="s">
        <v>444</v>
      </c>
      <c r="E602" s="214" t="s">
        <v>1437</v>
      </c>
      <c r="F602" s="214" t="s">
        <v>1259</v>
      </c>
      <c r="G602" s="214" t="s">
        <v>142</v>
      </c>
    </row>
    <row r="603" spans="1:7" hidden="1" x14ac:dyDescent="0.2">
      <c r="A603" s="214" t="s">
        <v>3192</v>
      </c>
      <c r="B603" s="23" t="s">
        <v>76</v>
      </c>
      <c r="C603" s="214" t="s">
        <v>2103</v>
      </c>
      <c r="E603" s="214" t="s">
        <v>1437</v>
      </c>
      <c r="F603" s="214" t="s">
        <v>1259</v>
      </c>
      <c r="G603" s="214" t="s">
        <v>460</v>
      </c>
    </row>
    <row r="604" spans="1:7" hidden="1" x14ac:dyDescent="0.2">
      <c r="A604" s="214" t="s">
        <v>3192</v>
      </c>
      <c r="B604" s="23" t="s">
        <v>76</v>
      </c>
      <c r="C604" s="214" t="s">
        <v>2103</v>
      </c>
      <c r="E604" s="214" t="s">
        <v>1437</v>
      </c>
      <c r="F604" s="214" t="s">
        <v>1259</v>
      </c>
      <c r="G604" s="214" t="s">
        <v>143</v>
      </c>
    </row>
    <row r="605" spans="1:7" hidden="1" x14ac:dyDescent="0.2">
      <c r="A605" s="214" t="s">
        <v>3192</v>
      </c>
      <c r="B605" s="23" t="s">
        <v>76</v>
      </c>
      <c r="C605" s="214" t="s">
        <v>2103</v>
      </c>
      <c r="E605" s="214" t="s">
        <v>1437</v>
      </c>
      <c r="F605" s="214" t="s">
        <v>1259</v>
      </c>
      <c r="G605" s="214" t="s">
        <v>460</v>
      </c>
    </row>
    <row r="606" spans="1:7" hidden="1" x14ac:dyDescent="0.2">
      <c r="A606" s="214" t="s">
        <v>3192</v>
      </c>
      <c r="B606" s="23" t="s">
        <v>76</v>
      </c>
      <c r="C606" s="214" t="s">
        <v>2103</v>
      </c>
      <c r="E606" s="214" t="s">
        <v>1437</v>
      </c>
      <c r="F606" s="214" t="s">
        <v>1259</v>
      </c>
      <c r="G606" s="214" t="s">
        <v>460</v>
      </c>
    </row>
    <row r="607" spans="1:7" hidden="1" x14ac:dyDescent="0.2">
      <c r="A607" s="214" t="s">
        <v>3192</v>
      </c>
      <c r="B607" s="23" t="s">
        <v>76</v>
      </c>
      <c r="C607" s="214" t="s">
        <v>2103</v>
      </c>
      <c r="E607" s="214" t="s">
        <v>1437</v>
      </c>
      <c r="F607" s="214" t="s">
        <v>1259</v>
      </c>
      <c r="G607" s="214" t="s">
        <v>142</v>
      </c>
    </row>
    <row r="608" spans="1:7" hidden="1" x14ac:dyDescent="0.2">
      <c r="A608" s="214" t="s">
        <v>3151</v>
      </c>
      <c r="B608" s="23" t="s">
        <v>76</v>
      </c>
      <c r="C608" s="214" t="s">
        <v>2104</v>
      </c>
      <c r="E608" s="214" t="s">
        <v>1437</v>
      </c>
      <c r="F608" s="214" t="s">
        <v>1259</v>
      </c>
      <c r="G608" s="214" t="s">
        <v>142</v>
      </c>
    </row>
    <row r="609" spans="1:7" hidden="1" x14ac:dyDescent="0.2">
      <c r="A609" s="214" t="s">
        <v>3151</v>
      </c>
      <c r="B609" s="23" t="s">
        <v>76</v>
      </c>
      <c r="C609" s="214" t="s">
        <v>2104</v>
      </c>
      <c r="E609" s="214" t="s">
        <v>1437</v>
      </c>
      <c r="F609" s="214" t="s">
        <v>1435</v>
      </c>
      <c r="G609" s="214" t="s">
        <v>465</v>
      </c>
    </row>
    <row r="610" spans="1:7" hidden="1" x14ac:dyDescent="0.2">
      <c r="A610" s="214" t="s">
        <v>3151</v>
      </c>
      <c r="B610" s="23" t="s">
        <v>76</v>
      </c>
      <c r="C610" s="214" t="s">
        <v>2104</v>
      </c>
      <c r="E610" s="214" t="s">
        <v>1437</v>
      </c>
      <c r="F610" s="214" t="s">
        <v>1259</v>
      </c>
      <c r="G610" s="214" t="s">
        <v>646</v>
      </c>
    </row>
    <row r="611" spans="1:7" hidden="1" x14ac:dyDescent="0.2">
      <c r="A611" s="214" t="s">
        <v>2567</v>
      </c>
      <c r="B611" s="23" t="s">
        <v>76</v>
      </c>
      <c r="C611" s="214" t="s">
        <v>2105</v>
      </c>
      <c r="E611" s="214" t="s">
        <v>1437</v>
      </c>
      <c r="F611" s="214" t="s">
        <v>1259</v>
      </c>
      <c r="G611" s="214" t="s">
        <v>142</v>
      </c>
    </row>
    <row r="612" spans="1:7" hidden="1" x14ac:dyDescent="0.2">
      <c r="A612" s="214" t="s">
        <v>2622</v>
      </c>
      <c r="B612" s="23" t="s">
        <v>76</v>
      </c>
      <c r="C612" s="214" t="s">
        <v>2143</v>
      </c>
      <c r="E612" s="214" t="s">
        <v>1437</v>
      </c>
      <c r="F612" s="214" t="s">
        <v>1259</v>
      </c>
      <c r="G612" s="214" t="s">
        <v>460</v>
      </c>
    </row>
    <row r="613" spans="1:7" hidden="1" x14ac:dyDescent="0.2">
      <c r="A613" s="214" t="s">
        <v>2281</v>
      </c>
      <c r="B613" s="23" t="s">
        <v>76</v>
      </c>
      <c r="C613" s="214" t="s">
        <v>3429</v>
      </c>
      <c r="E613" s="214" t="s">
        <v>1437</v>
      </c>
      <c r="F613" s="214" t="s">
        <v>1259</v>
      </c>
      <c r="G613" s="214" t="s">
        <v>460</v>
      </c>
    </row>
    <row r="614" spans="1:7" hidden="1" x14ac:dyDescent="0.2">
      <c r="B614" s="23" t="s">
        <v>3626</v>
      </c>
    </row>
    <row r="615" spans="1:7" hidden="1" x14ac:dyDescent="0.2">
      <c r="B615" s="23" t="s">
        <v>460</v>
      </c>
    </row>
    <row r="616" spans="1:7" hidden="1" x14ac:dyDescent="0.2">
      <c r="B616" s="23" t="s">
        <v>218</v>
      </c>
    </row>
    <row r="617" spans="1:7" hidden="1" x14ac:dyDescent="0.2">
      <c r="B617" s="74" t="s">
        <v>646</v>
      </c>
    </row>
    <row r="618" spans="1:7" hidden="1" x14ac:dyDescent="0.2">
      <c r="B618" s="23" t="s">
        <v>237</v>
      </c>
    </row>
    <row r="619" spans="1:7" hidden="1" x14ac:dyDescent="0.2">
      <c r="B619" s="74" t="s">
        <v>460</v>
      </c>
    </row>
    <row r="620" spans="1:7" hidden="1" x14ac:dyDescent="0.2">
      <c r="B620" s="23" t="s">
        <v>460</v>
      </c>
    </row>
    <row r="621" spans="1:7" hidden="1" x14ac:dyDescent="0.2">
      <c r="B621" s="23" t="s">
        <v>460</v>
      </c>
    </row>
    <row r="622" spans="1:7" hidden="1" x14ac:dyDescent="0.2">
      <c r="B622" s="23" t="s">
        <v>460</v>
      </c>
    </row>
    <row r="623" spans="1:7" hidden="1" x14ac:dyDescent="0.2">
      <c r="B623" s="23" t="s">
        <v>460</v>
      </c>
    </row>
    <row r="624" spans="1:7" hidden="1" x14ac:dyDescent="0.2">
      <c r="B624" s="23" t="s">
        <v>479</v>
      </c>
    </row>
    <row r="625" spans="2:2" hidden="1" x14ac:dyDescent="0.2">
      <c r="B625" s="23" t="s">
        <v>143</v>
      </c>
    </row>
    <row r="626" spans="2:2" hidden="1" x14ac:dyDescent="0.2">
      <c r="B626" s="23" t="s">
        <v>142</v>
      </c>
    </row>
    <row r="627" spans="2:2" hidden="1" x14ac:dyDescent="0.2">
      <c r="B627" s="23" t="s">
        <v>457</v>
      </c>
    </row>
    <row r="628" spans="2:2" hidden="1" x14ac:dyDescent="0.2">
      <c r="B628" s="23" t="s">
        <v>375</v>
      </c>
    </row>
    <row r="629" spans="2:2" hidden="1" x14ac:dyDescent="0.2">
      <c r="B629" s="23" t="s">
        <v>218</v>
      </c>
    </row>
    <row r="630" spans="2:2" hidden="1" x14ac:dyDescent="0.2">
      <c r="B630" s="23" t="s">
        <v>465</v>
      </c>
    </row>
    <row r="631" spans="2:2" hidden="1" x14ac:dyDescent="0.2">
      <c r="B631" s="23" t="s">
        <v>246</v>
      </c>
    </row>
    <row r="632" spans="2:2" hidden="1" x14ac:dyDescent="0.2">
      <c r="B632" s="23" t="s">
        <v>248</v>
      </c>
    </row>
    <row r="633" spans="2:2" hidden="1" x14ac:dyDescent="0.2">
      <c r="B633" s="23" t="s">
        <v>26</v>
      </c>
    </row>
    <row r="634" spans="2:2" hidden="1" x14ac:dyDescent="0.2">
      <c r="B634" s="23" t="s">
        <v>298</v>
      </c>
    </row>
    <row r="635" spans="2:2" hidden="1" x14ac:dyDescent="0.2">
      <c r="B635" s="23" t="s">
        <v>460</v>
      </c>
    </row>
    <row r="636" spans="2:2" hidden="1" x14ac:dyDescent="0.2">
      <c r="B636" s="23" t="s">
        <v>142</v>
      </c>
    </row>
    <row r="637" spans="2:2" hidden="1" x14ac:dyDescent="0.2">
      <c r="B637" s="23" t="s">
        <v>142</v>
      </c>
    </row>
    <row r="638" spans="2:2" hidden="1" x14ac:dyDescent="0.2">
      <c r="B638" s="23" t="s">
        <v>459</v>
      </c>
    </row>
    <row r="639" spans="2:2" hidden="1" x14ac:dyDescent="0.2">
      <c r="B639" s="23" t="s">
        <v>460</v>
      </c>
    </row>
    <row r="640" spans="2:2" hidden="1" x14ac:dyDescent="0.2">
      <c r="B640" s="23" t="s">
        <v>283</v>
      </c>
    </row>
    <row r="641" spans="2:2" hidden="1" x14ac:dyDescent="0.2">
      <c r="B641" s="23" t="s">
        <v>24</v>
      </c>
    </row>
    <row r="642" spans="2:2" hidden="1" x14ac:dyDescent="0.2">
      <c r="B642" s="74" t="s">
        <v>460</v>
      </c>
    </row>
    <row r="643" spans="2:2" hidden="1" x14ac:dyDescent="0.2">
      <c r="B643" s="23" t="s">
        <v>369</v>
      </c>
    </row>
    <row r="644" spans="2:2" hidden="1" x14ac:dyDescent="0.2">
      <c r="B644" s="23" t="s">
        <v>465</v>
      </c>
    </row>
    <row r="645" spans="2:2" hidden="1" x14ac:dyDescent="0.2">
      <c r="B645" s="23" t="s">
        <v>460</v>
      </c>
    </row>
    <row r="646" spans="2:2" hidden="1" x14ac:dyDescent="0.2">
      <c r="B646" s="23" t="s">
        <v>460</v>
      </c>
    </row>
    <row r="647" spans="2:2" hidden="1" x14ac:dyDescent="0.2">
      <c r="B647" s="74" t="s">
        <v>460</v>
      </c>
    </row>
    <row r="648" spans="2:2" hidden="1" x14ac:dyDescent="0.2">
      <c r="B648" s="23" t="s">
        <v>142</v>
      </c>
    </row>
    <row r="649" spans="2:2" hidden="1" x14ac:dyDescent="0.2">
      <c r="B649" s="23" t="s">
        <v>142</v>
      </c>
    </row>
    <row r="650" spans="2:2" hidden="1" x14ac:dyDescent="0.2">
      <c r="B650" s="23" t="s">
        <v>218</v>
      </c>
    </row>
    <row r="651" spans="2:2" hidden="1" x14ac:dyDescent="0.2">
      <c r="B651" s="23" t="s">
        <v>460</v>
      </c>
    </row>
    <row r="652" spans="2:2" hidden="1" x14ac:dyDescent="0.2">
      <c r="B652" s="23" t="s">
        <v>460</v>
      </c>
    </row>
    <row r="653" spans="2:2" hidden="1" x14ac:dyDescent="0.2">
      <c r="B653" s="23" t="s">
        <v>143</v>
      </c>
    </row>
    <row r="654" spans="2:2" hidden="1" x14ac:dyDescent="0.2">
      <c r="B654" s="23" t="s">
        <v>465</v>
      </c>
    </row>
    <row r="655" spans="2:2" hidden="1" x14ac:dyDescent="0.2">
      <c r="B655" s="23" t="s">
        <v>460</v>
      </c>
    </row>
    <row r="656" spans="2:2" hidden="1" x14ac:dyDescent="0.2">
      <c r="B656" s="23" t="s">
        <v>457</v>
      </c>
    </row>
    <row r="657" spans="2:2" hidden="1" x14ac:dyDescent="0.2">
      <c r="B657" s="23" t="s">
        <v>143</v>
      </c>
    </row>
    <row r="658" spans="2:2" hidden="1" x14ac:dyDescent="0.2">
      <c r="B658" s="23" t="s">
        <v>460</v>
      </c>
    </row>
    <row r="659" spans="2:2" hidden="1" x14ac:dyDescent="0.2">
      <c r="B659" s="23" t="s">
        <v>283</v>
      </c>
    </row>
    <row r="660" spans="2:2" hidden="1" x14ac:dyDescent="0.2">
      <c r="B660" s="23" t="s">
        <v>479</v>
      </c>
    </row>
    <row r="661" spans="2:2" hidden="1" x14ac:dyDescent="0.2">
      <c r="B661" s="23" t="s">
        <v>26</v>
      </c>
    </row>
    <row r="662" spans="2:2" hidden="1" x14ac:dyDescent="0.2">
      <c r="B662" s="23" t="s">
        <v>460</v>
      </c>
    </row>
    <row r="663" spans="2:2" hidden="1" x14ac:dyDescent="0.2">
      <c r="B663" s="23" t="s">
        <v>460</v>
      </c>
    </row>
    <row r="664" spans="2:2" hidden="1" x14ac:dyDescent="0.2">
      <c r="B664" s="23" t="s">
        <v>375</v>
      </c>
    </row>
    <row r="665" spans="2:2" hidden="1" x14ac:dyDescent="0.2">
      <c r="B665" s="23" t="s">
        <v>142</v>
      </c>
    </row>
    <row r="666" spans="2:2" hidden="1" x14ac:dyDescent="0.2">
      <c r="B666" s="23" t="s">
        <v>283</v>
      </c>
    </row>
    <row r="667" spans="2:2" hidden="1" x14ac:dyDescent="0.2">
      <c r="B667" s="23" t="s">
        <v>142</v>
      </c>
    </row>
    <row r="668" spans="2:2" hidden="1" x14ac:dyDescent="0.2">
      <c r="B668" s="74" t="s">
        <v>460</v>
      </c>
    </row>
    <row r="669" spans="2:2" hidden="1" x14ac:dyDescent="0.2">
      <c r="B669" s="23" t="s">
        <v>460</v>
      </c>
    </row>
    <row r="670" spans="2:2" hidden="1" x14ac:dyDescent="0.2">
      <c r="B670" s="23" t="s">
        <v>143</v>
      </c>
    </row>
    <row r="671" spans="2:2" hidden="1" x14ac:dyDescent="0.2">
      <c r="B671" s="23" t="s">
        <v>460</v>
      </c>
    </row>
    <row r="672" spans="2:2" hidden="1" x14ac:dyDescent="0.2">
      <c r="B672" s="23" t="s">
        <v>460</v>
      </c>
    </row>
    <row r="673" spans="2:2" hidden="1" x14ac:dyDescent="0.2">
      <c r="B673" s="23" t="s">
        <v>142</v>
      </c>
    </row>
    <row r="674" spans="2:2" hidden="1" x14ac:dyDescent="0.2">
      <c r="B674" s="74" t="s">
        <v>460</v>
      </c>
    </row>
    <row r="675" spans="2:2" hidden="1" x14ac:dyDescent="0.2">
      <c r="B675" s="23" t="s">
        <v>142</v>
      </c>
    </row>
    <row r="676" spans="2:2" hidden="1" x14ac:dyDescent="0.2">
      <c r="B676" s="23" t="s">
        <v>465</v>
      </c>
    </row>
    <row r="677" spans="2:2" hidden="1" x14ac:dyDescent="0.2">
      <c r="B677" s="23" t="s">
        <v>646</v>
      </c>
    </row>
    <row r="678" spans="2:2" hidden="1" x14ac:dyDescent="0.2">
      <c r="B678" s="74" t="s">
        <v>460</v>
      </c>
    </row>
    <row r="679" spans="2:2" hidden="1" x14ac:dyDescent="0.2">
      <c r="B679" s="23" t="s">
        <v>142</v>
      </c>
    </row>
    <row r="680" spans="2:2" hidden="1" x14ac:dyDescent="0.2">
      <c r="B680" s="74" t="s">
        <v>460</v>
      </c>
    </row>
    <row r="681" spans="2:2" hidden="1" x14ac:dyDescent="0.2">
      <c r="B681" s="23" t="s">
        <v>460</v>
      </c>
    </row>
    <row r="682" spans="2:2" hidden="1" x14ac:dyDescent="0.2">
      <c r="B682" s="74" t="s">
        <v>460</v>
      </c>
    </row>
    <row r="683" spans="2:2" hidden="1" x14ac:dyDescent="0.2">
      <c r="B683" s="23" t="s">
        <v>460</v>
      </c>
    </row>
  </sheetData>
  <autoFilter ref="A1:G683">
    <filterColumn colId="6">
      <filters>
        <filter val="BANDUNG"/>
      </filters>
    </filterColumn>
  </autoFilter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3:F49"/>
  <sheetViews>
    <sheetView workbookViewId="0">
      <selection activeCell="B4" sqref="B4"/>
    </sheetView>
  </sheetViews>
  <sheetFormatPr defaultRowHeight="12.75" x14ac:dyDescent="0.2"/>
  <cols>
    <col min="1" max="1" width="14" bestFit="1" customWidth="1"/>
    <col min="2" max="2" width="21.85546875" bestFit="1" customWidth="1"/>
    <col min="4" max="4" width="19.140625" customWidth="1"/>
    <col min="5" max="5" width="14" bestFit="1" customWidth="1"/>
    <col min="6" max="6" width="16.7109375" bestFit="1" customWidth="1"/>
  </cols>
  <sheetData>
    <row r="3" spans="1:6" x14ac:dyDescent="0.2">
      <c r="A3" s="284" t="s">
        <v>3688</v>
      </c>
      <c r="B3" t="s">
        <v>3689</v>
      </c>
      <c r="D3" s="288" t="s">
        <v>3691</v>
      </c>
      <c r="E3" s="289" t="s">
        <v>3687</v>
      </c>
      <c r="F3" s="289" t="s">
        <v>3402</v>
      </c>
    </row>
    <row r="4" spans="1:6" x14ac:dyDescent="0.2">
      <c r="A4" s="285" t="s">
        <v>460</v>
      </c>
      <c r="B4" s="286">
        <v>200</v>
      </c>
      <c r="E4" t="str">
        <f t="shared" ref="E4:F9" si="0">A4</f>
        <v>JAKARTA</v>
      </c>
      <c r="F4">
        <f t="shared" si="0"/>
        <v>200</v>
      </c>
    </row>
    <row r="5" spans="1:6" x14ac:dyDescent="0.2">
      <c r="A5" s="285" t="s">
        <v>142</v>
      </c>
      <c r="B5" s="286">
        <v>62</v>
      </c>
      <c r="D5" s="290">
        <v>1</v>
      </c>
      <c r="E5" t="str">
        <f t="shared" si="0"/>
        <v>SURABAYA</v>
      </c>
      <c r="F5">
        <f t="shared" si="0"/>
        <v>62</v>
      </c>
    </row>
    <row r="6" spans="1:6" x14ac:dyDescent="0.2">
      <c r="A6" s="285" t="s">
        <v>218</v>
      </c>
      <c r="B6" s="286">
        <v>38</v>
      </c>
      <c r="D6" s="290">
        <f>+D5+1</f>
        <v>2</v>
      </c>
      <c r="E6" t="str">
        <f t="shared" si="0"/>
        <v>BANDUNG</v>
      </c>
      <c r="F6">
        <f t="shared" si="0"/>
        <v>38</v>
      </c>
    </row>
    <row r="7" spans="1:6" x14ac:dyDescent="0.2">
      <c r="A7" s="285" t="s">
        <v>465</v>
      </c>
      <c r="B7" s="286">
        <v>36</v>
      </c>
      <c r="D7" s="290">
        <f t="shared" ref="D7:D15" si="1">+D6+1</f>
        <v>3</v>
      </c>
      <c r="E7" t="str">
        <f t="shared" si="0"/>
        <v>MEDAN</v>
      </c>
      <c r="F7">
        <f t="shared" si="0"/>
        <v>36</v>
      </c>
    </row>
    <row r="8" spans="1:6" x14ac:dyDescent="0.2">
      <c r="A8" s="285" t="s">
        <v>143</v>
      </c>
      <c r="B8" s="286">
        <v>32</v>
      </c>
      <c r="D8" s="290">
        <f t="shared" si="1"/>
        <v>4</v>
      </c>
      <c r="E8" t="str">
        <f t="shared" si="0"/>
        <v>SEMARANG</v>
      </c>
      <c r="F8">
        <f t="shared" si="0"/>
        <v>32</v>
      </c>
    </row>
    <row r="9" spans="1:6" x14ac:dyDescent="0.2">
      <c r="A9" s="285" t="s">
        <v>283</v>
      </c>
      <c r="B9" s="286">
        <v>25</v>
      </c>
      <c r="D9" s="290">
        <f t="shared" si="1"/>
        <v>5</v>
      </c>
      <c r="E9" t="str">
        <f t="shared" si="0"/>
        <v>YOGYAKARTA</v>
      </c>
      <c r="F9">
        <f t="shared" si="0"/>
        <v>25</v>
      </c>
    </row>
    <row r="10" spans="1:6" x14ac:dyDescent="0.2">
      <c r="A10" s="285" t="s">
        <v>457</v>
      </c>
      <c r="B10" s="286">
        <v>21</v>
      </c>
      <c r="D10" s="290">
        <f t="shared" si="1"/>
        <v>6</v>
      </c>
      <c r="E10" s="298" t="s">
        <v>457</v>
      </c>
      <c r="F10" s="299">
        <v>21</v>
      </c>
    </row>
    <row r="11" spans="1:6" x14ac:dyDescent="0.2">
      <c r="A11" s="285" t="s">
        <v>375</v>
      </c>
      <c r="B11" s="286">
        <v>19</v>
      </c>
      <c r="D11" s="290">
        <f t="shared" si="1"/>
        <v>7</v>
      </c>
      <c r="E11" s="298" t="s">
        <v>375</v>
      </c>
      <c r="F11" s="299">
        <v>19</v>
      </c>
    </row>
    <row r="12" spans="1:6" x14ac:dyDescent="0.2">
      <c r="A12" s="285" t="s">
        <v>246</v>
      </c>
      <c r="B12" s="286">
        <v>18</v>
      </c>
      <c r="D12" s="290">
        <f t="shared" si="1"/>
        <v>8</v>
      </c>
      <c r="E12" s="298" t="s">
        <v>246</v>
      </c>
      <c r="F12" s="299">
        <v>18</v>
      </c>
    </row>
    <row r="13" spans="1:6" x14ac:dyDescent="0.2">
      <c r="A13" s="285" t="s">
        <v>479</v>
      </c>
      <c r="B13" s="286">
        <v>17</v>
      </c>
      <c r="D13" s="290">
        <f t="shared" si="1"/>
        <v>9</v>
      </c>
      <c r="E13" s="298" t="s">
        <v>479</v>
      </c>
      <c r="F13" s="299">
        <v>17</v>
      </c>
    </row>
    <row r="14" spans="1:6" x14ac:dyDescent="0.2">
      <c r="A14" s="285" t="s">
        <v>646</v>
      </c>
      <c r="B14" s="286">
        <v>15</v>
      </c>
      <c r="D14" s="290">
        <f t="shared" si="1"/>
        <v>10</v>
      </c>
      <c r="E14" s="298" t="s">
        <v>646</v>
      </c>
      <c r="F14" s="299">
        <v>15</v>
      </c>
    </row>
    <row r="15" spans="1:6" x14ac:dyDescent="0.2">
      <c r="A15" s="285" t="s">
        <v>26</v>
      </c>
      <c r="B15" s="286">
        <v>14</v>
      </c>
      <c r="D15" s="290">
        <f t="shared" si="1"/>
        <v>11</v>
      </c>
      <c r="E15" s="300" t="s">
        <v>3690</v>
      </c>
      <c r="F15">
        <f>SUM(B15:B48)</f>
        <v>129</v>
      </c>
    </row>
    <row r="16" spans="1:6" x14ac:dyDescent="0.2">
      <c r="A16" s="285" t="s">
        <v>433</v>
      </c>
      <c r="B16" s="286">
        <v>13</v>
      </c>
    </row>
    <row r="17" spans="1:2" x14ac:dyDescent="0.2">
      <c r="A17" s="285" t="s">
        <v>248</v>
      </c>
      <c r="B17" s="286">
        <v>9</v>
      </c>
    </row>
    <row r="18" spans="1:2" x14ac:dyDescent="0.2">
      <c r="A18" s="285" t="s">
        <v>464</v>
      </c>
      <c r="B18" s="286">
        <v>9</v>
      </c>
    </row>
    <row r="19" spans="1:2" x14ac:dyDescent="0.2">
      <c r="A19" s="285" t="s">
        <v>298</v>
      </c>
      <c r="B19" s="286">
        <v>7</v>
      </c>
    </row>
    <row r="20" spans="1:2" x14ac:dyDescent="0.2">
      <c r="A20" s="285" t="s">
        <v>55</v>
      </c>
      <c r="B20" s="286">
        <v>7</v>
      </c>
    </row>
    <row r="21" spans="1:2" x14ac:dyDescent="0.2">
      <c r="A21" s="285" t="s">
        <v>191</v>
      </c>
      <c r="B21" s="286">
        <v>7</v>
      </c>
    </row>
    <row r="22" spans="1:2" x14ac:dyDescent="0.2">
      <c r="A22" s="285" t="s">
        <v>259</v>
      </c>
      <c r="B22" s="286">
        <v>6</v>
      </c>
    </row>
    <row r="23" spans="1:2" x14ac:dyDescent="0.2">
      <c r="A23" s="285" t="s">
        <v>36</v>
      </c>
      <c r="B23" s="286">
        <v>6</v>
      </c>
    </row>
    <row r="24" spans="1:2" x14ac:dyDescent="0.2">
      <c r="A24" s="285" t="s">
        <v>24</v>
      </c>
      <c r="B24" s="286">
        <v>5</v>
      </c>
    </row>
    <row r="25" spans="1:2" x14ac:dyDescent="0.2">
      <c r="A25" s="285" t="s">
        <v>249</v>
      </c>
      <c r="B25" s="286">
        <v>5</v>
      </c>
    </row>
    <row r="26" spans="1:2" x14ac:dyDescent="0.2">
      <c r="A26" s="285" t="s">
        <v>459</v>
      </c>
      <c r="B26" s="286">
        <v>4</v>
      </c>
    </row>
    <row r="27" spans="1:2" x14ac:dyDescent="0.2">
      <c r="A27" s="285" t="s">
        <v>159</v>
      </c>
      <c r="B27" s="286">
        <v>4</v>
      </c>
    </row>
    <row r="28" spans="1:2" x14ac:dyDescent="0.2">
      <c r="A28" s="285" t="s">
        <v>288</v>
      </c>
      <c r="B28" s="286">
        <v>3</v>
      </c>
    </row>
    <row r="29" spans="1:2" x14ac:dyDescent="0.2">
      <c r="A29" s="285" t="s">
        <v>337</v>
      </c>
      <c r="B29" s="286">
        <v>3</v>
      </c>
    </row>
    <row r="30" spans="1:2" x14ac:dyDescent="0.2">
      <c r="A30" s="285" t="s">
        <v>224</v>
      </c>
      <c r="B30" s="286">
        <v>3</v>
      </c>
    </row>
    <row r="31" spans="1:2" x14ac:dyDescent="0.2">
      <c r="A31" s="285" t="s">
        <v>226</v>
      </c>
      <c r="B31" s="286">
        <v>2</v>
      </c>
    </row>
    <row r="32" spans="1:2" x14ac:dyDescent="0.2">
      <c r="A32" s="285" t="s">
        <v>60</v>
      </c>
      <c r="B32" s="286">
        <v>2</v>
      </c>
    </row>
    <row r="33" spans="1:2" x14ac:dyDescent="0.2">
      <c r="A33" s="285" t="s">
        <v>1561</v>
      </c>
      <c r="B33" s="286">
        <v>2</v>
      </c>
    </row>
    <row r="34" spans="1:2" x14ac:dyDescent="0.2">
      <c r="A34" s="285" t="s">
        <v>22</v>
      </c>
      <c r="B34" s="286">
        <v>2</v>
      </c>
    </row>
    <row r="35" spans="1:2" x14ac:dyDescent="0.2">
      <c r="A35" s="285" t="s">
        <v>396</v>
      </c>
      <c r="B35" s="286">
        <v>2</v>
      </c>
    </row>
    <row r="36" spans="1:2" x14ac:dyDescent="0.2">
      <c r="A36" s="285" t="s">
        <v>373</v>
      </c>
      <c r="B36" s="286">
        <v>2</v>
      </c>
    </row>
    <row r="37" spans="1:2" x14ac:dyDescent="0.2">
      <c r="A37" s="285" t="s">
        <v>369</v>
      </c>
      <c r="B37" s="286">
        <v>1</v>
      </c>
    </row>
    <row r="38" spans="1:2" x14ac:dyDescent="0.2">
      <c r="A38" s="285" t="s">
        <v>1327</v>
      </c>
      <c r="B38" s="286">
        <v>1</v>
      </c>
    </row>
    <row r="39" spans="1:2" x14ac:dyDescent="0.2">
      <c r="A39" s="285" t="s">
        <v>238</v>
      </c>
      <c r="B39" s="286">
        <v>1</v>
      </c>
    </row>
    <row r="40" spans="1:2" x14ac:dyDescent="0.2">
      <c r="A40" s="285" t="s">
        <v>3460</v>
      </c>
      <c r="B40" s="286">
        <v>1</v>
      </c>
    </row>
    <row r="41" spans="1:2" x14ac:dyDescent="0.2">
      <c r="A41" s="285" t="s">
        <v>372</v>
      </c>
      <c r="B41" s="286">
        <v>1</v>
      </c>
    </row>
    <row r="42" spans="1:2" x14ac:dyDescent="0.2">
      <c r="A42" s="285" t="s">
        <v>237</v>
      </c>
      <c r="B42" s="286">
        <v>1</v>
      </c>
    </row>
    <row r="43" spans="1:2" x14ac:dyDescent="0.2">
      <c r="A43" s="285" t="s">
        <v>188</v>
      </c>
      <c r="B43" s="286">
        <v>1</v>
      </c>
    </row>
    <row r="44" spans="1:2" x14ac:dyDescent="0.2">
      <c r="A44" s="285" t="s">
        <v>3626</v>
      </c>
      <c r="B44" s="286">
        <v>1</v>
      </c>
    </row>
    <row r="45" spans="1:2" x14ac:dyDescent="0.2">
      <c r="A45" s="285" t="s">
        <v>1287</v>
      </c>
      <c r="B45" s="286">
        <v>1</v>
      </c>
    </row>
    <row r="46" spans="1:2" x14ac:dyDescent="0.2">
      <c r="A46" s="285" t="s">
        <v>253</v>
      </c>
      <c r="B46" s="286">
        <v>1</v>
      </c>
    </row>
    <row r="47" spans="1:2" x14ac:dyDescent="0.2">
      <c r="A47" s="285" t="s">
        <v>1665</v>
      </c>
      <c r="B47" s="286">
        <v>1</v>
      </c>
    </row>
    <row r="48" spans="1:2" x14ac:dyDescent="0.2">
      <c r="A48" s="285" t="s">
        <v>1487</v>
      </c>
      <c r="B48" s="286">
        <v>1</v>
      </c>
    </row>
    <row r="49" spans="1:2" x14ac:dyDescent="0.2">
      <c r="A49" s="285" t="s">
        <v>3659</v>
      </c>
      <c r="B49" s="286">
        <v>612</v>
      </c>
    </row>
  </sheetData>
  <pageMargins left="0.7" right="0.7" top="0.75" bottom="0.75" header="0.3" footer="0.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3:H53"/>
  <sheetViews>
    <sheetView topLeftCell="A3" workbookViewId="0">
      <selection activeCell="H14" sqref="H14"/>
    </sheetView>
  </sheetViews>
  <sheetFormatPr defaultRowHeight="12.75" x14ac:dyDescent="0.2"/>
  <cols>
    <col min="1" max="1" width="14" bestFit="1" customWidth="1"/>
    <col min="2" max="2" width="13.28515625" bestFit="1" customWidth="1"/>
    <col min="3" max="48" width="16.28515625" bestFit="1" customWidth="1"/>
    <col min="49" max="49" width="11.28515625" bestFit="1" customWidth="1"/>
  </cols>
  <sheetData>
    <row r="3" spans="1:8" x14ac:dyDescent="0.2">
      <c r="A3" s="284" t="s">
        <v>3688</v>
      </c>
      <c r="B3" t="s">
        <v>3754</v>
      </c>
      <c r="D3" t="s">
        <v>3688</v>
      </c>
      <c r="E3" t="s">
        <v>3754</v>
      </c>
      <c r="G3" t="s">
        <v>3687</v>
      </c>
      <c r="H3" t="s">
        <v>3755</v>
      </c>
    </row>
    <row r="4" spans="1:8" x14ac:dyDescent="0.2">
      <c r="A4" s="285" t="s">
        <v>224</v>
      </c>
      <c r="B4" s="286">
        <v>4</v>
      </c>
      <c r="D4" t="s">
        <v>460</v>
      </c>
      <c r="E4">
        <v>206</v>
      </c>
      <c r="G4" t="s">
        <v>460</v>
      </c>
      <c r="H4">
        <v>206</v>
      </c>
    </row>
    <row r="5" spans="1:8" x14ac:dyDescent="0.2">
      <c r="A5" s="285" t="s">
        <v>3460</v>
      </c>
      <c r="B5" s="286">
        <v>1</v>
      </c>
      <c r="D5" t="s">
        <v>142</v>
      </c>
      <c r="E5">
        <v>67</v>
      </c>
      <c r="G5" t="s">
        <v>142</v>
      </c>
      <c r="H5">
        <v>67</v>
      </c>
    </row>
    <row r="6" spans="1:8" x14ac:dyDescent="0.2">
      <c r="A6" s="285" t="s">
        <v>443</v>
      </c>
      <c r="B6" s="286">
        <v>1</v>
      </c>
      <c r="D6" t="s">
        <v>218</v>
      </c>
      <c r="E6">
        <v>37</v>
      </c>
      <c r="G6" t="s">
        <v>218</v>
      </c>
      <c r="H6">
        <v>37</v>
      </c>
    </row>
    <row r="7" spans="1:8" x14ac:dyDescent="0.2">
      <c r="A7" s="285" t="s">
        <v>298</v>
      </c>
      <c r="B7" s="286">
        <v>7</v>
      </c>
      <c r="D7" t="s">
        <v>465</v>
      </c>
      <c r="E7">
        <v>35</v>
      </c>
      <c r="G7" t="s">
        <v>465</v>
      </c>
      <c r="H7">
        <v>35</v>
      </c>
    </row>
    <row r="8" spans="1:8" x14ac:dyDescent="0.2">
      <c r="A8" s="285" t="s">
        <v>3702</v>
      </c>
      <c r="B8" s="286">
        <v>2</v>
      </c>
      <c r="D8" t="s">
        <v>143</v>
      </c>
      <c r="E8">
        <v>32</v>
      </c>
      <c r="G8" t="s">
        <v>143</v>
      </c>
      <c r="H8">
        <v>32</v>
      </c>
    </row>
    <row r="9" spans="1:8" x14ac:dyDescent="0.2">
      <c r="A9" s="285" t="s">
        <v>218</v>
      </c>
      <c r="B9" s="286">
        <v>37</v>
      </c>
      <c r="D9" t="s">
        <v>283</v>
      </c>
      <c r="E9">
        <v>26</v>
      </c>
      <c r="G9" t="s">
        <v>283</v>
      </c>
      <c r="H9">
        <v>26</v>
      </c>
    </row>
    <row r="10" spans="1:8" x14ac:dyDescent="0.2">
      <c r="A10" s="285" t="s">
        <v>337</v>
      </c>
      <c r="B10" s="286">
        <v>4</v>
      </c>
      <c r="D10" t="s">
        <v>246</v>
      </c>
      <c r="E10">
        <v>19</v>
      </c>
      <c r="G10" t="s">
        <v>246</v>
      </c>
      <c r="H10">
        <v>19</v>
      </c>
    </row>
    <row r="11" spans="1:8" x14ac:dyDescent="0.2">
      <c r="A11" s="285" t="s">
        <v>55</v>
      </c>
      <c r="B11" s="286">
        <v>10</v>
      </c>
      <c r="D11" t="s">
        <v>375</v>
      </c>
      <c r="E11">
        <v>19</v>
      </c>
      <c r="G11" t="s">
        <v>375</v>
      </c>
      <c r="H11">
        <v>19</v>
      </c>
    </row>
    <row r="12" spans="1:8" x14ac:dyDescent="0.2">
      <c r="A12" s="285" t="s">
        <v>159</v>
      </c>
      <c r="B12" s="286">
        <v>4</v>
      </c>
      <c r="D12" t="s">
        <v>457</v>
      </c>
      <c r="E12">
        <v>18</v>
      </c>
      <c r="G12" t="s">
        <v>457</v>
      </c>
      <c r="H12">
        <v>18</v>
      </c>
    </row>
    <row r="13" spans="1:8" x14ac:dyDescent="0.2">
      <c r="A13" s="285" t="s">
        <v>259</v>
      </c>
      <c r="B13" s="286">
        <v>5</v>
      </c>
      <c r="D13" t="s">
        <v>646</v>
      </c>
      <c r="E13">
        <v>17</v>
      </c>
      <c r="G13" t="s">
        <v>646</v>
      </c>
      <c r="H13">
        <v>17</v>
      </c>
    </row>
    <row r="14" spans="1:8" x14ac:dyDescent="0.2">
      <c r="A14" s="285" t="s">
        <v>1327</v>
      </c>
      <c r="B14" s="286">
        <v>1</v>
      </c>
      <c r="D14" t="s">
        <v>479</v>
      </c>
      <c r="E14">
        <v>15</v>
      </c>
      <c r="G14" t="s">
        <v>3756</v>
      </c>
      <c r="H14">
        <f>SUM(E14:E51)</f>
        <v>147</v>
      </c>
    </row>
    <row r="15" spans="1:8" x14ac:dyDescent="0.2">
      <c r="A15" s="285" t="s">
        <v>3744</v>
      </c>
      <c r="B15" s="286">
        <v>1</v>
      </c>
      <c r="D15" t="s">
        <v>26</v>
      </c>
      <c r="E15">
        <v>12</v>
      </c>
    </row>
    <row r="16" spans="1:8" x14ac:dyDescent="0.2">
      <c r="A16" s="285" t="s">
        <v>459</v>
      </c>
      <c r="B16" s="286">
        <v>4</v>
      </c>
      <c r="D16" t="s">
        <v>433</v>
      </c>
      <c r="E16">
        <v>11</v>
      </c>
    </row>
    <row r="17" spans="1:5" x14ac:dyDescent="0.2">
      <c r="A17" s="285" t="s">
        <v>479</v>
      </c>
      <c r="B17" s="286">
        <v>15</v>
      </c>
      <c r="D17" t="s">
        <v>55</v>
      </c>
      <c r="E17">
        <v>10</v>
      </c>
    </row>
    <row r="18" spans="1:5" x14ac:dyDescent="0.2">
      <c r="A18" s="285" t="s">
        <v>1665</v>
      </c>
      <c r="B18" s="286">
        <v>1</v>
      </c>
      <c r="D18" t="s">
        <v>248</v>
      </c>
      <c r="E18">
        <v>9</v>
      </c>
    </row>
    <row r="19" spans="1:5" x14ac:dyDescent="0.2">
      <c r="A19" s="285" t="s">
        <v>460</v>
      </c>
      <c r="B19" s="286">
        <v>206</v>
      </c>
      <c r="D19" t="s">
        <v>464</v>
      </c>
      <c r="E19">
        <v>8</v>
      </c>
    </row>
    <row r="20" spans="1:5" x14ac:dyDescent="0.2">
      <c r="A20" s="285" t="s">
        <v>249</v>
      </c>
      <c r="B20" s="286">
        <v>4</v>
      </c>
      <c r="D20" t="s">
        <v>36</v>
      </c>
      <c r="E20">
        <v>8</v>
      </c>
    </row>
    <row r="21" spans="1:5" x14ac:dyDescent="0.2">
      <c r="A21" s="285" t="s">
        <v>3571</v>
      </c>
      <c r="B21" s="286">
        <v>1</v>
      </c>
      <c r="D21" t="s">
        <v>298</v>
      </c>
      <c r="E21">
        <v>7</v>
      </c>
    </row>
    <row r="22" spans="1:5" x14ac:dyDescent="0.2">
      <c r="A22" s="285" t="s">
        <v>188</v>
      </c>
      <c r="B22" s="286">
        <v>1</v>
      </c>
      <c r="D22" t="s">
        <v>191</v>
      </c>
      <c r="E22">
        <v>7</v>
      </c>
    </row>
    <row r="23" spans="1:5" x14ac:dyDescent="0.2">
      <c r="A23" s="285" t="s">
        <v>238</v>
      </c>
      <c r="B23" s="286">
        <v>1</v>
      </c>
      <c r="D23" t="s">
        <v>259</v>
      </c>
      <c r="E23">
        <v>5</v>
      </c>
    </row>
    <row r="24" spans="1:5" x14ac:dyDescent="0.2">
      <c r="A24" s="285" t="s">
        <v>3626</v>
      </c>
      <c r="B24" s="286">
        <v>2</v>
      </c>
      <c r="D24" t="s">
        <v>24</v>
      </c>
      <c r="E24">
        <v>5</v>
      </c>
    </row>
    <row r="25" spans="1:5" x14ac:dyDescent="0.2">
      <c r="A25" s="285" t="s">
        <v>253</v>
      </c>
      <c r="B25" s="286">
        <v>1</v>
      </c>
      <c r="D25" t="s">
        <v>224</v>
      </c>
      <c r="E25">
        <v>4</v>
      </c>
    </row>
    <row r="26" spans="1:5" x14ac:dyDescent="0.2">
      <c r="A26" s="285" t="s">
        <v>191</v>
      </c>
      <c r="B26" s="286">
        <v>7</v>
      </c>
      <c r="D26" t="s">
        <v>337</v>
      </c>
      <c r="E26">
        <v>4</v>
      </c>
    </row>
    <row r="27" spans="1:5" x14ac:dyDescent="0.2">
      <c r="A27" s="285" t="s">
        <v>226</v>
      </c>
      <c r="B27" s="286">
        <v>2</v>
      </c>
      <c r="D27" t="s">
        <v>159</v>
      </c>
      <c r="E27">
        <v>4</v>
      </c>
    </row>
    <row r="28" spans="1:5" x14ac:dyDescent="0.2">
      <c r="A28" s="285" t="s">
        <v>246</v>
      </c>
      <c r="B28" s="286">
        <v>19</v>
      </c>
      <c r="D28" t="s">
        <v>459</v>
      </c>
      <c r="E28">
        <v>4</v>
      </c>
    </row>
    <row r="29" spans="1:5" x14ac:dyDescent="0.2">
      <c r="A29" s="285" t="s">
        <v>375</v>
      </c>
      <c r="B29" s="286">
        <v>19</v>
      </c>
      <c r="D29" t="s">
        <v>249</v>
      </c>
      <c r="E29">
        <v>4</v>
      </c>
    </row>
    <row r="30" spans="1:5" x14ac:dyDescent="0.2">
      <c r="A30" s="285" t="s">
        <v>464</v>
      </c>
      <c r="B30" s="286">
        <v>8</v>
      </c>
      <c r="D30" t="s">
        <v>60</v>
      </c>
      <c r="E30">
        <v>3</v>
      </c>
    </row>
    <row r="31" spans="1:5" x14ac:dyDescent="0.2">
      <c r="A31" s="285" t="s">
        <v>465</v>
      </c>
      <c r="B31" s="286">
        <v>35</v>
      </c>
      <c r="D31" t="s">
        <v>3702</v>
      </c>
      <c r="E31">
        <v>2</v>
      </c>
    </row>
    <row r="32" spans="1:5" x14ac:dyDescent="0.2">
      <c r="A32" s="285" t="s">
        <v>36</v>
      </c>
      <c r="B32" s="286">
        <v>8</v>
      </c>
      <c r="D32" t="s">
        <v>3626</v>
      </c>
      <c r="E32">
        <v>2</v>
      </c>
    </row>
    <row r="33" spans="1:5" x14ac:dyDescent="0.2">
      <c r="A33" s="285" t="s">
        <v>26</v>
      </c>
      <c r="B33" s="286">
        <v>12</v>
      </c>
      <c r="D33" t="s">
        <v>226</v>
      </c>
      <c r="E33">
        <v>2</v>
      </c>
    </row>
    <row r="34" spans="1:5" x14ac:dyDescent="0.2">
      <c r="A34" s="285" t="s">
        <v>1487</v>
      </c>
      <c r="B34" s="286">
        <v>1</v>
      </c>
      <c r="D34" t="s">
        <v>396</v>
      </c>
      <c r="E34">
        <v>2</v>
      </c>
    </row>
    <row r="35" spans="1:5" x14ac:dyDescent="0.2">
      <c r="A35" s="285" t="s">
        <v>372</v>
      </c>
      <c r="B35" s="286">
        <v>1</v>
      </c>
      <c r="D35" t="s">
        <v>1561</v>
      </c>
      <c r="E35">
        <v>2</v>
      </c>
    </row>
    <row r="36" spans="1:5" x14ac:dyDescent="0.2">
      <c r="A36" s="285" t="s">
        <v>248</v>
      </c>
      <c r="B36" s="286">
        <v>9</v>
      </c>
      <c r="D36" t="s">
        <v>288</v>
      </c>
      <c r="E36">
        <v>2</v>
      </c>
    </row>
    <row r="37" spans="1:5" x14ac:dyDescent="0.2">
      <c r="A37" s="285" t="s">
        <v>433</v>
      </c>
      <c r="B37" s="286">
        <v>11</v>
      </c>
      <c r="D37" t="s">
        <v>3460</v>
      </c>
      <c r="E37">
        <v>1</v>
      </c>
    </row>
    <row r="38" spans="1:5" x14ac:dyDescent="0.2">
      <c r="A38" s="285" t="s">
        <v>373</v>
      </c>
      <c r="B38" s="286">
        <v>1</v>
      </c>
      <c r="D38" t="s">
        <v>443</v>
      </c>
      <c r="E38">
        <v>1</v>
      </c>
    </row>
    <row r="39" spans="1:5" x14ac:dyDescent="0.2">
      <c r="A39" s="285" t="s">
        <v>396</v>
      </c>
      <c r="B39" s="286">
        <v>2</v>
      </c>
      <c r="D39" t="s">
        <v>1327</v>
      </c>
      <c r="E39">
        <v>1</v>
      </c>
    </row>
    <row r="40" spans="1:5" x14ac:dyDescent="0.2">
      <c r="A40" s="285" t="s">
        <v>1561</v>
      </c>
      <c r="B40" s="286">
        <v>2</v>
      </c>
      <c r="D40" t="s">
        <v>3744</v>
      </c>
      <c r="E40">
        <v>1</v>
      </c>
    </row>
    <row r="41" spans="1:5" x14ac:dyDescent="0.2">
      <c r="A41" s="285" t="s">
        <v>237</v>
      </c>
      <c r="B41" s="286">
        <v>1</v>
      </c>
      <c r="D41" t="s">
        <v>1665</v>
      </c>
      <c r="E41">
        <v>1</v>
      </c>
    </row>
    <row r="42" spans="1:5" x14ac:dyDescent="0.2">
      <c r="A42" s="285" t="s">
        <v>143</v>
      </c>
      <c r="B42" s="286">
        <v>32</v>
      </c>
      <c r="D42" t="s">
        <v>3571</v>
      </c>
      <c r="E42">
        <v>1</v>
      </c>
    </row>
    <row r="43" spans="1:5" x14ac:dyDescent="0.2">
      <c r="A43" s="285" t="s">
        <v>646</v>
      </c>
      <c r="B43" s="286">
        <v>17</v>
      </c>
      <c r="D43" t="s">
        <v>188</v>
      </c>
      <c r="E43">
        <v>1</v>
      </c>
    </row>
    <row r="44" spans="1:5" x14ac:dyDescent="0.2">
      <c r="A44" s="285" t="s">
        <v>3698</v>
      </c>
      <c r="B44" s="286">
        <v>1</v>
      </c>
      <c r="D44" t="s">
        <v>238</v>
      </c>
      <c r="E44">
        <v>1</v>
      </c>
    </row>
    <row r="45" spans="1:5" x14ac:dyDescent="0.2">
      <c r="A45" s="285" t="s">
        <v>22</v>
      </c>
      <c r="B45" s="286">
        <v>1</v>
      </c>
      <c r="D45" t="s">
        <v>253</v>
      </c>
      <c r="E45">
        <v>1</v>
      </c>
    </row>
    <row r="46" spans="1:5" x14ac:dyDescent="0.2">
      <c r="A46" s="285" t="s">
        <v>457</v>
      </c>
      <c r="B46" s="286">
        <v>18</v>
      </c>
      <c r="D46" t="s">
        <v>1487</v>
      </c>
      <c r="E46">
        <v>1</v>
      </c>
    </row>
    <row r="47" spans="1:5" x14ac:dyDescent="0.2">
      <c r="A47" s="285" t="s">
        <v>142</v>
      </c>
      <c r="B47" s="286">
        <v>67</v>
      </c>
      <c r="D47" t="s">
        <v>372</v>
      </c>
      <c r="E47">
        <v>1</v>
      </c>
    </row>
    <row r="48" spans="1:5" x14ac:dyDescent="0.2">
      <c r="A48" s="285" t="s">
        <v>24</v>
      </c>
      <c r="B48" s="286">
        <v>5</v>
      </c>
      <c r="D48" t="s">
        <v>373</v>
      </c>
      <c r="E48">
        <v>1</v>
      </c>
    </row>
    <row r="49" spans="1:5" x14ac:dyDescent="0.2">
      <c r="A49" s="285" t="s">
        <v>60</v>
      </c>
      <c r="B49" s="286">
        <v>3</v>
      </c>
      <c r="D49" t="s">
        <v>237</v>
      </c>
      <c r="E49">
        <v>1</v>
      </c>
    </row>
    <row r="50" spans="1:5" x14ac:dyDescent="0.2">
      <c r="A50" s="285" t="s">
        <v>288</v>
      </c>
      <c r="B50" s="286">
        <v>2</v>
      </c>
      <c r="D50" t="s">
        <v>3698</v>
      </c>
      <c r="E50">
        <v>1</v>
      </c>
    </row>
    <row r="51" spans="1:5" x14ac:dyDescent="0.2">
      <c r="A51" s="285" t="s">
        <v>283</v>
      </c>
      <c r="B51" s="286">
        <v>26</v>
      </c>
      <c r="D51" t="s">
        <v>22</v>
      </c>
      <c r="E51">
        <v>1</v>
      </c>
    </row>
    <row r="52" spans="1:5" x14ac:dyDescent="0.2">
      <c r="A52" s="285" t="s">
        <v>3659</v>
      </c>
      <c r="B52" s="286">
        <v>623</v>
      </c>
    </row>
    <row r="53" spans="1:5" x14ac:dyDescent="0.2">
      <c r="D53" t="s">
        <v>3659</v>
      </c>
      <c r="E53">
        <v>623</v>
      </c>
    </row>
  </sheetData>
  <autoFilter ref="D3:E3">
    <sortState ref="D4:E51">
      <sortCondition descending="1" ref="E3"/>
    </sortState>
  </autoFilter>
  <pageMargins left="0.7" right="0.7" top="0.75" bottom="0.75" header="0.3" footer="0.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/>
  <dimension ref="A1:D624"/>
  <sheetViews>
    <sheetView workbookViewId="0">
      <selection sqref="A1:D624"/>
    </sheetView>
  </sheetViews>
  <sheetFormatPr defaultRowHeight="12.75" x14ac:dyDescent="0.2"/>
  <cols>
    <col min="3" max="3" width="10.5703125" bestFit="1" customWidth="1"/>
    <col min="4" max="4" width="13.140625" bestFit="1" customWidth="1"/>
  </cols>
  <sheetData>
    <row r="1" spans="1:4" x14ac:dyDescent="0.2">
      <c r="A1" t="s">
        <v>3753</v>
      </c>
      <c r="B1" t="s">
        <v>3435</v>
      </c>
      <c r="C1" t="s">
        <v>3422</v>
      </c>
      <c r="D1" t="s">
        <v>2277</v>
      </c>
    </row>
    <row r="2" spans="1:4" x14ac:dyDescent="0.2">
      <c r="A2" s="172" t="s">
        <v>2330</v>
      </c>
      <c r="B2" s="247" t="s">
        <v>0</v>
      </c>
      <c r="C2" s="23" t="s">
        <v>1435</v>
      </c>
      <c r="D2" s="23" t="s">
        <v>26</v>
      </c>
    </row>
    <row r="3" spans="1:4" x14ac:dyDescent="0.2">
      <c r="A3" s="172" t="s">
        <v>2330</v>
      </c>
      <c r="B3" s="247" t="s">
        <v>0</v>
      </c>
      <c r="C3" s="23" t="s">
        <v>1259</v>
      </c>
      <c r="D3" s="23" t="s">
        <v>142</v>
      </c>
    </row>
    <row r="4" spans="1:4" x14ac:dyDescent="0.2">
      <c r="A4" s="172" t="s">
        <v>2330</v>
      </c>
      <c r="B4" s="247" t="s">
        <v>0</v>
      </c>
      <c r="C4" s="23" t="s">
        <v>1259</v>
      </c>
      <c r="D4" s="23" t="s">
        <v>283</v>
      </c>
    </row>
    <row r="5" spans="1:4" x14ac:dyDescent="0.2">
      <c r="A5" s="172" t="s">
        <v>2330</v>
      </c>
      <c r="B5" s="247" t="s">
        <v>0</v>
      </c>
      <c r="C5" s="23" t="s">
        <v>1259</v>
      </c>
      <c r="D5" s="23" t="s">
        <v>460</v>
      </c>
    </row>
    <row r="6" spans="1:4" x14ac:dyDescent="0.2">
      <c r="A6" s="172" t="s">
        <v>2330</v>
      </c>
      <c r="B6" s="247" t="s">
        <v>0</v>
      </c>
      <c r="C6" s="23" t="s">
        <v>1259</v>
      </c>
      <c r="D6" s="23" t="s">
        <v>460</v>
      </c>
    </row>
    <row r="7" spans="1:4" x14ac:dyDescent="0.2">
      <c r="A7" s="172" t="s">
        <v>2330</v>
      </c>
      <c r="B7" s="247" t="s">
        <v>0</v>
      </c>
      <c r="C7" s="23" t="s">
        <v>1259</v>
      </c>
      <c r="D7" s="23" t="s">
        <v>142</v>
      </c>
    </row>
    <row r="8" spans="1:4" x14ac:dyDescent="0.2">
      <c r="A8" s="172" t="s">
        <v>2330</v>
      </c>
      <c r="B8" s="247" t="s">
        <v>0</v>
      </c>
      <c r="C8" s="23" t="s">
        <v>1259</v>
      </c>
      <c r="D8" s="23" t="s">
        <v>460</v>
      </c>
    </row>
    <row r="9" spans="1:4" x14ac:dyDescent="0.2">
      <c r="A9" s="172" t="s">
        <v>2314</v>
      </c>
      <c r="B9" s="248" t="s">
        <v>660</v>
      </c>
      <c r="C9" s="23" t="s">
        <v>1259</v>
      </c>
      <c r="D9" s="23" t="s">
        <v>142</v>
      </c>
    </row>
    <row r="10" spans="1:4" x14ac:dyDescent="0.2">
      <c r="A10" s="172" t="s">
        <v>2314</v>
      </c>
      <c r="B10" s="248" t="s">
        <v>660</v>
      </c>
      <c r="C10" s="23" t="s">
        <v>1259</v>
      </c>
      <c r="D10" s="23" t="s">
        <v>460</v>
      </c>
    </row>
    <row r="11" spans="1:4" x14ac:dyDescent="0.2">
      <c r="A11" s="172" t="s">
        <v>2314</v>
      </c>
      <c r="B11" s="248" t="s">
        <v>660</v>
      </c>
      <c r="C11" s="23" t="s">
        <v>1259</v>
      </c>
      <c r="D11" s="23" t="s">
        <v>460</v>
      </c>
    </row>
    <row r="12" spans="1:4" x14ac:dyDescent="0.2">
      <c r="A12" s="172" t="s">
        <v>2963</v>
      </c>
      <c r="B12" s="248" t="s">
        <v>285</v>
      </c>
      <c r="C12" s="23" t="s">
        <v>1259</v>
      </c>
      <c r="D12" s="23" t="s">
        <v>457</v>
      </c>
    </row>
    <row r="13" spans="1:4" x14ac:dyDescent="0.2">
      <c r="A13" s="172" t="s">
        <v>2963</v>
      </c>
      <c r="B13" s="248" t="s">
        <v>285</v>
      </c>
      <c r="C13" s="23" t="s">
        <v>1259</v>
      </c>
      <c r="D13" s="30" t="s">
        <v>283</v>
      </c>
    </row>
    <row r="14" spans="1:4" x14ac:dyDescent="0.2">
      <c r="A14" s="172" t="s">
        <v>2339</v>
      </c>
      <c r="B14" s="29" t="s">
        <v>23</v>
      </c>
      <c r="C14" s="23" t="s">
        <v>1435</v>
      </c>
      <c r="D14" s="23" t="s">
        <v>465</v>
      </c>
    </row>
    <row r="15" spans="1:4" x14ac:dyDescent="0.2">
      <c r="A15" s="172" t="s">
        <v>2349</v>
      </c>
      <c r="B15" s="29" t="s">
        <v>526</v>
      </c>
      <c r="C15" s="23" t="s">
        <v>1259</v>
      </c>
      <c r="D15" s="327" t="s">
        <v>460</v>
      </c>
    </row>
    <row r="16" spans="1:4" x14ac:dyDescent="0.2">
      <c r="A16" s="172" t="s">
        <v>2349</v>
      </c>
      <c r="B16" s="29" t="s">
        <v>526</v>
      </c>
      <c r="C16" s="23" t="s">
        <v>1435</v>
      </c>
      <c r="D16" s="327" t="s">
        <v>465</v>
      </c>
    </row>
    <row r="17" spans="1:4" x14ac:dyDescent="0.2">
      <c r="A17" s="172" t="s">
        <v>2349</v>
      </c>
      <c r="B17" s="29" t="s">
        <v>526</v>
      </c>
      <c r="C17" s="23" t="s">
        <v>1259</v>
      </c>
      <c r="D17" s="327" t="s">
        <v>142</v>
      </c>
    </row>
    <row r="18" spans="1:4" x14ac:dyDescent="0.2">
      <c r="A18" s="172" t="s">
        <v>2349</v>
      </c>
      <c r="B18" s="29" t="s">
        <v>526</v>
      </c>
      <c r="C18" s="23" t="s">
        <v>1259</v>
      </c>
      <c r="D18" s="327" t="s">
        <v>460</v>
      </c>
    </row>
    <row r="19" spans="1:4" x14ac:dyDescent="0.2">
      <c r="A19" s="172" t="s">
        <v>2349</v>
      </c>
      <c r="B19" s="29" t="s">
        <v>526</v>
      </c>
      <c r="C19" s="23" t="s">
        <v>1259</v>
      </c>
      <c r="D19" s="327" t="s">
        <v>218</v>
      </c>
    </row>
    <row r="20" spans="1:4" x14ac:dyDescent="0.2">
      <c r="A20" s="172" t="s">
        <v>2349</v>
      </c>
      <c r="B20" s="29" t="s">
        <v>526</v>
      </c>
      <c r="C20" s="23" t="s">
        <v>1435</v>
      </c>
      <c r="D20" s="327" t="s">
        <v>26</v>
      </c>
    </row>
    <row r="21" spans="1:4" x14ac:dyDescent="0.2">
      <c r="A21" s="172" t="s">
        <v>2357</v>
      </c>
      <c r="B21" s="85" t="s">
        <v>293</v>
      </c>
      <c r="C21" s="23" t="s">
        <v>1259</v>
      </c>
      <c r="D21" s="23" t="s">
        <v>142</v>
      </c>
    </row>
    <row r="22" spans="1:4" x14ac:dyDescent="0.2">
      <c r="A22" s="150" t="s">
        <v>2859</v>
      </c>
      <c r="B22" s="85" t="s">
        <v>1447</v>
      </c>
      <c r="C22" s="23" t="s">
        <v>1259</v>
      </c>
      <c r="D22" s="23" t="s">
        <v>142</v>
      </c>
    </row>
    <row r="23" spans="1:4" x14ac:dyDescent="0.2">
      <c r="A23" s="150" t="s">
        <v>2859</v>
      </c>
      <c r="B23" s="85" t="s">
        <v>1447</v>
      </c>
      <c r="C23" s="23" t="s">
        <v>1259</v>
      </c>
      <c r="D23" s="23" t="s">
        <v>457</v>
      </c>
    </row>
    <row r="24" spans="1:4" x14ac:dyDescent="0.2">
      <c r="A24" s="150" t="s">
        <v>2859</v>
      </c>
      <c r="B24" s="85" t="s">
        <v>1447</v>
      </c>
      <c r="C24" s="23" t="s">
        <v>1259</v>
      </c>
      <c r="D24" s="23" t="s">
        <v>143</v>
      </c>
    </row>
    <row r="25" spans="1:4" x14ac:dyDescent="0.2">
      <c r="A25" s="150" t="s">
        <v>2859</v>
      </c>
      <c r="B25" s="85" t="s">
        <v>1447</v>
      </c>
      <c r="C25" s="23" t="s">
        <v>1259</v>
      </c>
      <c r="D25" s="23" t="s">
        <v>142</v>
      </c>
    </row>
    <row r="26" spans="1:4" x14ac:dyDescent="0.2">
      <c r="A26" s="150" t="s">
        <v>2859</v>
      </c>
      <c r="B26" s="85" t="s">
        <v>1447</v>
      </c>
      <c r="C26" s="23" t="s">
        <v>1259</v>
      </c>
      <c r="D26" s="23" t="s">
        <v>460</v>
      </c>
    </row>
    <row r="27" spans="1:4" x14ac:dyDescent="0.2">
      <c r="A27" s="150" t="s">
        <v>2859</v>
      </c>
      <c r="B27" s="85" t="s">
        <v>1447</v>
      </c>
      <c r="C27" s="23" t="s">
        <v>1259</v>
      </c>
      <c r="D27" s="23" t="s">
        <v>218</v>
      </c>
    </row>
    <row r="28" spans="1:4" x14ac:dyDescent="0.2">
      <c r="A28" s="150" t="s">
        <v>2364</v>
      </c>
      <c r="B28" s="248" t="s">
        <v>458</v>
      </c>
      <c r="C28" s="23" t="s">
        <v>1435</v>
      </c>
      <c r="D28" s="23" t="s">
        <v>465</v>
      </c>
    </row>
    <row r="29" spans="1:4" x14ac:dyDescent="0.2">
      <c r="A29" s="150" t="s">
        <v>2364</v>
      </c>
      <c r="B29" s="248" t="s">
        <v>458</v>
      </c>
      <c r="C29" s="23" t="s">
        <v>1259</v>
      </c>
      <c r="D29" s="23" t="s">
        <v>375</v>
      </c>
    </row>
    <row r="30" spans="1:4" x14ac:dyDescent="0.2">
      <c r="A30" s="150" t="s">
        <v>2364</v>
      </c>
      <c r="B30" s="248" t="s">
        <v>458</v>
      </c>
      <c r="C30" s="23" t="s">
        <v>1259</v>
      </c>
      <c r="D30" s="23" t="s">
        <v>142</v>
      </c>
    </row>
    <row r="31" spans="1:4" x14ac:dyDescent="0.2">
      <c r="A31" s="150" t="s">
        <v>2364</v>
      </c>
      <c r="B31" s="248" t="s">
        <v>458</v>
      </c>
      <c r="C31" s="23" t="s">
        <v>1259</v>
      </c>
      <c r="D31" s="23" t="s">
        <v>218</v>
      </c>
    </row>
    <row r="32" spans="1:4" x14ac:dyDescent="0.2">
      <c r="A32" s="150" t="s">
        <v>2364</v>
      </c>
      <c r="B32" s="248" t="s">
        <v>458</v>
      </c>
      <c r="C32" s="23" t="s">
        <v>1259</v>
      </c>
      <c r="D32" s="23" t="s">
        <v>460</v>
      </c>
    </row>
    <row r="33" spans="1:4" x14ac:dyDescent="0.2">
      <c r="A33" s="150" t="s">
        <v>2364</v>
      </c>
      <c r="B33" s="248" t="s">
        <v>458</v>
      </c>
      <c r="C33" s="23" t="s">
        <v>1259</v>
      </c>
      <c r="D33" s="23" t="s">
        <v>460</v>
      </c>
    </row>
    <row r="34" spans="1:4" x14ac:dyDescent="0.2">
      <c r="A34" s="172" t="s">
        <v>2866</v>
      </c>
      <c r="B34" s="248" t="s">
        <v>1463</v>
      </c>
      <c r="C34" s="23" t="s">
        <v>1259</v>
      </c>
      <c r="D34" s="23" t="s">
        <v>142</v>
      </c>
    </row>
    <row r="35" spans="1:4" x14ac:dyDescent="0.2">
      <c r="A35" s="172" t="s">
        <v>2866</v>
      </c>
      <c r="B35" s="248" t="s">
        <v>1463</v>
      </c>
      <c r="C35" s="23" t="s">
        <v>1259</v>
      </c>
      <c r="D35" s="23" t="s">
        <v>460</v>
      </c>
    </row>
    <row r="36" spans="1:4" x14ac:dyDescent="0.2">
      <c r="A36" s="172" t="s">
        <v>2866</v>
      </c>
      <c r="B36" s="248" t="s">
        <v>1463</v>
      </c>
      <c r="C36" s="23" t="s">
        <v>1435</v>
      </c>
      <c r="D36" s="23" t="s">
        <v>55</v>
      </c>
    </row>
    <row r="37" spans="1:4" x14ac:dyDescent="0.2">
      <c r="A37" s="172" t="s">
        <v>2866</v>
      </c>
      <c r="B37" s="248" t="s">
        <v>1463</v>
      </c>
      <c r="C37" s="23" t="s">
        <v>1259</v>
      </c>
      <c r="D37" s="23" t="s">
        <v>142</v>
      </c>
    </row>
    <row r="38" spans="1:4" x14ac:dyDescent="0.2">
      <c r="A38" s="172" t="s">
        <v>2866</v>
      </c>
      <c r="B38" s="248" t="s">
        <v>1463</v>
      </c>
      <c r="C38" s="23" t="s">
        <v>1259</v>
      </c>
      <c r="D38" s="23" t="s">
        <v>375</v>
      </c>
    </row>
    <row r="39" spans="1:4" x14ac:dyDescent="0.2">
      <c r="A39" s="172" t="s">
        <v>2866</v>
      </c>
      <c r="B39" s="248" t="s">
        <v>1463</v>
      </c>
      <c r="C39" s="23" t="s">
        <v>1259</v>
      </c>
      <c r="D39" s="23" t="s">
        <v>143</v>
      </c>
    </row>
    <row r="40" spans="1:4" x14ac:dyDescent="0.2">
      <c r="A40" s="172" t="s">
        <v>2866</v>
      </c>
      <c r="B40" s="248" t="s">
        <v>1463</v>
      </c>
      <c r="C40" s="23" t="s">
        <v>1259</v>
      </c>
      <c r="D40" s="23" t="s">
        <v>226</v>
      </c>
    </row>
    <row r="41" spans="1:4" x14ac:dyDescent="0.2">
      <c r="A41" s="172" t="s">
        <v>2866</v>
      </c>
      <c r="B41" s="248" t="s">
        <v>1463</v>
      </c>
      <c r="C41" s="23" t="s">
        <v>1259</v>
      </c>
      <c r="D41" s="23" t="s">
        <v>457</v>
      </c>
    </row>
    <row r="42" spans="1:4" x14ac:dyDescent="0.2">
      <c r="A42" s="172" t="s">
        <v>2866</v>
      </c>
      <c r="B42" s="248" t="s">
        <v>1463</v>
      </c>
      <c r="C42" s="23" t="s">
        <v>1259</v>
      </c>
      <c r="D42" s="23" t="s">
        <v>460</v>
      </c>
    </row>
    <row r="43" spans="1:4" x14ac:dyDescent="0.2">
      <c r="A43" s="172" t="s">
        <v>2866</v>
      </c>
      <c r="B43" s="248" t="s">
        <v>1463</v>
      </c>
      <c r="C43" s="23" t="s">
        <v>443</v>
      </c>
      <c r="D43" s="23" t="s">
        <v>479</v>
      </c>
    </row>
    <row r="44" spans="1:4" x14ac:dyDescent="0.2">
      <c r="A44" s="172" t="s">
        <v>2866</v>
      </c>
      <c r="B44" s="248" t="s">
        <v>1463</v>
      </c>
      <c r="C44" s="23" t="s">
        <v>1460</v>
      </c>
      <c r="D44" s="23" t="s">
        <v>246</v>
      </c>
    </row>
    <row r="45" spans="1:4" x14ac:dyDescent="0.2">
      <c r="A45" s="172" t="s">
        <v>2866</v>
      </c>
      <c r="B45" s="248" t="s">
        <v>1463</v>
      </c>
      <c r="C45" s="23" t="s">
        <v>1259</v>
      </c>
      <c r="D45" s="23" t="s">
        <v>460</v>
      </c>
    </row>
    <row r="46" spans="1:4" x14ac:dyDescent="0.2">
      <c r="A46" s="172" t="s">
        <v>2866</v>
      </c>
      <c r="B46" s="248" t="s">
        <v>1463</v>
      </c>
      <c r="C46" s="23" t="s">
        <v>1259</v>
      </c>
      <c r="D46" s="23" t="s">
        <v>460</v>
      </c>
    </row>
    <row r="47" spans="1:4" x14ac:dyDescent="0.2">
      <c r="A47" s="172" t="s">
        <v>2866</v>
      </c>
      <c r="B47" s="248" t="s">
        <v>1463</v>
      </c>
      <c r="C47" s="23" t="s">
        <v>1259</v>
      </c>
      <c r="D47" s="23" t="s">
        <v>460</v>
      </c>
    </row>
    <row r="48" spans="1:4" x14ac:dyDescent="0.2">
      <c r="A48" s="172" t="s">
        <v>2866</v>
      </c>
      <c r="B48" s="248" t="s">
        <v>1463</v>
      </c>
      <c r="C48" s="23" t="s">
        <v>1259</v>
      </c>
      <c r="D48" s="23" t="s">
        <v>460</v>
      </c>
    </row>
    <row r="49" spans="1:4" x14ac:dyDescent="0.2">
      <c r="A49" s="172" t="s">
        <v>2866</v>
      </c>
      <c r="B49" s="248" t="s">
        <v>1463</v>
      </c>
      <c r="C49" s="23" t="s">
        <v>1259</v>
      </c>
      <c r="D49" s="23" t="s">
        <v>259</v>
      </c>
    </row>
    <row r="50" spans="1:4" x14ac:dyDescent="0.2">
      <c r="A50" s="172" t="s">
        <v>2866</v>
      </c>
      <c r="B50" s="248" t="s">
        <v>1463</v>
      </c>
      <c r="C50" s="23" t="s">
        <v>1435</v>
      </c>
      <c r="D50" s="23" t="s">
        <v>465</v>
      </c>
    </row>
    <row r="51" spans="1:4" x14ac:dyDescent="0.2">
      <c r="A51" s="172" t="s">
        <v>2866</v>
      </c>
      <c r="B51" s="248" t="s">
        <v>1463</v>
      </c>
      <c r="C51" s="23" t="s">
        <v>1259</v>
      </c>
      <c r="D51" s="23" t="s">
        <v>218</v>
      </c>
    </row>
    <row r="52" spans="1:4" x14ac:dyDescent="0.2">
      <c r="A52" s="172" t="s">
        <v>2866</v>
      </c>
      <c r="B52" s="248" t="s">
        <v>1463</v>
      </c>
      <c r="C52" s="23" t="s">
        <v>1259</v>
      </c>
      <c r="D52" s="23" t="s">
        <v>1487</v>
      </c>
    </row>
    <row r="53" spans="1:4" x14ac:dyDescent="0.2">
      <c r="A53" s="172" t="s">
        <v>2866</v>
      </c>
      <c r="B53" s="248" t="s">
        <v>1463</v>
      </c>
      <c r="C53" s="23" t="s">
        <v>1259</v>
      </c>
      <c r="D53" s="23" t="s">
        <v>143</v>
      </c>
    </row>
    <row r="54" spans="1:4" x14ac:dyDescent="0.2">
      <c r="A54" s="172" t="s">
        <v>2866</v>
      </c>
      <c r="B54" s="248" t="s">
        <v>1463</v>
      </c>
      <c r="C54" s="23" t="s">
        <v>1259</v>
      </c>
      <c r="D54" s="23" t="s">
        <v>143</v>
      </c>
    </row>
    <row r="55" spans="1:4" x14ac:dyDescent="0.2">
      <c r="A55" s="172" t="s">
        <v>2866</v>
      </c>
      <c r="B55" s="248" t="s">
        <v>1463</v>
      </c>
      <c r="C55" s="23" t="s">
        <v>1259</v>
      </c>
      <c r="D55" s="23" t="s">
        <v>191</v>
      </c>
    </row>
    <row r="56" spans="1:4" x14ac:dyDescent="0.2">
      <c r="A56" s="172" t="s">
        <v>2866</v>
      </c>
      <c r="B56" s="248" t="s">
        <v>1463</v>
      </c>
      <c r="C56" s="23" t="s">
        <v>1460</v>
      </c>
      <c r="D56" s="23" t="s">
        <v>464</v>
      </c>
    </row>
    <row r="57" spans="1:4" x14ac:dyDescent="0.2">
      <c r="A57" s="172" t="s">
        <v>2866</v>
      </c>
      <c r="B57" s="248" t="s">
        <v>1463</v>
      </c>
      <c r="C57" s="23" t="s">
        <v>1259</v>
      </c>
      <c r="D57" s="23" t="s">
        <v>460</v>
      </c>
    </row>
    <row r="58" spans="1:4" x14ac:dyDescent="0.2">
      <c r="A58" s="172" t="s">
        <v>2866</v>
      </c>
      <c r="B58" s="248" t="s">
        <v>1463</v>
      </c>
      <c r="C58" s="23" t="s">
        <v>1259</v>
      </c>
      <c r="D58" s="23" t="s">
        <v>460</v>
      </c>
    </row>
    <row r="59" spans="1:4" x14ac:dyDescent="0.2">
      <c r="A59" s="172" t="s">
        <v>2866</v>
      </c>
      <c r="B59" s="248" t="s">
        <v>1463</v>
      </c>
      <c r="C59" s="23" t="s">
        <v>1259</v>
      </c>
      <c r="D59" s="23" t="s">
        <v>249</v>
      </c>
    </row>
    <row r="60" spans="1:4" x14ac:dyDescent="0.2">
      <c r="A60" s="172" t="s">
        <v>2866</v>
      </c>
      <c r="B60" s="248" t="s">
        <v>1463</v>
      </c>
      <c r="C60" s="23" t="s">
        <v>1259</v>
      </c>
      <c r="D60" s="23" t="s">
        <v>143</v>
      </c>
    </row>
    <row r="61" spans="1:4" x14ac:dyDescent="0.2">
      <c r="A61" s="172" t="s">
        <v>2866</v>
      </c>
      <c r="B61" s="248" t="s">
        <v>1463</v>
      </c>
      <c r="C61" s="23" t="s">
        <v>1259</v>
      </c>
      <c r="D61" s="23" t="s">
        <v>460</v>
      </c>
    </row>
    <row r="62" spans="1:4" x14ac:dyDescent="0.2">
      <c r="A62" s="172" t="s">
        <v>2866</v>
      </c>
      <c r="B62" s="248" t="s">
        <v>1463</v>
      </c>
      <c r="C62" s="23" t="s">
        <v>1259</v>
      </c>
      <c r="D62" s="23" t="s">
        <v>460</v>
      </c>
    </row>
    <row r="63" spans="1:4" x14ac:dyDescent="0.2">
      <c r="A63" s="172" t="s">
        <v>2866</v>
      </c>
      <c r="B63" s="248" t="s">
        <v>1463</v>
      </c>
      <c r="C63" s="23" t="s">
        <v>185</v>
      </c>
      <c r="D63" s="23" t="s">
        <v>298</v>
      </c>
    </row>
    <row r="64" spans="1:4" x14ac:dyDescent="0.2">
      <c r="A64" s="172" t="s">
        <v>2866</v>
      </c>
      <c r="B64" s="248" t="s">
        <v>1463</v>
      </c>
      <c r="C64" s="23" t="s">
        <v>1259</v>
      </c>
      <c r="D64" s="23" t="s">
        <v>460</v>
      </c>
    </row>
    <row r="65" spans="1:4" x14ac:dyDescent="0.2">
      <c r="A65" s="172" t="s">
        <v>2866</v>
      </c>
      <c r="B65" s="248" t="s">
        <v>1463</v>
      </c>
      <c r="C65" s="23" t="s">
        <v>1259</v>
      </c>
      <c r="D65" s="23" t="s">
        <v>460</v>
      </c>
    </row>
    <row r="66" spans="1:4" x14ac:dyDescent="0.2">
      <c r="A66" s="172" t="s">
        <v>2866</v>
      </c>
      <c r="B66" s="248" t="s">
        <v>1463</v>
      </c>
      <c r="C66" s="23" t="s">
        <v>1259</v>
      </c>
      <c r="D66" s="23" t="s">
        <v>218</v>
      </c>
    </row>
    <row r="67" spans="1:4" x14ac:dyDescent="0.2">
      <c r="A67" s="172" t="s">
        <v>2866</v>
      </c>
      <c r="B67" s="248" t="s">
        <v>1463</v>
      </c>
      <c r="C67" s="23" t="s">
        <v>1435</v>
      </c>
      <c r="D67" s="23" t="s">
        <v>26</v>
      </c>
    </row>
    <row r="68" spans="1:4" x14ac:dyDescent="0.2">
      <c r="A68" s="172" t="s">
        <v>2866</v>
      </c>
      <c r="B68" s="248" t="s">
        <v>1463</v>
      </c>
      <c r="C68" s="23" t="s">
        <v>1435</v>
      </c>
      <c r="D68" s="23" t="s">
        <v>224</v>
      </c>
    </row>
    <row r="69" spans="1:4" x14ac:dyDescent="0.2">
      <c r="A69" s="172" t="s">
        <v>2866</v>
      </c>
      <c r="B69" s="248" t="s">
        <v>1463</v>
      </c>
      <c r="C69" s="23" t="s">
        <v>185</v>
      </c>
      <c r="D69" s="23" t="s">
        <v>337</v>
      </c>
    </row>
    <row r="70" spans="1:4" x14ac:dyDescent="0.2">
      <c r="A70" s="172" t="s">
        <v>2866</v>
      </c>
      <c r="B70" s="248" t="s">
        <v>1463</v>
      </c>
      <c r="C70" s="23" t="s">
        <v>1435</v>
      </c>
      <c r="D70" s="23" t="s">
        <v>36</v>
      </c>
    </row>
    <row r="71" spans="1:4" x14ac:dyDescent="0.2">
      <c r="A71" s="172" t="s">
        <v>2866</v>
      </c>
      <c r="B71" s="248" t="s">
        <v>1463</v>
      </c>
      <c r="C71" s="23" t="s">
        <v>1259</v>
      </c>
      <c r="D71" s="23" t="s">
        <v>460</v>
      </c>
    </row>
    <row r="72" spans="1:4" x14ac:dyDescent="0.2">
      <c r="A72" s="172" t="s">
        <v>2390</v>
      </c>
      <c r="B72" s="85" t="s">
        <v>381</v>
      </c>
      <c r="C72" s="23" t="s">
        <v>1435</v>
      </c>
      <c r="D72" s="23" t="s">
        <v>465</v>
      </c>
    </row>
    <row r="73" spans="1:4" x14ac:dyDescent="0.2">
      <c r="A73" s="172" t="s">
        <v>2390</v>
      </c>
      <c r="B73" s="85" t="s">
        <v>381</v>
      </c>
      <c r="C73" s="23" t="s">
        <v>1435</v>
      </c>
      <c r="D73" s="23" t="s">
        <v>26</v>
      </c>
    </row>
    <row r="74" spans="1:4" x14ac:dyDescent="0.2">
      <c r="A74" s="172" t="s">
        <v>2390</v>
      </c>
      <c r="B74" s="85" t="s">
        <v>381</v>
      </c>
      <c r="C74" s="23" t="s">
        <v>1259</v>
      </c>
      <c r="D74" s="23" t="s">
        <v>218</v>
      </c>
    </row>
    <row r="75" spans="1:4" x14ac:dyDescent="0.2">
      <c r="A75" s="172" t="s">
        <v>2390</v>
      </c>
      <c r="B75" s="85" t="s">
        <v>381</v>
      </c>
      <c r="C75" s="23" t="s">
        <v>1259</v>
      </c>
      <c r="D75" s="23" t="s">
        <v>457</v>
      </c>
    </row>
    <row r="76" spans="1:4" x14ac:dyDescent="0.2">
      <c r="A76" s="172" t="s">
        <v>2390</v>
      </c>
      <c r="B76" s="85" t="s">
        <v>381</v>
      </c>
      <c r="C76" s="23" t="s">
        <v>1259</v>
      </c>
      <c r="D76" s="23" t="s">
        <v>283</v>
      </c>
    </row>
    <row r="77" spans="1:4" x14ac:dyDescent="0.2">
      <c r="A77" s="172" t="s">
        <v>2390</v>
      </c>
      <c r="B77" s="85" t="s">
        <v>381</v>
      </c>
      <c r="C77" s="23" t="s">
        <v>1259</v>
      </c>
      <c r="D77" s="23" t="s">
        <v>142</v>
      </c>
    </row>
    <row r="78" spans="1:4" x14ac:dyDescent="0.2">
      <c r="A78" s="172" t="s">
        <v>2390</v>
      </c>
      <c r="B78" s="85" t="s">
        <v>381</v>
      </c>
      <c r="C78" s="23" t="s">
        <v>1259</v>
      </c>
      <c r="D78" s="23" t="s">
        <v>375</v>
      </c>
    </row>
    <row r="79" spans="1:4" x14ac:dyDescent="0.2">
      <c r="A79" s="172" t="s">
        <v>2390</v>
      </c>
      <c r="B79" s="85" t="s">
        <v>381</v>
      </c>
      <c r="C79" s="23" t="s">
        <v>443</v>
      </c>
      <c r="D79" s="23" t="s">
        <v>479</v>
      </c>
    </row>
    <row r="80" spans="1:4" x14ac:dyDescent="0.2">
      <c r="A80" s="172" t="s">
        <v>2390</v>
      </c>
      <c r="B80" s="85" t="s">
        <v>381</v>
      </c>
      <c r="C80" s="23" t="s">
        <v>1259</v>
      </c>
      <c r="D80" s="23" t="s">
        <v>460</v>
      </c>
    </row>
    <row r="81" spans="1:4" x14ac:dyDescent="0.2">
      <c r="A81" s="172" t="s">
        <v>2390</v>
      </c>
      <c r="B81" s="85" t="s">
        <v>381</v>
      </c>
      <c r="C81" s="23" t="s">
        <v>1435</v>
      </c>
      <c r="D81" s="23" t="s">
        <v>248</v>
      </c>
    </row>
    <row r="82" spans="1:4" x14ac:dyDescent="0.2">
      <c r="A82" s="172" t="s">
        <v>2390</v>
      </c>
      <c r="B82" s="85" t="s">
        <v>381</v>
      </c>
      <c r="C82" s="23" t="s">
        <v>1259</v>
      </c>
      <c r="D82" s="23" t="s">
        <v>143</v>
      </c>
    </row>
    <row r="83" spans="1:4" x14ac:dyDescent="0.2">
      <c r="A83" s="172" t="s">
        <v>2390</v>
      </c>
      <c r="B83" s="85" t="s">
        <v>381</v>
      </c>
      <c r="C83" s="23" t="s">
        <v>1259</v>
      </c>
      <c r="D83" s="23" t="s">
        <v>460</v>
      </c>
    </row>
    <row r="84" spans="1:4" x14ac:dyDescent="0.2">
      <c r="A84" s="172" t="s">
        <v>2390</v>
      </c>
      <c r="B84" s="85" t="s">
        <v>381</v>
      </c>
      <c r="C84" s="23" t="s">
        <v>1259</v>
      </c>
      <c r="D84" s="23" t="s">
        <v>460</v>
      </c>
    </row>
    <row r="85" spans="1:4" x14ac:dyDescent="0.2">
      <c r="A85" s="172" t="s">
        <v>2390</v>
      </c>
      <c r="B85" s="85" t="s">
        <v>381</v>
      </c>
      <c r="C85" s="23" t="s">
        <v>1435</v>
      </c>
      <c r="D85" s="23" t="s">
        <v>224</v>
      </c>
    </row>
    <row r="86" spans="1:4" x14ac:dyDescent="0.2">
      <c r="A86" s="172" t="s">
        <v>2390</v>
      </c>
      <c r="B86" s="85" t="s">
        <v>381</v>
      </c>
      <c r="C86" s="23" t="s">
        <v>185</v>
      </c>
      <c r="D86" s="23" t="s">
        <v>337</v>
      </c>
    </row>
    <row r="87" spans="1:4" x14ac:dyDescent="0.2">
      <c r="A87" s="172" t="s">
        <v>2390</v>
      </c>
      <c r="B87" s="85" t="s">
        <v>381</v>
      </c>
      <c r="C87" s="23" t="s">
        <v>1259</v>
      </c>
      <c r="D87" s="23" t="s">
        <v>460</v>
      </c>
    </row>
    <row r="88" spans="1:4" x14ac:dyDescent="0.2">
      <c r="A88" s="172" t="s">
        <v>2390</v>
      </c>
      <c r="B88" s="85" t="s">
        <v>381</v>
      </c>
      <c r="C88" s="23" t="s">
        <v>185</v>
      </c>
      <c r="D88" s="23" t="s">
        <v>298</v>
      </c>
    </row>
    <row r="89" spans="1:4" x14ac:dyDescent="0.2">
      <c r="A89" s="172" t="s">
        <v>2390</v>
      </c>
      <c r="B89" s="85" t="s">
        <v>381</v>
      </c>
      <c r="C89" s="23" t="s">
        <v>1259</v>
      </c>
      <c r="D89" s="23" t="s">
        <v>646</v>
      </c>
    </row>
    <row r="90" spans="1:4" x14ac:dyDescent="0.2">
      <c r="A90" s="172" t="s">
        <v>2390</v>
      </c>
      <c r="B90" s="85" t="s">
        <v>381</v>
      </c>
      <c r="C90" s="23" t="s">
        <v>1259</v>
      </c>
      <c r="D90" s="23" t="s">
        <v>460</v>
      </c>
    </row>
    <row r="91" spans="1:4" x14ac:dyDescent="0.2">
      <c r="A91" s="172" t="s">
        <v>2390</v>
      </c>
      <c r="B91" s="85" t="s">
        <v>381</v>
      </c>
      <c r="C91" s="23" t="s">
        <v>1259</v>
      </c>
      <c r="D91" s="23" t="s">
        <v>460</v>
      </c>
    </row>
    <row r="92" spans="1:4" x14ac:dyDescent="0.2">
      <c r="A92" s="172" t="s">
        <v>2390</v>
      </c>
      <c r="B92" s="85" t="s">
        <v>381</v>
      </c>
      <c r="C92" s="23" t="s">
        <v>1259</v>
      </c>
      <c r="D92" s="23" t="s">
        <v>460</v>
      </c>
    </row>
    <row r="93" spans="1:4" x14ac:dyDescent="0.2">
      <c r="A93" s="172" t="s">
        <v>2390</v>
      </c>
      <c r="B93" s="85" t="s">
        <v>381</v>
      </c>
      <c r="C93" s="23" t="s">
        <v>1435</v>
      </c>
      <c r="D93" s="23" t="s">
        <v>55</v>
      </c>
    </row>
    <row r="94" spans="1:4" x14ac:dyDescent="0.2">
      <c r="A94" s="172" t="s">
        <v>2390</v>
      </c>
      <c r="B94" s="85" t="s">
        <v>381</v>
      </c>
      <c r="C94" s="23" t="s">
        <v>1435</v>
      </c>
      <c r="D94" s="23" t="s">
        <v>36</v>
      </c>
    </row>
    <row r="95" spans="1:4" x14ac:dyDescent="0.2">
      <c r="A95" s="172" t="s">
        <v>2390</v>
      </c>
      <c r="B95" s="85" t="s">
        <v>381</v>
      </c>
      <c r="C95" s="23" t="s">
        <v>1259</v>
      </c>
      <c r="D95" s="23" t="s">
        <v>460</v>
      </c>
    </row>
    <row r="96" spans="1:4" x14ac:dyDescent="0.2">
      <c r="A96" s="172" t="s">
        <v>2390</v>
      </c>
      <c r="B96" s="85" t="s">
        <v>381</v>
      </c>
      <c r="C96" s="23" t="s">
        <v>1259</v>
      </c>
      <c r="D96" s="23" t="s">
        <v>238</v>
      </c>
    </row>
    <row r="97" spans="1:4" x14ac:dyDescent="0.2">
      <c r="A97" s="172" t="s">
        <v>2390</v>
      </c>
      <c r="B97" s="85" t="s">
        <v>381</v>
      </c>
      <c r="C97" s="23" t="s">
        <v>1259</v>
      </c>
      <c r="D97" s="23" t="s">
        <v>460</v>
      </c>
    </row>
    <row r="98" spans="1:4" x14ac:dyDescent="0.2">
      <c r="A98" s="172" t="s">
        <v>2390</v>
      </c>
      <c r="B98" s="85" t="s">
        <v>381</v>
      </c>
      <c r="C98" s="23" t="s">
        <v>1259</v>
      </c>
      <c r="D98" s="23" t="s">
        <v>460</v>
      </c>
    </row>
    <row r="99" spans="1:4" x14ac:dyDescent="0.2">
      <c r="A99" s="172" t="s">
        <v>2390</v>
      </c>
      <c r="B99" s="85" t="s">
        <v>381</v>
      </c>
      <c r="C99" s="23" t="s">
        <v>1259</v>
      </c>
      <c r="D99" s="23" t="s">
        <v>460</v>
      </c>
    </row>
    <row r="100" spans="1:4" x14ac:dyDescent="0.2">
      <c r="A100" s="172" t="s">
        <v>2390</v>
      </c>
      <c r="B100" s="85" t="s">
        <v>381</v>
      </c>
      <c r="C100" s="23" t="s">
        <v>1259</v>
      </c>
      <c r="D100" s="23" t="s">
        <v>460</v>
      </c>
    </row>
    <row r="101" spans="1:4" x14ac:dyDescent="0.2">
      <c r="A101" s="172" t="s">
        <v>2390</v>
      </c>
      <c r="B101" s="85" t="s">
        <v>381</v>
      </c>
      <c r="C101" s="23" t="s">
        <v>1259</v>
      </c>
      <c r="D101" s="23" t="s">
        <v>460</v>
      </c>
    </row>
    <row r="102" spans="1:4" x14ac:dyDescent="0.2">
      <c r="A102" s="172" t="s">
        <v>2390</v>
      </c>
      <c r="B102" s="85" t="s">
        <v>381</v>
      </c>
      <c r="C102" s="23" t="s">
        <v>1259</v>
      </c>
      <c r="D102" s="23" t="s">
        <v>259</v>
      </c>
    </row>
    <row r="103" spans="1:4" x14ac:dyDescent="0.2">
      <c r="A103" s="172" t="s">
        <v>2390</v>
      </c>
      <c r="B103" s="85" t="s">
        <v>381</v>
      </c>
      <c r="C103" s="23" t="s">
        <v>1259</v>
      </c>
      <c r="D103" s="23" t="s">
        <v>142</v>
      </c>
    </row>
    <row r="104" spans="1:4" x14ac:dyDescent="0.2">
      <c r="A104" s="172" t="s">
        <v>2390</v>
      </c>
      <c r="B104" s="323" t="s">
        <v>381</v>
      </c>
      <c r="C104" s="23" t="s">
        <v>1259</v>
      </c>
      <c r="D104" s="23" t="s">
        <v>460</v>
      </c>
    </row>
    <row r="105" spans="1:4" x14ac:dyDescent="0.2">
      <c r="A105" s="172" t="s">
        <v>2390</v>
      </c>
      <c r="B105" s="85" t="s">
        <v>381</v>
      </c>
      <c r="C105" s="23" t="s">
        <v>1435</v>
      </c>
      <c r="D105" s="23" t="s">
        <v>248</v>
      </c>
    </row>
    <row r="106" spans="1:4" x14ac:dyDescent="0.2">
      <c r="A106" s="172" t="s">
        <v>2390</v>
      </c>
      <c r="B106" s="85" t="s">
        <v>381</v>
      </c>
      <c r="C106" s="23" t="s">
        <v>1460</v>
      </c>
      <c r="D106" s="23" t="s">
        <v>464</v>
      </c>
    </row>
    <row r="107" spans="1:4" x14ac:dyDescent="0.2">
      <c r="A107" s="172" t="s">
        <v>2390</v>
      </c>
      <c r="B107" s="85" t="s">
        <v>381</v>
      </c>
      <c r="C107" s="23" t="s">
        <v>1259</v>
      </c>
      <c r="D107" s="23" t="s">
        <v>460</v>
      </c>
    </row>
    <row r="108" spans="1:4" x14ac:dyDescent="0.2">
      <c r="A108" s="172" t="s">
        <v>2390</v>
      </c>
      <c r="B108" s="85" t="s">
        <v>381</v>
      </c>
      <c r="C108" s="23" t="s">
        <v>1259</v>
      </c>
      <c r="D108" s="23" t="s">
        <v>143</v>
      </c>
    </row>
    <row r="109" spans="1:4" x14ac:dyDescent="0.2">
      <c r="A109" s="172" t="s">
        <v>2390</v>
      </c>
      <c r="B109" s="85" t="s">
        <v>381</v>
      </c>
      <c r="C109" s="23" t="s">
        <v>1259</v>
      </c>
      <c r="D109" s="23" t="s">
        <v>375</v>
      </c>
    </row>
    <row r="110" spans="1:4" x14ac:dyDescent="0.2">
      <c r="A110" s="172" t="s">
        <v>2390</v>
      </c>
      <c r="B110" s="85" t="s">
        <v>381</v>
      </c>
      <c r="C110" s="23" t="s">
        <v>1259</v>
      </c>
      <c r="D110" s="23" t="s">
        <v>460</v>
      </c>
    </row>
    <row r="111" spans="1:4" x14ac:dyDescent="0.2">
      <c r="A111" s="172" t="s">
        <v>2390</v>
      </c>
      <c r="B111" s="85" t="s">
        <v>381</v>
      </c>
      <c r="C111" s="23" t="s">
        <v>1259</v>
      </c>
      <c r="D111" s="23" t="s">
        <v>283</v>
      </c>
    </row>
    <row r="112" spans="1:4" x14ac:dyDescent="0.2">
      <c r="A112" s="172" t="s">
        <v>2390</v>
      </c>
      <c r="B112" s="85" t="s">
        <v>381</v>
      </c>
      <c r="C112" s="23" t="s">
        <v>1460</v>
      </c>
      <c r="D112" s="23" t="s">
        <v>246</v>
      </c>
    </row>
    <row r="113" spans="1:4" x14ac:dyDescent="0.2">
      <c r="A113" s="172" t="s">
        <v>2390</v>
      </c>
      <c r="B113" s="85" t="s">
        <v>381</v>
      </c>
      <c r="C113" s="23" t="s">
        <v>1259</v>
      </c>
      <c r="D113" s="23" t="s">
        <v>460</v>
      </c>
    </row>
    <row r="114" spans="1:4" x14ac:dyDescent="0.2">
      <c r="A114" s="172" t="s">
        <v>2390</v>
      </c>
      <c r="B114" s="85" t="s">
        <v>381</v>
      </c>
      <c r="C114" s="23" t="s">
        <v>1259</v>
      </c>
      <c r="D114" s="23" t="s">
        <v>142</v>
      </c>
    </row>
    <row r="115" spans="1:4" x14ac:dyDescent="0.2">
      <c r="A115" s="172" t="s">
        <v>2390</v>
      </c>
      <c r="B115" s="85" t="s">
        <v>381</v>
      </c>
      <c r="C115" s="23" t="s">
        <v>1259</v>
      </c>
      <c r="D115" s="23" t="s">
        <v>460</v>
      </c>
    </row>
    <row r="116" spans="1:4" x14ac:dyDescent="0.2">
      <c r="A116" s="172" t="s">
        <v>2390</v>
      </c>
      <c r="B116" s="85" t="s">
        <v>381</v>
      </c>
      <c r="C116" s="23" t="s">
        <v>1259</v>
      </c>
      <c r="D116" s="23" t="s">
        <v>1561</v>
      </c>
    </row>
    <row r="117" spans="1:4" x14ac:dyDescent="0.2">
      <c r="A117" s="172" t="s">
        <v>2390</v>
      </c>
      <c r="B117" s="85" t="s">
        <v>381</v>
      </c>
      <c r="C117" s="23" t="s">
        <v>443</v>
      </c>
      <c r="D117" s="23" t="s">
        <v>479</v>
      </c>
    </row>
    <row r="118" spans="1:4" x14ac:dyDescent="0.2">
      <c r="A118" s="172" t="s">
        <v>2390</v>
      </c>
      <c r="B118" s="85" t="s">
        <v>381</v>
      </c>
      <c r="C118" s="23" t="s">
        <v>443</v>
      </c>
      <c r="D118" s="23" t="s">
        <v>479</v>
      </c>
    </row>
    <row r="119" spans="1:4" x14ac:dyDescent="0.2">
      <c r="A119" s="172" t="s">
        <v>2390</v>
      </c>
      <c r="B119" s="85" t="s">
        <v>381</v>
      </c>
      <c r="C119" s="23" t="s">
        <v>1259</v>
      </c>
      <c r="D119" s="23" t="s">
        <v>460</v>
      </c>
    </row>
    <row r="120" spans="1:4" x14ac:dyDescent="0.2">
      <c r="A120" s="172" t="s">
        <v>2390</v>
      </c>
      <c r="B120" s="85" t="s">
        <v>381</v>
      </c>
      <c r="C120" s="23" t="s">
        <v>1435</v>
      </c>
      <c r="D120" s="23" t="s">
        <v>224</v>
      </c>
    </row>
    <row r="121" spans="1:4" x14ac:dyDescent="0.2">
      <c r="A121" s="172" t="s">
        <v>2390</v>
      </c>
      <c r="B121" s="85" t="s">
        <v>381</v>
      </c>
      <c r="C121" s="23" t="s">
        <v>443</v>
      </c>
      <c r="D121" s="23" t="s">
        <v>479</v>
      </c>
    </row>
    <row r="122" spans="1:4" x14ac:dyDescent="0.2">
      <c r="A122" s="172" t="s">
        <v>2390</v>
      </c>
      <c r="B122" s="85" t="s">
        <v>381</v>
      </c>
      <c r="C122" s="23" t="s">
        <v>1435</v>
      </c>
      <c r="D122" s="23" t="s">
        <v>224</v>
      </c>
    </row>
    <row r="123" spans="1:4" x14ac:dyDescent="0.2">
      <c r="A123" s="172" t="s">
        <v>2390</v>
      </c>
      <c r="B123" s="85" t="s">
        <v>381</v>
      </c>
      <c r="C123" s="23" t="s">
        <v>1435</v>
      </c>
      <c r="D123" s="23" t="s">
        <v>465</v>
      </c>
    </row>
    <row r="124" spans="1:4" x14ac:dyDescent="0.2">
      <c r="A124" s="172" t="s">
        <v>2390</v>
      </c>
      <c r="B124" s="85" t="s">
        <v>381</v>
      </c>
      <c r="C124" s="23" t="s">
        <v>1259</v>
      </c>
      <c r="D124" s="23" t="s">
        <v>283</v>
      </c>
    </row>
    <row r="125" spans="1:4" x14ac:dyDescent="0.2">
      <c r="A125" s="172" t="s">
        <v>2408</v>
      </c>
      <c r="B125" s="85" t="s">
        <v>1568</v>
      </c>
      <c r="C125" s="23" t="s">
        <v>1259</v>
      </c>
      <c r="D125" s="23" t="s">
        <v>218</v>
      </c>
    </row>
    <row r="126" spans="1:4" x14ac:dyDescent="0.2">
      <c r="A126" s="172" t="s">
        <v>2408</v>
      </c>
      <c r="B126" s="85" t="s">
        <v>1568</v>
      </c>
      <c r="C126" s="23" t="s">
        <v>1259</v>
      </c>
      <c r="D126" s="23" t="s">
        <v>460</v>
      </c>
    </row>
    <row r="127" spans="1:4" x14ac:dyDescent="0.2">
      <c r="A127" s="172" t="s">
        <v>2408</v>
      </c>
      <c r="B127" s="85" t="s">
        <v>1568</v>
      </c>
      <c r="C127" s="23" t="s">
        <v>1435</v>
      </c>
      <c r="D127" s="23" t="s">
        <v>465</v>
      </c>
    </row>
    <row r="128" spans="1:4" x14ac:dyDescent="0.2">
      <c r="A128" s="172" t="s">
        <v>2408</v>
      </c>
      <c r="B128" s="85" t="s">
        <v>1568</v>
      </c>
      <c r="C128" s="23" t="s">
        <v>1259</v>
      </c>
      <c r="D128" s="23" t="s">
        <v>143</v>
      </c>
    </row>
    <row r="129" spans="1:4" x14ac:dyDescent="0.2">
      <c r="A129" s="172" t="s">
        <v>2408</v>
      </c>
      <c r="B129" s="85" t="s">
        <v>1568</v>
      </c>
      <c r="C129" s="23" t="s">
        <v>1259</v>
      </c>
      <c r="D129" s="23" t="s">
        <v>460</v>
      </c>
    </row>
    <row r="130" spans="1:4" x14ac:dyDescent="0.2">
      <c r="A130" s="172" t="s">
        <v>2408</v>
      </c>
      <c r="B130" s="85" t="s">
        <v>1568</v>
      </c>
      <c r="C130" s="23" t="s">
        <v>1435</v>
      </c>
      <c r="D130" s="23" t="s">
        <v>55</v>
      </c>
    </row>
    <row r="131" spans="1:4" x14ac:dyDescent="0.2">
      <c r="A131" s="172" t="s">
        <v>3167</v>
      </c>
      <c r="B131" s="85" t="s">
        <v>1570</v>
      </c>
      <c r="C131" s="23" t="s">
        <v>1259</v>
      </c>
      <c r="D131" s="23" t="s">
        <v>218</v>
      </c>
    </row>
    <row r="132" spans="1:4" x14ac:dyDescent="0.2">
      <c r="A132" s="172" t="s">
        <v>3167</v>
      </c>
      <c r="B132" s="85" t="s">
        <v>1570</v>
      </c>
      <c r="C132" s="23" t="s">
        <v>1259</v>
      </c>
      <c r="D132" s="23" t="s">
        <v>142</v>
      </c>
    </row>
    <row r="133" spans="1:4" x14ac:dyDescent="0.2">
      <c r="A133" s="172" t="s">
        <v>3167</v>
      </c>
      <c r="B133" s="85" t="s">
        <v>1570</v>
      </c>
      <c r="C133" s="23" t="s">
        <v>1435</v>
      </c>
      <c r="D133" s="23" t="s">
        <v>465</v>
      </c>
    </row>
    <row r="134" spans="1:4" x14ac:dyDescent="0.2">
      <c r="A134" s="172" t="s">
        <v>3167</v>
      </c>
      <c r="B134" s="85" t="s">
        <v>1570</v>
      </c>
      <c r="C134" s="23" t="s">
        <v>1259</v>
      </c>
      <c r="D134" s="23" t="s">
        <v>375</v>
      </c>
    </row>
    <row r="135" spans="1:4" x14ac:dyDescent="0.2">
      <c r="A135" s="172" t="s">
        <v>3167</v>
      </c>
      <c r="B135" s="85" t="s">
        <v>1570</v>
      </c>
      <c r="C135" s="23" t="s">
        <v>1259</v>
      </c>
      <c r="D135" s="23" t="s">
        <v>460</v>
      </c>
    </row>
    <row r="136" spans="1:4" x14ac:dyDescent="0.2">
      <c r="A136" s="172" t="s">
        <v>3167</v>
      </c>
      <c r="B136" s="85" t="s">
        <v>1570</v>
      </c>
      <c r="C136" s="23" t="s">
        <v>1259</v>
      </c>
      <c r="D136" s="23" t="s">
        <v>460</v>
      </c>
    </row>
    <row r="137" spans="1:4" x14ac:dyDescent="0.2">
      <c r="A137" s="172" t="s">
        <v>3167</v>
      </c>
      <c r="B137" s="85" t="s">
        <v>1570</v>
      </c>
      <c r="C137" s="23" t="s">
        <v>443</v>
      </c>
      <c r="D137" s="23" t="s">
        <v>479</v>
      </c>
    </row>
    <row r="138" spans="1:4" x14ac:dyDescent="0.2">
      <c r="A138" s="172" t="s">
        <v>3167</v>
      </c>
      <c r="B138" s="85" t="s">
        <v>1570</v>
      </c>
      <c r="C138" s="23" t="s">
        <v>1259</v>
      </c>
      <c r="D138" s="23" t="s">
        <v>460</v>
      </c>
    </row>
    <row r="139" spans="1:4" x14ac:dyDescent="0.2">
      <c r="A139" s="172" t="s">
        <v>3167</v>
      </c>
      <c r="B139" s="85" t="s">
        <v>1570</v>
      </c>
      <c r="C139" s="23" t="s">
        <v>1435</v>
      </c>
      <c r="D139" s="23" t="s">
        <v>36</v>
      </c>
    </row>
    <row r="140" spans="1:4" x14ac:dyDescent="0.2">
      <c r="A140" s="172" t="s">
        <v>3167</v>
      </c>
      <c r="B140" s="85" t="s">
        <v>1570</v>
      </c>
      <c r="C140" s="23" t="s">
        <v>1259</v>
      </c>
      <c r="D140" s="23" t="s">
        <v>143</v>
      </c>
    </row>
    <row r="141" spans="1:4" x14ac:dyDescent="0.2">
      <c r="A141" s="172" t="s">
        <v>3167</v>
      </c>
      <c r="B141" s="85" t="s">
        <v>1570</v>
      </c>
      <c r="C141" s="23" t="s">
        <v>1259</v>
      </c>
      <c r="D141" s="23" t="s">
        <v>283</v>
      </c>
    </row>
    <row r="142" spans="1:4" x14ac:dyDescent="0.2">
      <c r="A142" s="172" t="s">
        <v>3167</v>
      </c>
      <c r="B142" s="85" t="s">
        <v>1570</v>
      </c>
      <c r="C142" s="23" t="s">
        <v>185</v>
      </c>
      <c r="D142" s="23" t="s">
        <v>337</v>
      </c>
    </row>
    <row r="143" spans="1:4" x14ac:dyDescent="0.2">
      <c r="A143" s="172" t="s">
        <v>3167</v>
      </c>
      <c r="B143" s="85" t="s">
        <v>1570</v>
      </c>
      <c r="C143" s="23" t="s">
        <v>1435</v>
      </c>
      <c r="D143" s="23" t="s">
        <v>396</v>
      </c>
    </row>
    <row r="144" spans="1:4" x14ac:dyDescent="0.2">
      <c r="A144" s="172" t="s">
        <v>3167</v>
      </c>
      <c r="B144" s="85" t="s">
        <v>1570</v>
      </c>
      <c r="C144" s="23" t="s">
        <v>1435</v>
      </c>
      <c r="D144" s="23" t="s">
        <v>26</v>
      </c>
    </row>
    <row r="145" spans="1:4" x14ac:dyDescent="0.2">
      <c r="A145" s="172" t="s">
        <v>3167</v>
      </c>
      <c r="B145" s="85" t="s">
        <v>1570</v>
      </c>
      <c r="C145" s="23" t="s">
        <v>1460</v>
      </c>
      <c r="D145" s="23" t="s">
        <v>246</v>
      </c>
    </row>
    <row r="146" spans="1:4" x14ac:dyDescent="0.2">
      <c r="A146" s="172" t="s">
        <v>2431</v>
      </c>
      <c r="B146" s="85" t="s">
        <v>1591</v>
      </c>
      <c r="C146" s="23" t="s">
        <v>1259</v>
      </c>
      <c r="D146" s="296" t="s">
        <v>142</v>
      </c>
    </row>
    <row r="147" spans="1:4" x14ac:dyDescent="0.2">
      <c r="A147" s="172" t="s">
        <v>2431</v>
      </c>
      <c r="B147" s="85" t="s">
        <v>1591</v>
      </c>
      <c r="C147" s="23" t="s">
        <v>1259</v>
      </c>
      <c r="D147" s="23" t="s">
        <v>142</v>
      </c>
    </row>
    <row r="148" spans="1:4" x14ac:dyDescent="0.2">
      <c r="A148" s="172" t="s">
        <v>2431</v>
      </c>
      <c r="B148" s="85" t="s">
        <v>1591</v>
      </c>
      <c r="C148" s="23" t="s">
        <v>1259</v>
      </c>
      <c r="D148" s="23" t="s">
        <v>218</v>
      </c>
    </row>
    <row r="149" spans="1:4" x14ac:dyDescent="0.2">
      <c r="A149" s="172" t="s">
        <v>2431</v>
      </c>
      <c r="B149" s="85" t="s">
        <v>1591</v>
      </c>
      <c r="C149" s="23" t="s">
        <v>1259</v>
      </c>
      <c r="D149" s="23" t="s">
        <v>460</v>
      </c>
    </row>
    <row r="150" spans="1:4" x14ac:dyDescent="0.2">
      <c r="A150" s="172" t="s">
        <v>2431</v>
      </c>
      <c r="B150" s="85" t="s">
        <v>1591</v>
      </c>
      <c r="C150" s="23" t="s">
        <v>1259</v>
      </c>
      <c r="D150" s="23" t="s">
        <v>460</v>
      </c>
    </row>
    <row r="151" spans="1:4" x14ac:dyDescent="0.2">
      <c r="A151" s="172" t="s">
        <v>2431</v>
      </c>
      <c r="B151" s="85" t="s">
        <v>1591</v>
      </c>
      <c r="C151" s="23" t="s">
        <v>1259</v>
      </c>
      <c r="D151" s="23" t="s">
        <v>143</v>
      </c>
    </row>
    <row r="152" spans="1:4" x14ac:dyDescent="0.2">
      <c r="A152" s="172" t="s">
        <v>2431</v>
      </c>
      <c r="B152" s="85" t="s">
        <v>1591</v>
      </c>
      <c r="C152" s="23" t="s">
        <v>1435</v>
      </c>
      <c r="D152" s="23" t="s">
        <v>465</v>
      </c>
    </row>
    <row r="153" spans="1:4" x14ac:dyDescent="0.2">
      <c r="A153" s="172" t="s">
        <v>2431</v>
      </c>
      <c r="B153" s="85" t="s">
        <v>1591</v>
      </c>
      <c r="C153" s="23" t="s">
        <v>1259</v>
      </c>
      <c r="D153" s="23" t="s">
        <v>460</v>
      </c>
    </row>
    <row r="154" spans="1:4" x14ac:dyDescent="0.2">
      <c r="A154" s="172" t="s">
        <v>2431</v>
      </c>
      <c r="B154" s="85" t="s">
        <v>1591</v>
      </c>
      <c r="C154" s="23" t="s">
        <v>1259</v>
      </c>
      <c r="D154" s="23" t="s">
        <v>460</v>
      </c>
    </row>
    <row r="155" spans="1:4" x14ac:dyDescent="0.2">
      <c r="A155" s="172" t="s">
        <v>2431</v>
      </c>
      <c r="B155" s="85" t="s">
        <v>1591</v>
      </c>
      <c r="C155" s="23" t="s">
        <v>1259</v>
      </c>
      <c r="D155" s="23" t="s">
        <v>460</v>
      </c>
    </row>
    <row r="156" spans="1:4" x14ac:dyDescent="0.2">
      <c r="A156" s="172" t="s">
        <v>2431</v>
      </c>
      <c r="B156" s="85" t="s">
        <v>1591</v>
      </c>
      <c r="C156" s="23" t="s">
        <v>1259</v>
      </c>
      <c r="D156" s="23" t="s">
        <v>646</v>
      </c>
    </row>
    <row r="157" spans="1:4" x14ac:dyDescent="0.2">
      <c r="A157" s="172" t="s">
        <v>2431</v>
      </c>
      <c r="B157" s="85" t="s">
        <v>1591</v>
      </c>
      <c r="C157" s="23" t="s">
        <v>1259</v>
      </c>
      <c r="D157" s="23" t="s">
        <v>646</v>
      </c>
    </row>
    <row r="158" spans="1:4" x14ac:dyDescent="0.2">
      <c r="A158" s="172" t="s">
        <v>2431</v>
      </c>
      <c r="B158" s="85" t="s">
        <v>1591</v>
      </c>
      <c r="C158" s="23" t="s">
        <v>1259</v>
      </c>
      <c r="D158" s="23" t="s">
        <v>646</v>
      </c>
    </row>
    <row r="159" spans="1:4" x14ac:dyDescent="0.2">
      <c r="A159" s="172" t="s">
        <v>2431</v>
      </c>
      <c r="B159" s="85" t="s">
        <v>1591</v>
      </c>
      <c r="C159" s="23" t="s">
        <v>1259</v>
      </c>
      <c r="D159" s="23" t="s">
        <v>646</v>
      </c>
    </row>
    <row r="160" spans="1:4" x14ac:dyDescent="0.2">
      <c r="A160" s="172" t="s">
        <v>2431</v>
      </c>
      <c r="B160" s="85" t="s">
        <v>1591</v>
      </c>
      <c r="C160" s="23" t="s">
        <v>1435</v>
      </c>
      <c r="D160" s="23" t="s">
        <v>55</v>
      </c>
    </row>
    <row r="161" spans="1:4" x14ac:dyDescent="0.2">
      <c r="A161" s="172" t="s">
        <v>2437</v>
      </c>
      <c r="B161" s="85" t="s">
        <v>230</v>
      </c>
      <c r="C161" s="23" t="s">
        <v>1259</v>
      </c>
      <c r="D161" s="23" t="s">
        <v>142</v>
      </c>
    </row>
    <row r="162" spans="1:4" x14ac:dyDescent="0.2">
      <c r="A162" s="172" t="s">
        <v>2437</v>
      </c>
      <c r="B162" s="85" t="s">
        <v>230</v>
      </c>
      <c r="C162" s="23" t="s">
        <v>1259</v>
      </c>
      <c r="D162" s="23" t="s">
        <v>143</v>
      </c>
    </row>
    <row r="163" spans="1:4" x14ac:dyDescent="0.2">
      <c r="A163" s="172" t="s">
        <v>2437</v>
      </c>
      <c r="B163" s="85" t="s">
        <v>230</v>
      </c>
      <c r="C163" s="23" t="s">
        <v>1435</v>
      </c>
      <c r="D163" s="23" t="s">
        <v>465</v>
      </c>
    </row>
    <row r="164" spans="1:4" x14ac:dyDescent="0.2">
      <c r="A164" s="172" t="s">
        <v>2437</v>
      </c>
      <c r="B164" s="85" t="s">
        <v>230</v>
      </c>
      <c r="C164" s="23" t="s">
        <v>1259</v>
      </c>
      <c r="D164" s="23" t="s">
        <v>460</v>
      </c>
    </row>
    <row r="165" spans="1:4" x14ac:dyDescent="0.2">
      <c r="A165" s="172" t="s">
        <v>2437</v>
      </c>
      <c r="B165" s="85" t="s">
        <v>230</v>
      </c>
      <c r="C165" s="23" t="s">
        <v>1259</v>
      </c>
      <c r="D165" s="23" t="s">
        <v>460</v>
      </c>
    </row>
    <row r="166" spans="1:4" x14ac:dyDescent="0.2">
      <c r="A166" s="172" t="s">
        <v>2772</v>
      </c>
      <c r="B166" s="85" t="s">
        <v>2128</v>
      </c>
      <c r="C166" s="23" t="s">
        <v>1259</v>
      </c>
      <c r="D166" s="23" t="s">
        <v>460</v>
      </c>
    </row>
    <row r="167" spans="1:4" x14ac:dyDescent="0.2">
      <c r="A167" s="172" t="s">
        <v>3199</v>
      </c>
      <c r="B167" s="85" t="s">
        <v>1619</v>
      </c>
      <c r="C167" s="23" t="s">
        <v>1259</v>
      </c>
      <c r="D167" s="23" t="s">
        <v>460</v>
      </c>
    </row>
    <row r="168" spans="1:4" x14ac:dyDescent="0.2">
      <c r="A168" s="172" t="s">
        <v>2469</v>
      </c>
      <c r="B168" s="85" t="s">
        <v>416</v>
      </c>
      <c r="C168" s="23" t="s">
        <v>1259</v>
      </c>
      <c r="D168" s="23" t="s">
        <v>460</v>
      </c>
    </row>
    <row r="169" spans="1:4" x14ac:dyDescent="0.2">
      <c r="A169" s="172" t="s">
        <v>2469</v>
      </c>
      <c r="B169" s="85" t="s">
        <v>416</v>
      </c>
      <c r="C169" s="23" t="s">
        <v>1259</v>
      </c>
      <c r="D169" s="23" t="s">
        <v>460</v>
      </c>
    </row>
    <row r="170" spans="1:4" x14ac:dyDescent="0.2">
      <c r="A170" s="172" t="s">
        <v>2469</v>
      </c>
      <c r="B170" s="85" t="s">
        <v>416</v>
      </c>
      <c r="C170" s="23" t="s">
        <v>1259</v>
      </c>
      <c r="D170" s="23" t="s">
        <v>460</v>
      </c>
    </row>
    <row r="171" spans="1:4" x14ac:dyDescent="0.2">
      <c r="A171" s="172" t="s">
        <v>2469</v>
      </c>
      <c r="B171" s="85" t="s">
        <v>416</v>
      </c>
      <c r="C171" s="23" t="s">
        <v>1259</v>
      </c>
      <c r="D171" s="23" t="s">
        <v>460</v>
      </c>
    </row>
    <row r="172" spans="1:4" x14ac:dyDescent="0.2">
      <c r="A172" s="172" t="s">
        <v>2469</v>
      </c>
      <c r="B172" s="85" t="s">
        <v>416</v>
      </c>
      <c r="C172" s="23" t="s">
        <v>1259</v>
      </c>
      <c r="D172" s="23" t="s">
        <v>460</v>
      </c>
    </row>
    <row r="173" spans="1:4" x14ac:dyDescent="0.2">
      <c r="A173" s="172" t="s">
        <v>2469</v>
      </c>
      <c r="B173" s="85" t="s">
        <v>416</v>
      </c>
      <c r="C173" s="23" t="s">
        <v>1259</v>
      </c>
      <c r="D173" s="23" t="s">
        <v>142</v>
      </c>
    </row>
    <row r="174" spans="1:4" x14ac:dyDescent="0.2">
      <c r="A174" s="172" t="s">
        <v>2469</v>
      </c>
      <c r="B174" s="85" t="s">
        <v>416</v>
      </c>
      <c r="C174" s="23" t="s">
        <v>1259</v>
      </c>
      <c r="D174" s="23" t="s">
        <v>460</v>
      </c>
    </row>
    <row r="175" spans="1:4" x14ac:dyDescent="0.2">
      <c r="A175" s="172" t="s">
        <v>2469</v>
      </c>
      <c r="B175" s="85" t="s">
        <v>416</v>
      </c>
      <c r="C175" s="23" t="s">
        <v>1259</v>
      </c>
      <c r="D175" s="23" t="s">
        <v>218</v>
      </c>
    </row>
    <row r="176" spans="1:4" x14ac:dyDescent="0.2">
      <c r="A176" s="172" t="s">
        <v>2469</v>
      </c>
      <c r="B176" s="85" t="s">
        <v>416</v>
      </c>
      <c r="C176" s="23" t="s">
        <v>1259</v>
      </c>
      <c r="D176" s="23" t="s">
        <v>218</v>
      </c>
    </row>
    <row r="177" spans="1:4" x14ac:dyDescent="0.2">
      <c r="A177" s="172" t="s">
        <v>2469</v>
      </c>
      <c r="B177" s="85" t="s">
        <v>416</v>
      </c>
      <c r="C177" s="23" t="s">
        <v>1460</v>
      </c>
      <c r="D177" s="23" t="s">
        <v>246</v>
      </c>
    </row>
    <row r="178" spans="1:4" x14ac:dyDescent="0.2">
      <c r="A178" s="172" t="s">
        <v>2469</v>
      </c>
      <c r="B178" s="85" t="s">
        <v>416</v>
      </c>
      <c r="C178" s="23" t="s">
        <v>1259</v>
      </c>
      <c r="D178" s="23" t="s">
        <v>460</v>
      </c>
    </row>
    <row r="179" spans="1:4" x14ac:dyDescent="0.2">
      <c r="A179" s="172" t="s">
        <v>2469</v>
      </c>
      <c r="B179" s="85" t="s">
        <v>416</v>
      </c>
      <c r="C179" s="23" t="s">
        <v>1259</v>
      </c>
      <c r="D179" s="23" t="s">
        <v>375</v>
      </c>
    </row>
    <row r="180" spans="1:4" x14ac:dyDescent="0.2">
      <c r="A180" s="172" t="s">
        <v>2469</v>
      </c>
      <c r="B180" s="85" t="s">
        <v>416</v>
      </c>
      <c r="C180" s="23" t="s">
        <v>1259</v>
      </c>
      <c r="D180" s="23" t="s">
        <v>375</v>
      </c>
    </row>
    <row r="181" spans="1:4" x14ac:dyDescent="0.2">
      <c r="A181" s="172" t="s">
        <v>2469</v>
      </c>
      <c r="B181" s="85" t="s">
        <v>416</v>
      </c>
      <c r="C181" s="23" t="s">
        <v>1259</v>
      </c>
      <c r="D181" s="23" t="s">
        <v>283</v>
      </c>
    </row>
    <row r="182" spans="1:4" x14ac:dyDescent="0.2">
      <c r="A182" s="172" t="s">
        <v>2469</v>
      </c>
      <c r="B182" s="85" t="s">
        <v>416</v>
      </c>
      <c r="C182" s="23" t="s">
        <v>1259</v>
      </c>
      <c r="D182" s="23" t="s">
        <v>283</v>
      </c>
    </row>
    <row r="183" spans="1:4" x14ac:dyDescent="0.2">
      <c r="A183" s="172" t="s">
        <v>2469</v>
      </c>
      <c r="B183" s="85" t="s">
        <v>416</v>
      </c>
      <c r="C183" s="23" t="s">
        <v>1259</v>
      </c>
      <c r="D183" s="23" t="s">
        <v>283</v>
      </c>
    </row>
    <row r="184" spans="1:4" x14ac:dyDescent="0.2">
      <c r="A184" s="172" t="s">
        <v>2469</v>
      </c>
      <c r="B184" s="85" t="s">
        <v>416</v>
      </c>
      <c r="C184" s="23" t="s">
        <v>1259</v>
      </c>
      <c r="D184" s="23" t="s">
        <v>283</v>
      </c>
    </row>
    <row r="185" spans="1:4" x14ac:dyDescent="0.2">
      <c r="A185" s="172" t="s">
        <v>2469</v>
      </c>
      <c r="B185" s="85" t="s">
        <v>416</v>
      </c>
      <c r="C185" s="23" t="s">
        <v>1259</v>
      </c>
      <c r="D185" s="23" t="s">
        <v>143</v>
      </c>
    </row>
    <row r="186" spans="1:4" x14ac:dyDescent="0.2">
      <c r="A186" s="172" t="s">
        <v>2469</v>
      </c>
      <c r="B186" s="85" t="s">
        <v>416</v>
      </c>
      <c r="C186" s="23" t="s">
        <v>1259</v>
      </c>
      <c r="D186" s="23" t="s">
        <v>1561</v>
      </c>
    </row>
    <row r="187" spans="1:4" x14ac:dyDescent="0.2">
      <c r="A187" s="172" t="s">
        <v>2469</v>
      </c>
      <c r="B187" s="85" t="s">
        <v>416</v>
      </c>
      <c r="C187" s="23" t="s">
        <v>1259</v>
      </c>
      <c r="D187" s="23" t="s">
        <v>143</v>
      </c>
    </row>
    <row r="188" spans="1:4" x14ac:dyDescent="0.2">
      <c r="A188" s="172" t="s">
        <v>2469</v>
      </c>
      <c r="B188" s="85" t="s">
        <v>416</v>
      </c>
      <c r="C188" s="23" t="s">
        <v>1259</v>
      </c>
      <c r="D188" s="23" t="s">
        <v>143</v>
      </c>
    </row>
    <row r="189" spans="1:4" x14ac:dyDescent="0.2">
      <c r="A189" s="172" t="s">
        <v>2469</v>
      </c>
      <c r="B189" s="85" t="s">
        <v>416</v>
      </c>
      <c r="C189" s="23" t="s">
        <v>1435</v>
      </c>
      <c r="D189" s="23" t="s">
        <v>465</v>
      </c>
    </row>
    <row r="190" spans="1:4" x14ac:dyDescent="0.2">
      <c r="A190" s="172" t="s">
        <v>2469</v>
      </c>
      <c r="B190" s="85" t="s">
        <v>416</v>
      </c>
      <c r="C190" s="23" t="s">
        <v>1435</v>
      </c>
      <c r="D190" s="23" t="s">
        <v>465</v>
      </c>
    </row>
    <row r="191" spans="1:4" x14ac:dyDescent="0.2">
      <c r="A191" s="172" t="s">
        <v>2469</v>
      </c>
      <c r="B191" s="85" t="s">
        <v>416</v>
      </c>
      <c r="C191" s="23" t="s">
        <v>1259</v>
      </c>
      <c r="D191" s="23" t="s">
        <v>646</v>
      </c>
    </row>
    <row r="192" spans="1:4" x14ac:dyDescent="0.2">
      <c r="A192" s="172" t="s">
        <v>2469</v>
      </c>
      <c r="B192" s="85" t="s">
        <v>416</v>
      </c>
      <c r="C192" s="23" t="s">
        <v>1435</v>
      </c>
      <c r="D192" s="23" t="s">
        <v>26</v>
      </c>
    </row>
    <row r="193" spans="1:4" x14ac:dyDescent="0.2">
      <c r="A193" s="172" t="s">
        <v>2469</v>
      </c>
      <c r="B193" s="85" t="s">
        <v>416</v>
      </c>
      <c r="C193" s="23" t="s">
        <v>1435</v>
      </c>
      <c r="D193" s="23" t="s">
        <v>457</v>
      </c>
    </row>
    <row r="194" spans="1:4" x14ac:dyDescent="0.2">
      <c r="A194" s="172" t="s">
        <v>2469</v>
      </c>
      <c r="B194" s="85" t="s">
        <v>416</v>
      </c>
      <c r="C194" s="23" t="s">
        <v>1259</v>
      </c>
      <c r="D194" s="23" t="s">
        <v>283</v>
      </c>
    </row>
    <row r="195" spans="1:4" x14ac:dyDescent="0.2">
      <c r="A195" s="172" t="s">
        <v>2469</v>
      </c>
      <c r="B195" s="85" t="s">
        <v>416</v>
      </c>
      <c r="C195" s="23" t="s">
        <v>1259</v>
      </c>
      <c r="D195" s="23" t="s">
        <v>457</v>
      </c>
    </row>
    <row r="196" spans="1:4" x14ac:dyDescent="0.2">
      <c r="A196" s="172" t="s">
        <v>2469</v>
      </c>
      <c r="B196" s="85" t="s">
        <v>416</v>
      </c>
      <c r="C196" s="23" t="s">
        <v>1460</v>
      </c>
      <c r="D196" s="23" t="s">
        <v>39</v>
      </c>
    </row>
    <row r="197" spans="1:4" x14ac:dyDescent="0.2">
      <c r="A197" s="172" t="s">
        <v>2469</v>
      </c>
      <c r="B197" s="85" t="s">
        <v>416</v>
      </c>
      <c r="C197" s="23" t="s">
        <v>443</v>
      </c>
      <c r="D197" s="23" t="s">
        <v>443</v>
      </c>
    </row>
    <row r="198" spans="1:4" x14ac:dyDescent="0.2">
      <c r="A198" s="172" t="s">
        <v>2469</v>
      </c>
      <c r="B198" s="85" t="s">
        <v>416</v>
      </c>
      <c r="C198" s="23" t="s">
        <v>1259</v>
      </c>
      <c r="D198" s="23" t="s">
        <v>460</v>
      </c>
    </row>
    <row r="199" spans="1:4" x14ac:dyDescent="0.2">
      <c r="A199" s="172" t="s">
        <v>2469</v>
      </c>
      <c r="B199" s="85" t="s">
        <v>416</v>
      </c>
      <c r="C199" s="23" t="s">
        <v>1259</v>
      </c>
      <c r="D199" s="23" t="s">
        <v>460</v>
      </c>
    </row>
    <row r="200" spans="1:4" x14ac:dyDescent="0.2">
      <c r="A200" s="172" t="s">
        <v>2469</v>
      </c>
      <c r="B200" s="85" t="s">
        <v>416</v>
      </c>
      <c r="C200" s="23" t="s">
        <v>1259</v>
      </c>
      <c r="D200" s="23" t="s">
        <v>460</v>
      </c>
    </row>
    <row r="201" spans="1:4" x14ac:dyDescent="0.2">
      <c r="A201" s="172" t="s">
        <v>2469</v>
      </c>
      <c r="B201" s="85" t="s">
        <v>416</v>
      </c>
      <c r="C201" s="23" t="s">
        <v>185</v>
      </c>
      <c r="D201" s="23" t="s">
        <v>298</v>
      </c>
    </row>
    <row r="202" spans="1:4" x14ac:dyDescent="0.2">
      <c r="A202" s="150" t="s">
        <v>2476</v>
      </c>
      <c r="B202" s="85" t="s">
        <v>442</v>
      </c>
      <c r="C202" s="23" t="s">
        <v>1259</v>
      </c>
      <c r="D202" s="23" t="s">
        <v>457</v>
      </c>
    </row>
    <row r="203" spans="1:4" x14ac:dyDescent="0.2">
      <c r="A203" s="150" t="s">
        <v>2524</v>
      </c>
      <c r="B203" s="248" t="s">
        <v>1216</v>
      </c>
      <c r="C203" s="23" t="s">
        <v>1259</v>
      </c>
      <c r="D203" s="23" t="s">
        <v>218</v>
      </c>
    </row>
    <row r="204" spans="1:4" x14ac:dyDescent="0.2">
      <c r="A204" s="150" t="s">
        <v>2524</v>
      </c>
      <c r="B204" s="248" t="s">
        <v>1216</v>
      </c>
      <c r="C204" s="23" t="s">
        <v>1259</v>
      </c>
      <c r="D204" s="23" t="s">
        <v>460</v>
      </c>
    </row>
    <row r="205" spans="1:4" x14ac:dyDescent="0.2">
      <c r="A205" s="150" t="s">
        <v>2524</v>
      </c>
      <c r="B205" s="248" t="s">
        <v>1216</v>
      </c>
      <c r="C205" s="23" t="s">
        <v>1259</v>
      </c>
      <c r="D205" s="23" t="s">
        <v>142</v>
      </c>
    </row>
    <row r="206" spans="1:4" x14ac:dyDescent="0.2">
      <c r="A206" s="150" t="s">
        <v>2524</v>
      </c>
      <c r="B206" s="248" t="s">
        <v>1216</v>
      </c>
      <c r="C206" s="23" t="s">
        <v>1435</v>
      </c>
      <c r="D206" s="23" t="s">
        <v>36</v>
      </c>
    </row>
    <row r="207" spans="1:4" x14ac:dyDescent="0.2">
      <c r="A207" s="150" t="s">
        <v>2524</v>
      </c>
      <c r="B207" s="248" t="s">
        <v>1216</v>
      </c>
      <c r="C207" s="23" t="s">
        <v>1435</v>
      </c>
      <c r="D207" s="23" t="s">
        <v>465</v>
      </c>
    </row>
    <row r="208" spans="1:4" x14ac:dyDescent="0.2">
      <c r="A208" s="150" t="s">
        <v>2524</v>
      </c>
      <c r="B208" s="248" t="s">
        <v>1216</v>
      </c>
      <c r="C208" s="23" t="s">
        <v>1259</v>
      </c>
      <c r="D208" s="23" t="s">
        <v>460</v>
      </c>
    </row>
    <row r="209" spans="1:4" x14ac:dyDescent="0.2">
      <c r="A209" s="150" t="s">
        <v>2524</v>
      </c>
      <c r="B209" s="248" t="s">
        <v>1216</v>
      </c>
      <c r="C209" s="23" t="s">
        <v>1259</v>
      </c>
      <c r="D209" s="23" t="s">
        <v>60</v>
      </c>
    </row>
    <row r="210" spans="1:4" x14ac:dyDescent="0.2">
      <c r="A210" s="150" t="s">
        <v>2733</v>
      </c>
      <c r="B210" s="85" t="s">
        <v>1118</v>
      </c>
      <c r="C210" s="23" t="s">
        <v>1259</v>
      </c>
      <c r="D210" s="23" t="s">
        <v>460</v>
      </c>
    </row>
    <row r="211" spans="1:4" x14ac:dyDescent="0.2">
      <c r="A211" s="150" t="s">
        <v>2733</v>
      </c>
      <c r="B211" s="85" t="s">
        <v>1118</v>
      </c>
      <c r="C211" s="23" t="s">
        <v>1259</v>
      </c>
      <c r="D211" s="23" t="s">
        <v>646</v>
      </c>
    </row>
    <row r="212" spans="1:4" x14ac:dyDescent="0.2">
      <c r="A212" s="150" t="s">
        <v>2733</v>
      </c>
      <c r="B212" s="85" t="s">
        <v>1118</v>
      </c>
      <c r="C212" s="23" t="s">
        <v>1259</v>
      </c>
      <c r="D212" s="23" t="s">
        <v>460</v>
      </c>
    </row>
    <row r="213" spans="1:4" x14ac:dyDescent="0.2">
      <c r="A213" s="150" t="s">
        <v>2733</v>
      </c>
      <c r="B213" s="85" t="s">
        <v>1118</v>
      </c>
      <c r="C213" s="23" t="s">
        <v>1259</v>
      </c>
      <c r="D213" s="23" t="s">
        <v>218</v>
      </c>
    </row>
    <row r="214" spans="1:4" x14ac:dyDescent="0.2">
      <c r="A214" s="150" t="s">
        <v>2733</v>
      </c>
      <c r="B214" s="85" t="s">
        <v>1118</v>
      </c>
      <c r="C214" s="23" t="s">
        <v>1259</v>
      </c>
      <c r="D214" s="23" t="s">
        <v>142</v>
      </c>
    </row>
    <row r="215" spans="1:4" x14ac:dyDescent="0.2">
      <c r="A215" s="150" t="s">
        <v>2559</v>
      </c>
      <c r="B215" s="248" t="s">
        <v>1682</v>
      </c>
      <c r="C215" s="23" t="s">
        <v>1435</v>
      </c>
      <c r="D215" s="23" t="s">
        <v>191</v>
      </c>
    </row>
    <row r="216" spans="1:4" x14ac:dyDescent="0.2">
      <c r="A216" s="150" t="s">
        <v>2424</v>
      </c>
      <c r="B216" s="85" t="s">
        <v>1686</v>
      </c>
      <c r="C216" s="23" t="s">
        <v>1259</v>
      </c>
      <c r="D216" s="23" t="s">
        <v>142</v>
      </c>
    </row>
    <row r="217" spans="1:4" x14ac:dyDescent="0.2">
      <c r="A217" s="150" t="s">
        <v>2424</v>
      </c>
      <c r="B217" s="85" t="s">
        <v>1686</v>
      </c>
      <c r="C217" s="23" t="s">
        <v>1435</v>
      </c>
      <c r="D217" s="23" t="s">
        <v>248</v>
      </c>
    </row>
    <row r="218" spans="1:4" x14ac:dyDescent="0.2">
      <c r="A218" s="150" t="s">
        <v>2424</v>
      </c>
      <c r="B218" s="85" t="s">
        <v>1686</v>
      </c>
      <c r="C218" s="23" t="s">
        <v>185</v>
      </c>
      <c r="D218" s="23" t="s">
        <v>433</v>
      </c>
    </row>
    <row r="219" spans="1:4" x14ac:dyDescent="0.2">
      <c r="A219" s="150" t="s">
        <v>2424</v>
      </c>
      <c r="B219" s="85" t="s">
        <v>1686</v>
      </c>
      <c r="C219" s="23" t="s">
        <v>185</v>
      </c>
      <c r="D219" s="23" t="s">
        <v>22</v>
      </c>
    </row>
    <row r="220" spans="1:4" x14ac:dyDescent="0.2">
      <c r="A220" s="150" t="s">
        <v>2424</v>
      </c>
      <c r="B220" s="85" t="s">
        <v>1686</v>
      </c>
      <c r="C220" s="23" t="s">
        <v>1259</v>
      </c>
      <c r="D220" s="23" t="s">
        <v>143</v>
      </c>
    </row>
    <row r="221" spans="1:4" x14ac:dyDescent="0.2">
      <c r="A221" s="150" t="s">
        <v>2550</v>
      </c>
      <c r="B221" s="248" t="s">
        <v>207</v>
      </c>
      <c r="C221" s="23" t="s">
        <v>1259</v>
      </c>
      <c r="D221" s="23" t="s">
        <v>142</v>
      </c>
    </row>
    <row r="222" spans="1:4" x14ac:dyDescent="0.2">
      <c r="A222" s="150" t="s">
        <v>2550</v>
      </c>
      <c r="B222" s="248" t="s">
        <v>207</v>
      </c>
      <c r="C222" s="23" t="s">
        <v>1460</v>
      </c>
      <c r="D222" s="23" t="s">
        <v>246</v>
      </c>
    </row>
    <row r="223" spans="1:4" x14ac:dyDescent="0.2">
      <c r="A223" s="150" t="s">
        <v>2575</v>
      </c>
      <c r="B223" s="85" t="s">
        <v>382</v>
      </c>
      <c r="C223" s="23" t="s">
        <v>1259</v>
      </c>
      <c r="D223" s="23" t="s">
        <v>460</v>
      </c>
    </row>
    <row r="224" spans="1:4" x14ac:dyDescent="0.2">
      <c r="A224" s="150" t="s">
        <v>2575</v>
      </c>
      <c r="B224" s="85" t="s">
        <v>382</v>
      </c>
      <c r="C224" s="23" t="s">
        <v>1259</v>
      </c>
      <c r="D224" s="23" t="s">
        <v>460</v>
      </c>
    </row>
    <row r="225" spans="1:4" x14ac:dyDescent="0.2">
      <c r="A225" s="150" t="s">
        <v>2575</v>
      </c>
      <c r="B225" s="85" t="s">
        <v>382</v>
      </c>
      <c r="C225" s="23" t="s">
        <v>1259</v>
      </c>
      <c r="D225" s="23" t="s">
        <v>143</v>
      </c>
    </row>
    <row r="226" spans="1:4" x14ac:dyDescent="0.2">
      <c r="A226" s="150" t="s">
        <v>2575</v>
      </c>
      <c r="B226" s="85" t="s">
        <v>382</v>
      </c>
      <c r="C226" s="23" t="s">
        <v>1259</v>
      </c>
      <c r="D226" s="23" t="s">
        <v>142</v>
      </c>
    </row>
    <row r="227" spans="1:4" x14ac:dyDescent="0.2">
      <c r="A227" s="150" t="s">
        <v>2591</v>
      </c>
      <c r="B227" s="247" t="s">
        <v>3599</v>
      </c>
      <c r="C227" s="23" t="s">
        <v>1435</v>
      </c>
      <c r="D227" s="23" t="s">
        <v>248</v>
      </c>
    </row>
    <row r="228" spans="1:4" x14ac:dyDescent="0.2">
      <c r="A228" s="150" t="s">
        <v>2591</v>
      </c>
      <c r="B228" s="247" t="s">
        <v>3599</v>
      </c>
      <c r="C228" s="23" t="s">
        <v>1259</v>
      </c>
      <c r="D228" s="23" t="s">
        <v>460</v>
      </c>
    </row>
    <row r="229" spans="1:4" x14ac:dyDescent="0.2">
      <c r="A229" s="150" t="s">
        <v>2591</v>
      </c>
      <c r="B229" s="247" t="s">
        <v>3599</v>
      </c>
      <c r="C229" s="23" t="s">
        <v>1259</v>
      </c>
      <c r="D229" s="23" t="s">
        <v>460</v>
      </c>
    </row>
    <row r="230" spans="1:4" x14ac:dyDescent="0.2">
      <c r="A230" s="150" t="s">
        <v>2591</v>
      </c>
      <c r="B230" s="247" t="s">
        <v>3599</v>
      </c>
      <c r="C230" s="23" t="s">
        <v>1259</v>
      </c>
      <c r="D230" s="23" t="s">
        <v>646</v>
      </c>
    </row>
    <row r="231" spans="1:4" x14ac:dyDescent="0.2">
      <c r="A231" s="150" t="s">
        <v>2591</v>
      </c>
      <c r="B231" s="247" t="s">
        <v>3599</v>
      </c>
      <c r="C231" s="23" t="s">
        <v>1259</v>
      </c>
      <c r="D231" s="23" t="s">
        <v>460</v>
      </c>
    </row>
    <row r="232" spans="1:4" x14ac:dyDescent="0.2">
      <c r="A232" s="150" t="s">
        <v>2591</v>
      </c>
      <c r="B232" s="247" t="s">
        <v>3599</v>
      </c>
      <c r="C232" s="23" t="s">
        <v>1259</v>
      </c>
      <c r="D232" s="23" t="s">
        <v>460</v>
      </c>
    </row>
    <row r="233" spans="1:4" x14ac:dyDescent="0.2">
      <c r="A233" s="150" t="s">
        <v>2591</v>
      </c>
      <c r="B233" s="247" t="s">
        <v>3599</v>
      </c>
      <c r="C233" s="23" t="s">
        <v>1259</v>
      </c>
      <c r="D233" s="23" t="s">
        <v>1665</v>
      </c>
    </row>
    <row r="234" spans="1:4" x14ac:dyDescent="0.2">
      <c r="A234" s="150" t="s">
        <v>2591</v>
      </c>
      <c r="B234" s="247" t="s">
        <v>3599</v>
      </c>
      <c r="C234" s="23" t="s">
        <v>1259</v>
      </c>
      <c r="D234" s="23" t="s">
        <v>460</v>
      </c>
    </row>
    <row r="235" spans="1:4" x14ac:dyDescent="0.2">
      <c r="A235" s="150" t="s">
        <v>2591</v>
      </c>
      <c r="B235" s="247" t="s">
        <v>3599</v>
      </c>
      <c r="C235" s="23" t="s">
        <v>1259</v>
      </c>
      <c r="D235" s="23" t="s">
        <v>24</v>
      </c>
    </row>
    <row r="236" spans="1:4" x14ac:dyDescent="0.2">
      <c r="A236" s="150" t="s">
        <v>2591</v>
      </c>
      <c r="B236" s="247" t="s">
        <v>3599</v>
      </c>
      <c r="C236" s="23" t="s">
        <v>1259</v>
      </c>
      <c r="D236" s="23" t="s">
        <v>460</v>
      </c>
    </row>
    <row r="237" spans="1:4" x14ac:dyDescent="0.2">
      <c r="A237" s="150" t="s">
        <v>2591</v>
      </c>
      <c r="B237" s="247" t="s">
        <v>3599</v>
      </c>
      <c r="C237" s="23" t="s">
        <v>1259</v>
      </c>
      <c r="D237" s="23" t="s">
        <v>460</v>
      </c>
    </row>
    <row r="238" spans="1:4" x14ac:dyDescent="0.2">
      <c r="A238" s="150" t="s">
        <v>2591</v>
      </c>
      <c r="B238" s="247" t="s">
        <v>3599</v>
      </c>
      <c r="C238" s="23" t="s">
        <v>1259</v>
      </c>
      <c r="D238" s="23" t="s">
        <v>460</v>
      </c>
    </row>
    <row r="239" spans="1:4" x14ac:dyDescent="0.2">
      <c r="A239" s="150" t="s">
        <v>2591</v>
      </c>
      <c r="B239" s="247" t="s">
        <v>3599</v>
      </c>
      <c r="C239" s="23" t="s">
        <v>1259</v>
      </c>
      <c r="D239" s="23" t="s">
        <v>460</v>
      </c>
    </row>
    <row r="240" spans="1:4" x14ac:dyDescent="0.2">
      <c r="A240" s="150" t="s">
        <v>2591</v>
      </c>
      <c r="B240" s="247" t="s">
        <v>3599</v>
      </c>
      <c r="C240" s="23" t="s">
        <v>1259</v>
      </c>
      <c r="D240" s="23" t="s">
        <v>460</v>
      </c>
    </row>
    <row r="241" spans="1:4" x14ac:dyDescent="0.2">
      <c r="A241" s="150" t="s">
        <v>2591</v>
      </c>
      <c r="B241" s="247" t="s">
        <v>3599</v>
      </c>
      <c r="C241" s="23" t="s">
        <v>1259</v>
      </c>
      <c r="D241" s="23" t="s">
        <v>460</v>
      </c>
    </row>
    <row r="242" spans="1:4" x14ac:dyDescent="0.2">
      <c r="A242" s="150" t="s">
        <v>2591</v>
      </c>
      <c r="B242" s="247" t="s">
        <v>3599</v>
      </c>
      <c r="C242" s="23" t="s">
        <v>1259</v>
      </c>
      <c r="D242" s="23" t="s">
        <v>460</v>
      </c>
    </row>
    <row r="243" spans="1:4" x14ac:dyDescent="0.2">
      <c r="A243" s="150" t="s">
        <v>2591</v>
      </c>
      <c r="B243" s="247" t="s">
        <v>3599</v>
      </c>
      <c r="C243" s="23" t="s">
        <v>1259</v>
      </c>
      <c r="D243" s="23" t="s">
        <v>460</v>
      </c>
    </row>
    <row r="244" spans="1:4" x14ac:dyDescent="0.2">
      <c r="A244" s="150" t="s">
        <v>2591</v>
      </c>
      <c r="B244" s="247" t="s">
        <v>3599</v>
      </c>
      <c r="C244" s="23" t="s">
        <v>1259</v>
      </c>
      <c r="D244" s="23" t="s">
        <v>460</v>
      </c>
    </row>
    <row r="245" spans="1:4" x14ac:dyDescent="0.2">
      <c r="A245" s="150" t="s">
        <v>2591</v>
      </c>
      <c r="B245" s="247" t="s">
        <v>3599</v>
      </c>
      <c r="C245" s="23" t="s">
        <v>1259</v>
      </c>
      <c r="D245" s="23" t="s">
        <v>159</v>
      </c>
    </row>
    <row r="246" spans="1:4" x14ac:dyDescent="0.2">
      <c r="A246" s="150" t="s">
        <v>2591</v>
      </c>
      <c r="B246" s="247" t="s">
        <v>3599</v>
      </c>
      <c r="C246" s="23" t="s">
        <v>1259</v>
      </c>
      <c r="D246" s="23" t="s">
        <v>159</v>
      </c>
    </row>
    <row r="247" spans="1:4" x14ac:dyDescent="0.2">
      <c r="A247" s="150" t="s">
        <v>2591</v>
      </c>
      <c r="B247" s="247" t="s">
        <v>3599</v>
      </c>
      <c r="C247" s="23" t="s">
        <v>1259</v>
      </c>
      <c r="D247" s="23" t="s">
        <v>460</v>
      </c>
    </row>
    <row r="248" spans="1:4" x14ac:dyDescent="0.2">
      <c r="A248" s="150" t="s">
        <v>2591</v>
      </c>
      <c r="B248" s="247" t="s">
        <v>3599</v>
      </c>
      <c r="C248" s="23" t="s">
        <v>1259</v>
      </c>
      <c r="D248" s="23" t="s">
        <v>460</v>
      </c>
    </row>
    <row r="249" spans="1:4" x14ac:dyDescent="0.2">
      <c r="A249" s="150" t="s">
        <v>2591</v>
      </c>
      <c r="B249" s="247" t="s">
        <v>3599</v>
      </c>
      <c r="C249" s="23" t="s">
        <v>1259</v>
      </c>
      <c r="D249" s="23" t="s">
        <v>259</v>
      </c>
    </row>
    <row r="250" spans="1:4" x14ac:dyDescent="0.2">
      <c r="A250" s="150" t="s">
        <v>2591</v>
      </c>
      <c r="B250" s="247" t="s">
        <v>3599</v>
      </c>
      <c r="C250" s="23" t="s">
        <v>1259</v>
      </c>
      <c r="D250" s="23" t="s">
        <v>460</v>
      </c>
    </row>
    <row r="251" spans="1:4" x14ac:dyDescent="0.2">
      <c r="A251" s="150" t="s">
        <v>2591</v>
      </c>
      <c r="B251" s="247" t="s">
        <v>3599</v>
      </c>
      <c r="C251" s="23" t="s">
        <v>1259</v>
      </c>
      <c r="D251" s="23" t="s">
        <v>460</v>
      </c>
    </row>
    <row r="252" spans="1:4" x14ac:dyDescent="0.2">
      <c r="A252" s="150" t="s">
        <v>2591</v>
      </c>
      <c r="B252" s="247" t="s">
        <v>3599</v>
      </c>
      <c r="C252" s="23" t="s">
        <v>1259</v>
      </c>
      <c r="D252" s="23" t="s">
        <v>460</v>
      </c>
    </row>
    <row r="253" spans="1:4" x14ac:dyDescent="0.2">
      <c r="A253" s="150" t="s">
        <v>2591</v>
      </c>
      <c r="B253" s="247" t="s">
        <v>3599</v>
      </c>
      <c r="C253" s="23" t="s">
        <v>1259</v>
      </c>
      <c r="D253" s="23" t="s">
        <v>460</v>
      </c>
    </row>
    <row r="254" spans="1:4" x14ac:dyDescent="0.2">
      <c r="A254" s="150" t="s">
        <v>2591</v>
      </c>
      <c r="B254" s="247" t="s">
        <v>3599</v>
      </c>
      <c r="C254" s="23" t="s">
        <v>443</v>
      </c>
      <c r="D254" s="23" t="s">
        <v>479</v>
      </c>
    </row>
    <row r="255" spans="1:4" x14ac:dyDescent="0.2">
      <c r="A255" s="150" t="s">
        <v>2591</v>
      </c>
      <c r="B255" s="247" t="s">
        <v>3599</v>
      </c>
      <c r="C255" s="23" t="s">
        <v>1259</v>
      </c>
      <c r="D255" s="23" t="s">
        <v>375</v>
      </c>
    </row>
    <row r="256" spans="1:4" x14ac:dyDescent="0.2">
      <c r="A256" s="150" t="s">
        <v>2591</v>
      </c>
      <c r="B256" s="247" t="s">
        <v>3599</v>
      </c>
      <c r="C256" s="23" t="s">
        <v>1259</v>
      </c>
      <c r="D256" s="23" t="s">
        <v>457</v>
      </c>
    </row>
    <row r="257" spans="1:4" x14ac:dyDescent="0.2">
      <c r="A257" s="150" t="s">
        <v>2591</v>
      </c>
      <c r="B257" s="247" t="s">
        <v>3599</v>
      </c>
      <c r="C257" s="23" t="s">
        <v>1259</v>
      </c>
      <c r="D257" s="23" t="s">
        <v>142</v>
      </c>
    </row>
    <row r="258" spans="1:4" x14ac:dyDescent="0.2">
      <c r="A258" s="150" t="s">
        <v>2591</v>
      </c>
      <c r="B258" s="247" t="s">
        <v>3599</v>
      </c>
      <c r="C258" s="23" t="s">
        <v>1259</v>
      </c>
      <c r="D258" s="23" t="s">
        <v>142</v>
      </c>
    </row>
    <row r="259" spans="1:4" x14ac:dyDescent="0.2">
      <c r="A259" s="150" t="s">
        <v>2591</v>
      </c>
      <c r="B259" s="247" t="s">
        <v>3599</v>
      </c>
      <c r="C259" s="23" t="s">
        <v>1259</v>
      </c>
      <c r="D259" s="23" t="s">
        <v>142</v>
      </c>
    </row>
    <row r="260" spans="1:4" x14ac:dyDescent="0.2">
      <c r="A260" s="150" t="s">
        <v>2591</v>
      </c>
      <c r="B260" s="247" t="s">
        <v>3599</v>
      </c>
      <c r="C260" s="23" t="s">
        <v>1259</v>
      </c>
      <c r="D260" s="23" t="s">
        <v>143</v>
      </c>
    </row>
    <row r="261" spans="1:4" x14ac:dyDescent="0.2">
      <c r="A261" s="150" t="s">
        <v>2591</v>
      </c>
      <c r="B261" s="247" t="s">
        <v>3599</v>
      </c>
      <c r="C261" s="23" t="s">
        <v>1259</v>
      </c>
      <c r="D261" s="23" t="s">
        <v>283</v>
      </c>
    </row>
    <row r="262" spans="1:4" x14ac:dyDescent="0.2">
      <c r="A262" s="150" t="s">
        <v>2591</v>
      </c>
      <c r="B262" s="247" t="s">
        <v>3599</v>
      </c>
      <c r="C262" s="23" t="s">
        <v>1435</v>
      </c>
      <c r="D262" s="23" t="s">
        <v>191</v>
      </c>
    </row>
    <row r="263" spans="1:4" x14ac:dyDescent="0.2">
      <c r="A263" s="150" t="s">
        <v>2591</v>
      </c>
      <c r="B263" s="247" t="s">
        <v>3599</v>
      </c>
      <c r="C263" s="23" t="s">
        <v>1435</v>
      </c>
      <c r="D263" s="23" t="s">
        <v>465</v>
      </c>
    </row>
    <row r="264" spans="1:4" x14ac:dyDescent="0.2">
      <c r="A264" s="150" t="s">
        <v>2591</v>
      </c>
      <c r="B264" s="247" t="s">
        <v>3599</v>
      </c>
      <c r="C264" s="23" t="s">
        <v>1435</v>
      </c>
      <c r="D264" s="23" t="s">
        <v>465</v>
      </c>
    </row>
    <row r="265" spans="1:4" x14ac:dyDescent="0.2">
      <c r="A265" s="150" t="s">
        <v>2591</v>
      </c>
      <c r="B265" s="247" t="s">
        <v>3599</v>
      </c>
      <c r="C265" s="23" t="s">
        <v>1460</v>
      </c>
      <c r="D265" s="23" t="s">
        <v>246</v>
      </c>
    </row>
    <row r="266" spans="1:4" x14ac:dyDescent="0.2">
      <c r="A266" s="150" t="s">
        <v>2591</v>
      </c>
      <c r="B266" s="247" t="s">
        <v>3599</v>
      </c>
      <c r="C266" s="23" t="s">
        <v>1435</v>
      </c>
      <c r="D266" s="23" t="s">
        <v>26</v>
      </c>
    </row>
    <row r="267" spans="1:4" x14ac:dyDescent="0.2">
      <c r="A267" s="150" t="s">
        <v>2591</v>
      </c>
      <c r="B267" s="247" t="s">
        <v>3599</v>
      </c>
      <c r="C267" s="23" t="s">
        <v>185</v>
      </c>
      <c r="D267" s="23" t="s">
        <v>433</v>
      </c>
    </row>
    <row r="268" spans="1:4" x14ac:dyDescent="0.2">
      <c r="A268" s="150" t="s">
        <v>2591</v>
      </c>
      <c r="B268" s="247" t="s">
        <v>3599</v>
      </c>
      <c r="C268" s="23" t="s">
        <v>1259</v>
      </c>
      <c r="D268" s="23" t="s">
        <v>460</v>
      </c>
    </row>
    <row r="269" spans="1:4" x14ac:dyDescent="0.2">
      <c r="A269" s="150" t="s">
        <v>2591</v>
      </c>
      <c r="B269" s="247" t="s">
        <v>3599</v>
      </c>
      <c r="C269" s="23" t="s">
        <v>1259</v>
      </c>
      <c r="D269" s="23" t="s">
        <v>460</v>
      </c>
    </row>
    <row r="270" spans="1:4" x14ac:dyDescent="0.2">
      <c r="A270" s="150" t="s">
        <v>2591</v>
      </c>
      <c r="B270" s="247" t="s">
        <v>3599</v>
      </c>
      <c r="C270" s="23" t="s">
        <v>1435</v>
      </c>
      <c r="D270" s="23" t="s">
        <v>55</v>
      </c>
    </row>
    <row r="271" spans="1:4" x14ac:dyDescent="0.2">
      <c r="A271" s="150" t="s">
        <v>2591</v>
      </c>
      <c r="B271" s="247" t="s">
        <v>3599</v>
      </c>
      <c r="C271" s="23" t="s">
        <v>1259</v>
      </c>
      <c r="D271" s="23" t="s">
        <v>460</v>
      </c>
    </row>
    <row r="272" spans="1:4" x14ac:dyDescent="0.2">
      <c r="A272" s="150" t="s">
        <v>2591</v>
      </c>
      <c r="B272" s="247" t="s">
        <v>3599</v>
      </c>
      <c r="C272" s="23" t="s">
        <v>1259</v>
      </c>
      <c r="D272" s="23" t="s">
        <v>259</v>
      </c>
    </row>
    <row r="273" spans="1:4" x14ac:dyDescent="0.2">
      <c r="A273" s="150" t="s">
        <v>2591</v>
      </c>
      <c r="B273" s="247" t="s">
        <v>3599</v>
      </c>
      <c r="C273" s="23" t="s">
        <v>1435</v>
      </c>
      <c r="D273" s="23" t="s">
        <v>36</v>
      </c>
    </row>
    <row r="274" spans="1:4" x14ac:dyDescent="0.2">
      <c r="A274" s="150" t="s">
        <v>2591</v>
      </c>
      <c r="B274" s="247" t="s">
        <v>3599</v>
      </c>
      <c r="C274" s="23" t="s">
        <v>1435</v>
      </c>
      <c r="D274" s="23" t="s">
        <v>249</v>
      </c>
    </row>
    <row r="275" spans="1:4" x14ac:dyDescent="0.2">
      <c r="A275" s="150" t="s">
        <v>2591</v>
      </c>
      <c r="B275" s="247" t="s">
        <v>3599</v>
      </c>
      <c r="C275" s="23" t="s">
        <v>1259</v>
      </c>
      <c r="D275" s="23" t="s">
        <v>283</v>
      </c>
    </row>
    <row r="276" spans="1:4" x14ac:dyDescent="0.2">
      <c r="A276" s="150" t="s">
        <v>2591</v>
      </c>
      <c r="B276" s="247" t="s">
        <v>3599</v>
      </c>
      <c r="C276" s="23" t="s">
        <v>443</v>
      </c>
      <c r="D276" s="23" t="s">
        <v>479</v>
      </c>
    </row>
    <row r="277" spans="1:4" x14ac:dyDescent="0.2">
      <c r="A277" s="150" t="s">
        <v>2591</v>
      </c>
      <c r="B277" s="247" t="s">
        <v>3599</v>
      </c>
      <c r="C277" s="23" t="s">
        <v>1259</v>
      </c>
      <c r="D277" s="23" t="s">
        <v>460</v>
      </c>
    </row>
    <row r="278" spans="1:4" x14ac:dyDescent="0.2">
      <c r="A278" s="150" t="s">
        <v>2591</v>
      </c>
      <c r="B278" s="247" t="s">
        <v>3599</v>
      </c>
      <c r="C278" s="23" t="s">
        <v>1259</v>
      </c>
      <c r="D278" s="23" t="s">
        <v>460</v>
      </c>
    </row>
    <row r="279" spans="1:4" x14ac:dyDescent="0.2">
      <c r="A279" s="150" t="s">
        <v>2584</v>
      </c>
      <c r="B279" s="248" t="s">
        <v>766</v>
      </c>
      <c r="C279" s="23" t="s">
        <v>1259</v>
      </c>
      <c r="D279" s="23" t="s">
        <v>143</v>
      </c>
    </row>
    <row r="280" spans="1:4" x14ac:dyDescent="0.2">
      <c r="A280" s="150" t="s">
        <v>2584</v>
      </c>
      <c r="B280" s="248" t="s">
        <v>766</v>
      </c>
      <c r="C280" s="23" t="s">
        <v>1259</v>
      </c>
      <c r="D280" s="23" t="s">
        <v>218</v>
      </c>
    </row>
    <row r="281" spans="1:4" x14ac:dyDescent="0.2">
      <c r="A281" s="150" t="s">
        <v>3293</v>
      </c>
      <c r="B281" s="85" t="s">
        <v>908</v>
      </c>
      <c r="C281" s="23" t="s">
        <v>1259</v>
      </c>
      <c r="D281" s="23" t="s">
        <v>218</v>
      </c>
    </row>
    <row r="282" spans="1:4" x14ac:dyDescent="0.2">
      <c r="A282" s="150" t="s">
        <v>3293</v>
      </c>
      <c r="B282" s="85" t="s">
        <v>908</v>
      </c>
      <c r="C282" s="23" t="s">
        <v>1435</v>
      </c>
      <c r="D282" s="23" t="s">
        <v>191</v>
      </c>
    </row>
    <row r="283" spans="1:4" x14ac:dyDescent="0.2">
      <c r="A283" s="150" t="s">
        <v>2629</v>
      </c>
      <c r="B283" s="248" t="s">
        <v>2127</v>
      </c>
      <c r="C283" s="23" t="s">
        <v>1259</v>
      </c>
      <c r="D283" s="23" t="s">
        <v>460</v>
      </c>
    </row>
    <row r="284" spans="1:4" x14ac:dyDescent="0.2">
      <c r="A284" s="150" t="s">
        <v>2629</v>
      </c>
      <c r="B284" s="248" t="s">
        <v>2127</v>
      </c>
      <c r="C284" s="23" t="s">
        <v>1259</v>
      </c>
      <c r="D284" s="23" t="s">
        <v>646</v>
      </c>
    </row>
    <row r="285" spans="1:4" x14ac:dyDescent="0.2">
      <c r="A285" s="150" t="s">
        <v>2629</v>
      </c>
      <c r="B285" s="248" t="s">
        <v>2127</v>
      </c>
      <c r="C285" s="23" t="s">
        <v>1259</v>
      </c>
      <c r="D285" s="23" t="s">
        <v>218</v>
      </c>
    </row>
    <row r="286" spans="1:4" x14ac:dyDescent="0.2">
      <c r="A286" s="150" t="s">
        <v>2639</v>
      </c>
      <c r="B286" s="85" t="s">
        <v>219</v>
      </c>
      <c r="C286" s="23" t="s">
        <v>1259</v>
      </c>
      <c r="D286" s="23" t="s">
        <v>142</v>
      </c>
    </row>
    <row r="287" spans="1:4" x14ac:dyDescent="0.2">
      <c r="A287" s="150" t="s">
        <v>2639</v>
      </c>
      <c r="B287" s="85" t="s">
        <v>219</v>
      </c>
      <c r="C287" s="23" t="s">
        <v>1259</v>
      </c>
      <c r="D287" s="23" t="s">
        <v>460</v>
      </c>
    </row>
    <row r="288" spans="1:4" x14ac:dyDescent="0.2">
      <c r="A288" s="150" t="s">
        <v>2655</v>
      </c>
      <c r="B288" s="248" t="s">
        <v>1767</v>
      </c>
      <c r="C288" s="23" t="s">
        <v>1259</v>
      </c>
      <c r="D288" s="23" t="s">
        <v>460</v>
      </c>
    </row>
    <row r="289" spans="1:4" x14ac:dyDescent="0.2">
      <c r="A289" s="150" t="s">
        <v>2655</v>
      </c>
      <c r="B289" s="248" t="s">
        <v>1767</v>
      </c>
      <c r="C289" s="23" t="s">
        <v>1259</v>
      </c>
      <c r="D289" s="23" t="s">
        <v>218</v>
      </c>
    </row>
    <row r="290" spans="1:4" x14ac:dyDescent="0.2">
      <c r="A290" s="150" t="s">
        <v>2655</v>
      </c>
      <c r="B290" s="248" t="s">
        <v>1767</v>
      </c>
      <c r="C290" s="23" t="s">
        <v>1259</v>
      </c>
      <c r="D290" s="23" t="s">
        <v>142</v>
      </c>
    </row>
    <row r="291" spans="1:4" x14ac:dyDescent="0.2">
      <c r="A291" s="150" t="s">
        <v>2655</v>
      </c>
      <c r="B291" s="248" t="s">
        <v>1767</v>
      </c>
      <c r="C291" s="23" t="s">
        <v>1259</v>
      </c>
      <c r="D291" s="23" t="s">
        <v>143</v>
      </c>
    </row>
    <row r="292" spans="1:4" x14ac:dyDescent="0.2">
      <c r="A292" s="150" t="s">
        <v>2655</v>
      </c>
      <c r="B292" s="248" t="s">
        <v>1767</v>
      </c>
      <c r="C292" s="23" t="s">
        <v>1460</v>
      </c>
      <c r="D292" s="23" t="s">
        <v>246</v>
      </c>
    </row>
    <row r="293" spans="1:4" x14ac:dyDescent="0.2">
      <c r="A293" s="150" t="s">
        <v>2655</v>
      </c>
      <c r="B293" s="248" t="s">
        <v>1767</v>
      </c>
      <c r="C293" s="23" t="s">
        <v>1435</v>
      </c>
      <c r="D293" s="23" t="s">
        <v>465</v>
      </c>
    </row>
    <row r="294" spans="1:4" x14ac:dyDescent="0.2">
      <c r="A294" s="150" t="s">
        <v>2655</v>
      </c>
      <c r="B294" s="248" t="s">
        <v>1767</v>
      </c>
      <c r="C294" s="23" t="s">
        <v>1259</v>
      </c>
      <c r="D294" s="23" t="s">
        <v>457</v>
      </c>
    </row>
    <row r="295" spans="1:4" x14ac:dyDescent="0.2">
      <c r="A295" s="150" t="s">
        <v>2655</v>
      </c>
      <c r="B295" s="248" t="s">
        <v>1767</v>
      </c>
      <c r="C295" s="23" t="s">
        <v>1259</v>
      </c>
      <c r="D295" s="23" t="s">
        <v>646</v>
      </c>
    </row>
    <row r="296" spans="1:4" x14ac:dyDescent="0.2">
      <c r="A296" s="150" t="s">
        <v>2655</v>
      </c>
      <c r="B296" s="248" t="s">
        <v>1767</v>
      </c>
      <c r="C296" s="23" t="s">
        <v>1435</v>
      </c>
      <c r="D296" s="23" t="s">
        <v>191</v>
      </c>
    </row>
    <row r="297" spans="1:4" x14ac:dyDescent="0.2">
      <c r="A297" s="150" t="s">
        <v>2655</v>
      </c>
      <c r="B297" s="248" t="s">
        <v>1767</v>
      </c>
      <c r="C297" s="23" t="s">
        <v>1259</v>
      </c>
      <c r="D297" s="23" t="s">
        <v>460</v>
      </c>
    </row>
    <row r="298" spans="1:4" x14ac:dyDescent="0.2">
      <c r="A298" s="150" t="s">
        <v>2655</v>
      </c>
      <c r="B298" s="248" t="s">
        <v>1767</v>
      </c>
      <c r="C298" s="23" t="s">
        <v>1259</v>
      </c>
      <c r="D298" s="23" t="s">
        <v>375</v>
      </c>
    </row>
    <row r="299" spans="1:4" x14ac:dyDescent="0.2">
      <c r="A299" s="150" t="s">
        <v>2655</v>
      </c>
      <c r="B299" s="248" t="s">
        <v>1767</v>
      </c>
      <c r="C299" s="23" t="s">
        <v>1259</v>
      </c>
      <c r="D299" s="23" t="s">
        <v>218</v>
      </c>
    </row>
    <row r="300" spans="1:4" x14ac:dyDescent="0.2">
      <c r="A300" s="150" t="s">
        <v>2655</v>
      </c>
      <c r="B300" s="248" t="s">
        <v>1767</v>
      </c>
      <c r="C300" s="23" t="s">
        <v>1259</v>
      </c>
      <c r="D300" s="23" t="s">
        <v>457</v>
      </c>
    </row>
    <row r="301" spans="1:4" x14ac:dyDescent="0.2">
      <c r="A301" s="150" t="s">
        <v>2655</v>
      </c>
      <c r="B301" s="248" t="s">
        <v>1767</v>
      </c>
      <c r="C301" s="23" t="s">
        <v>1460</v>
      </c>
      <c r="D301" s="23" t="s">
        <v>246</v>
      </c>
    </row>
    <row r="302" spans="1:4" x14ac:dyDescent="0.2">
      <c r="A302" s="150" t="s">
        <v>2655</v>
      </c>
      <c r="B302" s="248" t="s">
        <v>1767</v>
      </c>
      <c r="C302" s="23" t="s">
        <v>1259</v>
      </c>
      <c r="D302" s="23" t="s">
        <v>460</v>
      </c>
    </row>
    <row r="303" spans="1:4" x14ac:dyDescent="0.2">
      <c r="A303" s="150" t="s">
        <v>2655</v>
      </c>
      <c r="B303" s="248" t="s">
        <v>1767</v>
      </c>
      <c r="C303" s="23" t="s">
        <v>1259</v>
      </c>
      <c r="D303" s="23" t="s">
        <v>253</v>
      </c>
    </row>
    <row r="304" spans="1:4" x14ac:dyDescent="0.2">
      <c r="A304" s="150" t="s">
        <v>2655</v>
      </c>
      <c r="B304" s="248" t="s">
        <v>1767</v>
      </c>
      <c r="C304" s="23" t="s">
        <v>1460</v>
      </c>
      <c r="D304" s="23" t="s">
        <v>464</v>
      </c>
    </row>
    <row r="305" spans="1:4" x14ac:dyDescent="0.2">
      <c r="A305" s="150" t="s">
        <v>2655</v>
      </c>
      <c r="B305" s="248" t="s">
        <v>1767</v>
      </c>
      <c r="C305" s="23" t="s">
        <v>1435</v>
      </c>
      <c r="D305" s="23" t="s">
        <v>248</v>
      </c>
    </row>
    <row r="306" spans="1:4" x14ac:dyDescent="0.2">
      <c r="A306" s="150" t="s">
        <v>2655</v>
      </c>
      <c r="B306" s="248" t="s">
        <v>1767</v>
      </c>
      <c r="C306" s="23" t="s">
        <v>185</v>
      </c>
      <c r="D306" s="23" t="s">
        <v>433</v>
      </c>
    </row>
    <row r="307" spans="1:4" x14ac:dyDescent="0.2">
      <c r="A307" s="150" t="s">
        <v>2655</v>
      </c>
      <c r="B307" s="248" t="s">
        <v>1767</v>
      </c>
      <c r="C307" s="23" t="s">
        <v>185</v>
      </c>
      <c r="D307" s="23" t="s">
        <v>298</v>
      </c>
    </row>
    <row r="308" spans="1:4" x14ac:dyDescent="0.2">
      <c r="A308" s="150" t="s">
        <v>2655</v>
      </c>
      <c r="B308" s="248" t="s">
        <v>1767</v>
      </c>
      <c r="C308" s="23" t="s">
        <v>1435</v>
      </c>
      <c r="D308" s="23" t="s">
        <v>36</v>
      </c>
    </row>
    <row r="309" spans="1:4" x14ac:dyDescent="0.2">
      <c r="A309" s="150" t="s">
        <v>2655</v>
      </c>
      <c r="B309" s="248" t="s">
        <v>1767</v>
      </c>
      <c r="C309" s="23" t="s">
        <v>1259</v>
      </c>
      <c r="D309" s="23" t="s">
        <v>24</v>
      </c>
    </row>
    <row r="310" spans="1:4" x14ac:dyDescent="0.2">
      <c r="A310" s="150" t="s">
        <v>2655</v>
      </c>
      <c r="B310" s="248" t="s">
        <v>1767</v>
      </c>
      <c r="C310" s="23" t="s">
        <v>1259</v>
      </c>
      <c r="D310" s="23" t="s">
        <v>460</v>
      </c>
    </row>
    <row r="311" spans="1:4" x14ac:dyDescent="0.2">
      <c r="A311" s="150" t="s">
        <v>2682</v>
      </c>
      <c r="B311" s="85" t="s">
        <v>182</v>
      </c>
      <c r="C311" s="23" t="s">
        <v>1259</v>
      </c>
      <c r="D311" s="23" t="s">
        <v>460</v>
      </c>
    </row>
    <row r="312" spans="1:4" x14ac:dyDescent="0.2">
      <c r="A312" s="150" t="s">
        <v>2709</v>
      </c>
      <c r="B312" s="248" t="s">
        <v>1003</v>
      </c>
      <c r="C312" s="23" t="s">
        <v>1259</v>
      </c>
      <c r="D312" s="23" t="s">
        <v>460</v>
      </c>
    </row>
    <row r="313" spans="1:4" x14ac:dyDescent="0.2">
      <c r="A313" s="150" t="s">
        <v>2709</v>
      </c>
      <c r="B313" s="248" t="s">
        <v>1003</v>
      </c>
      <c r="C313" s="23" t="s">
        <v>1259</v>
      </c>
      <c r="D313" s="23" t="s">
        <v>460</v>
      </c>
    </row>
    <row r="314" spans="1:4" x14ac:dyDescent="0.2">
      <c r="A314" s="150" t="s">
        <v>2709</v>
      </c>
      <c r="B314" s="248" t="s">
        <v>1003</v>
      </c>
      <c r="C314" s="23" t="s">
        <v>1259</v>
      </c>
      <c r="D314" s="23" t="s">
        <v>460</v>
      </c>
    </row>
    <row r="315" spans="1:4" x14ac:dyDescent="0.2">
      <c r="A315" s="150" t="s">
        <v>2709</v>
      </c>
      <c r="B315" s="248" t="s">
        <v>1003</v>
      </c>
      <c r="C315" s="23" t="s">
        <v>1259</v>
      </c>
      <c r="D315" s="23" t="s">
        <v>142</v>
      </c>
    </row>
    <row r="316" spans="1:4" x14ac:dyDescent="0.2">
      <c r="A316" s="150" t="s">
        <v>2709</v>
      </c>
      <c r="B316" s="248" t="s">
        <v>1003</v>
      </c>
      <c r="C316" s="23" t="s">
        <v>1259</v>
      </c>
      <c r="D316" s="23" t="s">
        <v>142</v>
      </c>
    </row>
    <row r="317" spans="1:4" x14ac:dyDescent="0.2">
      <c r="A317" s="150" t="s">
        <v>2709</v>
      </c>
      <c r="B317" s="248" t="s">
        <v>1003</v>
      </c>
      <c r="C317" s="23" t="s">
        <v>1259</v>
      </c>
      <c r="D317" s="23" t="s">
        <v>459</v>
      </c>
    </row>
    <row r="318" spans="1:4" x14ac:dyDescent="0.2">
      <c r="A318" s="150" t="s">
        <v>2938</v>
      </c>
      <c r="B318" s="248" t="s">
        <v>910</v>
      </c>
      <c r="C318" s="23" t="s">
        <v>1259</v>
      </c>
      <c r="D318" s="23" t="s">
        <v>283</v>
      </c>
    </row>
    <row r="319" spans="1:4" x14ac:dyDescent="0.2">
      <c r="A319" s="150" t="s">
        <v>2938</v>
      </c>
      <c r="B319" s="248" t="s">
        <v>910</v>
      </c>
      <c r="C319" s="23" t="s">
        <v>1259</v>
      </c>
      <c r="D319" s="23" t="s">
        <v>142</v>
      </c>
    </row>
    <row r="320" spans="1:4" x14ac:dyDescent="0.2">
      <c r="A320" s="150" t="s">
        <v>2938</v>
      </c>
      <c r="B320" s="248" t="s">
        <v>910</v>
      </c>
      <c r="C320" s="23" t="s">
        <v>1259</v>
      </c>
      <c r="D320" s="23" t="s">
        <v>142</v>
      </c>
    </row>
    <row r="321" spans="1:4" x14ac:dyDescent="0.2">
      <c r="A321" s="150" t="s">
        <v>2938</v>
      </c>
      <c r="B321" s="248" t="s">
        <v>910</v>
      </c>
      <c r="C321" s="23" t="s">
        <v>1259</v>
      </c>
      <c r="D321" s="23" t="s">
        <v>188</v>
      </c>
    </row>
    <row r="322" spans="1:4" x14ac:dyDescent="0.2">
      <c r="A322" s="150" t="s">
        <v>2938</v>
      </c>
      <c r="B322" s="248" t="s">
        <v>910</v>
      </c>
      <c r="C322" s="23" t="s">
        <v>1259</v>
      </c>
      <c r="D322" s="23" t="s">
        <v>460</v>
      </c>
    </row>
    <row r="323" spans="1:4" x14ac:dyDescent="0.2">
      <c r="A323" s="150" t="s">
        <v>2938</v>
      </c>
      <c r="B323" s="248" t="s">
        <v>910</v>
      </c>
      <c r="C323" s="23" t="s">
        <v>1259</v>
      </c>
      <c r="D323" s="23" t="s">
        <v>457</v>
      </c>
    </row>
    <row r="324" spans="1:4" x14ac:dyDescent="0.2">
      <c r="A324" s="150" t="s">
        <v>2938</v>
      </c>
      <c r="B324" s="248" t="s">
        <v>910</v>
      </c>
      <c r="C324" s="23" t="s">
        <v>1259</v>
      </c>
      <c r="D324" s="23" t="s">
        <v>460</v>
      </c>
    </row>
    <row r="325" spans="1:4" x14ac:dyDescent="0.2">
      <c r="A325" s="150" t="s">
        <v>2938</v>
      </c>
      <c r="B325" s="248" t="s">
        <v>910</v>
      </c>
      <c r="C325" s="23" t="s">
        <v>1460</v>
      </c>
      <c r="D325" s="23" t="s">
        <v>246</v>
      </c>
    </row>
    <row r="326" spans="1:4" x14ac:dyDescent="0.2">
      <c r="A326" s="150" t="s">
        <v>2938</v>
      </c>
      <c r="B326" s="248" t="s">
        <v>910</v>
      </c>
      <c r="C326" s="23" t="s">
        <v>1259</v>
      </c>
      <c r="D326" s="23" t="s">
        <v>218</v>
      </c>
    </row>
    <row r="327" spans="1:4" x14ac:dyDescent="0.2">
      <c r="A327" s="150" t="s">
        <v>2938</v>
      </c>
      <c r="B327" s="248" t="s">
        <v>910</v>
      </c>
      <c r="C327" s="23" t="s">
        <v>1435</v>
      </c>
      <c r="D327" s="23" t="s">
        <v>465</v>
      </c>
    </row>
    <row r="328" spans="1:4" x14ac:dyDescent="0.2">
      <c r="A328" s="150" t="s">
        <v>2938</v>
      </c>
      <c r="B328" s="248" t="s">
        <v>910</v>
      </c>
      <c r="C328" s="23" t="s">
        <v>443</v>
      </c>
      <c r="D328" s="23" t="s">
        <v>3460</v>
      </c>
    </row>
    <row r="329" spans="1:4" x14ac:dyDescent="0.2">
      <c r="A329" s="150" t="s">
        <v>2938</v>
      </c>
      <c r="B329" s="248" t="s">
        <v>910</v>
      </c>
      <c r="C329" s="23" t="s">
        <v>1259</v>
      </c>
      <c r="D329" s="23" t="s">
        <v>375</v>
      </c>
    </row>
    <row r="330" spans="1:4" x14ac:dyDescent="0.2">
      <c r="A330" s="150" t="s">
        <v>2938</v>
      </c>
      <c r="B330" s="248" t="s">
        <v>910</v>
      </c>
      <c r="C330" s="23" t="s">
        <v>1259</v>
      </c>
      <c r="D330" s="23" t="s">
        <v>143</v>
      </c>
    </row>
    <row r="331" spans="1:4" x14ac:dyDescent="0.2">
      <c r="A331" s="150" t="s">
        <v>2938</v>
      </c>
      <c r="B331" s="248" t="s">
        <v>910</v>
      </c>
      <c r="C331" s="23" t="s">
        <v>1435</v>
      </c>
      <c r="D331" s="23" t="s">
        <v>396</v>
      </c>
    </row>
    <row r="332" spans="1:4" x14ac:dyDescent="0.2">
      <c r="A332" s="150" t="s">
        <v>2938</v>
      </c>
      <c r="B332" s="248" t="s">
        <v>910</v>
      </c>
      <c r="C332" s="23" t="s">
        <v>1259</v>
      </c>
      <c r="D332" s="23" t="s">
        <v>3626</v>
      </c>
    </row>
    <row r="333" spans="1:4" x14ac:dyDescent="0.2">
      <c r="A333" s="150" t="s">
        <v>2938</v>
      </c>
      <c r="B333" s="248" t="s">
        <v>910</v>
      </c>
      <c r="C333" s="23" t="s">
        <v>1435</v>
      </c>
      <c r="D333" s="23" t="s">
        <v>55</v>
      </c>
    </row>
    <row r="334" spans="1:4" x14ac:dyDescent="0.2">
      <c r="A334" s="150" t="s">
        <v>2724</v>
      </c>
      <c r="B334" s="29" t="s">
        <v>3600</v>
      </c>
      <c r="C334" s="23" t="s">
        <v>1259</v>
      </c>
      <c r="D334" s="23" t="s">
        <v>460</v>
      </c>
    </row>
    <row r="335" spans="1:4" x14ac:dyDescent="0.2">
      <c r="A335" s="150" t="s">
        <v>2724</v>
      </c>
      <c r="B335" s="29" t="s">
        <v>3600</v>
      </c>
      <c r="C335" s="23" t="s">
        <v>1259</v>
      </c>
      <c r="D335" s="23" t="s">
        <v>142</v>
      </c>
    </row>
    <row r="336" spans="1:4" x14ac:dyDescent="0.2">
      <c r="A336" s="150" t="s">
        <v>2724</v>
      </c>
      <c r="B336" s="29" t="s">
        <v>3600</v>
      </c>
      <c r="C336" s="23" t="s">
        <v>1259</v>
      </c>
      <c r="D336" s="23" t="s">
        <v>460</v>
      </c>
    </row>
    <row r="337" spans="1:4" x14ac:dyDescent="0.2">
      <c r="A337" s="150" t="s">
        <v>2724</v>
      </c>
      <c r="B337" s="29" t="s">
        <v>3600</v>
      </c>
      <c r="C337" s="23" t="s">
        <v>1259</v>
      </c>
      <c r="D337" s="23" t="s">
        <v>460</v>
      </c>
    </row>
    <row r="338" spans="1:4" x14ac:dyDescent="0.2">
      <c r="A338" s="150" t="s">
        <v>2724</v>
      </c>
      <c r="B338" s="29" t="s">
        <v>3600</v>
      </c>
      <c r="C338" s="23" t="s">
        <v>1259</v>
      </c>
      <c r="D338" s="23" t="s">
        <v>143</v>
      </c>
    </row>
    <row r="339" spans="1:4" x14ac:dyDescent="0.2">
      <c r="A339" s="150" t="s">
        <v>2724</v>
      </c>
      <c r="B339" s="29" t="s">
        <v>3600</v>
      </c>
      <c r="C339" s="23" t="s">
        <v>1259</v>
      </c>
      <c r="D339" s="23" t="s">
        <v>460</v>
      </c>
    </row>
    <row r="340" spans="1:4" x14ac:dyDescent="0.2">
      <c r="A340" s="150" t="s">
        <v>2724</v>
      </c>
      <c r="B340" s="29" t="s">
        <v>3600</v>
      </c>
      <c r="C340" s="23" t="s">
        <v>1259</v>
      </c>
      <c r="D340" s="23" t="s">
        <v>460</v>
      </c>
    </row>
    <row r="341" spans="1:4" x14ac:dyDescent="0.2">
      <c r="A341" s="150" t="s">
        <v>2724</v>
      </c>
      <c r="B341" s="29" t="s">
        <v>3600</v>
      </c>
      <c r="C341" s="23" t="s">
        <v>1259</v>
      </c>
      <c r="D341" s="23" t="s">
        <v>460</v>
      </c>
    </row>
    <row r="342" spans="1:4" x14ac:dyDescent="0.2">
      <c r="A342" s="150" t="s">
        <v>2724</v>
      </c>
      <c r="B342" s="29" t="s">
        <v>3600</v>
      </c>
      <c r="C342" s="23" t="s">
        <v>1259</v>
      </c>
      <c r="D342" s="23" t="s">
        <v>460</v>
      </c>
    </row>
    <row r="343" spans="1:4" x14ac:dyDescent="0.2">
      <c r="A343" s="150" t="s">
        <v>2724</v>
      </c>
      <c r="B343" s="29" t="s">
        <v>3600</v>
      </c>
      <c r="C343" s="23" t="s">
        <v>1259</v>
      </c>
      <c r="D343" s="23" t="s">
        <v>460</v>
      </c>
    </row>
    <row r="344" spans="1:4" x14ac:dyDescent="0.2">
      <c r="A344" s="150" t="s">
        <v>2749</v>
      </c>
      <c r="B344" s="85" t="s">
        <v>317</v>
      </c>
      <c r="C344" s="23" t="s">
        <v>1259</v>
      </c>
      <c r="D344" s="23" t="s">
        <v>460</v>
      </c>
    </row>
    <row r="345" spans="1:4" x14ac:dyDescent="0.2">
      <c r="A345" s="150" t="s">
        <v>2749</v>
      </c>
      <c r="B345" s="85" t="s">
        <v>317</v>
      </c>
      <c r="C345" s="23" t="s">
        <v>1259</v>
      </c>
      <c r="D345" s="23" t="s">
        <v>218</v>
      </c>
    </row>
    <row r="346" spans="1:4" x14ac:dyDescent="0.2">
      <c r="A346" s="150" t="s">
        <v>2749</v>
      </c>
      <c r="B346" s="85" t="s">
        <v>317</v>
      </c>
      <c r="C346" s="23" t="s">
        <v>1259</v>
      </c>
      <c r="D346" s="23" t="s">
        <v>142</v>
      </c>
    </row>
    <row r="347" spans="1:4" x14ac:dyDescent="0.2">
      <c r="A347" s="150" t="s">
        <v>2749</v>
      </c>
      <c r="B347" s="85" t="s">
        <v>317</v>
      </c>
      <c r="C347" s="23" t="s">
        <v>1259</v>
      </c>
      <c r="D347" s="23" t="s">
        <v>460</v>
      </c>
    </row>
    <row r="348" spans="1:4" x14ac:dyDescent="0.2">
      <c r="A348" s="150" t="s">
        <v>2749</v>
      </c>
      <c r="B348" s="85" t="s">
        <v>317</v>
      </c>
      <c r="C348" s="23" t="s">
        <v>1259</v>
      </c>
      <c r="D348" s="23" t="s">
        <v>460</v>
      </c>
    </row>
    <row r="349" spans="1:4" x14ac:dyDescent="0.2">
      <c r="A349" s="150" t="s">
        <v>2749</v>
      </c>
      <c r="B349" s="85" t="s">
        <v>317</v>
      </c>
      <c r="C349" s="23" t="s">
        <v>1435</v>
      </c>
      <c r="D349" s="23" t="s">
        <v>465</v>
      </c>
    </row>
    <row r="350" spans="1:4" x14ac:dyDescent="0.2">
      <c r="A350" s="150" t="s">
        <v>2749</v>
      </c>
      <c r="B350" s="29" t="s">
        <v>317</v>
      </c>
      <c r="C350" s="23" t="s">
        <v>1259</v>
      </c>
      <c r="D350" s="23" t="s">
        <v>460</v>
      </c>
    </row>
    <row r="351" spans="1:4" x14ac:dyDescent="0.2">
      <c r="A351" s="150" t="s">
        <v>2821</v>
      </c>
      <c r="B351" s="85" t="s">
        <v>14</v>
      </c>
      <c r="C351" s="23" t="s">
        <v>1259</v>
      </c>
      <c r="D351" s="23" t="s">
        <v>460</v>
      </c>
    </row>
    <row r="352" spans="1:4" x14ac:dyDescent="0.2">
      <c r="A352" s="150" t="s">
        <v>2821</v>
      </c>
      <c r="B352" s="85" t="s">
        <v>14</v>
      </c>
      <c r="C352" s="23" t="s">
        <v>1259</v>
      </c>
      <c r="D352" s="23" t="s">
        <v>142</v>
      </c>
    </row>
    <row r="353" spans="1:4" x14ac:dyDescent="0.2">
      <c r="A353" s="150" t="s">
        <v>2821</v>
      </c>
      <c r="B353" s="85" t="s">
        <v>14</v>
      </c>
      <c r="C353" s="23" t="s">
        <v>1435</v>
      </c>
      <c r="D353" s="23" t="s">
        <v>465</v>
      </c>
    </row>
    <row r="354" spans="1:4" x14ac:dyDescent="0.2">
      <c r="A354" s="150" t="s">
        <v>2821</v>
      </c>
      <c r="B354" s="85" t="s">
        <v>14</v>
      </c>
      <c r="C354" s="23" t="s">
        <v>1435</v>
      </c>
      <c r="D354" s="23" t="s">
        <v>465</v>
      </c>
    </row>
    <row r="355" spans="1:4" x14ac:dyDescent="0.2">
      <c r="A355" s="150" t="s">
        <v>2821</v>
      </c>
      <c r="B355" s="85" t="s">
        <v>14</v>
      </c>
      <c r="C355" s="23" t="s">
        <v>1259</v>
      </c>
      <c r="D355" s="23" t="s">
        <v>460</v>
      </c>
    </row>
    <row r="356" spans="1:4" x14ac:dyDescent="0.2">
      <c r="A356" s="150" t="s">
        <v>2821</v>
      </c>
      <c r="B356" s="85" t="s">
        <v>14</v>
      </c>
      <c r="C356" s="23" t="s">
        <v>1259</v>
      </c>
      <c r="D356" s="23" t="s">
        <v>375</v>
      </c>
    </row>
    <row r="357" spans="1:4" x14ac:dyDescent="0.2">
      <c r="A357" s="150" t="s">
        <v>2821</v>
      </c>
      <c r="B357" s="85" t="s">
        <v>14</v>
      </c>
      <c r="C357" s="23" t="s">
        <v>1259</v>
      </c>
      <c r="D357" s="23" t="s">
        <v>218</v>
      </c>
    </row>
    <row r="358" spans="1:4" x14ac:dyDescent="0.2">
      <c r="A358" s="150" t="s">
        <v>2821</v>
      </c>
      <c r="B358" s="85" t="s">
        <v>14</v>
      </c>
      <c r="C358" s="23" t="s">
        <v>1259</v>
      </c>
      <c r="D358" s="23" t="s">
        <v>460</v>
      </c>
    </row>
    <row r="359" spans="1:4" x14ac:dyDescent="0.2">
      <c r="A359" s="150" t="s">
        <v>2821</v>
      </c>
      <c r="B359" s="85" t="s">
        <v>14</v>
      </c>
      <c r="C359" s="23" t="s">
        <v>185</v>
      </c>
      <c r="D359" s="23" t="s">
        <v>337</v>
      </c>
    </row>
    <row r="360" spans="1:4" x14ac:dyDescent="0.2">
      <c r="A360" s="150" t="s">
        <v>2821</v>
      </c>
      <c r="B360" s="85" t="s">
        <v>14</v>
      </c>
      <c r="C360" s="23" t="s">
        <v>1435</v>
      </c>
      <c r="D360" s="23" t="s">
        <v>26</v>
      </c>
    </row>
    <row r="361" spans="1:4" x14ac:dyDescent="0.2">
      <c r="A361" s="150" t="s">
        <v>2821</v>
      </c>
      <c r="B361" s="85" t="s">
        <v>14</v>
      </c>
      <c r="C361" s="23" t="s">
        <v>1435</v>
      </c>
      <c r="D361" s="23" t="s">
        <v>191</v>
      </c>
    </row>
    <row r="362" spans="1:4" x14ac:dyDescent="0.2">
      <c r="A362" s="150" t="s">
        <v>2821</v>
      </c>
      <c r="B362" s="85" t="s">
        <v>14</v>
      </c>
      <c r="C362" s="23" t="s">
        <v>1259</v>
      </c>
      <c r="D362" s="23" t="s">
        <v>460</v>
      </c>
    </row>
    <row r="363" spans="1:4" x14ac:dyDescent="0.2">
      <c r="A363" s="150" t="s">
        <v>2821</v>
      </c>
      <c r="B363" s="85" t="s">
        <v>14</v>
      </c>
      <c r="C363" s="23" t="s">
        <v>1259</v>
      </c>
      <c r="D363" s="23" t="s">
        <v>460</v>
      </c>
    </row>
    <row r="364" spans="1:4" x14ac:dyDescent="0.2">
      <c r="A364" s="150" t="s">
        <v>2821</v>
      </c>
      <c r="B364" s="85" t="s">
        <v>14</v>
      </c>
      <c r="C364" s="23" t="s">
        <v>1259</v>
      </c>
      <c r="D364" s="23" t="s">
        <v>460</v>
      </c>
    </row>
    <row r="365" spans="1:4" x14ac:dyDescent="0.2">
      <c r="A365" s="150" t="s">
        <v>2821</v>
      </c>
      <c r="B365" s="85" t="s">
        <v>14</v>
      </c>
      <c r="C365" s="23" t="s">
        <v>1259</v>
      </c>
      <c r="D365" s="23" t="s">
        <v>457</v>
      </c>
    </row>
    <row r="366" spans="1:4" x14ac:dyDescent="0.2">
      <c r="A366" s="150" t="s">
        <v>2821</v>
      </c>
      <c r="B366" s="85" t="s">
        <v>14</v>
      </c>
      <c r="C366" s="23" t="s">
        <v>1259</v>
      </c>
      <c r="D366" s="23" t="s">
        <v>646</v>
      </c>
    </row>
    <row r="367" spans="1:4" x14ac:dyDescent="0.2">
      <c r="A367" s="150" t="s">
        <v>2821</v>
      </c>
      <c r="B367" s="85" t="s">
        <v>14</v>
      </c>
      <c r="C367" s="23" t="s">
        <v>185</v>
      </c>
      <c r="D367" s="23" t="s">
        <v>433</v>
      </c>
    </row>
    <row r="368" spans="1:4" x14ac:dyDescent="0.2">
      <c r="A368" s="150" t="s">
        <v>2821</v>
      </c>
      <c r="B368" s="85" t="s">
        <v>14</v>
      </c>
      <c r="C368" s="23" t="s">
        <v>1435</v>
      </c>
      <c r="D368" s="23" t="s">
        <v>36</v>
      </c>
    </row>
    <row r="369" spans="1:4" x14ac:dyDescent="0.2">
      <c r="A369" s="150" t="s">
        <v>2821</v>
      </c>
      <c r="B369" s="85" t="s">
        <v>14</v>
      </c>
      <c r="C369" s="23" t="s">
        <v>1259</v>
      </c>
      <c r="D369" s="23" t="s">
        <v>460</v>
      </c>
    </row>
    <row r="370" spans="1:4" x14ac:dyDescent="0.2">
      <c r="A370" s="150" t="s">
        <v>2821</v>
      </c>
      <c r="B370" s="85" t="s">
        <v>14</v>
      </c>
      <c r="C370" s="23" t="s">
        <v>185</v>
      </c>
      <c r="D370" s="23" t="s">
        <v>298</v>
      </c>
    </row>
    <row r="371" spans="1:4" x14ac:dyDescent="0.2">
      <c r="A371" s="150" t="s">
        <v>2821</v>
      </c>
      <c r="B371" s="85" t="s">
        <v>14</v>
      </c>
      <c r="C371" s="23" t="s">
        <v>1460</v>
      </c>
      <c r="D371" s="23" t="s">
        <v>246</v>
      </c>
    </row>
    <row r="372" spans="1:4" x14ac:dyDescent="0.2">
      <c r="A372" s="150" t="s">
        <v>2821</v>
      </c>
      <c r="B372" s="85" t="s">
        <v>14</v>
      </c>
      <c r="C372" s="23" t="s">
        <v>1259</v>
      </c>
      <c r="D372" s="23" t="s">
        <v>460</v>
      </c>
    </row>
    <row r="373" spans="1:4" x14ac:dyDescent="0.2">
      <c r="A373" s="150" t="s">
        <v>2821</v>
      </c>
      <c r="B373" s="85" t="s">
        <v>14</v>
      </c>
      <c r="C373" s="23" t="s">
        <v>1259</v>
      </c>
      <c r="D373" s="23" t="s">
        <v>283</v>
      </c>
    </row>
    <row r="374" spans="1:4" x14ac:dyDescent="0.2">
      <c r="A374" s="150" t="s">
        <v>2821</v>
      </c>
      <c r="B374" s="85" t="s">
        <v>14</v>
      </c>
      <c r="C374" s="23" t="s">
        <v>1259</v>
      </c>
      <c r="D374" s="23" t="s">
        <v>460</v>
      </c>
    </row>
    <row r="375" spans="1:4" x14ac:dyDescent="0.2">
      <c r="A375" s="150" t="s">
        <v>2821</v>
      </c>
      <c r="B375" s="85" t="s">
        <v>14</v>
      </c>
      <c r="C375" s="23" t="s">
        <v>3697</v>
      </c>
      <c r="D375" s="23" t="s">
        <v>3698</v>
      </c>
    </row>
    <row r="376" spans="1:4" x14ac:dyDescent="0.2">
      <c r="A376" s="150" t="s">
        <v>2821</v>
      </c>
      <c r="B376" s="85" t="s">
        <v>14</v>
      </c>
      <c r="C376" s="23" t="s">
        <v>1259</v>
      </c>
      <c r="D376" s="23" t="s">
        <v>142</v>
      </c>
    </row>
    <row r="377" spans="1:4" x14ac:dyDescent="0.2">
      <c r="A377" s="150" t="s">
        <v>2821</v>
      </c>
      <c r="B377" s="85" t="s">
        <v>14</v>
      </c>
      <c r="C377" s="23" t="s">
        <v>1259</v>
      </c>
      <c r="D377" s="23" t="s">
        <v>460</v>
      </c>
    </row>
    <row r="378" spans="1:4" x14ac:dyDescent="0.2">
      <c r="A378" s="150" t="s">
        <v>2821</v>
      </c>
      <c r="B378" s="85" t="s">
        <v>14</v>
      </c>
      <c r="C378" s="23" t="s">
        <v>1435</v>
      </c>
      <c r="D378" s="23" t="s">
        <v>3702</v>
      </c>
    </row>
    <row r="379" spans="1:4" x14ac:dyDescent="0.2">
      <c r="A379" s="150" t="s">
        <v>2821</v>
      </c>
      <c r="B379" s="85" t="s">
        <v>14</v>
      </c>
      <c r="C379" s="23" t="s">
        <v>1435</v>
      </c>
      <c r="D379" s="23" t="s">
        <v>55</v>
      </c>
    </row>
    <row r="380" spans="1:4" x14ac:dyDescent="0.2">
      <c r="A380" s="150" t="s">
        <v>2821</v>
      </c>
      <c r="B380" s="85" t="s">
        <v>14</v>
      </c>
      <c r="C380" s="23" t="s">
        <v>1435</v>
      </c>
      <c r="D380" s="23" t="s">
        <v>142</v>
      </c>
    </row>
    <row r="381" spans="1:4" x14ac:dyDescent="0.2">
      <c r="A381" s="150" t="s">
        <v>2821</v>
      </c>
      <c r="B381" s="85" t="s">
        <v>14</v>
      </c>
      <c r="C381" s="23" t="s">
        <v>185</v>
      </c>
      <c r="D381" s="23" t="s">
        <v>433</v>
      </c>
    </row>
    <row r="382" spans="1:4" x14ac:dyDescent="0.2">
      <c r="A382" s="150" t="s">
        <v>2821</v>
      </c>
      <c r="B382" s="85" t="s">
        <v>14</v>
      </c>
      <c r="C382" s="23" t="s">
        <v>1435</v>
      </c>
      <c r="D382" s="23" t="s">
        <v>3702</v>
      </c>
    </row>
    <row r="383" spans="1:4" x14ac:dyDescent="0.2">
      <c r="A383" s="150" t="s">
        <v>2821</v>
      </c>
      <c r="B383" s="85" t="s">
        <v>14</v>
      </c>
      <c r="C383" s="23" t="s">
        <v>1259</v>
      </c>
      <c r="D383" s="23" t="s">
        <v>142</v>
      </c>
    </row>
    <row r="384" spans="1:4" x14ac:dyDescent="0.2">
      <c r="A384" s="150" t="s">
        <v>2836</v>
      </c>
      <c r="B384" s="29" t="s">
        <v>324</v>
      </c>
      <c r="C384" s="23" t="s">
        <v>1259</v>
      </c>
      <c r="D384" s="23" t="s">
        <v>460</v>
      </c>
    </row>
    <row r="385" spans="1:4" x14ac:dyDescent="0.2">
      <c r="A385" s="150" t="s">
        <v>2836</v>
      </c>
      <c r="B385" s="29" t="s">
        <v>324</v>
      </c>
      <c r="C385" s="23" t="s">
        <v>1259</v>
      </c>
      <c r="D385" s="23" t="s">
        <v>460</v>
      </c>
    </row>
    <row r="386" spans="1:4" x14ac:dyDescent="0.2">
      <c r="A386" s="150" t="s">
        <v>2836</v>
      </c>
      <c r="B386" s="29" t="s">
        <v>324</v>
      </c>
      <c r="C386" s="23" t="s">
        <v>1259</v>
      </c>
      <c r="D386" s="23" t="s">
        <v>460</v>
      </c>
    </row>
    <row r="387" spans="1:4" x14ac:dyDescent="0.2">
      <c r="A387" s="150" t="s">
        <v>2836</v>
      </c>
      <c r="B387" s="29" t="s">
        <v>324</v>
      </c>
      <c r="C387" s="23" t="s">
        <v>1259</v>
      </c>
      <c r="D387" s="23" t="s">
        <v>460</v>
      </c>
    </row>
    <row r="388" spans="1:4" x14ac:dyDescent="0.2">
      <c r="A388" s="150" t="s">
        <v>2836</v>
      </c>
      <c r="B388" s="29" t="s">
        <v>324</v>
      </c>
      <c r="C388" s="23" t="s">
        <v>1259</v>
      </c>
      <c r="D388" s="23" t="s">
        <v>460</v>
      </c>
    </row>
    <row r="389" spans="1:4" x14ac:dyDescent="0.2">
      <c r="A389" s="150" t="s">
        <v>2836</v>
      </c>
      <c r="B389" s="29" t="s">
        <v>324</v>
      </c>
      <c r="C389" s="23" t="s">
        <v>1259</v>
      </c>
      <c r="D389" s="23" t="s">
        <v>218</v>
      </c>
    </row>
    <row r="390" spans="1:4" x14ac:dyDescent="0.2">
      <c r="A390" s="150" t="s">
        <v>2836</v>
      </c>
      <c r="B390" s="29" t="s">
        <v>324</v>
      </c>
      <c r="C390" s="23" t="s">
        <v>1259</v>
      </c>
      <c r="D390" s="23" t="s">
        <v>142</v>
      </c>
    </row>
    <row r="391" spans="1:4" x14ac:dyDescent="0.2">
      <c r="A391" s="150" t="s">
        <v>2836</v>
      </c>
      <c r="B391" s="29" t="s">
        <v>324</v>
      </c>
      <c r="C391" s="23" t="s">
        <v>1259</v>
      </c>
      <c r="D391" s="23" t="s">
        <v>283</v>
      </c>
    </row>
    <row r="392" spans="1:4" x14ac:dyDescent="0.2">
      <c r="A392" s="150" t="s">
        <v>2836</v>
      </c>
      <c r="B392" s="29" t="s">
        <v>324</v>
      </c>
      <c r="C392" s="23" t="s">
        <v>1460</v>
      </c>
      <c r="D392" s="23" t="s">
        <v>246</v>
      </c>
    </row>
    <row r="393" spans="1:4" x14ac:dyDescent="0.2">
      <c r="A393" s="150" t="s">
        <v>2852</v>
      </c>
      <c r="B393" s="85" t="s">
        <v>1867</v>
      </c>
      <c r="C393" s="23" t="s">
        <v>1259</v>
      </c>
      <c r="D393" s="23" t="s">
        <v>142</v>
      </c>
    </row>
    <row r="394" spans="1:4" x14ac:dyDescent="0.2">
      <c r="A394" s="150" t="s">
        <v>2852</v>
      </c>
      <c r="B394" s="85" t="s">
        <v>1867</v>
      </c>
      <c r="C394" s="23" t="s">
        <v>1435</v>
      </c>
      <c r="D394" s="23" t="s">
        <v>465</v>
      </c>
    </row>
    <row r="395" spans="1:4" x14ac:dyDescent="0.2">
      <c r="A395" s="150" t="s">
        <v>2852</v>
      </c>
      <c r="B395" s="85" t="s">
        <v>1867</v>
      </c>
      <c r="C395" s="23" t="s">
        <v>1259</v>
      </c>
      <c r="D395" s="23" t="s">
        <v>460</v>
      </c>
    </row>
    <row r="396" spans="1:4" x14ac:dyDescent="0.2">
      <c r="A396" s="150" t="s">
        <v>2852</v>
      </c>
      <c r="B396" s="85" t="s">
        <v>1867</v>
      </c>
      <c r="C396" s="23" t="s">
        <v>1460</v>
      </c>
      <c r="D396" s="23" t="s">
        <v>464</v>
      </c>
    </row>
    <row r="397" spans="1:4" x14ac:dyDescent="0.2">
      <c r="A397" s="150" t="s">
        <v>2852</v>
      </c>
      <c r="B397" s="85" t="s">
        <v>1867</v>
      </c>
      <c r="C397" s="23" t="s">
        <v>1460</v>
      </c>
      <c r="D397" s="23" t="s">
        <v>464</v>
      </c>
    </row>
    <row r="398" spans="1:4" x14ac:dyDescent="0.2">
      <c r="A398" s="150" t="s">
        <v>2852</v>
      </c>
      <c r="B398" s="85" t="s">
        <v>1867</v>
      </c>
      <c r="C398" s="23" t="s">
        <v>1460</v>
      </c>
      <c r="D398" s="23" t="s">
        <v>464</v>
      </c>
    </row>
    <row r="399" spans="1:4" x14ac:dyDescent="0.2">
      <c r="A399" s="150" t="s">
        <v>2852</v>
      </c>
      <c r="B399" s="85" t="s">
        <v>1867</v>
      </c>
      <c r="C399" s="23" t="s">
        <v>1259</v>
      </c>
      <c r="D399" s="23" t="s">
        <v>460</v>
      </c>
    </row>
    <row r="400" spans="1:4" x14ac:dyDescent="0.2">
      <c r="A400" s="150" t="s">
        <v>2852</v>
      </c>
      <c r="B400" s="85" t="s">
        <v>1867</v>
      </c>
      <c r="C400" s="23" t="s">
        <v>1460</v>
      </c>
      <c r="D400" s="23" t="s">
        <v>464</v>
      </c>
    </row>
    <row r="401" spans="1:4" x14ac:dyDescent="0.2">
      <c r="A401" s="150" t="s">
        <v>2852</v>
      </c>
      <c r="B401" s="85" t="s">
        <v>1867</v>
      </c>
      <c r="C401" s="23" t="s">
        <v>1259</v>
      </c>
      <c r="D401" s="23" t="s">
        <v>142</v>
      </c>
    </row>
    <row r="402" spans="1:4" x14ac:dyDescent="0.2">
      <c r="A402" s="150" t="s">
        <v>2852</v>
      </c>
      <c r="B402" s="85" t="s">
        <v>1867</v>
      </c>
      <c r="C402" s="23" t="s">
        <v>1259</v>
      </c>
      <c r="D402" s="23" t="s">
        <v>460</v>
      </c>
    </row>
    <row r="403" spans="1:4" x14ac:dyDescent="0.2">
      <c r="A403" s="150" t="s">
        <v>2661</v>
      </c>
      <c r="B403" s="85" t="s">
        <v>1871</v>
      </c>
      <c r="C403" s="23" t="s">
        <v>1435</v>
      </c>
      <c r="D403" s="23" t="s">
        <v>465</v>
      </c>
    </row>
    <row r="404" spans="1:4" x14ac:dyDescent="0.2">
      <c r="A404" s="150" t="s">
        <v>2661</v>
      </c>
      <c r="B404" s="85" t="s">
        <v>1871</v>
      </c>
      <c r="C404" s="23" t="s">
        <v>1259</v>
      </c>
      <c r="D404" s="23" t="s">
        <v>143</v>
      </c>
    </row>
    <row r="405" spans="1:4" x14ac:dyDescent="0.2">
      <c r="A405" s="150" t="s">
        <v>2661</v>
      </c>
      <c r="B405" s="85" t="s">
        <v>1871</v>
      </c>
      <c r="C405" s="23" t="s">
        <v>1259</v>
      </c>
      <c r="D405" s="23" t="s">
        <v>142</v>
      </c>
    </row>
    <row r="406" spans="1:4" x14ac:dyDescent="0.2">
      <c r="A406" s="150" t="s">
        <v>2661</v>
      </c>
      <c r="B406" s="85" t="s">
        <v>1871</v>
      </c>
      <c r="C406" s="23" t="s">
        <v>1259</v>
      </c>
      <c r="D406" s="23" t="s">
        <v>218</v>
      </c>
    </row>
    <row r="407" spans="1:4" x14ac:dyDescent="0.2">
      <c r="A407" s="150" t="s">
        <v>2661</v>
      </c>
      <c r="B407" s="85" t="s">
        <v>1871</v>
      </c>
      <c r="C407" s="23" t="s">
        <v>1259</v>
      </c>
      <c r="D407" s="23" t="s">
        <v>460</v>
      </c>
    </row>
    <row r="408" spans="1:4" x14ac:dyDescent="0.2">
      <c r="A408" s="150" t="s">
        <v>2661</v>
      </c>
      <c r="B408" s="85" t="s">
        <v>1871</v>
      </c>
      <c r="C408" s="23" t="s">
        <v>1259</v>
      </c>
      <c r="D408" s="23" t="s">
        <v>459</v>
      </c>
    </row>
    <row r="409" spans="1:4" x14ac:dyDescent="0.2">
      <c r="A409" s="86" t="s">
        <v>2874</v>
      </c>
      <c r="B409" s="324" t="s">
        <v>61</v>
      </c>
      <c r="C409" s="305" t="s">
        <v>1259</v>
      </c>
      <c r="D409" s="305" t="s">
        <v>218</v>
      </c>
    </row>
    <row r="410" spans="1:4" x14ac:dyDescent="0.2">
      <c r="A410" s="150" t="s">
        <v>2892</v>
      </c>
      <c r="B410" s="248" t="s">
        <v>367</v>
      </c>
      <c r="C410" s="23" t="s">
        <v>1259</v>
      </c>
      <c r="D410" s="23" t="s">
        <v>460</v>
      </c>
    </row>
    <row r="411" spans="1:4" x14ac:dyDescent="0.2">
      <c r="A411" s="150" t="s">
        <v>2930</v>
      </c>
      <c r="B411" s="29" t="s">
        <v>3450</v>
      </c>
      <c r="C411" s="23" t="s">
        <v>1259</v>
      </c>
      <c r="D411" s="23" t="s">
        <v>460</v>
      </c>
    </row>
    <row r="412" spans="1:4" x14ac:dyDescent="0.2">
      <c r="A412" s="150" t="s">
        <v>2930</v>
      </c>
      <c r="B412" s="29" t="s">
        <v>3450</v>
      </c>
      <c r="C412" s="23" t="s">
        <v>1259</v>
      </c>
      <c r="D412" s="23" t="s">
        <v>460</v>
      </c>
    </row>
    <row r="413" spans="1:4" x14ac:dyDescent="0.2">
      <c r="A413" s="150" t="s">
        <v>2930</v>
      </c>
      <c r="B413" s="29" t="s">
        <v>3450</v>
      </c>
      <c r="C413" s="23" t="s">
        <v>1259</v>
      </c>
      <c r="D413" s="23" t="s">
        <v>142</v>
      </c>
    </row>
    <row r="414" spans="1:4" x14ac:dyDescent="0.2">
      <c r="A414" s="150" t="s">
        <v>2930</v>
      </c>
      <c r="B414" s="29" t="s">
        <v>3450</v>
      </c>
      <c r="C414" s="23" t="s">
        <v>1259</v>
      </c>
      <c r="D414" s="23" t="s">
        <v>218</v>
      </c>
    </row>
    <row r="415" spans="1:4" x14ac:dyDescent="0.2">
      <c r="A415" s="150" t="s">
        <v>2930</v>
      </c>
      <c r="B415" s="29" t="s">
        <v>3450</v>
      </c>
      <c r="C415" s="23" t="s">
        <v>1259</v>
      </c>
      <c r="D415" s="23" t="s">
        <v>460</v>
      </c>
    </row>
    <row r="416" spans="1:4" x14ac:dyDescent="0.2">
      <c r="A416" s="150" t="s">
        <v>2930</v>
      </c>
      <c r="B416" s="29" t="s">
        <v>3450</v>
      </c>
      <c r="C416" s="23" t="s">
        <v>1435</v>
      </c>
      <c r="D416" s="23" t="s">
        <v>465</v>
      </c>
    </row>
    <row r="417" spans="1:4" x14ac:dyDescent="0.2">
      <c r="A417" s="150" t="s">
        <v>2930</v>
      </c>
      <c r="B417" s="29" t="s">
        <v>3450</v>
      </c>
      <c r="C417" s="23" t="s">
        <v>1259</v>
      </c>
      <c r="D417" s="23" t="s">
        <v>375</v>
      </c>
    </row>
    <row r="418" spans="1:4" x14ac:dyDescent="0.2">
      <c r="A418" s="150" t="s">
        <v>2930</v>
      </c>
      <c r="B418" s="29" t="s">
        <v>3450</v>
      </c>
      <c r="C418" s="23" t="s">
        <v>1259</v>
      </c>
      <c r="D418" s="23" t="s">
        <v>142</v>
      </c>
    </row>
    <row r="419" spans="1:4" x14ac:dyDescent="0.2">
      <c r="A419" s="150" t="s">
        <v>2930</v>
      </c>
      <c r="B419" s="29" t="s">
        <v>3450</v>
      </c>
      <c r="C419" s="23" t="s">
        <v>1259</v>
      </c>
      <c r="D419" s="23" t="s">
        <v>460</v>
      </c>
    </row>
    <row r="420" spans="1:4" x14ac:dyDescent="0.2">
      <c r="A420" s="150" t="s">
        <v>2930</v>
      </c>
      <c r="B420" s="29" t="s">
        <v>3450</v>
      </c>
      <c r="C420" s="23" t="s">
        <v>185</v>
      </c>
      <c r="D420" s="23" t="s">
        <v>433</v>
      </c>
    </row>
    <row r="421" spans="1:4" x14ac:dyDescent="0.2">
      <c r="A421" s="150" t="s">
        <v>2930</v>
      </c>
      <c r="B421" s="29" t="s">
        <v>3450</v>
      </c>
      <c r="C421" s="23" t="s">
        <v>1435</v>
      </c>
      <c r="D421" s="23" t="s">
        <v>248</v>
      </c>
    </row>
    <row r="422" spans="1:4" x14ac:dyDescent="0.2">
      <c r="A422" s="150" t="s">
        <v>2930</v>
      </c>
      <c r="B422" s="29" t="s">
        <v>3450</v>
      </c>
      <c r="C422" s="23" t="s">
        <v>1460</v>
      </c>
      <c r="D422" s="23" t="s">
        <v>246</v>
      </c>
    </row>
    <row r="423" spans="1:4" x14ac:dyDescent="0.2">
      <c r="A423" s="150" t="s">
        <v>2930</v>
      </c>
      <c r="B423" s="29" t="s">
        <v>3450</v>
      </c>
      <c r="C423" s="23" t="s">
        <v>1259</v>
      </c>
      <c r="D423" s="23" t="s">
        <v>460</v>
      </c>
    </row>
    <row r="424" spans="1:4" x14ac:dyDescent="0.2">
      <c r="A424" s="150" t="s">
        <v>2930</v>
      </c>
      <c r="B424" s="29" t="s">
        <v>3450</v>
      </c>
      <c r="C424" s="23" t="s">
        <v>1435</v>
      </c>
      <c r="D424" s="23" t="s">
        <v>26</v>
      </c>
    </row>
    <row r="425" spans="1:4" x14ac:dyDescent="0.2">
      <c r="A425" s="150" t="s">
        <v>2930</v>
      </c>
      <c r="B425" s="29" t="s">
        <v>3450</v>
      </c>
      <c r="C425" s="23" t="s">
        <v>1259</v>
      </c>
      <c r="D425" s="23" t="s">
        <v>460</v>
      </c>
    </row>
    <row r="426" spans="1:4" x14ac:dyDescent="0.2">
      <c r="A426" s="150" t="s">
        <v>2606</v>
      </c>
      <c r="B426" s="85" t="s">
        <v>537</v>
      </c>
      <c r="C426" s="23" t="s">
        <v>1460</v>
      </c>
      <c r="D426" s="23" t="s">
        <v>246</v>
      </c>
    </row>
    <row r="427" spans="1:4" x14ac:dyDescent="0.2">
      <c r="A427" s="150" t="s">
        <v>2606</v>
      </c>
      <c r="B427" s="85" t="s">
        <v>537</v>
      </c>
      <c r="C427" s="23" t="s">
        <v>1259</v>
      </c>
      <c r="D427" s="23" t="s">
        <v>283</v>
      </c>
    </row>
    <row r="428" spans="1:4" x14ac:dyDescent="0.2">
      <c r="A428" s="150" t="s">
        <v>2606</v>
      </c>
      <c r="B428" s="85" t="s">
        <v>537</v>
      </c>
      <c r="C428" s="23" t="s">
        <v>1259</v>
      </c>
      <c r="D428" s="23" t="s">
        <v>460</v>
      </c>
    </row>
    <row r="429" spans="1:4" x14ac:dyDescent="0.2">
      <c r="A429" s="150" t="s">
        <v>2977</v>
      </c>
      <c r="B429" s="85" t="s">
        <v>57</v>
      </c>
      <c r="C429" s="23" t="s">
        <v>1435</v>
      </c>
      <c r="D429" s="23" t="s">
        <v>465</v>
      </c>
    </row>
    <row r="430" spans="1:4" x14ac:dyDescent="0.2">
      <c r="A430" s="150" t="s">
        <v>2977</v>
      </c>
      <c r="B430" s="85" t="s">
        <v>57</v>
      </c>
      <c r="C430" s="23" t="s">
        <v>1259</v>
      </c>
      <c r="D430" s="23" t="s">
        <v>460</v>
      </c>
    </row>
    <row r="431" spans="1:4" x14ac:dyDescent="0.2">
      <c r="A431" s="150" t="s">
        <v>2977</v>
      </c>
      <c r="B431" s="85" t="s">
        <v>57</v>
      </c>
      <c r="C431" s="23" t="s">
        <v>1259</v>
      </c>
      <c r="D431" s="23" t="s">
        <v>218</v>
      </c>
    </row>
    <row r="432" spans="1:4" x14ac:dyDescent="0.2">
      <c r="A432" s="150" t="s">
        <v>2977</v>
      </c>
      <c r="B432" s="85" t="s">
        <v>57</v>
      </c>
      <c r="C432" s="23" t="s">
        <v>1259</v>
      </c>
      <c r="D432" s="23" t="s">
        <v>460</v>
      </c>
    </row>
    <row r="433" spans="1:4" x14ac:dyDescent="0.2">
      <c r="A433" s="150" t="s">
        <v>2977</v>
      </c>
      <c r="B433" s="85" t="s">
        <v>57</v>
      </c>
      <c r="C433" s="23" t="s">
        <v>1259</v>
      </c>
      <c r="D433" s="23" t="s">
        <v>142</v>
      </c>
    </row>
    <row r="434" spans="1:4" x14ac:dyDescent="0.2">
      <c r="A434" s="150" t="s">
        <v>2977</v>
      </c>
      <c r="B434" s="85" t="s">
        <v>57</v>
      </c>
      <c r="C434" s="23" t="s">
        <v>1259</v>
      </c>
      <c r="D434" s="23" t="s">
        <v>460</v>
      </c>
    </row>
    <row r="435" spans="1:4" x14ac:dyDescent="0.2">
      <c r="A435" s="150" t="s">
        <v>2977</v>
      </c>
      <c r="B435" s="85" t="s">
        <v>57</v>
      </c>
      <c r="C435" s="23" t="s">
        <v>1259</v>
      </c>
      <c r="D435" s="23" t="s">
        <v>460</v>
      </c>
    </row>
    <row r="436" spans="1:4" x14ac:dyDescent="0.2">
      <c r="A436" s="150" t="s">
        <v>2977</v>
      </c>
      <c r="B436" s="85" t="s">
        <v>57</v>
      </c>
      <c r="C436" s="23" t="s">
        <v>1259</v>
      </c>
      <c r="D436" s="23" t="s">
        <v>460</v>
      </c>
    </row>
    <row r="437" spans="1:4" x14ac:dyDescent="0.2">
      <c r="A437" s="150" t="s">
        <v>2977</v>
      </c>
      <c r="B437" s="85" t="s">
        <v>57</v>
      </c>
      <c r="C437" s="23" t="s">
        <v>185</v>
      </c>
      <c r="D437" s="23" t="s">
        <v>433</v>
      </c>
    </row>
    <row r="438" spans="1:4" x14ac:dyDescent="0.2">
      <c r="A438" s="150" t="s">
        <v>2977</v>
      </c>
      <c r="B438" s="85" t="s">
        <v>57</v>
      </c>
      <c r="C438" s="23" t="s">
        <v>1435</v>
      </c>
      <c r="D438" s="23" t="s">
        <v>36</v>
      </c>
    </row>
    <row r="439" spans="1:4" x14ac:dyDescent="0.2">
      <c r="A439" s="150" t="s">
        <v>2977</v>
      </c>
      <c r="B439" s="85" t="s">
        <v>57</v>
      </c>
      <c r="C439" s="23" t="s">
        <v>1435</v>
      </c>
      <c r="D439" s="23" t="s">
        <v>248</v>
      </c>
    </row>
    <row r="440" spans="1:4" x14ac:dyDescent="0.2">
      <c r="A440" s="150" t="s">
        <v>2977</v>
      </c>
      <c r="B440" s="85" t="s">
        <v>57</v>
      </c>
      <c r="C440" s="23" t="s">
        <v>1259</v>
      </c>
      <c r="D440" s="23" t="s">
        <v>142</v>
      </c>
    </row>
    <row r="441" spans="1:4" x14ac:dyDescent="0.2">
      <c r="A441" s="150" t="s">
        <v>2977</v>
      </c>
      <c r="B441" s="85" t="s">
        <v>57</v>
      </c>
      <c r="C441" s="23" t="s">
        <v>1259</v>
      </c>
      <c r="D441" s="23" t="s">
        <v>646</v>
      </c>
    </row>
    <row r="442" spans="1:4" x14ac:dyDescent="0.2">
      <c r="A442" s="150" t="s">
        <v>2977</v>
      </c>
      <c r="B442" s="85" t="s">
        <v>57</v>
      </c>
      <c r="C442" s="23" t="s">
        <v>1259</v>
      </c>
      <c r="D442" s="23" t="s">
        <v>143</v>
      </c>
    </row>
    <row r="443" spans="1:4" x14ac:dyDescent="0.2">
      <c r="A443" s="150" t="s">
        <v>2977</v>
      </c>
      <c r="B443" s="85" t="s">
        <v>57</v>
      </c>
      <c r="C443" s="23" t="s">
        <v>1435</v>
      </c>
      <c r="D443" s="23" t="s">
        <v>26</v>
      </c>
    </row>
    <row r="444" spans="1:4" x14ac:dyDescent="0.2">
      <c r="A444" s="150" t="s">
        <v>2977</v>
      </c>
      <c r="B444" s="85" t="s">
        <v>57</v>
      </c>
      <c r="C444" s="23" t="s">
        <v>1435</v>
      </c>
      <c r="D444" s="23" t="s">
        <v>465</v>
      </c>
    </row>
    <row r="445" spans="1:4" x14ac:dyDescent="0.2">
      <c r="A445" s="150" t="s">
        <v>2977</v>
      </c>
      <c r="B445" s="85" t="s">
        <v>57</v>
      </c>
      <c r="C445" s="23" t="s">
        <v>1259</v>
      </c>
      <c r="D445" s="23" t="s">
        <v>460</v>
      </c>
    </row>
    <row r="446" spans="1:4" x14ac:dyDescent="0.2">
      <c r="A446" s="150" t="s">
        <v>2977</v>
      </c>
      <c r="B446" s="85" t="s">
        <v>57</v>
      </c>
      <c r="C446" s="23" t="s">
        <v>443</v>
      </c>
      <c r="D446" s="23" t="s">
        <v>479</v>
      </c>
    </row>
    <row r="447" spans="1:4" x14ac:dyDescent="0.2">
      <c r="A447" s="150" t="s">
        <v>2977</v>
      </c>
      <c r="B447" s="85" t="s">
        <v>57</v>
      </c>
      <c r="C447" s="23" t="s">
        <v>1435</v>
      </c>
      <c r="D447" s="23" t="s">
        <v>55</v>
      </c>
    </row>
    <row r="448" spans="1:4" x14ac:dyDescent="0.2">
      <c r="A448" s="150" t="s">
        <v>2977</v>
      </c>
      <c r="B448" s="85" t="s">
        <v>57</v>
      </c>
      <c r="C448" s="23" t="s">
        <v>1435</v>
      </c>
      <c r="D448" s="23" t="s">
        <v>465</v>
      </c>
    </row>
    <row r="449" spans="1:4" x14ac:dyDescent="0.2">
      <c r="A449" s="150" t="s">
        <v>2977</v>
      </c>
      <c r="B449" s="85" t="s">
        <v>57</v>
      </c>
      <c r="C449" s="23" t="s">
        <v>1259</v>
      </c>
      <c r="D449" s="23" t="s">
        <v>460</v>
      </c>
    </row>
    <row r="450" spans="1:4" x14ac:dyDescent="0.2">
      <c r="A450" s="150" t="s">
        <v>2977</v>
      </c>
      <c r="B450" s="85" t="s">
        <v>57</v>
      </c>
      <c r="C450" s="23" t="s">
        <v>1435</v>
      </c>
      <c r="D450" s="23" t="s">
        <v>1327</v>
      </c>
    </row>
    <row r="451" spans="1:4" x14ac:dyDescent="0.2">
      <c r="A451" s="150" t="s">
        <v>2991</v>
      </c>
      <c r="B451" s="248" t="s">
        <v>339</v>
      </c>
      <c r="C451" s="23" t="s">
        <v>1435</v>
      </c>
      <c r="D451" s="23" t="s">
        <v>191</v>
      </c>
    </row>
    <row r="452" spans="1:4" x14ac:dyDescent="0.2">
      <c r="A452" s="150" t="s">
        <v>2991</v>
      </c>
      <c r="B452" s="248" t="s">
        <v>339</v>
      </c>
      <c r="C452" s="23" t="s">
        <v>1435</v>
      </c>
      <c r="D452" s="23" t="s">
        <v>249</v>
      </c>
    </row>
    <row r="453" spans="1:4" x14ac:dyDescent="0.2">
      <c r="A453" s="150" t="s">
        <v>2991</v>
      </c>
      <c r="B453" s="248" t="s">
        <v>339</v>
      </c>
      <c r="C453" s="23" t="s">
        <v>1259</v>
      </c>
      <c r="D453" s="23" t="s">
        <v>142</v>
      </c>
    </row>
    <row r="454" spans="1:4" x14ac:dyDescent="0.2">
      <c r="A454" s="150" t="s">
        <v>2991</v>
      </c>
      <c r="B454" s="248" t="s">
        <v>339</v>
      </c>
      <c r="C454" s="23" t="s">
        <v>1259</v>
      </c>
      <c r="D454" s="23" t="s">
        <v>460</v>
      </c>
    </row>
    <row r="455" spans="1:4" x14ac:dyDescent="0.2">
      <c r="A455" s="150" t="s">
        <v>2991</v>
      </c>
      <c r="B455" s="248" t="s">
        <v>339</v>
      </c>
      <c r="C455" s="23" t="s">
        <v>1259</v>
      </c>
      <c r="D455" s="23" t="s">
        <v>373</v>
      </c>
    </row>
    <row r="456" spans="1:4" x14ac:dyDescent="0.2">
      <c r="A456" s="150" t="s">
        <v>2991</v>
      </c>
      <c r="B456" s="248" t="s">
        <v>339</v>
      </c>
      <c r="C456" s="23" t="s">
        <v>1259</v>
      </c>
      <c r="D456" s="23" t="s">
        <v>460</v>
      </c>
    </row>
    <row r="457" spans="1:4" x14ac:dyDescent="0.2">
      <c r="A457" s="150" t="s">
        <v>2991</v>
      </c>
      <c r="B457" s="248" t="s">
        <v>339</v>
      </c>
      <c r="C457" s="23" t="s">
        <v>1259</v>
      </c>
      <c r="D457" s="23" t="s">
        <v>460</v>
      </c>
    </row>
    <row r="458" spans="1:4" x14ac:dyDescent="0.2">
      <c r="A458" s="150" t="s">
        <v>2991</v>
      </c>
      <c r="B458" s="248" t="s">
        <v>339</v>
      </c>
      <c r="C458" s="23" t="s">
        <v>1259</v>
      </c>
      <c r="D458" s="23" t="s">
        <v>460</v>
      </c>
    </row>
    <row r="459" spans="1:4" x14ac:dyDescent="0.2">
      <c r="A459" s="150" t="s">
        <v>2991</v>
      </c>
      <c r="B459" s="248" t="s">
        <v>339</v>
      </c>
      <c r="C459" s="23" t="s">
        <v>1259</v>
      </c>
      <c r="D459" s="23" t="s">
        <v>460</v>
      </c>
    </row>
    <row r="460" spans="1:4" x14ac:dyDescent="0.2">
      <c r="A460" s="150" t="s">
        <v>2991</v>
      </c>
      <c r="B460" s="248" t="s">
        <v>339</v>
      </c>
      <c r="C460" s="23" t="s">
        <v>1259</v>
      </c>
      <c r="D460" s="23" t="s">
        <v>460</v>
      </c>
    </row>
    <row r="461" spans="1:4" x14ac:dyDescent="0.2">
      <c r="A461" s="150" t="s">
        <v>2991</v>
      </c>
      <c r="B461" s="248" t="s">
        <v>339</v>
      </c>
      <c r="C461" s="23" t="s">
        <v>1435</v>
      </c>
      <c r="D461" s="23" t="s">
        <v>55</v>
      </c>
    </row>
    <row r="462" spans="1:4" x14ac:dyDescent="0.2">
      <c r="A462" s="150" t="s">
        <v>2991</v>
      </c>
      <c r="B462" s="248" t="s">
        <v>339</v>
      </c>
      <c r="C462" s="23" t="s">
        <v>1259</v>
      </c>
      <c r="D462" s="23" t="s">
        <v>143</v>
      </c>
    </row>
    <row r="463" spans="1:4" x14ac:dyDescent="0.2">
      <c r="A463" s="150" t="s">
        <v>2991</v>
      </c>
      <c r="B463" s="248" t="s">
        <v>339</v>
      </c>
      <c r="C463" s="23" t="s">
        <v>1259</v>
      </c>
      <c r="D463" s="23" t="s">
        <v>218</v>
      </c>
    </row>
    <row r="464" spans="1:4" x14ac:dyDescent="0.2">
      <c r="A464" s="150" t="s">
        <v>2991</v>
      </c>
      <c r="B464" s="248" t="s">
        <v>339</v>
      </c>
      <c r="C464" s="23" t="s">
        <v>185</v>
      </c>
      <c r="D464" s="23" t="s">
        <v>433</v>
      </c>
    </row>
    <row r="465" spans="1:4" x14ac:dyDescent="0.2">
      <c r="A465" s="150" t="s">
        <v>2991</v>
      </c>
      <c r="B465" s="248" t="s">
        <v>339</v>
      </c>
      <c r="C465" s="23" t="s">
        <v>1259</v>
      </c>
      <c r="D465" s="23" t="s">
        <v>460</v>
      </c>
    </row>
    <row r="466" spans="1:4" x14ac:dyDescent="0.2">
      <c r="A466" s="172" t="s">
        <v>2991</v>
      </c>
      <c r="B466" s="248" t="s">
        <v>339</v>
      </c>
      <c r="C466" s="23" t="s">
        <v>1259</v>
      </c>
      <c r="D466" s="23" t="s">
        <v>460</v>
      </c>
    </row>
    <row r="467" spans="1:4" x14ac:dyDescent="0.2">
      <c r="A467" s="172" t="s">
        <v>2991</v>
      </c>
      <c r="B467" s="248" t="s">
        <v>339</v>
      </c>
      <c r="C467" s="23" t="s">
        <v>1259</v>
      </c>
      <c r="D467" s="23" t="s">
        <v>288</v>
      </c>
    </row>
    <row r="468" spans="1:4" x14ac:dyDescent="0.2">
      <c r="A468" s="172" t="s">
        <v>2991</v>
      </c>
      <c r="B468" s="248" t="s">
        <v>339</v>
      </c>
      <c r="C468" s="23" t="s">
        <v>1259</v>
      </c>
      <c r="D468" s="23" t="s">
        <v>460</v>
      </c>
    </row>
    <row r="469" spans="1:4" x14ac:dyDescent="0.2">
      <c r="A469" s="172" t="s">
        <v>2991</v>
      </c>
      <c r="B469" s="248" t="s">
        <v>339</v>
      </c>
      <c r="C469" s="23" t="s">
        <v>1259</v>
      </c>
      <c r="D469" s="23" t="s">
        <v>283</v>
      </c>
    </row>
    <row r="470" spans="1:4" x14ac:dyDescent="0.2">
      <c r="A470" s="172" t="s">
        <v>2991</v>
      </c>
      <c r="B470" s="248" t="s">
        <v>339</v>
      </c>
      <c r="C470" s="23" t="s">
        <v>1259</v>
      </c>
      <c r="D470" s="23" t="s">
        <v>646</v>
      </c>
    </row>
    <row r="471" spans="1:4" x14ac:dyDescent="0.2">
      <c r="A471" s="172" t="s">
        <v>3001</v>
      </c>
      <c r="B471" s="85" t="s">
        <v>780</v>
      </c>
      <c r="C471" s="23" t="s">
        <v>1259</v>
      </c>
      <c r="D471" s="23" t="s">
        <v>218</v>
      </c>
    </row>
    <row r="472" spans="1:4" x14ac:dyDescent="0.2">
      <c r="A472" s="172" t="s">
        <v>3001</v>
      </c>
      <c r="B472" s="85" t="s">
        <v>780</v>
      </c>
      <c r="C472" s="23" t="s">
        <v>1435</v>
      </c>
      <c r="D472" s="23" t="s">
        <v>465</v>
      </c>
    </row>
    <row r="473" spans="1:4" x14ac:dyDescent="0.2">
      <c r="A473" s="172" t="s">
        <v>3001</v>
      </c>
      <c r="B473" s="85" t="s">
        <v>780</v>
      </c>
      <c r="C473" s="23" t="s">
        <v>1259</v>
      </c>
      <c r="D473" s="23" t="s">
        <v>457</v>
      </c>
    </row>
    <row r="474" spans="1:4" x14ac:dyDescent="0.2">
      <c r="A474" s="172" t="s">
        <v>3001</v>
      </c>
      <c r="B474" s="85" t="s">
        <v>780</v>
      </c>
      <c r="C474" s="23" t="s">
        <v>1259</v>
      </c>
      <c r="D474" s="23" t="s">
        <v>283</v>
      </c>
    </row>
    <row r="475" spans="1:4" x14ac:dyDescent="0.2">
      <c r="A475" s="172" t="s">
        <v>3001</v>
      </c>
      <c r="B475" s="85" t="s">
        <v>780</v>
      </c>
      <c r="C475" s="23" t="s">
        <v>1259</v>
      </c>
      <c r="D475" s="23" t="s">
        <v>3492</v>
      </c>
    </row>
    <row r="476" spans="1:4" x14ac:dyDescent="0.2">
      <c r="A476" s="172" t="s">
        <v>3001</v>
      </c>
      <c r="B476" s="85" t="s">
        <v>780</v>
      </c>
      <c r="C476" s="326" t="s">
        <v>3751</v>
      </c>
      <c r="D476" s="326" t="s">
        <v>3571</v>
      </c>
    </row>
    <row r="477" spans="1:4" x14ac:dyDescent="0.2">
      <c r="A477" s="172" t="s">
        <v>3038</v>
      </c>
      <c r="B477" s="85" t="s">
        <v>906</v>
      </c>
      <c r="C477" s="23" t="s">
        <v>1259</v>
      </c>
      <c r="D477" s="23" t="s">
        <v>218</v>
      </c>
    </row>
    <row r="478" spans="1:4" x14ac:dyDescent="0.2">
      <c r="A478" s="172" t="s">
        <v>3023</v>
      </c>
      <c r="B478" s="85" t="s">
        <v>144</v>
      </c>
      <c r="C478" s="23" t="s">
        <v>1259</v>
      </c>
      <c r="D478" s="23" t="s">
        <v>460</v>
      </c>
    </row>
    <row r="479" spans="1:4" x14ac:dyDescent="0.2">
      <c r="A479" s="172" t="s">
        <v>3023</v>
      </c>
      <c r="B479" s="85" t="s">
        <v>144</v>
      </c>
      <c r="C479" s="23" t="s">
        <v>1435</v>
      </c>
      <c r="D479" s="23" t="s">
        <v>465</v>
      </c>
    </row>
    <row r="480" spans="1:4" x14ac:dyDescent="0.2">
      <c r="A480" s="172" t="s">
        <v>3061</v>
      </c>
      <c r="B480" s="85" t="s">
        <v>1964</v>
      </c>
      <c r="C480" s="23" t="s">
        <v>1259</v>
      </c>
      <c r="D480" s="23" t="s">
        <v>460</v>
      </c>
    </row>
    <row r="481" spans="1:4" x14ac:dyDescent="0.2">
      <c r="A481" s="172" t="s">
        <v>3061</v>
      </c>
      <c r="B481" s="85" t="s">
        <v>1964</v>
      </c>
      <c r="C481" s="23" t="s">
        <v>1259</v>
      </c>
      <c r="D481" s="23" t="s">
        <v>375</v>
      </c>
    </row>
    <row r="482" spans="1:4" x14ac:dyDescent="0.2">
      <c r="A482" s="172" t="s">
        <v>3061</v>
      </c>
      <c r="B482" s="85" t="s">
        <v>1964</v>
      </c>
      <c r="C482" s="23" t="s">
        <v>1259</v>
      </c>
      <c r="D482" s="23" t="s">
        <v>142</v>
      </c>
    </row>
    <row r="483" spans="1:4" x14ac:dyDescent="0.2">
      <c r="A483" s="172" t="s">
        <v>3061</v>
      </c>
      <c r="B483" s="85" t="s">
        <v>1964</v>
      </c>
      <c r="C483" s="23" t="s">
        <v>1259</v>
      </c>
      <c r="D483" s="23" t="s">
        <v>460</v>
      </c>
    </row>
    <row r="484" spans="1:4" x14ac:dyDescent="0.2">
      <c r="A484" s="172" t="s">
        <v>3061</v>
      </c>
      <c r="B484" s="85" t="s">
        <v>1964</v>
      </c>
      <c r="C484" s="23" t="s">
        <v>1259</v>
      </c>
      <c r="D484" s="23" t="s">
        <v>218</v>
      </c>
    </row>
    <row r="485" spans="1:4" x14ac:dyDescent="0.2">
      <c r="A485" s="172" t="s">
        <v>3061</v>
      </c>
      <c r="B485" s="85" t="s">
        <v>1964</v>
      </c>
      <c r="C485" s="23" t="s">
        <v>1259</v>
      </c>
      <c r="D485" s="23" t="s">
        <v>283</v>
      </c>
    </row>
    <row r="486" spans="1:4" x14ac:dyDescent="0.2">
      <c r="A486" s="172" t="s">
        <v>3061</v>
      </c>
      <c r="B486" s="85" t="s">
        <v>1964</v>
      </c>
      <c r="C486" s="23" t="s">
        <v>1259</v>
      </c>
      <c r="D486" s="23" t="s">
        <v>60</v>
      </c>
    </row>
    <row r="487" spans="1:4" x14ac:dyDescent="0.2">
      <c r="A487" s="172" t="s">
        <v>3061</v>
      </c>
      <c r="B487" s="85" t="s">
        <v>1964</v>
      </c>
      <c r="C487" s="23" t="s">
        <v>1259</v>
      </c>
      <c r="D487" s="23" t="s">
        <v>142</v>
      </c>
    </row>
    <row r="488" spans="1:4" x14ac:dyDescent="0.2">
      <c r="A488" s="172" t="s">
        <v>3061</v>
      </c>
      <c r="B488" s="85" t="s">
        <v>1964</v>
      </c>
      <c r="C488" s="23" t="s">
        <v>443</v>
      </c>
      <c r="D488" s="23" t="s">
        <v>479</v>
      </c>
    </row>
    <row r="489" spans="1:4" x14ac:dyDescent="0.2">
      <c r="A489" s="172" t="s">
        <v>3061</v>
      </c>
      <c r="B489" s="85" t="s">
        <v>1964</v>
      </c>
      <c r="C489" s="23" t="s">
        <v>1259</v>
      </c>
      <c r="D489" s="23" t="s">
        <v>457</v>
      </c>
    </row>
    <row r="490" spans="1:4" x14ac:dyDescent="0.2">
      <c r="A490" s="172" t="s">
        <v>3061</v>
      </c>
      <c r="B490" s="85" t="s">
        <v>1964</v>
      </c>
      <c r="C490" s="23" t="s">
        <v>1259</v>
      </c>
      <c r="D490" s="23" t="s">
        <v>646</v>
      </c>
    </row>
    <row r="491" spans="1:4" x14ac:dyDescent="0.2">
      <c r="A491" s="172" t="s">
        <v>3061</v>
      </c>
      <c r="B491" s="85" t="s">
        <v>1964</v>
      </c>
      <c r="C491" s="23" t="s">
        <v>185</v>
      </c>
      <c r="D491" s="23" t="s">
        <v>433</v>
      </c>
    </row>
    <row r="492" spans="1:4" x14ac:dyDescent="0.2">
      <c r="A492" s="302" t="s">
        <v>3061</v>
      </c>
      <c r="B492" s="85" t="s">
        <v>1964</v>
      </c>
      <c r="C492" s="23" t="s">
        <v>1259</v>
      </c>
      <c r="D492" s="23" t="s">
        <v>460</v>
      </c>
    </row>
    <row r="493" spans="1:4" x14ac:dyDescent="0.2">
      <c r="A493" s="172" t="s">
        <v>3061</v>
      </c>
      <c r="B493" s="85" t="s">
        <v>1964</v>
      </c>
      <c r="C493" s="23" t="s">
        <v>185</v>
      </c>
      <c r="D493" s="23" t="s">
        <v>298</v>
      </c>
    </row>
    <row r="494" spans="1:4" x14ac:dyDescent="0.2">
      <c r="A494" s="172" t="s">
        <v>3061</v>
      </c>
      <c r="B494" s="85" t="s">
        <v>1964</v>
      </c>
      <c r="C494" s="23" t="s">
        <v>1460</v>
      </c>
      <c r="D494" s="23" t="s">
        <v>246</v>
      </c>
    </row>
    <row r="495" spans="1:4" x14ac:dyDescent="0.2">
      <c r="A495" s="172" t="s">
        <v>3061</v>
      </c>
      <c r="B495" s="85" t="s">
        <v>1964</v>
      </c>
      <c r="C495" s="23" t="s">
        <v>1435</v>
      </c>
      <c r="D495" s="23" t="s">
        <v>248</v>
      </c>
    </row>
    <row r="496" spans="1:4" x14ac:dyDescent="0.2">
      <c r="A496" s="172" t="s">
        <v>3061</v>
      </c>
      <c r="B496" s="85" t="s">
        <v>1964</v>
      </c>
      <c r="C496" s="23" t="s">
        <v>1435</v>
      </c>
      <c r="D496" s="23" t="s">
        <v>465</v>
      </c>
    </row>
    <row r="497" spans="1:4" x14ac:dyDescent="0.2">
      <c r="A497" s="172" t="s">
        <v>3046</v>
      </c>
      <c r="B497" s="85" t="s">
        <v>551</v>
      </c>
      <c r="C497" s="23" t="s">
        <v>1259</v>
      </c>
      <c r="D497" s="23" t="s">
        <v>159</v>
      </c>
    </row>
    <row r="498" spans="1:4" x14ac:dyDescent="0.2">
      <c r="A498" s="172" t="s">
        <v>3082</v>
      </c>
      <c r="B498" s="85" t="s">
        <v>258</v>
      </c>
      <c r="C498" s="23" t="s">
        <v>1259</v>
      </c>
      <c r="D498" s="23" t="s">
        <v>143</v>
      </c>
    </row>
    <row r="499" spans="1:4" x14ac:dyDescent="0.2">
      <c r="A499" s="172" t="s">
        <v>3082</v>
      </c>
      <c r="B499" s="85" t="s">
        <v>258</v>
      </c>
      <c r="C499" s="23" t="s">
        <v>1259</v>
      </c>
      <c r="D499" s="23" t="s">
        <v>142</v>
      </c>
    </row>
    <row r="500" spans="1:4" x14ac:dyDescent="0.2">
      <c r="A500" s="172" t="s">
        <v>3082</v>
      </c>
      <c r="B500" s="85" t="s">
        <v>258</v>
      </c>
      <c r="C500" s="23" t="s">
        <v>1259</v>
      </c>
      <c r="D500" s="23" t="s">
        <v>460</v>
      </c>
    </row>
    <row r="501" spans="1:4" x14ac:dyDescent="0.2">
      <c r="A501" s="172" t="s">
        <v>3082</v>
      </c>
      <c r="B501" s="85" t="s">
        <v>258</v>
      </c>
      <c r="C501" s="23" t="s">
        <v>1259</v>
      </c>
      <c r="D501" s="23" t="s">
        <v>646</v>
      </c>
    </row>
    <row r="502" spans="1:4" x14ac:dyDescent="0.2">
      <c r="A502" s="172" t="s">
        <v>3096</v>
      </c>
      <c r="B502" s="85" t="s">
        <v>313</v>
      </c>
      <c r="C502" s="23" t="s">
        <v>1259</v>
      </c>
      <c r="D502" s="23" t="s">
        <v>460</v>
      </c>
    </row>
    <row r="503" spans="1:4" x14ac:dyDescent="0.2">
      <c r="A503" s="172" t="s">
        <v>3096</v>
      </c>
      <c r="B503" s="85" t="s">
        <v>313</v>
      </c>
      <c r="C503" s="23" t="s">
        <v>1259</v>
      </c>
      <c r="D503" s="23" t="s">
        <v>218</v>
      </c>
    </row>
    <row r="504" spans="1:4" x14ac:dyDescent="0.2">
      <c r="A504" s="172" t="s">
        <v>3096</v>
      </c>
      <c r="B504" s="85" t="s">
        <v>313</v>
      </c>
      <c r="C504" s="23" t="s">
        <v>1435</v>
      </c>
      <c r="D504" s="23" t="s">
        <v>465</v>
      </c>
    </row>
    <row r="505" spans="1:4" x14ac:dyDescent="0.2">
      <c r="A505" s="172" t="s">
        <v>3096</v>
      </c>
      <c r="B505" s="85" t="s">
        <v>313</v>
      </c>
      <c r="C505" s="23" t="s">
        <v>1259</v>
      </c>
      <c r="D505" s="23" t="s">
        <v>375</v>
      </c>
    </row>
    <row r="506" spans="1:4" x14ac:dyDescent="0.2">
      <c r="A506" s="172" t="s">
        <v>3096</v>
      </c>
      <c r="B506" s="85" t="s">
        <v>313</v>
      </c>
      <c r="C506" s="23" t="s">
        <v>1259</v>
      </c>
      <c r="D506" s="23" t="s">
        <v>460</v>
      </c>
    </row>
    <row r="507" spans="1:4" x14ac:dyDescent="0.2">
      <c r="A507" s="172" t="s">
        <v>3096</v>
      </c>
      <c r="B507" s="85" t="s">
        <v>313</v>
      </c>
      <c r="C507" s="23" t="s">
        <v>1259</v>
      </c>
      <c r="D507" s="23" t="s">
        <v>457</v>
      </c>
    </row>
    <row r="508" spans="1:4" x14ac:dyDescent="0.2">
      <c r="A508" s="172" t="s">
        <v>3096</v>
      </c>
      <c r="B508" s="85" t="s">
        <v>313</v>
      </c>
      <c r="C508" s="23" t="s">
        <v>1259</v>
      </c>
      <c r="D508" s="23" t="s">
        <v>459</v>
      </c>
    </row>
    <row r="509" spans="1:4" x14ac:dyDescent="0.2">
      <c r="A509" s="172" t="s">
        <v>3096</v>
      </c>
      <c r="B509" s="85" t="s">
        <v>313</v>
      </c>
      <c r="C509" s="23" t="s">
        <v>1460</v>
      </c>
      <c r="D509" s="23" t="s">
        <v>464</v>
      </c>
    </row>
    <row r="510" spans="1:4" x14ac:dyDescent="0.2">
      <c r="A510" s="172" t="s">
        <v>3096</v>
      </c>
      <c r="B510" s="85" t="s">
        <v>313</v>
      </c>
      <c r="C510" s="23" t="s">
        <v>1460</v>
      </c>
      <c r="D510" s="23" t="s">
        <v>246</v>
      </c>
    </row>
    <row r="511" spans="1:4" x14ac:dyDescent="0.2">
      <c r="A511" s="172" t="s">
        <v>3096</v>
      </c>
      <c r="B511" s="85" t="s">
        <v>313</v>
      </c>
      <c r="C511" s="23" t="s">
        <v>185</v>
      </c>
      <c r="D511" s="23" t="s">
        <v>433</v>
      </c>
    </row>
    <row r="512" spans="1:4" x14ac:dyDescent="0.2">
      <c r="A512" s="172" t="s">
        <v>3096</v>
      </c>
      <c r="B512" s="85" t="s">
        <v>313</v>
      </c>
      <c r="C512" s="23" t="s">
        <v>1259</v>
      </c>
      <c r="D512" s="23" t="s">
        <v>143</v>
      </c>
    </row>
    <row r="513" spans="1:4" x14ac:dyDescent="0.2">
      <c r="A513" s="172" t="s">
        <v>3096</v>
      </c>
      <c r="B513" s="85" t="s">
        <v>313</v>
      </c>
      <c r="C513" s="23" t="s">
        <v>1259</v>
      </c>
      <c r="D513" s="23" t="s">
        <v>283</v>
      </c>
    </row>
    <row r="514" spans="1:4" x14ac:dyDescent="0.2">
      <c r="A514" s="172" t="s">
        <v>3096</v>
      </c>
      <c r="B514" s="85" t="s">
        <v>313</v>
      </c>
      <c r="C514" s="23" t="s">
        <v>443</v>
      </c>
      <c r="D514" s="23" t="s">
        <v>479</v>
      </c>
    </row>
    <row r="515" spans="1:4" x14ac:dyDescent="0.2">
      <c r="A515" s="172" t="s">
        <v>3096</v>
      </c>
      <c r="B515" s="85" t="s">
        <v>313</v>
      </c>
      <c r="C515" s="23" t="s">
        <v>1259</v>
      </c>
      <c r="D515" s="23" t="s">
        <v>288</v>
      </c>
    </row>
    <row r="516" spans="1:4" x14ac:dyDescent="0.2">
      <c r="A516" s="172" t="s">
        <v>3096</v>
      </c>
      <c r="B516" s="85" t="s">
        <v>313</v>
      </c>
      <c r="C516" s="23" t="s">
        <v>1259</v>
      </c>
      <c r="D516" s="23" t="s">
        <v>646</v>
      </c>
    </row>
    <row r="517" spans="1:4" x14ac:dyDescent="0.2">
      <c r="A517" s="172" t="s">
        <v>3096</v>
      </c>
      <c r="B517" s="85" t="s">
        <v>313</v>
      </c>
      <c r="C517" s="23" t="s">
        <v>1259</v>
      </c>
      <c r="D517" s="23" t="s">
        <v>142</v>
      </c>
    </row>
    <row r="518" spans="1:4" x14ac:dyDescent="0.2">
      <c r="A518" s="172" t="s">
        <v>3096</v>
      </c>
      <c r="B518" s="85" t="s">
        <v>313</v>
      </c>
      <c r="C518" s="23" t="s">
        <v>1259</v>
      </c>
      <c r="D518" s="23" t="s">
        <v>372</v>
      </c>
    </row>
    <row r="519" spans="1:4" x14ac:dyDescent="0.2">
      <c r="A519" s="172" t="s">
        <v>3096</v>
      </c>
      <c r="B519" s="85" t="s">
        <v>313</v>
      </c>
      <c r="C519" s="23" t="s">
        <v>1435</v>
      </c>
      <c r="D519" s="296" t="s">
        <v>249</v>
      </c>
    </row>
    <row r="520" spans="1:4" x14ac:dyDescent="0.2">
      <c r="A520" s="172" t="s">
        <v>3096</v>
      </c>
      <c r="B520" s="85" t="s">
        <v>313</v>
      </c>
      <c r="C520" s="23" t="s">
        <v>1259</v>
      </c>
      <c r="D520" s="23" t="s">
        <v>60</v>
      </c>
    </row>
    <row r="521" spans="1:4" x14ac:dyDescent="0.2">
      <c r="A521" s="172" t="s">
        <v>3096</v>
      </c>
      <c r="B521" s="85" t="s">
        <v>313</v>
      </c>
      <c r="C521" s="23" t="s">
        <v>1259</v>
      </c>
      <c r="D521" s="23" t="s">
        <v>159</v>
      </c>
    </row>
    <row r="522" spans="1:4" x14ac:dyDescent="0.2">
      <c r="A522" s="172" t="s">
        <v>3096</v>
      </c>
      <c r="B522" s="85" t="s">
        <v>313</v>
      </c>
      <c r="C522" s="23" t="s">
        <v>1259</v>
      </c>
      <c r="D522" s="23" t="s">
        <v>226</v>
      </c>
    </row>
    <row r="523" spans="1:4" x14ac:dyDescent="0.2">
      <c r="A523" s="172" t="s">
        <v>3096</v>
      </c>
      <c r="B523" s="85" t="s">
        <v>313</v>
      </c>
      <c r="C523" s="23" t="s">
        <v>1259</v>
      </c>
      <c r="D523" s="23" t="s">
        <v>460</v>
      </c>
    </row>
    <row r="524" spans="1:4" x14ac:dyDescent="0.2">
      <c r="A524" s="172" t="s">
        <v>3096</v>
      </c>
      <c r="B524" s="85" t="s">
        <v>313</v>
      </c>
      <c r="C524" s="23" t="s">
        <v>1259</v>
      </c>
      <c r="D524" s="23" t="s">
        <v>460</v>
      </c>
    </row>
    <row r="525" spans="1:4" x14ac:dyDescent="0.2">
      <c r="A525" s="172" t="s">
        <v>3096</v>
      </c>
      <c r="B525" s="85" t="s">
        <v>313</v>
      </c>
      <c r="C525" s="23" t="s">
        <v>1259</v>
      </c>
      <c r="D525" s="23" t="s">
        <v>460</v>
      </c>
    </row>
    <row r="526" spans="1:4" x14ac:dyDescent="0.2">
      <c r="A526" s="172" t="s">
        <v>3096</v>
      </c>
      <c r="B526" s="85" t="s">
        <v>313</v>
      </c>
      <c r="C526" s="23" t="s">
        <v>1259</v>
      </c>
      <c r="D526" s="23" t="s">
        <v>142</v>
      </c>
    </row>
    <row r="527" spans="1:4" x14ac:dyDescent="0.2">
      <c r="A527" s="172" t="s">
        <v>3096</v>
      </c>
      <c r="B527" s="85" t="s">
        <v>313</v>
      </c>
      <c r="C527" s="23" t="s">
        <v>1259</v>
      </c>
      <c r="D527" s="23" t="s">
        <v>218</v>
      </c>
    </row>
    <row r="528" spans="1:4" x14ac:dyDescent="0.2">
      <c r="A528" s="172" t="s">
        <v>3096</v>
      </c>
      <c r="B528" s="85" t="s">
        <v>313</v>
      </c>
      <c r="C528" s="23" t="s">
        <v>1259</v>
      </c>
      <c r="D528" s="23" t="s">
        <v>3744</v>
      </c>
    </row>
    <row r="529" spans="1:4" x14ac:dyDescent="0.2">
      <c r="A529" s="172" t="s">
        <v>3103</v>
      </c>
      <c r="B529" s="248" t="s">
        <v>33</v>
      </c>
      <c r="C529" s="23" t="s">
        <v>1259</v>
      </c>
      <c r="D529" s="23" t="s">
        <v>142</v>
      </c>
    </row>
    <row r="530" spans="1:4" x14ac:dyDescent="0.2">
      <c r="A530" s="172" t="s">
        <v>3103</v>
      </c>
      <c r="B530" s="248" t="s">
        <v>33</v>
      </c>
      <c r="C530" s="23" t="s">
        <v>1259</v>
      </c>
      <c r="D530" s="23" t="s">
        <v>142</v>
      </c>
    </row>
    <row r="531" spans="1:4" x14ac:dyDescent="0.2">
      <c r="A531" s="172" t="s">
        <v>3103</v>
      </c>
      <c r="B531" s="248" t="s">
        <v>33</v>
      </c>
      <c r="C531" s="23" t="s">
        <v>1259</v>
      </c>
      <c r="D531" s="23" t="s">
        <v>375</v>
      </c>
    </row>
    <row r="532" spans="1:4" x14ac:dyDescent="0.2">
      <c r="A532" s="172" t="s">
        <v>3103</v>
      </c>
      <c r="B532" s="248" t="s">
        <v>33</v>
      </c>
      <c r="C532" s="23" t="s">
        <v>1259</v>
      </c>
      <c r="D532" s="23" t="s">
        <v>283</v>
      </c>
    </row>
    <row r="533" spans="1:4" x14ac:dyDescent="0.2">
      <c r="A533" s="172" t="s">
        <v>3103</v>
      </c>
      <c r="B533" s="248" t="s">
        <v>33</v>
      </c>
      <c r="C533" s="23" t="s">
        <v>1259</v>
      </c>
      <c r="D533" s="23" t="s">
        <v>460</v>
      </c>
    </row>
    <row r="534" spans="1:4" x14ac:dyDescent="0.2">
      <c r="A534" s="172" t="s">
        <v>3103</v>
      </c>
      <c r="B534" s="248" t="s">
        <v>33</v>
      </c>
      <c r="C534" s="23" t="s">
        <v>1259</v>
      </c>
      <c r="D534" s="23" t="s">
        <v>218</v>
      </c>
    </row>
    <row r="535" spans="1:4" x14ac:dyDescent="0.2">
      <c r="A535" s="172" t="s">
        <v>3103</v>
      </c>
      <c r="B535" s="248" t="s">
        <v>33</v>
      </c>
      <c r="C535" s="23" t="s">
        <v>1259</v>
      </c>
      <c r="D535" s="23" t="s">
        <v>460</v>
      </c>
    </row>
    <row r="536" spans="1:4" x14ac:dyDescent="0.2">
      <c r="A536" s="172" t="s">
        <v>3103</v>
      </c>
      <c r="B536" s="248" t="s">
        <v>33</v>
      </c>
      <c r="C536" s="23" t="s">
        <v>1259</v>
      </c>
      <c r="D536" s="23" t="s">
        <v>460</v>
      </c>
    </row>
    <row r="537" spans="1:4" x14ac:dyDescent="0.2">
      <c r="A537" s="172" t="s">
        <v>3103</v>
      </c>
      <c r="B537" s="248" t="s">
        <v>33</v>
      </c>
      <c r="C537" s="23" t="s">
        <v>1259</v>
      </c>
      <c r="D537" s="23" t="s">
        <v>460</v>
      </c>
    </row>
    <row r="538" spans="1:4" x14ac:dyDescent="0.2">
      <c r="A538" s="172" t="s">
        <v>3103</v>
      </c>
      <c r="B538" s="248" t="s">
        <v>33</v>
      </c>
      <c r="C538" s="23" t="s">
        <v>1259</v>
      </c>
      <c r="D538" s="23" t="s">
        <v>375</v>
      </c>
    </row>
    <row r="539" spans="1:4" x14ac:dyDescent="0.2">
      <c r="A539" s="172" t="s">
        <v>3103</v>
      </c>
      <c r="B539" s="248" t="s">
        <v>33</v>
      </c>
      <c r="C539" s="23" t="s">
        <v>1259</v>
      </c>
      <c r="D539" s="23" t="s">
        <v>460</v>
      </c>
    </row>
    <row r="540" spans="1:4" x14ac:dyDescent="0.2">
      <c r="A540" s="172" t="s">
        <v>3103</v>
      </c>
      <c r="B540" s="248" t="s">
        <v>33</v>
      </c>
      <c r="C540" s="23" t="s">
        <v>1259</v>
      </c>
      <c r="D540" s="23" t="s">
        <v>142</v>
      </c>
    </row>
    <row r="541" spans="1:4" x14ac:dyDescent="0.2">
      <c r="A541" s="172" t="s">
        <v>3103</v>
      </c>
      <c r="B541" s="248" t="s">
        <v>33</v>
      </c>
      <c r="C541" s="23" t="s">
        <v>443</v>
      </c>
      <c r="D541" s="23" t="s">
        <v>479</v>
      </c>
    </row>
    <row r="542" spans="1:4" x14ac:dyDescent="0.2">
      <c r="A542" s="172" t="s">
        <v>3103</v>
      </c>
      <c r="B542" s="248" t="s">
        <v>33</v>
      </c>
      <c r="C542" s="23" t="s">
        <v>1259</v>
      </c>
      <c r="D542" s="23" t="s">
        <v>283</v>
      </c>
    </row>
    <row r="543" spans="1:4" x14ac:dyDescent="0.2">
      <c r="A543" s="172" t="s">
        <v>3103</v>
      </c>
      <c r="B543" s="248" t="s">
        <v>33</v>
      </c>
      <c r="C543" s="23" t="s">
        <v>1259</v>
      </c>
      <c r="D543" s="23" t="s">
        <v>259</v>
      </c>
    </row>
    <row r="544" spans="1:4" x14ac:dyDescent="0.2">
      <c r="A544" s="172" t="s">
        <v>3103</v>
      </c>
      <c r="B544" s="248" t="s">
        <v>33</v>
      </c>
      <c r="C544" s="23" t="s">
        <v>1259</v>
      </c>
      <c r="D544" s="23" t="s">
        <v>24</v>
      </c>
    </row>
    <row r="545" spans="1:4" x14ac:dyDescent="0.2">
      <c r="A545" s="172" t="s">
        <v>3103</v>
      </c>
      <c r="B545" s="248" t="s">
        <v>33</v>
      </c>
      <c r="C545" s="23" t="s">
        <v>1259</v>
      </c>
      <c r="D545" s="23" t="s">
        <v>3626</v>
      </c>
    </row>
    <row r="546" spans="1:4" x14ac:dyDescent="0.2">
      <c r="A546" s="172" t="s">
        <v>3103</v>
      </c>
      <c r="B546" s="248" t="s">
        <v>33</v>
      </c>
      <c r="C546" s="23" t="s">
        <v>1259</v>
      </c>
      <c r="D546" s="23" t="s">
        <v>460</v>
      </c>
    </row>
    <row r="547" spans="1:4" x14ac:dyDescent="0.2">
      <c r="A547" s="172" t="s">
        <v>3103</v>
      </c>
      <c r="B547" s="248" t="s">
        <v>33</v>
      </c>
      <c r="C547" s="23" t="s">
        <v>1259</v>
      </c>
      <c r="D547" s="23" t="s">
        <v>218</v>
      </c>
    </row>
    <row r="548" spans="1:4" x14ac:dyDescent="0.2">
      <c r="A548" s="172" t="s">
        <v>3374</v>
      </c>
      <c r="B548" s="248" t="s">
        <v>323</v>
      </c>
      <c r="C548" s="23" t="s">
        <v>185</v>
      </c>
      <c r="D548" s="23" t="s">
        <v>237</v>
      </c>
    </row>
    <row r="549" spans="1:4" x14ac:dyDescent="0.2">
      <c r="A549" s="302" t="s">
        <v>3119</v>
      </c>
      <c r="B549" s="29" t="s">
        <v>3401</v>
      </c>
      <c r="C549" s="23" t="s">
        <v>1259</v>
      </c>
      <c r="D549" s="23" t="s">
        <v>142</v>
      </c>
    </row>
    <row r="550" spans="1:4" x14ac:dyDescent="0.2">
      <c r="A550" s="172" t="s">
        <v>3128</v>
      </c>
      <c r="B550" s="85" t="s">
        <v>429</v>
      </c>
      <c r="C550" s="23" t="s">
        <v>1259</v>
      </c>
      <c r="D550" s="23" t="s">
        <v>460</v>
      </c>
    </row>
    <row r="551" spans="1:4" x14ac:dyDescent="0.2">
      <c r="A551" s="308" t="s">
        <v>3128</v>
      </c>
      <c r="B551" s="324" t="s">
        <v>429</v>
      </c>
      <c r="C551" s="305" t="s">
        <v>1259</v>
      </c>
      <c r="D551" s="305" t="s">
        <v>460</v>
      </c>
    </row>
    <row r="552" spans="1:4" x14ac:dyDescent="0.2">
      <c r="A552" s="172" t="s">
        <v>3128</v>
      </c>
      <c r="B552" s="85" t="s">
        <v>429</v>
      </c>
      <c r="C552" s="23" t="s">
        <v>1259</v>
      </c>
      <c r="D552" s="23" t="s">
        <v>460</v>
      </c>
    </row>
    <row r="553" spans="1:4" x14ac:dyDescent="0.2">
      <c r="A553" s="172" t="s">
        <v>3128</v>
      </c>
      <c r="B553" s="85" t="s">
        <v>429</v>
      </c>
      <c r="C553" s="23" t="s">
        <v>1259</v>
      </c>
      <c r="D553" s="23" t="s">
        <v>460</v>
      </c>
    </row>
    <row r="554" spans="1:4" x14ac:dyDescent="0.2">
      <c r="A554" s="172" t="s">
        <v>3128</v>
      </c>
      <c r="B554" s="85" t="s">
        <v>429</v>
      </c>
      <c r="C554" s="23" t="s">
        <v>443</v>
      </c>
      <c r="D554" s="23" t="s">
        <v>479</v>
      </c>
    </row>
    <row r="555" spans="1:4" x14ac:dyDescent="0.2">
      <c r="A555" s="172" t="s">
        <v>3128</v>
      </c>
      <c r="B555" s="85" t="s">
        <v>429</v>
      </c>
      <c r="C555" s="23" t="s">
        <v>1259</v>
      </c>
      <c r="D555" s="23" t="s">
        <v>143</v>
      </c>
    </row>
    <row r="556" spans="1:4" x14ac:dyDescent="0.2">
      <c r="A556" s="308" t="s">
        <v>3128</v>
      </c>
      <c r="B556" s="324" t="s">
        <v>429</v>
      </c>
      <c r="C556" s="305" t="s">
        <v>1259</v>
      </c>
      <c r="D556" s="305" t="s">
        <v>142</v>
      </c>
    </row>
    <row r="557" spans="1:4" x14ac:dyDescent="0.2">
      <c r="A557" s="172" t="s">
        <v>3128</v>
      </c>
      <c r="B557" s="85" t="s">
        <v>429</v>
      </c>
      <c r="C557" s="23" t="s">
        <v>1259</v>
      </c>
      <c r="D557" s="23" t="s">
        <v>457</v>
      </c>
    </row>
    <row r="558" spans="1:4" x14ac:dyDescent="0.2">
      <c r="A558" s="172" t="s">
        <v>3128</v>
      </c>
      <c r="B558" s="85" t="s">
        <v>429</v>
      </c>
      <c r="C558" s="23" t="s">
        <v>1259</v>
      </c>
      <c r="D558" s="23" t="s">
        <v>375</v>
      </c>
    </row>
    <row r="559" spans="1:4" x14ac:dyDescent="0.2">
      <c r="A559" s="172" t="s">
        <v>3128</v>
      </c>
      <c r="B559" s="85" t="s">
        <v>429</v>
      </c>
      <c r="C559" s="23" t="s">
        <v>1259</v>
      </c>
      <c r="D559" s="23" t="s">
        <v>218</v>
      </c>
    </row>
    <row r="560" spans="1:4" x14ac:dyDescent="0.2">
      <c r="A560" s="172" t="s">
        <v>3128</v>
      </c>
      <c r="B560" s="85" t="s">
        <v>429</v>
      </c>
      <c r="C560" s="23" t="s">
        <v>1435</v>
      </c>
      <c r="D560" s="23" t="s">
        <v>465</v>
      </c>
    </row>
    <row r="561" spans="1:4" x14ac:dyDescent="0.2">
      <c r="A561" s="308" t="s">
        <v>3128</v>
      </c>
      <c r="B561" s="324" t="s">
        <v>429</v>
      </c>
      <c r="C561" s="305" t="s">
        <v>1460</v>
      </c>
      <c r="D561" s="305" t="s">
        <v>246</v>
      </c>
    </row>
    <row r="562" spans="1:4" x14ac:dyDescent="0.2">
      <c r="A562" s="172" t="s">
        <v>3128</v>
      </c>
      <c r="B562" s="85" t="s">
        <v>429</v>
      </c>
      <c r="C562" s="23" t="s">
        <v>1435</v>
      </c>
      <c r="D562" s="23" t="s">
        <v>248</v>
      </c>
    </row>
    <row r="563" spans="1:4" x14ac:dyDescent="0.2">
      <c r="A563" s="308" t="s">
        <v>3128</v>
      </c>
      <c r="B563" s="324" t="s">
        <v>429</v>
      </c>
      <c r="C563" s="305" t="s">
        <v>1435</v>
      </c>
      <c r="D563" s="305" t="s">
        <v>26</v>
      </c>
    </row>
    <row r="564" spans="1:4" x14ac:dyDescent="0.2">
      <c r="A564" s="308" t="s">
        <v>3128</v>
      </c>
      <c r="B564" s="324" t="s">
        <v>429</v>
      </c>
      <c r="C564" s="305" t="s">
        <v>185</v>
      </c>
      <c r="D564" s="305" t="s">
        <v>298</v>
      </c>
    </row>
    <row r="565" spans="1:4" x14ac:dyDescent="0.2">
      <c r="A565" s="308" t="s">
        <v>3128</v>
      </c>
      <c r="B565" s="324" t="s">
        <v>429</v>
      </c>
      <c r="C565" s="305" t="s">
        <v>1259</v>
      </c>
      <c r="D565" s="305" t="s">
        <v>460</v>
      </c>
    </row>
    <row r="566" spans="1:4" x14ac:dyDescent="0.2">
      <c r="A566" s="172" t="s">
        <v>3128</v>
      </c>
      <c r="B566" s="85" t="s">
        <v>429</v>
      </c>
      <c r="C566" s="23" t="s">
        <v>1259</v>
      </c>
      <c r="D566" s="23" t="s">
        <v>142</v>
      </c>
    </row>
    <row r="567" spans="1:4" x14ac:dyDescent="0.2">
      <c r="A567" s="308" t="s">
        <v>3128</v>
      </c>
      <c r="B567" s="324" t="s">
        <v>429</v>
      </c>
      <c r="C567" s="305" t="s">
        <v>1259</v>
      </c>
      <c r="D567" s="305" t="s">
        <v>142</v>
      </c>
    </row>
    <row r="568" spans="1:4" x14ac:dyDescent="0.2">
      <c r="A568" s="172" t="s">
        <v>3128</v>
      </c>
      <c r="B568" s="85" t="s">
        <v>429</v>
      </c>
      <c r="C568" s="23" t="s">
        <v>1259</v>
      </c>
      <c r="D568" s="23" t="s">
        <v>459</v>
      </c>
    </row>
    <row r="569" spans="1:4" x14ac:dyDescent="0.2">
      <c r="A569" s="172" t="s">
        <v>3128</v>
      </c>
      <c r="B569" s="85" t="s">
        <v>429</v>
      </c>
      <c r="C569" s="23" t="s">
        <v>1259</v>
      </c>
      <c r="D569" s="23" t="s">
        <v>460</v>
      </c>
    </row>
    <row r="570" spans="1:4" x14ac:dyDescent="0.2">
      <c r="A570" s="308" t="s">
        <v>3128</v>
      </c>
      <c r="B570" s="324" t="s">
        <v>429</v>
      </c>
      <c r="C570" s="305" t="s">
        <v>1259</v>
      </c>
      <c r="D570" s="305" t="s">
        <v>283</v>
      </c>
    </row>
    <row r="571" spans="1:4" x14ac:dyDescent="0.2">
      <c r="A571" s="172" t="s">
        <v>3128</v>
      </c>
      <c r="B571" s="85" t="s">
        <v>429</v>
      </c>
      <c r="C571" s="23" t="s">
        <v>1259</v>
      </c>
      <c r="D571" s="23" t="s">
        <v>24</v>
      </c>
    </row>
    <row r="572" spans="1:4" x14ac:dyDescent="0.2">
      <c r="A572" s="172" t="s">
        <v>3135</v>
      </c>
      <c r="B572" s="85" t="s">
        <v>2046</v>
      </c>
      <c r="C572" s="23" t="s">
        <v>1435</v>
      </c>
      <c r="D572" s="23" t="s">
        <v>465</v>
      </c>
    </row>
    <row r="573" spans="1:4" x14ac:dyDescent="0.2">
      <c r="A573" s="172" t="s">
        <v>3135</v>
      </c>
      <c r="B573" s="85" t="s">
        <v>2046</v>
      </c>
      <c r="C573" s="23" t="s">
        <v>1259</v>
      </c>
      <c r="D573" s="23" t="s">
        <v>460</v>
      </c>
    </row>
    <row r="574" spans="1:4" x14ac:dyDescent="0.2">
      <c r="A574" s="172" t="s">
        <v>3160</v>
      </c>
      <c r="B574" s="248" t="s">
        <v>444</v>
      </c>
      <c r="C574" s="23" t="s">
        <v>1259</v>
      </c>
      <c r="D574" s="23" t="s">
        <v>142</v>
      </c>
    </row>
    <row r="575" spans="1:4" x14ac:dyDescent="0.2">
      <c r="A575" s="172" t="s">
        <v>3160</v>
      </c>
      <c r="B575" s="248" t="s">
        <v>444</v>
      </c>
      <c r="C575" s="23" t="s">
        <v>1259</v>
      </c>
      <c r="D575" s="23" t="s">
        <v>142</v>
      </c>
    </row>
    <row r="576" spans="1:4" x14ac:dyDescent="0.2">
      <c r="A576" s="172" t="s">
        <v>3160</v>
      </c>
      <c r="B576" s="248" t="s">
        <v>444</v>
      </c>
      <c r="C576" s="23" t="s">
        <v>1259</v>
      </c>
      <c r="D576" s="23" t="s">
        <v>218</v>
      </c>
    </row>
    <row r="577" spans="1:4" x14ac:dyDescent="0.2">
      <c r="A577" s="172" t="s">
        <v>3160</v>
      </c>
      <c r="B577" s="248" t="s">
        <v>444</v>
      </c>
      <c r="C577" s="23" t="s">
        <v>1259</v>
      </c>
      <c r="D577" s="23" t="s">
        <v>460</v>
      </c>
    </row>
    <row r="578" spans="1:4" x14ac:dyDescent="0.2">
      <c r="A578" s="172" t="s">
        <v>3160</v>
      </c>
      <c r="B578" s="248" t="s">
        <v>444</v>
      </c>
      <c r="C578" s="23" t="s">
        <v>1259</v>
      </c>
      <c r="D578" s="23" t="s">
        <v>460</v>
      </c>
    </row>
    <row r="579" spans="1:4" x14ac:dyDescent="0.2">
      <c r="A579" s="172" t="s">
        <v>3160</v>
      </c>
      <c r="B579" s="248" t="s">
        <v>444</v>
      </c>
      <c r="C579" s="23" t="s">
        <v>1259</v>
      </c>
      <c r="D579" s="23" t="s">
        <v>143</v>
      </c>
    </row>
    <row r="580" spans="1:4" x14ac:dyDescent="0.2">
      <c r="A580" s="172" t="s">
        <v>3160</v>
      </c>
      <c r="B580" s="248" t="s">
        <v>444</v>
      </c>
      <c r="C580" s="23" t="s">
        <v>1435</v>
      </c>
      <c r="D580" s="23" t="s">
        <v>465</v>
      </c>
    </row>
    <row r="581" spans="1:4" x14ac:dyDescent="0.2">
      <c r="A581" s="172" t="s">
        <v>3160</v>
      </c>
      <c r="B581" s="248" t="s">
        <v>444</v>
      </c>
      <c r="C581" s="23" t="s">
        <v>1259</v>
      </c>
      <c r="D581" s="23" t="s">
        <v>460</v>
      </c>
    </row>
    <row r="582" spans="1:4" x14ac:dyDescent="0.2">
      <c r="A582" s="172" t="s">
        <v>3160</v>
      </c>
      <c r="B582" s="248" t="s">
        <v>444</v>
      </c>
      <c r="C582" s="23" t="s">
        <v>1259</v>
      </c>
      <c r="D582" s="23" t="s">
        <v>457</v>
      </c>
    </row>
    <row r="583" spans="1:4" x14ac:dyDescent="0.2">
      <c r="A583" s="172" t="s">
        <v>3160</v>
      </c>
      <c r="B583" s="248" t="s">
        <v>444</v>
      </c>
      <c r="C583" s="23" t="s">
        <v>1259</v>
      </c>
      <c r="D583" s="23" t="s">
        <v>143</v>
      </c>
    </row>
    <row r="584" spans="1:4" x14ac:dyDescent="0.2">
      <c r="A584" s="172" t="s">
        <v>3160</v>
      </c>
      <c r="B584" s="248" t="s">
        <v>444</v>
      </c>
      <c r="C584" s="23" t="s">
        <v>1259</v>
      </c>
      <c r="D584" s="23" t="s">
        <v>460</v>
      </c>
    </row>
    <row r="585" spans="1:4" x14ac:dyDescent="0.2">
      <c r="A585" s="172" t="s">
        <v>3160</v>
      </c>
      <c r="B585" s="248" t="s">
        <v>444</v>
      </c>
      <c r="C585" s="23" t="s">
        <v>1259</v>
      </c>
      <c r="D585" s="23" t="s">
        <v>283</v>
      </c>
    </row>
    <row r="586" spans="1:4" x14ac:dyDescent="0.2">
      <c r="A586" s="172" t="s">
        <v>3160</v>
      </c>
      <c r="B586" s="248" t="s">
        <v>444</v>
      </c>
      <c r="C586" s="23" t="s">
        <v>443</v>
      </c>
      <c r="D586" s="23" t="s">
        <v>479</v>
      </c>
    </row>
    <row r="587" spans="1:4" x14ac:dyDescent="0.2">
      <c r="A587" s="172" t="s">
        <v>3160</v>
      </c>
      <c r="B587" s="248" t="s">
        <v>444</v>
      </c>
      <c r="C587" s="23" t="s">
        <v>1435</v>
      </c>
      <c r="D587" s="23" t="s">
        <v>26</v>
      </c>
    </row>
    <row r="588" spans="1:4" x14ac:dyDescent="0.2">
      <c r="A588" s="172" t="s">
        <v>3160</v>
      </c>
      <c r="B588" s="248" t="s">
        <v>444</v>
      </c>
      <c r="C588" s="23" t="s">
        <v>1259</v>
      </c>
      <c r="D588" s="23" t="s">
        <v>460</v>
      </c>
    </row>
    <row r="589" spans="1:4" x14ac:dyDescent="0.2">
      <c r="A589" s="172" t="s">
        <v>3160</v>
      </c>
      <c r="B589" s="248" t="s">
        <v>444</v>
      </c>
      <c r="C589" s="23" t="s">
        <v>1259</v>
      </c>
      <c r="D589" s="23" t="s">
        <v>460</v>
      </c>
    </row>
    <row r="590" spans="1:4" x14ac:dyDescent="0.2">
      <c r="A590" s="172" t="s">
        <v>3160</v>
      </c>
      <c r="B590" s="248" t="s">
        <v>444</v>
      </c>
      <c r="C590" s="23" t="s">
        <v>1259</v>
      </c>
      <c r="D590" s="23" t="s">
        <v>375</v>
      </c>
    </row>
    <row r="591" spans="1:4" x14ac:dyDescent="0.2">
      <c r="A591" s="172" t="s">
        <v>3160</v>
      </c>
      <c r="B591" s="248" t="s">
        <v>444</v>
      </c>
      <c r="C591" s="23" t="s">
        <v>1259</v>
      </c>
      <c r="D591" s="23" t="s">
        <v>142</v>
      </c>
    </row>
    <row r="592" spans="1:4" x14ac:dyDescent="0.2">
      <c r="A592" s="172" t="s">
        <v>3160</v>
      </c>
      <c r="B592" s="248" t="s">
        <v>444</v>
      </c>
      <c r="C592" s="23" t="s">
        <v>1259</v>
      </c>
      <c r="D592" s="23" t="s">
        <v>283</v>
      </c>
    </row>
    <row r="593" spans="1:4" x14ac:dyDescent="0.2">
      <c r="A593" s="172" t="s">
        <v>3160</v>
      </c>
      <c r="B593" s="248" t="s">
        <v>444</v>
      </c>
      <c r="C593" s="23" t="s">
        <v>1259</v>
      </c>
      <c r="D593" s="23" t="s">
        <v>460</v>
      </c>
    </row>
    <row r="594" spans="1:4" x14ac:dyDescent="0.2">
      <c r="A594" s="172" t="s">
        <v>3160</v>
      </c>
      <c r="B594" s="248" t="s">
        <v>444</v>
      </c>
      <c r="C594" s="23" t="s">
        <v>1259</v>
      </c>
      <c r="D594" s="23" t="s">
        <v>142</v>
      </c>
    </row>
    <row r="595" spans="1:4" x14ac:dyDescent="0.2">
      <c r="A595" s="172" t="s">
        <v>3160</v>
      </c>
      <c r="B595" s="248" t="s">
        <v>444</v>
      </c>
      <c r="C595" s="23" t="s">
        <v>1259</v>
      </c>
      <c r="D595" s="23" t="s">
        <v>460</v>
      </c>
    </row>
    <row r="596" spans="1:4" x14ac:dyDescent="0.2">
      <c r="A596" s="172" t="s">
        <v>3192</v>
      </c>
      <c r="B596" s="248" t="s">
        <v>2103</v>
      </c>
      <c r="C596" s="23" t="s">
        <v>1259</v>
      </c>
      <c r="D596" s="23" t="s">
        <v>460</v>
      </c>
    </row>
    <row r="597" spans="1:4" x14ac:dyDescent="0.2">
      <c r="A597" s="172" t="s">
        <v>3192</v>
      </c>
      <c r="B597" s="248" t="s">
        <v>2103</v>
      </c>
      <c r="C597" s="23" t="s">
        <v>1259</v>
      </c>
      <c r="D597" s="23" t="s">
        <v>143</v>
      </c>
    </row>
    <row r="598" spans="1:4" x14ac:dyDescent="0.2">
      <c r="A598" s="172" t="s">
        <v>3192</v>
      </c>
      <c r="B598" s="248" t="s">
        <v>2103</v>
      </c>
      <c r="C598" s="23" t="s">
        <v>1259</v>
      </c>
      <c r="D598" s="23" t="s">
        <v>460</v>
      </c>
    </row>
    <row r="599" spans="1:4" x14ac:dyDescent="0.2">
      <c r="A599" s="172" t="s">
        <v>3192</v>
      </c>
      <c r="B599" s="248" t="s">
        <v>2103</v>
      </c>
      <c r="C599" s="23" t="s">
        <v>1259</v>
      </c>
      <c r="D599" s="23" t="s">
        <v>460</v>
      </c>
    </row>
    <row r="600" spans="1:4" x14ac:dyDescent="0.2">
      <c r="A600" s="172" t="s">
        <v>3192</v>
      </c>
      <c r="B600" s="248" t="s">
        <v>2103</v>
      </c>
      <c r="C600" s="23" t="s">
        <v>1259</v>
      </c>
      <c r="D600" s="23" t="s">
        <v>142</v>
      </c>
    </row>
    <row r="601" spans="1:4" x14ac:dyDescent="0.2">
      <c r="A601" s="172" t="s">
        <v>3151</v>
      </c>
      <c r="B601" s="248" t="s">
        <v>2104</v>
      </c>
      <c r="C601" s="23" t="s">
        <v>1259</v>
      </c>
      <c r="D601" s="23" t="s">
        <v>142</v>
      </c>
    </row>
    <row r="602" spans="1:4" x14ac:dyDescent="0.2">
      <c r="A602" s="172" t="s">
        <v>3151</v>
      </c>
      <c r="B602" s="248" t="s">
        <v>2104</v>
      </c>
      <c r="C602" s="23" t="s">
        <v>1435</v>
      </c>
      <c r="D602" s="23" t="s">
        <v>465</v>
      </c>
    </row>
    <row r="603" spans="1:4" x14ac:dyDescent="0.2">
      <c r="A603" s="172" t="s">
        <v>3151</v>
      </c>
      <c r="B603" s="248" t="s">
        <v>2104</v>
      </c>
      <c r="C603" s="23" t="s">
        <v>1259</v>
      </c>
      <c r="D603" s="23" t="s">
        <v>646</v>
      </c>
    </row>
    <row r="604" spans="1:4" x14ac:dyDescent="0.2">
      <c r="A604" s="172" t="s">
        <v>3151</v>
      </c>
      <c r="B604" s="248" t="s">
        <v>2104</v>
      </c>
      <c r="C604" s="23" t="s">
        <v>1259</v>
      </c>
      <c r="D604" s="23" t="s">
        <v>460</v>
      </c>
    </row>
    <row r="605" spans="1:4" x14ac:dyDescent="0.2">
      <c r="A605" s="172" t="s">
        <v>2567</v>
      </c>
      <c r="B605" s="248" t="s">
        <v>2105</v>
      </c>
      <c r="C605" s="23" t="s">
        <v>1259</v>
      </c>
      <c r="D605" s="23" t="s">
        <v>142</v>
      </c>
    </row>
    <row r="606" spans="1:4" x14ac:dyDescent="0.2">
      <c r="A606" s="172" t="s">
        <v>2622</v>
      </c>
      <c r="B606" s="248" t="s">
        <v>2143</v>
      </c>
      <c r="C606" s="23" t="s">
        <v>1259</v>
      </c>
      <c r="D606" s="23" t="s">
        <v>460</v>
      </c>
    </row>
    <row r="607" spans="1:4" x14ac:dyDescent="0.2">
      <c r="A607" s="172" t="s">
        <v>2281</v>
      </c>
      <c r="B607" s="248" t="s">
        <v>3429</v>
      </c>
      <c r="C607" s="23" t="s">
        <v>1259</v>
      </c>
      <c r="D607" s="23" t="s">
        <v>460</v>
      </c>
    </row>
    <row r="608" spans="1:4" x14ac:dyDescent="0.2">
      <c r="A608" s="172" t="s">
        <v>2281</v>
      </c>
      <c r="B608" s="248" t="s">
        <v>3429</v>
      </c>
      <c r="C608" s="23" t="s">
        <v>1259</v>
      </c>
      <c r="D608" s="23" t="s">
        <v>460</v>
      </c>
    </row>
    <row r="609" spans="1:4" x14ac:dyDescent="0.2">
      <c r="A609" s="172" t="s">
        <v>3183</v>
      </c>
      <c r="B609" s="248" t="s">
        <v>3745</v>
      </c>
      <c r="C609" s="23" t="s">
        <v>1259</v>
      </c>
      <c r="D609" s="23" t="s">
        <v>24</v>
      </c>
    </row>
    <row r="610" spans="1:4" x14ac:dyDescent="0.2">
      <c r="A610" s="172" t="s">
        <v>2415</v>
      </c>
      <c r="B610" s="248" t="s">
        <v>3749</v>
      </c>
      <c r="C610" s="23" t="s">
        <v>1259</v>
      </c>
      <c r="D610" s="23" t="s">
        <v>460</v>
      </c>
    </row>
    <row r="611" spans="1:4" ht="180" x14ac:dyDescent="0.2">
      <c r="A611" s="172" t="s">
        <v>3069</v>
      </c>
      <c r="B611" s="328" t="s">
        <v>3750</v>
      </c>
      <c r="C611" s="23" t="s">
        <v>1460</v>
      </c>
      <c r="D611" s="23" t="s">
        <v>246</v>
      </c>
    </row>
    <row r="612" spans="1:4" x14ac:dyDescent="0.2">
      <c r="A612" s="150" t="s">
        <v>2742</v>
      </c>
      <c r="B612" s="248" t="s">
        <v>3752</v>
      </c>
      <c r="C612" s="23" t="s">
        <v>443</v>
      </c>
      <c r="D612" s="23" t="s">
        <v>479</v>
      </c>
    </row>
    <row r="613" spans="1:4" x14ac:dyDescent="0.2">
      <c r="A613" s="150" t="s">
        <v>2742</v>
      </c>
      <c r="B613" s="248" t="s">
        <v>3752</v>
      </c>
      <c r="C613" s="23" t="s">
        <v>1259</v>
      </c>
      <c r="D613" s="23" t="s">
        <v>218</v>
      </c>
    </row>
    <row r="614" spans="1:4" x14ac:dyDescent="0.2">
      <c r="A614" s="150" t="s">
        <v>2742</v>
      </c>
      <c r="B614" s="248" t="s">
        <v>3752</v>
      </c>
      <c r="C614" s="23" t="s">
        <v>1435</v>
      </c>
      <c r="D614" s="23" t="s">
        <v>55</v>
      </c>
    </row>
    <row r="615" spans="1:4" x14ac:dyDescent="0.2">
      <c r="A615" s="150" t="s">
        <v>2742</v>
      </c>
      <c r="B615" s="248" t="s">
        <v>3752</v>
      </c>
      <c r="C615" s="23" t="s">
        <v>1460</v>
      </c>
      <c r="D615" s="23" t="s">
        <v>246</v>
      </c>
    </row>
    <row r="616" spans="1:4" x14ac:dyDescent="0.2">
      <c r="A616" s="150" t="s">
        <v>2742</v>
      </c>
      <c r="B616" s="248" t="s">
        <v>3752</v>
      </c>
      <c r="C616" s="23" t="s">
        <v>1259</v>
      </c>
      <c r="D616" s="23" t="s">
        <v>375</v>
      </c>
    </row>
    <row r="617" spans="1:4" x14ac:dyDescent="0.2">
      <c r="A617" s="150" t="s">
        <v>2742</v>
      </c>
      <c r="B617" s="248" t="s">
        <v>3752</v>
      </c>
      <c r="C617" s="23" t="s">
        <v>1435</v>
      </c>
      <c r="D617" s="23" t="s">
        <v>465</v>
      </c>
    </row>
    <row r="618" spans="1:4" x14ac:dyDescent="0.2">
      <c r="A618" s="150" t="s">
        <v>2742</v>
      </c>
      <c r="B618" s="248" t="s">
        <v>3752</v>
      </c>
      <c r="C618" s="23" t="s">
        <v>1259</v>
      </c>
      <c r="D618" s="23" t="s">
        <v>460</v>
      </c>
    </row>
    <row r="619" spans="1:4" x14ac:dyDescent="0.2">
      <c r="A619" s="150" t="s">
        <v>2742</v>
      </c>
      <c r="B619" s="248" t="s">
        <v>3752</v>
      </c>
      <c r="C619" s="23" t="s">
        <v>1259</v>
      </c>
      <c r="D619" s="23" t="s">
        <v>460</v>
      </c>
    </row>
    <row r="620" spans="1:4" x14ac:dyDescent="0.2">
      <c r="A620" s="150" t="s">
        <v>2742</v>
      </c>
      <c r="B620" s="248" t="s">
        <v>3752</v>
      </c>
      <c r="C620" s="23" t="s">
        <v>185</v>
      </c>
      <c r="D620" s="23" t="s">
        <v>433</v>
      </c>
    </row>
    <row r="621" spans="1:4" x14ac:dyDescent="0.2">
      <c r="A621" s="150" t="s">
        <v>2742</v>
      </c>
      <c r="B621" s="248" t="s">
        <v>3752</v>
      </c>
      <c r="C621" s="23" t="s">
        <v>1259</v>
      </c>
      <c r="D621" s="23" t="s">
        <v>143</v>
      </c>
    </row>
    <row r="622" spans="1:4" x14ac:dyDescent="0.2">
      <c r="A622" s="150" t="s">
        <v>2742</v>
      </c>
      <c r="B622" s="248" t="s">
        <v>3752</v>
      </c>
      <c r="C622" s="23" t="s">
        <v>1259</v>
      </c>
      <c r="D622" s="23" t="s">
        <v>457</v>
      </c>
    </row>
    <row r="623" spans="1:4" x14ac:dyDescent="0.2">
      <c r="A623" s="150" t="s">
        <v>2742</v>
      </c>
      <c r="B623" s="248" t="s">
        <v>3752</v>
      </c>
      <c r="C623" s="23" t="s">
        <v>1259</v>
      </c>
      <c r="D623" s="23" t="s">
        <v>142</v>
      </c>
    </row>
    <row r="624" spans="1:4" x14ac:dyDescent="0.2">
      <c r="A624" s="150" t="s">
        <v>2742</v>
      </c>
      <c r="B624" s="248" t="s">
        <v>3752</v>
      </c>
      <c r="C624" s="23" t="s">
        <v>1259</v>
      </c>
      <c r="D624" s="23" t="s">
        <v>460</v>
      </c>
    </row>
  </sheetData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/>
  <dimension ref="A1:I797"/>
  <sheetViews>
    <sheetView workbookViewId="0">
      <selection activeCell="D48" sqref="D48"/>
    </sheetView>
  </sheetViews>
  <sheetFormatPr defaultRowHeight="12.75" x14ac:dyDescent="0.2"/>
  <cols>
    <col min="1" max="1" width="3.5703125" bestFit="1" customWidth="1"/>
    <col min="2" max="2" width="8.140625" bestFit="1" customWidth="1"/>
    <col min="3" max="3" width="12.140625" customWidth="1"/>
    <col min="4" max="4" width="103.28515625" bestFit="1" customWidth="1"/>
    <col min="5" max="5" width="7.85546875" bestFit="1" customWidth="1"/>
    <col min="6" max="6" width="11" bestFit="1" customWidth="1"/>
    <col min="7" max="7" width="11.42578125" bestFit="1" customWidth="1"/>
    <col min="8" max="8" width="13.5703125" bestFit="1" customWidth="1"/>
    <col min="9" max="9" width="61.85546875" bestFit="1" customWidth="1"/>
  </cols>
  <sheetData>
    <row r="1" spans="1:9" ht="36.75" thickTop="1" x14ac:dyDescent="0.2">
      <c r="A1" s="12" t="s">
        <v>40</v>
      </c>
      <c r="B1" s="12" t="s">
        <v>3400</v>
      </c>
      <c r="C1" s="12" t="s">
        <v>75</v>
      </c>
      <c r="D1" s="12" t="s">
        <v>126</v>
      </c>
      <c r="E1" s="12" t="s">
        <v>3402</v>
      </c>
      <c r="F1" s="12" t="s">
        <v>1902</v>
      </c>
      <c r="G1" s="12" t="s">
        <v>2089</v>
      </c>
      <c r="H1" s="12" t="s">
        <v>2090</v>
      </c>
      <c r="I1" s="12" t="s">
        <v>2092</v>
      </c>
    </row>
    <row r="2" spans="1:9" ht="24" x14ac:dyDescent="0.2">
      <c r="A2" s="304">
        <v>1</v>
      </c>
      <c r="B2" s="308" t="s">
        <v>2330</v>
      </c>
      <c r="C2" s="308" t="s">
        <v>76</v>
      </c>
      <c r="D2" s="188" t="s">
        <v>0</v>
      </c>
      <c r="E2" s="309">
        <f>COUNTIF($B$8:$B$822,"ID")-1</f>
        <v>1</v>
      </c>
      <c r="F2" s="73" t="s">
        <v>1436</v>
      </c>
      <c r="G2" s="73" t="s">
        <v>1259</v>
      </c>
      <c r="H2" s="305" t="s">
        <v>460</v>
      </c>
      <c r="I2" s="306" t="s">
        <v>1417</v>
      </c>
    </row>
    <row r="3" spans="1:9" ht="18.75" customHeight="1" x14ac:dyDescent="0.2">
      <c r="A3" s="304"/>
      <c r="B3" s="172" t="s">
        <v>2330</v>
      </c>
      <c r="C3" s="172" t="s">
        <v>76</v>
      </c>
      <c r="D3" s="21" t="s">
        <v>0</v>
      </c>
      <c r="E3" s="309"/>
      <c r="F3" s="23" t="s">
        <v>1437</v>
      </c>
      <c r="G3" s="23" t="s">
        <v>1259</v>
      </c>
      <c r="H3" s="23" t="s">
        <v>218</v>
      </c>
      <c r="I3" s="9" t="s">
        <v>1418</v>
      </c>
    </row>
    <row r="4" spans="1:9" ht="24" x14ac:dyDescent="0.2">
      <c r="A4" s="304"/>
      <c r="B4" s="172" t="s">
        <v>2330</v>
      </c>
      <c r="C4" s="172" t="s">
        <v>76</v>
      </c>
      <c r="D4" s="21" t="s">
        <v>0</v>
      </c>
      <c r="E4" s="182"/>
      <c r="F4" s="23" t="s">
        <v>1437</v>
      </c>
      <c r="G4" s="23" t="s">
        <v>1435</v>
      </c>
      <c r="H4" s="23" t="e">
        <f>+#REF!</f>
        <v>#REF!</v>
      </c>
      <c r="I4" s="9" t="s">
        <v>1419</v>
      </c>
    </row>
    <row r="5" spans="1:9" ht="24" x14ac:dyDescent="0.2">
      <c r="A5" s="304"/>
      <c r="B5" s="172" t="s">
        <v>2330</v>
      </c>
      <c r="C5" s="172" t="s">
        <v>76</v>
      </c>
      <c r="D5" s="21" t="s">
        <v>0</v>
      </c>
      <c r="E5" s="182"/>
      <c r="F5" s="23" t="s">
        <v>1437</v>
      </c>
      <c r="G5" s="23" t="s">
        <v>1259</v>
      </c>
      <c r="H5" s="23" t="s">
        <v>460</v>
      </c>
      <c r="I5" s="9" t="s">
        <v>1420</v>
      </c>
    </row>
    <row r="6" spans="1:9" ht="24" x14ac:dyDescent="0.2">
      <c r="A6" s="304"/>
      <c r="B6" s="172" t="s">
        <v>2330</v>
      </c>
      <c r="C6" s="172" t="s">
        <v>76</v>
      </c>
      <c r="D6" s="21" t="s">
        <v>0</v>
      </c>
      <c r="E6" s="182"/>
      <c r="F6" s="23" t="s">
        <v>1437</v>
      </c>
      <c r="G6" s="23" t="s">
        <v>1259</v>
      </c>
      <c r="H6" s="23" t="e">
        <f>+#REF!</f>
        <v>#REF!</v>
      </c>
      <c r="I6" s="9" t="s">
        <v>1421</v>
      </c>
    </row>
    <row r="7" spans="1:9" ht="24" x14ac:dyDescent="0.2">
      <c r="A7" s="304"/>
      <c r="B7" s="172" t="s">
        <v>2330</v>
      </c>
      <c r="C7" s="172" t="s">
        <v>76</v>
      </c>
      <c r="D7" s="21" t="s">
        <v>0</v>
      </c>
      <c r="E7" s="182"/>
      <c r="F7" s="23" t="s">
        <v>1437</v>
      </c>
      <c r="G7" s="23" t="s">
        <v>1259</v>
      </c>
      <c r="H7" s="23" t="s">
        <v>283</v>
      </c>
      <c r="I7" s="9" t="s">
        <v>1422</v>
      </c>
    </row>
    <row r="8" spans="1:9" x14ac:dyDescent="0.2">
      <c r="A8" s="304"/>
      <c r="B8" s="172" t="s">
        <v>2330</v>
      </c>
      <c r="C8" s="172" t="s">
        <v>76</v>
      </c>
      <c r="D8" s="21" t="s">
        <v>0</v>
      </c>
      <c r="E8" s="182"/>
      <c r="F8" s="23" t="s">
        <v>1437</v>
      </c>
      <c r="G8" s="23" t="s">
        <v>1259</v>
      </c>
      <c r="H8" s="23" t="s">
        <v>460</v>
      </c>
      <c r="I8" s="9" t="s">
        <v>1423</v>
      </c>
    </row>
    <row r="9" spans="1:9" ht="24" x14ac:dyDescent="0.2">
      <c r="A9" s="304"/>
      <c r="B9" s="172" t="s">
        <v>2330</v>
      </c>
      <c r="C9" s="172" t="s">
        <v>76</v>
      </c>
      <c r="D9" s="21" t="s">
        <v>0</v>
      </c>
      <c r="E9" s="182"/>
      <c r="F9" s="23" t="s">
        <v>1437</v>
      </c>
      <c r="G9" s="23" t="s">
        <v>1259</v>
      </c>
      <c r="H9" s="23" t="s">
        <v>460</v>
      </c>
      <c r="I9" s="9" t="s">
        <v>1424</v>
      </c>
    </row>
    <row r="10" spans="1:9" x14ac:dyDescent="0.2">
      <c r="A10" s="304">
        <f>+A2+1</f>
        <v>2</v>
      </c>
      <c r="B10" s="308" t="s">
        <v>2314</v>
      </c>
      <c r="C10" s="308" t="s">
        <v>76</v>
      </c>
      <c r="D10" s="188" t="s">
        <v>660</v>
      </c>
      <c r="E10" s="309">
        <f>COUNTIF($B$8:$B$822,"FS")-1</f>
        <v>2</v>
      </c>
      <c r="F10" s="305" t="s">
        <v>1436</v>
      </c>
      <c r="G10" s="305" t="s">
        <v>1259</v>
      </c>
      <c r="H10" s="305" t="s">
        <v>460</v>
      </c>
      <c r="I10" s="306" t="s">
        <v>1425</v>
      </c>
    </row>
    <row r="11" spans="1:9" ht="24" x14ac:dyDescent="0.2">
      <c r="A11" s="304"/>
      <c r="B11" s="172" t="s">
        <v>2314</v>
      </c>
      <c r="C11" s="172" t="s">
        <v>76</v>
      </c>
      <c r="D11" s="27" t="s">
        <v>660</v>
      </c>
      <c r="E11" s="182"/>
      <c r="F11" s="23" t="s">
        <v>1437</v>
      </c>
      <c r="G11" s="23" t="s">
        <v>1259</v>
      </c>
      <c r="H11" s="23" t="s">
        <v>142</v>
      </c>
      <c r="I11" s="9" t="s">
        <v>1426</v>
      </c>
    </row>
    <row r="12" spans="1:9" x14ac:dyDescent="0.2">
      <c r="A12" s="304"/>
      <c r="B12" s="172" t="s">
        <v>2314</v>
      </c>
      <c r="C12" s="172" t="s">
        <v>76</v>
      </c>
      <c r="D12" s="27" t="s">
        <v>660</v>
      </c>
      <c r="E12" s="182"/>
      <c r="F12" s="23" t="s">
        <v>1437</v>
      </c>
      <c r="G12" s="23" t="s">
        <v>1259</v>
      </c>
      <c r="H12" s="23" t="s">
        <v>460</v>
      </c>
      <c r="I12" s="9" t="s">
        <v>3694</v>
      </c>
    </row>
    <row r="13" spans="1:9" x14ac:dyDescent="0.2">
      <c r="A13" s="176"/>
      <c r="B13" s="294"/>
      <c r="C13" s="178"/>
      <c r="D13" s="60" t="s">
        <v>660</v>
      </c>
      <c r="E13" s="183"/>
      <c r="F13" s="61"/>
      <c r="G13" s="62"/>
      <c r="H13" s="62"/>
      <c r="I13" s="63" t="s">
        <v>1428</v>
      </c>
    </row>
    <row r="14" spans="1:9" x14ac:dyDescent="0.2">
      <c r="A14" s="174"/>
      <c r="B14" s="294"/>
      <c r="C14" s="226"/>
      <c r="D14" s="60" t="s">
        <v>660</v>
      </c>
      <c r="E14" s="183"/>
      <c r="F14" s="62"/>
      <c r="G14" s="62"/>
      <c r="H14" s="62"/>
      <c r="I14" s="63" t="s">
        <v>1429</v>
      </c>
    </row>
    <row r="15" spans="1:9" ht="24" x14ac:dyDescent="0.2">
      <c r="A15" s="304">
        <f>+A10+1</f>
        <v>3</v>
      </c>
      <c r="B15" s="308" t="s">
        <v>2963</v>
      </c>
      <c r="C15" s="308" t="s">
        <v>76</v>
      </c>
      <c r="D15" s="188" t="s">
        <v>285</v>
      </c>
      <c r="E15" s="309">
        <f>COUNTIF($B$8:$B$822,"AP")-1</f>
        <v>2</v>
      </c>
      <c r="F15" s="305" t="s">
        <v>1436</v>
      </c>
      <c r="G15" s="305" t="s">
        <v>1259</v>
      </c>
      <c r="H15" s="305" t="s">
        <v>460</v>
      </c>
      <c r="I15" s="306" t="s">
        <v>1430</v>
      </c>
    </row>
    <row r="16" spans="1:9" x14ac:dyDescent="0.2">
      <c r="A16" s="304"/>
      <c r="B16" s="172" t="s">
        <v>2963</v>
      </c>
      <c r="C16" s="172" t="s">
        <v>76</v>
      </c>
      <c r="D16" s="27" t="s">
        <v>285</v>
      </c>
      <c r="E16" s="182"/>
      <c r="F16" s="22" t="s">
        <v>1437</v>
      </c>
      <c r="G16" s="23" t="s">
        <v>1259</v>
      </c>
      <c r="H16" s="23" t="s">
        <v>457</v>
      </c>
      <c r="I16" s="9" t="s">
        <v>1431</v>
      </c>
    </row>
    <row r="17" spans="1:9" ht="24" x14ac:dyDescent="0.2">
      <c r="A17" s="304"/>
      <c r="B17" s="172" t="s">
        <v>2963</v>
      </c>
      <c r="C17" s="172" t="s">
        <v>76</v>
      </c>
      <c r="D17" s="27" t="s">
        <v>285</v>
      </c>
      <c r="E17" s="182"/>
      <c r="F17" s="22" t="s">
        <v>1437</v>
      </c>
      <c r="G17" s="23" t="s">
        <v>1259</v>
      </c>
      <c r="H17" s="3" t="s">
        <v>283</v>
      </c>
      <c r="I17" s="9" t="s">
        <v>1432</v>
      </c>
    </row>
    <row r="18" spans="1:9" ht="36" x14ac:dyDescent="0.2">
      <c r="A18" s="304">
        <f>+A15+1</f>
        <v>4</v>
      </c>
      <c r="B18" s="308" t="s">
        <v>2339</v>
      </c>
      <c r="C18" s="308" t="s">
        <v>76</v>
      </c>
      <c r="D18" s="303" t="s">
        <v>23</v>
      </c>
      <c r="E18" s="309">
        <f>COUNTIF($B$8:$B$822,"SH")-1</f>
        <v>1</v>
      </c>
      <c r="F18" s="305" t="s">
        <v>1436</v>
      </c>
      <c r="G18" s="305" t="s">
        <v>1259</v>
      </c>
      <c r="H18" s="305" t="s">
        <v>460</v>
      </c>
      <c r="I18" s="306" t="s">
        <v>1433</v>
      </c>
    </row>
    <row r="19" spans="1:9" ht="36" x14ac:dyDescent="0.2">
      <c r="A19" s="167"/>
      <c r="B19" s="172" t="s">
        <v>2339</v>
      </c>
      <c r="C19" s="172" t="s">
        <v>76</v>
      </c>
      <c r="D19" s="29" t="s">
        <v>23</v>
      </c>
      <c r="E19" s="182"/>
      <c r="F19" s="23" t="s">
        <v>1437</v>
      </c>
      <c r="G19" s="23" t="s">
        <v>1435</v>
      </c>
      <c r="H19" s="23" t="s">
        <v>465</v>
      </c>
      <c r="I19" s="9" t="s">
        <v>1434</v>
      </c>
    </row>
    <row r="20" spans="1:9" ht="24" x14ac:dyDescent="0.2">
      <c r="A20" s="304">
        <f>+A18+1</f>
        <v>5</v>
      </c>
      <c r="B20" s="308" t="s">
        <v>2349</v>
      </c>
      <c r="C20" s="308" t="s">
        <v>76</v>
      </c>
      <c r="D20" s="303" t="s">
        <v>526</v>
      </c>
      <c r="E20" s="309">
        <f>COUNTIF($B$8:$B$822,"IP")-1</f>
        <v>6</v>
      </c>
      <c r="F20" s="305" t="s">
        <v>1436</v>
      </c>
      <c r="G20" s="305" t="s">
        <v>1259</v>
      </c>
      <c r="H20" s="305" t="s">
        <v>460</v>
      </c>
      <c r="I20" s="306" t="s">
        <v>2093</v>
      </c>
    </row>
    <row r="21" spans="1:9" x14ac:dyDescent="0.2">
      <c r="A21" s="304"/>
      <c r="B21" s="172" t="s">
        <v>2349</v>
      </c>
      <c r="C21" s="172" t="s">
        <v>76</v>
      </c>
      <c r="D21" s="25" t="s">
        <v>526</v>
      </c>
      <c r="E21" s="182"/>
      <c r="F21" s="22" t="s">
        <v>1437</v>
      </c>
      <c r="G21" s="23" t="s">
        <v>1259</v>
      </c>
      <c r="H21" s="23" t="s">
        <v>142</v>
      </c>
      <c r="I21" s="9" t="s">
        <v>1438</v>
      </c>
    </row>
    <row r="22" spans="1:9" ht="24" x14ac:dyDescent="0.2">
      <c r="A22" s="304"/>
      <c r="B22" s="172" t="s">
        <v>2349</v>
      </c>
      <c r="C22" s="172" t="s">
        <v>76</v>
      </c>
      <c r="D22" s="25" t="s">
        <v>526</v>
      </c>
      <c r="E22" s="182"/>
      <c r="F22" s="22" t="s">
        <v>1437</v>
      </c>
      <c r="G22" s="23" t="s">
        <v>1435</v>
      </c>
      <c r="H22" s="23" t="s">
        <v>465</v>
      </c>
      <c r="I22" s="9" t="s">
        <v>1439</v>
      </c>
    </row>
    <row r="23" spans="1:9" ht="24" x14ac:dyDescent="0.2">
      <c r="A23" s="304"/>
      <c r="B23" s="172" t="s">
        <v>2349</v>
      </c>
      <c r="C23" s="172" t="s">
        <v>76</v>
      </c>
      <c r="D23" s="25" t="s">
        <v>526</v>
      </c>
      <c r="E23" s="182"/>
      <c r="F23" s="22" t="s">
        <v>1437</v>
      </c>
      <c r="G23" s="23" t="s">
        <v>1259</v>
      </c>
      <c r="H23" s="23" t="s">
        <v>460</v>
      </c>
      <c r="I23" s="9" t="s">
        <v>3614</v>
      </c>
    </row>
    <row r="24" spans="1:9" x14ac:dyDescent="0.2">
      <c r="A24" s="304"/>
      <c r="B24" s="172" t="s">
        <v>2349</v>
      </c>
      <c r="C24" s="172" t="s">
        <v>76</v>
      </c>
      <c r="D24" s="25" t="s">
        <v>526</v>
      </c>
      <c r="E24" s="182"/>
      <c r="F24" s="22" t="s">
        <v>1437</v>
      </c>
      <c r="G24" s="23" t="s">
        <v>1435</v>
      </c>
      <c r="H24" s="23" t="s">
        <v>26</v>
      </c>
      <c r="I24" s="9" t="s">
        <v>3613</v>
      </c>
    </row>
    <row r="25" spans="1:9" x14ac:dyDescent="0.2">
      <c r="A25" s="304"/>
      <c r="B25" s="172" t="s">
        <v>2349</v>
      </c>
      <c r="C25" s="172" t="s">
        <v>76</v>
      </c>
      <c r="D25" s="25" t="s">
        <v>526</v>
      </c>
      <c r="E25" s="182"/>
      <c r="F25" s="22" t="s">
        <v>1437</v>
      </c>
      <c r="G25" s="23" t="s">
        <v>1259</v>
      </c>
      <c r="H25" s="23" t="s">
        <v>457</v>
      </c>
      <c r="I25" s="9" t="s">
        <v>1442</v>
      </c>
    </row>
    <row r="26" spans="1:9" ht="24" x14ac:dyDescent="0.2">
      <c r="A26" s="176"/>
      <c r="B26" s="178"/>
      <c r="C26" s="178"/>
      <c r="D26" s="78" t="s">
        <v>526</v>
      </c>
      <c r="E26" s="183"/>
      <c r="F26" s="61"/>
      <c r="G26" s="62"/>
      <c r="H26" s="62"/>
      <c r="I26" s="63" t="s">
        <v>3612</v>
      </c>
    </row>
    <row r="27" spans="1:9" ht="18.75" customHeight="1" x14ac:dyDescent="0.2">
      <c r="A27" s="304"/>
      <c r="B27" s="172" t="s">
        <v>2349</v>
      </c>
      <c r="C27" s="172" t="s">
        <v>76</v>
      </c>
      <c r="D27" s="25" t="s">
        <v>526</v>
      </c>
      <c r="E27" s="182"/>
      <c r="F27" s="22" t="s">
        <v>1437</v>
      </c>
      <c r="G27" s="23" t="s">
        <v>1259</v>
      </c>
      <c r="H27" s="23" t="s">
        <v>218</v>
      </c>
      <c r="I27" s="9" t="s">
        <v>3615</v>
      </c>
    </row>
    <row r="28" spans="1:9" ht="24" x14ac:dyDescent="0.2">
      <c r="A28" s="304">
        <f>+A20+1</f>
        <v>6</v>
      </c>
      <c r="B28" s="308" t="s">
        <v>2357</v>
      </c>
      <c r="C28" s="308" t="s">
        <v>76</v>
      </c>
      <c r="D28" s="303" t="s">
        <v>293</v>
      </c>
      <c r="E28" s="309">
        <f>COUNTIF($B$8:$B$822,"DX")-1</f>
        <v>1</v>
      </c>
      <c r="F28" s="305" t="s">
        <v>1436</v>
      </c>
      <c r="G28" s="305" t="s">
        <v>1259</v>
      </c>
      <c r="H28" s="305" t="s">
        <v>460</v>
      </c>
      <c r="I28" s="306" t="s">
        <v>1443</v>
      </c>
    </row>
    <row r="29" spans="1:9" x14ac:dyDescent="0.2">
      <c r="A29" s="304"/>
      <c r="B29" s="172" t="s">
        <v>2357</v>
      </c>
      <c r="C29" s="172" t="s">
        <v>76</v>
      </c>
      <c r="D29" s="2" t="s">
        <v>293</v>
      </c>
      <c r="E29" s="182"/>
      <c r="F29" s="22" t="s">
        <v>1437</v>
      </c>
      <c r="G29" s="23" t="s">
        <v>1259</v>
      </c>
      <c r="H29" s="23" t="s">
        <v>142</v>
      </c>
      <c r="I29" s="9" t="s">
        <v>1444</v>
      </c>
    </row>
    <row r="30" spans="1:9" ht="24" x14ac:dyDescent="0.2">
      <c r="A30" s="174"/>
      <c r="B30" s="295"/>
      <c r="C30" s="319"/>
      <c r="D30" s="75" t="s">
        <v>299</v>
      </c>
      <c r="E30" s="183"/>
      <c r="F30" s="61"/>
      <c r="G30" s="62"/>
      <c r="H30" s="62"/>
      <c r="I30" s="63" t="s">
        <v>1445</v>
      </c>
    </row>
    <row r="31" spans="1:9" x14ac:dyDescent="0.2">
      <c r="A31" s="174"/>
      <c r="B31" s="295"/>
      <c r="C31" s="319"/>
      <c r="D31" s="75" t="s">
        <v>299</v>
      </c>
      <c r="E31" s="183"/>
      <c r="F31" s="61"/>
      <c r="G31" s="62"/>
      <c r="H31" s="62"/>
      <c r="I31" s="63" t="s">
        <v>1446</v>
      </c>
    </row>
    <row r="32" spans="1:9" ht="24" x14ac:dyDescent="0.2">
      <c r="A32" s="304">
        <f>+A28+1</f>
        <v>7</v>
      </c>
      <c r="B32" s="86" t="s">
        <v>2859</v>
      </c>
      <c r="C32" s="86" t="s">
        <v>76</v>
      </c>
      <c r="D32" s="303" t="s">
        <v>1447</v>
      </c>
      <c r="E32" s="309">
        <f>COUNTIF($B$8:$B$822,"MU")-1</f>
        <v>6</v>
      </c>
      <c r="F32" s="305" t="s">
        <v>1436</v>
      </c>
      <c r="G32" s="305" t="s">
        <v>1259</v>
      </c>
      <c r="H32" s="305" t="s">
        <v>460</v>
      </c>
      <c r="I32" s="306" t="s">
        <v>2253</v>
      </c>
    </row>
    <row r="33" spans="1:9" ht="36" x14ac:dyDescent="0.2">
      <c r="A33" s="304"/>
      <c r="B33" s="150" t="s">
        <v>2859</v>
      </c>
      <c r="C33" s="150" t="s">
        <v>76</v>
      </c>
      <c r="D33" s="2" t="s">
        <v>1447</v>
      </c>
      <c r="E33" s="182"/>
      <c r="F33" s="22" t="s">
        <v>1437</v>
      </c>
      <c r="G33" s="23" t="s">
        <v>1259</v>
      </c>
      <c r="H33" s="23" t="s">
        <v>142</v>
      </c>
      <c r="I33" s="9" t="s">
        <v>3428</v>
      </c>
    </row>
    <row r="34" spans="1:9" ht="24" x14ac:dyDescent="0.2">
      <c r="A34" s="304"/>
      <c r="B34" s="150" t="s">
        <v>2859</v>
      </c>
      <c r="C34" s="150" t="s">
        <v>76</v>
      </c>
      <c r="D34" s="2" t="s">
        <v>1447</v>
      </c>
      <c r="E34" s="182"/>
      <c r="F34" s="22" t="s">
        <v>1437</v>
      </c>
      <c r="G34" s="23" t="s">
        <v>1259</v>
      </c>
      <c r="H34" s="23" t="s">
        <v>457</v>
      </c>
      <c r="I34" s="9" t="s">
        <v>1449</v>
      </c>
    </row>
    <row r="35" spans="1:9" ht="24" x14ac:dyDescent="0.2">
      <c r="A35" s="304"/>
      <c r="B35" s="150" t="s">
        <v>2859</v>
      </c>
      <c r="C35" s="150" t="s">
        <v>76</v>
      </c>
      <c r="D35" s="2" t="s">
        <v>1447</v>
      </c>
      <c r="E35" s="182"/>
      <c r="F35" s="22" t="s">
        <v>1437</v>
      </c>
      <c r="G35" s="23" t="s">
        <v>1259</v>
      </c>
      <c r="H35" s="23" t="s">
        <v>143</v>
      </c>
      <c r="I35" s="9" t="s">
        <v>1450</v>
      </c>
    </row>
    <row r="36" spans="1:9" ht="24" x14ac:dyDescent="0.2">
      <c r="A36" s="304"/>
      <c r="B36" s="150" t="s">
        <v>2859</v>
      </c>
      <c r="C36" s="150" t="s">
        <v>76</v>
      </c>
      <c r="D36" s="2" t="s">
        <v>1447</v>
      </c>
      <c r="E36" s="182"/>
      <c r="F36" s="22" t="s">
        <v>1437</v>
      </c>
      <c r="G36" s="23" t="s">
        <v>1259</v>
      </c>
      <c r="H36" s="23" t="s">
        <v>142</v>
      </c>
      <c r="I36" s="9" t="s">
        <v>1451</v>
      </c>
    </row>
    <row r="37" spans="1:9" ht="24" x14ac:dyDescent="0.2">
      <c r="A37" s="304"/>
      <c r="B37" s="150" t="s">
        <v>2859</v>
      </c>
      <c r="C37" s="150" t="s">
        <v>76</v>
      </c>
      <c r="D37" s="2" t="s">
        <v>1447</v>
      </c>
      <c r="E37" s="182"/>
      <c r="F37" s="22" t="s">
        <v>1437</v>
      </c>
      <c r="G37" s="23" t="s">
        <v>1259</v>
      </c>
      <c r="H37" s="23" t="s">
        <v>460</v>
      </c>
      <c r="I37" s="9" t="s">
        <v>1452</v>
      </c>
    </row>
    <row r="38" spans="1:9" ht="18.75" customHeight="1" x14ac:dyDescent="0.2">
      <c r="A38" s="304"/>
      <c r="B38" s="150" t="s">
        <v>2859</v>
      </c>
      <c r="C38" s="150" t="s">
        <v>76</v>
      </c>
      <c r="D38" s="2" t="s">
        <v>1447</v>
      </c>
      <c r="E38" s="182"/>
      <c r="F38" s="22" t="s">
        <v>1437</v>
      </c>
      <c r="G38" s="23" t="s">
        <v>1259</v>
      </c>
      <c r="H38" s="23" t="s">
        <v>218</v>
      </c>
      <c r="I38" s="9" t="s">
        <v>1453</v>
      </c>
    </row>
    <row r="39" spans="1:9" ht="24" x14ac:dyDescent="0.2">
      <c r="A39" s="304">
        <f>+A32+1</f>
        <v>8</v>
      </c>
      <c r="B39" s="86" t="s">
        <v>2364</v>
      </c>
      <c r="C39" s="86" t="s">
        <v>76</v>
      </c>
      <c r="D39" s="188" t="s">
        <v>458</v>
      </c>
      <c r="E39" s="309">
        <f>COUNTIF($B$8:$B$822,"BZ")-1</f>
        <v>6</v>
      </c>
      <c r="F39" s="305" t="s">
        <v>1436</v>
      </c>
      <c r="G39" s="305" t="s">
        <v>1259</v>
      </c>
      <c r="H39" s="305" t="s">
        <v>460</v>
      </c>
      <c r="I39" s="306" t="s">
        <v>1454</v>
      </c>
    </row>
    <row r="40" spans="1:9" x14ac:dyDescent="0.2">
      <c r="A40" s="304"/>
      <c r="B40" s="150" t="s">
        <v>2364</v>
      </c>
      <c r="C40" s="150" t="s">
        <v>76</v>
      </c>
      <c r="D40" s="27" t="s">
        <v>458</v>
      </c>
      <c r="E40" s="182"/>
      <c r="F40" s="22" t="s">
        <v>1437</v>
      </c>
      <c r="G40" s="23" t="s">
        <v>1435</v>
      </c>
      <c r="H40" s="23" t="s">
        <v>465</v>
      </c>
      <c r="I40" s="9" t="s">
        <v>3735</v>
      </c>
    </row>
    <row r="41" spans="1:9" x14ac:dyDescent="0.2">
      <c r="A41" s="304"/>
      <c r="B41" s="150" t="s">
        <v>2364</v>
      </c>
      <c r="C41" s="150" t="s">
        <v>76</v>
      </c>
      <c r="D41" s="27" t="s">
        <v>458</v>
      </c>
      <c r="E41" s="182"/>
      <c r="F41" s="22" t="s">
        <v>1437</v>
      </c>
      <c r="G41" s="23" t="s">
        <v>1259</v>
      </c>
      <c r="H41" s="23" t="s">
        <v>375</v>
      </c>
      <c r="I41" s="9" t="s">
        <v>1456</v>
      </c>
    </row>
    <row r="42" spans="1:9" x14ac:dyDescent="0.2">
      <c r="A42" s="304"/>
      <c r="B42" s="150" t="s">
        <v>2364</v>
      </c>
      <c r="C42" s="150" t="s">
        <v>76</v>
      </c>
      <c r="D42" s="27" t="s">
        <v>458</v>
      </c>
      <c r="E42" s="182"/>
      <c r="F42" s="22" t="s">
        <v>1437</v>
      </c>
      <c r="G42" s="23" t="s">
        <v>1259</v>
      </c>
      <c r="H42" s="23" t="s">
        <v>142</v>
      </c>
      <c r="I42" s="9" t="s">
        <v>1457</v>
      </c>
    </row>
    <row r="43" spans="1:9" x14ac:dyDescent="0.2">
      <c r="A43" s="176"/>
      <c r="B43" s="295"/>
      <c r="C43" s="319"/>
      <c r="D43" s="60" t="s">
        <v>458</v>
      </c>
      <c r="E43" s="183"/>
      <c r="F43" s="61"/>
      <c r="G43" s="62"/>
      <c r="H43" s="62"/>
      <c r="I43" s="63" t="s">
        <v>1458</v>
      </c>
    </row>
    <row r="44" spans="1:9" ht="18.75" customHeight="1" x14ac:dyDescent="0.2">
      <c r="A44" s="304"/>
      <c r="B44" s="150" t="s">
        <v>2364</v>
      </c>
      <c r="C44" s="150" t="s">
        <v>76</v>
      </c>
      <c r="D44" s="27" t="s">
        <v>458</v>
      </c>
      <c r="E44" s="182"/>
      <c r="F44" s="22" t="s">
        <v>1437</v>
      </c>
      <c r="G44" s="23" t="s">
        <v>1259</v>
      </c>
      <c r="H44" s="23" t="s">
        <v>218</v>
      </c>
      <c r="I44" s="9" t="s">
        <v>1459</v>
      </c>
    </row>
    <row r="45" spans="1:9" ht="24" x14ac:dyDescent="0.2">
      <c r="A45" s="304"/>
      <c r="B45" s="150" t="s">
        <v>2364</v>
      </c>
      <c r="C45" s="150" t="s">
        <v>76</v>
      </c>
      <c r="D45" s="27" t="s">
        <v>458</v>
      </c>
      <c r="E45" s="182"/>
      <c r="F45" s="22" t="s">
        <v>1437</v>
      </c>
      <c r="G45" s="23" t="s">
        <v>1460</v>
      </c>
      <c r="H45" s="23" t="s">
        <v>246</v>
      </c>
      <c r="I45" s="9" t="s">
        <v>3420</v>
      </c>
    </row>
    <row r="46" spans="1:9" x14ac:dyDescent="0.2">
      <c r="A46" s="174"/>
      <c r="B46" s="295"/>
      <c r="C46" s="319"/>
      <c r="D46" s="60" t="s">
        <v>458</v>
      </c>
      <c r="E46" s="183"/>
      <c r="F46" s="61"/>
      <c r="G46" s="62"/>
      <c r="H46" s="62"/>
      <c r="I46" s="63" t="s">
        <v>1461</v>
      </c>
    </row>
    <row r="47" spans="1:9" ht="24" x14ac:dyDescent="0.2">
      <c r="A47" s="176"/>
      <c r="B47" s="178" t="s">
        <v>2364</v>
      </c>
      <c r="C47" s="178" t="s">
        <v>76</v>
      </c>
      <c r="D47" s="60" t="s">
        <v>458</v>
      </c>
      <c r="E47" s="183"/>
      <c r="F47" s="61" t="s">
        <v>1437</v>
      </c>
      <c r="G47" s="62" t="s">
        <v>1259</v>
      </c>
      <c r="H47" s="62" t="s">
        <v>143</v>
      </c>
      <c r="I47" s="63" t="s">
        <v>1462</v>
      </c>
    </row>
    <row r="48" spans="1:9" ht="36" x14ac:dyDescent="0.2">
      <c r="A48" s="304">
        <f>+A39+1</f>
        <v>9</v>
      </c>
      <c r="B48" s="308" t="s">
        <v>2866</v>
      </c>
      <c r="C48" s="308" t="s">
        <v>76</v>
      </c>
      <c r="D48" s="188" t="s">
        <v>1463</v>
      </c>
      <c r="E48" s="309">
        <f>COUNTIF($B$8:$B$822,"EP")-1</f>
        <v>34</v>
      </c>
      <c r="F48" s="305" t="s">
        <v>1436</v>
      </c>
      <c r="G48" s="305" t="s">
        <v>1259</v>
      </c>
      <c r="H48" s="305" t="s">
        <v>460</v>
      </c>
      <c r="I48" s="306" t="s">
        <v>3740</v>
      </c>
    </row>
    <row r="49" spans="1:9" x14ac:dyDescent="0.2">
      <c r="A49" s="304"/>
      <c r="B49" s="172" t="s">
        <v>2866</v>
      </c>
      <c r="C49" s="172" t="s">
        <v>76</v>
      </c>
      <c r="D49" s="27" t="s">
        <v>1463</v>
      </c>
      <c r="E49" s="182"/>
      <c r="F49" s="22" t="s">
        <v>1437</v>
      </c>
      <c r="G49" s="23" t="s">
        <v>1259</v>
      </c>
      <c r="H49" s="23" t="s">
        <v>142</v>
      </c>
      <c r="I49" s="9" t="s">
        <v>3439</v>
      </c>
    </row>
    <row r="50" spans="1:9" ht="24" x14ac:dyDescent="0.2">
      <c r="A50" s="304"/>
      <c r="B50" s="172" t="s">
        <v>2866</v>
      </c>
      <c r="C50" s="172" t="s">
        <v>76</v>
      </c>
      <c r="D50" s="27" t="s">
        <v>1463</v>
      </c>
      <c r="E50" s="182"/>
      <c r="F50" s="22" t="s">
        <v>1437</v>
      </c>
      <c r="G50" s="23" t="s">
        <v>1259</v>
      </c>
      <c r="H50" s="23" t="s">
        <v>460</v>
      </c>
      <c r="I50" s="9" t="s">
        <v>1466</v>
      </c>
    </row>
    <row r="51" spans="1:9" x14ac:dyDescent="0.2">
      <c r="A51" s="304"/>
      <c r="B51" s="172" t="s">
        <v>2866</v>
      </c>
      <c r="C51" s="172" t="s">
        <v>76</v>
      </c>
      <c r="D51" s="27" t="s">
        <v>1463</v>
      </c>
      <c r="E51" s="182"/>
      <c r="F51" s="22" t="s">
        <v>1437</v>
      </c>
      <c r="G51" s="23" t="s">
        <v>1435</v>
      </c>
      <c r="H51" s="23" t="s">
        <v>55</v>
      </c>
      <c r="I51" s="9" t="s">
        <v>3644</v>
      </c>
    </row>
    <row r="52" spans="1:9" x14ac:dyDescent="0.2">
      <c r="A52" s="304"/>
      <c r="B52" s="172" t="s">
        <v>2866</v>
      </c>
      <c r="C52" s="172" t="s">
        <v>76</v>
      </c>
      <c r="D52" s="27" t="s">
        <v>1463</v>
      </c>
      <c r="E52" s="182"/>
      <c r="F52" s="22" t="s">
        <v>1437</v>
      </c>
      <c r="G52" s="23" t="s">
        <v>1259</v>
      </c>
      <c r="H52" s="23" t="s">
        <v>142</v>
      </c>
      <c r="I52" s="9" t="s">
        <v>1468</v>
      </c>
    </row>
    <row r="53" spans="1:9" x14ac:dyDescent="0.2">
      <c r="A53" s="304"/>
      <c r="B53" s="172" t="s">
        <v>2866</v>
      </c>
      <c r="C53" s="172" t="s">
        <v>76</v>
      </c>
      <c r="D53" s="27" t="s">
        <v>1463</v>
      </c>
      <c r="E53" s="182"/>
      <c r="F53" s="22" t="s">
        <v>1437</v>
      </c>
      <c r="G53" s="23" t="s">
        <v>1259</v>
      </c>
      <c r="H53" s="23" t="s">
        <v>375</v>
      </c>
      <c r="I53" s="9" t="s">
        <v>1469</v>
      </c>
    </row>
    <row r="54" spans="1:9" x14ac:dyDescent="0.2">
      <c r="A54" s="304"/>
      <c r="B54" s="172" t="s">
        <v>2866</v>
      </c>
      <c r="C54" s="172" t="s">
        <v>76</v>
      </c>
      <c r="D54" s="27" t="s">
        <v>1463</v>
      </c>
      <c r="E54" s="182"/>
      <c r="F54" s="22" t="s">
        <v>1437</v>
      </c>
      <c r="G54" s="23" t="s">
        <v>1259</v>
      </c>
      <c r="H54" s="23" t="s">
        <v>143</v>
      </c>
      <c r="I54" s="9" t="s">
        <v>1470</v>
      </c>
    </row>
    <row r="55" spans="1:9" ht="24" x14ac:dyDescent="0.2">
      <c r="A55" s="304"/>
      <c r="B55" s="172" t="s">
        <v>2866</v>
      </c>
      <c r="C55" s="172" t="s">
        <v>76</v>
      </c>
      <c r="D55" s="27" t="s">
        <v>1463</v>
      </c>
      <c r="E55" s="182"/>
      <c r="F55" s="22" t="s">
        <v>1437</v>
      </c>
      <c r="G55" s="23" t="s">
        <v>1259</v>
      </c>
      <c r="H55" s="23" t="s">
        <v>226</v>
      </c>
      <c r="I55" s="9" t="s">
        <v>1471</v>
      </c>
    </row>
    <row r="56" spans="1:9" x14ac:dyDescent="0.2">
      <c r="A56" s="304"/>
      <c r="B56" s="172" t="s">
        <v>2866</v>
      </c>
      <c r="C56" s="172" t="s">
        <v>76</v>
      </c>
      <c r="D56" s="27" t="s">
        <v>1463</v>
      </c>
      <c r="E56" s="182"/>
      <c r="F56" s="22" t="s">
        <v>1437</v>
      </c>
      <c r="G56" s="23" t="s">
        <v>1259</v>
      </c>
      <c r="H56" s="23" t="s">
        <v>457</v>
      </c>
      <c r="I56" s="9" t="s">
        <v>3661</v>
      </c>
    </row>
    <row r="57" spans="1:9" x14ac:dyDescent="0.2">
      <c r="A57" s="304"/>
      <c r="B57" s="172" t="s">
        <v>2866</v>
      </c>
      <c r="C57" s="172" t="s">
        <v>76</v>
      </c>
      <c r="D57" s="27" t="s">
        <v>1463</v>
      </c>
      <c r="E57" s="182"/>
      <c r="F57" s="22" t="s">
        <v>1437</v>
      </c>
      <c r="G57" s="23" t="s">
        <v>1259</v>
      </c>
      <c r="H57" s="23" t="s">
        <v>460</v>
      </c>
      <c r="I57" s="9" t="s">
        <v>3440</v>
      </c>
    </row>
    <row r="58" spans="1:9" x14ac:dyDescent="0.2">
      <c r="A58" s="304"/>
      <c r="B58" s="172" t="s">
        <v>2866</v>
      </c>
      <c r="C58" s="172" t="s">
        <v>76</v>
      </c>
      <c r="D58" s="27" t="s">
        <v>1463</v>
      </c>
      <c r="E58" s="182"/>
      <c r="F58" s="22" t="s">
        <v>1437</v>
      </c>
      <c r="G58" s="23" t="s">
        <v>1259</v>
      </c>
      <c r="H58" s="23" t="s">
        <v>288</v>
      </c>
      <c r="I58" s="9" t="s">
        <v>1474</v>
      </c>
    </row>
    <row r="59" spans="1:9" x14ac:dyDescent="0.2">
      <c r="A59" s="176"/>
      <c r="B59" s="294"/>
      <c r="C59" s="178"/>
      <c r="D59" s="60" t="s">
        <v>1463</v>
      </c>
      <c r="E59" s="183"/>
      <c r="F59" s="61"/>
      <c r="G59" s="62"/>
      <c r="H59" s="62"/>
      <c r="I59" s="63" t="s">
        <v>1475</v>
      </c>
    </row>
    <row r="60" spans="1:9" ht="24" x14ac:dyDescent="0.2">
      <c r="A60" s="304"/>
      <c r="B60" s="172" t="s">
        <v>2866</v>
      </c>
      <c r="C60" s="172" t="s">
        <v>76</v>
      </c>
      <c r="D60" s="27" t="s">
        <v>1463</v>
      </c>
      <c r="E60" s="182"/>
      <c r="F60" s="22" t="s">
        <v>1437</v>
      </c>
      <c r="G60" s="23" t="s">
        <v>443</v>
      </c>
      <c r="H60" s="23" t="s">
        <v>479</v>
      </c>
      <c r="I60" s="9" t="s">
        <v>3662</v>
      </c>
    </row>
    <row r="61" spans="1:9" ht="24" x14ac:dyDescent="0.2">
      <c r="A61" s="304"/>
      <c r="B61" s="172" t="s">
        <v>2866</v>
      </c>
      <c r="C61" s="172" t="s">
        <v>76</v>
      </c>
      <c r="D61" s="27" t="s">
        <v>1463</v>
      </c>
      <c r="E61" s="182"/>
      <c r="F61" s="22" t="s">
        <v>1437</v>
      </c>
      <c r="G61" s="23" t="s">
        <v>1460</v>
      </c>
      <c r="H61" s="23" t="s">
        <v>246</v>
      </c>
      <c r="I61" s="9" t="s">
        <v>3663</v>
      </c>
    </row>
    <row r="62" spans="1:9" ht="24" x14ac:dyDescent="0.2">
      <c r="A62" s="304"/>
      <c r="B62" s="172" t="s">
        <v>2866</v>
      </c>
      <c r="C62" s="172" t="s">
        <v>76</v>
      </c>
      <c r="D62" s="27" t="s">
        <v>1463</v>
      </c>
      <c r="E62" s="182"/>
      <c r="F62" s="22" t="s">
        <v>1437</v>
      </c>
      <c r="G62" s="23" t="s">
        <v>1259</v>
      </c>
      <c r="H62" s="23" t="s">
        <v>460</v>
      </c>
      <c r="I62" s="9" t="s">
        <v>1478</v>
      </c>
    </row>
    <row r="63" spans="1:9" x14ac:dyDescent="0.2">
      <c r="A63" s="304"/>
      <c r="B63" s="172" t="s">
        <v>2866</v>
      </c>
      <c r="C63" s="172" t="s">
        <v>76</v>
      </c>
      <c r="D63" s="27" t="s">
        <v>1463</v>
      </c>
      <c r="E63" s="182"/>
      <c r="F63" s="22" t="s">
        <v>1437</v>
      </c>
      <c r="G63" s="23" t="s">
        <v>1259</v>
      </c>
      <c r="H63" s="23" t="s">
        <v>460</v>
      </c>
      <c r="I63" s="9" t="s">
        <v>1479</v>
      </c>
    </row>
    <row r="64" spans="1:9" x14ac:dyDescent="0.2">
      <c r="A64" s="176"/>
      <c r="B64" s="294"/>
      <c r="C64" s="178"/>
      <c r="D64" s="60" t="s">
        <v>1463</v>
      </c>
      <c r="E64" s="183"/>
      <c r="F64" s="61"/>
      <c r="G64" s="62"/>
      <c r="H64" s="62"/>
      <c r="I64" s="63" t="s">
        <v>1480</v>
      </c>
    </row>
    <row r="65" spans="1:9" ht="24" x14ac:dyDescent="0.2">
      <c r="A65" s="304"/>
      <c r="B65" s="172" t="s">
        <v>2866</v>
      </c>
      <c r="C65" s="172" t="s">
        <v>76</v>
      </c>
      <c r="D65" s="27" t="s">
        <v>1463</v>
      </c>
      <c r="E65" s="182"/>
      <c r="F65" s="22" t="s">
        <v>1437</v>
      </c>
      <c r="G65" s="23" t="s">
        <v>1259</v>
      </c>
      <c r="H65" s="23" t="s">
        <v>460</v>
      </c>
      <c r="I65" s="9" t="s">
        <v>1481</v>
      </c>
    </row>
    <row r="66" spans="1:9" x14ac:dyDescent="0.2">
      <c r="A66" s="304"/>
      <c r="B66" s="172" t="s">
        <v>2866</v>
      </c>
      <c r="C66" s="172" t="s">
        <v>76</v>
      </c>
      <c r="D66" s="27" t="s">
        <v>1463</v>
      </c>
      <c r="E66" s="182"/>
      <c r="F66" s="22" t="s">
        <v>1437</v>
      </c>
      <c r="G66" s="23" t="s">
        <v>1259</v>
      </c>
      <c r="H66" s="23" t="s">
        <v>460</v>
      </c>
      <c r="I66" s="9" t="s">
        <v>1482</v>
      </c>
    </row>
    <row r="67" spans="1:9" x14ac:dyDescent="0.2">
      <c r="A67" s="304"/>
      <c r="B67" s="172" t="s">
        <v>2866</v>
      </c>
      <c r="C67" s="172" t="s">
        <v>76</v>
      </c>
      <c r="D67" s="27" t="s">
        <v>1463</v>
      </c>
      <c r="E67" s="182"/>
      <c r="F67" s="22" t="s">
        <v>1437</v>
      </c>
      <c r="G67" s="23" t="s">
        <v>1259</v>
      </c>
      <c r="H67" s="23" t="s">
        <v>259</v>
      </c>
      <c r="I67" s="9" t="s">
        <v>1484</v>
      </c>
    </row>
    <row r="68" spans="1:9" x14ac:dyDescent="0.2">
      <c r="A68" s="304"/>
      <c r="B68" s="172" t="s">
        <v>2866</v>
      </c>
      <c r="C68" s="172" t="s">
        <v>76</v>
      </c>
      <c r="D68" s="27" t="s">
        <v>1463</v>
      </c>
      <c r="E68" s="182"/>
      <c r="F68" s="22" t="s">
        <v>1437</v>
      </c>
      <c r="G68" s="23" t="s">
        <v>1435</v>
      </c>
      <c r="H68" s="23" t="s">
        <v>465</v>
      </c>
      <c r="I68" s="9" t="s">
        <v>1485</v>
      </c>
    </row>
    <row r="69" spans="1:9" ht="18.75" customHeight="1" x14ac:dyDescent="0.2">
      <c r="A69" s="304"/>
      <c r="B69" s="172" t="s">
        <v>2866</v>
      </c>
      <c r="C69" s="172" t="s">
        <v>76</v>
      </c>
      <c r="D69" s="27" t="s">
        <v>1463</v>
      </c>
      <c r="E69" s="182"/>
      <c r="F69" s="22" t="s">
        <v>1437</v>
      </c>
      <c r="G69" s="23" t="s">
        <v>1259</v>
      </c>
      <c r="H69" s="23" t="s">
        <v>218</v>
      </c>
      <c r="I69" s="9" t="s">
        <v>1486</v>
      </c>
    </row>
    <row r="70" spans="1:9" x14ac:dyDescent="0.2">
      <c r="A70" s="304"/>
      <c r="B70" s="172" t="s">
        <v>2866</v>
      </c>
      <c r="C70" s="172" t="s">
        <v>76</v>
      </c>
      <c r="D70" s="27" t="s">
        <v>1463</v>
      </c>
      <c r="E70" s="182"/>
      <c r="F70" s="22" t="s">
        <v>1437</v>
      </c>
      <c r="G70" s="23" t="s">
        <v>1259</v>
      </c>
      <c r="H70" s="23" t="s">
        <v>1487</v>
      </c>
      <c r="I70" s="9" t="s">
        <v>1488</v>
      </c>
    </row>
    <row r="71" spans="1:9" x14ac:dyDescent="0.2">
      <c r="A71" s="304"/>
      <c r="B71" s="172" t="s">
        <v>2866</v>
      </c>
      <c r="C71" s="172" t="s">
        <v>76</v>
      </c>
      <c r="D71" s="27" t="s">
        <v>1463</v>
      </c>
      <c r="E71" s="182"/>
      <c r="F71" s="22" t="s">
        <v>1437</v>
      </c>
      <c r="G71" s="23" t="s">
        <v>1259</v>
      </c>
      <c r="H71" s="23" t="s">
        <v>143</v>
      </c>
      <c r="I71" s="9" t="s">
        <v>1489</v>
      </c>
    </row>
    <row r="72" spans="1:9" x14ac:dyDescent="0.2">
      <c r="A72" s="304"/>
      <c r="B72" s="172" t="s">
        <v>2866</v>
      </c>
      <c r="C72" s="172" t="s">
        <v>76</v>
      </c>
      <c r="D72" s="27" t="s">
        <v>1463</v>
      </c>
      <c r="E72" s="182"/>
      <c r="F72" s="22" t="s">
        <v>1437</v>
      </c>
      <c r="G72" s="23" t="s">
        <v>1259</v>
      </c>
      <c r="H72" s="23" t="s">
        <v>143</v>
      </c>
      <c r="I72" s="9" t="s">
        <v>1490</v>
      </c>
    </row>
    <row r="73" spans="1:9" ht="24" x14ac:dyDescent="0.2">
      <c r="A73" s="176"/>
      <c r="B73" s="294"/>
      <c r="C73" s="178"/>
      <c r="D73" s="60" t="s">
        <v>1463</v>
      </c>
      <c r="E73" s="183"/>
      <c r="F73" s="61"/>
      <c r="G73" s="62"/>
      <c r="H73" s="62"/>
      <c r="I73" s="63" t="s">
        <v>3441</v>
      </c>
    </row>
    <row r="74" spans="1:9" x14ac:dyDescent="0.2">
      <c r="A74" s="304"/>
      <c r="B74" s="172" t="s">
        <v>2866</v>
      </c>
      <c r="C74" s="172" t="s">
        <v>76</v>
      </c>
      <c r="D74" s="27" t="s">
        <v>1463</v>
      </c>
      <c r="E74" s="182"/>
      <c r="F74" s="22" t="s">
        <v>1437</v>
      </c>
      <c r="G74" s="23" t="s">
        <v>1259</v>
      </c>
      <c r="H74" s="23" t="s">
        <v>191</v>
      </c>
      <c r="I74" s="9" t="s">
        <v>3442</v>
      </c>
    </row>
    <row r="75" spans="1:9" ht="24" x14ac:dyDescent="0.2">
      <c r="A75" s="304"/>
      <c r="B75" s="172" t="s">
        <v>2866</v>
      </c>
      <c r="C75" s="172" t="s">
        <v>76</v>
      </c>
      <c r="D75" s="27" t="s">
        <v>1463</v>
      </c>
      <c r="E75" s="182"/>
      <c r="F75" s="22" t="s">
        <v>1437</v>
      </c>
      <c r="G75" s="23" t="s">
        <v>1460</v>
      </c>
      <c r="H75" s="23" t="s">
        <v>464</v>
      </c>
      <c r="I75" s="9" t="s">
        <v>3443</v>
      </c>
    </row>
    <row r="76" spans="1:9" x14ac:dyDescent="0.2">
      <c r="A76" s="304"/>
      <c r="B76" s="172" t="s">
        <v>2866</v>
      </c>
      <c r="C76" s="172" t="s">
        <v>76</v>
      </c>
      <c r="D76" s="27" t="s">
        <v>1463</v>
      </c>
      <c r="E76" s="182"/>
      <c r="F76" s="22" t="s">
        <v>1437</v>
      </c>
      <c r="G76" s="23" t="s">
        <v>1259</v>
      </c>
      <c r="H76" s="23" t="s">
        <v>460</v>
      </c>
      <c r="I76" s="9" t="s">
        <v>3444</v>
      </c>
    </row>
    <row r="77" spans="1:9" x14ac:dyDescent="0.2">
      <c r="A77" s="176"/>
      <c r="B77" s="294"/>
      <c r="C77" s="178"/>
      <c r="D77" s="60" t="s">
        <v>1463</v>
      </c>
      <c r="E77" s="183"/>
      <c r="F77" s="61"/>
      <c r="G77" s="62"/>
      <c r="H77" s="62"/>
      <c r="I77" s="63" t="s">
        <v>3445</v>
      </c>
    </row>
    <row r="78" spans="1:9" x14ac:dyDescent="0.2">
      <c r="A78" s="304"/>
      <c r="B78" s="172" t="s">
        <v>2866</v>
      </c>
      <c r="C78" s="172" t="s">
        <v>76</v>
      </c>
      <c r="D78" s="27" t="s">
        <v>1463</v>
      </c>
      <c r="E78" s="182"/>
      <c r="F78" s="22" t="s">
        <v>1437</v>
      </c>
      <c r="G78" s="23" t="s">
        <v>1259</v>
      </c>
      <c r="H78" s="23" t="s">
        <v>460</v>
      </c>
      <c r="I78" s="9" t="s">
        <v>3446</v>
      </c>
    </row>
    <row r="79" spans="1:9" x14ac:dyDescent="0.2">
      <c r="A79" s="304"/>
      <c r="B79" s="172" t="s">
        <v>2866</v>
      </c>
      <c r="C79" s="172" t="s">
        <v>76</v>
      </c>
      <c r="D79" s="27" t="s">
        <v>1463</v>
      </c>
      <c r="E79" s="182"/>
      <c r="F79" s="22" t="s">
        <v>1437</v>
      </c>
      <c r="G79" s="23" t="s">
        <v>1259</v>
      </c>
      <c r="H79" s="23" t="s">
        <v>460</v>
      </c>
      <c r="I79" s="9" t="s">
        <v>3447</v>
      </c>
    </row>
    <row r="80" spans="1:9" x14ac:dyDescent="0.2">
      <c r="A80" s="304"/>
      <c r="B80" s="172" t="s">
        <v>2866</v>
      </c>
      <c r="C80" s="172" t="s">
        <v>76</v>
      </c>
      <c r="D80" s="27" t="s">
        <v>1463</v>
      </c>
      <c r="E80" s="182"/>
      <c r="F80" s="22" t="s">
        <v>1437</v>
      </c>
      <c r="G80" s="23" t="s">
        <v>1259</v>
      </c>
      <c r="H80" s="23" t="s">
        <v>249</v>
      </c>
      <c r="I80" s="9" t="s">
        <v>3448</v>
      </c>
    </row>
    <row r="81" spans="1:9" x14ac:dyDescent="0.2">
      <c r="A81" s="304"/>
      <c r="B81" s="172" t="s">
        <v>2866</v>
      </c>
      <c r="C81" s="172" t="s">
        <v>76</v>
      </c>
      <c r="D81" s="27" t="s">
        <v>1463</v>
      </c>
      <c r="E81" s="182"/>
      <c r="F81" s="22" t="s">
        <v>1437</v>
      </c>
      <c r="G81" s="23" t="s">
        <v>1259</v>
      </c>
      <c r="H81" s="23" t="s">
        <v>143</v>
      </c>
      <c r="I81" s="9" t="s">
        <v>3449</v>
      </c>
    </row>
    <row r="82" spans="1:9" x14ac:dyDescent="0.2">
      <c r="A82" s="304"/>
      <c r="B82" s="172" t="s">
        <v>2866</v>
      </c>
      <c r="C82" s="172" t="s">
        <v>76</v>
      </c>
      <c r="D82" s="27" t="s">
        <v>1463</v>
      </c>
      <c r="E82" s="182"/>
      <c r="F82" s="22" t="s">
        <v>1437</v>
      </c>
      <c r="G82" s="23" t="s">
        <v>1259</v>
      </c>
      <c r="H82" s="23" t="s">
        <v>460</v>
      </c>
      <c r="I82" s="9" t="s">
        <v>3459</v>
      </c>
    </row>
    <row r="83" spans="1:9" x14ac:dyDescent="0.2">
      <c r="A83" s="176"/>
      <c r="B83" s="178"/>
      <c r="C83" s="178"/>
      <c r="D83" s="60" t="s">
        <v>1463</v>
      </c>
      <c r="E83" s="183"/>
      <c r="F83" s="61"/>
      <c r="G83" s="62"/>
      <c r="H83" s="62"/>
      <c r="I83" s="297" t="s">
        <v>3493</v>
      </c>
    </row>
    <row r="84" spans="1:9" x14ac:dyDescent="0.2">
      <c r="A84" s="304"/>
      <c r="B84" s="172" t="s">
        <v>2866</v>
      </c>
      <c r="C84" s="172" t="s">
        <v>76</v>
      </c>
      <c r="D84" s="27" t="s">
        <v>1463</v>
      </c>
      <c r="E84" s="182"/>
      <c r="F84" s="22" t="s">
        <v>1437</v>
      </c>
      <c r="G84" s="23" t="s">
        <v>1259</v>
      </c>
      <c r="H84" s="23" t="s">
        <v>460</v>
      </c>
      <c r="I84" s="281" t="s">
        <v>3588</v>
      </c>
    </row>
    <row r="85" spans="1:9" x14ac:dyDescent="0.2">
      <c r="A85" s="304"/>
      <c r="B85" s="172" t="s">
        <v>2866</v>
      </c>
      <c r="C85" s="172" t="s">
        <v>76</v>
      </c>
      <c r="D85" s="27" t="s">
        <v>1463</v>
      </c>
      <c r="E85" s="182"/>
      <c r="F85" s="22" t="s">
        <v>1437</v>
      </c>
      <c r="G85" s="23" t="s">
        <v>185</v>
      </c>
      <c r="H85" s="23" t="s">
        <v>298</v>
      </c>
      <c r="I85" s="281" t="s">
        <v>3590</v>
      </c>
    </row>
    <row r="86" spans="1:9" x14ac:dyDescent="0.2">
      <c r="A86" s="304"/>
      <c r="B86" s="172" t="s">
        <v>2866</v>
      </c>
      <c r="C86" s="172" t="s">
        <v>76</v>
      </c>
      <c r="D86" s="27" t="s">
        <v>1463</v>
      </c>
      <c r="E86" s="182"/>
      <c r="F86" s="22" t="s">
        <v>1437</v>
      </c>
      <c r="G86" s="23" t="s">
        <v>1259</v>
      </c>
      <c r="H86" s="23" t="s">
        <v>460</v>
      </c>
      <c r="I86" s="281" t="s">
        <v>3741</v>
      </c>
    </row>
    <row r="87" spans="1:9" x14ac:dyDescent="0.2">
      <c r="A87" s="304"/>
      <c r="B87" s="172" t="s">
        <v>2866</v>
      </c>
      <c r="C87" s="172" t="s">
        <v>76</v>
      </c>
      <c r="D87" s="27" t="s">
        <v>1463</v>
      </c>
      <c r="E87" s="182"/>
      <c r="F87" s="22" t="s">
        <v>1437</v>
      </c>
      <c r="G87" s="23" t="s">
        <v>1259</v>
      </c>
      <c r="H87" s="23" t="s">
        <v>460</v>
      </c>
      <c r="I87" s="281" t="s">
        <v>3742</v>
      </c>
    </row>
    <row r="88" spans="1:9" x14ac:dyDescent="0.2">
      <c r="A88" s="176"/>
      <c r="B88" s="178"/>
      <c r="C88" s="178"/>
      <c r="D88" s="60" t="s">
        <v>1463</v>
      </c>
      <c r="E88" s="183"/>
      <c r="F88" s="61"/>
      <c r="G88" s="62"/>
      <c r="H88" s="62"/>
      <c r="I88" s="297" t="s">
        <v>3685</v>
      </c>
    </row>
    <row r="89" spans="1:9" ht="24" x14ac:dyDescent="0.2">
      <c r="A89" s="304">
        <f>+A48+1</f>
        <v>10</v>
      </c>
      <c r="B89" s="308" t="s">
        <v>2390</v>
      </c>
      <c r="C89" s="308" t="s">
        <v>76</v>
      </c>
      <c r="D89" s="303" t="s">
        <v>381</v>
      </c>
      <c r="E89" s="309">
        <f>COUNTIF($B$8:$B$822,"NI")-1</f>
        <v>60</v>
      </c>
      <c r="F89" s="305" t="s">
        <v>1436</v>
      </c>
      <c r="G89" s="305" t="s">
        <v>1259</v>
      </c>
      <c r="H89" s="305" t="s">
        <v>460</v>
      </c>
      <c r="I89" s="306" t="s">
        <v>1491</v>
      </c>
    </row>
    <row r="90" spans="1:9" x14ac:dyDescent="0.2">
      <c r="A90" s="304"/>
      <c r="B90" s="172" t="s">
        <v>2390</v>
      </c>
      <c r="C90" s="172" t="s">
        <v>76</v>
      </c>
      <c r="D90" s="2" t="s">
        <v>381</v>
      </c>
      <c r="E90" s="182"/>
      <c r="F90" s="22" t="s">
        <v>1437</v>
      </c>
      <c r="G90" s="23" t="s">
        <v>1435</v>
      </c>
      <c r="H90" s="23" t="s">
        <v>465</v>
      </c>
      <c r="I90" s="9" t="s">
        <v>1492</v>
      </c>
    </row>
    <row r="91" spans="1:9" ht="24" x14ac:dyDescent="0.2">
      <c r="A91" s="304"/>
      <c r="B91" s="172" t="s">
        <v>2390</v>
      </c>
      <c r="C91" s="172" t="s">
        <v>76</v>
      </c>
      <c r="D91" s="2" t="s">
        <v>381</v>
      </c>
      <c r="E91" s="182"/>
      <c r="F91" s="22" t="s">
        <v>1437</v>
      </c>
      <c r="G91" s="23" t="s">
        <v>1435</v>
      </c>
      <c r="H91" s="23" t="s">
        <v>26</v>
      </c>
      <c r="I91" s="9" t="s">
        <v>1493</v>
      </c>
    </row>
    <row r="92" spans="1:9" ht="18.75" customHeight="1" x14ac:dyDescent="0.2">
      <c r="A92" s="304"/>
      <c r="B92" s="172" t="s">
        <v>2390</v>
      </c>
      <c r="C92" s="172" t="s">
        <v>76</v>
      </c>
      <c r="D92" s="2" t="s">
        <v>381</v>
      </c>
      <c r="E92" s="182"/>
      <c r="F92" s="22" t="s">
        <v>1437</v>
      </c>
      <c r="G92" s="23" t="s">
        <v>1259</v>
      </c>
      <c r="H92" s="23" t="s">
        <v>218</v>
      </c>
      <c r="I92" s="9" t="s">
        <v>1494</v>
      </c>
    </row>
    <row r="93" spans="1:9" ht="24" x14ac:dyDescent="0.2">
      <c r="A93" s="304"/>
      <c r="B93" s="172" t="s">
        <v>2390</v>
      </c>
      <c r="C93" s="172" t="s">
        <v>76</v>
      </c>
      <c r="D93" s="2" t="s">
        <v>381</v>
      </c>
      <c r="E93" s="182"/>
      <c r="F93" s="22" t="s">
        <v>1437</v>
      </c>
      <c r="G93" s="23" t="s">
        <v>1259</v>
      </c>
      <c r="H93" s="23" t="s">
        <v>457</v>
      </c>
      <c r="I93" s="9" t="s">
        <v>1495</v>
      </c>
    </row>
    <row r="94" spans="1:9" ht="24" x14ac:dyDescent="0.2">
      <c r="A94" s="304"/>
      <c r="B94" s="172" t="s">
        <v>2390</v>
      </c>
      <c r="C94" s="172" t="s">
        <v>76</v>
      </c>
      <c r="D94" s="2" t="s">
        <v>381</v>
      </c>
      <c r="E94" s="182"/>
      <c r="F94" s="22" t="s">
        <v>1437</v>
      </c>
      <c r="G94" s="23" t="s">
        <v>1259</v>
      </c>
      <c r="H94" s="23" t="s">
        <v>283</v>
      </c>
      <c r="I94" s="9" t="s">
        <v>1496</v>
      </c>
    </row>
    <row r="95" spans="1:9" ht="24" x14ac:dyDescent="0.2">
      <c r="A95" s="304"/>
      <c r="B95" s="172" t="s">
        <v>2390</v>
      </c>
      <c r="C95" s="172" t="s">
        <v>76</v>
      </c>
      <c r="D95" s="2" t="s">
        <v>381</v>
      </c>
      <c r="E95" s="182"/>
      <c r="F95" s="22" t="s">
        <v>1437</v>
      </c>
      <c r="G95" s="23" t="s">
        <v>1259</v>
      </c>
      <c r="H95" s="23" t="s">
        <v>142</v>
      </c>
      <c r="I95" s="9" t="s">
        <v>1497</v>
      </c>
    </row>
    <row r="96" spans="1:9" ht="24" x14ac:dyDescent="0.2">
      <c r="A96" s="304"/>
      <c r="B96" s="172" t="s">
        <v>2390</v>
      </c>
      <c r="C96" s="172" t="s">
        <v>76</v>
      </c>
      <c r="D96" s="2" t="s">
        <v>381</v>
      </c>
      <c r="E96" s="182"/>
      <c r="F96" s="22" t="s">
        <v>1437</v>
      </c>
      <c r="G96" s="23" t="s">
        <v>1259</v>
      </c>
      <c r="H96" s="23" t="s">
        <v>375</v>
      </c>
      <c r="I96" s="9" t="s">
        <v>1498</v>
      </c>
    </row>
    <row r="97" spans="1:9" ht="24" x14ac:dyDescent="0.2">
      <c r="A97" s="304"/>
      <c r="B97" s="172" t="s">
        <v>2390</v>
      </c>
      <c r="C97" s="172" t="s">
        <v>76</v>
      </c>
      <c r="D97" s="2" t="s">
        <v>381</v>
      </c>
      <c r="E97" s="182"/>
      <c r="F97" s="22" t="s">
        <v>1437</v>
      </c>
      <c r="G97" s="23" t="s">
        <v>443</v>
      </c>
      <c r="H97" s="23" t="s">
        <v>479</v>
      </c>
      <c r="I97" s="9" t="s">
        <v>1499</v>
      </c>
    </row>
    <row r="98" spans="1:9" ht="24" x14ac:dyDescent="0.2">
      <c r="A98" s="304"/>
      <c r="B98" s="172" t="s">
        <v>2390</v>
      </c>
      <c r="C98" s="172" t="s">
        <v>76</v>
      </c>
      <c r="D98" s="2" t="s">
        <v>381</v>
      </c>
      <c r="E98" s="182"/>
      <c r="F98" s="22" t="s">
        <v>1437</v>
      </c>
      <c r="G98" s="23" t="s">
        <v>1259</v>
      </c>
      <c r="H98" s="23" t="s">
        <v>460</v>
      </c>
      <c r="I98" s="9" t="s">
        <v>1500</v>
      </c>
    </row>
    <row r="99" spans="1:9" ht="24" x14ac:dyDescent="0.2">
      <c r="A99" s="304"/>
      <c r="B99" s="172" t="s">
        <v>2390</v>
      </c>
      <c r="C99" s="172" t="s">
        <v>76</v>
      </c>
      <c r="D99" s="2" t="s">
        <v>381</v>
      </c>
      <c r="E99" s="182"/>
      <c r="F99" s="22" t="s">
        <v>1437</v>
      </c>
      <c r="G99" s="23" t="s">
        <v>1435</v>
      </c>
      <c r="H99" s="23" t="s">
        <v>248</v>
      </c>
      <c r="I99" s="9" t="s">
        <v>1501</v>
      </c>
    </row>
    <row r="100" spans="1:9" ht="24" x14ac:dyDescent="0.2">
      <c r="A100" s="304"/>
      <c r="B100" s="172" t="s">
        <v>2390</v>
      </c>
      <c r="C100" s="172" t="s">
        <v>76</v>
      </c>
      <c r="D100" s="2" t="s">
        <v>381</v>
      </c>
      <c r="E100" s="182"/>
      <c r="F100" s="22" t="s">
        <v>1437</v>
      </c>
      <c r="G100" s="23" t="s">
        <v>1259</v>
      </c>
      <c r="H100" s="23" t="s">
        <v>143</v>
      </c>
      <c r="I100" s="9" t="s">
        <v>1502</v>
      </c>
    </row>
    <row r="101" spans="1:9" ht="24" x14ac:dyDescent="0.2">
      <c r="A101" s="304"/>
      <c r="B101" s="172" t="s">
        <v>2390</v>
      </c>
      <c r="C101" s="172" t="s">
        <v>76</v>
      </c>
      <c r="D101" s="2" t="s">
        <v>381</v>
      </c>
      <c r="E101" s="182"/>
      <c r="F101" s="22" t="s">
        <v>1437</v>
      </c>
      <c r="G101" s="23" t="s">
        <v>1259</v>
      </c>
      <c r="H101" s="23" t="s">
        <v>460</v>
      </c>
      <c r="I101" s="9" t="s">
        <v>1503</v>
      </c>
    </row>
    <row r="102" spans="1:9" ht="24" x14ac:dyDescent="0.2">
      <c r="A102" s="304"/>
      <c r="B102" s="172" t="s">
        <v>2390</v>
      </c>
      <c r="C102" s="172" t="s">
        <v>76</v>
      </c>
      <c r="D102" s="2" t="s">
        <v>381</v>
      </c>
      <c r="E102" s="182"/>
      <c r="F102" s="22" t="s">
        <v>1437</v>
      </c>
      <c r="G102" s="23" t="s">
        <v>1259</v>
      </c>
      <c r="H102" s="23" t="s">
        <v>460</v>
      </c>
      <c r="I102" s="9" t="s">
        <v>3593</v>
      </c>
    </row>
    <row r="103" spans="1:9" ht="24" x14ac:dyDescent="0.2">
      <c r="A103" s="304"/>
      <c r="B103" s="172" t="s">
        <v>2390</v>
      </c>
      <c r="C103" s="172" t="s">
        <v>76</v>
      </c>
      <c r="D103" s="2" t="s">
        <v>381</v>
      </c>
      <c r="E103" s="182"/>
      <c r="F103" s="22" t="s">
        <v>1437</v>
      </c>
      <c r="G103" s="23" t="s">
        <v>1435</v>
      </c>
      <c r="H103" s="23" t="s">
        <v>224</v>
      </c>
      <c r="I103" s="9" t="s">
        <v>1505</v>
      </c>
    </row>
    <row r="104" spans="1:9" ht="24" x14ac:dyDescent="0.2">
      <c r="A104" s="304"/>
      <c r="B104" s="172" t="s">
        <v>2390</v>
      </c>
      <c r="C104" s="172" t="s">
        <v>76</v>
      </c>
      <c r="D104" s="2" t="s">
        <v>381</v>
      </c>
      <c r="E104" s="182"/>
      <c r="F104" s="22" t="s">
        <v>1437</v>
      </c>
      <c r="G104" s="23" t="s">
        <v>185</v>
      </c>
      <c r="H104" s="23" t="s">
        <v>337</v>
      </c>
      <c r="I104" s="9" t="s">
        <v>1506</v>
      </c>
    </row>
    <row r="105" spans="1:9" ht="24" x14ac:dyDescent="0.2">
      <c r="A105" s="304"/>
      <c r="B105" s="172" t="s">
        <v>2390</v>
      </c>
      <c r="C105" s="172" t="s">
        <v>76</v>
      </c>
      <c r="D105" s="2" t="s">
        <v>381</v>
      </c>
      <c r="E105" s="182"/>
      <c r="F105" s="22" t="s">
        <v>1437</v>
      </c>
      <c r="G105" s="23" t="s">
        <v>1259</v>
      </c>
      <c r="H105" s="23" t="s">
        <v>460</v>
      </c>
      <c r="I105" s="9" t="s">
        <v>1507</v>
      </c>
    </row>
    <row r="106" spans="1:9" ht="24" x14ac:dyDescent="0.2">
      <c r="A106" s="304"/>
      <c r="B106" s="172" t="s">
        <v>2390</v>
      </c>
      <c r="C106" s="172" t="s">
        <v>76</v>
      </c>
      <c r="D106" s="2" t="s">
        <v>381</v>
      </c>
      <c r="E106" s="182"/>
      <c r="F106" s="22" t="s">
        <v>1437</v>
      </c>
      <c r="G106" s="23" t="s">
        <v>185</v>
      </c>
      <c r="H106" s="23" t="s">
        <v>298</v>
      </c>
      <c r="I106" s="9" t="s">
        <v>3679</v>
      </c>
    </row>
    <row r="107" spans="1:9" ht="24" x14ac:dyDescent="0.2">
      <c r="A107" s="304"/>
      <c r="B107" s="172" t="s">
        <v>2390</v>
      </c>
      <c r="C107" s="172" t="s">
        <v>76</v>
      </c>
      <c r="D107" s="2" t="s">
        <v>381</v>
      </c>
      <c r="E107" s="182"/>
      <c r="F107" s="22" t="s">
        <v>1437</v>
      </c>
      <c r="G107" s="23" t="s">
        <v>1259</v>
      </c>
      <c r="H107" s="23" t="s">
        <v>646</v>
      </c>
      <c r="I107" s="9" t="s">
        <v>1509</v>
      </c>
    </row>
    <row r="108" spans="1:9" ht="24" x14ac:dyDescent="0.2">
      <c r="A108" s="304"/>
      <c r="B108" s="172" t="s">
        <v>2390</v>
      </c>
      <c r="C108" s="172" t="s">
        <v>76</v>
      </c>
      <c r="D108" s="2" t="s">
        <v>381</v>
      </c>
      <c r="E108" s="182"/>
      <c r="F108" s="22" t="s">
        <v>1437</v>
      </c>
      <c r="G108" s="23" t="s">
        <v>1259</v>
      </c>
      <c r="H108" s="23" t="s">
        <v>460</v>
      </c>
      <c r="I108" s="9" t="s">
        <v>1510</v>
      </c>
    </row>
    <row r="109" spans="1:9" ht="24" x14ac:dyDescent="0.2">
      <c r="A109" s="304"/>
      <c r="B109" s="172" t="s">
        <v>2390</v>
      </c>
      <c r="C109" s="172" t="s">
        <v>76</v>
      </c>
      <c r="D109" s="2" t="s">
        <v>381</v>
      </c>
      <c r="E109" s="182"/>
      <c r="F109" s="22" t="s">
        <v>1437</v>
      </c>
      <c r="G109" s="23" t="s">
        <v>1259</v>
      </c>
      <c r="H109" s="23" t="s">
        <v>460</v>
      </c>
      <c r="I109" s="9" t="s">
        <v>1511</v>
      </c>
    </row>
    <row r="110" spans="1:9" ht="24" x14ac:dyDescent="0.2">
      <c r="A110" s="304"/>
      <c r="B110" s="172" t="s">
        <v>2390</v>
      </c>
      <c r="C110" s="172" t="s">
        <v>76</v>
      </c>
      <c r="D110" s="2" t="s">
        <v>381</v>
      </c>
      <c r="E110" s="182"/>
      <c r="F110" s="22" t="s">
        <v>1437</v>
      </c>
      <c r="G110" s="23" t="s">
        <v>1259</v>
      </c>
      <c r="H110" s="23" t="s">
        <v>460</v>
      </c>
      <c r="I110" s="9" t="s">
        <v>2179</v>
      </c>
    </row>
    <row r="111" spans="1:9" x14ac:dyDescent="0.2">
      <c r="A111" s="176"/>
      <c r="B111" s="294"/>
      <c r="C111" s="178"/>
      <c r="D111" s="75" t="s">
        <v>381</v>
      </c>
      <c r="E111" s="183"/>
      <c r="F111" s="61"/>
      <c r="G111" s="62"/>
      <c r="H111" s="62"/>
      <c r="I111" s="63" t="s">
        <v>1512</v>
      </c>
    </row>
    <row r="112" spans="1:9" x14ac:dyDescent="0.2">
      <c r="A112" s="176"/>
      <c r="B112" s="294"/>
      <c r="C112" s="178"/>
      <c r="D112" s="75" t="s">
        <v>381</v>
      </c>
      <c r="E112" s="183"/>
      <c r="F112" s="61"/>
      <c r="G112" s="62"/>
      <c r="H112" s="62"/>
      <c r="I112" s="63" t="s">
        <v>1513</v>
      </c>
    </row>
    <row r="113" spans="1:9" ht="24" x14ac:dyDescent="0.2">
      <c r="A113" s="304"/>
      <c r="B113" s="172" t="s">
        <v>2390</v>
      </c>
      <c r="C113" s="172" t="s">
        <v>76</v>
      </c>
      <c r="D113" s="2" t="s">
        <v>381</v>
      </c>
      <c r="E113" s="182"/>
      <c r="F113" s="22" t="s">
        <v>1437</v>
      </c>
      <c r="G113" s="23" t="s">
        <v>1259</v>
      </c>
      <c r="H113" s="23" t="s">
        <v>460</v>
      </c>
      <c r="I113" s="9" t="s">
        <v>1514</v>
      </c>
    </row>
    <row r="114" spans="1:9" ht="24" x14ac:dyDescent="0.2">
      <c r="A114" s="304"/>
      <c r="B114" s="172" t="s">
        <v>2390</v>
      </c>
      <c r="C114" s="172" t="s">
        <v>76</v>
      </c>
      <c r="D114" s="2" t="s">
        <v>381</v>
      </c>
      <c r="E114" s="182"/>
      <c r="F114" s="22" t="s">
        <v>1437</v>
      </c>
      <c r="G114" s="23" t="s">
        <v>1435</v>
      </c>
      <c r="H114" s="23" t="s">
        <v>55</v>
      </c>
      <c r="I114" s="9" t="s">
        <v>1515</v>
      </c>
    </row>
    <row r="115" spans="1:9" ht="24" x14ac:dyDescent="0.2">
      <c r="A115" s="304"/>
      <c r="B115" s="172" t="s">
        <v>2390</v>
      </c>
      <c r="C115" s="172" t="s">
        <v>76</v>
      </c>
      <c r="D115" s="2" t="s">
        <v>381</v>
      </c>
      <c r="E115" s="182"/>
      <c r="F115" s="22" t="s">
        <v>1437</v>
      </c>
      <c r="G115" s="23" t="s">
        <v>1259</v>
      </c>
      <c r="H115" s="23" t="s">
        <v>373</v>
      </c>
      <c r="I115" s="9" t="s">
        <v>3591</v>
      </c>
    </row>
    <row r="116" spans="1:9" x14ac:dyDescent="0.2">
      <c r="A116" s="304"/>
      <c r="B116" s="172" t="s">
        <v>2390</v>
      </c>
      <c r="C116" s="172" t="s">
        <v>76</v>
      </c>
      <c r="D116" s="2" t="s">
        <v>381</v>
      </c>
      <c r="E116" s="182"/>
      <c r="F116" s="22" t="s">
        <v>1437</v>
      </c>
      <c r="G116" s="23" t="s">
        <v>1435</v>
      </c>
      <c r="H116" s="23" t="s">
        <v>36</v>
      </c>
      <c r="I116" s="9" t="s">
        <v>3680</v>
      </c>
    </row>
    <row r="117" spans="1:9" ht="24" x14ac:dyDescent="0.2">
      <c r="A117" s="176"/>
      <c r="B117" s="294"/>
      <c r="C117" s="178"/>
      <c r="D117" s="75" t="s">
        <v>381</v>
      </c>
      <c r="E117" s="183"/>
      <c r="F117" s="61"/>
      <c r="G117" s="62"/>
      <c r="H117" s="62"/>
      <c r="I117" s="63" t="s">
        <v>1517</v>
      </c>
    </row>
    <row r="118" spans="1:9" ht="24" x14ac:dyDescent="0.2">
      <c r="A118" s="176"/>
      <c r="B118" s="294"/>
      <c r="C118" s="178"/>
      <c r="D118" s="75" t="s">
        <v>381</v>
      </c>
      <c r="E118" s="183"/>
      <c r="F118" s="61"/>
      <c r="G118" s="62"/>
      <c r="H118" s="62"/>
      <c r="I118" s="63" t="s">
        <v>3456</v>
      </c>
    </row>
    <row r="119" spans="1:9" ht="24" x14ac:dyDescent="0.2">
      <c r="A119" s="176"/>
      <c r="B119" s="294"/>
      <c r="C119" s="178"/>
      <c r="D119" s="75" t="s">
        <v>381</v>
      </c>
      <c r="E119" s="183"/>
      <c r="F119" s="61"/>
      <c r="G119" s="62"/>
      <c r="H119" s="62"/>
      <c r="I119" s="63" t="s">
        <v>1519</v>
      </c>
    </row>
    <row r="120" spans="1:9" ht="24" x14ac:dyDescent="0.2">
      <c r="A120" s="304"/>
      <c r="B120" s="172" t="s">
        <v>2390</v>
      </c>
      <c r="C120" s="172" t="s">
        <v>76</v>
      </c>
      <c r="D120" s="2" t="s">
        <v>381</v>
      </c>
      <c r="E120" s="182"/>
      <c r="F120" s="22" t="s">
        <v>1437</v>
      </c>
      <c r="G120" s="23" t="s">
        <v>1259</v>
      </c>
      <c r="H120" s="23" t="s">
        <v>460</v>
      </c>
      <c r="I120" s="9" t="s">
        <v>1520</v>
      </c>
    </row>
    <row r="121" spans="1:9" ht="24" x14ac:dyDescent="0.2">
      <c r="A121" s="176"/>
      <c r="B121" s="294"/>
      <c r="C121" s="178"/>
      <c r="D121" s="75" t="s">
        <v>381</v>
      </c>
      <c r="E121" s="183"/>
      <c r="F121" s="61"/>
      <c r="G121" s="62"/>
      <c r="H121" s="62"/>
      <c r="I121" s="63" t="s">
        <v>1521</v>
      </c>
    </row>
    <row r="122" spans="1:9" ht="24" x14ac:dyDescent="0.2">
      <c r="A122" s="304"/>
      <c r="B122" s="172" t="s">
        <v>2390</v>
      </c>
      <c r="C122" s="172" t="s">
        <v>76</v>
      </c>
      <c r="D122" s="2" t="s">
        <v>381</v>
      </c>
      <c r="E122" s="182"/>
      <c r="F122" s="22" t="s">
        <v>1437</v>
      </c>
      <c r="G122" s="23" t="s">
        <v>1259</v>
      </c>
      <c r="H122" s="23" t="s">
        <v>238</v>
      </c>
      <c r="I122" s="9" t="s">
        <v>1522</v>
      </c>
    </row>
    <row r="123" spans="1:9" ht="24" x14ac:dyDescent="0.2">
      <c r="A123" s="304"/>
      <c r="B123" s="172" t="s">
        <v>2390</v>
      </c>
      <c r="C123" s="172" t="s">
        <v>76</v>
      </c>
      <c r="D123" s="2" t="s">
        <v>381</v>
      </c>
      <c r="E123" s="182"/>
      <c r="F123" s="22" t="s">
        <v>1437</v>
      </c>
      <c r="G123" s="23" t="s">
        <v>1259</v>
      </c>
      <c r="H123" s="23" t="s">
        <v>460</v>
      </c>
      <c r="I123" s="9" t="s">
        <v>1523</v>
      </c>
    </row>
    <row r="124" spans="1:9" ht="24" x14ac:dyDescent="0.2">
      <c r="A124" s="176"/>
      <c r="B124" s="294"/>
      <c r="C124" s="178"/>
      <c r="D124" s="75" t="s">
        <v>381</v>
      </c>
      <c r="E124" s="183"/>
      <c r="F124" s="61"/>
      <c r="G124" s="62"/>
      <c r="H124" s="62"/>
      <c r="I124" s="63" t="s">
        <v>1524</v>
      </c>
    </row>
    <row r="125" spans="1:9" ht="36" x14ac:dyDescent="0.2">
      <c r="A125" s="304"/>
      <c r="B125" s="172" t="s">
        <v>2390</v>
      </c>
      <c r="C125" s="172" t="s">
        <v>76</v>
      </c>
      <c r="D125" s="2" t="s">
        <v>381</v>
      </c>
      <c r="E125" s="182"/>
      <c r="F125" s="22" t="s">
        <v>1437</v>
      </c>
      <c r="G125" s="23" t="s">
        <v>1259</v>
      </c>
      <c r="H125" s="23" t="s">
        <v>460</v>
      </c>
      <c r="I125" s="9" t="s">
        <v>2117</v>
      </c>
    </row>
    <row r="126" spans="1:9" ht="24" x14ac:dyDescent="0.2">
      <c r="A126" s="176"/>
      <c r="B126" s="294"/>
      <c r="C126" s="178"/>
      <c r="D126" s="75"/>
      <c r="E126" s="183"/>
      <c r="F126" s="61"/>
      <c r="G126" s="62"/>
      <c r="H126" s="62"/>
      <c r="I126" s="63" t="s">
        <v>1526</v>
      </c>
    </row>
    <row r="127" spans="1:9" ht="24" x14ac:dyDescent="0.2">
      <c r="A127" s="176"/>
      <c r="B127" s="295"/>
      <c r="C127" s="319"/>
      <c r="D127" s="75" t="s">
        <v>381</v>
      </c>
      <c r="E127" s="61"/>
      <c r="F127" s="61"/>
      <c r="G127" s="62"/>
      <c r="H127" s="62"/>
      <c r="I127" s="63" t="s">
        <v>1527</v>
      </c>
    </row>
    <row r="128" spans="1:9" ht="24" x14ac:dyDescent="0.2">
      <c r="A128" s="176"/>
      <c r="B128" s="294"/>
      <c r="C128" s="178"/>
      <c r="D128" s="75" t="s">
        <v>381</v>
      </c>
      <c r="E128" s="183"/>
      <c r="F128" s="61"/>
      <c r="G128" s="62"/>
      <c r="H128" s="62"/>
      <c r="I128" s="63" t="s">
        <v>1528</v>
      </c>
    </row>
    <row r="129" spans="1:9" ht="24" x14ac:dyDescent="0.2">
      <c r="A129" s="176"/>
      <c r="B129" s="295"/>
      <c r="C129" s="319"/>
      <c r="D129" s="75" t="s">
        <v>381</v>
      </c>
      <c r="E129" s="61"/>
      <c r="F129" s="61"/>
      <c r="G129" s="62"/>
      <c r="H129" s="62"/>
      <c r="I129" s="63" t="s">
        <v>1529</v>
      </c>
    </row>
    <row r="130" spans="1:9" ht="24" x14ac:dyDescent="0.2">
      <c r="A130" s="176"/>
      <c r="B130" s="295"/>
      <c r="C130" s="319"/>
      <c r="D130" s="75" t="s">
        <v>381</v>
      </c>
      <c r="E130" s="61"/>
      <c r="F130" s="61"/>
      <c r="G130" s="62"/>
      <c r="H130" s="62"/>
      <c r="I130" s="63" t="s">
        <v>1530</v>
      </c>
    </row>
    <row r="131" spans="1:9" ht="24" x14ac:dyDescent="0.2">
      <c r="A131" s="176"/>
      <c r="B131" s="294"/>
      <c r="C131" s="178"/>
      <c r="D131" s="75" t="s">
        <v>381</v>
      </c>
      <c r="E131" s="183"/>
      <c r="F131" s="61"/>
      <c r="G131" s="62"/>
      <c r="H131" s="62"/>
      <c r="I131" s="63" t="s">
        <v>1531</v>
      </c>
    </row>
    <row r="132" spans="1:9" ht="24" x14ac:dyDescent="0.2">
      <c r="A132" s="304"/>
      <c r="B132" s="172" t="s">
        <v>2390</v>
      </c>
      <c r="C132" s="172" t="s">
        <v>76</v>
      </c>
      <c r="D132" s="2" t="s">
        <v>381</v>
      </c>
      <c r="E132" s="182"/>
      <c r="F132" s="22" t="s">
        <v>1437</v>
      </c>
      <c r="G132" s="23" t="s">
        <v>1259</v>
      </c>
      <c r="H132" s="23" t="s">
        <v>460</v>
      </c>
      <c r="I132" s="9" t="s">
        <v>1532</v>
      </c>
    </row>
    <row r="133" spans="1:9" ht="24" x14ac:dyDescent="0.2">
      <c r="A133" s="304"/>
      <c r="B133" s="172" t="s">
        <v>2390</v>
      </c>
      <c r="C133" s="172" t="s">
        <v>76</v>
      </c>
      <c r="D133" s="2" t="s">
        <v>381</v>
      </c>
      <c r="E133" s="182"/>
      <c r="F133" s="22" t="s">
        <v>1437</v>
      </c>
      <c r="G133" s="23" t="s">
        <v>1259</v>
      </c>
      <c r="H133" s="23" t="s">
        <v>460</v>
      </c>
      <c r="I133" s="9" t="s">
        <v>3665</v>
      </c>
    </row>
    <row r="134" spans="1:9" ht="24" x14ac:dyDescent="0.2">
      <c r="A134" s="176"/>
      <c r="B134" s="294"/>
      <c r="C134" s="178"/>
      <c r="D134" s="75" t="s">
        <v>381</v>
      </c>
      <c r="E134" s="61"/>
      <c r="F134" s="61"/>
      <c r="G134" s="62"/>
      <c r="H134" s="62"/>
      <c r="I134" s="63" t="s">
        <v>1534</v>
      </c>
    </row>
    <row r="135" spans="1:9" ht="24" x14ac:dyDescent="0.2">
      <c r="A135" s="304"/>
      <c r="B135" s="172" t="s">
        <v>2390</v>
      </c>
      <c r="C135" s="172" t="s">
        <v>76</v>
      </c>
      <c r="D135" s="2" t="s">
        <v>381</v>
      </c>
      <c r="E135" s="182"/>
      <c r="F135" s="22" t="s">
        <v>1437</v>
      </c>
      <c r="G135" s="23" t="s">
        <v>1259</v>
      </c>
      <c r="H135" s="23" t="s">
        <v>460</v>
      </c>
      <c r="I135" s="9" t="s">
        <v>3511</v>
      </c>
    </row>
    <row r="136" spans="1:9" ht="24" x14ac:dyDescent="0.2">
      <c r="A136" s="304"/>
      <c r="B136" s="172" t="s">
        <v>2390</v>
      </c>
      <c r="C136" s="172" t="s">
        <v>76</v>
      </c>
      <c r="D136" s="2" t="s">
        <v>381</v>
      </c>
      <c r="E136" s="182"/>
      <c r="F136" s="22" t="s">
        <v>1437</v>
      </c>
      <c r="G136" s="23" t="s">
        <v>1259</v>
      </c>
      <c r="H136" s="23" t="s">
        <v>460</v>
      </c>
      <c r="I136" s="9" t="s">
        <v>1536</v>
      </c>
    </row>
    <row r="137" spans="1:9" x14ac:dyDescent="0.2">
      <c r="A137" s="304"/>
      <c r="B137" s="172" t="s">
        <v>2390</v>
      </c>
      <c r="C137" s="172" t="s">
        <v>76</v>
      </c>
      <c r="D137" s="2" t="s">
        <v>381</v>
      </c>
      <c r="E137" s="182"/>
      <c r="F137" s="22" t="s">
        <v>1437</v>
      </c>
      <c r="G137" s="23" t="s">
        <v>1259</v>
      </c>
      <c r="H137" s="23" t="s">
        <v>460</v>
      </c>
      <c r="I137" s="9" t="s">
        <v>1537</v>
      </c>
    </row>
    <row r="138" spans="1:9" x14ac:dyDescent="0.2">
      <c r="A138" s="304"/>
      <c r="B138" s="172" t="s">
        <v>2390</v>
      </c>
      <c r="C138" s="172" t="s">
        <v>76</v>
      </c>
      <c r="D138" s="2" t="s">
        <v>381</v>
      </c>
      <c r="E138" s="182"/>
      <c r="F138" s="22" t="s">
        <v>1437</v>
      </c>
      <c r="G138" s="23" t="s">
        <v>1259</v>
      </c>
      <c r="H138" s="23" t="s">
        <v>259</v>
      </c>
      <c r="I138" s="9" t="s">
        <v>1538</v>
      </c>
    </row>
    <row r="139" spans="1:9" x14ac:dyDescent="0.2">
      <c r="A139" s="304"/>
      <c r="B139" s="172" t="s">
        <v>2390</v>
      </c>
      <c r="C139" s="172" t="s">
        <v>76</v>
      </c>
      <c r="D139" s="2" t="s">
        <v>381</v>
      </c>
      <c r="E139" s="182"/>
      <c r="F139" s="22" t="s">
        <v>1437</v>
      </c>
      <c r="G139" s="23" t="s">
        <v>1259</v>
      </c>
      <c r="H139" s="23" t="s">
        <v>142</v>
      </c>
      <c r="I139" s="9" t="s">
        <v>1539</v>
      </c>
    </row>
    <row r="140" spans="1:9" ht="24" x14ac:dyDescent="0.2">
      <c r="A140" s="304"/>
      <c r="B140" s="172" t="s">
        <v>2390</v>
      </c>
      <c r="C140" s="172" t="s">
        <v>76</v>
      </c>
      <c r="D140" s="77" t="s">
        <v>381</v>
      </c>
      <c r="E140" s="182"/>
      <c r="F140" s="22" t="s">
        <v>1437</v>
      </c>
      <c r="G140" s="23" t="s">
        <v>1259</v>
      </c>
      <c r="H140" s="23" t="s">
        <v>460</v>
      </c>
      <c r="I140" s="9" t="s">
        <v>1540</v>
      </c>
    </row>
    <row r="141" spans="1:9" ht="36" x14ac:dyDescent="0.2">
      <c r="A141" s="176"/>
      <c r="B141" s="294"/>
      <c r="C141" s="178"/>
      <c r="D141" s="75" t="s">
        <v>381</v>
      </c>
      <c r="E141" s="183"/>
      <c r="F141" s="61"/>
      <c r="G141" s="62"/>
      <c r="H141" s="62"/>
      <c r="I141" s="63" t="s">
        <v>3666</v>
      </c>
    </row>
    <row r="142" spans="1:9" ht="24" x14ac:dyDescent="0.2">
      <c r="A142" s="304"/>
      <c r="B142" s="172" t="s">
        <v>2390</v>
      </c>
      <c r="C142" s="172" t="s">
        <v>76</v>
      </c>
      <c r="D142" s="2" t="s">
        <v>381</v>
      </c>
      <c r="E142" s="182"/>
      <c r="F142" s="22" t="s">
        <v>1437</v>
      </c>
      <c r="G142" s="23" t="s">
        <v>1435</v>
      </c>
      <c r="H142" s="23" t="s">
        <v>248</v>
      </c>
      <c r="I142" s="9" t="s">
        <v>1541</v>
      </c>
    </row>
    <row r="143" spans="1:9" x14ac:dyDescent="0.2">
      <c r="A143" s="176"/>
      <c r="B143" s="294"/>
      <c r="C143" s="178"/>
      <c r="D143" s="75" t="s">
        <v>381</v>
      </c>
      <c r="E143" s="183"/>
      <c r="F143" s="61"/>
      <c r="G143" s="62"/>
      <c r="H143" s="62"/>
      <c r="I143" s="63" t="s">
        <v>2119</v>
      </c>
    </row>
    <row r="144" spans="1:9" ht="24" x14ac:dyDescent="0.2">
      <c r="A144" s="176"/>
      <c r="B144" s="295"/>
      <c r="C144" s="319"/>
      <c r="D144" s="75" t="s">
        <v>381</v>
      </c>
      <c r="E144" s="61"/>
      <c r="F144" s="61"/>
      <c r="G144" s="62"/>
      <c r="H144" s="62"/>
      <c r="I144" s="63" t="s">
        <v>1542</v>
      </c>
    </row>
    <row r="145" spans="1:9" ht="24" x14ac:dyDescent="0.2">
      <c r="A145" s="304"/>
      <c r="B145" s="172" t="s">
        <v>2390</v>
      </c>
      <c r="C145" s="172" t="s">
        <v>76</v>
      </c>
      <c r="D145" s="2" t="s">
        <v>381</v>
      </c>
      <c r="E145" s="182"/>
      <c r="F145" s="22" t="s">
        <v>1437</v>
      </c>
      <c r="G145" s="23" t="s">
        <v>1460</v>
      </c>
      <c r="H145" s="23" t="s">
        <v>464</v>
      </c>
      <c r="I145" s="9" t="s">
        <v>2118</v>
      </c>
    </row>
    <row r="146" spans="1:9" ht="48" x14ac:dyDescent="0.2">
      <c r="A146" s="304"/>
      <c r="B146" s="178"/>
      <c r="C146" s="178"/>
      <c r="D146" s="75" t="s">
        <v>381</v>
      </c>
      <c r="E146" s="183"/>
      <c r="F146" s="61"/>
      <c r="G146" s="62"/>
      <c r="H146" s="62"/>
      <c r="I146" s="63" t="s">
        <v>2123</v>
      </c>
    </row>
    <row r="147" spans="1:9" ht="24" x14ac:dyDescent="0.2">
      <c r="A147" s="304"/>
      <c r="B147" s="172" t="s">
        <v>2390</v>
      </c>
      <c r="C147" s="172" t="s">
        <v>76</v>
      </c>
      <c r="D147" s="2" t="s">
        <v>381</v>
      </c>
      <c r="E147" s="182"/>
      <c r="F147" s="22" t="s">
        <v>1437</v>
      </c>
      <c r="G147" s="23" t="s">
        <v>1259</v>
      </c>
      <c r="H147" s="23" t="s">
        <v>460</v>
      </c>
      <c r="I147" s="9" t="s">
        <v>1546</v>
      </c>
    </row>
    <row r="148" spans="1:9" ht="24" x14ac:dyDescent="0.2">
      <c r="A148" s="304"/>
      <c r="B148" s="172" t="s">
        <v>2390</v>
      </c>
      <c r="C148" s="172" t="s">
        <v>76</v>
      </c>
      <c r="D148" s="2" t="s">
        <v>381</v>
      </c>
      <c r="E148" s="182"/>
      <c r="F148" s="22" t="s">
        <v>1437</v>
      </c>
      <c r="G148" s="23" t="s">
        <v>1259</v>
      </c>
      <c r="H148" s="23" t="s">
        <v>143</v>
      </c>
      <c r="I148" s="9" t="s">
        <v>1547</v>
      </c>
    </row>
    <row r="149" spans="1:9" ht="24" x14ac:dyDescent="0.2">
      <c r="A149" s="304"/>
      <c r="B149" s="172" t="s">
        <v>2390</v>
      </c>
      <c r="C149" s="172" t="s">
        <v>76</v>
      </c>
      <c r="D149" s="2" t="s">
        <v>381</v>
      </c>
      <c r="E149" s="182"/>
      <c r="F149" s="22" t="s">
        <v>1437</v>
      </c>
      <c r="G149" s="23" t="s">
        <v>1259</v>
      </c>
      <c r="H149" s="23" t="s">
        <v>375</v>
      </c>
      <c r="I149" s="9" t="s">
        <v>3415</v>
      </c>
    </row>
    <row r="150" spans="1:9" ht="24" x14ac:dyDescent="0.2">
      <c r="A150" s="304"/>
      <c r="B150" s="172" t="s">
        <v>2390</v>
      </c>
      <c r="C150" s="172" t="s">
        <v>76</v>
      </c>
      <c r="D150" s="2" t="s">
        <v>381</v>
      </c>
      <c r="E150" s="182"/>
      <c r="F150" s="22" t="s">
        <v>1437</v>
      </c>
      <c r="G150" s="23" t="s">
        <v>1259</v>
      </c>
      <c r="H150" s="23" t="s">
        <v>460</v>
      </c>
      <c r="I150" s="9" t="s">
        <v>1548</v>
      </c>
    </row>
    <row r="151" spans="1:9" ht="24" x14ac:dyDescent="0.2">
      <c r="A151" s="304"/>
      <c r="B151" s="172" t="s">
        <v>2390</v>
      </c>
      <c r="C151" s="172" t="s">
        <v>76</v>
      </c>
      <c r="D151" s="2" t="s">
        <v>381</v>
      </c>
      <c r="E151" s="182"/>
      <c r="F151" s="22" t="s">
        <v>1437</v>
      </c>
      <c r="G151" s="23" t="s">
        <v>1259</v>
      </c>
      <c r="H151" s="23" t="s">
        <v>283</v>
      </c>
      <c r="I151" s="9" t="s">
        <v>1549</v>
      </c>
    </row>
    <row r="152" spans="1:9" ht="24" x14ac:dyDescent="0.2">
      <c r="A152" s="176"/>
      <c r="B152" s="178"/>
      <c r="C152" s="178"/>
      <c r="D152" s="75" t="s">
        <v>381</v>
      </c>
      <c r="E152" s="183"/>
      <c r="F152" s="61"/>
      <c r="G152" s="62"/>
      <c r="H152" s="62"/>
      <c r="I152" s="63" t="s">
        <v>1550</v>
      </c>
    </row>
    <row r="153" spans="1:9" x14ac:dyDescent="0.2">
      <c r="A153" s="176"/>
      <c r="B153" s="294"/>
      <c r="C153" s="178"/>
      <c r="D153" s="75" t="s">
        <v>381</v>
      </c>
      <c r="E153" s="183"/>
      <c r="F153" s="61"/>
      <c r="G153" s="62"/>
      <c r="H153" s="62"/>
      <c r="I153" s="63" t="s">
        <v>1552</v>
      </c>
    </row>
    <row r="154" spans="1:9" x14ac:dyDescent="0.2">
      <c r="A154" s="304"/>
      <c r="B154" s="172" t="s">
        <v>2390</v>
      </c>
      <c r="C154" s="172" t="s">
        <v>76</v>
      </c>
      <c r="D154" s="2" t="s">
        <v>381</v>
      </c>
      <c r="E154" s="182"/>
      <c r="F154" s="22" t="s">
        <v>1437</v>
      </c>
      <c r="G154" s="23" t="s">
        <v>1460</v>
      </c>
      <c r="H154" s="23" t="s">
        <v>246</v>
      </c>
      <c r="I154" s="9" t="s">
        <v>1553</v>
      </c>
    </row>
    <row r="155" spans="1:9" ht="24" x14ac:dyDescent="0.2">
      <c r="A155" s="176"/>
      <c r="B155" s="295"/>
      <c r="C155" s="319"/>
      <c r="D155" s="75" t="s">
        <v>381</v>
      </c>
      <c r="E155" s="61"/>
      <c r="F155" s="61"/>
      <c r="G155" s="62"/>
      <c r="H155" s="62"/>
      <c r="I155" s="63" t="s">
        <v>1554</v>
      </c>
    </row>
    <row r="156" spans="1:9" ht="24" x14ac:dyDescent="0.2">
      <c r="A156" s="176"/>
      <c r="B156" s="294"/>
      <c r="C156" s="178"/>
      <c r="D156" s="75" t="s">
        <v>381</v>
      </c>
      <c r="E156" s="183"/>
      <c r="F156" s="61"/>
      <c r="G156" s="62"/>
      <c r="H156" s="62"/>
      <c r="I156" s="63" t="s">
        <v>1555</v>
      </c>
    </row>
    <row r="157" spans="1:9" ht="24" x14ac:dyDescent="0.2">
      <c r="A157" s="176"/>
      <c r="B157" s="294"/>
      <c r="C157" s="178"/>
      <c r="D157" s="75" t="s">
        <v>381</v>
      </c>
      <c r="E157" s="183"/>
      <c r="F157" s="61"/>
      <c r="G157" s="62"/>
      <c r="H157" s="62"/>
      <c r="I157" s="63" t="s">
        <v>1556</v>
      </c>
    </row>
    <row r="158" spans="1:9" ht="24" x14ac:dyDescent="0.2">
      <c r="A158" s="304"/>
      <c r="B158" s="172" t="s">
        <v>2390</v>
      </c>
      <c r="C158" s="172" t="s">
        <v>76</v>
      </c>
      <c r="D158" s="2" t="s">
        <v>381</v>
      </c>
      <c r="E158" s="182"/>
      <c r="F158" s="22" t="s">
        <v>1437</v>
      </c>
      <c r="G158" s="23" t="s">
        <v>1259</v>
      </c>
      <c r="H158" s="23" t="s">
        <v>460</v>
      </c>
      <c r="I158" s="9" t="s">
        <v>3606</v>
      </c>
    </row>
    <row r="159" spans="1:9" x14ac:dyDescent="0.2">
      <c r="A159" s="304"/>
      <c r="B159" s="172" t="s">
        <v>2390</v>
      </c>
      <c r="C159" s="172" t="s">
        <v>76</v>
      </c>
      <c r="D159" s="2" t="s">
        <v>381</v>
      </c>
      <c r="E159" s="182"/>
      <c r="F159" s="22" t="s">
        <v>1437</v>
      </c>
      <c r="G159" s="23" t="s">
        <v>1259</v>
      </c>
      <c r="H159" s="23" t="s">
        <v>142</v>
      </c>
      <c r="I159" s="9" t="s">
        <v>1558</v>
      </c>
    </row>
    <row r="160" spans="1:9" ht="24" x14ac:dyDescent="0.2">
      <c r="A160" s="304"/>
      <c r="B160" s="172" t="s">
        <v>2390</v>
      </c>
      <c r="C160" s="172" t="s">
        <v>76</v>
      </c>
      <c r="D160" s="2" t="s">
        <v>381</v>
      </c>
      <c r="E160" s="182"/>
      <c r="F160" s="22" t="s">
        <v>1437</v>
      </c>
      <c r="G160" s="23" t="s">
        <v>1259</v>
      </c>
      <c r="H160" s="23" t="s">
        <v>460</v>
      </c>
      <c r="I160" s="9" t="s">
        <v>1559</v>
      </c>
    </row>
    <row r="161" spans="1:9" ht="24" x14ac:dyDescent="0.2">
      <c r="A161" s="304"/>
      <c r="B161" s="172" t="s">
        <v>2390</v>
      </c>
      <c r="C161" s="172" t="s">
        <v>76</v>
      </c>
      <c r="D161" s="2" t="s">
        <v>381</v>
      </c>
      <c r="E161" s="182"/>
      <c r="F161" s="22" t="s">
        <v>1437</v>
      </c>
      <c r="G161" s="23" t="s">
        <v>1259</v>
      </c>
      <c r="H161" s="23" t="s">
        <v>460</v>
      </c>
      <c r="I161" s="9" t="s">
        <v>1560</v>
      </c>
    </row>
    <row r="162" spans="1:9" ht="24" x14ac:dyDescent="0.2">
      <c r="A162" s="304"/>
      <c r="B162" s="172" t="s">
        <v>2390</v>
      </c>
      <c r="C162" s="172" t="s">
        <v>76</v>
      </c>
      <c r="D162" s="2" t="s">
        <v>381</v>
      </c>
      <c r="E162" s="182"/>
      <c r="F162" s="22" t="s">
        <v>1437</v>
      </c>
      <c r="G162" s="23" t="s">
        <v>1259</v>
      </c>
      <c r="H162" s="23" t="s">
        <v>1561</v>
      </c>
      <c r="I162" s="9" t="s">
        <v>1562</v>
      </c>
    </row>
    <row r="163" spans="1:9" ht="24" x14ac:dyDescent="0.2">
      <c r="A163" s="176"/>
      <c r="B163" s="295"/>
      <c r="C163" s="319"/>
      <c r="D163" s="75" t="s">
        <v>381</v>
      </c>
      <c r="E163" s="61"/>
      <c r="F163" s="61"/>
      <c r="G163" s="62"/>
      <c r="H163" s="62"/>
      <c r="I163" s="63" t="s">
        <v>1563</v>
      </c>
    </row>
    <row r="164" spans="1:9" x14ac:dyDescent="0.2">
      <c r="A164" s="304"/>
      <c r="B164" s="172" t="s">
        <v>2390</v>
      </c>
      <c r="C164" s="172" t="s">
        <v>76</v>
      </c>
      <c r="D164" s="2" t="s">
        <v>381</v>
      </c>
      <c r="E164" s="182"/>
      <c r="F164" s="22" t="s">
        <v>1437</v>
      </c>
      <c r="G164" s="23" t="s">
        <v>443</v>
      </c>
      <c r="H164" s="23" t="s">
        <v>479</v>
      </c>
      <c r="I164" s="9" t="s">
        <v>1564</v>
      </c>
    </row>
    <row r="165" spans="1:9" x14ac:dyDescent="0.2">
      <c r="A165" s="304"/>
      <c r="B165" s="172" t="s">
        <v>2390</v>
      </c>
      <c r="C165" s="172" t="s">
        <v>76</v>
      </c>
      <c r="D165" s="2" t="s">
        <v>381</v>
      </c>
      <c r="E165" s="182"/>
      <c r="F165" s="22" t="s">
        <v>1437</v>
      </c>
      <c r="G165" s="23" t="s">
        <v>443</v>
      </c>
      <c r="H165" s="23" t="s">
        <v>479</v>
      </c>
      <c r="I165" s="9" t="s">
        <v>1565</v>
      </c>
    </row>
    <row r="166" spans="1:9" ht="24" x14ac:dyDescent="0.2">
      <c r="A166" s="304"/>
      <c r="B166" s="172" t="s">
        <v>2390</v>
      </c>
      <c r="C166" s="172" t="s">
        <v>76</v>
      </c>
      <c r="D166" s="2" t="s">
        <v>381</v>
      </c>
      <c r="E166" s="182"/>
      <c r="F166" s="22" t="s">
        <v>1437</v>
      </c>
      <c r="G166" s="23" t="s">
        <v>1435</v>
      </c>
      <c r="H166" s="23" t="s">
        <v>26</v>
      </c>
      <c r="I166" s="9" t="s">
        <v>1566</v>
      </c>
    </row>
    <row r="167" spans="1:9" ht="24" x14ac:dyDescent="0.2">
      <c r="A167" s="176"/>
      <c r="B167" s="294"/>
      <c r="C167" s="178"/>
      <c r="D167" s="75" t="s">
        <v>381</v>
      </c>
      <c r="E167" s="183"/>
      <c r="F167" s="61"/>
      <c r="G167" s="62"/>
      <c r="H167" s="62"/>
      <c r="I167" s="63" t="s">
        <v>3454</v>
      </c>
    </row>
    <row r="168" spans="1:9" ht="24" x14ac:dyDescent="0.2">
      <c r="A168" s="304"/>
      <c r="B168" s="172" t="s">
        <v>2390</v>
      </c>
      <c r="C168" s="172" t="s">
        <v>76</v>
      </c>
      <c r="D168" s="2" t="s">
        <v>381</v>
      </c>
      <c r="E168" s="182"/>
      <c r="F168" s="22" t="s">
        <v>1437</v>
      </c>
      <c r="G168" s="23" t="s">
        <v>1259</v>
      </c>
      <c r="H168" s="23" t="s">
        <v>460</v>
      </c>
      <c r="I168" s="9" t="s">
        <v>3416</v>
      </c>
    </row>
    <row r="169" spans="1:9" ht="24" x14ac:dyDescent="0.2">
      <c r="A169" s="176"/>
      <c r="B169" s="294"/>
      <c r="C169" s="178"/>
      <c r="D169" s="75" t="s">
        <v>381</v>
      </c>
      <c r="E169" s="183"/>
      <c r="F169" s="61"/>
      <c r="G169" s="62"/>
      <c r="H169" s="62"/>
      <c r="I169" s="63" t="s">
        <v>3451</v>
      </c>
    </row>
    <row r="170" spans="1:9" ht="24" x14ac:dyDescent="0.2">
      <c r="A170" s="304"/>
      <c r="B170" s="172" t="s">
        <v>2390</v>
      </c>
      <c r="C170" s="172" t="s">
        <v>76</v>
      </c>
      <c r="D170" s="2" t="s">
        <v>381</v>
      </c>
      <c r="E170" s="182"/>
      <c r="F170" s="22" t="s">
        <v>1437</v>
      </c>
      <c r="G170" s="23" t="s">
        <v>1259</v>
      </c>
      <c r="H170" s="23" t="s">
        <v>142</v>
      </c>
      <c r="I170" s="9" t="s">
        <v>3452</v>
      </c>
    </row>
    <row r="171" spans="1:9" ht="24" x14ac:dyDescent="0.2">
      <c r="A171" s="176"/>
      <c r="B171" s="294"/>
      <c r="C171" s="178"/>
      <c r="D171" s="75" t="s">
        <v>381</v>
      </c>
      <c r="E171" s="183"/>
      <c r="F171" s="61"/>
      <c r="G171" s="62"/>
      <c r="H171" s="62"/>
      <c r="I171" s="63" t="s">
        <v>3453</v>
      </c>
    </row>
    <row r="172" spans="1:9" ht="24" x14ac:dyDescent="0.2">
      <c r="A172" s="304"/>
      <c r="B172" s="172" t="s">
        <v>2390</v>
      </c>
      <c r="C172" s="172" t="s">
        <v>76</v>
      </c>
      <c r="D172" s="2" t="s">
        <v>381</v>
      </c>
      <c r="E172" s="182"/>
      <c r="F172" s="22" t="s">
        <v>1437</v>
      </c>
      <c r="G172" s="23" t="s">
        <v>1435</v>
      </c>
      <c r="H172" s="23" t="s">
        <v>224</v>
      </c>
      <c r="I172" s="9" t="s">
        <v>3592</v>
      </c>
    </row>
    <row r="173" spans="1:9" ht="24" x14ac:dyDescent="0.2">
      <c r="A173" s="304"/>
      <c r="B173" s="172" t="s">
        <v>2390</v>
      </c>
      <c r="C173" s="172" t="s">
        <v>76</v>
      </c>
      <c r="D173" s="2" t="s">
        <v>381</v>
      </c>
      <c r="E173" s="182"/>
      <c r="F173" s="22" t="s">
        <v>1437</v>
      </c>
      <c r="G173" s="23" t="s">
        <v>443</v>
      </c>
      <c r="H173" s="23" t="s">
        <v>479</v>
      </c>
      <c r="I173" s="9" t="s">
        <v>3594</v>
      </c>
    </row>
    <row r="174" spans="1:9" ht="24" x14ac:dyDescent="0.2">
      <c r="A174" s="304"/>
      <c r="B174" s="172" t="s">
        <v>2390</v>
      </c>
      <c r="C174" s="172" t="s">
        <v>76</v>
      </c>
      <c r="D174" s="2" t="s">
        <v>381</v>
      </c>
      <c r="E174" s="182"/>
      <c r="F174" s="22" t="s">
        <v>1437</v>
      </c>
      <c r="G174" s="23" t="s">
        <v>1435</v>
      </c>
      <c r="H174" s="23" t="s">
        <v>224</v>
      </c>
      <c r="I174" s="9" t="s">
        <v>3595</v>
      </c>
    </row>
    <row r="175" spans="1:9" ht="24" x14ac:dyDescent="0.2">
      <c r="A175" s="304"/>
      <c r="B175" s="172" t="s">
        <v>2390</v>
      </c>
      <c r="C175" s="172" t="s">
        <v>76</v>
      </c>
      <c r="D175" s="2" t="s">
        <v>381</v>
      </c>
      <c r="E175" s="182"/>
      <c r="F175" s="22" t="s">
        <v>1437</v>
      </c>
      <c r="G175" s="23" t="s">
        <v>1435</v>
      </c>
      <c r="H175" s="23" t="s">
        <v>465</v>
      </c>
      <c r="I175" s="9" t="s">
        <v>3596</v>
      </c>
    </row>
    <row r="176" spans="1:9" x14ac:dyDescent="0.2">
      <c r="A176" s="176"/>
      <c r="B176" s="294"/>
      <c r="C176" s="178"/>
      <c r="D176" s="75" t="s">
        <v>381</v>
      </c>
      <c r="E176" s="183"/>
      <c r="F176" s="61"/>
      <c r="G176" s="62"/>
      <c r="H176" s="62"/>
      <c r="I176" s="63" t="s">
        <v>3597</v>
      </c>
    </row>
    <row r="177" spans="1:9" x14ac:dyDescent="0.2">
      <c r="A177" s="304"/>
      <c r="B177" s="172" t="s">
        <v>2390</v>
      </c>
      <c r="C177" s="172" t="s">
        <v>76</v>
      </c>
      <c r="D177" s="2" t="s">
        <v>381</v>
      </c>
      <c r="E177" s="182"/>
      <c r="F177" s="22" t="s">
        <v>1437</v>
      </c>
      <c r="G177" s="23" t="s">
        <v>1259</v>
      </c>
      <c r="H177" s="23" t="s">
        <v>283</v>
      </c>
      <c r="I177" s="9" t="s">
        <v>3674</v>
      </c>
    </row>
    <row r="178" spans="1:9" ht="24" x14ac:dyDescent="0.2">
      <c r="A178" s="304">
        <f>+A89+1</f>
        <v>11</v>
      </c>
      <c r="B178" s="308" t="s">
        <v>2408</v>
      </c>
      <c r="C178" s="308" t="s">
        <v>76</v>
      </c>
      <c r="D178" s="303" t="s">
        <v>1568</v>
      </c>
      <c r="E178" s="309">
        <f>COUNTIF($B$8:$B$822,"HK")-1</f>
        <v>6</v>
      </c>
      <c r="F178" s="305" t="s">
        <v>1436</v>
      </c>
      <c r="G178" s="305" t="s">
        <v>1259</v>
      </c>
      <c r="H178" s="305" t="s">
        <v>460</v>
      </c>
      <c r="I178" s="306" t="s">
        <v>1567</v>
      </c>
    </row>
    <row r="179" spans="1:9" ht="18.75" customHeight="1" x14ac:dyDescent="0.2">
      <c r="A179" s="304"/>
      <c r="B179" s="172" t="s">
        <v>2408</v>
      </c>
      <c r="C179" s="172" t="s">
        <v>76</v>
      </c>
      <c r="D179" s="2" t="s">
        <v>1568</v>
      </c>
      <c r="E179" s="182"/>
      <c r="F179" s="22" t="s">
        <v>1437</v>
      </c>
      <c r="G179" s="23" t="s">
        <v>1259</v>
      </c>
      <c r="H179" s="23" t="s">
        <v>218</v>
      </c>
      <c r="I179" s="9" t="s">
        <v>1569</v>
      </c>
    </row>
    <row r="180" spans="1:9" x14ac:dyDescent="0.2">
      <c r="A180" s="304"/>
      <c r="B180" s="172" t="s">
        <v>2408</v>
      </c>
      <c r="C180" s="172" t="s">
        <v>76</v>
      </c>
      <c r="D180" s="2" t="s">
        <v>1568</v>
      </c>
      <c r="E180" s="182"/>
      <c r="F180" s="22" t="s">
        <v>1437</v>
      </c>
      <c r="G180" s="23" t="s">
        <v>1259</v>
      </c>
      <c r="H180" s="23" t="s">
        <v>460</v>
      </c>
      <c r="I180" s="9" t="s">
        <v>2254</v>
      </c>
    </row>
    <row r="181" spans="1:9" x14ac:dyDescent="0.2">
      <c r="A181" s="304"/>
      <c r="B181" s="172" t="s">
        <v>2408</v>
      </c>
      <c r="C181" s="172" t="s">
        <v>76</v>
      </c>
      <c r="D181" s="2" t="s">
        <v>1568</v>
      </c>
      <c r="E181" s="182"/>
      <c r="F181" s="22" t="s">
        <v>1437</v>
      </c>
      <c r="G181" s="23" t="s">
        <v>1435</v>
      </c>
      <c r="H181" s="23" t="s">
        <v>465</v>
      </c>
      <c r="I181" s="9" t="s">
        <v>2255</v>
      </c>
    </row>
    <row r="182" spans="1:9" x14ac:dyDescent="0.2">
      <c r="A182" s="304"/>
      <c r="B182" s="172" t="s">
        <v>2408</v>
      </c>
      <c r="C182" s="172" t="s">
        <v>76</v>
      </c>
      <c r="D182" s="2" t="s">
        <v>1568</v>
      </c>
      <c r="E182" s="182"/>
      <c r="F182" s="22" t="s">
        <v>1437</v>
      </c>
      <c r="G182" s="23" t="s">
        <v>1259</v>
      </c>
      <c r="H182" s="23" t="s">
        <v>143</v>
      </c>
      <c r="I182" s="9" t="s">
        <v>3499</v>
      </c>
    </row>
    <row r="183" spans="1:9" x14ac:dyDescent="0.2">
      <c r="A183" s="304"/>
      <c r="B183" s="172" t="s">
        <v>2408</v>
      </c>
      <c r="C183" s="172" t="s">
        <v>76</v>
      </c>
      <c r="D183" s="2" t="s">
        <v>1568</v>
      </c>
      <c r="E183" s="182"/>
      <c r="F183" s="22" t="s">
        <v>1437</v>
      </c>
      <c r="G183" s="23" t="s">
        <v>1259</v>
      </c>
      <c r="H183" s="23" t="s">
        <v>460</v>
      </c>
      <c r="I183" s="9" t="s">
        <v>3500</v>
      </c>
    </row>
    <row r="184" spans="1:9" x14ac:dyDescent="0.2">
      <c r="A184" s="304"/>
      <c r="B184" s="172" t="s">
        <v>2408</v>
      </c>
      <c r="C184" s="172" t="s">
        <v>76</v>
      </c>
      <c r="D184" s="2" t="s">
        <v>1568</v>
      </c>
      <c r="E184" s="182"/>
      <c r="F184" s="22" t="s">
        <v>1437</v>
      </c>
      <c r="G184" s="23" t="s">
        <v>1435</v>
      </c>
      <c r="H184" s="23" t="s">
        <v>55</v>
      </c>
      <c r="I184" s="9" t="s">
        <v>3501</v>
      </c>
    </row>
    <row r="185" spans="1:9" x14ac:dyDescent="0.2">
      <c r="A185" s="304">
        <f>+A178+1</f>
        <v>12</v>
      </c>
      <c r="B185" s="308" t="s">
        <v>3167</v>
      </c>
      <c r="C185" s="308" t="s">
        <v>76</v>
      </c>
      <c r="D185" s="303" t="s">
        <v>1570</v>
      </c>
      <c r="E185" s="309">
        <f>COUNTIF($B$8:$B$822,"CP")-1</f>
        <v>17</v>
      </c>
      <c r="F185" s="305" t="s">
        <v>1436</v>
      </c>
      <c r="G185" s="305" t="s">
        <v>1259</v>
      </c>
      <c r="H185" s="305" t="s">
        <v>460</v>
      </c>
      <c r="I185" s="306" t="s">
        <v>1571</v>
      </c>
    </row>
    <row r="186" spans="1:9" ht="18.75" customHeight="1" x14ac:dyDescent="0.2">
      <c r="A186" s="304"/>
      <c r="B186" s="172" t="s">
        <v>3167</v>
      </c>
      <c r="C186" s="172" t="s">
        <v>76</v>
      </c>
      <c r="D186" s="85" t="s">
        <v>1570</v>
      </c>
      <c r="E186" s="182"/>
      <c r="F186" s="23" t="s">
        <v>1437</v>
      </c>
      <c r="G186" s="23" t="s">
        <v>1259</v>
      </c>
      <c r="H186" s="23" t="s">
        <v>218</v>
      </c>
      <c r="I186" s="9" t="s">
        <v>1572</v>
      </c>
    </row>
    <row r="187" spans="1:9" ht="24" x14ac:dyDescent="0.2">
      <c r="A187" s="304"/>
      <c r="B187" s="172" t="s">
        <v>3167</v>
      </c>
      <c r="C187" s="172" t="s">
        <v>76</v>
      </c>
      <c r="D187" s="85" t="s">
        <v>1570</v>
      </c>
      <c r="E187" s="182"/>
      <c r="F187" s="23" t="s">
        <v>1437</v>
      </c>
      <c r="G187" s="23" t="s">
        <v>1259</v>
      </c>
      <c r="H187" s="23" t="s">
        <v>142</v>
      </c>
      <c r="I187" s="9" t="s">
        <v>1573</v>
      </c>
    </row>
    <row r="188" spans="1:9" ht="24" x14ac:dyDescent="0.2">
      <c r="A188" s="304"/>
      <c r="B188" s="172" t="s">
        <v>3167</v>
      </c>
      <c r="C188" s="172" t="s">
        <v>76</v>
      </c>
      <c r="D188" s="85" t="s">
        <v>1570</v>
      </c>
      <c r="E188" s="182"/>
      <c r="F188" s="23" t="s">
        <v>1437</v>
      </c>
      <c r="G188" s="23" t="s">
        <v>1435</v>
      </c>
      <c r="H188" s="23" t="s">
        <v>465</v>
      </c>
      <c r="I188" s="9" t="s">
        <v>1574</v>
      </c>
    </row>
    <row r="189" spans="1:9" x14ac:dyDescent="0.2">
      <c r="A189" s="304"/>
      <c r="B189" s="172" t="s">
        <v>3167</v>
      </c>
      <c r="C189" s="172" t="s">
        <v>76</v>
      </c>
      <c r="D189" s="85" t="s">
        <v>1570</v>
      </c>
      <c r="E189" s="182"/>
      <c r="F189" s="23" t="s">
        <v>1437</v>
      </c>
      <c r="G189" s="23" t="s">
        <v>1259</v>
      </c>
      <c r="H189" s="23" t="s">
        <v>375</v>
      </c>
      <c r="I189" s="9" t="s">
        <v>1575</v>
      </c>
    </row>
    <row r="190" spans="1:9" x14ac:dyDescent="0.2">
      <c r="A190" s="304"/>
      <c r="B190" s="172" t="s">
        <v>3167</v>
      </c>
      <c r="C190" s="172" t="s">
        <v>76</v>
      </c>
      <c r="D190" s="85" t="s">
        <v>1570</v>
      </c>
      <c r="E190" s="182"/>
      <c r="F190" s="23" t="s">
        <v>1437</v>
      </c>
      <c r="G190" s="23" t="s">
        <v>1259</v>
      </c>
      <c r="H190" s="23" t="s">
        <v>460</v>
      </c>
      <c r="I190" s="9" t="s">
        <v>1576</v>
      </c>
    </row>
    <row r="191" spans="1:9" ht="24" x14ac:dyDescent="0.2">
      <c r="A191" s="304"/>
      <c r="B191" s="172" t="s">
        <v>3167</v>
      </c>
      <c r="C191" s="172" t="s">
        <v>76</v>
      </c>
      <c r="D191" s="85" t="s">
        <v>1570</v>
      </c>
      <c r="E191" s="182"/>
      <c r="F191" s="23" t="s">
        <v>1437</v>
      </c>
      <c r="G191" s="23" t="s">
        <v>1259</v>
      </c>
      <c r="H191" s="23" t="s">
        <v>460</v>
      </c>
      <c r="I191" s="9" t="s">
        <v>1577</v>
      </c>
    </row>
    <row r="192" spans="1:9" x14ac:dyDescent="0.2">
      <c r="A192" s="304"/>
      <c r="B192" s="172" t="s">
        <v>3167</v>
      </c>
      <c r="C192" s="172" t="s">
        <v>76</v>
      </c>
      <c r="D192" s="85" t="s">
        <v>1570</v>
      </c>
      <c r="E192" s="182"/>
      <c r="F192" s="23" t="s">
        <v>1437</v>
      </c>
      <c r="G192" s="23" t="s">
        <v>443</v>
      </c>
      <c r="H192" s="23" t="s">
        <v>479</v>
      </c>
      <c r="I192" s="9" t="s">
        <v>1578</v>
      </c>
    </row>
    <row r="193" spans="1:9" ht="24" x14ac:dyDescent="0.2">
      <c r="A193" s="304"/>
      <c r="B193" s="172" t="s">
        <v>3167</v>
      </c>
      <c r="C193" s="172" t="s">
        <v>76</v>
      </c>
      <c r="D193" s="85" t="s">
        <v>1570</v>
      </c>
      <c r="E193" s="182"/>
      <c r="F193" s="23" t="s">
        <v>1437</v>
      </c>
      <c r="G193" s="23" t="s">
        <v>1259</v>
      </c>
      <c r="H193" s="23" t="s">
        <v>460</v>
      </c>
      <c r="I193" s="9" t="s">
        <v>1579</v>
      </c>
    </row>
    <row r="194" spans="1:9" ht="24" x14ac:dyDescent="0.2">
      <c r="A194" s="304"/>
      <c r="B194" s="172" t="s">
        <v>3167</v>
      </c>
      <c r="C194" s="172" t="s">
        <v>76</v>
      </c>
      <c r="D194" s="85" t="s">
        <v>1570</v>
      </c>
      <c r="E194" s="182"/>
      <c r="F194" s="23" t="s">
        <v>1437</v>
      </c>
      <c r="G194" s="23" t="s">
        <v>1435</v>
      </c>
      <c r="H194" s="23" t="s">
        <v>36</v>
      </c>
      <c r="I194" s="9" t="s">
        <v>1580</v>
      </c>
    </row>
    <row r="195" spans="1:9" ht="24" x14ac:dyDescent="0.2">
      <c r="A195" s="304"/>
      <c r="B195" s="172" t="s">
        <v>3167</v>
      </c>
      <c r="C195" s="172" t="s">
        <v>76</v>
      </c>
      <c r="D195" s="85" t="s">
        <v>1570</v>
      </c>
      <c r="E195" s="182"/>
      <c r="F195" s="23" t="s">
        <v>1437</v>
      </c>
      <c r="G195" s="23" t="s">
        <v>1259</v>
      </c>
      <c r="H195" s="23" t="s">
        <v>143</v>
      </c>
      <c r="I195" s="9" t="s">
        <v>1581</v>
      </c>
    </row>
    <row r="196" spans="1:9" x14ac:dyDescent="0.2">
      <c r="A196" s="304"/>
      <c r="B196" s="172" t="s">
        <v>3167</v>
      </c>
      <c r="C196" s="172" t="s">
        <v>76</v>
      </c>
      <c r="D196" s="85" t="s">
        <v>1570</v>
      </c>
      <c r="E196" s="182"/>
      <c r="F196" s="23" t="s">
        <v>1437</v>
      </c>
      <c r="G196" s="23" t="s">
        <v>1259</v>
      </c>
      <c r="H196" s="23" t="s">
        <v>283</v>
      </c>
      <c r="I196" s="9" t="s">
        <v>1582</v>
      </c>
    </row>
    <row r="197" spans="1:9" x14ac:dyDescent="0.2">
      <c r="A197" s="304"/>
      <c r="B197" s="172" t="s">
        <v>3167</v>
      </c>
      <c r="C197" s="172" t="s">
        <v>76</v>
      </c>
      <c r="D197" s="85" t="s">
        <v>1570</v>
      </c>
      <c r="E197" s="182"/>
      <c r="F197" s="23" t="s">
        <v>1437</v>
      </c>
      <c r="G197" s="23" t="s">
        <v>185</v>
      </c>
      <c r="H197" s="23" t="s">
        <v>337</v>
      </c>
      <c r="I197" s="9" t="s">
        <v>1583</v>
      </c>
    </row>
    <row r="198" spans="1:9" ht="24" x14ac:dyDescent="0.2">
      <c r="A198" s="304"/>
      <c r="B198" s="172" t="s">
        <v>3167</v>
      </c>
      <c r="C198" s="172" t="s">
        <v>76</v>
      </c>
      <c r="D198" s="85" t="s">
        <v>1570</v>
      </c>
      <c r="E198" s="182"/>
      <c r="F198" s="23" t="s">
        <v>1437</v>
      </c>
      <c r="G198" s="23" t="s">
        <v>1435</v>
      </c>
      <c r="H198" s="23" t="s">
        <v>396</v>
      </c>
      <c r="I198" s="9" t="s">
        <v>1584</v>
      </c>
    </row>
    <row r="199" spans="1:9" ht="24" x14ac:dyDescent="0.2">
      <c r="A199" s="176"/>
      <c r="B199" s="294"/>
      <c r="C199" s="178"/>
      <c r="D199" s="225" t="s">
        <v>1570</v>
      </c>
      <c r="E199" s="183"/>
      <c r="F199" s="62"/>
      <c r="G199" s="62"/>
      <c r="H199" s="62"/>
      <c r="I199" s="63" t="s">
        <v>1585</v>
      </c>
    </row>
    <row r="200" spans="1:9" ht="24" x14ac:dyDescent="0.2">
      <c r="A200" s="304"/>
      <c r="B200" s="172" t="s">
        <v>3167</v>
      </c>
      <c r="C200" s="172" t="s">
        <v>76</v>
      </c>
      <c r="D200" s="85" t="s">
        <v>1570</v>
      </c>
      <c r="E200" s="182"/>
      <c r="F200" s="23" t="s">
        <v>1437</v>
      </c>
      <c r="G200" s="23" t="s">
        <v>185</v>
      </c>
      <c r="H200" s="23" t="s">
        <v>433</v>
      </c>
      <c r="I200" s="9" t="s">
        <v>1586</v>
      </c>
    </row>
    <row r="201" spans="1:9" x14ac:dyDescent="0.2">
      <c r="A201" s="304"/>
      <c r="B201" s="172" t="s">
        <v>3167</v>
      </c>
      <c r="C201" s="172" t="s">
        <v>76</v>
      </c>
      <c r="D201" s="85" t="s">
        <v>1570</v>
      </c>
      <c r="E201" s="182"/>
      <c r="F201" s="23" t="s">
        <v>1437</v>
      </c>
      <c r="G201" s="23" t="s">
        <v>1259</v>
      </c>
      <c r="H201" s="23" t="s">
        <v>457</v>
      </c>
      <c r="I201" s="9" t="s">
        <v>1587</v>
      </c>
    </row>
    <row r="202" spans="1:9" ht="24" x14ac:dyDescent="0.2">
      <c r="A202" s="304"/>
      <c r="B202" s="172" t="s">
        <v>3167</v>
      </c>
      <c r="C202" s="172" t="s">
        <v>76</v>
      </c>
      <c r="D202" s="85" t="s">
        <v>1570</v>
      </c>
      <c r="E202" s="182"/>
      <c r="F202" s="23" t="s">
        <v>1437</v>
      </c>
      <c r="G202" s="23" t="s">
        <v>1435</v>
      </c>
      <c r="H202" s="23" t="s">
        <v>26</v>
      </c>
      <c r="I202" s="9" t="s">
        <v>1588</v>
      </c>
    </row>
    <row r="203" spans="1:9" x14ac:dyDescent="0.2">
      <c r="A203" s="304"/>
      <c r="B203" s="172" t="s">
        <v>3167</v>
      </c>
      <c r="C203" s="172" t="s">
        <v>76</v>
      </c>
      <c r="D203" s="85" t="s">
        <v>1570</v>
      </c>
      <c r="E203" s="182"/>
      <c r="F203" s="23" t="s">
        <v>1437</v>
      </c>
      <c r="G203" s="23" t="s">
        <v>1460</v>
      </c>
      <c r="H203" s="23" t="s">
        <v>246</v>
      </c>
      <c r="I203" s="9" t="s">
        <v>3622</v>
      </c>
    </row>
    <row r="204" spans="1:9" ht="36" x14ac:dyDescent="0.2">
      <c r="A204" s="304">
        <f>+A185+1</f>
        <v>13</v>
      </c>
      <c r="B204" s="308" t="s">
        <v>2431</v>
      </c>
      <c r="C204" s="308" t="s">
        <v>76</v>
      </c>
      <c r="D204" s="303" t="s">
        <v>1591</v>
      </c>
      <c r="E204" s="309">
        <f>COUNTIF($B$8:$B$822,"YU")-1</f>
        <v>16</v>
      </c>
      <c r="F204" s="305" t="s">
        <v>1436</v>
      </c>
      <c r="G204" s="305" t="s">
        <v>1259</v>
      </c>
      <c r="H204" s="305" t="s">
        <v>460</v>
      </c>
      <c r="I204" s="306" t="s">
        <v>1590</v>
      </c>
    </row>
    <row r="205" spans="1:9" ht="24" x14ac:dyDescent="0.2">
      <c r="A205" s="304"/>
      <c r="B205" s="172" t="s">
        <v>2431</v>
      </c>
      <c r="C205" s="172" t="s">
        <v>76</v>
      </c>
      <c r="D205" s="2" t="s">
        <v>1591</v>
      </c>
      <c r="E205" s="182"/>
      <c r="F205" s="22" t="s">
        <v>1437</v>
      </c>
      <c r="G205" s="23" t="s">
        <v>1259</v>
      </c>
      <c r="H205" s="9" t="s">
        <v>142</v>
      </c>
      <c r="I205" s="9" t="s">
        <v>1592</v>
      </c>
    </row>
    <row r="206" spans="1:9" ht="24" x14ac:dyDescent="0.2">
      <c r="A206" s="304"/>
      <c r="B206" s="172" t="s">
        <v>2431</v>
      </c>
      <c r="C206" s="172" t="s">
        <v>76</v>
      </c>
      <c r="D206" s="2" t="s">
        <v>1591</v>
      </c>
      <c r="E206" s="182"/>
      <c r="F206" s="22" t="s">
        <v>1437</v>
      </c>
      <c r="G206" s="23" t="s">
        <v>1259</v>
      </c>
      <c r="H206" s="23" t="s">
        <v>142</v>
      </c>
      <c r="I206" s="9" t="s">
        <v>1593</v>
      </c>
    </row>
    <row r="207" spans="1:9" x14ac:dyDescent="0.2">
      <c r="A207" s="304"/>
      <c r="B207" s="172" t="s">
        <v>2431</v>
      </c>
      <c r="C207" s="172" t="s">
        <v>76</v>
      </c>
      <c r="D207" s="2" t="s">
        <v>1591</v>
      </c>
      <c r="E207" s="182"/>
      <c r="F207" s="22" t="s">
        <v>1437</v>
      </c>
      <c r="G207" s="23" t="s">
        <v>1259</v>
      </c>
      <c r="H207" s="23" t="s">
        <v>457</v>
      </c>
      <c r="I207" s="9" t="s">
        <v>1594</v>
      </c>
    </row>
    <row r="208" spans="1:9" ht="18.75" customHeight="1" x14ac:dyDescent="0.2">
      <c r="A208" s="304"/>
      <c r="B208" s="172" t="s">
        <v>2431</v>
      </c>
      <c r="C208" s="172" t="s">
        <v>76</v>
      </c>
      <c r="D208" s="2" t="s">
        <v>1591</v>
      </c>
      <c r="E208" s="182"/>
      <c r="F208" s="22" t="s">
        <v>1437</v>
      </c>
      <c r="G208" s="23" t="s">
        <v>1259</v>
      </c>
      <c r="H208" s="23" t="s">
        <v>218</v>
      </c>
      <c r="I208" s="9" t="s">
        <v>1595</v>
      </c>
    </row>
    <row r="209" spans="1:9" x14ac:dyDescent="0.2">
      <c r="A209" s="304"/>
      <c r="B209" s="172" t="s">
        <v>2431</v>
      </c>
      <c r="C209" s="172" t="s">
        <v>76</v>
      </c>
      <c r="D209" s="2" t="s">
        <v>1591</v>
      </c>
      <c r="E209" s="182"/>
      <c r="F209" s="22" t="s">
        <v>1437</v>
      </c>
      <c r="G209" s="23" t="s">
        <v>1259</v>
      </c>
      <c r="H209" s="23" t="s">
        <v>460</v>
      </c>
      <c r="I209" s="9" t="s">
        <v>1596</v>
      </c>
    </row>
    <row r="210" spans="1:9" x14ac:dyDescent="0.2">
      <c r="A210" s="304"/>
      <c r="B210" s="172" t="s">
        <v>2431</v>
      </c>
      <c r="C210" s="172" t="s">
        <v>76</v>
      </c>
      <c r="D210" s="2" t="s">
        <v>1591</v>
      </c>
      <c r="E210" s="182"/>
      <c r="F210" s="22" t="s">
        <v>1437</v>
      </c>
      <c r="G210" s="23" t="s">
        <v>1259</v>
      </c>
      <c r="H210" s="23" t="s">
        <v>460</v>
      </c>
      <c r="I210" s="9" t="s">
        <v>1597</v>
      </c>
    </row>
    <row r="211" spans="1:9" x14ac:dyDescent="0.2">
      <c r="A211" s="304"/>
      <c r="B211" s="172" t="s">
        <v>2431</v>
      </c>
      <c r="C211" s="172" t="s">
        <v>76</v>
      </c>
      <c r="D211" s="2" t="s">
        <v>1591</v>
      </c>
      <c r="E211" s="182"/>
      <c r="F211" s="22" t="s">
        <v>1437</v>
      </c>
      <c r="G211" s="23" t="s">
        <v>1259</v>
      </c>
      <c r="H211" s="23" t="s">
        <v>143</v>
      </c>
      <c r="I211" s="9" t="s">
        <v>1598</v>
      </c>
    </row>
    <row r="212" spans="1:9" x14ac:dyDescent="0.2">
      <c r="A212" s="304"/>
      <c r="B212" s="172" t="s">
        <v>2431</v>
      </c>
      <c r="C212" s="172" t="s">
        <v>76</v>
      </c>
      <c r="D212" s="2" t="s">
        <v>1591</v>
      </c>
      <c r="E212" s="182"/>
      <c r="F212" s="22" t="s">
        <v>1437</v>
      </c>
      <c r="G212" s="23" t="s">
        <v>1435</v>
      </c>
      <c r="H212" s="23" t="s">
        <v>465</v>
      </c>
      <c r="I212" s="9" t="s">
        <v>1599</v>
      </c>
    </row>
    <row r="213" spans="1:9" x14ac:dyDescent="0.2">
      <c r="A213" s="304"/>
      <c r="B213" s="172" t="s">
        <v>2431</v>
      </c>
      <c r="C213" s="172" t="s">
        <v>76</v>
      </c>
      <c r="D213" s="2" t="s">
        <v>1591</v>
      </c>
      <c r="E213" s="182"/>
      <c r="F213" s="22" t="s">
        <v>1437</v>
      </c>
      <c r="G213" s="23" t="s">
        <v>1259</v>
      </c>
      <c r="H213" s="23" t="s">
        <v>459</v>
      </c>
      <c r="I213" s="9" t="s">
        <v>1600</v>
      </c>
    </row>
    <row r="214" spans="1:9" x14ac:dyDescent="0.2">
      <c r="A214" s="304"/>
      <c r="B214" s="172" t="s">
        <v>2431</v>
      </c>
      <c r="C214" s="172" t="s">
        <v>76</v>
      </c>
      <c r="D214" s="2" t="s">
        <v>1591</v>
      </c>
      <c r="E214" s="182"/>
      <c r="F214" s="22" t="s">
        <v>1437</v>
      </c>
      <c r="G214" s="23" t="s">
        <v>1259</v>
      </c>
      <c r="H214" s="23" t="s">
        <v>460</v>
      </c>
      <c r="I214" s="9" t="s">
        <v>1601</v>
      </c>
    </row>
    <row r="215" spans="1:9" ht="24" x14ac:dyDescent="0.2">
      <c r="A215" s="304"/>
      <c r="B215" s="172" t="s">
        <v>2431</v>
      </c>
      <c r="C215" s="172" t="s">
        <v>76</v>
      </c>
      <c r="D215" s="2" t="s">
        <v>1591</v>
      </c>
      <c r="E215" s="182"/>
      <c r="F215" s="22" t="s">
        <v>1437</v>
      </c>
      <c r="G215" s="23" t="s">
        <v>1259</v>
      </c>
      <c r="H215" s="23" t="s">
        <v>460</v>
      </c>
      <c r="I215" s="9" t="s">
        <v>1602</v>
      </c>
    </row>
    <row r="216" spans="1:9" x14ac:dyDescent="0.2">
      <c r="A216" s="304"/>
      <c r="B216" s="172" t="s">
        <v>2431</v>
      </c>
      <c r="C216" s="172" t="s">
        <v>76</v>
      </c>
      <c r="D216" s="2" t="s">
        <v>1591</v>
      </c>
      <c r="E216" s="182"/>
      <c r="F216" s="22" t="s">
        <v>1437</v>
      </c>
      <c r="G216" s="23" t="s">
        <v>185</v>
      </c>
      <c r="H216" s="23" t="s">
        <v>433</v>
      </c>
      <c r="I216" s="9" t="s">
        <v>1603</v>
      </c>
    </row>
    <row r="217" spans="1:9" x14ac:dyDescent="0.2">
      <c r="A217" s="304"/>
      <c r="B217" s="172" t="s">
        <v>2431</v>
      </c>
      <c r="C217" s="172" t="s">
        <v>76</v>
      </c>
      <c r="D217" s="2" t="s">
        <v>1591</v>
      </c>
      <c r="E217" s="182"/>
      <c r="F217" s="22" t="s">
        <v>1437</v>
      </c>
      <c r="G217" s="23" t="s">
        <v>443</v>
      </c>
      <c r="H217" s="23" t="s">
        <v>479</v>
      </c>
      <c r="I217" s="9" t="s">
        <v>1604</v>
      </c>
    </row>
    <row r="218" spans="1:9" x14ac:dyDescent="0.2">
      <c r="A218" s="304"/>
      <c r="B218" s="172" t="s">
        <v>2431</v>
      </c>
      <c r="C218" s="172" t="s">
        <v>76</v>
      </c>
      <c r="D218" s="2" t="s">
        <v>1591</v>
      </c>
      <c r="E218" s="182"/>
      <c r="F218" s="22" t="s">
        <v>1437</v>
      </c>
      <c r="G218" s="23" t="s">
        <v>185</v>
      </c>
      <c r="H218" s="23" t="s">
        <v>298</v>
      </c>
      <c r="I218" s="9" t="s">
        <v>1605</v>
      </c>
    </row>
    <row r="219" spans="1:9" ht="24" x14ac:dyDescent="0.2">
      <c r="A219" s="304"/>
      <c r="B219" s="172" t="s">
        <v>2431</v>
      </c>
      <c r="C219" s="172" t="s">
        <v>76</v>
      </c>
      <c r="D219" s="2" t="s">
        <v>1591</v>
      </c>
      <c r="E219" s="182"/>
      <c r="F219" s="22" t="s">
        <v>1437</v>
      </c>
      <c r="G219" s="23" t="s">
        <v>1259</v>
      </c>
      <c r="H219" s="23" t="s">
        <v>460</v>
      </c>
      <c r="I219" s="9" t="s">
        <v>1606</v>
      </c>
    </row>
    <row r="220" spans="1:9" ht="24" x14ac:dyDescent="0.2">
      <c r="A220" s="304"/>
      <c r="B220" s="172" t="s">
        <v>2431</v>
      </c>
      <c r="C220" s="172" t="s">
        <v>76</v>
      </c>
      <c r="D220" s="2" t="s">
        <v>1591</v>
      </c>
      <c r="E220" s="182"/>
      <c r="F220" s="22" t="s">
        <v>1437</v>
      </c>
      <c r="G220" s="23" t="s">
        <v>1259</v>
      </c>
      <c r="H220" s="23" t="s">
        <v>646</v>
      </c>
      <c r="I220" s="9" t="s">
        <v>1607</v>
      </c>
    </row>
    <row r="221" spans="1:9" ht="24" x14ac:dyDescent="0.2">
      <c r="A221" s="304">
        <f>+A204+1</f>
        <v>14</v>
      </c>
      <c r="B221" s="308" t="s">
        <v>2437</v>
      </c>
      <c r="C221" s="308" t="s">
        <v>76</v>
      </c>
      <c r="D221" s="303" t="s">
        <v>230</v>
      </c>
      <c r="E221" s="309">
        <f>COUNTIF($B$8:$B$822,"KI")-1</f>
        <v>8</v>
      </c>
      <c r="F221" s="305" t="s">
        <v>1436</v>
      </c>
      <c r="G221" s="305" t="s">
        <v>1259</v>
      </c>
      <c r="H221" s="305" t="s">
        <v>460</v>
      </c>
      <c r="I221" s="306" t="s">
        <v>1608</v>
      </c>
    </row>
    <row r="222" spans="1:9" ht="18.75" customHeight="1" x14ac:dyDescent="0.2">
      <c r="A222" s="304"/>
      <c r="B222" s="172" t="s">
        <v>2437</v>
      </c>
      <c r="C222" s="172" t="s">
        <v>76</v>
      </c>
      <c r="D222" s="2" t="s">
        <v>230</v>
      </c>
      <c r="E222" s="182"/>
      <c r="F222" s="22" t="s">
        <v>1437</v>
      </c>
      <c r="G222" s="23" t="s">
        <v>1259</v>
      </c>
      <c r="H222" s="23" t="s">
        <v>218</v>
      </c>
      <c r="I222" s="9" t="s">
        <v>1609</v>
      </c>
    </row>
    <row r="223" spans="1:9" ht="24" x14ac:dyDescent="0.2">
      <c r="A223" s="304"/>
      <c r="B223" s="172" t="s">
        <v>2437</v>
      </c>
      <c r="C223" s="172" t="s">
        <v>76</v>
      </c>
      <c r="D223" s="2" t="s">
        <v>230</v>
      </c>
      <c r="E223" s="182"/>
      <c r="F223" s="22" t="s">
        <v>1437</v>
      </c>
      <c r="G223" s="23" t="s">
        <v>1259</v>
      </c>
      <c r="H223" s="23" t="s">
        <v>259</v>
      </c>
      <c r="I223" s="9" t="s">
        <v>1610</v>
      </c>
    </row>
    <row r="224" spans="1:9" ht="24" x14ac:dyDescent="0.2">
      <c r="A224" s="304"/>
      <c r="B224" s="172" t="s">
        <v>2437</v>
      </c>
      <c r="C224" s="172" t="s">
        <v>76</v>
      </c>
      <c r="D224" s="2" t="s">
        <v>230</v>
      </c>
      <c r="E224" s="182"/>
      <c r="F224" s="22" t="s">
        <v>1437</v>
      </c>
      <c r="G224" s="23" t="s">
        <v>1259</v>
      </c>
      <c r="H224" s="23" t="s">
        <v>142</v>
      </c>
      <c r="I224" s="9" t="s">
        <v>1611</v>
      </c>
    </row>
    <row r="225" spans="1:9" ht="24" x14ac:dyDescent="0.2">
      <c r="A225" s="304"/>
      <c r="B225" s="172" t="s">
        <v>2437</v>
      </c>
      <c r="C225" s="172" t="s">
        <v>76</v>
      </c>
      <c r="D225" s="2" t="s">
        <v>230</v>
      </c>
      <c r="E225" s="182"/>
      <c r="F225" s="22" t="s">
        <v>1437</v>
      </c>
      <c r="G225" s="23" t="s">
        <v>1259</v>
      </c>
      <c r="H225" s="23" t="s">
        <v>143</v>
      </c>
      <c r="I225" s="9" t="s">
        <v>3729</v>
      </c>
    </row>
    <row r="226" spans="1:9" ht="24" x14ac:dyDescent="0.2">
      <c r="A226" s="304"/>
      <c r="B226" s="172" t="s">
        <v>2437</v>
      </c>
      <c r="C226" s="172" t="s">
        <v>76</v>
      </c>
      <c r="D226" s="2" t="s">
        <v>230</v>
      </c>
      <c r="E226" s="182"/>
      <c r="F226" s="22" t="s">
        <v>1437</v>
      </c>
      <c r="G226" s="23" t="s">
        <v>1259</v>
      </c>
      <c r="H226" s="23" t="s">
        <v>460</v>
      </c>
      <c r="I226" s="9" t="s">
        <v>1613</v>
      </c>
    </row>
    <row r="227" spans="1:9" ht="24" x14ac:dyDescent="0.2">
      <c r="A227" s="304"/>
      <c r="B227" s="172" t="s">
        <v>2437</v>
      </c>
      <c r="C227" s="172" t="s">
        <v>76</v>
      </c>
      <c r="D227" s="2" t="s">
        <v>230</v>
      </c>
      <c r="E227" s="182"/>
      <c r="F227" s="22" t="s">
        <v>1437</v>
      </c>
      <c r="G227" s="23" t="s">
        <v>1435</v>
      </c>
      <c r="H227" s="23" t="s">
        <v>465</v>
      </c>
      <c r="I227" s="9" t="s">
        <v>3722</v>
      </c>
    </row>
    <row r="228" spans="1:9" ht="24" x14ac:dyDescent="0.2">
      <c r="A228" s="304"/>
      <c r="B228" s="172" t="s">
        <v>2437</v>
      </c>
      <c r="C228" s="172" t="s">
        <v>76</v>
      </c>
      <c r="D228" s="2" t="s">
        <v>230</v>
      </c>
      <c r="E228" s="182"/>
      <c r="F228" s="22" t="s">
        <v>1437</v>
      </c>
      <c r="G228" s="23" t="s">
        <v>1259</v>
      </c>
      <c r="H228" s="23" t="s">
        <v>460</v>
      </c>
      <c r="I228" s="9" t="s">
        <v>3730</v>
      </c>
    </row>
    <row r="229" spans="1:9" ht="24" x14ac:dyDescent="0.2">
      <c r="A229" s="304"/>
      <c r="B229" s="172" t="s">
        <v>2437</v>
      </c>
      <c r="C229" s="172" t="s">
        <v>76</v>
      </c>
      <c r="D229" s="2" t="s">
        <v>230</v>
      </c>
      <c r="E229" s="182"/>
      <c r="F229" s="22" t="s">
        <v>1437</v>
      </c>
      <c r="G229" s="23" t="s">
        <v>1259</v>
      </c>
      <c r="H229" s="23" t="s">
        <v>460</v>
      </c>
      <c r="I229" s="9" t="s">
        <v>1616</v>
      </c>
    </row>
    <row r="230" spans="1:9" ht="24" x14ac:dyDescent="0.2">
      <c r="A230" s="304">
        <f>+A221+1</f>
        <v>15</v>
      </c>
      <c r="B230" s="308" t="s">
        <v>2772</v>
      </c>
      <c r="C230" s="308" t="s">
        <v>76</v>
      </c>
      <c r="D230" s="188" t="s">
        <v>2128</v>
      </c>
      <c r="E230" s="309">
        <f>COUNTIF($B$8:$B$822,"TA")-1</f>
        <v>1</v>
      </c>
      <c r="F230" s="305" t="s">
        <v>1436</v>
      </c>
      <c r="G230" s="305" t="s">
        <v>1259</v>
      </c>
      <c r="H230" s="305" t="s">
        <v>460</v>
      </c>
      <c r="I230" s="306" t="s">
        <v>1617</v>
      </c>
    </row>
    <row r="231" spans="1:9" ht="24" x14ac:dyDescent="0.2">
      <c r="A231" s="304"/>
      <c r="B231" s="172" t="s">
        <v>2772</v>
      </c>
      <c r="C231" s="172" t="s">
        <v>76</v>
      </c>
      <c r="D231" s="2" t="s">
        <v>2128</v>
      </c>
      <c r="E231" s="182"/>
      <c r="F231" s="22" t="s">
        <v>1437</v>
      </c>
      <c r="G231" s="23" t="s">
        <v>1259</v>
      </c>
      <c r="H231" s="23" t="s">
        <v>460</v>
      </c>
      <c r="I231" s="9" t="s">
        <v>1618</v>
      </c>
    </row>
    <row r="232" spans="1:9" ht="24" x14ac:dyDescent="0.2">
      <c r="A232" s="304">
        <f>+A230+1</f>
        <v>16</v>
      </c>
      <c r="B232" s="308" t="s">
        <v>3199</v>
      </c>
      <c r="C232" s="308" t="s">
        <v>76</v>
      </c>
      <c r="D232" s="303" t="s">
        <v>1619</v>
      </c>
      <c r="E232" s="309">
        <f>COUNTIF($B$8:$B$822,"XA")-1</f>
        <v>1</v>
      </c>
      <c r="F232" s="305" t="s">
        <v>1436</v>
      </c>
      <c r="G232" s="305" t="s">
        <v>1259</v>
      </c>
      <c r="H232" s="305" t="s">
        <v>460</v>
      </c>
      <c r="I232" s="306" t="s">
        <v>1620</v>
      </c>
    </row>
    <row r="233" spans="1:9" ht="24" x14ac:dyDescent="0.2">
      <c r="A233" s="304"/>
      <c r="B233" s="172" t="s">
        <v>3199</v>
      </c>
      <c r="C233" s="172" t="s">
        <v>76</v>
      </c>
      <c r="D233" s="2" t="s">
        <v>1619</v>
      </c>
      <c r="E233" s="182"/>
      <c r="F233" s="22" t="s">
        <v>1437</v>
      </c>
      <c r="G233" s="23" t="s">
        <v>1259</v>
      </c>
      <c r="H233" s="23" t="s">
        <v>460</v>
      </c>
      <c r="I233" s="9" t="s">
        <v>1621</v>
      </c>
    </row>
    <row r="234" spans="1:9" ht="36" x14ac:dyDescent="0.2">
      <c r="A234" s="304">
        <f>+A232+1</f>
        <v>17</v>
      </c>
      <c r="B234" s="308" t="s">
        <v>2469</v>
      </c>
      <c r="C234" s="308" t="s">
        <v>76</v>
      </c>
      <c r="D234" s="303" t="s">
        <v>416</v>
      </c>
      <c r="E234" s="309">
        <f>COUNTIF($B$8:$B$822,"OD")-1</f>
        <v>34</v>
      </c>
      <c r="F234" s="305" t="s">
        <v>1436</v>
      </c>
      <c r="G234" s="305" t="s">
        <v>1259</v>
      </c>
      <c r="H234" s="305" t="s">
        <v>460</v>
      </c>
      <c r="I234" s="306" t="s">
        <v>1622</v>
      </c>
    </row>
    <row r="235" spans="1:9" ht="24" x14ac:dyDescent="0.2">
      <c r="A235" s="304"/>
      <c r="B235" s="172" t="s">
        <v>2469</v>
      </c>
      <c r="C235" s="172" t="s">
        <v>76</v>
      </c>
      <c r="D235" s="2" t="s">
        <v>416</v>
      </c>
      <c r="E235" s="182"/>
      <c r="F235" s="22" t="s">
        <v>1437</v>
      </c>
      <c r="G235" s="23" t="s">
        <v>1259</v>
      </c>
      <c r="H235" s="23" t="s">
        <v>460</v>
      </c>
      <c r="I235" s="9" t="s">
        <v>1623</v>
      </c>
    </row>
    <row r="236" spans="1:9" ht="24" x14ac:dyDescent="0.2">
      <c r="A236" s="304"/>
      <c r="B236" s="172" t="s">
        <v>2469</v>
      </c>
      <c r="C236" s="172" t="s">
        <v>76</v>
      </c>
      <c r="D236" s="2" t="s">
        <v>416</v>
      </c>
      <c r="E236" s="182"/>
      <c r="F236" s="22" t="s">
        <v>1437</v>
      </c>
      <c r="G236" s="23" t="s">
        <v>1259</v>
      </c>
      <c r="H236" s="23" t="s">
        <v>460</v>
      </c>
      <c r="I236" s="9" t="s">
        <v>3634</v>
      </c>
    </row>
    <row r="237" spans="1:9" ht="24" x14ac:dyDescent="0.2">
      <c r="A237" s="176"/>
      <c r="B237" s="294"/>
      <c r="C237" s="178"/>
      <c r="D237" s="75"/>
      <c r="E237" s="183"/>
      <c r="F237" s="61"/>
      <c r="G237" s="62"/>
      <c r="H237" s="62"/>
      <c r="I237" s="63" t="s">
        <v>1626</v>
      </c>
    </row>
    <row r="238" spans="1:9" ht="24" x14ac:dyDescent="0.2">
      <c r="A238" s="304"/>
      <c r="B238" s="172" t="s">
        <v>2469</v>
      </c>
      <c r="C238" s="172" t="s">
        <v>76</v>
      </c>
      <c r="D238" s="2" t="s">
        <v>416</v>
      </c>
      <c r="E238" s="182"/>
      <c r="F238" s="22" t="s">
        <v>1437</v>
      </c>
      <c r="G238" s="23" t="s">
        <v>1259</v>
      </c>
      <c r="H238" s="23" t="s">
        <v>460</v>
      </c>
      <c r="I238" s="9" t="s">
        <v>2124</v>
      </c>
    </row>
    <row r="239" spans="1:9" ht="24" x14ac:dyDescent="0.2">
      <c r="A239" s="176"/>
      <c r="B239" s="294"/>
      <c r="C239" s="178"/>
      <c r="D239" s="75"/>
      <c r="E239" s="183"/>
      <c r="F239" s="61"/>
      <c r="G239" s="62"/>
      <c r="H239" s="62"/>
      <c r="I239" s="63" t="s">
        <v>1625</v>
      </c>
    </row>
    <row r="240" spans="1:9" ht="24" x14ac:dyDescent="0.2">
      <c r="A240" s="176"/>
      <c r="B240" s="294"/>
      <c r="C240" s="178"/>
      <c r="D240" s="75"/>
      <c r="E240" s="183"/>
      <c r="F240" s="61"/>
      <c r="G240" s="62"/>
      <c r="H240" s="62"/>
      <c r="I240" s="63" t="s">
        <v>1660</v>
      </c>
    </row>
    <row r="241" spans="1:9" ht="24" x14ac:dyDescent="0.2">
      <c r="A241" s="304"/>
      <c r="B241" s="172" t="s">
        <v>2469</v>
      </c>
      <c r="C241" s="172" t="s">
        <v>76</v>
      </c>
      <c r="D241" s="2" t="s">
        <v>416</v>
      </c>
      <c r="E241" s="182"/>
      <c r="F241" s="22" t="s">
        <v>1437</v>
      </c>
      <c r="G241" s="23" t="s">
        <v>1259</v>
      </c>
      <c r="H241" s="23" t="s">
        <v>460</v>
      </c>
      <c r="I241" s="9" t="s">
        <v>1627</v>
      </c>
    </row>
    <row r="242" spans="1:9" ht="24" x14ac:dyDescent="0.2">
      <c r="A242" s="304"/>
      <c r="B242" s="172" t="s">
        <v>2469</v>
      </c>
      <c r="C242" s="172" t="s">
        <v>76</v>
      </c>
      <c r="D242" s="2" t="s">
        <v>416</v>
      </c>
      <c r="E242" s="182"/>
      <c r="F242" s="22" t="s">
        <v>1437</v>
      </c>
      <c r="G242" s="23" t="s">
        <v>1259</v>
      </c>
      <c r="H242" s="23" t="s">
        <v>460</v>
      </c>
      <c r="I242" s="9" t="s">
        <v>3635</v>
      </c>
    </row>
    <row r="243" spans="1:9" ht="24" x14ac:dyDescent="0.2">
      <c r="A243" s="304"/>
      <c r="B243" s="172" t="s">
        <v>2469</v>
      </c>
      <c r="C243" s="172" t="s">
        <v>76</v>
      </c>
      <c r="D243" s="2" t="s">
        <v>416</v>
      </c>
      <c r="E243" s="182"/>
      <c r="F243" s="22" t="s">
        <v>1437</v>
      </c>
      <c r="G243" s="23" t="s">
        <v>1259</v>
      </c>
      <c r="H243" s="23" t="s">
        <v>460</v>
      </c>
      <c r="I243" s="9" t="s">
        <v>1628</v>
      </c>
    </row>
    <row r="244" spans="1:9" x14ac:dyDescent="0.2">
      <c r="A244" s="304"/>
      <c r="B244" s="172" t="s">
        <v>2469</v>
      </c>
      <c r="C244" s="172" t="s">
        <v>76</v>
      </c>
      <c r="D244" s="2" t="s">
        <v>416</v>
      </c>
      <c r="E244" s="182"/>
      <c r="F244" s="22" t="s">
        <v>1437</v>
      </c>
      <c r="G244" s="23" t="s">
        <v>1259</v>
      </c>
      <c r="H244" s="23" t="s">
        <v>142</v>
      </c>
      <c r="I244" s="9" t="s">
        <v>3636</v>
      </c>
    </row>
    <row r="245" spans="1:9" ht="24" x14ac:dyDescent="0.2">
      <c r="A245" s="176"/>
      <c r="B245" s="294"/>
      <c r="C245" s="178"/>
      <c r="D245" s="75"/>
      <c r="E245" s="183"/>
      <c r="F245" s="61"/>
      <c r="G245" s="62"/>
      <c r="H245" s="62"/>
      <c r="I245" s="63" t="s">
        <v>1630</v>
      </c>
    </row>
    <row r="246" spans="1:9" ht="24" x14ac:dyDescent="0.2">
      <c r="A246" s="176"/>
      <c r="B246" s="294"/>
      <c r="C246" s="178"/>
      <c r="D246" s="75"/>
      <c r="E246" s="183"/>
      <c r="F246" s="61"/>
      <c r="G246" s="62"/>
      <c r="H246" s="62"/>
      <c r="I246" s="63" t="s">
        <v>1631</v>
      </c>
    </row>
    <row r="247" spans="1:9" ht="24" x14ac:dyDescent="0.2">
      <c r="A247" s="304"/>
      <c r="B247" s="172" t="s">
        <v>2469</v>
      </c>
      <c r="C247" s="172" t="s">
        <v>76</v>
      </c>
      <c r="D247" s="2" t="s">
        <v>416</v>
      </c>
      <c r="E247" s="182"/>
      <c r="F247" s="22" t="s">
        <v>1437</v>
      </c>
      <c r="G247" s="23" t="s">
        <v>1259</v>
      </c>
      <c r="H247" s="23" t="s">
        <v>460</v>
      </c>
      <c r="I247" s="9" t="s">
        <v>1632</v>
      </c>
    </row>
    <row r="248" spans="1:9" ht="24" x14ac:dyDescent="0.2">
      <c r="A248" s="304"/>
      <c r="B248" s="172" t="s">
        <v>2469</v>
      </c>
      <c r="C248" s="172" t="s">
        <v>76</v>
      </c>
      <c r="D248" s="2" t="s">
        <v>416</v>
      </c>
      <c r="E248" s="182"/>
      <c r="F248" s="22" t="s">
        <v>1437</v>
      </c>
      <c r="G248" s="23" t="s">
        <v>1259</v>
      </c>
      <c r="H248" s="23" t="s">
        <v>460</v>
      </c>
      <c r="I248" s="9" t="s">
        <v>3637</v>
      </c>
    </row>
    <row r="249" spans="1:9" ht="18.75" customHeight="1" x14ac:dyDescent="0.2">
      <c r="A249" s="304"/>
      <c r="B249" s="172" t="s">
        <v>2469</v>
      </c>
      <c r="C249" s="172" t="s">
        <v>76</v>
      </c>
      <c r="D249" s="2" t="s">
        <v>416</v>
      </c>
      <c r="E249" s="182"/>
      <c r="F249" s="22" t="s">
        <v>1437</v>
      </c>
      <c r="G249" s="23" t="s">
        <v>1259</v>
      </c>
      <c r="H249" s="23" t="s">
        <v>218</v>
      </c>
      <c r="I249" s="9" t="s">
        <v>1633</v>
      </c>
    </row>
    <row r="250" spans="1:9" ht="24" x14ac:dyDescent="0.2">
      <c r="A250" s="176"/>
      <c r="B250" s="294"/>
      <c r="C250" s="178"/>
      <c r="D250" s="75"/>
      <c r="E250" s="183"/>
      <c r="F250" s="61"/>
      <c r="G250" s="62"/>
      <c r="H250" s="62"/>
      <c r="I250" s="63" t="s">
        <v>1634</v>
      </c>
    </row>
    <row r="251" spans="1:9" ht="18.75" customHeight="1" x14ac:dyDescent="0.2">
      <c r="A251" s="304"/>
      <c r="B251" s="172" t="s">
        <v>2469</v>
      </c>
      <c r="C251" s="172" t="s">
        <v>76</v>
      </c>
      <c r="D251" s="2" t="s">
        <v>416</v>
      </c>
      <c r="E251" s="182"/>
      <c r="F251" s="22" t="s">
        <v>1437</v>
      </c>
      <c r="G251" s="23" t="s">
        <v>1259</v>
      </c>
      <c r="H251" s="23" t="s">
        <v>218</v>
      </c>
      <c r="I251" s="9" t="s">
        <v>3709</v>
      </c>
    </row>
    <row r="252" spans="1:9" ht="24" x14ac:dyDescent="0.2">
      <c r="A252" s="304"/>
      <c r="B252" s="172" t="s">
        <v>2469</v>
      </c>
      <c r="C252" s="172" t="s">
        <v>76</v>
      </c>
      <c r="D252" s="2" t="s">
        <v>416</v>
      </c>
      <c r="E252" s="182"/>
      <c r="F252" s="22" t="s">
        <v>1437</v>
      </c>
      <c r="G252" s="23" t="s">
        <v>1460</v>
      </c>
      <c r="H252" s="23" t="s">
        <v>246</v>
      </c>
      <c r="I252" s="9" t="s">
        <v>1635</v>
      </c>
    </row>
    <row r="253" spans="1:9" ht="24" x14ac:dyDescent="0.2">
      <c r="A253" s="304"/>
      <c r="B253" s="172" t="s">
        <v>2469</v>
      </c>
      <c r="C253" s="172" t="s">
        <v>76</v>
      </c>
      <c r="D253" s="2" t="s">
        <v>416</v>
      </c>
      <c r="E253" s="182"/>
      <c r="F253" s="22" t="s">
        <v>1437</v>
      </c>
      <c r="G253" s="23" t="s">
        <v>1259</v>
      </c>
      <c r="H253" s="23" t="s">
        <v>460</v>
      </c>
      <c r="I253" s="9" t="s">
        <v>1637</v>
      </c>
    </row>
    <row r="254" spans="1:9" ht="24" x14ac:dyDescent="0.2">
      <c r="A254" s="176"/>
      <c r="B254" s="294"/>
      <c r="C254" s="178"/>
      <c r="D254" s="75"/>
      <c r="E254" s="183"/>
      <c r="F254" s="61"/>
      <c r="G254" s="62"/>
      <c r="H254" s="62"/>
      <c r="I254" s="63" t="s">
        <v>1638</v>
      </c>
    </row>
    <row r="255" spans="1:9" ht="24" x14ac:dyDescent="0.2">
      <c r="A255" s="176"/>
      <c r="B255" s="294"/>
      <c r="C255" s="178"/>
      <c r="D255" s="75"/>
      <c r="E255" s="183"/>
      <c r="F255" s="61"/>
      <c r="G255" s="62"/>
      <c r="H255" s="62"/>
      <c r="I255" s="63" t="s">
        <v>1639</v>
      </c>
    </row>
    <row r="256" spans="1:9" ht="24" x14ac:dyDescent="0.2">
      <c r="A256" s="176"/>
      <c r="B256" s="294"/>
      <c r="C256" s="178"/>
      <c r="D256" s="75"/>
      <c r="E256" s="183"/>
      <c r="F256" s="61"/>
      <c r="G256" s="62"/>
      <c r="H256" s="62"/>
      <c r="I256" s="63" t="s">
        <v>1657</v>
      </c>
    </row>
    <row r="257" spans="1:9" ht="24" x14ac:dyDescent="0.2">
      <c r="A257" s="176"/>
      <c r="B257" s="294"/>
      <c r="C257" s="178"/>
      <c r="D257" s="75"/>
      <c r="E257" s="183"/>
      <c r="F257" s="61"/>
      <c r="G257" s="62"/>
      <c r="H257" s="62"/>
      <c r="I257" s="63" t="s">
        <v>1636</v>
      </c>
    </row>
    <row r="258" spans="1:9" x14ac:dyDescent="0.2">
      <c r="A258" s="176"/>
      <c r="B258" s="294"/>
      <c r="C258" s="178"/>
      <c r="D258" s="75"/>
      <c r="E258" s="183"/>
      <c r="F258" s="61"/>
      <c r="G258" s="62"/>
      <c r="H258" s="62"/>
      <c r="I258" s="63" t="s">
        <v>1640</v>
      </c>
    </row>
    <row r="259" spans="1:9" ht="24" x14ac:dyDescent="0.2">
      <c r="A259" s="304"/>
      <c r="B259" s="172" t="s">
        <v>2469</v>
      </c>
      <c r="C259" s="172" t="s">
        <v>76</v>
      </c>
      <c r="D259" s="2" t="s">
        <v>416</v>
      </c>
      <c r="E259" s="182"/>
      <c r="F259" s="22" t="s">
        <v>1437</v>
      </c>
      <c r="G259" s="23" t="s">
        <v>1259</v>
      </c>
      <c r="H259" s="23" t="s">
        <v>375</v>
      </c>
      <c r="I259" s="9" t="s">
        <v>1651</v>
      </c>
    </row>
    <row r="260" spans="1:9" x14ac:dyDescent="0.2">
      <c r="A260" s="304"/>
      <c r="B260" s="172" t="s">
        <v>2469</v>
      </c>
      <c r="C260" s="172" t="s">
        <v>76</v>
      </c>
      <c r="D260" s="2" t="s">
        <v>416</v>
      </c>
      <c r="E260" s="182"/>
      <c r="F260" s="22" t="s">
        <v>1437</v>
      </c>
      <c r="G260" s="23" t="s">
        <v>1259</v>
      </c>
      <c r="H260" s="23" t="s">
        <v>375</v>
      </c>
      <c r="I260" s="9" t="s">
        <v>1652</v>
      </c>
    </row>
    <row r="261" spans="1:9" ht="24" x14ac:dyDescent="0.2">
      <c r="A261" s="304"/>
      <c r="B261" s="172" t="s">
        <v>2469</v>
      </c>
      <c r="C261" s="172" t="s">
        <v>76</v>
      </c>
      <c r="D261" s="2" t="s">
        <v>416</v>
      </c>
      <c r="E261" s="182"/>
      <c r="F261" s="22" t="s">
        <v>1437</v>
      </c>
      <c r="G261" s="23" t="s">
        <v>1259</v>
      </c>
      <c r="H261" s="23" t="s">
        <v>283</v>
      </c>
      <c r="I261" s="9" t="s">
        <v>1641</v>
      </c>
    </row>
    <row r="262" spans="1:9" ht="24" x14ac:dyDescent="0.2">
      <c r="A262" s="304"/>
      <c r="B262" s="172" t="s">
        <v>2469</v>
      </c>
      <c r="C262" s="172" t="s">
        <v>76</v>
      </c>
      <c r="D262" s="2" t="s">
        <v>416</v>
      </c>
      <c r="E262" s="182"/>
      <c r="F262" s="22" t="s">
        <v>1437</v>
      </c>
      <c r="G262" s="23" t="s">
        <v>1259</v>
      </c>
      <c r="H262" s="23" t="s">
        <v>283</v>
      </c>
      <c r="I262" s="9" t="s">
        <v>1653</v>
      </c>
    </row>
    <row r="263" spans="1:9" ht="36" x14ac:dyDescent="0.2">
      <c r="A263" s="304"/>
      <c r="B263" s="172" t="s">
        <v>2469</v>
      </c>
      <c r="C263" s="172" t="s">
        <v>76</v>
      </c>
      <c r="D263" s="2" t="s">
        <v>416</v>
      </c>
      <c r="E263" s="182"/>
      <c r="F263" s="22" t="s">
        <v>1437</v>
      </c>
      <c r="G263" s="23" t="s">
        <v>1259</v>
      </c>
      <c r="H263" s="23" t="s">
        <v>283</v>
      </c>
      <c r="I263" s="9" t="s">
        <v>1655</v>
      </c>
    </row>
    <row r="264" spans="1:9" ht="24" x14ac:dyDescent="0.2">
      <c r="A264" s="304"/>
      <c r="B264" s="172" t="s">
        <v>2469</v>
      </c>
      <c r="C264" s="172" t="s">
        <v>76</v>
      </c>
      <c r="D264" s="2" t="s">
        <v>416</v>
      </c>
      <c r="E264" s="182"/>
      <c r="F264" s="22" t="s">
        <v>1437</v>
      </c>
      <c r="G264" s="23" t="s">
        <v>1259</v>
      </c>
      <c r="H264" s="23" t="s">
        <v>283</v>
      </c>
      <c r="I264" s="9" t="s">
        <v>1656</v>
      </c>
    </row>
    <row r="265" spans="1:9" ht="24" x14ac:dyDescent="0.2">
      <c r="A265" s="304"/>
      <c r="B265" s="172" t="s">
        <v>2469</v>
      </c>
      <c r="C265" s="172" t="s">
        <v>76</v>
      </c>
      <c r="D265" s="2" t="s">
        <v>416</v>
      </c>
      <c r="E265" s="182"/>
      <c r="F265" s="22" t="s">
        <v>1437</v>
      </c>
      <c r="G265" s="23" t="s">
        <v>1259</v>
      </c>
      <c r="H265" s="23" t="s">
        <v>143</v>
      </c>
      <c r="I265" s="9" t="s">
        <v>3638</v>
      </c>
    </row>
    <row r="266" spans="1:9" x14ac:dyDescent="0.2">
      <c r="A266" s="304"/>
      <c r="B266" s="172" t="s">
        <v>2469</v>
      </c>
      <c r="C266" s="172" t="s">
        <v>76</v>
      </c>
      <c r="D266" s="2" t="s">
        <v>416</v>
      </c>
      <c r="E266" s="182"/>
      <c r="F266" s="22" t="s">
        <v>1437</v>
      </c>
      <c r="G266" s="23" t="s">
        <v>1259</v>
      </c>
      <c r="H266" s="23" t="s">
        <v>1561</v>
      </c>
      <c r="I266" s="9" t="s">
        <v>1643</v>
      </c>
    </row>
    <row r="267" spans="1:9" ht="24" x14ac:dyDescent="0.2">
      <c r="A267" s="304"/>
      <c r="B267" s="172" t="s">
        <v>2469</v>
      </c>
      <c r="C267" s="172" t="s">
        <v>76</v>
      </c>
      <c r="D267" s="2" t="s">
        <v>416</v>
      </c>
      <c r="E267" s="182"/>
      <c r="F267" s="22" t="s">
        <v>1437</v>
      </c>
      <c r="G267" s="23" t="s">
        <v>1259</v>
      </c>
      <c r="H267" s="23" t="s">
        <v>143</v>
      </c>
      <c r="I267" s="9" t="s">
        <v>3710</v>
      </c>
    </row>
    <row r="268" spans="1:9" ht="24" x14ac:dyDescent="0.2">
      <c r="A268" s="304"/>
      <c r="B268" s="172" t="s">
        <v>2469</v>
      </c>
      <c r="C268" s="172" t="s">
        <v>76</v>
      </c>
      <c r="D268" s="2" t="s">
        <v>416</v>
      </c>
      <c r="E268" s="182"/>
      <c r="F268" s="22" t="s">
        <v>1437</v>
      </c>
      <c r="G268" s="23" t="s">
        <v>1259</v>
      </c>
      <c r="H268" s="23" t="s">
        <v>143</v>
      </c>
      <c r="I268" s="9" t="s">
        <v>3711</v>
      </c>
    </row>
    <row r="269" spans="1:9" ht="24" x14ac:dyDescent="0.2">
      <c r="A269" s="176"/>
      <c r="B269" s="294"/>
      <c r="C269" s="178"/>
      <c r="D269" s="75"/>
      <c r="E269" s="183"/>
      <c r="F269" s="61"/>
      <c r="G269" s="62"/>
      <c r="H269" s="62"/>
      <c r="I269" s="63" t="s">
        <v>1644</v>
      </c>
    </row>
    <row r="270" spans="1:9" ht="24" x14ac:dyDescent="0.2">
      <c r="A270" s="176"/>
      <c r="B270" s="294"/>
      <c r="C270" s="178"/>
      <c r="D270" s="75"/>
      <c r="E270" s="183"/>
      <c r="F270" s="61"/>
      <c r="G270" s="62"/>
      <c r="H270" s="62"/>
      <c r="I270" s="63" t="s">
        <v>1645</v>
      </c>
    </row>
    <row r="271" spans="1:9" ht="24" x14ac:dyDescent="0.2">
      <c r="A271" s="304"/>
      <c r="B271" s="172" t="s">
        <v>2469</v>
      </c>
      <c r="C271" s="172" t="s">
        <v>76</v>
      </c>
      <c r="D271" s="2" t="s">
        <v>416</v>
      </c>
      <c r="E271" s="182"/>
      <c r="F271" s="22" t="s">
        <v>1437</v>
      </c>
      <c r="G271" s="23" t="s">
        <v>1435</v>
      </c>
      <c r="H271" s="23" t="s">
        <v>465</v>
      </c>
      <c r="I271" s="9" t="s">
        <v>1646</v>
      </c>
    </row>
    <row r="272" spans="1:9" x14ac:dyDescent="0.2">
      <c r="A272" s="304"/>
      <c r="B272" s="172" t="s">
        <v>2469</v>
      </c>
      <c r="C272" s="172" t="s">
        <v>76</v>
      </c>
      <c r="D272" s="2" t="s">
        <v>416</v>
      </c>
      <c r="E272" s="182"/>
      <c r="F272" s="22" t="s">
        <v>1437</v>
      </c>
      <c r="G272" s="23" t="s">
        <v>1435</v>
      </c>
      <c r="H272" s="23" t="s">
        <v>465</v>
      </c>
      <c r="I272" s="9" t="s">
        <v>3712</v>
      </c>
    </row>
    <row r="273" spans="1:9" ht="24" x14ac:dyDescent="0.2">
      <c r="A273" s="304"/>
      <c r="B273" s="172" t="s">
        <v>2469</v>
      </c>
      <c r="C273" s="172" t="s">
        <v>76</v>
      </c>
      <c r="D273" s="2" t="s">
        <v>416</v>
      </c>
      <c r="E273" s="182"/>
      <c r="F273" s="22" t="s">
        <v>1437</v>
      </c>
      <c r="G273" s="23" t="s">
        <v>1435</v>
      </c>
      <c r="H273" s="23" t="s">
        <v>26</v>
      </c>
      <c r="I273" s="9" t="s">
        <v>3676</v>
      </c>
    </row>
    <row r="274" spans="1:9" x14ac:dyDescent="0.2">
      <c r="A274" s="304"/>
      <c r="B274" s="172" t="s">
        <v>2469</v>
      </c>
      <c r="C274" s="172" t="s">
        <v>76</v>
      </c>
      <c r="D274" s="2" t="s">
        <v>416</v>
      </c>
      <c r="E274" s="182"/>
      <c r="F274" s="22" t="s">
        <v>1437</v>
      </c>
      <c r="G274" s="23" t="s">
        <v>1259</v>
      </c>
      <c r="H274" s="23" t="s">
        <v>457</v>
      </c>
      <c r="I274" s="9" t="s">
        <v>1649</v>
      </c>
    </row>
    <row r="275" spans="1:9" ht="24" x14ac:dyDescent="0.2">
      <c r="A275" s="176"/>
      <c r="B275" s="294"/>
      <c r="C275" s="178"/>
      <c r="D275" s="75"/>
      <c r="E275" s="183"/>
      <c r="F275" s="61"/>
      <c r="G275" s="62"/>
      <c r="H275" s="62"/>
      <c r="I275" s="63" t="s">
        <v>1650</v>
      </c>
    </row>
    <row r="276" spans="1:9" ht="24" x14ac:dyDescent="0.2">
      <c r="A276" s="176"/>
      <c r="B276" s="178"/>
      <c r="C276" s="178"/>
      <c r="D276" s="75"/>
      <c r="E276" s="183"/>
      <c r="F276" s="61"/>
      <c r="G276" s="62"/>
      <c r="H276" s="62"/>
      <c r="I276" s="63" t="s">
        <v>1624</v>
      </c>
    </row>
    <row r="277" spans="1:9" ht="24" x14ac:dyDescent="0.2">
      <c r="A277" s="304"/>
      <c r="B277" s="172" t="s">
        <v>2469</v>
      </c>
      <c r="C277" s="172" t="s">
        <v>76</v>
      </c>
      <c r="D277" s="2" t="s">
        <v>416</v>
      </c>
      <c r="E277" s="182"/>
      <c r="F277" s="22" t="s">
        <v>1437</v>
      </c>
      <c r="G277" s="23" t="s">
        <v>1259</v>
      </c>
      <c r="H277" s="23" t="s">
        <v>646</v>
      </c>
      <c r="I277" s="9" t="s">
        <v>1654</v>
      </c>
    </row>
    <row r="278" spans="1:9" ht="24" x14ac:dyDescent="0.2">
      <c r="A278" s="176"/>
      <c r="B278" s="178"/>
      <c r="C278" s="178"/>
      <c r="D278" s="75"/>
      <c r="E278" s="183"/>
      <c r="F278" s="61"/>
      <c r="G278" s="62"/>
      <c r="H278" s="62"/>
      <c r="I278" s="63" t="s">
        <v>1658</v>
      </c>
    </row>
    <row r="279" spans="1:9" ht="24" x14ac:dyDescent="0.2">
      <c r="A279" s="176"/>
      <c r="B279" s="178"/>
      <c r="C279" s="178"/>
      <c r="D279" s="75"/>
      <c r="E279" s="183"/>
      <c r="F279" s="61"/>
      <c r="G279" s="62"/>
      <c r="H279" s="62"/>
      <c r="I279" s="63" t="s">
        <v>1659</v>
      </c>
    </row>
    <row r="280" spans="1:9" ht="24" x14ac:dyDescent="0.2">
      <c r="A280" s="304"/>
      <c r="B280" s="172" t="s">
        <v>2469</v>
      </c>
      <c r="C280" s="172" t="s">
        <v>76</v>
      </c>
      <c r="D280" s="2" t="s">
        <v>416</v>
      </c>
      <c r="E280" s="182"/>
      <c r="F280" s="22" t="s">
        <v>3675</v>
      </c>
      <c r="G280" s="23" t="s">
        <v>443</v>
      </c>
      <c r="H280" s="23" t="s">
        <v>443</v>
      </c>
      <c r="I280" s="9" t="s">
        <v>1661</v>
      </c>
    </row>
    <row r="281" spans="1:9" ht="24" x14ac:dyDescent="0.2">
      <c r="A281" s="304"/>
      <c r="B281" s="172" t="s">
        <v>2469</v>
      </c>
      <c r="C281" s="172" t="s">
        <v>76</v>
      </c>
      <c r="D281" s="2" t="s">
        <v>416</v>
      </c>
      <c r="E281" s="182"/>
      <c r="F281" s="22" t="s">
        <v>3675</v>
      </c>
      <c r="G281" s="23" t="s">
        <v>1259</v>
      </c>
      <c r="H281" s="23" t="s">
        <v>460</v>
      </c>
      <c r="I281" s="9" t="s">
        <v>1662</v>
      </c>
    </row>
    <row r="282" spans="1:9" ht="24" x14ac:dyDescent="0.2">
      <c r="A282" s="304"/>
      <c r="B282" s="172" t="s">
        <v>2469</v>
      </c>
      <c r="C282" s="172" t="s">
        <v>76</v>
      </c>
      <c r="D282" s="2" t="s">
        <v>416</v>
      </c>
      <c r="E282" s="182"/>
      <c r="F282" s="22" t="s">
        <v>3675</v>
      </c>
      <c r="G282" s="23" t="s">
        <v>1259</v>
      </c>
      <c r="H282" s="23" t="s">
        <v>460</v>
      </c>
      <c r="I282" s="9" t="s">
        <v>1663</v>
      </c>
    </row>
    <row r="283" spans="1:9" ht="36" x14ac:dyDescent="0.2">
      <c r="A283" s="304"/>
      <c r="B283" s="172" t="s">
        <v>2469</v>
      </c>
      <c r="C283" s="172" t="s">
        <v>76</v>
      </c>
      <c r="D283" s="2" t="s">
        <v>416</v>
      </c>
      <c r="E283" s="182"/>
      <c r="F283" s="22" t="s">
        <v>3675</v>
      </c>
      <c r="G283" s="23" t="s">
        <v>1259</v>
      </c>
      <c r="H283" s="23" t="s">
        <v>460</v>
      </c>
      <c r="I283" s="9" t="s">
        <v>1664</v>
      </c>
    </row>
    <row r="284" spans="1:9" ht="24" x14ac:dyDescent="0.2">
      <c r="A284" s="304"/>
      <c r="B284" s="172" t="s">
        <v>2469</v>
      </c>
      <c r="C284" s="172" t="s">
        <v>76</v>
      </c>
      <c r="D284" s="2" t="s">
        <v>416</v>
      </c>
      <c r="E284" s="182"/>
      <c r="F284" s="22" t="s">
        <v>3675</v>
      </c>
      <c r="G284" s="23" t="s">
        <v>1259</v>
      </c>
      <c r="H284" s="23" t="s">
        <v>460</v>
      </c>
      <c r="I284" s="9" t="s">
        <v>1666</v>
      </c>
    </row>
    <row r="285" spans="1:9" ht="36" x14ac:dyDescent="0.2">
      <c r="A285" s="304"/>
      <c r="B285" s="172" t="s">
        <v>2469</v>
      </c>
      <c r="C285" s="172" t="s">
        <v>76</v>
      </c>
      <c r="D285" s="2" t="s">
        <v>416</v>
      </c>
      <c r="E285" s="182"/>
      <c r="F285" s="22" t="s">
        <v>3675</v>
      </c>
      <c r="G285" s="23" t="s">
        <v>185</v>
      </c>
      <c r="H285" s="23" t="s">
        <v>298</v>
      </c>
      <c r="I285" s="9" t="s">
        <v>2129</v>
      </c>
    </row>
    <row r="286" spans="1:9" ht="24" x14ac:dyDescent="0.2">
      <c r="A286" s="304">
        <f>+A234+1</f>
        <v>18</v>
      </c>
      <c r="B286" s="86" t="s">
        <v>2476</v>
      </c>
      <c r="C286" s="86" t="s">
        <v>76</v>
      </c>
      <c r="D286" s="303" t="s">
        <v>442</v>
      </c>
      <c r="E286" s="309">
        <f>COUNTIF($B$8:$B$822,"PF")-1</f>
        <v>1</v>
      </c>
      <c r="F286" s="305" t="s">
        <v>1436</v>
      </c>
      <c r="G286" s="305" t="s">
        <v>1259</v>
      </c>
      <c r="H286" s="305" t="s">
        <v>460</v>
      </c>
      <c r="I286" s="306" t="s">
        <v>1667</v>
      </c>
    </row>
    <row r="287" spans="1:9" ht="24" x14ac:dyDescent="0.2">
      <c r="A287" s="304"/>
      <c r="B287" s="150" t="s">
        <v>2476</v>
      </c>
      <c r="C287" s="150" t="s">
        <v>76</v>
      </c>
      <c r="D287" s="2" t="s">
        <v>442</v>
      </c>
      <c r="E287" s="182"/>
      <c r="F287" s="22" t="s">
        <v>1437</v>
      </c>
      <c r="G287" s="23" t="s">
        <v>1259</v>
      </c>
      <c r="H287" s="23" t="s">
        <v>457</v>
      </c>
      <c r="I287" s="9" t="s">
        <v>2242</v>
      </c>
    </row>
    <row r="288" spans="1:9" ht="24" x14ac:dyDescent="0.2">
      <c r="A288" s="304">
        <f>+A286+1</f>
        <v>19</v>
      </c>
      <c r="B288" s="86" t="s">
        <v>2524</v>
      </c>
      <c r="C288" s="86" t="s">
        <v>76</v>
      </c>
      <c r="D288" s="188" t="s">
        <v>1216</v>
      </c>
      <c r="E288" s="309">
        <f>COUNTIF($B$8:$B$822,"TX")-1</f>
        <v>6</v>
      </c>
      <c r="F288" s="305" t="s">
        <v>1436</v>
      </c>
      <c r="G288" s="305" t="s">
        <v>1259</v>
      </c>
      <c r="H288" s="305" t="s">
        <v>460</v>
      </c>
      <c r="I288" s="306" t="s">
        <v>1668</v>
      </c>
    </row>
    <row r="289" spans="1:9" ht="24" x14ac:dyDescent="0.2">
      <c r="A289" s="176"/>
      <c r="B289" s="295"/>
      <c r="C289" s="319"/>
      <c r="D289" s="60" t="s">
        <v>1216</v>
      </c>
      <c r="E289" s="183"/>
      <c r="F289" s="61"/>
      <c r="G289" s="62"/>
      <c r="H289" s="62"/>
      <c r="I289" s="63" t="s">
        <v>1669</v>
      </c>
    </row>
    <row r="290" spans="1:9" ht="24" x14ac:dyDescent="0.2">
      <c r="A290" s="176"/>
      <c r="B290" s="295"/>
      <c r="C290" s="319"/>
      <c r="D290" s="60" t="s">
        <v>1216</v>
      </c>
      <c r="E290" s="183"/>
      <c r="F290" s="61"/>
      <c r="G290" s="62"/>
      <c r="H290" s="62"/>
      <c r="I290" s="63" t="s">
        <v>1670</v>
      </c>
    </row>
    <row r="291" spans="1:9" ht="24" x14ac:dyDescent="0.2">
      <c r="A291" s="176"/>
      <c r="B291" s="295"/>
      <c r="C291" s="319"/>
      <c r="D291" s="251"/>
      <c r="E291" s="183"/>
      <c r="F291" s="62"/>
      <c r="G291" s="62"/>
      <c r="H291" s="62"/>
      <c r="I291" s="63" t="s">
        <v>1671</v>
      </c>
    </row>
    <row r="292" spans="1:9" ht="18.75" customHeight="1" x14ac:dyDescent="0.2">
      <c r="A292" s="304"/>
      <c r="B292" s="150" t="s">
        <v>2524</v>
      </c>
      <c r="C292" s="150" t="s">
        <v>76</v>
      </c>
      <c r="D292" s="248" t="s">
        <v>1216</v>
      </c>
      <c r="E292" s="182"/>
      <c r="F292" s="23" t="s">
        <v>1437</v>
      </c>
      <c r="G292" s="23" t="s">
        <v>1259</v>
      </c>
      <c r="H292" s="23" t="s">
        <v>218</v>
      </c>
      <c r="I292" s="9" t="s">
        <v>3726</v>
      </c>
    </row>
    <row r="293" spans="1:9" ht="24" x14ac:dyDescent="0.2">
      <c r="A293" s="304"/>
      <c r="B293" s="150" t="s">
        <v>2524</v>
      </c>
      <c r="C293" s="150" t="s">
        <v>76</v>
      </c>
      <c r="D293" s="248" t="s">
        <v>1216</v>
      </c>
      <c r="E293" s="182"/>
      <c r="F293" s="23" t="s">
        <v>1437</v>
      </c>
      <c r="G293" s="23" t="s">
        <v>1259</v>
      </c>
      <c r="H293" s="23" t="s">
        <v>460</v>
      </c>
      <c r="I293" s="9" t="s">
        <v>3607</v>
      </c>
    </row>
    <row r="294" spans="1:9" ht="24" x14ac:dyDescent="0.2">
      <c r="A294" s="304"/>
      <c r="B294" s="150" t="s">
        <v>2524</v>
      </c>
      <c r="C294" s="150" t="s">
        <v>76</v>
      </c>
      <c r="D294" s="248" t="s">
        <v>1216</v>
      </c>
      <c r="E294" s="182"/>
      <c r="F294" s="23" t="s">
        <v>1437</v>
      </c>
      <c r="G294" s="23" t="s">
        <v>1259</v>
      </c>
      <c r="H294" s="23" t="s">
        <v>142</v>
      </c>
      <c r="I294" s="9" t="s">
        <v>3608</v>
      </c>
    </row>
    <row r="295" spans="1:9" ht="24" x14ac:dyDescent="0.2">
      <c r="A295" s="304"/>
      <c r="B295" s="150" t="s">
        <v>2524</v>
      </c>
      <c r="C295" s="150" t="s">
        <v>76</v>
      </c>
      <c r="D295" s="248" t="s">
        <v>1216</v>
      </c>
      <c r="E295" s="182"/>
      <c r="F295" s="23" t="s">
        <v>1437</v>
      </c>
      <c r="G295" s="23" t="s">
        <v>1435</v>
      </c>
      <c r="H295" s="23" t="s">
        <v>36</v>
      </c>
      <c r="I295" s="9" t="s">
        <v>3727</v>
      </c>
    </row>
    <row r="296" spans="1:9" ht="24" x14ac:dyDescent="0.2">
      <c r="A296" s="304"/>
      <c r="B296" s="150" t="s">
        <v>2524</v>
      </c>
      <c r="C296" s="150" t="s">
        <v>76</v>
      </c>
      <c r="D296" s="248" t="s">
        <v>1216</v>
      </c>
      <c r="E296" s="182"/>
      <c r="F296" s="23" t="s">
        <v>1437</v>
      </c>
      <c r="G296" s="23" t="s">
        <v>1435</v>
      </c>
      <c r="H296" s="23" t="s">
        <v>465</v>
      </c>
      <c r="I296" s="9" t="s">
        <v>3728</v>
      </c>
    </row>
    <row r="297" spans="1:9" x14ac:dyDescent="0.2">
      <c r="A297" s="304"/>
      <c r="B297" s="150" t="s">
        <v>2524</v>
      </c>
      <c r="C297" s="150" t="s">
        <v>76</v>
      </c>
      <c r="D297" s="248" t="s">
        <v>1216</v>
      </c>
      <c r="E297" s="182"/>
      <c r="F297" s="23" t="s">
        <v>1437</v>
      </c>
      <c r="G297" s="23" t="s">
        <v>443</v>
      </c>
      <c r="H297" s="23" t="s">
        <v>443</v>
      </c>
      <c r="I297" s="9" t="s">
        <v>3731</v>
      </c>
    </row>
    <row r="298" spans="1:9" ht="24" x14ac:dyDescent="0.2">
      <c r="A298" s="304">
        <f>+A288+1</f>
        <v>20</v>
      </c>
      <c r="B298" s="86" t="s">
        <v>2733</v>
      </c>
      <c r="C298" s="86" t="s">
        <v>76</v>
      </c>
      <c r="D298" s="303" t="s">
        <v>1118</v>
      </c>
      <c r="E298" s="309">
        <f>COUNTIF($B$8:$B$822,"AG")-1</f>
        <v>6</v>
      </c>
      <c r="F298" s="305" t="s">
        <v>1436</v>
      </c>
      <c r="G298" s="305" t="s">
        <v>1259</v>
      </c>
      <c r="H298" s="305" t="s">
        <v>460</v>
      </c>
      <c r="I298" s="306" t="s">
        <v>1672</v>
      </c>
    </row>
    <row r="299" spans="1:9" ht="24" x14ac:dyDescent="0.2">
      <c r="A299" s="304"/>
      <c r="B299" s="150" t="s">
        <v>2733</v>
      </c>
      <c r="C299" s="150" t="s">
        <v>76</v>
      </c>
      <c r="D299" s="2" t="s">
        <v>1118</v>
      </c>
      <c r="E299" s="182"/>
      <c r="F299" s="22" t="s">
        <v>1437</v>
      </c>
      <c r="G299" s="23" t="s">
        <v>1259</v>
      </c>
      <c r="H299" s="23" t="s">
        <v>460</v>
      </c>
      <c r="I299" s="9" t="s">
        <v>1673</v>
      </c>
    </row>
    <row r="300" spans="1:9" ht="24" x14ac:dyDescent="0.2">
      <c r="A300" s="304"/>
      <c r="B300" s="150" t="s">
        <v>2733</v>
      </c>
      <c r="C300" s="150" t="s">
        <v>76</v>
      </c>
      <c r="D300" s="2" t="s">
        <v>1118</v>
      </c>
      <c r="E300" s="182"/>
      <c r="F300" s="22" t="s">
        <v>1437</v>
      </c>
      <c r="G300" s="23" t="s">
        <v>1259</v>
      </c>
      <c r="H300" s="23" t="s">
        <v>646</v>
      </c>
      <c r="I300" s="9" t="s">
        <v>3714</v>
      </c>
    </row>
    <row r="301" spans="1:9" ht="24" x14ac:dyDescent="0.2">
      <c r="A301" s="304"/>
      <c r="B301" s="150" t="s">
        <v>2733</v>
      </c>
      <c r="C301" s="150" t="s">
        <v>76</v>
      </c>
      <c r="D301" s="2" t="s">
        <v>1118</v>
      </c>
      <c r="E301" s="182"/>
      <c r="F301" s="22" t="s">
        <v>1437</v>
      </c>
      <c r="G301" s="23" t="s">
        <v>1259</v>
      </c>
      <c r="H301" s="23" t="s">
        <v>460</v>
      </c>
      <c r="I301" s="9" t="s">
        <v>3601</v>
      </c>
    </row>
    <row r="302" spans="1:9" ht="18.75" customHeight="1" x14ac:dyDescent="0.2">
      <c r="A302" s="304"/>
      <c r="B302" s="150" t="s">
        <v>2733</v>
      </c>
      <c r="C302" s="150" t="s">
        <v>76</v>
      </c>
      <c r="D302" s="2" t="s">
        <v>1118</v>
      </c>
      <c r="E302" s="182"/>
      <c r="F302" s="22" t="s">
        <v>1437</v>
      </c>
      <c r="G302" s="23" t="s">
        <v>1259</v>
      </c>
      <c r="H302" s="23" t="s">
        <v>218</v>
      </c>
      <c r="I302" s="9" t="s">
        <v>1676</v>
      </c>
    </row>
    <row r="303" spans="1:9" x14ac:dyDescent="0.2">
      <c r="A303" s="304"/>
      <c r="B303" s="150" t="s">
        <v>2733</v>
      </c>
      <c r="C303" s="150" t="s">
        <v>76</v>
      </c>
      <c r="D303" s="2" t="s">
        <v>1118</v>
      </c>
      <c r="E303" s="182"/>
      <c r="F303" s="22" t="s">
        <v>1437</v>
      </c>
      <c r="G303" s="23" t="s">
        <v>1259</v>
      </c>
      <c r="H303" s="23" t="s">
        <v>460</v>
      </c>
      <c r="I303" s="9" t="s">
        <v>3713</v>
      </c>
    </row>
    <row r="304" spans="1:9" x14ac:dyDescent="0.2">
      <c r="A304" s="176"/>
      <c r="B304" s="319"/>
      <c r="C304" s="319"/>
      <c r="D304" s="75" t="s">
        <v>1118</v>
      </c>
      <c r="E304" s="183"/>
      <c r="F304" s="61"/>
      <c r="G304" s="62"/>
      <c r="H304" s="62"/>
      <c r="I304" s="63" t="s">
        <v>1678</v>
      </c>
    </row>
    <row r="305" spans="1:9" ht="24" x14ac:dyDescent="0.2">
      <c r="A305" s="304"/>
      <c r="B305" s="150" t="s">
        <v>2733</v>
      </c>
      <c r="C305" s="150" t="s">
        <v>76</v>
      </c>
      <c r="D305" s="2" t="s">
        <v>1118</v>
      </c>
      <c r="E305" s="182"/>
      <c r="F305" s="22" t="s">
        <v>1437</v>
      </c>
      <c r="G305" s="23" t="s">
        <v>1259</v>
      </c>
      <c r="H305" s="23" t="s">
        <v>142</v>
      </c>
      <c r="I305" s="9" t="s">
        <v>1679</v>
      </c>
    </row>
    <row r="306" spans="1:9" ht="24" x14ac:dyDescent="0.2">
      <c r="A306" s="176"/>
      <c r="B306" s="295"/>
      <c r="C306" s="319"/>
      <c r="D306" s="60" t="s">
        <v>1118</v>
      </c>
      <c r="E306" s="183"/>
      <c r="F306" s="61"/>
      <c r="G306" s="62"/>
      <c r="H306" s="62"/>
      <c r="I306" s="63" t="s">
        <v>1680</v>
      </c>
    </row>
    <row r="307" spans="1:9" ht="24" x14ac:dyDescent="0.2">
      <c r="A307" s="304">
        <f>+A298+1</f>
        <v>21</v>
      </c>
      <c r="B307" s="86" t="s">
        <v>2559</v>
      </c>
      <c r="C307" s="86" t="s">
        <v>76</v>
      </c>
      <c r="D307" s="188" t="s">
        <v>1682</v>
      </c>
      <c r="E307" s="309">
        <f>COUNTIF($B$8:$B$822,"PI")-1</f>
        <v>1</v>
      </c>
      <c r="F307" s="305" t="s">
        <v>1436</v>
      </c>
      <c r="G307" s="305" t="s">
        <v>1259</v>
      </c>
      <c r="H307" s="305" t="s">
        <v>460</v>
      </c>
      <c r="I307" s="306" t="s">
        <v>1681</v>
      </c>
    </row>
    <row r="308" spans="1:9" ht="24" x14ac:dyDescent="0.2">
      <c r="A308" s="304"/>
      <c r="B308" s="150" t="s">
        <v>2559</v>
      </c>
      <c r="C308" s="150" t="s">
        <v>76</v>
      </c>
      <c r="D308" s="27" t="s">
        <v>1682</v>
      </c>
      <c r="E308" s="182"/>
      <c r="F308" s="22" t="s">
        <v>1437</v>
      </c>
      <c r="G308" s="23" t="s">
        <v>1435</v>
      </c>
      <c r="H308" s="23" t="s">
        <v>191</v>
      </c>
      <c r="I308" s="9" t="s">
        <v>1683</v>
      </c>
    </row>
    <row r="309" spans="1:9" ht="24" x14ac:dyDescent="0.2">
      <c r="A309" s="176"/>
      <c r="B309" s="295"/>
      <c r="C309" s="319"/>
      <c r="D309" s="60" t="s">
        <v>1682</v>
      </c>
      <c r="E309" s="183"/>
      <c r="F309" s="61"/>
      <c r="G309" s="62"/>
      <c r="H309" s="62"/>
      <c r="I309" s="63" t="s">
        <v>1684</v>
      </c>
    </row>
    <row r="310" spans="1:9" ht="24" x14ac:dyDescent="0.2">
      <c r="A310" s="304">
        <f>+A307+1</f>
        <v>22</v>
      </c>
      <c r="B310" s="86" t="s">
        <v>2424</v>
      </c>
      <c r="C310" s="86" t="s">
        <v>76</v>
      </c>
      <c r="D310" s="303" t="s">
        <v>1686</v>
      </c>
      <c r="E310" s="309">
        <f>COUNTIF($B$8:$B$822,"ZR")-1</f>
        <v>5</v>
      </c>
      <c r="F310" s="305" t="s">
        <v>1436</v>
      </c>
      <c r="G310" s="305" t="s">
        <v>1259</v>
      </c>
      <c r="H310" s="305" t="s">
        <v>460</v>
      </c>
      <c r="I310" s="306" t="s">
        <v>1687</v>
      </c>
    </row>
    <row r="311" spans="1:9" ht="24" x14ac:dyDescent="0.2">
      <c r="A311" s="304"/>
      <c r="B311" s="150" t="s">
        <v>2424</v>
      </c>
      <c r="C311" s="150" t="s">
        <v>76</v>
      </c>
      <c r="D311" s="2" t="s">
        <v>1686</v>
      </c>
      <c r="E311" s="182"/>
      <c r="F311" s="22" t="s">
        <v>1437</v>
      </c>
      <c r="G311" s="23" t="s">
        <v>1259</v>
      </c>
      <c r="H311" s="23" t="s">
        <v>142</v>
      </c>
      <c r="I311" s="9" t="s">
        <v>1688</v>
      </c>
    </row>
    <row r="312" spans="1:9" ht="24" x14ac:dyDescent="0.2">
      <c r="A312" s="304"/>
      <c r="B312" s="150" t="s">
        <v>2424</v>
      </c>
      <c r="C312" s="150" t="s">
        <v>76</v>
      </c>
      <c r="D312" s="2" t="s">
        <v>1686</v>
      </c>
      <c r="E312" s="182"/>
      <c r="F312" s="22" t="s">
        <v>1437</v>
      </c>
      <c r="G312" s="23" t="s">
        <v>1435</v>
      </c>
      <c r="H312" s="23" t="s">
        <v>248</v>
      </c>
      <c r="I312" s="9" t="s">
        <v>1689</v>
      </c>
    </row>
    <row r="313" spans="1:9" ht="24" x14ac:dyDescent="0.2">
      <c r="A313" s="304"/>
      <c r="B313" s="150" t="s">
        <v>2424</v>
      </c>
      <c r="C313" s="150" t="s">
        <v>76</v>
      </c>
      <c r="D313" s="2" t="s">
        <v>1686</v>
      </c>
      <c r="E313" s="182"/>
      <c r="F313" s="22" t="s">
        <v>1437</v>
      </c>
      <c r="G313" s="23" t="s">
        <v>185</v>
      </c>
      <c r="H313" s="23" t="s">
        <v>433</v>
      </c>
      <c r="I313" s="9" t="s">
        <v>1690</v>
      </c>
    </row>
    <row r="314" spans="1:9" ht="24" x14ac:dyDescent="0.2">
      <c r="A314" s="304"/>
      <c r="B314" s="150" t="s">
        <v>2424</v>
      </c>
      <c r="C314" s="150" t="s">
        <v>76</v>
      </c>
      <c r="D314" s="2" t="s">
        <v>1686</v>
      </c>
      <c r="E314" s="182"/>
      <c r="F314" s="22" t="s">
        <v>1437</v>
      </c>
      <c r="G314" s="23" t="s">
        <v>185</v>
      </c>
      <c r="H314" s="23" t="s">
        <v>22</v>
      </c>
      <c r="I314" s="9" t="s">
        <v>1691</v>
      </c>
    </row>
    <row r="315" spans="1:9" ht="24" x14ac:dyDescent="0.2">
      <c r="A315" s="304"/>
      <c r="B315" s="150" t="s">
        <v>2424</v>
      </c>
      <c r="C315" s="150" t="s">
        <v>76</v>
      </c>
      <c r="D315" s="2" t="s">
        <v>1686</v>
      </c>
      <c r="E315" s="182"/>
      <c r="F315" s="22" t="s">
        <v>1437</v>
      </c>
      <c r="G315" s="23" t="s">
        <v>1259</v>
      </c>
      <c r="H315" s="23" t="s">
        <v>143</v>
      </c>
      <c r="I315" s="9" t="s">
        <v>1692</v>
      </c>
    </row>
    <row r="316" spans="1:9" ht="24" x14ac:dyDescent="0.2">
      <c r="A316" s="304">
        <f>+A310+1</f>
        <v>23</v>
      </c>
      <c r="B316" s="86" t="s">
        <v>2550</v>
      </c>
      <c r="C316" s="86" t="s">
        <v>76</v>
      </c>
      <c r="D316" s="188" t="s">
        <v>207</v>
      </c>
      <c r="E316" s="309">
        <f>COUNTIF($B$8:$B$822,"ES")-1</f>
        <v>2</v>
      </c>
      <c r="F316" s="305" t="s">
        <v>1436</v>
      </c>
      <c r="G316" s="305" t="s">
        <v>1259</v>
      </c>
      <c r="H316" s="305" t="s">
        <v>460</v>
      </c>
      <c r="I316" s="306" t="s">
        <v>3507</v>
      </c>
    </row>
    <row r="317" spans="1:9" ht="24" x14ac:dyDescent="0.2">
      <c r="A317" s="304"/>
      <c r="B317" s="150" t="s">
        <v>2550</v>
      </c>
      <c r="C317" s="150" t="s">
        <v>76</v>
      </c>
      <c r="D317" s="27" t="s">
        <v>207</v>
      </c>
      <c r="E317" s="182"/>
      <c r="F317" s="22" t="s">
        <v>1437</v>
      </c>
      <c r="G317" s="23" t="s">
        <v>1259</v>
      </c>
      <c r="H317" s="23" t="s">
        <v>142</v>
      </c>
      <c r="I317" s="9" t="s">
        <v>1694</v>
      </c>
    </row>
    <row r="318" spans="1:9" ht="24" x14ac:dyDescent="0.2">
      <c r="A318" s="304"/>
      <c r="B318" s="150" t="s">
        <v>2550</v>
      </c>
      <c r="C318" s="150" t="s">
        <v>76</v>
      </c>
      <c r="D318" s="27" t="s">
        <v>207</v>
      </c>
      <c r="E318" s="182"/>
      <c r="F318" s="22" t="s">
        <v>1437</v>
      </c>
      <c r="G318" s="23" t="s">
        <v>1460</v>
      </c>
      <c r="H318" s="23" t="s">
        <v>246</v>
      </c>
      <c r="I318" s="9" t="s">
        <v>3602</v>
      </c>
    </row>
    <row r="319" spans="1:9" ht="24" x14ac:dyDescent="0.2">
      <c r="A319" s="176"/>
      <c r="B319" s="295"/>
      <c r="C319" s="319"/>
      <c r="D319" s="60" t="s">
        <v>207</v>
      </c>
      <c r="E319" s="183"/>
      <c r="F319" s="61"/>
      <c r="G319" s="62"/>
      <c r="H319" s="62"/>
      <c r="I319" s="63" t="s">
        <v>3508</v>
      </c>
    </row>
    <row r="320" spans="1:9" ht="24" x14ac:dyDescent="0.2">
      <c r="A320" s="304">
        <f>+A316+1</f>
        <v>24</v>
      </c>
      <c r="B320" s="86" t="s">
        <v>2575</v>
      </c>
      <c r="C320" s="86" t="s">
        <v>76</v>
      </c>
      <c r="D320" s="282" t="s">
        <v>382</v>
      </c>
      <c r="E320" s="309">
        <f>COUNTIF($B$8:$B$822,"BS")-1</f>
        <v>5</v>
      </c>
      <c r="F320" s="305" t="s">
        <v>1436</v>
      </c>
      <c r="G320" s="305" t="s">
        <v>1259</v>
      </c>
      <c r="H320" s="305" t="s">
        <v>460</v>
      </c>
      <c r="I320" s="306" t="s">
        <v>3686</v>
      </c>
    </row>
    <row r="321" spans="1:9" ht="24" x14ac:dyDescent="0.2">
      <c r="A321" s="304"/>
      <c r="B321" s="150" t="s">
        <v>2575</v>
      </c>
      <c r="C321" s="150" t="s">
        <v>76</v>
      </c>
      <c r="D321" s="2" t="s">
        <v>382</v>
      </c>
      <c r="E321" s="182"/>
      <c r="F321" s="22" t="s">
        <v>1437</v>
      </c>
      <c r="G321" s="23" t="s">
        <v>1259</v>
      </c>
      <c r="H321" s="23" t="s">
        <v>460</v>
      </c>
      <c r="I321" s="9" t="s">
        <v>1698</v>
      </c>
    </row>
    <row r="322" spans="1:9" ht="24" x14ac:dyDescent="0.2">
      <c r="A322" s="304"/>
      <c r="B322" s="150" t="s">
        <v>2575</v>
      </c>
      <c r="C322" s="150" t="s">
        <v>76</v>
      </c>
      <c r="D322" s="2" t="s">
        <v>382</v>
      </c>
      <c r="E322" s="182"/>
      <c r="F322" s="22" t="s">
        <v>1437</v>
      </c>
      <c r="G322" s="23" t="s">
        <v>1259</v>
      </c>
      <c r="H322" s="23" t="s">
        <v>460</v>
      </c>
      <c r="I322" s="9" t="s">
        <v>1699</v>
      </c>
    </row>
    <row r="323" spans="1:9" ht="24" x14ac:dyDescent="0.2">
      <c r="A323" s="176"/>
      <c r="B323" s="295"/>
      <c r="C323" s="319"/>
      <c r="D323" s="75" t="s">
        <v>382</v>
      </c>
      <c r="E323" s="183"/>
      <c r="F323" s="61"/>
      <c r="G323" s="62"/>
      <c r="H323" s="62"/>
      <c r="I323" s="63" t="s">
        <v>1700</v>
      </c>
    </row>
    <row r="324" spans="1:9" ht="18.75" customHeight="1" x14ac:dyDescent="0.2">
      <c r="A324" s="304"/>
      <c r="B324" s="150" t="s">
        <v>2575</v>
      </c>
      <c r="C324" s="150" t="s">
        <v>76</v>
      </c>
      <c r="D324" s="2" t="s">
        <v>382</v>
      </c>
      <c r="E324" s="182"/>
      <c r="F324" s="22" t="s">
        <v>1437</v>
      </c>
      <c r="G324" s="23" t="s">
        <v>1259</v>
      </c>
      <c r="H324" s="23" t="s">
        <v>218</v>
      </c>
      <c r="I324" s="9" t="s">
        <v>1701</v>
      </c>
    </row>
    <row r="325" spans="1:9" ht="24" x14ac:dyDescent="0.2">
      <c r="A325" s="304"/>
      <c r="B325" s="150" t="s">
        <v>2575</v>
      </c>
      <c r="C325" s="150" t="s">
        <v>76</v>
      </c>
      <c r="D325" s="2" t="s">
        <v>382</v>
      </c>
      <c r="E325" s="182"/>
      <c r="F325" s="22" t="s">
        <v>1437</v>
      </c>
      <c r="G325" s="23" t="s">
        <v>1259</v>
      </c>
      <c r="H325" s="23" t="s">
        <v>143</v>
      </c>
      <c r="I325" s="9" t="s">
        <v>1702</v>
      </c>
    </row>
    <row r="326" spans="1:9" ht="24" x14ac:dyDescent="0.2">
      <c r="A326" s="304"/>
      <c r="B326" s="150" t="s">
        <v>2575</v>
      </c>
      <c r="C326" s="150" t="s">
        <v>76</v>
      </c>
      <c r="D326" s="2" t="s">
        <v>382</v>
      </c>
      <c r="E326" s="182"/>
      <c r="F326" s="22" t="s">
        <v>1437</v>
      </c>
      <c r="G326" s="23" t="s">
        <v>1259</v>
      </c>
      <c r="H326" s="23" t="s">
        <v>142</v>
      </c>
      <c r="I326" s="9" t="s">
        <v>1703</v>
      </c>
    </row>
    <row r="327" spans="1:9" ht="24" x14ac:dyDescent="0.2">
      <c r="A327" s="304">
        <f>+A320+1</f>
        <v>25</v>
      </c>
      <c r="B327" s="86" t="s">
        <v>2591</v>
      </c>
      <c r="C327" s="86" t="s">
        <v>76</v>
      </c>
      <c r="D327" s="188" t="s">
        <v>3599</v>
      </c>
      <c r="E327" s="309">
        <f>COUNTIF($B$8:$B$822,"YP")-1</f>
        <v>52</v>
      </c>
      <c r="F327" s="305" t="s">
        <v>1436</v>
      </c>
      <c r="G327" s="305" t="s">
        <v>1259</v>
      </c>
      <c r="H327" s="305" t="s">
        <v>460</v>
      </c>
      <c r="I327" s="306" t="s">
        <v>1705</v>
      </c>
    </row>
    <row r="328" spans="1:9" ht="24" x14ac:dyDescent="0.2">
      <c r="A328" s="304"/>
      <c r="B328" s="150" t="s">
        <v>2591</v>
      </c>
      <c r="C328" s="150" t="s">
        <v>76</v>
      </c>
      <c r="D328" s="247" t="s">
        <v>3599</v>
      </c>
      <c r="E328" s="182"/>
      <c r="F328" s="22" t="s">
        <v>1437</v>
      </c>
      <c r="G328" s="23" t="s">
        <v>1435</v>
      </c>
      <c r="H328" s="23" t="s">
        <v>248</v>
      </c>
      <c r="I328" s="9" t="s">
        <v>1706</v>
      </c>
    </row>
    <row r="329" spans="1:9" ht="24" x14ac:dyDescent="0.2">
      <c r="A329" s="304"/>
      <c r="B329" s="150" t="s">
        <v>2591</v>
      </c>
      <c r="C329" s="150" t="s">
        <v>76</v>
      </c>
      <c r="D329" s="247" t="s">
        <v>3599</v>
      </c>
      <c r="E329" s="182"/>
      <c r="F329" s="22" t="s">
        <v>1437</v>
      </c>
      <c r="G329" s="23" t="s">
        <v>1259</v>
      </c>
      <c r="H329" s="23" t="s">
        <v>460</v>
      </c>
      <c r="I329" s="9" t="s">
        <v>1707</v>
      </c>
    </row>
    <row r="330" spans="1:9" ht="24" x14ac:dyDescent="0.2">
      <c r="A330" s="304"/>
      <c r="B330" s="150" t="s">
        <v>2591</v>
      </c>
      <c r="C330" s="150" t="s">
        <v>76</v>
      </c>
      <c r="D330" s="247" t="s">
        <v>3599</v>
      </c>
      <c r="E330" s="182"/>
      <c r="F330" s="22" t="s">
        <v>1437</v>
      </c>
      <c r="G330" s="23" t="s">
        <v>1259</v>
      </c>
      <c r="H330" s="23" t="s">
        <v>460</v>
      </c>
      <c r="I330" s="9" t="s">
        <v>1709</v>
      </c>
    </row>
    <row r="331" spans="1:9" ht="24" x14ac:dyDescent="0.2">
      <c r="A331" s="304"/>
      <c r="B331" s="150" t="s">
        <v>2591</v>
      </c>
      <c r="C331" s="150" t="s">
        <v>76</v>
      </c>
      <c r="D331" s="247" t="s">
        <v>3599</v>
      </c>
      <c r="E331" s="182"/>
      <c r="F331" s="22" t="s">
        <v>1437</v>
      </c>
      <c r="G331" s="23" t="s">
        <v>1259</v>
      </c>
      <c r="H331" s="23" t="s">
        <v>646</v>
      </c>
      <c r="I331" s="9" t="s">
        <v>1710</v>
      </c>
    </row>
    <row r="332" spans="1:9" x14ac:dyDescent="0.2">
      <c r="A332" s="304"/>
      <c r="B332" s="150" t="s">
        <v>2591</v>
      </c>
      <c r="C332" s="150" t="s">
        <v>76</v>
      </c>
      <c r="D332" s="247" t="s">
        <v>3599</v>
      </c>
      <c r="E332" s="182"/>
      <c r="F332" s="22" t="s">
        <v>1437</v>
      </c>
      <c r="G332" s="23" t="s">
        <v>1259</v>
      </c>
      <c r="H332" s="23" t="s">
        <v>460</v>
      </c>
      <c r="I332" s="9" t="s">
        <v>1711</v>
      </c>
    </row>
    <row r="333" spans="1:9" x14ac:dyDescent="0.2">
      <c r="A333" s="304"/>
      <c r="B333" s="150" t="s">
        <v>2591</v>
      </c>
      <c r="C333" s="150" t="s">
        <v>76</v>
      </c>
      <c r="D333" s="247" t="s">
        <v>3599</v>
      </c>
      <c r="E333" s="182"/>
      <c r="F333" s="22" t="s">
        <v>1437</v>
      </c>
      <c r="G333" s="23" t="s">
        <v>1259</v>
      </c>
      <c r="H333" s="23" t="s">
        <v>460</v>
      </c>
      <c r="I333" s="9" t="s">
        <v>1712</v>
      </c>
    </row>
    <row r="334" spans="1:9" ht="24" x14ac:dyDescent="0.2">
      <c r="A334" s="304"/>
      <c r="B334" s="150" t="s">
        <v>2591</v>
      </c>
      <c r="C334" s="150" t="s">
        <v>76</v>
      </c>
      <c r="D334" s="247" t="s">
        <v>3599</v>
      </c>
      <c r="E334" s="182"/>
      <c r="F334" s="22" t="s">
        <v>1437</v>
      </c>
      <c r="G334" s="23" t="s">
        <v>1259</v>
      </c>
      <c r="H334" s="23" t="s">
        <v>1665</v>
      </c>
      <c r="I334" s="9" t="s">
        <v>1714</v>
      </c>
    </row>
    <row r="335" spans="1:9" ht="24" x14ac:dyDescent="0.2">
      <c r="A335" s="304"/>
      <c r="B335" s="150" t="s">
        <v>2591</v>
      </c>
      <c r="C335" s="150" t="s">
        <v>76</v>
      </c>
      <c r="D335" s="247" t="s">
        <v>3599</v>
      </c>
      <c r="E335" s="182"/>
      <c r="F335" s="22" t="s">
        <v>1437</v>
      </c>
      <c r="G335" s="23" t="s">
        <v>1259</v>
      </c>
      <c r="H335" s="23" t="s">
        <v>460</v>
      </c>
      <c r="I335" s="9" t="s">
        <v>1715</v>
      </c>
    </row>
    <row r="336" spans="1:9" ht="24" x14ac:dyDescent="0.2">
      <c r="A336" s="304"/>
      <c r="B336" s="150" t="s">
        <v>2591</v>
      </c>
      <c r="C336" s="150" t="s">
        <v>76</v>
      </c>
      <c r="D336" s="247" t="s">
        <v>3599</v>
      </c>
      <c r="E336" s="182"/>
      <c r="F336" s="22" t="s">
        <v>1437</v>
      </c>
      <c r="G336" s="23" t="s">
        <v>1259</v>
      </c>
      <c r="H336" s="23" t="s">
        <v>24</v>
      </c>
      <c r="I336" s="9" t="s">
        <v>1716</v>
      </c>
    </row>
    <row r="337" spans="1:9" ht="24" x14ac:dyDescent="0.2">
      <c r="A337" s="304"/>
      <c r="B337" s="150" t="s">
        <v>2591</v>
      </c>
      <c r="C337" s="150" t="s">
        <v>76</v>
      </c>
      <c r="D337" s="247" t="s">
        <v>3599</v>
      </c>
      <c r="E337" s="182"/>
      <c r="F337" s="22" t="s">
        <v>1437</v>
      </c>
      <c r="G337" s="23" t="s">
        <v>1259</v>
      </c>
      <c r="H337" s="23" t="s">
        <v>460</v>
      </c>
      <c r="I337" s="9" t="s">
        <v>1717</v>
      </c>
    </row>
    <row r="338" spans="1:9" x14ac:dyDescent="0.2">
      <c r="A338" s="304"/>
      <c r="B338" s="150" t="s">
        <v>2591</v>
      </c>
      <c r="C338" s="150" t="s">
        <v>76</v>
      </c>
      <c r="D338" s="247" t="s">
        <v>3599</v>
      </c>
      <c r="E338" s="182"/>
      <c r="F338" s="22" t="s">
        <v>1437</v>
      </c>
      <c r="G338" s="23" t="s">
        <v>1259</v>
      </c>
      <c r="H338" s="23" t="s">
        <v>460</v>
      </c>
      <c r="I338" s="9" t="s">
        <v>1718</v>
      </c>
    </row>
    <row r="339" spans="1:9" ht="24" x14ac:dyDescent="0.2">
      <c r="A339" s="304"/>
      <c r="B339" s="150" t="s">
        <v>2591</v>
      </c>
      <c r="C339" s="150" t="s">
        <v>76</v>
      </c>
      <c r="D339" s="247" t="s">
        <v>3599</v>
      </c>
      <c r="E339" s="182"/>
      <c r="F339" s="22" t="s">
        <v>1437</v>
      </c>
      <c r="G339" s="23" t="s">
        <v>1259</v>
      </c>
      <c r="H339" s="23" t="s">
        <v>460</v>
      </c>
      <c r="I339" s="9" t="s">
        <v>1719</v>
      </c>
    </row>
    <row r="340" spans="1:9" ht="24" x14ac:dyDescent="0.2">
      <c r="A340" s="304"/>
      <c r="B340" s="150" t="s">
        <v>2591</v>
      </c>
      <c r="C340" s="150" t="s">
        <v>76</v>
      </c>
      <c r="D340" s="247" t="s">
        <v>3599</v>
      </c>
      <c r="E340" s="182"/>
      <c r="F340" s="22" t="s">
        <v>1437</v>
      </c>
      <c r="G340" s="23" t="s">
        <v>1259</v>
      </c>
      <c r="H340" s="23" t="s">
        <v>460</v>
      </c>
      <c r="I340" s="9" t="s">
        <v>1720</v>
      </c>
    </row>
    <row r="341" spans="1:9" ht="24" x14ac:dyDescent="0.2">
      <c r="A341" s="304"/>
      <c r="B341" s="150" t="s">
        <v>2591</v>
      </c>
      <c r="C341" s="150" t="s">
        <v>76</v>
      </c>
      <c r="D341" s="247" t="s">
        <v>3599</v>
      </c>
      <c r="E341" s="182"/>
      <c r="F341" s="22" t="s">
        <v>1437</v>
      </c>
      <c r="G341" s="23" t="s">
        <v>1259</v>
      </c>
      <c r="H341" s="23" t="s">
        <v>460</v>
      </c>
      <c r="I341" s="9" t="s">
        <v>1721</v>
      </c>
    </row>
    <row r="342" spans="1:9" ht="24" x14ac:dyDescent="0.2">
      <c r="A342" s="304"/>
      <c r="B342" s="150" t="s">
        <v>2591</v>
      </c>
      <c r="C342" s="150" t="s">
        <v>76</v>
      </c>
      <c r="D342" s="247" t="s">
        <v>3599</v>
      </c>
      <c r="E342" s="182"/>
      <c r="F342" s="22" t="s">
        <v>1437</v>
      </c>
      <c r="G342" s="23" t="s">
        <v>1259</v>
      </c>
      <c r="H342" s="23" t="s">
        <v>460</v>
      </c>
      <c r="I342" s="9" t="s">
        <v>1722</v>
      </c>
    </row>
    <row r="343" spans="1:9" ht="24" x14ac:dyDescent="0.2">
      <c r="A343" s="304"/>
      <c r="B343" s="150" t="s">
        <v>2591</v>
      </c>
      <c r="C343" s="150" t="s">
        <v>76</v>
      </c>
      <c r="D343" s="247" t="s">
        <v>3599</v>
      </c>
      <c r="E343" s="182"/>
      <c r="F343" s="22" t="s">
        <v>1437</v>
      </c>
      <c r="G343" s="23" t="s">
        <v>1259</v>
      </c>
      <c r="H343" s="23" t="s">
        <v>460</v>
      </c>
      <c r="I343" s="9" t="s">
        <v>1723</v>
      </c>
    </row>
    <row r="344" spans="1:9" ht="24" x14ac:dyDescent="0.2">
      <c r="A344" s="304"/>
      <c r="B344" s="150" t="s">
        <v>2591</v>
      </c>
      <c r="C344" s="150" t="s">
        <v>76</v>
      </c>
      <c r="D344" s="247" t="s">
        <v>3599</v>
      </c>
      <c r="E344" s="182"/>
      <c r="F344" s="22" t="s">
        <v>1437</v>
      </c>
      <c r="G344" s="23" t="s">
        <v>1259</v>
      </c>
      <c r="H344" s="23" t="s">
        <v>460</v>
      </c>
      <c r="I344" s="9" t="s">
        <v>1724</v>
      </c>
    </row>
    <row r="345" spans="1:9" ht="24" x14ac:dyDescent="0.2">
      <c r="A345" s="304"/>
      <c r="B345" s="150" t="s">
        <v>2591</v>
      </c>
      <c r="C345" s="150" t="s">
        <v>76</v>
      </c>
      <c r="D345" s="247" t="s">
        <v>3599</v>
      </c>
      <c r="E345" s="182"/>
      <c r="F345" s="22" t="s">
        <v>1437</v>
      </c>
      <c r="G345" s="23" t="s">
        <v>1259</v>
      </c>
      <c r="H345" s="23" t="s">
        <v>460</v>
      </c>
      <c r="I345" s="9" t="s">
        <v>1725</v>
      </c>
    </row>
    <row r="346" spans="1:9" ht="24" x14ac:dyDescent="0.2">
      <c r="A346" s="304"/>
      <c r="B346" s="150" t="s">
        <v>2591</v>
      </c>
      <c r="C346" s="150" t="s">
        <v>76</v>
      </c>
      <c r="D346" s="247" t="s">
        <v>3599</v>
      </c>
      <c r="E346" s="182"/>
      <c r="F346" s="22" t="s">
        <v>1437</v>
      </c>
      <c r="G346" s="23" t="s">
        <v>1259</v>
      </c>
      <c r="H346" s="23" t="s">
        <v>159</v>
      </c>
      <c r="I346" s="9" t="s">
        <v>1726</v>
      </c>
    </row>
    <row r="347" spans="1:9" x14ac:dyDescent="0.2">
      <c r="A347" s="304"/>
      <c r="B347" s="150" t="s">
        <v>2591</v>
      </c>
      <c r="C347" s="150" t="s">
        <v>76</v>
      </c>
      <c r="D347" s="247" t="s">
        <v>3599</v>
      </c>
      <c r="E347" s="182"/>
      <c r="F347" s="22" t="s">
        <v>1437</v>
      </c>
      <c r="G347" s="23" t="s">
        <v>1259</v>
      </c>
      <c r="H347" s="23" t="s">
        <v>159</v>
      </c>
      <c r="I347" s="9" t="s">
        <v>1727</v>
      </c>
    </row>
    <row r="348" spans="1:9" ht="24" x14ac:dyDescent="0.2">
      <c r="A348" s="304"/>
      <c r="B348" s="150" t="s">
        <v>2591</v>
      </c>
      <c r="C348" s="150" t="s">
        <v>76</v>
      </c>
      <c r="D348" s="247" t="s">
        <v>3599</v>
      </c>
      <c r="E348" s="182"/>
      <c r="F348" s="22" t="s">
        <v>1437</v>
      </c>
      <c r="G348" s="23" t="s">
        <v>1259</v>
      </c>
      <c r="H348" s="23" t="s">
        <v>460</v>
      </c>
      <c r="I348" s="9" t="s">
        <v>1728</v>
      </c>
    </row>
    <row r="349" spans="1:9" ht="24" x14ac:dyDescent="0.2">
      <c r="A349" s="304"/>
      <c r="B349" s="150" t="s">
        <v>2591</v>
      </c>
      <c r="C349" s="150" t="s">
        <v>76</v>
      </c>
      <c r="D349" s="247" t="s">
        <v>3599</v>
      </c>
      <c r="E349" s="182"/>
      <c r="F349" s="22" t="s">
        <v>1437</v>
      </c>
      <c r="G349" s="23" t="s">
        <v>1259</v>
      </c>
      <c r="H349" s="23" t="s">
        <v>460</v>
      </c>
      <c r="I349" s="9" t="s">
        <v>1729</v>
      </c>
    </row>
    <row r="350" spans="1:9" ht="24" x14ac:dyDescent="0.2">
      <c r="A350" s="304"/>
      <c r="B350" s="150" t="s">
        <v>2591</v>
      </c>
      <c r="C350" s="150" t="s">
        <v>76</v>
      </c>
      <c r="D350" s="247" t="s">
        <v>3599</v>
      </c>
      <c r="E350" s="182"/>
      <c r="F350" s="22" t="s">
        <v>1437</v>
      </c>
      <c r="G350" s="23" t="s">
        <v>1259</v>
      </c>
      <c r="H350" s="23" t="s">
        <v>259</v>
      </c>
      <c r="I350" s="9" t="s">
        <v>1730</v>
      </c>
    </row>
    <row r="351" spans="1:9" x14ac:dyDescent="0.2">
      <c r="A351" s="304"/>
      <c r="B351" s="150" t="s">
        <v>2591</v>
      </c>
      <c r="C351" s="150" t="s">
        <v>76</v>
      </c>
      <c r="D351" s="247" t="s">
        <v>3599</v>
      </c>
      <c r="E351" s="182"/>
      <c r="F351" s="22" t="s">
        <v>1437</v>
      </c>
      <c r="G351" s="23" t="s">
        <v>1259</v>
      </c>
      <c r="H351" s="23" t="s">
        <v>460</v>
      </c>
      <c r="I351" s="9" t="s">
        <v>1731</v>
      </c>
    </row>
    <row r="352" spans="1:9" ht="24" x14ac:dyDescent="0.2">
      <c r="A352" s="304"/>
      <c r="B352" s="150" t="s">
        <v>2591</v>
      </c>
      <c r="C352" s="150" t="s">
        <v>76</v>
      </c>
      <c r="D352" s="247" t="s">
        <v>3599</v>
      </c>
      <c r="E352" s="182"/>
      <c r="F352" s="22" t="s">
        <v>1437</v>
      </c>
      <c r="G352" s="23" t="s">
        <v>1259</v>
      </c>
      <c r="H352" s="23" t="s">
        <v>460</v>
      </c>
      <c r="I352" s="9" t="s">
        <v>1732</v>
      </c>
    </row>
    <row r="353" spans="1:9" x14ac:dyDescent="0.2">
      <c r="A353" s="304"/>
      <c r="B353" s="150" t="s">
        <v>2591</v>
      </c>
      <c r="C353" s="150" t="s">
        <v>76</v>
      </c>
      <c r="D353" s="247" t="s">
        <v>3599</v>
      </c>
      <c r="E353" s="182"/>
      <c r="F353" s="22" t="s">
        <v>1437</v>
      </c>
      <c r="G353" s="23" t="s">
        <v>1259</v>
      </c>
      <c r="H353" s="23" t="s">
        <v>460</v>
      </c>
      <c r="I353" s="9" t="s">
        <v>1733</v>
      </c>
    </row>
    <row r="354" spans="1:9" ht="24" x14ac:dyDescent="0.2">
      <c r="A354" s="304"/>
      <c r="B354" s="150" t="s">
        <v>2591</v>
      </c>
      <c r="C354" s="150" t="s">
        <v>76</v>
      </c>
      <c r="D354" s="247" t="s">
        <v>3599</v>
      </c>
      <c r="E354" s="182"/>
      <c r="F354" s="22" t="s">
        <v>1437</v>
      </c>
      <c r="G354" s="23" t="s">
        <v>1259</v>
      </c>
      <c r="H354" s="23" t="s">
        <v>460</v>
      </c>
      <c r="I354" s="9" t="s">
        <v>1734</v>
      </c>
    </row>
    <row r="355" spans="1:9" ht="24" x14ac:dyDescent="0.2">
      <c r="A355" s="304"/>
      <c r="B355" s="150" t="s">
        <v>2591</v>
      </c>
      <c r="C355" s="150" t="s">
        <v>76</v>
      </c>
      <c r="D355" s="247" t="s">
        <v>3599</v>
      </c>
      <c r="E355" s="182"/>
      <c r="F355" s="22" t="s">
        <v>1437</v>
      </c>
      <c r="G355" s="23" t="s">
        <v>443</v>
      </c>
      <c r="H355" s="23" t="s">
        <v>479</v>
      </c>
      <c r="I355" s="9" t="s">
        <v>1735</v>
      </c>
    </row>
    <row r="356" spans="1:9" ht="24" x14ac:dyDescent="0.2">
      <c r="A356" s="304"/>
      <c r="B356" s="150" t="s">
        <v>2591</v>
      </c>
      <c r="C356" s="150" t="s">
        <v>76</v>
      </c>
      <c r="D356" s="247" t="s">
        <v>3599</v>
      </c>
      <c r="E356" s="182"/>
      <c r="F356" s="22" t="s">
        <v>1437</v>
      </c>
      <c r="G356" s="23" t="s">
        <v>1259</v>
      </c>
      <c r="H356" s="23" t="s">
        <v>375</v>
      </c>
      <c r="I356" s="9" t="s">
        <v>1736</v>
      </c>
    </row>
    <row r="357" spans="1:9" ht="24" x14ac:dyDescent="0.2">
      <c r="A357" s="304"/>
      <c r="B357" s="150" t="s">
        <v>2591</v>
      </c>
      <c r="C357" s="150" t="s">
        <v>76</v>
      </c>
      <c r="D357" s="247" t="s">
        <v>3599</v>
      </c>
      <c r="E357" s="182"/>
      <c r="F357" s="22" t="s">
        <v>1437</v>
      </c>
      <c r="G357" s="23" t="s">
        <v>1259</v>
      </c>
      <c r="H357" s="23" t="s">
        <v>457</v>
      </c>
      <c r="I357" s="9" t="s">
        <v>1737</v>
      </c>
    </row>
    <row r="358" spans="1:9" ht="24" x14ac:dyDescent="0.2">
      <c r="A358" s="304"/>
      <c r="B358" s="150" t="s">
        <v>2591</v>
      </c>
      <c r="C358" s="150" t="s">
        <v>76</v>
      </c>
      <c r="D358" s="247" t="s">
        <v>3599</v>
      </c>
      <c r="E358" s="182"/>
      <c r="F358" s="22" t="s">
        <v>1437</v>
      </c>
      <c r="G358" s="23" t="s">
        <v>1259</v>
      </c>
      <c r="H358" s="23" t="s">
        <v>142</v>
      </c>
      <c r="I358" s="9" t="s">
        <v>1738</v>
      </c>
    </row>
    <row r="359" spans="1:9" x14ac:dyDescent="0.2">
      <c r="A359" s="304"/>
      <c r="B359" s="150" t="s">
        <v>2591</v>
      </c>
      <c r="C359" s="150" t="s">
        <v>76</v>
      </c>
      <c r="D359" s="247" t="s">
        <v>3599</v>
      </c>
      <c r="E359" s="182"/>
      <c r="F359" s="22" t="s">
        <v>1437</v>
      </c>
      <c r="G359" s="23" t="s">
        <v>1259</v>
      </c>
      <c r="H359" s="23" t="s">
        <v>142</v>
      </c>
      <c r="I359" s="9" t="s">
        <v>1739</v>
      </c>
    </row>
    <row r="360" spans="1:9" ht="24" x14ac:dyDescent="0.2">
      <c r="A360" s="304"/>
      <c r="B360" s="150" t="s">
        <v>2591</v>
      </c>
      <c r="C360" s="150" t="s">
        <v>76</v>
      </c>
      <c r="D360" s="247" t="s">
        <v>3599</v>
      </c>
      <c r="E360" s="182"/>
      <c r="F360" s="22" t="s">
        <v>1437</v>
      </c>
      <c r="G360" s="23" t="s">
        <v>1259</v>
      </c>
      <c r="H360" s="23" t="s">
        <v>142</v>
      </c>
      <c r="I360" s="9" t="s">
        <v>1740</v>
      </c>
    </row>
    <row r="361" spans="1:9" ht="24" x14ac:dyDescent="0.2">
      <c r="A361" s="304"/>
      <c r="B361" s="150" t="s">
        <v>2591</v>
      </c>
      <c r="C361" s="150" t="s">
        <v>76</v>
      </c>
      <c r="D361" s="247" t="s">
        <v>3599</v>
      </c>
      <c r="E361" s="182"/>
      <c r="F361" s="22" t="s">
        <v>1437</v>
      </c>
      <c r="G361" s="23" t="s">
        <v>1259</v>
      </c>
      <c r="H361" s="23" t="s">
        <v>143</v>
      </c>
      <c r="I361" s="9" t="s">
        <v>1741</v>
      </c>
    </row>
    <row r="362" spans="1:9" ht="24" x14ac:dyDescent="0.2">
      <c r="A362" s="304"/>
      <c r="B362" s="150" t="s">
        <v>2591</v>
      </c>
      <c r="C362" s="150" t="s">
        <v>76</v>
      </c>
      <c r="D362" s="247" t="s">
        <v>3599</v>
      </c>
      <c r="E362" s="182"/>
      <c r="F362" s="22" t="s">
        <v>1437</v>
      </c>
      <c r="G362" s="23" t="s">
        <v>1259</v>
      </c>
      <c r="H362" s="23" t="s">
        <v>283</v>
      </c>
      <c r="I362" s="9" t="s">
        <v>1742</v>
      </c>
    </row>
    <row r="363" spans="1:9" ht="24" x14ac:dyDescent="0.2">
      <c r="A363" s="304"/>
      <c r="B363" s="150" t="s">
        <v>2591</v>
      </c>
      <c r="C363" s="150" t="s">
        <v>76</v>
      </c>
      <c r="D363" s="247" t="s">
        <v>3599</v>
      </c>
      <c r="E363" s="182"/>
      <c r="F363" s="22" t="s">
        <v>1437</v>
      </c>
      <c r="G363" s="23" t="s">
        <v>1435</v>
      </c>
      <c r="H363" s="23" t="s">
        <v>191</v>
      </c>
      <c r="I363" s="9" t="s">
        <v>1743</v>
      </c>
    </row>
    <row r="364" spans="1:9" ht="24" x14ac:dyDescent="0.2">
      <c r="A364" s="304"/>
      <c r="B364" s="150" t="s">
        <v>2591</v>
      </c>
      <c r="C364" s="150" t="s">
        <v>76</v>
      </c>
      <c r="D364" s="247" t="s">
        <v>3599</v>
      </c>
      <c r="E364" s="182"/>
      <c r="F364" s="22" t="s">
        <v>1437</v>
      </c>
      <c r="G364" s="23" t="s">
        <v>1435</v>
      </c>
      <c r="H364" s="23" t="s">
        <v>465</v>
      </c>
      <c r="I364" s="9" t="s">
        <v>1744</v>
      </c>
    </row>
    <row r="365" spans="1:9" x14ac:dyDescent="0.2">
      <c r="A365" s="304"/>
      <c r="B365" s="150" t="s">
        <v>2591</v>
      </c>
      <c r="C365" s="150" t="s">
        <v>76</v>
      </c>
      <c r="D365" s="247" t="s">
        <v>3599</v>
      </c>
      <c r="E365" s="182"/>
      <c r="F365" s="22" t="s">
        <v>1437</v>
      </c>
      <c r="G365" s="23" t="s">
        <v>1435</v>
      </c>
      <c r="H365" s="23" t="s">
        <v>465</v>
      </c>
      <c r="I365" s="9" t="s">
        <v>1745</v>
      </c>
    </row>
    <row r="366" spans="1:9" x14ac:dyDescent="0.2">
      <c r="A366" s="304"/>
      <c r="B366" s="150" t="s">
        <v>2591</v>
      </c>
      <c r="C366" s="150" t="s">
        <v>76</v>
      </c>
      <c r="D366" s="247" t="s">
        <v>3599</v>
      </c>
      <c r="E366" s="182"/>
      <c r="F366" s="22" t="s">
        <v>1437</v>
      </c>
      <c r="G366" s="23" t="s">
        <v>1460</v>
      </c>
      <c r="H366" s="23" t="s">
        <v>246</v>
      </c>
      <c r="I366" s="9" t="s">
        <v>1746</v>
      </c>
    </row>
    <row r="367" spans="1:9" x14ac:dyDescent="0.2">
      <c r="A367" s="304"/>
      <c r="B367" s="150" t="s">
        <v>2591</v>
      </c>
      <c r="C367" s="150" t="s">
        <v>76</v>
      </c>
      <c r="D367" s="247" t="s">
        <v>3599</v>
      </c>
      <c r="E367" s="182"/>
      <c r="F367" s="22" t="s">
        <v>1437</v>
      </c>
      <c r="G367" s="23" t="s">
        <v>1435</v>
      </c>
      <c r="H367" s="23" t="s">
        <v>26</v>
      </c>
      <c r="I367" s="9" t="s">
        <v>1747</v>
      </c>
    </row>
    <row r="368" spans="1:9" x14ac:dyDescent="0.2">
      <c r="A368" s="304"/>
      <c r="B368" s="150" t="s">
        <v>2591</v>
      </c>
      <c r="C368" s="150" t="s">
        <v>76</v>
      </c>
      <c r="D368" s="247" t="s">
        <v>3599</v>
      </c>
      <c r="E368" s="182"/>
      <c r="F368" s="22" t="s">
        <v>1437</v>
      </c>
      <c r="G368" s="23" t="s">
        <v>185</v>
      </c>
      <c r="H368" s="23" t="s">
        <v>433</v>
      </c>
      <c r="I368" s="9" t="s">
        <v>1748</v>
      </c>
    </row>
    <row r="369" spans="1:9" ht="24" x14ac:dyDescent="0.2">
      <c r="A369" s="304"/>
      <c r="B369" s="150" t="s">
        <v>2591</v>
      </c>
      <c r="C369" s="150" t="s">
        <v>76</v>
      </c>
      <c r="D369" s="247" t="s">
        <v>3599</v>
      </c>
      <c r="E369" s="182"/>
      <c r="F369" s="22" t="s">
        <v>1437</v>
      </c>
      <c r="G369" s="23" t="s">
        <v>1259</v>
      </c>
      <c r="H369" s="23" t="s">
        <v>460</v>
      </c>
      <c r="I369" s="9" t="s">
        <v>1749</v>
      </c>
    </row>
    <row r="370" spans="1:9" ht="24" x14ac:dyDescent="0.2">
      <c r="A370" s="304"/>
      <c r="B370" s="150" t="s">
        <v>2591</v>
      </c>
      <c r="C370" s="150" t="s">
        <v>76</v>
      </c>
      <c r="D370" s="247" t="s">
        <v>3599</v>
      </c>
      <c r="E370" s="182"/>
      <c r="F370" s="22" t="s">
        <v>1437</v>
      </c>
      <c r="G370" s="23" t="s">
        <v>1259</v>
      </c>
      <c r="H370" s="23" t="s">
        <v>460</v>
      </c>
      <c r="I370" s="9" t="s">
        <v>1750</v>
      </c>
    </row>
    <row r="371" spans="1:9" x14ac:dyDescent="0.2">
      <c r="A371" s="304"/>
      <c r="B371" s="150" t="s">
        <v>2591</v>
      </c>
      <c r="C371" s="150" t="s">
        <v>76</v>
      </c>
      <c r="D371" s="247" t="s">
        <v>3599</v>
      </c>
      <c r="E371" s="182"/>
      <c r="F371" s="22" t="s">
        <v>507</v>
      </c>
      <c r="G371" s="23" t="s">
        <v>1435</v>
      </c>
      <c r="H371" s="23" t="s">
        <v>55</v>
      </c>
      <c r="I371" s="51" t="s">
        <v>1275</v>
      </c>
    </row>
    <row r="372" spans="1:9" ht="24" x14ac:dyDescent="0.2">
      <c r="A372" s="304"/>
      <c r="B372" s="150" t="s">
        <v>2591</v>
      </c>
      <c r="C372" s="150" t="s">
        <v>76</v>
      </c>
      <c r="D372" s="247" t="s">
        <v>3599</v>
      </c>
      <c r="E372" s="182"/>
      <c r="F372" s="22" t="s">
        <v>507</v>
      </c>
      <c r="G372" s="23" t="s">
        <v>1259</v>
      </c>
      <c r="H372" s="23" t="s">
        <v>460</v>
      </c>
      <c r="I372" s="5" t="s">
        <v>1277</v>
      </c>
    </row>
    <row r="373" spans="1:9" x14ac:dyDescent="0.2">
      <c r="A373" s="304"/>
      <c r="B373" s="150" t="s">
        <v>2591</v>
      </c>
      <c r="C373" s="150" t="s">
        <v>76</v>
      </c>
      <c r="D373" s="247" t="s">
        <v>3599</v>
      </c>
      <c r="E373" s="182"/>
      <c r="F373" s="22" t="s">
        <v>507</v>
      </c>
      <c r="G373" s="23" t="s">
        <v>1259</v>
      </c>
      <c r="H373" s="23" t="s">
        <v>259</v>
      </c>
      <c r="I373" s="5" t="s">
        <v>2098</v>
      </c>
    </row>
    <row r="374" spans="1:9" x14ac:dyDescent="0.2">
      <c r="A374" s="304"/>
      <c r="B374" s="150" t="s">
        <v>2591</v>
      </c>
      <c r="C374" s="150" t="s">
        <v>76</v>
      </c>
      <c r="D374" s="247" t="s">
        <v>3599</v>
      </c>
      <c r="E374" s="182"/>
      <c r="F374" s="22" t="s">
        <v>507</v>
      </c>
      <c r="G374" s="23" t="s">
        <v>1435</v>
      </c>
      <c r="H374" s="23" t="s">
        <v>36</v>
      </c>
      <c r="I374" s="5" t="s">
        <v>1278</v>
      </c>
    </row>
    <row r="375" spans="1:9" ht="24" x14ac:dyDescent="0.2">
      <c r="A375" s="304"/>
      <c r="B375" s="150" t="s">
        <v>2591</v>
      </c>
      <c r="C375" s="150" t="s">
        <v>76</v>
      </c>
      <c r="D375" s="247" t="s">
        <v>3599</v>
      </c>
      <c r="E375" s="182"/>
      <c r="F375" s="22" t="s">
        <v>507</v>
      </c>
      <c r="G375" s="23" t="s">
        <v>1435</v>
      </c>
      <c r="H375" s="23" t="s">
        <v>249</v>
      </c>
      <c r="I375" s="5" t="s">
        <v>2099</v>
      </c>
    </row>
    <row r="376" spans="1:9" x14ac:dyDescent="0.2">
      <c r="A376" s="304"/>
      <c r="B376" s="150" t="s">
        <v>2591</v>
      </c>
      <c r="C376" s="150" t="s">
        <v>76</v>
      </c>
      <c r="D376" s="247" t="s">
        <v>3599</v>
      </c>
      <c r="E376" s="182"/>
      <c r="F376" s="22" t="s">
        <v>507</v>
      </c>
      <c r="G376" s="23" t="s">
        <v>1259</v>
      </c>
      <c r="H376" s="23" t="s">
        <v>283</v>
      </c>
      <c r="I376" s="5" t="s">
        <v>2100</v>
      </c>
    </row>
    <row r="377" spans="1:9" x14ac:dyDescent="0.2">
      <c r="A377" s="304"/>
      <c r="B377" s="150" t="s">
        <v>2591</v>
      </c>
      <c r="C377" s="150" t="s">
        <v>76</v>
      </c>
      <c r="D377" s="247" t="s">
        <v>3599</v>
      </c>
      <c r="E377" s="182"/>
      <c r="F377" s="22" t="s">
        <v>507</v>
      </c>
      <c r="G377" s="23" t="s">
        <v>443</v>
      </c>
      <c r="H377" s="23" t="s">
        <v>479</v>
      </c>
      <c r="I377" s="5" t="s">
        <v>1279</v>
      </c>
    </row>
    <row r="378" spans="1:9" x14ac:dyDescent="0.2">
      <c r="A378" s="304"/>
      <c r="B378" s="150" t="s">
        <v>2591</v>
      </c>
      <c r="C378" s="150" t="s">
        <v>76</v>
      </c>
      <c r="D378" s="247" t="s">
        <v>3599</v>
      </c>
      <c r="E378" s="182"/>
      <c r="F378" s="22" t="s">
        <v>507</v>
      </c>
      <c r="G378" s="23" t="s">
        <v>1259</v>
      </c>
      <c r="H378" s="23" t="s">
        <v>460</v>
      </c>
      <c r="I378" s="5" t="s">
        <v>1280</v>
      </c>
    </row>
    <row r="379" spans="1:9" x14ac:dyDescent="0.2">
      <c r="A379" s="304"/>
      <c r="B379" s="150" t="s">
        <v>2591</v>
      </c>
      <c r="C379" s="150" t="s">
        <v>76</v>
      </c>
      <c r="D379" s="247" t="s">
        <v>3599</v>
      </c>
      <c r="E379" s="182"/>
      <c r="F379" s="22" t="s">
        <v>507</v>
      </c>
      <c r="G379" s="23" t="s">
        <v>1259</v>
      </c>
      <c r="H379" s="23" t="s">
        <v>460</v>
      </c>
      <c r="I379" s="5" t="s">
        <v>1276</v>
      </c>
    </row>
    <row r="380" spans="1:9" ht="24" x14ac:dyDescent="0.2">
      <c r="A380" s="176"/>
      <c r="B380" s="295"/>
      <c r="C380" s="249"/>
      <c r="D380" s="250" t="s">
        <v>757</v>
      </c>
      <c r="E380" s="194"/>
      <c r="F380" s="195"/>
      <c r="G380" s="195"/>
      <c r="H380" s="195"/>
      <c r="I380" s="196" t="s">
        <v>1751</v>
      </c>
    </row>
    <row r="381" spans="1:9" ht="24" x14ac:dyDescent="0.2">
      <c r="A381" s="176"/>
      <c r="B381" s="295"/>
      <c r="C381" s="319"/>
      <c r="D381" s="60" t="s">
        <v>757</v>
      </c>
      <c r="E381" s="183"/>
      <c r="F381" s="61"/>
      <c r="G381" s="62"/>
      <c r="H381" s="62"/>
      <c r="I381" s="63" t="s">
        <v>1752</v>
      </c>
    </row>
    <row r="382" spans="1:9" x14ac:dyDescent="0.2">
      <c r="A382" s="304">
        <f>+A327+1</f>
        <v>26</v>
      </c>
      <c r="B382" s="86" t="s">
        <v>2584</v>
      </c>
      <c r="C382" s="86" t="s">
        <v>76</v>
      </c>
      <c r="D382" s="188" t="s">
        <v>766</v>
      </c>
      <c r="E382" s="309">
        <f>COUNTIF($B$8:$B$822,"AO")-1</f>
        <v>2</v>
      </c>
      <c r="F382" s="305" t="s">
        <v>1436</v>
      </c>
      <c r="G382" s="305" t="s">
        <v>1259</v>
      </c>
      <c r="H382" s="305" t="s">
        <v>460</v>
      </c>
      <c r="I382" s="306" t="s">
        <v>1753</v>
      </c>
    </row>
    <row r="383" spans="1:9" x14ac:dyDescent="0.2">
      <c r="A383" s="304"/>
      <c r="B383" s="150" t="s">
        <v>2584</v>
      </c>
      <c r="C383" s="150" t="s">
        <v>76</v>
      </c>
      <c r="D383" s="27" t="s">
        <v>766</v>
      </c>
      <c r="E383" s="182"/>
      <c r="F383" s="22" t="s">
        <v>1437</v>
      </c>
      <c r="G383" s="23" t="s">
        <v>1259</v>
      </c>
      <c r="H383" s="23" t="s">
        <v>143</v>
      </c>
      <c r="I383" s="9" t="s">
        <v>3645</v>
      </c>
    </row>
    <row r="384" spans="1:9" ht="18.75" customHeight="1" x14ac:dyDescent="0.2">
      <c r="A384" s="304"/>
      <c r="B384" s="150" t="s">
        <v>2584</v>
      </c>
      <c r="C384" s="150" t="s">
        <v>76</v>
      </c>
      <c r="D384" s="27" t="s">
        <v>766</v>
      </c>
      <c r="E384" s="182"/>
      <c r="F384" s="22" t="s">
        <v>1437</v>
      </c>
      <c r="G384" s="23" t="s">
        <v>1259</v>
      </c>
      <c r="H384" s="23" t="s">
        <v>218</v>
      </c>
      <c r="I384" s="9" t="s">
        <v>1755</v>
      </c>
    </row>
    <row r="385" spans="1:9" ht="24" x14ac:dyDescent="0.2">
      <c r="A385" s="304">
        <f>+A382+1</f>
        <v>27</v>
      </c>
      <c r="B385" s="86" t="s">
        <v>3293</v>
      </c>
      <c r="C385" s="86" t="s">
        <v>79</v>
      </c>
      <c r="D385" s="303" t="s">
        <v>908</v>
      </c>
      <c r="E385" s="309">
        <f>COUNTIF($B$8:$B$822,"GN")-1</f>
        <v>2</v>
      </c>
      <c r="F385" s="305" t="s">
        <v>1436</v>
      </c>
      <c r="G385" s="305" t="s">
        <v>1259</v>
      </c>
      <c r="H385" s="305" t="s">
        <v>646</v>
      </c>
      <c r="I385" s="306" t="s">
        <v>1756</v>
      </c>
    </row>
    <row r="386" spans="1:9" ht="18.75" customHeight="1" x14ac:dyDescent="0.2">
      <c r="A386" s="304"/>
      <c r="B386" s="150" t="s">
        <v>3293</v>
      </c>
      <c r="C386" s="150" t="s">
        <v>79</v>
      </c>
      <c r="D386" s="2" t="s">
        <v>908</v>
      </c>
      <c r="E386" s="182"/>
      <c r="F386" s="22" t="s">
        <v>1437</v>
      </c>
      <c r="G386" s="23" t="s">
        <v>1259</v>
      </c>
      <c r="H386" s="23" t="s">
        <v>218</v>
      </c>
      <c r="I386" s="9" t="s">
        <v>1757</v>
      </c>
    </row>
    <row r="387" spans="1:9" ht="24" x14ac:dyDescent="0.2">
      <c r="A387" s="304"/>
      <c r="B387" s="150" t="s">
        <v>3293</v>
      </c>
      <c r="C387" s="150" t="s">
        <v>79</v>
      </c>
      <c r="D387" s="2" t="s">
        <v>908</v>
      </c>
      <c r="E387" s="182"/>
      <c r="F387" s="22" t="s">
        <v>1437</v>
      </c>
      <c r="G387" s="23" t="s">
        <v>1435</v>
      </c>
      <c r="H387" s="23" t="s">
        <v>191</v>
      </c>
      <c r="I387" s="9" t="s">
        <v>1758</v>
      </c>
    </row>
    <row r="388" spans="1:9" x14ac:dyDescent="0.2">
      <c r="A388" s="304">
        <f>+A385+1</f>
        <v>28</v>
      </c>
      <c r="B388" s="86" t="s">
        <v>2629</v>
      </c>
      <c r="C388" s="86" t="s">
        <v>76</v>
      </c>
      <c r="D388" s="188" t="s">
        <v>2127</v>
      </c>
      <c r="E388" s="309">
        <f>COUNTIF($B$8:$B$822,"HD")-1</f>
        <v>3</v>
      </c>
      <c r="F388" s="305" t="s">
        <v>1436</v>
      </c>
      <c r="G388" s="305" t="s">
        <v>1259</v>
      </c>
      <c r="H388" s="305" t="s">
        <v>460</v>
      </c>
      <c r="I388" s="306" t="s">
        <v>1759</v>
      </c>
    </row>
    <row r="389" spans="1:9" ht="24" x14ac:dyDescent="0.2">
      <c r="A389" s="304"/>
      <c r="B389" s="150" t="s">
        <v>2629</v>
      </c>
      <c r="C389" s="150" t="s">
        <v>76</v>
      </c>
      <c r="D389" s="27" t="s">
        <v>2127</v>
      </c>
      <c r="E389" s="182"/>
      <c r="F389" s="22" t="s">
        <v>1437</v>
      </c>
      <c r="G389" s="23" t="s">
        <v>1259</v>
      </c>
      <c r="H389" s="23" t="s">
        <v>460</v>
      </c>
      <c r="I389" s="9" t="s">
        <v>1760</v>
      </c>
    </row>
    <row r="390" spans="1:9" ht="24" x14ac:dyDescent="0.2">
      <c r="A390" s="304"/>
      <c r="B390" s="150" t="s">
        <v>2629</v>
      </c>
      <c r="C390" s="150" t="s">
        <v>76</v>
      </c>
      <c r="D390" s="27" t="s">
        <v>2127</v>
      </c>
      <c r="E390" s="182"/>
      <c r="F390" s="22" t="s">
        <v>1437</v>
      </c>
      <c r="G390" s="23" t="s">
        <v>1259</v>
      </c>
      <c r="H390" s="23" t="s">
        <v>646</v>
      </c>
      <c r="I390" s="9" t="s">
        <v>1761</v>
      </c>
    </row>
    <row r="391" spans="1:9" ht="18.75" customHeight="1" x14ac:dyDescent="0.2">
      <c r="A391" s="304"/>
      <c r="B391" s="150" t="s">
        <v>2629</v>
      </c>
      <c r="C391" s="150" t="s">
        <v>76</v>
      </c>
      <c r="D391" s="27" t="s">
        <v>2127</v>
      </c>
      <c r="E391" s="182"/>
      <c r="F391" s="22" t="s">
        <v>1437</v>
      </c>
      <c r="G391" s="23" t="s">
        <v>1259</v>
      </c>
      <c r="H391" s="23" t="s">
        <v>218</v>
      </c>
      <c r="I391" s="9" t="s">
        <v>1762</v>
      </c>
    </row>
    <row r="392" spans="1:9" ht="24" x14ac:dyDescent="0.2">
      <c r="A392" s="304">
        <f>+A388+1</f>
        <v>29</v>
      </c>
      <c r="B392" s="86" t="s">
        <v>2639</v>
      </c>
      <c r="C392" s="86" t="s">
        <v>76</v>
      </c>
      <c r="D392" s="303" t="s">
        <v>219</v>
      </c>
      <c r="E392" s="309">
        <f>COUNTIF($B$8:$B$822,"HP")-1</f>
        <v>3</v>
      </c>
      <c r="F392" s="305" t="s">
        <v>1436</v>
      </c>
      <c r="G392" s="305" t="s">
        <v>1259</v>
      </c>
      <c r="H392" s="305" t="s">
        <v>460</v>
      </c>
      <c r="I392" s="306" t="s">
        <v>1763</v>
      </c>
    </row>
    <row r="393" spans="1:9" ht="24" x14ac:dyDescent="0.2">
      <c r="A393" s="304"/>
      <c r="B393" s="150" t="s">
        <v>2639</v>
      </c>
      <c r="C393" s="150" t="s">
        <v>76</v>
      </c>
      <c r="D393" s="2" t="s">
        <v>219</v>
      </c>
      <c r="E393" s="182"/>
      <c r="F393" s="22" t="s">
        <v>1437</v>
      </c>
      <c r="G393" s="23" t="s">
        <v>1259</v>
      </c>
      <c r="H393" s="23" t="s">
        <v>142</v>
      </c>
      <c r="I393" s="9" t="s">
        <v>1764</v>
      </c>
    </row>
    <row r="394" spans="1:9" ht="24" x14ac:dyDescent="0.2">
      <c r="A394" s="304"/>
      <c r="B394" s="150" t="s">
        <v>2639</v>
      </c>
      <c r="C394" s="150" t="s">
        <v>76</v>
      </c>
      <c r="D394" s="2" t="s">
        <v>219</v>
      </c>
      <c r="E394" s="182"/>
      <c r="F394" s="22" t="s">
        <v>1437</v>
      </c>
      <c r="G394" s="23" t="s">
        <v>185</v>
      </c>
      <c r="H394" s="23" t="s">
        <v>433</v>
      </c>
      <c r="I394" s="9" t="s">
        <v>1765</v>
      </c>
    </row>
    <row r="395" spans="1:9" ht="24" x14ac:dyDescent="0.2">
      <c r="A395" s="304"/>
      <c r="B395" s="150" t="s">
        <v>2639</v>
      </c>
      <c r="C395" s="150" t="s">
        <v>76</v>
      </c>
      <c r="D395" s="2" t="s">
        <v>219</v>
      </c>
      <c r="E395" s="182"/>
      <c r="F395" s="22" t="s">
        <v>1437</v>
      </c>
      <c r="G395" s="23" t="s">
        <v>185</v>
      </c>
      <c r="H395" s="23" t="s">
        <v>22</v>
      </c>
      <c r="I395" s="9" t="s">
        <v>1766</v>
      </c>
    </row>
    <row r="396" spans="1:9" ht="24" x14ac:dyDescent="0.2">
      <c r="A396" s="304">
        <f>+A392+1</f>
        <v>30</v>
      </c>
      <c r="B396" s="86" t="s">
        <v>2655</v>
      </c>
      <c r="C396" s="86" t="s">
        <v>76</v>
      </c>
      <c r="D396" s="188" t="s">
        <v>1767</v>
      </c>
      <c r="E396" s="309">
        <f>COUNTIF($B$8:$B$822,"PD")-1</f>
        <v>25</v>
      </c>
      <c r="F396" s="305" t="s">
        <v>1436</v>
      </c>
      <c r="G396" s="305" t="s">
        <v>1259</v>
      </c>
      <c r="H396" s="305" t="s">
        <v>460</v>
      </c>
      <c r="I396" s="306" t="s">
        <v>1768</v>
      </c>
    </row>
    <row r="397" spans="1:9" ht="24" x14ac:dyDescent="0.2">
      <c r="A397" s="304"/>
      <c r="B397" s="150" t="s">
        <v>2655</v>
      </c>
      <c r="C397" s="150" t="s">
        <v>76</v>
      </c>
      <c r="D397" s="27" t="s">
        <v>1767</v>
      </c>
      <c r="E397" s="182"/>
      <c r="F397" s="22" t="s">
        <v>1437</v>
      </c>
      <c r="G397" s="23" t="s">
        <v>1259</v>
      </c>
      <c r="H397" s="23" t="s">
        <v>460</v>
      </c>
      <c r="I397" s="9" t="s">
        <v>1769</v>
      </c>
    </row>
    <row r="398" spans="1:9" ht="18.75" customHeight="1" x14ac:dyDescent="0.2">
      <c r="A398" s="304"/>
      <c r="B398" s="150" t="s">
        <v>2655</v>
      </c>
      <c r="C398" s="150" t="s">
        <v>76</v>
      </c>
      <c r="D398" s="27" t="s">
        <v>1767</v>
      </c>
      <c r="E398" s="182"/>
      <c r="F398" s="22" t="s">
        <v>1437</v>
      </c>
      <c r="G398" s="23" t="s">
        <v>1259</v>
      </c>
      <c r="H398" s="23" t="s">
        <v>218</v>
      </c>
      <c r="I398" s="312" t="s">
        <v>3738</v>
      </c>
    </row>
    <row r="399" spans="1:9" ht="24" x14ac:dyDescent="0.2">
      <c r="A399" s="304"/>
      <c r="B399" s="150" t="s">
        <v>2655</v>
      </c>
      <c r="C399" s="150" t="s">
        <v>76</v>
      </c>
      <c r="D399" s="27" t="s">
        <v>1767</v>
      </c>
      <c r="E399" s="182"/>
      <c r="F399" s="22" t="s">
        <v>1437</v>
      </c>
      <c r="G399" s="23" t="s">
        <v>1259</v>
      </c>
      <c r="H399" s="23" t="s">
        <v>142</v>
      </c>
      <c r="I399" s="9" t="s">
        <v>1771</v>
      </c>
    </row>
    <row r="400" spans="1:9" x14ac:dyDescent="0.2">
      <c r="A400" s="304"/>
      <c r="B400" s="150" t="s">
        <v>2655</v>
      </c>
      <c r="C400" s="150" t="s">
        <v>76</v>
      </c>
      <c r="D400" s="27" t="s">
        <v>1767</v>
      </c>
      <c r="E400" s="182"/>
      <c r="F400" s="22" t="s">
        <v>1437</v>
      </c>
      <c r="G400" s="23" t="s">
        <v>1259</v>
      </c>
      <c r="H400" s="23" t="s">
        <v>143</v>
      </c>
      <c r="I400" s="9" t="s">
        <v>1772</v>
      </c>
    </row>
    <row r="401" spans="1:9" x14ac:dyDescent="0.2">
      <c r="A401" s="304"/>
      <c r="B401" s="150" t="s">
        <v>2655</v>
      </c>
      <c r="C401" s="150" t="s">
        <v>76</v>
      </c>
      <c r="D401" s="27" t="s">
        <v>1767</v>
      </c>
      <c r="E401" s="182"/>
      <c r="F401" s="22" t="s">
        <v>1437</v>
      </c>
      <c r="G401" s="23" t="s">
        <v>1460</v>
      </c>
      <c r="H401" s="23" t="s">
        <v>246</v>
      </c>
      <c r="I401" s="9" t="s">
        <v>1773</v>
      </c>
    </row>
    <row r="402" spans="1:9" ht="24" x14ac:dyDescent="0.2">
      <c r="A402" s="304"/>
      <c r="B402" s="150" t="s">
        <v>2655</v>
      </c>
      <c r="C402" s="150" t="s">
        <v>76</v>
      </c>
      <c r="D402" s="27" t="s">
        <v>1767</v>
      </c>
      <c r="E402" s="182"/>
      <c r="F402" s="22" t="s">
        <v>1437</v>
      </c>
      <c r="G402" s="23" t="s">
        <v>1435</v>
      </c>
      <c r="H402" s="23" t="s">
        <v>465</v>
      </c>
      <c r="I402" s="9" t="s">
        <v>1774</v>
      </c>
    </row>
    <row r="403" spans="1:9" x14ac:dyDescent="0.2">
      <c r="A403" s="304"/>
      <c r="B403" s="150" t="s">
        <v>2655</v>
      </c>
      <c r="C403" s="150" t="s">
        <v>76</v>
      </c>
      <c r="D403" s="27" t="s">
        <v>1767</v>
      </c>
      <c r="E403" s="182"/>
      <c r="F403" s="22" t="s">
        <v>1437</v>
      </c>
      <c r="G403" s="23" t="s">
        <v>1259</v>
      </c>
      <c r="H403" s="23" t="s">
        <v>457</v>
      </c>
      <c r="I403" s="9" t="s">
        <v>1775</v>
      </c>
    </row>
    <row r="404" spans="1:9" ht="36" x14ac:dyDescent="0.2">
      <c r="A404" s="304"/>
      <c r="B404" s="150" t="s">
        <v>2655</v>
      </c>
      <c r="C404" s="150" t="s">
        <v>76</v>
      </c>
      <c r="D404" s="27" t="s">
        <v>1767</v>
      </c>
      <c r="E404" s="182"/>
      <c r="F404" s="22" t="s">
        <v>1437</v>
      </c>
      <c r="G404" s="23" t="s">
        <v>1259</v>
      </c>
      <c r="H404" s="23" t="s">
        <v>646</v>
      </c>
      <c r="I404" s="9" t="s">
        <v>3739</v>
      </c>
    </row>
    <row r="405" spans="1:9" x14ac:dyDescent="0.2">
      <c r="A405" s="304"/>
      <c r="B405" s="150" t="s">
        <v>2655</v>
      </c>
      <c r="C405" s="150" t="s">
        <v>76</v>
      </c>
      <c r="D405" s="27" t="s">
        <v>1767</v>
      </c>
      <c r="E405" s="182"/>
      <c r="F405" s="22" t="s">
        <v>1437</v>
      </c>
      <c r="G405" s="23" t="s">
        <v>1259</v>
      </c>
      <c r="H405" s="23" t="s">
        <v>143</v>
      </c>
      <c r="I405" s="9" t="s">
        <v>1777</v>
      </c>
    </row>
    <row r="406" spans="1:9" x14ac:dyDescent="0.2">
      <c r="A406" s="304"/>
      <c r="B406" s="150" t="s">
        <v>2655</v>
      </c>
      <c r="C406" s="150" t="s">
        <v>76</v>
      </c>
      <c r="D406" s="27" t="s">
        <v>1767</v>
      </c>
      <c r="E406" s="182"/>
      <c r="F406" s="22" t="s">
        <v>507</v>
      </c>
      <c r="G406" s="23" t="s">
        <v>1435</v>
      </c>
      <c r="H406" s="23" t="s">
        <v>191</v>
      </c>
      <c r="I406" s="9" t="s">
        <v>1778</v>
      </c>
    </row>
    <row r="407" spans="1:9" ht="24" x14ac:dyDescent="0.2">
      <c r="A407" s="304"/>
      <c r="B407" s="150" t="s">
        <v>2655</v>
      </c>
      <c r="C407" s="150" t="s">
        <v>76</v>
      </c>
      <c r="D407" s="27" t="s">
        <v>1767</v>
      </c>
      <c r="E407" s="182"/>
      <c r="F407" s="22" t="s">
        <v>1437</v>
      </c>
      <c r="G407" s="23" t="s">
        <v>1259</v>
      </c>
      <c r="H407" s="23" t="s">
        <v>460</v>
      </c>
      <c r="I407" s="9" t="s">
        <v>1779</v>
      </c>
    </row>
    <row r="408" spans="1:9" ht="24" x14ac:dyDescent="0.2">
      <c r="A408" s="304"/>
      <c r="B408" s="150" t="s">
        <v>2655</v>
      </c>
      <c r="C408" s="150" t="s">
        <v>76</v>
      </c>
      <c r="D408" s="27" t="s">
        <v>1767</v>
      </c>
      <c r="E408" s="182"/>
      <c r="F408" s="22" t="s">
        <v>1437</v>
      </c>
      <c r="G408" s="23" t="s">
        <v>1259</v>
      </c>
      <c r="H408" s="23" t="s">
        <v>375</v>
      </c>
      <c r="I408" s="9" t="s">
        <v>1780</v>
      </c>
    </row>
    <row r="409" spans="1:9" ht="18.75" customHeight="1" x14ac:dyDescent="0.2">
      <c r="A409" s="304"/>
      <c r="B409" s="150" t="s">
        <v>2655</v>
      </c>
      <c r="C409" s="150" t="s">
        <v>76</v>
      </c>
      <c r="D409" s="27" t="s">
        <v>1767</v>
      </c>
      <c r="E409" s="182"/>
      <c r="F409" s="22" t="s">
        <v>1437</v>
      </c>
      <c r="G409" s="23" t="s">
        <v>1259</v>
      </c>
      <c r="H409" s="23" t="s">
        <v>218</v>
      </c>
      <c r="I409" s="9" t="s">
        <v>1781</v>
      </c>
    </row>
    <row r="410" spans="1:9" ht="24" x14ac:dyDescent="0.2">
      <c r="A410" s="304"/>
      <c r="B410" s="150" t="s">
        <v>2655</v>
      </c>
      <c r="C410" s="150" t="s">
        <v>76</v>
      </c>
      <c r="D410" s="27" t="s">
        <v>1767</v>
      </c>
      <c r="E410" s="182"/>
      <c r="F410" s="22" t="s">
        <v>1437</v>
      </c>
      <c r="G410" s="23" t="s">
        <v>1259</v>
      </c>
      <c r="H410" s="23" t="s">
        <v>457</v>
      </c>
      <c r="I410" s="9" t="s">
        <v>1782</v>
      </c>
    </row>
    <row r="411" spans="1:9" ht="24" x14ac:dyDescent="0.2">
      <c r="A411" s="304"/>
      <c r="B411" s="150" t="s">
        <v>2655</v>
      </c>
      <c r="C411" s="150" t="s">
        <v>76</v>
      </c>
      <c r="D411" s="27" t="s">
        <v>1767</v>
      </c>
      <c r="E411" s="182"/>
      <c r="F411" s="22" t="s">
        <v>1437</v>
      </c>
      <c r="G411" s="23" t="s">
        <v>1460</v>
      </c>
      <c r="H411" s="23" t="s">
        <v>246</v>
      </c>
      <c r="I411" s="9" t="s">
        <v>1783</v>
      </c>
    </row>
    <row r="412" spans="1:9" ht="24" x14ac:dyDescent="0.2">
      <c r="A412" s="304"/>
      <c r="B412" s="150" t="s">
        <v>2655</v>
      </c>
      <c r="C412" s="150" t="s">
        <v>76</v>
      </c>
      <c r="D412" s="27" t="s">
        <v>1767</v>
      </c>
      <c r="E412" s="182"/>
      <c r="F412" s="22" t="s">
        <v>1437</v>
      </c>
      <c r="G412" s="23" t="s">
        <v>1259</v>
      </c>
      <c r="H412" s="23" t="s">
        <v>460</v>
      </c>
      <c r="I412" s="9" t="s">
        <v>1784</v>
      </c>
    </row>
    <row r="413" spans="1:9" ht="24" x14ac:dyDescent="0.2">
      <c r="A413" s="313"/>
      <c r="B413" s="314" t="s">
        <v>2655</v>
      </c>
      <c r="C413" s="314" t="s">
        <v>76</v>
      </c>
      <c r="D413" s="315" t="s">
        <v>1767</v>
      </c>
      <c r="E413" s="316"/>
      <c r="F413" s="317" t="s">
        <v>1437</v>
      </c>
      <c r="G413" s="318" t="s">
        <v>1259</v>
      </c>
      <c r="H413" s="318" t="s">
        <v>460</v>
      </c>
      <c r="I413" s="292" t="s">
        <v>1785</v>
      </c>
    </row>
    <row r="414" spans="1:9" ht="24" x14ac:dyDescent="0.2">
      <c r="A414" s="304"/>
      <c r="B414" s="150" t="s">
        <v>2655</v>
      </c>
      <c r="C414" s="150" t="s">
        <v>76</v>
      </c>
      <c r="D414" s="27" t="s">
        <v>1767</v>
      </c>
      <c r="E414" s="182"/>
      <c r="F414" s="22" t="s">
        <v>1437</v>
      </c>
      <c r="G414" s="23" t="s">
        <v>1259</v>
      </c>
      <c r="H414" s="23" t="s">
        <v>253</v>
      </c>
      <c r="I414" s="9" t="s">
        <v>1786</v>
      </c>
    </row>
    <row r="415" spans="1:9" ht="24" x14ac:dyDescent="0.2">
      <c r="A415" s="304"/>
      <c r="B415" s="150" t="s">
        <v>2655</v>
      </c>
      <c r="C415" s="150" t="s">
        <v>76</v>
      </c>
      <c r="D415" s="27" t="s">
        <v>1767</v>
      </c>
      <c r="E415" s="182"/>
      <c r="F415" s="22" t="s">
        <v>1437</v>
      </c>
      <c r="G415" s="23" t="s">
        <v>1460</v>
      </c>
      <c r="H415" s="23" t="s">
        <v>464</v>
      </c>
      <c r="I415" s="9" t="s">
        <v>1787</v>
      </c>
    </row>
    <row r="416" spans="1:9" ht="24" x14ac:dyDescent="0.2">
      <c r="A416" s="304"/>
      <c r="B416" s="150" t="s">
        <v>2655</v>
      </c>
      <c r="C416" s="150" t="s">
        <v>76</v>
      </c>
      <c r="D416" s="27" t="s">
        <v>1767</v>
      </c>
      <c r="E416" s="182"/>
      <c r="F416" s="22" t="s">
        <v>1437</v>
      </c>
      <c r="G416" s="23" t="s">
        <v>1435</v>
      </c>
      <c r="H416" s="23" t="s">
        <v>248</v>
      </c>
      <c r="I416" s="9" t="s">
        <v>1788</v>
      </c>
    </row>
    <row r="417" spans="1:9" ht="24" x14ac:dyDescent="0.2">
      <c r="A417" s="304"/>
      <c r="B417" s="150" t="s">
        <v>2655</v>
      </c>
      <c r="C417" s="150" t="s">
        <v>76</v>
      </c>
      <c r="D417" s="27" t="s">
        <v>1767</v>
      </c>
      <c r="E417" s="182"/>
      <c r="F417" s="22" t="s">
        <v>1437</v>
      </c>
      <c r="G417" s="23" t="s">
        <v>185</v>
      </c>
      <c r="H417" s="23" t="s">
        <v>433</v>
      </c>
      <c r="I417" s="9" t="s">
        <v>1789</v>
      </c>
    </row>
    <row r="418" spans="1:9" ht="24" x14ac:dyDescent="0.2">
      <c r="A418" s="304"/>
      <c r="B418" s="150" t="s">
        <v>2655</v>
      </c>
      <c r="C418" s="150" t="s">
        <v>76</v>
      </c>
      <c r="D418" s="27" t="s">
        <v>1767</v>
      </c>
      <c r="E418" s="182"/>
      <c r="F418" s="22" t="s">
        <v>1437</v>
      </c>
      <c r="G418" s="23" t="s">
        <v>185</v>
      </c>
      <c r="H418" s="23" t="s">
        <v>298</v>
      </c>
      <c r="I418" s="9" t="s">
        <v>1790</v>
      </c>
    </row>
    <row r="419" spans="1:9" x14ac:dyDescent="0.2">
      <c r="A419" s="304"/>
      <c r="B419" s="150" t="s">
        <v>2655</v>
      </c>
      <c r="C419" s="150" t="s">
        <v>76</v>
      </c>
      <c r="D419" s="27" t="s">
        <v>1767</v>
      </c>
      <c r="E419" s="182"/>
      <c r="F419" s="22" t="s">
        <v>507</v>
      </c>
      <c r="G419" s="23" t="s">
        <v>1435</v>
      </c>
      <c r="H419" s="23" t="s">
        <v>36</v>
      </c>
      <c r="I419" s="9" t="s">
        <v>3504</v>
      </c>
    </row>
    <row r="420" spans="1:9" ht="24" x14ac:dyDescent="0.2">
      <c r="A420" s="304"/>
      <c r="B420" s="150" t="s">
        <v>2655</v>
      </c>
      <c r="C420" s="150" t="s">
        <v>76</v>
      </c>
      <c r="D420" s="27" t="s">
        <v>1767</v>
      </c>
      <c r="E420" s="182"/>
      <c r="F420" s="22" t="s">
        <v>1437</v>
      </c>
      <c r="G420" s="23" t="s">
        <v>1259</v>
      </c>
      <c r="H420" s="23" t="s">
        <v>24</v>
      </c>
      <c r="I420" s="9" t="s">
        <v>3506</v>
      </c>
    </row>
    <row r="421" spans="1:9" ht="24" x14ac:dyDescent="0.2">
      <c r="A421" s="304"/>
      <c r="B421" s="150" t="s">
        <v>2655</v>
      </c>
      <c r="C421" s="150" t="s">
        <v>76</v>
      </c>
      <c r="D421" s="27" t="s">
        <v>1767</v>
      </c>
      <c r="E421" s="182"/>
      <c r="F421" s="22" t="s">
        <v>1437</v>
      </c>
      <c r="G421" s="23" t="s">
        <v>1259</v>
      </c>
      <c r="H421" s="23" t="s">
        <v>460</v>
      </c>
      <c r="I421" s="9" t="s">
        <v>3693</v>
      </c>
    </row>
    <row r="422" spans="1:9" x14ac:dyDescent="0.2">
      <c r="A422" s="304">
        <f>+A396+1</f>
        <v>31</v>
      </c>
      <c r="B422" s="86" t="s">
        <v>2682</v>
      </c>
      <c r="C422" s="86" t="s">
        <v>76</v>
      </c>
      <c r="D422" s="303" t="s">
        <v>182</v>
      </c>
      <c r="E422" s="309">
        <f>COUNTIF($B$8:$B$822,"IT")-1</f>
        <v>1</v>
      </c>
      <c r="F422" s="305" t="s">
        <v>1436</v>
      </c>
      <c r="G422" s="305" t="s">
        <v>1259</v>
      </c>
      <c r="H422" s="305" t="s">
        <v>142</v>
      </c>
      <c r="I422" s="306" t="s">
        <v>1791</v>
      </c>
    </row>
    <row r="423" spans="1:9" ht="24" x14ac:dyDescent="0.2">
      <c r="A423" s="304"/>
      <c r="B423" s="150" t="s">
        <v>2682</v>
      </c>
      <c r="C423" s="150" t="s">
        <v>76</v>
      </c>
      <c r="D423" s="2" t="s">
        <v>182</v>
      </c>
      <c r="E423" s="182"/>
      <c r="F423" s="22" t="s">
        <v>1437</v>
      </c>
      <c r="G423" s="23" t="s">
        <v>1259</v>
      </c>
      <c r="H423" s="23" t="s">
        <v>460</v>
      </c>
      <c r="I423" s="9" t="s">
        <v>1792</v>
      </c>
    </row>
    <row r="424" spans="1:9" ht="24" x14ac:dyDescent="0.2">
      <c r="A424" s="176"/>
      <c r="B424" s="295"/>
      <c r="C424" s="249"/>
      <c r="D424" s="293" t="s">
        <v>183</v>
      </c>
      <c r="E424" s="194"/>
      <c r="F424" s="195"/>
      <c r="G424" s="195"/>
      <c r="H424" s="195"/>
      <c r="I424" s="196" t="s">
        <v>1793</v>
      </c>
    </row>
    <row r="425" spans="1:9" ht="24" x14ac:dyDescent="0.2">
      <c r="A425" s="176"/>
      <c r="B425" s="295"/>
      <c r="C425" s="319"/>
      <c r="D425" s="75" t="s">
        <v>183</v>
      </c>
      <c r="E425" s="183"/>
      <c r="F425" s="61"/>
      <c r="G425" s="62"/>
      <c r="H425" s="62"/>
      <c r="I425" s="63" t="s">
        <v>1794</v>
      </c>
    </row>
    <row r="426" spans="1:9" ht="24" x14ac:dyDescent="0.2">
      <c r="A426" s="304">
        <f>+A422+1</f>
        <v>32</v>
      </c>
      <c r="B426" s="86" t="s">
        <v>2709</v>
      </c>
      <c r="C426" s="86" t="s">
        <v>76</v>
      </c>
      <c r="D426" s="188" t="s">
        <v>2270</v>
      </c>
      <c r="E426" s="309">
        <f>COUNTIF($B$8:$B$822,"YB")-1</f>
        <v>2</v>
      </c>
      <c r="F426" s="305" t="s">
        <v>1436</v>
      </c>
      <c r="G426" s="305" t="s">
        <v>1259</v>
      </c>
      <c r="H426" s="305" t="s">
        <v>460</v>
      </c>
      <c r="I426" s="306" t="s">
        <v>2096</v>
      </c>
    </row>
    <row r="427" spans="1:9" ht="24" x14ac:dyDescent="0.2">
      <c r="A427" s="307"/>
      <c r="B427" s="150" t="s">
        <v>2709</v>
      </c>
      <c r="C427" s="150" t="s">
        <v>76</v>
      </c>
      <c r="D427" s="27" t="s">
        <v>1003</v>
      </c>
      <c r="E427" s="182"/>
      <c r="F427" s="22" t="s">
        <v>1437</v>
      </c>
      <c r="G427" s="23" t="s">
        <v>1259</v>
      </c>
      <c r="H427" s="23" t="s">
        <v>460</v>
      </c>
      <c r="I427" s="9" t="s">
        <v>1795</v>
      </c>
    </row>
    <row r="428" spans="1:9" x14ac:dyDescent="0.2">
      <c r="A428" s="304"/>
      <c r="B428" s="150" t="s">
        <v>2709</v>
      </c>
      <c r="C428" s="150" t="s">
        <v>76</v>
      </c>
      <c r="D428" s="27" t="s">
        <v>1003</v>
      </c>
      <c r="E428" s="182"/>
      <c r="F428" s="22" t="s">
        <v>1437</v>
      </c>
      <c r="G428" s="23" t="s">
        <v>1259</v>
      </c>
      <c r="H428" s="23" t="s">
        <v>460</v>
      </c>
      <c r="I428" s="9" t="s">
        <v>1796</v>
      </c>
    </row>
    <row r="429" spans="1:9" ht="24" x14ac:dyDescent="0.2">
      <c r="A429" s="304">
        <f>+A426+1</f>
        <v>33</v>
      </c>
      <c r="B429" s="86" t="s">
        <v>2938</v>
      </c>
      <c r="C429" s="86" t="s">
        <v>76</v>
      </c>
      <c r="D429" s="188" t="s">
        <v>2271</v>
      </c>
      <c r="E429" s="309">
        <f>COUNTIF($B$8:$B$822,"AD")-1</f>
        <v>16</v>
      </c>
      <c r="F429" s="305" t="s">
        <v>1436</v>
      </c>
      <c r="G429" s="305" t="s">
        <v>1259</v>
      </c>
      <c r="H429" s="305" t="s">
        <v>460</v>
      </c>
      <c r="I429" s="306" t="s">
        <v>1797</v>
      </c>
    </row>
    <row r="430" spans="1:9" ht="24" x14ac:dyDescent="0.2">
      <c r="A430" s="168"/>
      <c r="B430" s="150" t="s">
        <v>2938</v>
      </c>
      <c r="C430" s="150" t="s">
        <v>76</v>
      </c>
      <c r="D430" s="27" t="s">
        <v>910</v>
      </c>
      <c r="E430" s="182"/>
      <c r="F430" s="22" t="s">
        <v>1437</v>
      </c>
      <c r="G430" s="23" t="s">
        <v>1259</v>
      </c>
      <c r="H430" s="23" t="s">
        <v>283</v>
      </c>
      <c r="I430" s="9" t="s">
        <v>3682</v>
      </c>
    </row>
    <row r="431" spans="1:9" ht="24" x14ac:dyDescent="0.2">
      <c r="A431" s="176"/>
      <c r="B431" s="295"/>
      <c r="C431" s="319"/>
      <c r="D431" s="60" t="s">
        <v>910</v>
      </c>
      <c r="E431" s="183"/>
      <c r="F431" s="61"/>
      <c r="G431" s="62"/>
      <c r="H431" s="62"/>
      <c r="I431" s="63" t="s">
        <v>1800</v>
      </c>
    </row>
    <row r="432" spans="1:9" x14ac:dyDescent="0.2">
      <c r="A432" s="304"/>
      <c r="B432" s="150" t="s">
        <v>2938</v>
      </c>
      <c r="C432" s="150" t="s">
        <v>76</v>
      </c>
      <c r="D432" s="27" t="s">
        <v>910</v>
      </c>
      <c r="E432" s="182"/>
      <c r="F432" s="22" t="s">
        <v>1437</v>
      </c>
      <c r="G432" s="23" t="s">
        <v>1259</v>
      </c>
      <c r="H432" s="23" t="s">
        <v>142</v>
      </c>
      <c r="I432" s="9" t="s">
        <v>1801</v>
      </c>
    </row>
    <row r="433" spans="1:9" ht="24" x14ac:dyDescent="0.2">
      <c r="A433" s="304"/>
      <c r="B433" s="150" t="s">
        <v>2938</v>
      </c>
      <c r="C433" s="150" t="s">
        <v>76</v>
      </c>
      <c r="D433" s="27" t="s">
        <v>910</v>
      </c>
      <c r="E433" s="182"/>
      <c r="F433" s="22" t="s">
        <v>1437</v>
      </c>
      <c r="G433" s="23" t="s">
        <v>1259</v>
      </c>
      <c r="H433" s="23" t="s">
        <v>142</v>
      </c>
      <c r="I433" s="9" t="s">
        <v>3646</v>
      </c>
    </row>
    <row r="434" spans="1:9" ht="24" x14ac:dyDescent="0.2">
      <c r="A434" s="304"/>
      <c r="B434" s="150" t="s">
        <v>2938</v>
      </c>
      <c r="C434" s="150" t="s">
        <v>76</v>
      </c>
      <c r="D434" s="27" t="s">
        <v>910</v>
      </c>
      <c r="E434" s="182"/>
      <c r="F434" s="22" t="s">
        <v>1437</v>
      </c>
      <c r="G434" s="23" t="s">
        <v>1259</v>
      </c>
      <c r="H434" s="23" t="s">
        <v>188</v>
      </c>
      <c r="I434" s="9" t="s">
        <v>1802</v>
      </c>
    </row>
    <row r="435" spans="1:9" x14ac:dyDescent="0.2">
      <c r="A435" s="304"/>
      <c r="B435" s="150" t="s">
        <v>2938</v>
      </c>
      <c r="C435" s="150" t="s">
        <v>76</v>
      </c>
      <c r="D435" s="27" t="s">
        <v>910</v>
      </c>
      <c r="E435" s="182"/>
      <c r="F435" s="22" t="s">
        <v>1437</v>
      </c>
      <c r="G435" s="23" t="s">
        <v>1259</v>
      </c>
      <c r="H435" s="23" t="s">
        <v>460</v>
      </c>
      <c r="I435" s="9" t="s">
        <v>3734</v>
      </c>
    </row>
    <row r="436" spans="1:9" x14ac:dyDescent="0.2">
      <c r="A436" s="304"/>
      <c r="B436" s="150" t="s">
        <v>2938</v>
      </c>
      <c r="C436" s="150" t="s">
        <v>76</v>
      </c>
      <c r="D436" s="27" t="s">
        <v>910</v>
      </c>
      <c r="E436" s="182"/>
      <c r="F436" s="22" t="s">
        <v>1437</v>
      </c>
      <c r="G436" s="23" t="s">
        <v>1259</v>
      </c>
      <c r="H436" s="23" t="s">
        <v>457</v>
      </c>
      <c r="I436" s="9" t="s">
        <v>1804</v>
      </c>
    </row>
    <row r="437" spans="1:9" ht="24" x14ac:dyDescent="0.2">
      <c r="A437" s="304"/>
      <c r="B437" s="150" t="s">
        <v>2938</v>
      </c>
      <c r="C437" s="150" t="s">
        <v>76</v>
      </c>
      <c r="D437" s="27" t="s">
        <v>910</v>
      </c>
      <c r="E437" s="182"/>
      <c r="F437" s="22" t="s">
        <v>1437</v>
      </c>
      <c r="G437" s="23" t="s">
        <v>1259</v>
      </c>
      <c r="H437" s="23" t="s">
        <v>460</v>
      </c>
      <c r="I437" s="9" t="s">
        <v>1805</v>
      </c>
    </row>
    <row r="438" spans="1:9" ht="24" x14ac:dyDescent="0.2">
      <c r="A438" s="304"/>
      <c r="B438" s="150" t="s">
        <v>2938</v>
      </c>
      <c r="C438" s="150" t="s">
        <v>76</v>
      </c>
      <c r="D438" s="27" t="s">
        <v>910</v>
      </c>
      <c r="E438" s="182"/>
      <c r="F438" s="22" t="s">
        <v>1437</v>
      </c>
      <c r="G438" s="23" t="s">
        <v>1460</v>
      </c>
      <c r="H438" s="23" t="s">
        <v>246</v>
      </c>
      <c r="I438" s="9" t="s">
        <v>1806</v>
      </c>
    </row>
    <row r="439" spans="1:9" ht="18.75" customHeight="1" x14ac:dyDescent="0.2">
      <c r="A439" s="304"/>
      <c r="B439" s="150" t="s">
        <v>2938</v>
      </c>
      <c r="C439" s="150" t="s">
        <v>76</v>
      </c>
      <c r="D439" s="27" t="s">
        <v>910</v>
      </c>
      <c r="E439" s="182"/>
      <c r="F439" s="22" t="s">
        <v>1437</v>
      </c>
      <c r="G439" s="23" t="s">
        <v>1259</v>
      </c>
      <c r="H439" s="23" t="s">
        <v>218</v>
      </c>
      <c r="I439" s="9" t="s">
        <v>1807</v>
      </c>
    </row>
    <row r="440" spans="1:9" ht="24" x14ac:dyDescent="0.2">
      <c r="A440" s="304"/>
      <c r="B440" s="150" t="s">
        <v>2938</v>
      </c>
      <c r="C440" s="150" t="s">
        <v>76</v>
      </c>
      <c r="D440" s="27" t="s">
        <v>910</v>
      </c>
      <c r="E440" s="182"/>
      <c r="F440" s="22" t="s">
        <v>1437</v>
      </c>
      <c r="G440" s="23" t="s">
        <v>1435</v>
      </c>
      <c r="H440" s="23" t="s">
        <v>465</v>
      </c>
      <c r="I440" s="9" t="s">
        <v>3647</v>
      </c>
    </row>
    <row r="441" spans="1:9" x14ac:dyDescent="0.2">
      <c r="A441" s="304"/>
      <c r="B441" s="150" t="s">
        <v>2938</v>
      </c>
      <c r="C441" s="150" t="s">
        <v>76</v>
      </c>
      <c r="D441" s="27" t="s">
        <v>910</v>
      </c>
      <c r="E441" s="182"/>
      <c r="F441" s="22" t="s">
        <v>1437</v>
      </c>
      <c r="G441" s="23" t="s">
        <v>443</v>
      </c>
      <c r="H441" s="23" t="s">
        <v>3460</v>
      </c>
      <c r="I441" s="9" t="s">
        <v>3461</v>
      </c>
    </row>
    <row r="442" spans="1:9" ht="24" x14ac:dyDescent="0.2">
      <c r="A442" s="304"/>
      <c r="B442" s="150" t="s">
        <v>2938</v>
      </c>
      <c r="C442" s="150" t="s">
        <v>76</v>
      </c>
      <c r="D442" s="27" t="s">
        <v>910</v>
      </c>
      <c r="E442" s="182"/>
      <c r="F442" s="22" t="s">
        <v>1437</v>
      </c>
      <c r="G442" s="23" t="s">
        <v>1259</v>
      </c>
      <c r="H442" s="23" t="s">
        <v>375</v>
      </c>
      <c r="I442" s="9" t="s">
        <v>3648</v>
      </c>
    </row>
    <row r="443" spans="1:9" x14ac:dyDescent="0.2">
      <c r="A443" s="304"/>
      <c r="B443" s="150" t="s">
        <v>2938</v>
      </c>
      <c r="C443" s="150" t="s">
        <v>76</v>
      </c>
      <c r="D443" s="27" t="s">
        <v>910</v>
      </c>
      <c r="E443" s="182"/>
      <c r="F443" s="22" t="s">
        <v>1437</v>
      </c>
      <c r="G443" s="23" t="s">
        <v>1259</v>
      </c>
      <c r="H443" s="23" t="s">
        <v>143</v>
      </c>
      <c r="I443" s="9" t="s">
        <v>3603</v>
      </c>
    </row>
    <row r="444" spans="1:9" x14ac:dyDescent="0.2">
      <c r="A444" s="304"/>
      <c r="B444" s="150" t="s">
        <v>2938</v>
      </c>
      <c r="C444" s="150" t="s">
        <v>76</v>
      </c>
      <c r="D444" s="27" t="s">
        <v>910</v>
      </c>
      <c r="E444" s="182"/>
      <c r="F444" s="22" t="s">
        <v>1437</v>
      </c>
      <c r="G444" s="23" t="s">
        <v>1435</v>
      </c>
      <c r="H444" s="23" t="s">
        <v>396</v>
      </c>
      <c r="I444" s="9" t="s">
        <v>3683</v>
      </c>
    </row>
    <row r="445" spans="1:9" x14ac:dyDescent="0.2">
      <c r="A445" s="304"/>
      <c r="B445" s="150" t="s">
        <v>2938</v>
      </c>
      <c r="C445" s="150" t="s">
        <v>76</v>
      </c>
      <c r="D445" s="27" t="s">
        <v>910</v>
      </c>
      <c r="E445" s="182"/>
      <c r="F445" s="22" t="s">
        <v>1437</v>
      </c>
      <c r="G445" s="23" t="s">
        <v>1259</v>
      </c>
      <c r="H445" s="23" t="s">
        <v>3626</v>
      </c>
      <c r="I445" s="9" t="s">
        <v>3718</v>
      </c>
    </row>
    <row r="446" spans="1:9" ht="24" x14ac:dyDescent="0.2">
      <c r="A446" s="304"/>
      <c r="B446" s="150" t="s">
        <v>2938</v>
      </c>
      <c r="C446" s="150" t="s">
        <v>76</v>
      </c>
      <c r="D446" s="27" t="s">
        <v>910</v>
      </c>
      <c r="E446" s="182"/>
      <c r="F446" s="22" t="s">
        <v>1437</v>
      </c>
      <c r="G446" s="23" t="s">
        <v>1435</v>
      </c>
      <c r="H446" s="23" t="s">
        <v>55</v>
      </c>
      <c r="I446" s="9" t="s">
        <v>3719</v>
      </c>
    </row>
    <row r="447" spans="1:9" ht="24" x14ac:dyDescent="0.2">
      <c r="A447" s="304">
        <f>+A429+1</f>
        <v>34</v>
      </c>
      <c r="B447" s="86" t="s">
        <v>2724</v>
      </c>
      <c r="C447" s="86" t="s">
        <v>76</v>
      </c>
      <c r="D447" s="303" t="s">
        <v>3600</v>
      </c>
      <c r="E447" s="309">
        <f>COUNTIF($B$8:$B$822,"ZP")-1</f>
        <v>5</v>
      </c>
      <c r="F447" s="305" t="s">
        <v>1436</v>
      </c>
      <c r="G447" s="305" t="s">
        <v>1259</v>
      </c>
      <c r="H447" s="305" t="s">
        <v>460</v>
      </c>
      <c r="I447" s="306" t="s">
        <v>1808</v>
      </c>
    </row>
    <row r="448" spans="1:9" ht="24" x14ac:dyDescent="0.2">
      <c r="A448" s="304"/>
      <c r="B448" s="150" t="s">
        <v>2724</v>
      </c>
      <c r="C448" s="150" t="s">
        <v>76</v>
      </c>
      <c r="D448" s="29" t="s">
        <v>3600</v>
      </c>
      <c r="E448" s="182"/>
      <c r="F448" s="22" t="s">
        <v>1437</v>
      </c>
      <c r="G448" s="23" t="s">
        <v>1259</v>
      </c>
      <c r="H448" s="23" t="s">
        <v>460</v>
      </c>
      <c r="I448" s="9" t="s">
        <v>1809</v>
      </c>
    </row>
    <row r="449" spans="1:9" ht="24" x14ac:dyDescent="0.2">
      <c r="A449" s="304"/>
      <c r="B449" s="150" t="s">
        <v>2724</v>
      </c>
      <c r="C449" s="150" t="s">
        <v>76</v>
      </c>
      <c r="D449" s="29" t="s">
        <v>3600</v>
      </c>
      <c r="E449" s="182"/>
      <c r="F449" s="22" t="s">
        <v>1437</v>
      </c>
      <c r="G449" s="23" t="s">
        <v>1259</v>
      </c>
      <c r="H449" s="23" t="s">
        <v>142</v>
      </c>
      <c r="I449" s="9" t="s">
        <v>1810</v>
      </c>
    </row>
    <row r="450" spans="1:9" ht="24" x14ac:dyDescent="0.2">
      <c r="A450" s="304"/>
      <c r="B450" s="150" t="s">
        <v>2724</v>
      </c>
      <c r="C450" s="150" t="s">
        <v>76</v>
      </c>
      <c r="D450" s="29" t="s">
        <v>3600</v>
      </c>
      <c r="E450" s="182"/>
      <c r="F450" s="22" t="s">
        <v>1437</v>
      </c>
      <c r="G450" s="23" t="s">
        <v>1259</v>
      </c>
      <c r="H450" s="23" t="s">
        <v>460</v>
      </c>
      <c r="I450" s="9" t="s">
        <v>1811</v>
      </c>
    </row>
    <row r="451" spans="1:9" ht="24" x14ac:dyDescent="0.2">
      <c r="A451" s="304"/>
      <c r="B451" s="150" t="s">
        <v>2724</v>
      </c>
      <c r="C451" s="150" t="s">
        <v>76</v>
      </c>
      <c r="D451" s="29" t="s">
        <v>3600</v>
      </c>
      <c r="E451" s="182"/>
      <c r="F451" s="22" t="s">
        <v>1437</v>
      </c>
      <c r="G451" s="23" t="s">
        <v>1259</v>
      </c>
      <c r="H451" s="23" t="s">
        <v>460</v>
      </c>
      <c r="I451" s="9" t="s">
        <v>1812</v>
      </c>
    </row>
    <row r="452" spans="1:9" ht="24" x14ac:dyDescent="0.2">
      <c r="A452" s="304"/>
      <c r="B452" s="150" t="s">
        <v>2724</v>
      </c>
      <c r="C452" s="150" t="s">
        <v>76</v>
      </c>
      <c r="D452" s="29" t="s">
        <v>3600</v>
      </c>
      <c r="E452" s="182"/>
      <c r="F452" s="22" t="s">
        <v>1437</v>
      </c>
      <c r="G452" s="23" t="s">
        <v>1259</v>
      </c>
      <c r="H452" s="23" t="s">
        <v>143</v>
      </c>
      <c r="I452" s="9" t="s">
        <v>1813</v>
      </c>
    </row>
    <row r="453" spans="1:9" ht="24" x14ac:dyDescent="0.2">
      <c r="A453" s="304">
        <f>+A447+1</f>
        <v>35</v>
      </c>
      <c r="B453" s="86" t="s">
        <v>2742</v>
      </c>
      <c r="C453" s="86" t="s">
        <v>76</v>
      </c>
      <c r="D453" s="188" t="s">
        <v>136</v>
      </c>
      <c r="E453" s="309">
        <f>COUNTIF($B$8:$B$822,"KS")-1</f>
        <v>13</v>
      </c>
      <c r="F453" s="305" t="s">
        <v>1436</v>
      </c>
      <c r="G453" s="305" t="s">
        <v>1259</v>
      </c>
      <c r="H453" s="305" t="s">
        <v>460</v>
      </c>
      <c r="I453" s="306" t="s">
        <v>2215</v>
      </c>
    </row>
    <row r="454" spans="1:9" x14ac:dyDescent="0.2">
      <c r="A454" s="304"/>
      <c r="B454" s="150" t="s">
        <v>2742</v>
      </c>
      <c r="C454" s="150" t="s">
        <v>76</v>
      </c>
      <c r="D454" s="27" t="s">
        <v>136</v>
      </c>
      <c r="E454" s="182"/>
      <c r="F454" s="22" t="s">
        <v>1437</v>
      </c>
      <c r="G454" s="23" t="s">
        <v>1259</v>
      </c>
      <c r="H454" s="23" t="s">
        <v>460</v>
      </c>
      <c r="I454" s="9" t="s">
        <v>1815</v>
      </c>
    </row>
    <row r="455" spans="1:9" ht="18.75" customHeight="1" x14ac:dyDescent="0.2">
      <c r="A455" s="304"/>
      <c r="B455" s="150" t="s">
        <v>2742</v>
      </c>
      <c r="C455" s="150" t="s">
        <v>76</v>
      </c>
      <c r="D455" s="27" t="s">
        <v>136</v>
      </c>
      <c r="E455" s="182"/>
      <c r="F455" s="22" t="s">
        <v>1437</v>
      </c>
      <c r="G455" s="23" t="s">
        <v>1259</v>
      </c>
      <c r="H455" s="23" t="s">
        <v>218</v>
      </c>
      <c r="I455" s="9" t="s">
        <v>3633</v>
      </c>
    </row>
    <row r="456" spans="1:9" x14ac:dyDescent="0.2">
      <c r="A456" s="304"/>
      <c r="B456" s="150" t="s">
        <v>2742</v>
      </c>
      <c r="C456" s="150" t="s">
        <v>76</v>
      </c>
      <c r="D456" s="27" t="s">
        <v>136</v>
      </c>
      <c r="E456" s="182"/>
      <c r="F456" s="22" t="s">
        <v>1437</v>
      </c>
      <c r="G456" s="23" t="s">
        <v>1259</v>
      </c>
      <c r="H456" s="23" t="s">
        <v>142</v>
      </c>
      <c r="I456" s="9" t="s">
        <v>2220</v>
      </c>
    </row>
    <row r="457" spans="1:9" x14ac:dyDescent="0.2">
      <c r="A457" s="304"/>
      <c r="B457" s="150" t="s">
        <v>2742</v>
      </c>
      <c r="C457" s="150" t="s">
        <v>76</v>
      </c>
      <c r="D457" s="27" t="s">
        <v>136</v>
      </c>
      <c r="E457" s="182"/>
      <c r="F457" s="22" t="s">
        <v>1437</v>
      </c>
      <c r="G457" s="23" t="s">
        <v>1435</v>
      </c>
      <c r="H457" s="23" t="s">
        <v>465</v>
      </c>
      <c r="I457" s="9" t="s">
        <v>3629</v>
      </c>
    </row>
    <row r="458" spans="1:9" x14ac:dyDescent="0.2">
      <c r="A458" s="304"/>
      <c r="B458" s="150" t="s">
        <v>2742</v>
      </c>
      <c r="C458" s="150" t="s">
        <v>76</v>
      </c>
      <c r="D458" s="27" t="s">
        <v>136</v>
      </c>
      <c r="E458" s="182"/>
      <c r="F458" s="22" t="s">
        <v>1437</v>
      </c>
      <c r="G458" s="23" t="s">
        <v>1259</v>
      </c>
      <c r="H458" s="23" t="s">
        <v>375</v>
      </c>
      <c r="I458" s="9" t="s">
        <v>1817</v>
      </c>
    </row>
    <row r="459" spans="1:9" x14ac:dyDescent="0.2">
      <c r="A459" s="304"/>
      <c r="B459" s="150" t="s">
        <v>2742</v>
      </c>
      <c r="C459" s="150" t="s">
        <v>76</v>
      </c>
      <c r="D459" s="27" t="s">
        <v>136</v>
      </c>
      <c r="E459" s="182"/>
      <c r="F459" s="22" t="s">
        <v>1437</v>
      </c>
      <c r="G459" s="23" t="s">
        <v>443</v>
      </c>
      <c r="H459" s="23" t="s">
        <v>479</v>
      </c>
      <c r="I459" s="9" t="s">
        <v>2101</v>
      </c>
    </row>
    <row r="460" spans="1:9" x14ac:dyDescent="0.2">
      <c r="A460" s="304"/>
      <c r="B460" s="150" t="s">
        <v>2742</v>
      </c>
      <c r="C460" s="150" t="s">
        <v>76</v>
      </c>
      <c r="D460" s="27" t="s">
        <v>136</v>
      </c>
      <c r="E460" s="182"/>
      <c r="F460" s="22" t="s">
        <v>1437</v>
      </c>
      <c r="G460" s="23" t="s">
        <v>185</v>
      </c>
      <c r="H460" s="23" t="s">
        <v>433</v>
      </c>
      <c r="I460" s="9" t="s">
        <v>1818</v>
      </c>
    </row>
    <row r="461" spans="1:9" x14ac:dyDescent="0.2">
      <c r="A461" s="304"/>
      <c r="B461" s="150" t="s">
        <v>2742</v>
      </c>
      <c r="C461" s="150" t="s">
        <v>76</v>
      </c>
      <c r="D461" s="27" t="s">
        <v>136</v>
      </c>
      <c r="E461" s="182"/>
      <c r="F461" s="22" t="s">
        <v>1437</v>
      </c>
      <c r="G461" s="23" t="s">
        <v>1460</v>
      </c>
      <c r="H461" s="23" t="s">
        <v>246</v>
      </c>
      <c r="I461" s="9" t="s">
        <v>1819</v>
      </c>
    </row>
    <row r="462" spans="1:9" x14ac:dyDescent="0.2">
      <c r="A462" s="304"/>
      <c r="B462" s="150" t="s">
        <v>2742</v>
      </c>
      <c r="C462" s="150" t="s">
        <v>76</v>
      </c>
      <c r="D462" s="27" t="s">
        <v>136</v>
      </c>
      <c r="E462" s="182"/>
      <c r="F462" s="22" t="s">
        <v>1437</v>
      </c>
      <c r="G462" s="23" t="s">
        <v>1259</v>
      </c>
      <c r="H462" s="23" t="s">
        <v>457</v>
      </c>
      <c r="I462" s="9" t="s">
        <v>1820</v>
      </c>
    </row>
    <row r="463" spans="1:9" x14ac:dyDescent="0.2">
      <c r="A463" s="304"/>
      <c r="B463" s="150" t="s">
        <v>2742</v>
      </c>
      <c r="C463" s="150" t="s">
        <v>76</v>
      </c>
      <c r="D463" s="27" t="s">
        <v>136</v>
      </c>
      <c r="E463" s="182"/>
      <c r="F463" s="22" t="s">
        <v>1437</v>
      </c>
      <c r="G463" s="23" t="s">
        <v>1259</v>
      </c>
      <c r="H463" s="23" t="s">
        <v>460</v>
      </c>
      <c r="I463" s="9" t="s">
        <v>1821</v>
      </c>
    </row>
    <row r="464" spans="1:9" x14ac:dyDescent="0.2">
      <c r="A464" s="304"/>
      <c r="B464" s="150" t="s">
        <v>2742</v>
      </c>
      <c r="C464" s="150" t="s">
        <v>76</v>
      </c>
      <c r="D464" s="27" t="s">
        <v>136</v>
      </c>
      <c r="E464" s="182"/>
      <c r="F464" s="22" t="s">
        <v>1437</v>
      </c>
      <c r="G464" s="23" t="s">
        <v>1435</v>
      </c>
      <c r="H464" s="23" t="s">
        <v>55</v>
      </c>
      <c r="I464" s="9" t="s">
        <v>2223</v>
      </c>
    </row>
    <row r="465" spans="1:9" x14ac:dyDescent="0.2">
      <c r="A465" s="304"/>
      <c r="B465" s="150" t="s">
        <v>2742</v>
      </c>
      <c r="C465" s="150" t="s">
        <v>76</v>
      </c>
      <c r="D465" s="27" t="s">
        <v>136</v>
      </c>
      <c r="E465" s="182"/>
      <c r="F465" s="22" t="s">
        <v>1437</v>
      </c>
      <c r="G465" s="23" t="s">
        <v>1259</v>
      </c>
      <c r="H465" s="23" t="s">
        <v>143</v>
      </c>
      <c r="I465" s="9" t="s">
        <v>3630</v>
      </c>
    </row>
    <row r="466" spans="1:9" ht="24" x14ac:dyDescent="0.2">
      <c r="A466" s="304"/>
      <c r="B466" s="150" t="s">
        <v>2742</v>
      </c>
      <c r="C466" s="150" t="s">
        <v>76</v>
      </c>
      <c r="D466" s="27" t="s">
        <v>136</v>
      </c>
      <c r="E466" s="182"/>
      <c r="F466" s="22" t="s">
        <v>1437</v>
      </c>
      <c r="G466" s="23" t="s">
        <v>1259</v>
      </c>
      <c r="H466" s="23" t="s">
        <v>460</v>
      </c>
      <c r="I466" s="9" t="s">
        <v>3668</v>
      </c>
    </row>
    <row r="467" spans="1:9" ht="24" x14ac:dyDescent="0.2">
      <c r="A467" s="304">
        <f>+A453+1</f>
        <v>36</v>
      </c>
      <c r="B467" s="86" t="s">
        <v>2749</v>
      </c>
      <c r="C467" s="86" t="s">
        <v>76</v>
      </c>
      <c r="D467" s="303" t="s">
        <v>317</v>
      </c>
      <c r="E467" s="309">
        <f>COUNTIF($B$8:$B$822,"YJ")-1</f>
        <v>8</v>
      </c>
      <c r="F467" s="305" t="s">
        <v>1436</v>
      </c>
      <c r="G467" s="305" t="s">
        <v>1259</v>
      </c>
      <c r="H467" s="305" t="s">
        <v>460</v>
      </c>
      <c r="I467" s="306" t="s">
        <v>1822</v>
      </c>
    </row>
    <row r="468" spans="1:9" ht="24" x14ac:dyDescent="0.2">
      <c r="A468" s="304"/>
      <c r="B468" s="150" t="s">
        <v>2749</v>
      </c>
      <c r="C468" s="150" t="s">
        <v>76</v>
      </c>
      <c r="D468" s="2" t="s">
        <v>317</v>
      </c>
      <c r="E468" s="182"/>
      <c r="F468" s="22" t="s">
        <v>1437</v>
      </c>
      <c r="G468" s="23" t="s">
        <v>1259</v>
      </c>
      <c r="H468" s="23" t="s">
        <v>460</v>
      </c>
      <c r="I468" s="9" t="s">
        <v>1823</v>
      </c>
    </row>
    <row r="469" spans="1:9" ht="18.75" customHeight="1" x14ac:dyDescent="0.2">
      <c r="A469" s="304"/>
      <c r="B469" s="150" t="s">
        <v>2749</v>
      </c>
      <c r="C469" s="150" t="s">
        <v>76</v>
      </c>
      <c r="D469" s="2" t="s">
        <v>317</v>
      </c>
      <c r="E469" s="182"/>
      <c r="F469" s="22" t="s">
        <v>1437</v>
      </c>
      <c r="G469" s="23" t="s">
        <v>1259</v>
      </c>
      <c r="H469" s="23" t="s">
        <v>218</v>
      </c>
      <c r="I469" s="9" t="s">
        <v>1824</v>
      </c>
    </row>
    <row r="470" spans="1:9" x14ac:dyDescent="0.2">
      <c r="A470" s="304"/>
      <c r="B470" s="150" t="s">
        <v>2749</v>
      </c>
      <c r="C470" s="150" t="s">
        <v>76</v>
      </c>
      <c r="D470" s="2" t="s">
        <v>317</v>
      </c>
      <c r="E470" s="182"/>
      <c r="F470" s="22" t="s">
        <v>1437</v>
      </c>
      <c r="G470" s="23" t="s">
        <v>1259</v>
      </c>
      <c r="H470" s="23" t="s">
        <v>142</v>
      </c>
      <c r="I470" s="9" t="s">
        <v>1825</v>
      </c>
    </row>
    <row r="471" spans="1:9" ht="24" x14ac:dyDescent="0.2">
      <c r="A471" s="304"/>
      <c r="B471" s="150" t="s">
        <v>2749</v>
      </c>
      <c r="C471" s="150" t="s">
        <v>76</v>
      </c>
      <c r="D471" s="2" t="s">
        <v>317</v>
      </c>
      <c r="E471" s="182"/>
      <c r="F471" s="22" t="s">
        <v>1437</v>
      </c>
      <c r="G471" s="23" t="s">
        <v>1259</v>
      </c>
      <c r="H471" s="23" t="s">
        <v>460</v>
      </c>
      <c r="I471" s="9" t="s">
        <v>1826</v>
      </c>
    </row>
    <row r="472" spans="1:9" ht="24" x14ac:dyDescent="0.2">
      <c r="A472" s="304"/>
      <c r="B472" s="150" t="s">
        <v>2749</v>
      </c>
      <c r="C472" s="150" t="s">
        <v>76</v>
      </c>
      <c r="D472" s="2" t="s">
        <v>317</v>
      </c>
      <c r="E472" s="182"/>
      <c r="F472" s="22" t="s">
        <v>1437</v>
      </c>
      <c r="G472" s="23" t="s">
        <v>1259</v>
      </c>
      <c r="H472" s="23" t="s">
        <v>460</v>
      </c>
      <c r="I472" s="9" t="s">
        <v>1827</v>
      </c>
    </row>
    <row r="473" spans="1:9" x14ac:dyDescent="0.2">
      <c r="A473" s="176"/>
      <c r="B473" s="295"/>
      <c r="C473" s="319"/>
      <c r="D473" s="75" t="s">
        <v>317</v>
      </c>
      <c r="E473" s="183"/>
      <c r="F473" s="61"/>
      <c r="G473" s="62"/>
      <c r="H473" s="62"/>
      <c r="I473" s="63" t="s">
        <v>1828</v>
      </c>
    </row>
    <row r="474" spans="1:9" x14ac:dyDescent="0.2">
      <c r="A474" s="304"/>
      <c r="B474" s="150" t="s">
        <v>2749</v>
      </c>
      <c r="C474" s="150" t="s">
        <v>76</v>
      </c>
      <c r="D474" s="2" t="s">
        <v>317</v>
      </c>
      <c r="E474" s="182"/>
      <c r="F474" s="22" t="s">
        <v>1437</v>
      </c>
      <c r="G474" s="23" t="s">
        <v>1435</v>
      </c>
      <c r="H474" s="23" t="s">
        <v>465</v>
      </c>
      <c r="I474" s="9" t="s">
        <v>1829</v>
      </c>
    </row>
    <row r="475" spans="1:9" ht="24" x14ac:dyDescent="0.2">
      <c r="A475" s="176"/>
      <c r="B475" s="295"/>
      <c r="C475" s="319"/>
      <c r="D475" s="75" t="s">
        <v>317</v>
      </c>
      <c r="E475" s="183"/>
      <c r="F475" s="61"/>
      <c r="G475" s="62"/>
      <c r="H475" s="62"/>
      <c r="I475" s="63" t="s">
        <v>1830</v>
      </c>
    </row>
    <row r="476" spans="1:9" ht="36" x14ac:dyDescent="0.2">
      <c r="A476" s="304"/>
      <c r="B476" s="150" t="s">
        <v>2749</v>
      </c>
      <c r="C476" s="150" t="s">
        <v>76</v>
      </c>
      <c r="D476" s="2" t="s">
        <v>317</v>
      </c>
      <c r="E476" s="182"/>
      <c r="F476" s="22" t="s">
        <v>1437</v>
      </c>
      <c r="G476" s="23" t="s">
        <v>1259</v>
      </c>
      <c r="H476" s="23" t="s">
        <v>646</v>
      </c>
      <c r="I476" s="9" t="s">
        <v>1831</v>
      </c>
    </row>
    <row r="477" spans="1:9" ht="60" x14ac:dyDescent="0.2">
      <c r="A477" s="291"/>
      <c r="B477" s="150" t="s">
        <v>2749</v>
      </c>
      <c r="C477" s="150" t="s">
        <v>76</v>
      </c>
      <c r="D477" s="29" t="s">
        <v>317</v>
      </c>
      <c r="E477" s="309"/>
      <c r="F477" s="23" t="s">
        <v>1437</v>
      </c>
      <c r="G477" s="23" t="s">
        <v>1259</v>
      </c>
      <c r="H477" s="23" t="s">
        <v>460</v>
      </c>
      <c r="I477" s="9" t="s">
        <v>3692</v>
      </c>
    </row>
    <row r="478" spans="1:9" ht="24" x14ac:dyDescent="0.2">
      <c r="A478" s="304">
        <f>+A467+1</f>
        <v>37</v>
      </c>
      <c r="B478" s="86" t="s">
        <v>2821</v>
      </c>
      <c r="C478" s="86" t="s">
        <v>76</v>
      </c>
      <c r="D478" s="303" t="s">
        <v>14</v>
      </c>
      <c r="E478" s="309">
        <f>COUNTIF($B$8:$B$822,"CC")-1</f>
        <v>33</v>
      </c>
      <c r="F478" s="305" t="s">
        <v>1436</v>
      </c>
      <c r="G478" s="305" t="s">
        <v>1259</v>
      </c>
      <c r="H478" s="305" t="s">
        <v>460</v>
      </c>
      <c r="I478" s="306" t="s">
        <v>1832</v>
      </c>
    </row>
    <row r="479" spans="1:9" ht="24" x14ac:dyDescent="0.2">
      <c r="A479" s="304"/>
      <c r="B479" s="150" t="s">
        <v>2821</v>
      </c>
      <c r="C479" s="150" t="s">
        <v>76</v>
      </c>
      <c r="D479" s="2" t="s">
        <v>14</v>
      </c>
      <c r="E479" s="182"/>
      <c r="F479" s="22" t="s">
        <v>1437</v>
      </c>
      <c r="G479" s="23" t="s">
        <v>1259</v>
      </c>
      <c r="H479" s="23" t="s">
        <v>460</v>
      </c>
      <c r="I479" s="9" t="s">
        <v>1833</v>
      </c>
    </row>
    <row r="480" spans="1:9" ht="24" x14ac:dyDescent="0.2">
      <c r="A480" s="304"/>
      <c r="B480" s="150" t="s">
        <v>2821</v>
      </c>
      <c r="C480" s="150" t="s">
        <v>76</v>
      </c>
      <c r="D480" s="2" t="s">
        <v>14</v>
      </c>
      <c r="E480" s="182"/>
      <c r="F480" s="22" t="s">
        <v>1437</v>
      </c>
      <c r="G480" s="23" t="s">
        <v>1259</v>
      </c>
      <c r="H480" s="23" t="s">
        <v>142</v>
      </c>
      <c r="I480" s="9" t="s">
        <v>1834</v>
      </c>
    </row>
    <row r="481" spans="1:9" ht="24" x14ac:dyDescent="0.2">
      <c r="A481" s="304"/>
      <c r="B481" s="150" t="s">
        <v>2821</v>
      </c>
      <c r="C481" s="150" t="s">
        <v>76</v>
      </c>
      <c r="D481" s="2" t="s">
        <v>14</v>
      </c>
      <c r="E481" s="182"/>
      <c r="F481" s="22" t="s">
        <v>1437</v>
      </c>
      <c r="G481" s="23" t="s">
        <v>1435</v>
      </c>
      <c r="H481" s="23" t="s">
        <v>465</v>
      </c>
      <c r="I481" s="9" t="s">
        <v>1835</v>
      </c>
    </row>
    <row r="482" spans="1:9" x14ac:dyDescent="0.2">
      <c r="A482" s="304"/>
      <c r="B482" s="150" t="s">
        <v>2821</v>
      </c>
      <c r="C482" s="150" t="s">
        <v>76</v>
      </c>
      <c r="D482" s="2" t="s">
        <v>14</v>
      </c>
      <c r="E482" s="182"/>
      <c r="F482" s="22" t="s">
        <v>1437</v>
      </c>
      <c r="G482" s="23" t="s">
        <v>1435</v>
      </c>
      <c r="H482" s="23" t="s">
        <v>465</v>
      </c>
      <c r="I482" s="9" t="s">
        <v>1836</v>
      </c>
    </row>
    <row r="483" spans="1:9" x14ac:dyDescent="0.2">
      <c r="A483" s="304"/>
      <c r="B483" s="150" t="s">
        <v>2821</v>
      </c>
      <c r="C483" s="150" t="s">
        <v>76</v>
      </c>
      <c r="D483" s="2" t="s">
        <v>14</v>
      </c>
      <c r="E483" s="182"/>
      <c r="F483" s="22" t="s">
        <v>1437</v>
      </c>
      <c r="G483" s="23" t="s">
        <v>1259</v>
      </c>
      <c r="H483" s="23" t="s">
        <v>460</v>
      </c>
      <c r="I483" s="9" t="s">
        <v>1837</v>
      </c>
    </row>
    <row r="484" spans="1:9" x14ac:dyDescent="0.2">
      <c r="A484" s="304"/>
      <c r="B484" s="150" t="s">
        <v>2821</v>
      </c>
      <c r="C484" s="150" t="s">
        <v>76</v>
      </c>
      <c r="D484" s="2" t="s">
        <v>14</v>
      </c>
      <c r="E484" s="182"/>
      <c r="F484" s="22" t="s">
        <v>1437</v>
      </c>
      <c r="G484" s="23" t="s">
        <v>1259</v>
      </c>
      <c r="H484" s="23" t="s">
        <v>375</v>
      </c>
      <c r="I484" s="9" t="s">
        <v>1838</v>
      </c>
    </row>
    <row r="485" spans="1:9" ht="18.75" customHeight="1" x14ac:dyDescent="0.2">
      <c r="A485" s="304"/>
      <c r="B485" s="150" t="s">
        <v>2821</v>
      </c>
      <c r="C485" s="150" t="s">
        <v>76</v>
      </c>
      <c r="D485" s="2" t="s">
        <v>14</v>
      </c>
      <c r="E485" s="182"/>
      <c r="F485" s="22" t="s">
        <v>1437</v>
      </c>
      <c r="G485" s="23" t="s">
        <v>1259</v>
      </c>
      <c r="H485" s="23" t="s">
        <v>218</v>
      </c>
      <c r="I485" s="9" t="s">
        <v>1839</v>
      </c>
    </row>
    <row r="486" spans="1:9" ht="24" x14ac:dyDescent="0.2">
      <c r="A486" s="304"/>
      <c r="B486" s="150" t="s">
        <v>2821</v>
      </c>
      <c r="C486" s="150" t="s">
        <v>76</v>
      </c>
      <c r="D486" s="2" t="s">
        <v>14</v>
      </c>
      <c r="E486" s="182"/>
      <c r="F486" s="22" t="s">
        <v>1437</v>
      </c>
      <c r="G486" s="23" t="s">
        <v>1259</v>
      </c>
      <c r="H486" s="23" t="s">
        <v>460</v>
      </c>
      <c r="I486" s="9" t="s">
        <v>1840</v>
      </c>
    </row>
    <row r="487" spans="1:9" x14ac:dyDescent="0.2">
      <c r="A487" s="304"/>
      <c r="B487" s="150" t="s">
        <v>2821</v>
      </c>
      <c r="C487" s="150" t="s">
        <v>76</v>
      </c>
      <c r="D487" s="2" t="s">
        <v>14</v>
      </c>
      <c r="E487" s="182"/>
      <c r="F487" s="22" t="s">
        <v>1437</v>
      </c>
      <c r="G487" s="23" t="s">
        <v>185</v>
      </c>
      <c r="H487" s="23" t="s">
        <v>337</v>
      </c>
      <c r="I487" s="9" t="s">
        <v>3616</v>
      </c>
    </row>
    <row r="488" spans="1:9" ht="24" x14ac:dyDescent="0.2">
      <c r="A488" s="304"/>
      <c r="B488" s="150" t="s">
        <v>2821</v>
      </c>
      <c r="C488" s="150" t="s">
        <v>76</v>
      </c>
      <c r="D488" s="2" t="s">
        <v>14</v>
      </c>
      <c r="E488" s="182"/>
      <c r="F488" s="22" t="s">
        <v>1437</v>
      </c>
      <c r="G488" s="23" t="s">
        <v>1435</v>
      </c>
      <c r="H488" s="23" t="s">
        <v>26</v>
      </c>
      <c r="I488" s="9" t="s">
        <v>3617</v>
      </c>
    </row>
    <row r="489" spans="1:9" x14ac:dyDescent="0.2">
      <c r="A489" s="176"/>
      <c r="B489" s="295"/>
      <c r="C489" s="319"/>
      <c r="D489" s="75" t="s">
        <v>14</v>
      </c>
      <c r="E489" s="183"/>
      <c r="F489" s="61"/>
      <c r="G489" s="62"/>
      <c r="H489" s="62"/>
      <c r="I489" s="63" t="s">
        <v>1844</v>
      </c>
    </row>
    <row r="490" spans="1:9" ht="24" x14ac:dyDescent="0.2">
      <c r="A490" s="304"/>
      <c r="B490" s="150" t="s">
        <v>2821</v>
      </c>
      <c r="C490" s="150" t="s">
        <v>76</v>
      </c>
      <c r="D490" s="2" t="s">
        <v>14</v>
      </c>
      <c r="E490" s="182"/>
      <c r="F490" s="22" t="s">
        <v>1437</v>
      </c>
      <c r="G490" s="23" t="s">
        <v>1435</v>
      </c>
      <c r="H490" s="23" t="s">
        <v>191</v>
      </c>
      <c r="I490" s="9" t="s">
        <v>3695</v>
      </c>
    </row>
    <row r="491" spans="1:9" x14ac:dyDescent="0.2">
      <c r="A491" s="176"/>
      <c r="B491" s="295"/>
      <c r="C491" s="319"/>
      <c r="D491" s="75" t="s">
        <v>14</v>
      </c>
      <c r="E491" s="183"/>
      <c r="F491" s="61"/>
      <c r="G491" s="62"/>
      <c r="H491" s="62"/>
      <c r="I491" s="63" t="s">
        <v>1846</v>
      </c>
    </row>
    <row r="492" spans="1:9" x14ac:dyDescent="0.2">
      <c r="A492" s="304"/>
      <c r="B492" s="150" t="s">
        <v>2821</v>
      </c>
      <c r="C492" s="150" t="s">
        <v>76</v>
      </c>
      <c r="D492" s="2" t="s">
        <v>14</v>
      </c>
      <c r="E492" s="182"/>
      <c r="F492" s="22" t="s">
        <v>1437</v>
      </c>
      <c r="G492" s="23" t="s">
        <v>1259</v>
      </c>
      <c r="H492" s="23" t="s">
        <v>460</v>
      </c>
      <c r="I492" s="9" t="s">
        <v>1847</v>
      </c>
    </row>
    <row r="493" spans="1:9" x14ac:dyDescent="0.2">
      <c r="A493" s="304"/>
      <c r="B493" s="150" t="s">
        <v>2821</v>
      </c>
      <c r="C493" s="150" t="s">
        <v>76</v>
      </c>
      <c r="D493" s="2" t="s">
        <v>14</v>
      </c>
      <c r="E493" s="182"/>
      <c r="F493" s="22" t="s">
        <v>1437</v>
      </c>
      <c r="G493" s="23" t="s">
        <v>1259</v>
      </c>
      <c r="H493" s="23" t="s">
        <v>460</v>
      </c>
      <c r="I493" s="9" t="s">
        <v>1848</v>
      </c>
    </row>
    <row r="494" spans="1:9" ht="24" x14ac:dyDescent="0.2">
      <c r="A494" s="304"/>
      <c r="B494" s="150" t="s">
        <v>2821</v>
      </c>
      <c r="C494" s="150" t="s">
        <v>76</v>
      </c>
      <c r="D494" s="2" t="s">
        <v>14</v>
      </c>
      <c r="E494" s="182"/>
      <c r="F494" s="22" t="s">
        <v>1437</v>
      </c>
      <c r="G494" s="23" t="s">
        <v>1259</v>
      </c>
      <c r="H494" s="23" t="s">
        <v>460</v>
      </c>
      <c r="I494" s="9" t="s">
        <v>1849</v>
      </c>
    </row>
    <row r="495" spans="1:9" x14ac:dyDescent="0.2">
      <c r="A495" s="304"/>
      <c r="B495" s="150" t="s">
        <v>2821</v>
      </c>
      <c r="C495" s="150" t="s">
        <v>76</v>
      </c>
      <c r="D495" s="2" t="s">
        <v>14</v>
      </c>
      <c r="E495" s="182"/>
      <c r="F495" s="22" t="s">
        <v>1437</v>
      </c>
      <c r="G495" s="23" t="s">
        <v>1259</v>
      </c>
      <c r="H495" s="23" t="s">
        <v>457</v>
      </c>
      <c r="I495" s="9" t="s">
        <v>1850</v>
      </c>
    </row>
    <row r="496" spans="1:9" ht="24" x14ac:dyDescent="0.2">
      <c r="A496" s="304"/>
      <c r="B496" s="150" t="s">
        <v>2821</v>
      </c>
      <c r="C496" s="150" t="s">
        <v>76</v>
      </c>
      <c r="D496" s="2" t="s">
        <v>14</v>
      </c>
      <c r="E496" s="182"/>
      <c r="F496" s="22" t="s">
        <v>1437</v>
      </c>
      <c r="G496" s="23" t="s">
        <v>1259</v>
      </c>
      <c r="H496" s="23" t="s">
        <v>646</v>
      </c>
      <c r="I496" s="9" t="s">
        <v>1851</v>
      </c>
    </row>
    <row r="497" spans="1:9" x14ac:dyDescent="0.2">
      <c r="A497" s="304"/>
      <c r="B497" s="150" t="s">
        <v>2821</v>
      </c>
      <c r="C497" s="150" t="s">
        <v>76</v>
      </c>
      <c r="D497" s="2" t="s">
        <v>14</v>
      </c>
      <c r="E497" s="182"/>
      <c r="F497" s="22" t="s">
        <v>1437</v>
      </c>
      <c r="G497" s="23" t="s">
        <v>185</v>
      </c>
      <c r="H497" s="23" t="s">
        <v>433</v>
      </c>
      <c r="I497" s="9" t="s">
        <v>1852</v>
      </c>
    </row>
    <row r="498" spans="1:9" x14ac:dyDescent="0.2">
      <c r="A498" s="304"/>
      <c r="B498" s="150" t="s">
        <v>2821</v>
      </c>
      <c r="C498" s="150" t="s">
        <v>76</v>
      </c>
      <c r="D498" s="2" t="s">
        <v>14</v>
      </c>
      <c r="E498" s="182"/>
      <c r="F498" s="22" t="s">
        <v>1437</v>
      </c>
      <c r="G498" s="23" t="s">
        <v>1435</v>
      </c>
      <c r="H498" s="23" t="s">
        <v>36</v>
      </c>
      <c r="I498" s="9" t="s">
        <v>3618</v>
      </c>
    </row>
    <row r="499" spans="1:9" x14ac:dyDescent="0.2">
      <c r="A499" s="304"/>
      <c r="B499" s="150" t="s">
        <v>2821</v>
      </c>
      <c r="C499" s="150" t="s">
        <v>76</v>
      </c>
      <c r="D499" s="2" t="s">
        <v>14</v>
      </c>
      <c r="E499" s="182"/>
      <c r="F499" s="22" t="s">
        <v>1437</v>
      </c>
      <c r="G499" s="23" t="s">
        <v>1259</v>
      </c>
      <c r="H499" s="23" t="s">
        <v>460</v>
      </c>
      <c r="I499" s="9" t="s">
        <v>2139</v>
      </c>
    </row>
    <row r="500" spans="1:9" x14ac:dyDescent="0.2">
      <c r="A500" s="304"/>
      <c r="B500" s="150" t="s">
        <v>2821</v>
      </c>
      <c r="C500" s="150" t="s">
        <v>76</v>
      </c>
      <c r="D500" s="2" t="s">
        <v>14</v>
      </c>
      <c r="E500" s="182"/>
      <c r="F500" s="22" t="s">
        <v>1437</v>
      </c>
      <c r="G500" s="23" t="s">
        <v>185</v>
      </c>
      <c r="H500" s="23" t="s">
        <v>298</v>
      </c>
      <c r="I500" s="9" t="s">
        <v>2140</v>
      </c>
    </row>
    <row r="501" spans="1:9" x14ac:dyDescent="0.2">
      <c r="A501" s="304"/>
      <c r="B501" s="150" t="s">
        <v>2821</v>
      </c>
      <c r="C501" s="150" t="s">
        <v>76</v>
      </c>
      <c r="D501" s="2" t="s">
        <v>14</v>
      </c>
      <c r="E501" s="182"/>
      <c r="F501" s="22" t="s">
        <v>1437</v>
      </c>
      <c r="G501" s="23" t="s">
        <v>1460</v>
      </c>
      <c r="H501" s="23" t="s">
        <v>246</v>
      </c>
      <c r="I501" s="9" t="s">
        <v>3619</v>
      </c>
    </row>
    <row r="502" spans="1:9" x14ac:dyDescent="0.2">
      <c r="A502" s="168"/>
      <c r="B502" s="150" t="s">
        <v>2821</v>
      </c>
      <c r="C502" s="150" t="s">
        <v>76</v>
      </c>
      <c r="D502" s="2" t="s">
        <v>14</v>
      </c>
      <c r="E502" s="182"/>
      <c r="F502" s="22" t="s">
        <v>1437</v>
      </c>
      <c r="G502" s="23" t="s">
        <v>1259</v>
      </c>
      <c r="H502" s="23" t="s">
        <v>460</v>
      </c>
      <c r="I502" s="9" t="s">
        <v>3518</v>
      </c>
    </row>
    <row r="503" spans="1:9" x14ac:dyDescent="0.2">
      <c r="A503" s="176"/>
      <c r="B503" s="319"/>
      <c r="C503" s="319"/>
      <c r="D503" s="75" t="s">
        <v>14</v>
      </c>
      <c r="E503" s="183"/>
      <c r="F503" s="61"/>
      <c r="G503" s="62"/>
      <c r="H503" s="62"/>
      <c r="I503" s="63" t="s">
        <v>3620</v>
      </c>
    </row>
    <row r="504" spans="1:9" x14ac:dyDescent="0.2">
      <c r="A504" s="304"/>
      <c r="B504" s="150" t="s">
        <v>2821</v>
      </c>
      <c r="C504" s="150" t="s">
        <v>76</v>
      </c>
      <c r="D504" s="2" t="s">
        <v>14</v>
      </c>
      <c r="E504" s="182"/>
      <c r="F504" s="22" t="s">
        <v>1437</v>
      </c>
      <c r="G504" s="23" t="s">
        <v>1259</v>
      </c>
      <c r="H504" s="23" t="s">
        <v>283</v>
      </c>
      <c r="I504" s="9" t="s">
        <v>3621</v>
      </c>
    </row>
    <row r="505" spans="1:9" ht="24" x14ac:dyDescent="0.2">
      <c r="A505" s="304"/>
      <c r="B505" s="150" t="s">
        <v>2821</v>
      </c>
      <c r="C505" s="150" t="s">
        <v>76</v>
      </c>
      <c r="D505" s="2" t="s">
        <v>14</v>
      </c>
      <c r="E505" s="182"/>
      <c r="F505" s="22" t="s">
        <v>1437</v>
      </c>
      <c r="G505" s="23" t="s">
        <v>1259</v>
      </c>
      <c r="H505" s="23" t="s">
        <v>460</v>
      </c>
      <c r="I505" s="9" t="s">
        <v>3696</v>
      </c>
    </row>
    <row r="506" spans="1:9" x14ac:dyDescent="0.2">
      <c r="A506" s="304"/>
      <c r="B506" s="150" t="s">
        <v>2821</v>
      </c>
      <c r="C506" s="150" t="s">
        <v>76</v>
      </c>
      <c r="D506" s="2" t="s">
        <v>14</v>
      </c>
      <c r="E506" s="182"/>
      <c r="F506" s="22" t="s">
        <v>1437</v>
      </c>
      <c r="G506" s="23" t="s">
        <v>3697</v>
      </c>
      <c r="H506" s="23" t="s">
        <v>3698</v>
      </c>
      <c r="I506" s="9" t="s">
        <v>3699</v>
      </c>
    </row>
    <row r="507" spans="1:9" x14ac:dyDescent="0.2">
      <c r="A507" s="304"/>
      <c r="B507" s="150" t="s">
        <v>2821</v>
      </c>
      <c r="C507" s="150" t="s">
        <v>76</v>
      </c>
      <c r="D507" s="2" t="s">
        <v>14</v>
      </c>
      <c r="E507" s="182"/>
      <c r="F507" s="22" t="s">
        <v>1437</v>
      </c>
      <c r="G507" s="23" t="s">
        <v>1259</v>
      </c>
      <c r="H507" s="23" t="s">
        <v>142</v>
      </c>
      <c r="I507" s="9" t="s">
        <v>3700</v>
      </c>
    </row>
    <row r="508" spans="1:9" ht="24" x14ac:dyDescent="0.2">
      <c r="A508" s="304"/>
      <c r="B508" s="150" t="s">
        <v>2821</v>
      </c>
      <c r="C508" s="150" t="s">
        <v>76</v>
      </c>
      <c r="D508" s="2" t="s">
        <v>14</v>
      </c>
      <c r="E508" s="182"/>
      <c r="F508" s="22" t="s">
        <v>1437</v>
      </c>
      <c r="G508" s="23" t="s">
        <v>1259</v>
      </c>
      <c r="H508" s="23" t="s">
        <v>460</v>
      </c>
      <c r="I508" s="9" t="s">
        <v>3701</v>
      </c>
    </row>
    <row r="509" spans="1:9" x14ac:dyDescent="0.2">
      <c r="A509" s="304"/>
      <c r="B509" s="150" t="s">
        <v>2821</v>
      </c>
      <c r="C509" s="150" t="s">
        <v>76</v>
      </c>
      <c r="D509" s="2" t="s">
        <v>14</v>
      </c>
      <c r="E509" s="182"/>
      <c r="F509" s="22" t="s">
        <v>507</v>
      </c>
      <c r="G509" s="23" t="s">
        <v>1435</v>
      </c>
      <c r="H509" s="23" t="s">
        <v>3702</v>
      </c>
      <c r="I509" s="9" t="s">
        <v>3703</v>
      </c>
    </row>
    <row r="510" spans="1:9" ht="24" x14ac:dyDescent="0.2">
      <c r="A510" s="304"/>
      <c r="B510" s="150" t="s">
        <v>2821</v>
      </c>
      <c r="C510" s="150" t="s">
        <v>76</v>
      </c>
      <c r="D510" s="2" t="s">
        <v>14</v>
      </c>
      <c r="E510" s="182"/>
      <c r="F510" s="22" t="s">
        <v>507</v>
      </c>
      <c r="G510" s="23" t="s">
        <v>1435</v>
      </c>
      <c r="H510" s="23" t="s">
        <v>55</v>
      </c>
      <c r="I510" s="9" t="s">
        <v>3704</v>
      </c>
    </row>
    <row r="511" spans="1:9" x14ac:dyDescent="0.2">
      <c r="A511" s="304"/>
      <c r="B511" s="150" t="s">
        <v>2821</v>
      </c>
      <c r="C511" s="150" t="s">
        <v>76</v>
      </c>
      <c r="D511" s="2" t="s">
        <v>14</v>
      </c>
      <c r="E511" s="182"/>
      <c r="F511" s="22" t="s">
        <v>507</v>
      </c>
      <c r="G511" s="23" t="s">
        <v>1435</v>
      </c>
      <c r="H511" s="23" t="s">
        <v>142</v>
      </c>
      <c r="I511" s="9" t="s">
        <v>3705</v>
      </c>
    </row>
    <row r="512" spans="1:9" x14ac:dyDescent="0.2">
      <c r="A512" s="304"/>
      <c r="B512" s="150" t="s">
        <v>2821</v>
      </c>
      <c r="C512" s="150" t="s">
        <v>76</v>
      </c>
      <c r="D512" s="2" t="s">
        <v>14</v>
      </c>
      <c r="E512" s="182"/>
      <c r="F512" s="22" t="s">
        <v>507</v>
      </c>
      <c r="G512" s="23" t="s">
        <v>185</v>
      </c>
      <c r="H512" s="23" t="s">
        <v>433</v>
      </c>
      <c r="I512" s="9" t="s">
        <v>3706</v>
      </c>
    </row>
    <row r="513" spans="1:9" ht="24" x14ac:dyDescent="0.2">
      <c r="A513" s="304"/>
      <c r="B513" s="150" t="s">
        <v>2821</v>
      </c>
      <c r="C513" s="150" t="s">
        <v>76</v>
      </c>
      <c r="D513" s="2" t="s">
        <v>14</v>
      </c>
      <c r="E513" s="182"/>
      <c r="F513" s="22" t="s">
        <v>507</v>
      </c>
      <c r="G513" s="23" t="s">
        <v>1435</v>
      </c>
      <c r="H513" s="23" t="s">
        <v>3702</v>
      </c>
      <c r="I513" s="9" t="s">
        <v>3707</v>
      </c>
    </row>
    <row r="514" spans="1:9" x14ac:dyDescent="0.2">
      <c r="A514" s="304"/>
      <c r="B514" s="150" t="s">
        <v>2821</v>
      </c>
      <c r="C514" s="150" t="s">
        <v>76</v>
      </c>
      <c r="D514" s="2" t="s">
        <v>14</v>
      </c>
      <c r="E514" s="182"/>
      <c r="F514" s="22" t="s">
        <v>507</v>
      </c>
      <c r="G514" s="23" t="s">
        <v>1259</v>
      </c>
      <c r="H514" s="23" t="s">
        <v>142</v>
      </c>
      <c r="I514" s="9" t="s">
        <v>3708</v>
      </c>
    </row>
    <row r="515" spans="1:9" ht="24" x14ac:dyDescent="0.2">
      <c r="A515" s="304">
        <f>+A478+1</f>
        <v>38</v>
      </c>
      <c r="B515" s="86" t="s">
        <v>2836</v>
      </c>
      <c r="C515" s="86" t="s">
        <v>76</v>
      </c>
      <c r="D515" s="303" t="s">
        <v>324</v>
      </c>
      <c r="E515" s="309">
        <f>COUNTIF($B$8:$B$822,"CD")-1</f>
        <v>9</v>
      </c>
      <c r="F515" s="305" t="s">
        <v>1436</v>
      </c>
      <c r="G515" s="305" t="s">
        <v>1259</v>
      </c>
      <c r="H515" s="305" t="s">
        <v>460</v>
      </c>
      <c r="I515" s="306" t="s">
        <v>1853</v>
      </c>
    </row>
    <row r="516" spans="1:9" ht="24" x14ac:dyDescent="0.2">
      <c r="A516" s="304"/>
      <c r="B516" s="150" t="s">
        <v>2836</v>
      </c>
      <c r="C516" s="150" t="s">
        <v>76</v>
      </c>
      <c r="D516" s="25" t="s">
        <v>324</v>
      </c>
      <c r="E516" s="182"/>
      <c r="F516" s="22" t="s">
        <v>1437</v>
      </c>
      <c r="G516" s="23" t="s">
        <v>1259</v>
      </c>
      <c r="H516" s="23" t="s">
        <v>460</v>
      </c>
      <c r="I516" s="9" t="s">
        <v>3641</v>
      </c>
    </row>
    <row r="517" spans="1:9" ht="24" x14ac:dyDescent="0.2">
      <c r="A517" s="304"/>
      <c r="B517" s="150" t="s">
        <v>2836</v>
      </c>
      <c r="C517" s="150" t="s">
        <v>76</v>
      </c>
      <c r="D517" s="25" t="s">
        <v>324</v>
      </c>
      <c r="E517" s="182"/>
      <c r="F517" s="22" t="s">
        <v>1437</v>
      </c>
      <c r="G517" s="23" t="s">
        <v>1259</v>
      </c>
      <c r="H517" s="23" t="s">
        <v>460</v>
      </c>
      <c r="I517" s="9" t="s">
        <v>1855</v>
      </c>
    </row>
    <row r="518" spans="1:9" ht="24" x14ac:dyDescent="0.2">
      <c r="A518" s="304"/>
      <c r="B518" s="150" t="s">
        <v>2836</v>
      </c>
      <c r="C518" s="150" t="s">
        <v>76</v>
      </c>
      <c r="D518" s="25" t="s">
        <v>324</v>
      </c>
      <c r="E518" s="182"/>
      <c r="F518" s="22" t="s">
        <v>1437</v>
      </c>
      <c r="G518" s="23" t="s">
        <v>1259</v>
      </c>
      <c r="H518" s="23" t="s">
        <v>460</v>
      </c>
      <c r="I518" s="9" t="s">
        <v>3642</v>
      </c>
    </row>
    <row r="519" spans="1:9" ht="24" x14ac:dyDescent="0.2">
      <c r="A519" s="304"/>
      <c r="B519" s="150" t="s">
        <v>2836</v>
      </c>
      <c r="C519" s="150" t="s">
        <v>76</v>
      </c>
      <c r="D519" s="25" t="s">
        <v>324</v>
      </c>
      <c r="E519" s="182"/>
      <c r="F519" s="22" t="s">
        <v>1437</v>
      </c>
      <c r="G519" s="23" t="s">
        <v>1259</v>
      </c>
      <c r="H519" s="23" t="s">
        <v>460</v>
      </c>
      <c r="I519" s="9" t="s">
        <v>1857</v>
      </c>
    </row>
    <row r="520" spans="1:9" x14ac:dyDescent="0.2">
      <c r="A520" s="304"/>
      <c r="B520" s="150" t="s">
        <v>2836</v>
      </c>
      <c r="C520" s="150" t="s">
        <v>76</v>
      </c>
      <c r="D520" s="25" t="s">
        <v>324</v>
      </c>
      <c r="E520" s="182"/>
      <c r="F520" s="22" t="s">
        <v>1437</v>
      </c>
      <c r="G520" s="23" t="s">
        <v>1259</v>
      </c>
      <c r="H520" s="23" t="s">
        <v>460</v>
      </c>
      <c r="I520" s="9" t="s">
        <v>1858</v>
      </c>
    </row>
    <row r="521" spans="1:9" ht="18.75" customHeight="1" x14ac:dyDescent="0.2">
      <c r="A521" s="304"/>
      <c r="B521" s="150" t="s">
        <v>2836</v>
      </c>
      <c r="C521" s="150" t="s">
        <v>76</v>
      </c>
      <c r="D521" s="25" t="s">
        <v>324</v>
      </c>
      <c r="E521" s="182"/>
      <c r="F521" s="22" t="s">
        <v>1437</v>
      </c>
      <c r="G521" s="23" t="s">
        <v>1259</v>
      </c>
      <c r="H521" s="23" t="s">
        <v>218</v>
      </c>
      <c r="I521" s="9" t="s">
        <v>1859</v>
      </c>
    </row>
    <row r="522" spans="1:9" x14ac:dyDescent="0.2">
      <c r="A522" s="176"/>
      <c r="B522" s="319"/>
      <c r="C522" s="319"/>
      <c r="D522" s="78" t="s">
        <v>324</v>
      </c>
      <c r="E522" s="183"/>
      <c r="F522" s="61"/>
      <c r="G522" s="62"/>
      <c r="H522" s="62"/>
      <c r="I522" s="63" t="s">
        <v>1860</v>
      </c>
    </row>
    <row r="523" spans="1:9" ht="24" x14ac:dyDescent="0.2">
      <c r="A523" s="176"/>
      <c r="B523" s="319"/>
      <c r="C523" s="319"/>
      <c r="D523" s="78" t="s">
        <v>324</v>
      </c>
      <c r="E523" s="183"/>
      <c r="F523" s="61"/>
      <c r="G523" s="62"/>
      <c r="H523" s="62"/>
      <c r="I523" s="63" t="s">
        <v>1861</v>
      </c>
    </row>
    <row r="524" spans="1:9" x14ac:dyDescent="0.2">
      <c r="A524" s="304"/>
      <c r="B524" s="150" t="s">
        <v>2836</v>
      </c>
      <c r="C524" s="150" t="s">
        <v>76</v>
      </c>
      <c r="D524" s="25" t="s">
        <v>324</v>
      </c>
      <c r="E524" s="182"/>
      <c r="F524" s="22" t="s">
        <v>1437</v>
      </c>
      <c r="G524" s="23" t="s">
        <v>1259</v>
      </c>
      <c r="H524" s="23" t="s">
        <v>142</v>
      </c>
      <c r="I524" s="9" t="s">
        <v>1862</v>
      </c>
    </row>
    <row r="525" spans="1:9" ht="24" x14ac:dyDescent="0.2">
      <c r="A525" s="304"/>
      <c r="B525" s="150" t="s">
        <v>2836</v>
      </c>
      <c r="C525" s="150" t="s">
        <v>76</v>
      </c>
      <c r="D525" s="25" t="s">
        <v>324</v>
      </c>
      <c r="E525" s="182"/>
      <c r="F525" s="22" t="s">
        <v>1437</v>
      </c>
      <c r="G525" s="23" t="s">
        <v>1259</v>
      </c>
      <c r="H525" s="23" t="s">
        <v>283</v>
      </c>
      <c r="I525" s="9" t="s">
        <v>1863</v>
      </c>
    </row>
    <row r="526" spans="1:9" ht="24" x14ac:dyDescent="0.2">
      <c r="A526" s="304"/>
      <c r="B526" s="150" t="s">
        <v>2836</v>
      </c>
      <c r="C526" s="150" t="s">
        <v>76</v>
      </c>
      <c r="D526" s="25" t="s">
        <v>324</v>
      </c>
      <c r="E526" s="182"/>
      <c r="F526" s="22" t="s">
        <v>1437</v>
      </c>
      <c r="G526" s="23" t="s">
        <v>1460</v>
      </c>
      <c r="H526" s="23" t="s">
        <v>246</v>
      </c>
      <c r="I526" s="9" t="s">
        <v>1864</v>
      </c>
    </row>
    <row r="527" spans="1:9" ht="24" x14ac:dyDescent="0.2">
      <c r="A527" s="176"/>
      <c r="B527" s="319"/>
      <c r="C527" s="319"/>
      <c r="D527" s="78" t="s">
        <v>324</v>
      </c>
      <c r="E527" s="183"/>
      <c r="F527" s="61"/>
      <c r="G527" s="62"/>
      <c r="H527" s="62"/>
      <c r="I527" s="63" t="s">
        <v>1865</v>
      </c>
    </row>
    <row r="528" spans="1:9" ht="24" x14ac:dyDescent="0.2">
      <c r="A528" s="304">
        <f>+A515+1</f>
        <v>39</v>
      </c>
      <c r="B528" s="86" t="s">
        <v>2852</v>
      </c>
      <c r="C528" s="86" t="s">
        <v>76</v>
      </c>
      <c r="D528" s="303" t="s">
        <v>1867</v>
      </c>
      <c r="E528" s="309">
        <f>COUNTIF($B$8:$B$822,"SM")-1</f>
        <v>9</v>
      </c>
      <c r="F528" s="305" t="s">
        <v>1436</v>
      </c>
      <c r="G528" s="305" t="s">
        <v>1259</v>
      </c>
      <c r="H528" s="305" t="s">
        <v>460</v>
      </c>
      <c r="I528" s="306" t="s">
        <v>1866</v>
      </c>
    </row>
    <row r="529" spans="1:9" ht="24" x14ac:dyDescent="0.2">
      <c r="A529" s="304"/>
      <c r="B529" s="150" t="s">
        <v>2852</v>
      </c>
      <c r="C529" s="150" t="s">
        <v>76</v>
      </c>
      <c r="D529" s="2" t="s">
        <v>1867</v>
      </c>
      <c r="E529" s="182"/>
      <c r="F529" s="22" t="s">
        <v>1437</v>
      </c>
      <c r="G529" s="23" t="s">
        <v>1259</v>
      </c>
      <c r="H529" s="23" t="s">
        <v>142</v>
      </c>
      <c r="I529" s="9" t="s">
        <v>1868</v>
      </c>
    </row>
    <row r="530" spans="1:9" ht="24" x14ac:dyDescent="0.2">
      <c r="A530" s="304"/>
      <c r="B530" s="150" t="s">
        <v>2852</v>
      </c>
      <c r="C530" s="150" t="s">
        <v>76</v>
      </c>
      <c r="D530" s="2" t="s">
        <v>1867</v>
      </c>
      <c r="E530" s="182"/>
      <c r="F530" s="22" t="s">
        <v>1437</v>
      </c>
      <c r="G530" s="23" t="s">
        <v>1435</v>
      </c>
      <c r="H530" s="23" t="s">
        <v>465</v>
      </c>
      <c r="I530" s="9" t="s">
        <v>3512</v>
      </c>
    </row>
    <row r="531" spans="1:9" ht="24" x14ac:dyDescent="0.2">
      <c r="A531" s="304"/>
      <c r="B531" s="150" t="s">
        <v>2852</v>
      </c>
      <c r="C531" s="150" t="s">
        <v>76</v>
      </c>
      <c r="D531" s="2" t="s">
        <v>1867</v>
      </c>
      <c r="E531" s="182"/>
      <c r="F531" s="22" t="s">
        <v>1437</v>
      </c>
      <c r="G531" s="23" t="s">
        <v>1259</v>
      </c>
      <c r="H531" s="23" t="s">
        <v>460</v>
      </c>
      <c r="I531" s="9" t="s">
        <v>1870</v>
      </c>
    </row>
    <row r="532" spans="1:9" ht="24" x14ac:dyDescent="0.2">
      <c r="A532" s="304"/>
      <c r="B532" s="150" t="s">
        <v>2852</v>
      </c>
      <c r="C532" s="150" t="s">
        <v>76</v>
      </c>
      <c r="D532" s="2" t="s">
        <v>1867</v>
      </c>
      <c r="E532" s="182"/>
      <c r="F532" s="22" t="s">
        <v>1437</v>
      </c>
      <c r="G532" s="23" t="s">
        <v>1460</v>
      </c>
      <c r="H532" s="23" t="s">
        <v>464</v>
      </c>
      <c r="I532" s="9" t="s">
        <v>3455</v>
      </c>
    </row>
    <row r="533" spans="1:9" ht="24" x14ac:dyDescent="0.2">
      <c r="A533" s="304"/>
      <c r="B533" s="150" t="s">
        <v>2852</v>
      </c>
      <c r="C533" s="150" t="s">
        <v>76</v>
      </c>
      <c r="D533" s="2" t="s">
        <v>1867</v>
      </c>
      <c r="E533" s="182"/>
      <c r="F533" s="22" t="s">
        <v>1437</v>
      </c>
      <c r="G533" s="23" t="s">
        <v>1460</v>
      </c>
      <c r="H533" s="23" t="s">
        <v>464</v>
      </c>
      <c r="I533" s="9" t="s">
        <v>3519</v>
      </c>
    </row>
    <row r="534" spans="1:9" ht="24" x14ac:dyDescent="0.2">
      <c r="A534" s="304"/>
      <c r="B534" s="150" t="s">
        <v>2852</v>
      </c>
      <c r="C534" s="150" t="s">
        <v>76</v>
      </c>
      <c r="D534" s="2" t="s">
        <v>1867</v>
      </c>
      <c r="E534" s="182"/>
      <c r="F534" s="22" t="s">
        <v>1437</v>
      </c>
      <c r="G534" s="23" t="s">
        <v>1460</v>
      </c>
      <c r="H534" s="23" t="s">
        <v>464</v>
      </c>
      <c r="I534" s="9" t="s">
        <v>3520</v>
      </c>
    </row>
    <row r="535" spans="1:9" ht="24" x14ac:dyDescent="0.2">
      <c r="A535" s="304"/>
      <c r="B535" s="150" t="s">
        <v>2852</v>
      </c>
      <c r="C535" s="150" t="s">
        <v>76</v>
      </c>
      <c r="D535" s="2" t="s">
        <v>1867</v>
      </c>
      <c r="E535" s="182"/>
      <c r="F535" s="22" t="s">
        <v>1437</v>
      </c>
      <c r="G535" s="23" t="s">
        <v>1259</v>
      </c>
      <c r="H535" s="23" t="s">
        <v>460</v>
      </c>
      <c r="I535" s="9" t="s">
        <v>3521</v>
      </c>
    </row>
    <row r="536" spans="1:9" ht="24" x14ac:dyDescent="0.2">
      <c r="A536" s="304"/>
      <c r="B536" s="150" t="s">
        <v>2852</v>
      </c>
      <c r="C536" s="150" t="s">
        <v>76</v>
      </c>
      <c r="D536" s="2" t="s">
        <v>1867</v>
      </c>
      <c r="E536" s="182"/>
      <c r="F536" s="22" t="s">
        <v>1437</v>
      </c>
      <c r="G536" s="23" t="s">
        <v>1460</v>
      </c>
      <c r="H536" s="23" t="s">
        <v>464</v>
      </c>
      <c r="I536" s="9" t="s">
        <v>3598</v>
      </c>
    </row>
    <row r="537" spans="1:9" ht="24" x14ac:dyDescent="0.2">
      <c r="A537" s="304"/>
      <c r="B537" s="150" t="s">
        <v>2852</v>
      </c>
      <c r="C537" s="150" t="s">
        <v>76</v>
      </c>
      <c r="D537" s="2" t="s">
        <v>1867</v>
      </c>
      <c r="E537" s="182"/>
      <c r="F537" s="22" t="s">
        <v>1437</v>
      </c>
      <c r="G537" s="23" t="s">
        <v>1259</v>
      </c>
      <c r="H537" s="23" t="s">
        <v>142</v>
      </c>
      <c r="I537" s="9" t="s">
        <v>3678</v>
      </c>
    </row>
    <row r="538" spans="1:9" ht="24" x14ac:dyDescent="0.2">
      <c r="A538" s="304">
        <f>+A528+1</f>
        <v>40</v>
      </c>
      <c r="B538" s="86" t="s">
        <v>2661</v>
      </c>
      <c r="C538" s="86" t="s">
        <v>76</v>
      </c>
      <c r="D538" s="303" t="s">
        <v>1871</v>
      </c>
      <c r="E538" s="309">
        <f>COUNTIF($B$8:$B$822,"BD")-1</f>
        <v>6</v>
      </c>
      <c r="F538" s="305" t="s">
        <v>1436</v>
      </c>
      <c r="G538" s="305" t="s">
        <v>1259</v>
      </c>
      <c r="H538" s="305" t="s">
        <v>460</v>
      </c>
      <c r="I538" s="306" t="s">
        <v>1872</v>
      </c>
    </row>
    <row r="539" spans="1:9" ht="24" x14ac:dyDescent="0.2">
      <c r="A539" s="304"/>
      <c r="B539" s="150" t="s">
        <v>2661</v>
      </c>
      <c r="C539" s="150" t="s">
        <v>76</v>
      </c>
      <c r="D539" s="2" t="s">
        <v>1871</v>
      </c>
      <c r="E539" s="182"/>
      <c r="F539" s="22" t="s">
        <v>1437</v>
      </c>
      <c r="G539" s="23" t="s">
        <v>1435</v>
      </c>
      <c r="H539" s="23" t="s">
        <v>465</v>
      </c>
      <c r="I539" s="9" t="s">
        <v>1873</v>
      </c>
    </row>
    <row r="540" spans="1:9" ht="36" x14ac:dyDescent="0.2">
      <c r="A540" s="304"/>
      <c r="B540" s="150" t="s">
        <v>2661</v>
      </c>
      <c r="C540" s="150" t="s">
        <v>76</v>
      </c>
      <c r="D540" s="2" t="s">
        <v>1871</v>
      </c>
      <c r="E540" s="182"/>
      <c r="F540" s="22" t="s">
        <v>1437</v>
      </c>
      <c r="G540" s="23" t="s">
        <v>1259</v>
      </c>
      <c r="H540" s="23" t="s">
        <v>143</v>
      </c>
      <c r="I540" s="9" t="s">
        <v>3437</v>
      </c>
    </row>
    <row r="541" spans="1:9" ht="24" x14ac:dyDescent="0.2">
      <c r="A541" s="304"/>
      <c r="B541" s="150" t="s">
        <v>2661</v>
      </c>
      <c r="C541" s="150" t="s">
        <v>76</v>
      </c>
      <c r="D541" s="2" t="s">
        <v>1871</v>
      </c>
      <c r="E541" s="182"/>
      <c r="F541" s="22" t="s">
        <v>1437</v>
      </c>
      <c r="G541" s="23" t="s">
        <v>1259</v>
      </c>
      <c r="H541" s="23" t="s">
        <v>142</v>
      </c>
      <c r="I541" s="9" t="s">
        <v>3436</v>
      </c>
    </row>
    <row r="542" spans="1:9" ht="18.75" customHeight="1" x14ac:dyDescent="0.2">
      <c r="A542" s="304"/>
      <c r="B542" s="150" t="s">
        <v>2661</v>
      </c>
      <c r="C542" s="150" t="s">
        <v>76</v>
      </c>
      <c r="D542" s="2" t="s">
        <v>1871</v>
      </c>
      <c r="E542" s="182"/>
      <c r="F542" s="22" t="s">
        <v>1437</v>
      </c>
      <c r="G542" s="23" t="s">
        <v>1259</v>
      </c>
      <c r="H542" s="23" t="s">
        <v>218</v>
      </c>
      <c r="I542" s="9" t="s">
        <v>1876</v>
      </c>
    </row>
    <row r="543" spans="1:9" ht="24" x14ac:dyDescent="0.2">
      <c r="A543" s="304"/>
      <c r="B543" s="150" t="s">
        <v>2661</v>
      </c>
      <c r="C543" s="150" t="s">
        <v>76</v>
      </c>
      <c r="D543" s="2" t="s">
        <v>1871</v>
      </c>
      <c r="E543" s="182"/>
      <c r="F543" s="22" t="s">
        <v>1437</v>
      </c>
      <c r="G543" s="23" t="s">
        <v>1259</v>
      </c>
      <c r="H543" s="23" t="s">
        <v>460</v>
      </c>
      <c r="I543" s="9" t="s">
        <v>1877</v>
      </c>
    </row>
    <row r="544" spans="1:9" ht="24" x14ac:dyDescent="0.2">
      <c r="A544" s="176"/>
      <c r="B544" s="319"/>
      <c r="C544" s="319"/>
      <c r="D544" s="75" t="s">
        <v>1871</v>
      </c>
      <c r="E544" s="183"/>
      <c r="F544" s="61"/>
      <c r="G544" s="62"/>
      <c r="H544" s="62"/>
      <c r="I544" s="63" t="s">
        <v>1878</v>
      </c>
    </row>
    <row r="545" spans="1:9" ht="24" x14ac:dyDescent="0.2">
      <c r="A545" s="304"/>
      <c r="B545" s="150" t="s">
        <v>2661</v>
      </c>
      <c r="C545" s="150" t="s">
        <v>76</v>
      </c>
      <c r="D545" s="2" t="s">
        <v>1871</v>
      </c>
      <c r="E545" s="182"/>
      <c r="F545" s="22" t="s">
        <v>1437</v>
      </c>
      <c r="G545" s="23" t="s">
        <v>1259</v>
      </c>
      <c r="H545" s="23" t="s">
        <v>459</v>
      </c>
      <c r="I545" s="9" t="s">
        <v>1879</v>
      </c>
    </row>
    <row r="546" spans="1:9" ht="24" x14ac:dyDescent="0.2">
      <c r="A546" s="304">
        <f>+A538+1</f>
        <v>41</v>
      </c>
      <c r="B546" s="86" t="s">
        <v>2874</v>
      </c>
      <c r="C546" s="86" t="s">
        <v>76</v>
      </c>
      <c r="D546" s="303" t="s">
        <v>61</v>
      </c>
      <c r="E546" s="309">
        <f>COUNTIF($B$8:$B$822,"OK")-1</f>
        <v>1</v>
      </c>
      <c r="F546" s="305" t="s">
        <v>1436</v>
      </c>
      <c r="G546" s="305" t="s">
        <v>1259</v>
      </c>
      <c r="H546" s="305" t="s">
        <v>460</v>
      </c>
      <c r="I546" s="306" t="s">
        <v>1880</v>
      </c>
    </row>
    <row r="547" spans="1:9" ht="18.75" customHeight="1" x14ac:dyDescent="0.2">
      <c r="A547" s="304"/>
      <c r="B547" s="150" t="s">
        <v>2874</v>
      </c>
      <c r="C547" s="150" t="s">
        <v>76</v>
      </c>
      <c r="D547" s="2" t="s">
        <v>61</v>
      </c>
      <c r="E547" s="182"/>
      <c r="F547" s="22" t="s">
        <v>1437</v>
      </c>
      <c r="G547" s="23" t="s">
        <v>1259</v>
      </c>
      <c r="H547" s="23" t="s">
        <v>218</v>
      </c>
      <c r="I547" s="9" t="s">
        <v>1881</v>
      </c>
    </row>
    <row r="548" spans="1:9" ht="24" x14ac:dyDescent="0.2">
      <c r="A548" s="304">
        <f>+A546+1</f>
        <v>42</v>
      </c>
      <c r="B548" s="86" t="s">
        <v>2892</v>
      </c>
      <c r="C548" s="86" t="s">
        <v>76</v>
      </c>
      <c r="D548" s="188" t="s">
        <v>367</v>
      </c>
      <c r="E548" s="309">
        <f>COUNTIF($B$8:$B$822,"RO")-1</f>
        <v>2</v>
      </c>
      <c r="F548" s="305" t="s">
        <v>1436</v>
      </c>
      <c r="G548" s="305" t="s">
        <v>1259</v>
      </c>
      <c r="H548" s="305" t="s">
        <v>460</v>
      </c>
      <c r="I548" s="306" t="s">
        <v>1882</v>
      </c>
    </row>
    <row r="549" spans="1:9" ht="24" x14ac:dyDescent="0.2">
      <c r="A549" s="176"/>
      <c r="B549" s="319"/>
      <c r="C549" s="319"/>
      <c r="D549" s="60" t="s">
        <v>367</v>
      </c>
      <c r="E549" s="183"/>
      <c r="F549" s="61"/>
      <c r="G549" s="62"/>
      <c r="H549" s="62"/>
      <c r="I549" s="63" t="s">
        <v>1883</v>
      </c>
    </row>
    <row r="550" spans="1:9" ht="24" x14ac:dyDescent="0.2">
      <c r="A550" s="304"/>
      <c r="B550" s="150" t="s">
        <v>2892</v>
      </c>
      <c r="C550" s="150" t="s">
        <v>76</v>
      </c>
      <c r="D550" s="27" t="s">
        <v>367</v>
      </c>
      <c r="E550" s="182"/>
      <c r="F550" s="22" t="s">
        <v>1437</v>
      </c>
      <c r="G550" s="23" t="s">
        <v>1259</v>
      </c>
      <c r="H550" s="23" t="s">
        <v>142</v>
      </c>
      <c r="I550" s="9" t="s">
        <v>1884</v>
      </c>
    </row>
    <row r="551" spans="1:9" ht="24" x14ac:dyDescent="0.2">
      <c r="A551" s="304"/>
      <c r="B551" s="150" t="s">
        <v>2892</v>
      </c>
      <c r="C551" s="150" t="s">
        <v>76</v>
      </c>
      <c r="D551" s="27" t="s">
        <v>367</v>
      </c>
      <c r="E551" s="182"/>
      <c r="F551" s="22" t="s">
        <v>1437</v>
      </c>
      <c r="G551" s="23" t="s">
        <v>1259</v>
      </c>
      <c r="H551" s="23" t="s">
        <v>460</v>
      </c>
      <c r="I551" s="9" t="s">
        <v>3503</v>
      </c>
    </row>
    <row r="552" spans="1:9" ht="24" x14ac:dyDescent="0.2">
      <c r="A552" s="304">
        <f>+A548+1</f>
        <v>43</v>
      </c>
      <c r="B552" s="86" t="s">
        <v>2930</v>
      </c>
      <c r="C552" s="86" t="s">
        <v>76</v>
      </c>
      <c r="D552" s="303" t="s">
        <v>3450</v>
      </c>
      <c r="E552" s="309">
        <f>COUNTIF($B$8:$B$822,"DR")-1</f>
        <v>17</v>
      </c>
      <c r="F552" s="305" t="s">
        <v>1436</v>
      </c>
      <c r="G552" s="305" t="s">
        <v>1259</v>
      </c>
      <c r="H552" s="305" t="s">
        <v>460</v>
      </c>
      <c r="I552" s="306" t="s">
        <v>3639</v>
      </c>
    </row>
    <row r="553" spans="1:9" ht="24" x14ac:dyDescent="0.2">
      <c r="A553" s="304"/>
      <c r="B553" s="150" t="s">
        <v>2930</v>
      </c>
      <c r="C553" s="150" t="s">
        <v>76</v>
      </c>
      <c r="D553" s="29" t="s">
        <v>3450</v>
      </c>
      <c r="E553" s="182"/>
      <c r="F553" s="22" t="s">
        <v>1437</v>
      </c>
      <c r="G553" s="23" t="s">
        <v>1259</v>
      </c>
      <c r="H553" s="23" t="s">
        <v>460</v>
      </c>
      <c r="I553" s="9" t="s">
        <v>1888</v>
      </c>
    </row>
    <row r="554" spans="1:9" ht="24" x14ac:dyDescent="0.2">
      <c r="A554" s="176"/>
      <c r="B554" s="319"/>
      <c r="C554" s="319"/>
      <c r="D554" s="406" t="s">
        <v>3450</v>
      </c>
      <c r="E554" s="407"/>
      <c r="F554" s="230"/>
      <c r="G554" s="231"/>
      <c r="H554" s="231"/>
      <c r="I554" s="232" t="s">
        <v>3497</v>
      </c>
    </row>
    <row r="555" spans="1:9" ht="24" x14ac:dyDescent="0.2">
      <c r="A555" s="304"/>
      <c r="B555" s="150" t="s">
        <v>2930</v>
      </c>
      <c r="C555" s="150" t="s">
        <v>76</v>
      </c>
      <c r="D555" s="29" t="s">
        <v>3450</v>
      </c>
      <c r="E555" s="182"/>
      <c r="F555" s="22" t="s">
        <v>1437</v>
      </c>
      <c r="G555" s="23" t="s">
        <v>1259</v>
      </c>
      <c r="H555" s="23" t="s">
        <v>460</v>
      </c>
      <c r="I555" s="9" t="s">
        <v>1889</v>
      </c>
    </row>
    <row r="556" spans="1:9" ht="24" x14ac:dyDescent="0.2">
      <c r="A556" s="304"/>
      <c r="B556" s="150" t="s">
        <v>2930</v>
      </c>
      <c r="C556" s="150" t="s">
        <v>76</v>
      </c>
      <c r="D556" s="29" t="s">
        <v>3450</v>
      </c>
      <c r="E556" s="182"/>
      <c r="F556" s="22" t="s">
        <v>1437</v>
      </c>
      <c r="G556" s="23" t="s">
        <v>1259</v>
      </c>
      <c r="H556" s="23" t="s">
        <v>142</v>
      </c>
      <c r="I556" s="9" t="s">
        <v>1890</v>
      </c>
    </row>
    <row r="557" spans="1:9" ht="18.75" customHeight="1" x14ac:dyDescent="0.2">
      <c r="A557" s="304"/>
      <c r="B557" s="150" t="s">
        <v>2930</v>
      </c>
      <c r="C557" s="150" t="s">
        <v>76</v>
      </c>
      <c r="D557" s="29" t="s">
        <v>3450</v>
      </c>
      <c r="E557" s="182"/>
      <c r="F557" s="22" t="s">
        <v>1437</v>
      </c>
      <c r="G557" s="23" t="s">
        <v>1259</v>
      </c>
      <c r="H557" s="23" t="s">
        <v>218</v>
      </c>
      <c r="I557" s="9" t="s">
        <v>1891</v>
      </c>
    </row>
    <row r="558" spans="1:9" x14ac:dyDescent="0.2">
      <c r="A558" s="304"/>
      <c r="B558" s="150" t="s">
        <v>2930</v>
      </c>
      <c r="C558" s="150" t="s">
        <v>76</v>
      </c>
      <c r="D558" s="29" t="s">
        <v>3450</v>
      </c>
      <c r="E558" s="182"/>
      <c r="F558" s="22" t="s">
        <v>1437</v>
      </c>
      <c r="G558" s="23" t="s">
        <v>1259</v>
      </c>
      <c r="H558" s="23" t="s">
        <v>460</v>
      </c>
      <c r="I558" s="9" t="s">
        <v>2111</v>
      </c>
    </row>
    <row r="559" spans="1:9" x14ac:dyDescent="0.2">
      <c r="A559" s="304"/>
      <c r="B559" s="150" t="s">
        <v>2930</v>
      </c>
      <c r="C559" s="150" t="s">
        <v>76</v>
      </c>
      <c r="D559" s="29" t="s">
        <v>3450</v>
      </c>
      <c r="E559" s="182"/>
      <c r="F559" s="22" t="s">
        <v>1437</v>
      </c>
      <c r="G559" s="23" t="s">
        <v>1435</v>
      </c>
      <c r="H559" s="23" t="s">
        <v>465</v>
      </c>
      <c r="I559" s="9" t="s">
        <v>3494</v>
      </c>
    </row>
    <row r="560" spans="1:9" x14ac:dyDescent="0.2">
      <c r="A560" s="304"/>
      <c r="B560" s="150" t="s">
        <v>2930</v>
      </c>
      <c r="C560" s="150" t="s">
        <v>76</v>
      </c>
      <c r="D560" s="29" t="s">
        <v>3450</v>
      </c>
      <c r="E560" s="182"/>
      <c r="F560" s="22" t="s">
        <v>1437</v>
      </c>
      <c r="G560" s="23" t="s">
        <v>1259</v>
      </c>
      <c r="H560" s="23" t="s">
        <v>375</v>
      </c>
      <c r="I560" s="9" t="s">
        <v>1893</v>
      </c>
    </row>
    <row r="561" spans="1:9" x14ac:dyDescent="0.2">
      <c r="A561" s="304"/>
      <c r="B561" s="150" t="s">
        <v>2930</v>
      </c>
      <c r="C561" s="150" t="s">
        <v>76</v>
      </c>
      <c r="D561" s="29" t="s">
        <v>3450</v>
      </c>
      <c r="E561" s="182"/>
      <c r="F561" s="22" t="s">
        <v>1437</v>
      </c>
      <c r="G561" s="23" t="s">
        <v>1259</v>
      </c>
      <c r="H561" s="23" t="s">
        <v>142</v>
      </c>
      <c r="I561" s="9" t="s">
        <v>1894</v>
      </c>
    </row>
    <row r="562" spans="1:9" ht="24" x14ac:dyDescent="0.2">
      <c r="A562" s="304"/>
      <c r="B562" s="150" t="s">
        <v>2930</v>
      </c>
      <c r="C562" s="150" t="s">
        <v>76</v>
      </c>
      <c r="D562" s="29" t="s">
        <v>3450</v>
      </c>
      <c r="E562" s="182"/>
      <c r="F562" s="22" t="s">
        <v>1437</v>
      </c>
      <c r="G562" s="23" t="s">
        <v>1259</v>
      </c>
      <c r="H562" s="23" t="s">
        <v>460</v>
      </c>
      <c r="I562" s="9" t="s">
        <v>1895</v>
      </c>
    </row>
    <row r="563" spans="1:9" ht="24" x14ac:dyDescent="0.2">
      <c r="A563" s="176"/>
      <c r="B563" s="319"/>
      <c r="C563" s="319"/>
      <c r="D563" s="204" t="s">
        <v>3450</v>
      </c>
      <c r="E563" s="183"/>
      <c r="F563" s="61"/>
      <c r="G563" s="62"/>
      <c r="H563" s="62"/>
      <c r="I563" s="63" t="s">
        <v>1896</v>
      </c>
    </row>
    <row r="564" spans="1:9" ht="24" x14ac:dyDescent="0.2">
      <c r="A564" s="304"/>
      <c r="B564" s="150" t="s">
        <v>2930</v>
      </c>
      <c r="C564" s="150" t="s">
        <v>76</v>
      </c>
      <c r="D564" s="29" t="s">
        <v>3450</v>
      </c>
      <c r="E564" s="182"/>
      <c r="F564" s="22" t="s">
        <v>1437</v>
      </c>
      <c r="G564" s="23" t="s">
        <v>185</v>
      </c>
      <c r="H564" s="23" t="s">
        <v>433</v>
      </c>
      <c r="I564" s="9" t="s">
        <v>1897</v>
      </c>
    </row>
    <row r="565" spans="1:9" ht="24" x14ac:dyDescent="0.2">
      <c r="A565" s="304"/>
      <c r="B565" s="150" t="s">
        <v>2930</v>
      </c>
      <c r="C565" s="150" t="s">
        <v>76</v>
      </c>
      <c r="D565" s="29" t="s">
        <v>3450</v>
      </c>
      <c r="E565" s="182"/>
      <c r="F565" s="22" t="s">
        <v>1437</v>
      </c>
      <c r="G565" s="23" t="s">
        <v>1435</v>
      </c>
      <c r="H565" s="23" t="s">
        <v>248</v>
      </c>
      <c r="I565" s="9" t="s">
        <v>1898</v>
      </c>
    </row>
    <row r="566" spans="1:9" ht="24" x14ac:dyDescent="0.2">
      <c r="A566" s="304"/>
      <c r="B566" s="150" t="s">
        <v>2930</v>
      </c>
      <c r="C566" s="150" t="s">
        <v>76</v>
      </c>
      <c r="D566" s="29" t="s">
        <v>3450</v>
      </c>
      <c r="E566" s="182"/>
      <c r="F566" s="22" t="s">
        <v>1437</v>
      </c>
      <c r="G566" s="23" t="s">
        <v>1460</v>
      </c>
      <c r="H566" s="23" t="s">
        <v>246</v>
      </c>
      <c r="I566" s="9" t="s">
        <v>1899</v>
      </c>
    </row>
    <row r="567" spans="1:9" ht="36" x14ac:dyDescent="0.2">
      <c r="A567" s="304"/>
      <c r="B567" s="150" t="s">
        <v>2930</v>
      </c>
      <c r="C567" s="150" t="s">
        <v>76</v>
      </c>
      <c r="D567" s="29" t="s">
        <v>3450</v>
      </c>
      <c r="E567" s="182"/>
      <c r="F567" s="22" t="s">
        <v>1437</v>
      </c>
      <c r="G567" s="23" t="s">
        <v>1259</v>
      </c>
      <c r="H567" s="23" t="s">
        <v>460</v>
      </c>
      <c r="I567" s="9" t="s">
        <v>1900</v>
      </c>
    </row>
    <row r="568" spans="1:9" ht="24" x14ac:dyDescent="0.2">
      <c r="A568" s="304"/>
      <c r="B568" s="150" t="s">
        <v>2930</v>
      </c>
      <c r="C568" s="150" t="s">
        <v>76</v>
      </c>
      <c r="D568" s="29" t="s">
        <v>3450</v>
      </c>
      <c r="E568" s="182"/>
      <c r="F568" s="22" t="s">
        <v>1437</v>
      </c>
      <c r="G568" s="23" t="s">
        <v>1435</v>
      </c>
      <c r="H568" s="23" t="s">
        <v>26</v>
      </c>
      <c r="I568" s="9" t="s">
        <v>1901</v>
      </c>
    </row>
    <row r="569" spans="1:9" x14ac:dyDescent="0.2">
      <c r="A569" s="304"/>
      <c r="B569" s="150" t="s">
        <v>2930</v>
      </c>
      <c r="C569" s="150" t="s">
        <v>76</v>
      </c>
      <c r="D569" s="29" t="s">
        <v>3450</v>
      </c>
      <c r="E569" s="182"/>
      <c r="F569" s="22" t="s">
        <v>1437</v>
      </c>
      <c r="G569" s="23" t="s">
        <v>1259</v>
      </c>
      <c r="H569" s="23" t="s">
        <v>460</v>
      </c>
      <c r="I569" s="9" t="s">
        <v>3496</v>
      </c>
    </row>
    <row r="570" spans="1:9" ht="24" x14ac:dyDescent="0.2">
      <c r="A570" s="304"/>
      <c r="B570" s="150" t="s">
        <v>2930</v>
      </c>
      <c r="C570" s="150" t="s">
        <v>76</v>
      </c>
      <c r="D570" s="29" t="s">
        <v>3450</v>
      </c>
      <c r="E570" s="182"/>
      <c r="F570" s="22" t="s">
        <v>1437</v>
      </c>
      <c r="G570" s="23" t="s">
        <v>1259</v>
      </c>
      <c r="H570" s="23" t="s">
        <v>283</v>
      </c>
      <c r="I570" s="9" t="s">
        <v>3495</v>
      </c>
    </row>
    <row r="571" spans="1:9" ht="24" x14ac:dyDescent="0.2">
      <c r="A571" s="174"/>
      <c r="B571" s="319"/>
      <c r="C571" s="319"/>
      <c r="D571" s="204" t="s">
        <v>1309</v>
      </c>
      <c r="E571" s="194"/>
      <c r="F571" s="62"/>
      <c r="G571" s="62"/>
      <c r="H571" s="62"/>
      <c r="I571" s="63" t="s">
        <v>1903</v>
      </c>
    </row>
    <row r="572" spans="1:9" x14ac:dyDescent="0.2">
      <c r="A572" s="176"/>
      <c r="B572" s="319"/>
      <c r="C572" s="319"/>
      <c r="D572" s="75" t="s">
        <v>1309</v>
      </c>
      <c r="E572" s="183"/>
      <c r="F572" s="61"/>
      <c r="G572" s="62"/>
      <c r="H572" s="62"/>
      <c r="I572" s="63" t="s">
        <v>1904</v>
      </c>
    </row>
    <row r="573" spans="1:9" ht="24" x14ac:dyDescent="0.2">
      <c r="A573" s="233"/>
      <c r="B573" s="150" t="s">
        <v>2930</v>
      </c>
      <c r="C573" s="150" t="s">
        <v>76</v>
      </c>
      <c r="D573" s="29" t="s">
        <v>3450</v>
      </c>
      <c r="E573" s="234"/>
      <c r="F573" s="22" t="s">
        <v>1437</v>
      </c>
      <c r="G573" s="23" t="s">
        <v>1259</v>
      </c>
      <c r="H573" s="23" t="s">
        <v>460</v>
      </c>
      <c r="I573" s="9" t="s">
        <v>3640</v>
      </c>
    </row>
    <row r="574" spans="1:9" ht="24" x14ac:dyDescent="0.2">
      <c r="A574" s="304">
        <f>+A552+1</f>
        <v>44</v>
      </c>
      <c r="B574" s="86" t="s">
        <v>2606</v>
      </c>
      <c r="C574" s="86" t="s">
        <v>76</v>
      </c>
      <c r="D574" s="303" t="s">
        <v>537</v>
      </c>
      <c r="E574" s="309">
        <f>COUNTIF($B$8:$B$822,"PC")-1</f>
        <v>7</v>
      </c>
      <c r="F574" s="305" t="s">
        <v>1436</v>
      </c>
      <c r="G574" s="305" t="s">
        <v>1259</v>
      </c>
      <c r="H574" s="305" t="s">
        <v>460</v>
      </c>
      <c r="I574" s="306" t="s">
        <v>1905</v>
      </c>
    </row>
    <row r="575" spans="1:9" ht="24" x14ac:dyDescent="0.2">
      <c r="A575" s="304"/>
      <c r="B575" s="150" t="s">
        <v>2606</v>
      </c>
      <c r="C575" s="150" t="s">
        <v>76</v>
      </c>
      <c r="D575" s="2" t="s">
        <v>537</v>
      </c>
      <c r="E575" s="182"/>
      <c r="F575" s="22" t="s">
        <v>1437</v>
      </c>
      <c r="G575" s="23" t="s">
        <v>1259</v>
      </c>
      <c r="H575" s="23" t="s">
        <v>460</v>
      </c>
      <c r="I575" s="9" t="s">
        <v>3667</v>
      </c>
    </row>
    <row r="576" spans="1:9" ht="24" x14ac:dyDescent="0.2">
      <c r="A576" s="304"/>
      <c r="B576" s="150" t="s">
        <v>2606</v>
      </c>
      <c r="C576" s="150" t="s">
        <v>76</v>
      </c>
      <c r="D576" s="2" t="s">
        <v>537</v>
      </c>
      <c r="E576" s="182"/>
      <c r="F576" s="22" t="s">
        <v>1437</v>
      </c>
      <c r="G576" s="23" t="s">
        <v>1460</v>
      </c>
      <c r="H576" s="23" t="s">
        <v>246</v>
      </c>
      <c r="I576" s="9" t="s">
        <v>1908</v>
      </c>
    </row>
    <row r="577" spans="1:9" ht="24" x14ac:dyDescent="0.2">
      <c r="A577" s="176"/>
      <c r="B577" s="319"/>
      <c r="C577" s="319"/>
      <c r="D577" s="75" t="s">
        <v>537</v>
      </c>
      <c r="E577" s="183"/>
      <c r="F577" s="61"/>
      <c r="G577" s="62"/>
      <c r="H577" s="62"/>
      <c r="I577" s="63" t="s">
        <v>1909</v>
      </c>
    </row>
    <row r="578" spans="1:9" ht="24" x14ac:dyDescent="0.2">
      <c r="A578" s="304"/>
      <c r="B578" s="150" t="s">
        <v>2606</v>
      </c>
      <c r="C578" s="150" t="s">
        <v>76</v>
      </c>
      <c r="D578" s="2" t="s">
        <v>537</v>
      </c>
      <c r="E578" s="182"/>
      <c r="F578" s="22" t="s">
        <v>1437</v>
      </c>
      <c r="G578" s="23" t="s">
        <v>1259</v>
      </c>
      <c r="H578" s="23" t="s">
        <v>283</v>
      </c>
      <c r="I578" s="9" t="s">
        <v>3643</v>
      </c>
    </row>
    <row r="579" spans="1:9" ht="24" x14ac:dyDescent="0.2">
      <c r="A579" s="304"/>
      <c r="B579" s="150" t="s">
        <v>2606</v>
      </c>
      <c r="C579" s="150" t="s">
        <v>76</v>
      </c>
      <c r="D579" s="2" t="s">
        <v>537</v>
      </c>
      <c r="E579" s="182"/>
      <c r="F579" s="22" t="s">
        <v>1437</v>
      </c>
      <c r="G579" s="23" t="s">
        <v>1259</v>
      </c>
      <c r="H579" s="23" t="s">
        <v>460</v>
      </c>
      <c r="I579" s="9" t="s">
        <v>1911</v>
      </c>
    </row>
    <row r="580" spans="1:9" ht="24" x14ac:dyDescent="0.2">
      <c r="A580" s="304"/>
      <c r="B580" s="150" t="s">
        <v>2606</v>
      </c>
      <c r="C580" s="150" t="s">
        <v>76</v>
      </c>
      <c r="D580" s="2" t="s">
        <v>537</v>
      </c>
      <c r="E580" s="182"/>
      <c r="F580" s="22" t="s">
        <v>1437</v>
      </c>
      <c r="G580" s="23" t="s">
        <v>1259</v>
      </c>
      <c r="H580" s="23" t="s">
        <v>646</v>
      </c>
      <c r="I580" s="9" t="s">
        <v>1912</v>
      </c>
    </row>
    <row r="581" spans="1:9" x14ac:dyDescent="0.2">
      <c r="A581" s="304"/>
      <c r="B581" s="150" t="s">
        <v>2606</v>
      </c>
      <c r="C581" s="150" t="s">
        <v>76</v>
      </c>
      <c r="D581" s="2" t="s">
        <v>537</v>
      </c>
      <c r="E581" s="182"/>
      <c r="F581" s="22" t="s">
        <v>1437</v>
      </c>
      <c r="G581" s="23" t="s">
        <v>1259</v>
      </c>
      <c r="H581" s="23" t="s">
        <v>460</v>
      </c>
      <c r="I581" s="9" t="s">
        <v>3684</v>
      </c>
    </row>
    <row r="582" spans="1:9" ht="24" x14ac:dyDescent="0.2">
      <c r="A582" s="304"/>
      <c r="B582" s="150" t="s">
        <v>2606</v>
      </c>
      <c r="C582" s="150" t="s">
        <v>76</v>
      </c>
      <c r="D582" s="2" t="s">
        <v>537</v>
      </c>
      <c r="E582" s="182"/>
      <c r="F582" s="22" t="s">
        <v>1437</v>
      </c>
      <c r="G582" s="23" t="s">
        <v>1259</v>
      </c>
      <c r="H582" s="23" t="s">
        <v>460</v>
      </c>
      <c r="I582" s="9" t="s">
        <v>1914</v>
      </c>
    </row>
    <row r="583" spans="1:9" ht="24" x14ac:dyDescent="0.2">
      <c r="A583" s="304">
        <f>+A574+1</f>
        <v>45</v>
      </c>
      <c r="B583" s="86" t="s">
        <v>2977</v>
      </c>
      <c r="C583" s="86" t="s">
        <v>76</v>
      </c>
      <c r="D583" s="303" t="s">
        <v>57</v>
      </c>
      <c r="E583" s="309">
        <f>COUNTIF($B$8:$B$822,"GR")-1</f>
        <v>22</v>
      </c>
      <c r="F583" s="305" t="s">
        <v>1436</v>
      </c>
      <c r="G583" s="305" t="s">
        <v>1259</v>
      </c>
      <c r="H583" s="305" t="s">
        <v>460</v>
      </c>
      <c r="I583" s="306" t="s">
        <v>1915</v>
      </c>
    </row>
    <row r="584" spans="1:9" x14ac:dyDescent="0.2">
      <c r="A584" s="304"/>
      <c r="B584" s="150" t="s">
        <v>2977</v>
      </c>
      <c r="C584" s="150" t="s">
        <v>76</v>
      </c>
      <c r="D584" s="2" t="s">
        <v>57</v>
      </c>
      <c r="E584" s="182"/>
      <c r="F584" s="22" t="s">
        <v>1437</v>
      </c>
      <c r="G584" s="23" t="s">
        <v>1435</v>
      </c>
      <c r="H584" s="23" t="s">
        <v>465</v>
      </c>
      <c r="I584" s="9" t="s">
        <v>1917</v>
      </c>
    </row>
    <row r="585" spans="1:9" x14ac:dyDescent="0.2">
      <c r="A585" s="304"/>
      <c r="B585" s="150" t="s">
        <v>2977</v>
      </c>
      <c r="C585" s="150" t="s">
        <v>76</v>
      </c>
      <c r="D585" s="2" t="s">
        <v>57</v>
      </c>
      <c r="E585" s="182"/>
      <c r="F585" s="22" t="s">
        <v>1437</v>
      </c>
      <c r="G585" s="23" t="s">
        <v>1259</v>
      </c>
      <c r="H585" s="23" t="s">
        <v>460</v>
      </c>
      <c r="I585" s="9" t="s">
        <v>1916</v>
      </c>
    </row>
    <row r="586" spans="1:9" ht="18.75" customHeight="1" x14ac:dyDescent="0.2">
      <c r="A586" s="304"/>
      <c r="B586" s="150" t="s">
        <v>2977</v>
      </c>
      <c r="C586" s="150" t="s">
        <v>76</v>
      </c>
      <c r="D586" s="2" t="s">
        <v>57</v>
      </c>
      <c r="E586" s="182"/>
      <c r="F586" s="22" t="s">
        <v>1437</v>
      </c>
      <c r="G586" s="23" t="s">
        <v>1259</v>
      </c>
      <c r="H586" s="23" t="s">
        <v>218</v>
      </c>
      <c r="I586" s="9" t="s">
        <v>1918</v>
      </c>
    </row>
    <row r="587" spans="1:9" x14ac:dyDescent="0.2">
      <c r="A587" s="304"/>
      <c r="B587" s="150" t="s">
        <v>2977</v>
      </c>
      <c r="C587" s="150" t="s">
        <v>76</v>
      </c>
      <c r="D587" s="2" t="s">
        <v>57</v>
      </c>
      <c r="E587" s="182"/>
      <c r="F587" s="22" t="s">
        <v>1437</v>
      </c>
      <c r="G587" s="23" t="s">
        <v>1259</v>
      </c>
      <c r="H587" s="23" t="s">
        <v>460</v>
      </c>
      <c r="I587" s="9" t="s">
        <v>1919</v>
      </c>
    </row>
    <row r="588" spans="1:9" ht="24" x14ac:dyDescent="0.2">
      <c r="A588" s="304"/>
      <c r="B588" s="150" t="s">
        <v>2977</v>
      </c>
      <c r="C588" s="150" t="s">
        <v>76</v>
      </c>
      <c r="D588" s="2" t="s">
        <v>57</v>
      </c>
      <c r="E588" s="182"/>
      <c r="F588" s="22" t="s">
        <v>1437</v>
      </c>
      <c r="G588" s="23" t="s">
        <v>1259</v>
      </c>
      <c r="H588" s="23" t="s">
        <v>142</v>
      </c>
      <c r="I588" s="9" t="s">
        <v>1920</v>
      </c>
    </row>
    <row r="589" spans="1:9" ht="24" x14ac:dyDescent="0.2">
      <c r="A589" s="304"/>
      <c r="B589" s="150" t="s">
        <v>2977</v>
      </c>
      <c r="C589" s="150" t="s">
        <v>76</v>
      </c>
      <c r="D589" s="2" t="s">
        <v>57</v>
      </c>
      <c r="E589" s="182"/>
      <c r="F589" s="22" t="s">
        <v>1437</v>
      </c>
      <c r="G589" s="23" t="s">
        <v>1259</v>
      </c>
      <c r="H589" s="23" t="s">
        <v>460</v>
      </c>
      <c r="I589" s="9" t="s">
        <v>1921</v>
      </c>
    </row>
    <row r="590" spans="1:9" ht="24" x14ac:dyDescent="0.2">
      <c r="A590" s="304"/>
      <c r="B590" s="150" t="s">
        <v>2977</v>
      </c>
      <c r="C590" s="150" t="s">
        <v>76</v>
      </c>
      <c r="D590" s="2" t="s">
        <v>57</v>
      </c>
      <c r="E590" s="182"/>
      <c r="F590" s="22" t="s">
        <v>1437</v>
      </c>
      <c r="G590" s="23" t="s">
        <v>1259</v>
      </c>
      <c r="H590" s="23" t="s">
        <v>460</v>
      </c>
      <c r="I590" s="9" t="s">
        <v>1922</v>
      </c>
    </row>
    <row r="591" spans="1:9" ht="24" x14ac:dyDescent="0.2">
      <c r="A591" s="304"/>
      <c r="B591" s="150" t="s">
        <v>2977</v>
      </c>
      <c r="C591" s="150" t="s">
        <v>76</v>
      </c>
      <c r="D591" s="2" t="s">
        <v>57</v>
      </c>
      <c r="E591" s="182"/>
      <c r="F591" s="22" t="s">
        <v>1437</v>
      </c>
      <c r="G591" s="23" t="s">
        <v>1259</v>
      </c>
      <c r="H591" s="23" t="s">
        <v>460</v>
      </c>
      <c r="I591" s="9" t="s">
        <v>1923</v>
      </c>
    </row>
    <row r="592" spans="1:9" ht="24" x14ac:dyDescent="0.2">
      <c r="A592" s="304"/>
      <c r="B592" s="150" t="s">
        <v>2977</v>
      </c>
      <c r="C592" s="150" t="s">
        <v>76</v>
      </c>
      <c r="D592" s="2" t="s">
        <v>57</v>
      </c>
      <c r="E592" s="182"/>
      <c r="F592" s="22" t="s">
        <v>1437</v>
      </c>
      <c r="G592" s="23" t="s">
        <v>185</v>
      </c>
      <c r="H592" s="23" t="s">
        <v>433</v>
      </c>
      <c r="I592" s="9" t="s">
        <v>1924</v>
      </c>
    </row>
    <row r="593" spans="1:9" ht="24" x14ac:dyDescent="0.2">
      <c r="A593" s="304"/>
      <c r="B593" s="150" t="s">
        <v>2977</v>
      </c>
      <c r="C593" s="150" t="s">
        <v>76</v>
      </c>
      <c r="D593" s="2" t="s">
        <v>57</v>
      </c>
      <c r="E593" s="182"/>
      <c r="F593" s="22" t="s">
        <v>1437</v>
      </c>
      <c r="G593" s="23" t="s">
        <v>1435</v>
      </c>
      <c r="H593" s="23" t="s">
        <v>36</v>
      </c>
      <c r="I593" s="9" t="s">
        <v>1925</v>
      </c>
    </row>
    <row r="594" spans="1:9" ht="24" x14ac:dyDescent="0.2">
      <c r="A594" s="304"/>
      <c r="B594" s="150" t="s">
        <v>2977</v>
      </c>
      <c r="C594" s="150" t="s">
        <v>76</v>
      </c>
      <c r="D594" s="2" t="s">
        <v>57</v>
      </c>
      <c r="E594" s="182"/>
      <c r="F594" s="22" t="s">
        <v>1437</v>
      </c>
      <c r="G594" s="23" t="s">
        <v>1435</v>
      </c>
      <c r="H594" s="23" t="s">
        <v>248</v>
      </c>
      <c r="I594" s="9" t="s">
        <v>1926</v>
      </c>
    </row>
    <row r="595" spans="1:9" ht="24" x14ac:dyDescent="0.2">
      <c r="A595" s="304"/>
      <c r="B595" s="150" t="s">
        <v>2977</v>
      </c>
      <c r="C595" s="150" t="s">
        <v>76</v>
      </c>
      <c r="D595" s="2" t="s">
        <v>57</v>
      </c>
      <c r="E595" s="182"/>
      <c r="F595" s="22" t="s">
        <v>1437</v>
      </c>
      <c r="G595" s="23" t="s">
        <v>1259</v>
      </c>
      <c r="H595" s="23" t="s">
        <v>142</v>
      </c>
      <c r="I595" s="9" t="s">
        <v>1927</v>
      </c>
    </row>
    <row r="596" spans="1:9" ht="24" x14ac:dyDescent="0.2">
      <c r="A596" s="304"/>
      <c r="B596" s="150" t="s">
        <v>2977</v>
      </c>
      <c r="C596" s="150" t="s">
        <v>76</v>
      </c>
      <c r="D596" s="2" t="s">
        <v>57</v>
      </c>
      <c r="E596" s="182"/>
      <c r="F596" s="22" t="s">
        <v>1437</v>
      </c>
      <c r="G596" s="23" t="s">
        <v>1259</v>
      </c>
      <c r="H596" s="23" t="s">
        <v>646</v>
      </c>
      <c r="I596" s="9" t="s">
        <v>1928</v>
      </c>
    </row>
    <row r="597" spans="1:9" x14ac:dyDescent="0.2">
      <c r="A597" s="304"/>
      <c r="B597" s="150" t="s">
        <v>2977</v>
      </c>
      <c r="C597" s="150" t="s">
        <v>76</v>
      </c>
      <c r="D597" s="2" t="s">
        <v>57</v>
      </c>
      <c r="E597" s="182"/>
      <c r="F597" s="22" t="s">
        <v>1437</v>
      </c>
      <c r="G597" s="23" t="s">
        <v>1259</v>
      </c>
      <c r="H597" s="23" t="s">
        <v>143</v>
      </c>
      <c r="I597" s="9" t="s">
        <v>1929</v>
      </c>
    </row>
    <row r="598" spans="1:9" ht="24" x14ac:dyDescent="0.2">
      <c r="A598" s="304"/>
      <c r="B598" s="150" t="s">
        <v>2977</v>
      </c>
      <c r="C598" s="150" t="s">
        <v>76</v>
      </c>
      <c r="D598" s="2" t="s">
        <v>57</v>
      </c>
      <c r="E598" s="182"/>
      <c r="F598" s="22" t="s">
        <v>1437</v>
      </c>
      <c r="G598" s="23" t="s">
        <v>1435</v>
      </c>
      <c r="H598" s="23" t="s">
        <v>26</v>
      </c>
      <c r="I598" s="9" t="s">
        <v>1930</v>
      </c>
    </row>
    <row r="599" spans="1:9" ht="24" x14ac:dyDescent="0.2">
      <c r="A599" s="304"/>
      <c r="B599" s="150" t="s">
        <v>2977</v>
      </c>
      <c r="C599" s="150" t="s">
        <v>76</v>
      </c>
      <c r="D599" s="2" t="s">
        <v>57</v>
      </c>
      <c r="E599" s="182"/>
      <c r="F599" s="22" t="s">
        <v>1437</v>
      </c>
      <c r="G599" s="23" t="s">
        <v>1435</v>
      </c>
      <c r="H599" s="23" t="s">
        <v>465</v>
      </c>
      <c r="I599" s="9" t="s">
        <v>1931</v>
      </c>
    </row>
    <row r="600" spans="1:9" ht="24" x14ac:dyDescent="0.2">
      <c r="A600" s="304"/>
      <c r="B600" s="150" t="s">
        <v>2977</v>
      </c>
      <c r="C600" s="150" t="s">
        <v>76</v>
      </c>
      <c r="D600" s="2" t="s">
        <v>57</v>
      </c>
      <c r="E600" s="182"/>
      <c r="F600" s="22" t="s">
        <v>1437</v>
      </c>
      <c r="G600" s="23" t="s">
        <v>1259</v>
      </c>
      <c r="H600" s="23" t="s">
        <v>460</v>
      </c>
      <c r="I600" s="9" t="s">
        <v>1932</v>
      </c>
    </row>
    <row r="601" spans="1:9" ht="24" x14ac:dyDescent="0.2">
      <c r="A601" s="304"/>
      <c r="B601" s="150" t="s">
        <v>2977</v>
      </c>
      <c r="C601" s="150" t="s">
        <v>76</v>
      </c>
      <c r="D601" s="2" t="s">
        <v>57</v>
      </c>
      <c r="E601" s="182"/>
      <c r="F601" s="22" t="s">
        <v>1437</v>
      </c>
      <c r="G601" s="23" t="s">
        <v>443</v>
      </c>
      <c r="H601" s="23" t="s">
        <v>479</v>
      </c>
      <c r="I601" s="9" t="s">
        <v>1933</v>
      </c>
    </row>
    <row r="602" spans="1:9" ht="24" x14ac:dyDescent="0.2">
      <c r="A602" s="304"/>
      <c r="B602" s="150" t="s">
        <v>2977</v>
      </c>
      <c r="C602" s="150" t="s">
        <v>76</v>
      </c>
      <c r="D602" s="2" t="s">
        <v>57</v>
      </c>
      <c r="E602" s="182"/>
      <c r="F602" s="22" t="s">
        <v>1437</v>
      </c>
      <c r="G602" s="23" t="s">
        <v>1435</v>
      </c>
      <c r="H602" s="23" t="s">
        <v>55</v>
      </c>
      <c r="I602" s="9" t="s">
        <v>1934</v>
      </c>
    </row>
    <row r="603" spans="1:9" ht="24" x14ac:dyDescent="0.2">
      <c r="A603" s="304"/>
      <c r="B603" s="150" t="s">
        <v>2977</v>
      </c>
      <c r="C603" s="150" t="s">
        <v>76</v>
      </c>
      <c r="D603" s="2" t="s">
        <v>57</v>
      </c>
      <c r="E603" s="182"/>
      <c r="F603" s="22" t="s">
        <v>1437</v>
      </c>
      <c r="G603" s="23" t="s">
        <v>1435</v>
      </c>
      <c r="H603" s="23" t="s">
        <v>465</v>
      </c>
      <c r="I603" s="9" t="s">
        <v>1935</v>
      </c>
    </row>
    <row r="604" spans="1:9" ht="36" x14ac:dyDescent="0.2">
      <c r="A604" s="304"/>
      <c r="B604" s="150" t="s">
        <v>2977</v>
      </c>
      <c r="C604" s="150" t="s">
        <v>76</v>
      </c>
      <c r="D604" s="2" t="s">
        <v>57</v>
      </c>
      <c r="E604" s="182"/>
      <c r="F604" s="22" t="s">
        <v>1437</v>
      </c>
      <c r="G604" s="23" t="s">
        <v>1259</v>
      </c>
      <c r="H604" s="23" t="s">
        <v>460</v>
      </c>
      <c r="I604" s="9" t="s">
        <v>1936</v>
      </c>
    </row>
    <row r="605" spans="1:9" ht="24" x14ac:dyDescent="0.2">
      <c r="A605" s="304"/>
      <c r="B605" s="150" t="s">
        <v>2977</v>
      </c>
      <c r="C605" s="150" t="s">
        <v>76</v>
      </c>
      <c r="D605" s="2" t="s">
        <v>57</v>
      </c>
      <c r="E605" s="182"/>
      <c r="F605" s="22" t="s">
        <v>1437</v>
      </c>
      <c r="G605" s="23" t="s">
        <v>1435</v>
      </c>
      <c r="H605" s="23" t="s">
        <v>1327</v>
      </c>
      <c r="I605" s="9" t="s">
        <v>1937</v>
      </c>
    </row>
    <row r="606" spans="1:9" ht="24" x14ac:dyDescent="0.2">
      <c r="A606" s="304">
        <f>+A583+1</f>
        <v>46</v>
      </c>
      <c r="B606" s="86" t="s">
        <v>2991</v>
      </c>
      <c r="C606" s="86" t="s">
        <v>76</v>
      </c>
      <c r="D606" s="188" t="s">
        <v>339</v>
      </c>
      <c r="E606" s="309">
        <f>COUNTIF($B$8:$B$822,"KK")-1</f>
        <v>21</v>
      </c>
      <c r="F606" s="305" t="s">
        <v>1436</v>
      </c>
      <c r="G606" s="305" t="s">
        <v>1259</v>
      </c>
      <c r="H606" s="305" t="s">
        <v>460</v>
      </c>
      <c r="I606" s="306" t="s">
        <v>1938</v>
      </c>
    </row>
    <row r="607" spans="1:9" ht="24" x14ac:dyDescent="0.2">
      <c r="A607" s="304"/>
      <c r="B607" s="150" t="s">
        <v>2991</v>
      </c>
      <c r="C607" s="150" t="s">
        <v>76</v>
      </c>
      <c r="D607" s="27" t="s">
        <v>339</v>
      </c>
      <c r="E607" s="182"/>
      <c r="F607" s="22" t="s">
        <v>1437</v>
      </c>
      <c r="G607" s="23" t="s">
        <v>1435</v>
      </c>
      <c r="H607" s="23" t="s">
        <v>191</v>
      </c>
      <c r="I607" s="9" t="s">
        <v>1939</v>
      </c>
    </row>
    <row r="608" spans="1:9" ht="24" x14ac:dyDescent="0.2">
      <c r="A608" s="304"/>
      <c r="B608" s="150" t="s">
        <v>2991</v>
      </c>
      <c r="C608" s="150" t="s">
        <v>76</v>
      </c>
      <c r="D608" s="27" t="s">
        <v>339</v>
      </c>
      <c r="E608" s="182"/>
      <c r="F608" s="22" t="s">
        <v>1437</v>
      </c>
      <c r="G608" s="23" t="s">
        <v>1435</v>
      </c>
      <c r="H608" s="23" t="s">
        <v>249</v>
      </c>
      <c r="I608" s="9" t="s">
        <v>1940</v>
      </c>
    </row>
    <row r="609" spans="1:9" x14ac:dyDescent="0.2">
      <c r="A609" s="304"/>
      <c r="B609" s="150" t="s">
        <v>2991</v>
      </c>
      <c r="C609" s="150" t="s">
        <v>76</v>
      </c>
      <c r="D609" s="27" t="s">
        <v>339</v>
      </c>
      <c r="E609" s="182"/>
      <c r="F609" s="22" t="s">
        <v>1437</v>
      </c>
      <c r="G609" s="23" t="s">
        <v>1259</v>
      </c>
      <c r="H609" s="23" t="s">
        <v>142</v>
      </c>
      <c r="I609" s="9" t="s">
        <v>1941</v>
      </c>
    </row>
    <row r="610" spans="1:9" ht="24" x14ac:dyDescent="0.2">
      <c r="A610" s="304"/>
      <c r="B610" s="150" t="s">
        <v>2991</v>
      </c>
      <c r="C610" s="150" t="s">
        <v>76</v>
      </c>
      <c r="D610" s="27" t="s">
        <v>339</v>
      </c>
      <c r="E610" s="182"/>
      <c r="F610" s="22" t="s">
        <v>1437</v>
      </c>
      <c r="G610" s="23" t="s">
        <v>1259</v>
      </c>
      <c r="H610" s="23" t="s">
        <v>460</v>
      </c>
      <c r="I610" s="9" t="s">
        <v>1942</v>
      </c>
    </row>
    <row r="611" spans="1:9" ht="24" x14ac:dyDescent="0.2">
      <c r="A611" s="304"/>
      <c r="B611" s="150" t="s">
        <v>2991</v>
      </c>
      <c r="C611" s="150" t="s">
        <v>76</v>
      </c>
      <c r="D611" s="27" t="s">
        <v>339</v>
      </c>
      <c r="E611" s="182"/>
      <c r="F611" s="22" t="s">
        <v>1437</v>
      </c>
      <c r="G611" s="23" t="s">
        <v>443</v>
      </c>
      <c r="H611" s="23" t="s">
        <v>479</v>
      </c>
      <c r="I611" s="9" t="s">
        <v>2198</v>
      </c>
    </row>
    <row r="612" spans="1:9" ht="24" x14ac:dyDescent="0.2">
      <c r="A612" s="304"/>
      <c r="B612" s="150" t="s">
        <v>2991</v>
      </c>
      <c r="C612" s="150" t="s">
        <v>76</v>
      </c>
      <c r="D612" s="27" t="s">
        <v>339</v>
      </c>
      <c r="E612" s="182"/>
      <c r="F612" s="22" t="s">
        <v>1437</v>
      </c>
      <c r="G612" s="23" t="s">
        <v>1259</v>
      </c>
      <c r="H612" s="23" t="s">
        <v>373</v>
      </c>
      <c r="I612" s="9" t="s">
        <v>1943</v>
      </c>
    </row>
    <row r="613" spans="1:9" ht="24" x14ac:dyDescent="0.2">
      <c r="A613" s="304"/>
      <c r="B613" s="150" t="s">
        <v>2991</v>
      </c>
      <c r="C613" s="150" t="s">
        <v>76</v>
      </c>
      <c r="D613" s="27" t="s">
        <v>339</v>
      </c>
      <c r="E613" s="182"/>
      <c r="F613" s="22" t="s">
        <v>1437</v>
      </c>
      <c r="G613" s="23" t="s">
        <v>1259</v>
      </c>
      <c r="H613" s="23" t="s">
        <v>460</v>
      </c>
      <c r="I613" s="9" t="s">
        <v>2200</v>
      </c>
    </row>
    <row r="614" spans="1:9" ht="24" x14ac:dyDescent="0.2">
      <c r="A614" s="304"/>
      <c r="B614" s="150" t="s">
        <v>2991</v>
      </c>
      <c r="C614" s="150" t="s">
        <v>76</v>
      </c>
      <c r="D614" s="27" t="s">
        <v>339</v>
      </c>
      <c r="E614" s="182"/>
      <c r="F614" s="22" t="s">
        <v>1437</v>
      </c>
      <c r="G614" s="23" t="s">
        <v>1259</v>
      </c>
      <c r="H614" s="23" t="s">
        <v>460</v>
      </c>
      <c r="I614" s="9" t="s">
        <v>1944</v>
      </c>
    </row>
    <row r="615" spans="1:9" ht="24" x14ac:dyDescent="0.2">
      <c r="A615" s="304"/>
      <c r="B615" s="150" t="s">
        <v>2991</v>
      </c>
      <c r="C615" s="150" t="s">
        <v>76</v>
      </c>
      <c r="D615" s="27" t="s">
        <v>339</v>
      </c>
      <c r="E615" s="182"/>
      <c r="F615" s="22" t="s">
        <v>1437</v>
      </c>
      <c r="G615" s="23" t="s">
        <v>1259</v>
      </c>
      <c r="H615" s="23" t="s">
        <v>460</v>
      </c>
      <c r="I615" s="9" t="s">
        <v>2205</v>
      </c>
    </row>
    <row r="616" spans="1:9" ht="24" x14ac:dyDescent="0.2">
      <c r="A616" s="304"/>
      <c r="B616" s="150" t="s">
        <v>2991</v>
      </c>
      <c r="C616" s="150" t="s">
        <v>76</v>
      </c>
      <c r="D616" s="27" t="s">
        <v>339</v>
      </c>
      <c r="E616" s="182"/>
      <c r="F616" s="22" t="s">
        <v>1437</v>
      </c>
      <c r="G616" s="23" t="s">
        <v>1259</v>
      </c>
      <c r="H616" s="23" t="s">
        <v>460</v>
      </c>
      <c r="I616" s="9" t="s">
        <v>2203</v>
      </c>
    </row>
    <row r="617" spans="1:9" ht="24" x14ac:dyDescent="0.2">
      <c r="A617" s="304"/>
      <c r="B617" s="150" t="s">
        <v>2991</v>
      </c>
      <c r="C617" s="150" t="s">
        <v>76</v>
      </c>
      <c r="D617" s="27" t="s">
        <v>339</v>
      </c>
      <c r="E617" s="182"/>
      <c r="F617" s="22" t="s">
        <v>1437</v>
      </c>
      <c r="G617" s="23" t="s">
        <v>1259</v>
      </c>
      <c r="H617" s="23" t="s">
        <v>460</v>
      </c>
      <c r="I617" s="9" t="s">
        <v>1946</v>
      </c>
    </row>
    <row r="618" spans="1:9" ht="24" x14ac:dyDescent="0.2">
      <c r="A618" s="304"/>
      <c r="B618" s="319"/>
      <c r="C618" s="319"/>
      <c r="D618" s="60" t="s">
        <v>339</v>
      </c>
      <c r="E618" s="183"/>
      <c r="F618" s="61"/>
      <c r="G618" s="62"/>
      <c r="H618" s="62"/>
      <c r="I618" s="63" t="s">
        <v>1947</v>
      </c>
    </row>
    <row r="619" spans="1:9" ht="24" x14ac:dyDescent="0.2">
      <c r="A619" s="304"/>
      <c r="B619" s="150" t="s">
        <v>2991</v>
      </c>
      <c r="C619" s="150" t="s">
        <v>76</v>
      </c>
      <c r="D619" s="27" t="s">
        <v>339</v>
      </c>
      <c r="E619" s="182"/>
      <c r="F619" s="22" t="s">
        <v>1437</v>
      </c>
      <c r="G619" s="23" t="s">
        <v>1435</v>
      </c>
      <c r="H619" s="23" t="s">
        <v>55</v>
      </c>
      <c r="I619" s="9" t="s">
        <v>1948</v>
      </c>
    </row>
    <row r="620" spans="1:9" ht="24" x14ac:dyDescent="0.2">
      <c r="A620" s="304"/>
      <c r="B620" s="150" t="s">
        <v>2991</v>
      </c>
      <c r="C620" s="150" t="s">
        <v>76</v>
      </c>
      <c r="D620" s="27" t="s">
        <v>339</v>
      </c>
      <c r="E620" s="182"/>
      <c r="F620" s="22" t="s">
        <v>1437</v>
      </c>
      <c r="G620" s="23" t="s">
        <v>1259</v>
      </c>
      <c r="H620" s="23" t="s">
        <v>143</v>
      </c>
      <c r="I620" s="9" t="s">
        <v>1949</v>
      </c>
    </row>
    <row r="621" spans="1:9" ht="18.75" customHeight="1" x14ac:dyDescent="0.2">
      <c r="A621" s="304"/>
      <c r="B621" s="150" t="s">
        <v>2991</v>
      </c>
      <c r="C621" s="150" t="s">
        <v>76</v>
      </c>
      <c r="D621" s="27" t="s">
        <v>339</v>
      </c>
      <c r="E621" s="182"/>
      <c r="F621" s="22" t="s">
        <v>1437</v>
      </c>
      <c r="G621" s="23" t="s">
        <v>1259</v>
      </c>
      <c r="H621" s="23" t="s">
        <v>218</v>
      </c>
      <c r="I621" s="9" t="s">
        <v>2208</v>
      </c>
    </row>
    <row r="622" spans="1:9" ht="24" x14ac:dyDescent="0.2">
      <c r="A622" s="304"/>
      <c r="B622" s="150" t="s">
        <v>2991</v>
      </c>
      <c r="C622" s="150" t="s">
        <v>76</v>
      </c>
      <c r="D622" s="27" t="s">
        <v>339</v>
      </c>
      <c r="E622" s="182"/>
      <c r="F622" s="22" t="s">
        <v>1437</v>
      </c>
      <c r="G622" s="23" t="s">
        <v>185</v>
      </c>
      <c r="H622" s="23" t="s">
        <v>433</v>
      </c>
      <c r="I622" s="9" t="s">
        <v>1951</v>
      </c>
    </row>
    <row r="623" spans="1:9" ht="24" x14ac:dyDescent="0.2">
      <c r="A623" s="304"/>
      <c r="B623" s="150" t="s">
        <v>2991</v>
      </c>
      <c r="C623" s="150" t="s">
        <v>76</v>
      </c>
      <c r="D623" s="27" t="s">
        <v>339</v>
      </c>
      <c r="E623" s="182"/>
      <c r="F623" s="22" t="s">
        <v>1437</v>
      </c>
      <c r="G623" s="23" t="s">
        <v>1259</v>
      </c>
      <c r="H623" s="23" t="s">
        <v>457</v>
      </c>
      <c r="I623" s="9" t="s">
        <v>1952</v>
      </c>
    </row>
    <row r="624" spans="1:9" ht="24" x14ac:dyDescent="0.2">
      <c r="A624" s="304"/>
      <c r="B624" s="150" t="s">
        <v>2991</v>
      </c>
      <c r="C624" s="150" t="s">
        <v>76</v>
      </c>
      <c r="D624" s="27" t="s">
        <v>339</v>
      </c>
      <c r="E624" s="182"/>
      <c r="F624" s="22" t="s">
        <v>1437</v>
      </c>
      <c r="G624" s="23" t="s">
        <v>1259</v>
      </c>
      <c r="H624" s="23" t="s">
        <v>460</v>
      </c>
      <c r="I624" s="9" t="s">
        <v>3723</v>
      </c>
    </row>
    <row r="625" spans="1:9" ht="24" x14ac:dyDescent="0.2">
      <c r="A625" s="176"/>
      <c r="B625" s="319"/>
      <c r="C625" s="319"/>
      <c r="D625" s="60" t="s">
        <v>339</v>
      </c>
      <c r="E625" s="183"/>
      <c r="F625" s="61"/>
      <c r="G625" s="62"/>
      <c r="H625" s="62"/>
      <c r="I625" s="63" t="s">
        <v>2212</v>
      </c>
    </row>
    <row r="626" spans="1:9" ht="36" x14ac:dyDescent="0.2">
      <c r="A626" s="304"/>
      <c r="B626" s="172" t="s">
        <v>2991</v>
      </c>
      <c r="C626" s="172" t="s">
        <v>76</v>
      </c>
      <c r="D626" s="27" t="s">
        <v>339</v>
      </c>
      <c r="E626" s="182"/>
      <c r="F626" s="22" t="s">
        <v>1437</v>
      </c>
      <c r="G626" s="23" t="s">
        <v>1259</v>
      </c>
      <c r="H626" s="23" t="s">
        <v>460</v>
      </c>
      <c r="I626" s="9" t="s">
        <v>1953</v>
      </c>
    </row>
    <row r="627" spans="1:9" ht="24" x14ac:dyDescent="0.2">
      <c r="A627" s="304"/>
      <c r="B627" s="172" t="s">
        <v>2991</v>
      </c>
      <c r="C627" s="172" t="s">
        <v>76</v>
      </c>
      <c r="D627" s="27" t="s">
        <v>339</v>
      </c>
      <c r="E627" s="182"/>
      <c r="F627" s="22" t="s">
        <v>1437</v>
      </c>
      <c r="G627" s="23" t="s">
        <v>1259</v>
      </c>
      <c r="H627" s="23" t="s">
        <v>288</v>
      </c>
      <c r="I627" s="9" t="s">
        <v>1954</v>
      </c>
    </row>
    <row r="628" spans="1:9" x14ac:dyDescent="0.2">
      <c r="A628" s="174"/>
      <c r="B628" s="226"/>
      <c r="C628" s="226"/>
      <c r="D628" s="60"/>
      <c r="E628" s="183"/>
      <c r="F628" s="61"/>
      <c r="G628" s="62"/>
      <c r="H628" s="62"/>
      <c r="I628" s="63" t="s">
        <v>3609</v>
      </c>
    </row>
    <row r="629" spans="1:9" x14ac:dyDescent="0.2">
      <c r="A629" s="304"/>
      <c r="B629" s="172" t="s">
        <v>2991</v>
      </c>
      <c r="C629" s="172" t="s">
        <v>76</v>
      </c>
      <c r="D629" s="27" t="s">
        <v>339</v>
      </c>
      <c r="E629" s="182"/>
      <c r="F629" s="22" t="s">
        <v>1437</v>
      </c>
      <c r="G629" s="23" t="s">
        <v>1259</v>
      </c>
      <c r="H629" s="23" t="s">
        <v>460</v>
      </c>
      <c r="I629" s="9" t="s">
        <v>3724</v>
      </c>
    </row>
    <row r="630" spans="1:9" x14ac:dyDescent="0.2">
      <c r="A630" s="304"/>
      <c r="B630" s="172" t="s">
        <v>2991</v>
      </c>
      <c r="C630" s="172" t="s">
        <v>76</v>
      </c>
      <c r="D630" s="27" t="s">
        <v>339</v>
      </c>
      <c r="E630" s="182"/>
      <c r="F630" s="22" t="s">
        <v>1437</v>
      </c>
      <c r="G630" s="23" t="s">
        <v>1259</v>
      </c>
      <c r="H630" s="23" t="s">
        <v>283</v>
      </c>
      <c r="I630" s="9" t="s">
        <v>3725</v>
      </c>
    </row>
    <row r="631" spans="1:9" ht="24" x14ac:dyDescent="0.2">
      <c r="A631" s="304">
        <f>+A606+1</f>
        <v>47</v>
      </c>
      <c r="B631" s="308" t="s">
        <v>3001</v>
      </c>
      <c r="C631" s="308" t="s">
        <v>76</v>
      </c>
      <c r="D631" s="303" t="s">
        <v>780</v>
      </c>
      <c r="E631" s="309">
        <f>COUNTIF($B$8:$B$822,"AT")-1</f>
        <v>5</v>
      </c>
      <c r="F631" s="305" t="s">
        <v>1436</v>
      </c>
      <c r="G631" s="305" t="s">
        <v>1259</v>
      </c>
      <c r="H631" s="305" t="s">
        <v>460</v>
      </c>
      <c r="I631" s="306" t="s">
        <v>3664</v>
      </c>
    </row>
    <row r="632" spans="1:9" ht="18.75" customHeight="1" x14ac:dyDescent="0.2">
      <c r="A632" s="304"/>
      <c r="B632" s="172" t="s">
        <v>3001</v>
      </c>
      <c r="C632" s="172" t="s">
        <v>76</v>
      </c>
      <c r="D632" s="2" t="s">
        <v>780</v>
      </c>
      <c r="E632" s="182"/>
      <c r="F632" s="22" t="s">
        <v>1437</v>
      </c>
      <c r="G632" s="23" t="s">
        <v>1259</v>
      </c>
      <c r="H632" s="23" t="s">
        <v>218</v>
      </c>
      <c r="I632" s="9" t="s">
        <v>1956</v>
      </c>
    </row>
    <row r="633" spans="1:9" ht="24" x14ac:dyDescent="0.2">
      <c r="A633" s="304"/>
      <c r="B633" s="172" t="s">
        <v>3001</v>
      </c>
      <c r="C633" s="172" t="s">
        <v>76</v>
      </c>
      <c r="D633" s="2" t="s">
        <v>780</v>
      </c>
      <c r="E633" s="182"/>
      <c r="F633" s="22" t="s">
        <v>1437</v>
      </c>
      <c r="G633" s="23" t="s">
        <v>1435</v>
      </c>
      <c r="H633" s="23" t="s">
        <v>465</v>
      </c>
      <c r="I633" s="9" t="s">
        <v>1957</v>
      </c>
    </row>
    <row r="634" spans="1:9" ht="24" x14ac:dyDescent="0.2">
      <c r="A634" s="304"/>
      <c r="B634" s="172" t="s">
        <v>3001</v>
      </c>
      <c r="C634" s="172" t="s">
        <v>76</v>
      </c>
      <c r="D634" s="2" t="s">
        <v>780</v>
      </c>
      <c r="E634" s="182"/>
      <c r="F634" s="22" t="s">
        <v>1437</v>
      </c>
      <c r="G634" s="23" t="s">
        <v>1259</v>
      </c>
      <c r="H634" s="23" t="s">
        <v>457</v>
      </c>
      <c r="I634" s="9" t="s">
        <v>3611</v>
      </c>
    </row>
    <row r="635" spans="1:9" ht="24" x14ac:dyDescent="0.2">
      <c r="A635" s="304"/>
      <c r="B635" s="172" t="s">
        <v>3001</v>
      </c>
      <c r="C635" s="172" t="s">
        <v>76</v>
      </c>
      <c r="D635" s="2" t="s">
        <v>780</v>
      </c>
      <c r="E635" s="182"/>
      <c r="F635" s="22" t="s">
        <v>1437</v>
      </c>
      <c r="G635" s="23" t="s">
        <v>1259</v>
      </c>
      <c r="H635" s="23" t="s">
        <v>283</v>
      </c>
      <c r="I635" s="9" t="s">
        <v>1959</v>
      </c>
    </row>
    <row r="636" spans="1:9" ht="36" x14ac:dyDescent="0.2">
      <c r="A636" s="304"/>
      <c r="B636" s="172" t="s">
        <v>3001</v>
      </c>
      <c r="C636" s="172" t="s">
        <v>76</v>
      </c>
      <c r="D636" s="2" t="s">
        <v>780</v>
      </c>
      <c r="E636" s="182"/>
      <c r="F636" s="22" t="s">
        <v>1437</v>
      </c>
      <c r="G636" s="23" t="s">
        <v>1259</v>
      </c>
      <c r="H636" s="23" t="s">
        <v>3492</v>
      </c>
      <c r="I636" s="9" t="s">
        <v>3721</v>
      </c>
    </row>
    <row r="637" spans="1:9" ht="36" x14ac:dyDescent="0.2">
      <c r="A637" s="176"/>
      <c r="B637" s="178"/>
      <c r="C637" s="178"/>
      <c r="D637" s="75" t="s">
        <v>780</v>
      </c>
      <c r="E637" s="183"/>
      <c r="F637" s="61"/>
      <c r="G637" s="62"/>
      <c r="H637" s="62"/>
      <c r="I637" s="63" t="s">
        <v>3604</v>
      </c>
    </row>
    <row r="638" spans="1:9" ht="24" x14ac:dyDescent="0.2">
      <c r="A638" s="304">
        <f>+A631+1</f>
        <v>48</v>
      </c>
      <c r="B638" s="308" t="s">
        <v>3038</v>
      </c>
      <c r="C638" s="308" t="s">
        <v>76</v>
      </c>
      <c r="D638" s="303" t="s">
        <v>906</v>
      </c>
      <c r="E638" s="309">
        <f>COUNTIF($B$8:$B$822,"RG")-1</f>
        <v>1</v>
      </c>
      <c r="F638" s="305" t="s">
        <v>1436</v>
      </c>
      <c r="G638" s="305" t="s">
        <v>1259</v>
      </c>
      <c r="H638" s="305" t="s">
        <v>460</v>
      </c>
      <c r="I638" s="306" t="s">
        <v>1960</v>
      </c>
    </row>
    <row r="639" spans="1:9" ht="18.75" customHeight="1" x14ac:dyDescent="0.2">
      <c r="A639" s="304"/>
      <c r="B639" s="172" t="s">
        <v>3038</v>
      </c>
      <c r="C639" s="172" t="s">
        <v>76</v>
      </c>
      <c r="D639" s="2" t="s">
        <v>906</v>
      </c>
      <c r="E639" s="182"/>
      <c r="F639" s="22" t="s">
        <v>1437</v>
      </c>
      <c r="G639" s="23" t="s">
        <v>1259</v>
      </c>
      <c r="H639" s="23" t="s">
        <v>218</v>
      </c>
      <c r="I639" s="9" t="s">
        <v>1961</v>
      </c>
    </row>
    <row r="640" spans="1:9" ht="36" x14ac:dyDescent="0.2">
      <c r="A640" s="304">
        <f>+A638+1</f>
        <v>49</v>
      </c>
      <c r="B640" s="308" t="s">
        <v>3023</v>
      </c>
      <c r="C640" s="308" t="s">
        <v>76</v>
      </c>
      <c r="D640" s="303" t="s">
        <v>144</v>
      </c>
      <c r="E640" s="309">
        <f>COUNTIF($B$8:$B$822,"XC")-1</f>
        <v>2</v>
      </c>
      <c r="F640" s="305" t="s">
        <v>1436</v>
      </c>
      <c r="G640" s="305" t="s">
        <v>1259</v>
      </c>
      <c r="H640" s="305" t="s">
        <v>460</v>
      </c>
      <c r="I640" s="306" t="s">
        <v>2269</v>
      </c>
    </row>
    <row r="641" spans="1:9" x14ac:dyDescent="0.2">
      <c r="A641" s="304"/>
      <c r="B641" s="172" t="s">
        <v>3023</v>
      </c>
      <c r="C641" s="172" t="s">
        <v>76</v>
      </c>
      <c r="D641" s="2" t="s">
        <v>144</v>
      </c>
      <c r="E641" s="182"/>
      <c r="F641" s="22" t="s">
        <v>1437</v>
      </c>
      <c r="G641" s="23" t="s">
        <v>1259</v>
      </c>
      <c r="H641" s="23" t="s">
        <v>460</v>
      </c>
      <c r="I641" s="9" t="s">
        <v>1962</v>
      </c>
    </row>
    <row r="642" spans="1:9" x14ac:dyDescent="0.2">
      <c r="A642" s="304"/>
      <c r="B642" s="172" t="s">
        <v>3023</v>
      </c>
      <c r="C642" s="172" t="s">
        <v>76</v>
      </c>
      <c r="D642" s="2" t="s">
        <v>144</v>
      </c>
      <c r="E642" s="182"/>
      <c r="F642" s="22" t="s">
        <v>1437</v>
      </c>
      <c r="G642" s="23" t="s">
        <v>1435</v>
      </c>
      <c r="H642" s="23" t="s">
        <v>465</v>
      </c>
      <c r="I642" s="9" t="s">
        <v>1963</v>
      </c>
    </row>
    <row r="643" spans="1:9" ht="24" x14ac:dyDescent="0.2">
      <c r="A643" s="304">
        <f>+A640+1</f>
        <v>50</v>
      </c>
      <c r="B643" s="308" t="s">
        <v>3061</v>
      </c>
      <c r="C643" s="308" t="s">
        <v>76</v>
      </c>
      <c r="D643" s="303" t="s">
        <v>1964</v>
      </c>
      <c r="E643" s="309">
        <f>COUNTIF($B$8:$B$822,"LS")-1</f>
        <v>17</v>
      </c>
      <c r="F643" s="305" t="s">
        <v>1436</v>
      </c>
      <c r="G643" s="305" t="s">
        <v>1259</v>
      </c>
      <c r="H643" s="305" t="s">
        <v>460</v>
      </c>
      <c r="I643" s="306" t="s">
        <v>1965</v>
      </c>
    </row>
    <row r="644" spans="1:9" ht="24" x14ac:dyDescent="0.2">
      <c r="A644" s="304"/>
      <c r="B644" s="172" t="s">
        <v>3061</v>
      </c>
      <c r="C644" s="172" t="s">
        <v>76</v>
      </c>
      <c r="D644" s="2" t="s">
        <v>1964</v>
      </c>
      <c r="E644" s="182"/>
      <c r="F644" s="22" t="s">
        <v>1437</v>
      </c>
      <c r="G644" s="23" t="s">
        <v>1259</v>
      </c>
      <c r="H644" s="23" t="s">
        <v>460</v>
      </c>
      <c r="I644" s="9" t="s">
        <v>1966</v>
      </c>
    </row>
    <row r="645" spans="1:9" ht="24" x14ac:dyDescent="0.2">
      <c r="A645" s="304"/>
      <c r="B645" s="172" t="s">
        <v>3061</v>
      </c>
      <c r="C645" s="172" t="s">
        <v>76</v>
      </c>
      <c r="D645" s="2" t="s">
        <v>1964</v>
      </c>
      <c r="E645" s="182"/>
      <c r="F645" s="22" t="s">
        <v>1437</v>
      </c>
      <c r="G645" s="23" t="s">
        <v>1259</v>
      </c>
      <c r="H645" s="23" t="s">
        <v>375</v>
      </c>
      <c r="I645" s="9" t="s">
        <v>1967</v>
      </c>
    </row>
    <row r="646" spans="1:9" x14ac:dyDescent="0.2">
      <c r="A646" s="304"/>
      <c r="B646" s="172" t="s">
        <v>3061</v>
      </c>
      <c r="C646" s="172" t="s">
        <v>76</v>
      </c>
      <c r="D646" s="2" t="s">
        <v>1964</v>
      </c>
      <c r="E646" s="182"/>
      <c r="F646" s="22" t="s">
        <v>1437</v>
      </c>
      <c r="G646" s="23" t="s">
        <v>1259</v>
      </c>
      <c r="H646" s="23" t="s">
        <v>142</v>
      </c>
      <c r="I646" s="9" t="s">
        <v>1968</v>
      </c>
    </row>
    <row r="647" spans="1:9" ht="24" x14ac:dyDescent="0.2">
      <c r="A647" s="304"/>
      <c r="B647" s="172" t="s">
        <v>3061</v>
      </c>
      <c r="C647" s="172" t="s">
        <v>76</v>
      </c>
      <c r="D647" s="2" t="s">
        <v>1964</v>
      </c>
      <c r="E647" s="182"/>
      <c r="F647" s="22" t="s">
        <v>1437</v>
      </c>
      <c r="G647" s="23" t="s">
        <v>1259</v>
      </c>
      <c r="H647" s="23" t="s">
        <v>460</v>
      </c>
      <c r="I647" s="9" t="s">
        <v>1969</v>
      </c>
    </row>
    <row r="648" spans="1:9" ht="18.75" customHeight="1" x14ac:dyDescent="0.2">
      <c r="A648" s="304"/>
      <c r="B648" s="172" t="s">
        <v>3061</v>
      </c>
      <c r="C648" s="172" t="s">
        <v>76</v>
      </c>
      <c r="D648" s="2" t="s">
        <v>1964</v>
      </c>
      <c r="E648" s="182"/>
      <c r="F648" s="22" t="s">
        <v>1437</v>
      </c>
      <c r="G648" s="23" t="s">
        <v>1259</v>
      </c>
      <c r="H648" s="23" t="s">
        <v>218</v>
      </c>
      <c r="I648" s="9" t="s">
        <v>1970</v>
      </c>
    </row>
    <row r="649" spans="1:9" ht="24" x14ac:dyDescent="0.2">
      <c r="A649" s="304"/>
      <c r="B649" s="172" t="s">
        <v>3061</v>
      </c>
      <c r="C649" s="172" t="s">
        <v>76</v>
      </c>
      <c r="D649" s="2" t="s">
        <v>1964</v>
      </c>
      <c r="E649" s="182"/>
      <c r="F649" s="22" t="s">
        <v>1437</v>
      </c>
      <c r="G649" s="23" t="s">
        <v>1259</v>
      </c>
      <c r="H649" s="23" t="s">
        <v>283</v>
      </c>
      <c r="I649" s="9" t="s">
        <v>1971</v>
      </c>
    </row>
    <row r="650" spans="1:9" ht="24" x14ac:dyDescent="0.2">
      <c r="A650" s="304"/>
      <c r="B650" s="172" t="s">
        <v>3061</v>
      </c>
      <c r="C650" s="172" t="s">
        <v>76</v>
      </c>
      <c r="D650" s="2" t="s">
        <v>1964</v>
      </c>
      <c r="E650" s="182"/>
      <c r="F650" s="22" t="s">
        <v>1437</v>
      </c>
      <c r="G650" s="23" t="s">
        <v>1259</v>
      </c>
      <c r="H650" s="23" t="s">
        <v>60</v>
      </c>
      <c r="I650" s="9" t="s">
        <v>1972</v>
      </c>
    </row>
    <row r="651" spans="1:9" x14ac:dyDescent="0.2">
      <c r="A651" s="304"/>
      <c r="B651" s="172" t="s">
        <v>3061</v>
      </c>
      <c r="C651" s="172" t="s">
        <v>76</v>
      </c>
      <c r="D651" s="2" t="s">
        <v>1964</v>
      </c>
      <c r="E651" s="182"/>
      <c r="F651" s="22" t="s">
        <v>1437</v>
      </c>
      <c r="G651" s="23" t="s">
        <v>1259</v>
      </c>
      <c r="H651" s="23" t="s">
        <v>142</v>
      </c>
      <c r="I651" s="9" t="s">
        <v>1973</v>
      </c>
    </row>
    <row r="652" spans="1:9" ht="24" x14ac:dyDescent="0.2">
      <c r="A652" s="304"/>
      <c r="B652" s="172" t="s">
        <v>3061</v>
      </c>
      <c r="C652" s="172" t="s">
        <v>76</v>
      </c>
      <c r="D652" s="2" t="s">
        <v>1964</v>
      </c>
      <c r="E652" s="182"/>
      <c r="F652" s="22" t="s">
        <v>1437</v>
      </c>
      <c r="G652" s="23" t="s">
        <v>443</v>
      </c>
      <c r="H652" s="23" t="s">
        <v>479</v>
      </c>
      <c r="I652" s="9" t="s">
        <v>1974</v>
      </c>
    </row>
    <row r="653" spans="1:9" x14ac:dyDescent="0.2">
      <c r="A653" s="304"/>
      <c r="B653" s="172" t="s">
        <v>3061</v>
      </c>
      <c r="C653" s="172" t="s">
        <v>76</v>
      </c>
      <c r="D653" s="2" t="s">
        <v>1964</v>
      </c>
      <c r="E653" s="182"/>
      <c r="F653" s="22" t="s">
        <v>1437</v>
      </c>
      <c r="G653" s="23" t="s">
        <v>1259</v>
      </c>
      <c r="H653" s="23" t="s">
        <v>457</v>
      </c>
      <c r="I653" s="9" t="s">
        <v>1975</v>
      </c>
    </row>
    <row r="654" spans="1:9" ht="24" x14ac:dyDescent="0.2">
      <c r="A654" s="304"/>
      <c r="B654" s="172" t="s">
        <v>3061</v>
      </c>
      <c r="C654" s="172" t="s">
        <v>76</v>
      </c>
      <c r="D654" s="2" t="s">
        <v>1964</v>
      </c>
      <c r="E654" s="182"/>
      <c r="F654" s="22" t="s">
        <v>1437</v>
      </c>
      <c r="G654" s="23" t="s">
        <v>1259</v>
      </c>
      <c r="H654" s="23" t="s">
        <v>646</v>
      </c>
      <c r="I654" s="9" t="s">
        <v>1976</v>
      </c>
    </row>
    <row r="655" spans="1:9" ht="24" x14ac:dyDescent="0.2">
      <c r="A655" s="304"/>
      <c r="B655" s="172" t="s">
        <v>3061</v>
      </c>
      <c r="C655" s="172" t="s">
        <v>76</v>
      </c>
      <c r="D655" s="2" t="s">
        <v>1964</v>
      </c>
      <c r="E655" s="182"/>
      <c r="F655" s="22" t="s">
        <v>1437</v>
      </c>
      <c r="G655" s="23" t="s">
        <v>185</v>
      </c>
      <c r="H655" s="23" t="s">
        <v>433</v>
      </c>
      <c r="I655" s="9" t="s">
        <v>1977</v>
      </c>
    </row>
    <row r="656" spans="1:9" ht="24" x14ac:dyDescent="0.2">
      <c r="A656" s="304"/>
      <c r="B656" s="172" t="s">
        <v>3061</v>
      </c>
      <c r="C656" s="172" t="s">
        <v>76</v>
      </c>
      <c r="D656" s="2" t="s">
        <v>1964</v>
      </c>
      <c r="E656" s="182"/>
      <c r="F656" s="22" t="s">
        <v>1437</v>
      </c>
      <c r="G656" s="23" t="s">
        <v>1259</v>
      </c>
      <c r="H656" s="23" t="s">
        <v>460</v>
      </c>
      <c r="I656" s="9" t="s">
        <v>1978</v>
      </c>
    </row>
    <row r="657" spans="1:9" ht="24" x14ac:dyDescent="0.2">
      <c r="A657" s="304"/>
      <c r="B657" s="172" t="s">
        <v>3061</v>
      </c>
      <c r="C657" s="172" t="s">
        <v>76</v>
      </c>
      <c r="D657" s="2" t="s">
        <v>1964</v>
      </c>
      <c r="E657" s="182"/>
      <c r="F657" s="22" t="s">
        <v>1437</v>
      </c>
      <c r="G657" s="23" t="s">
        <v>185</v>
      </c>
      <c r="H657" s="23" t="s">
        <v>298</v>
      </c>
      <c r="I657" s="9" t="s">
        <v>1979</v>
      </c>
    </row>
    <row r="658" spans="1:9" ht="24" x14ac:dyDescent="0.2">
      <c r="A658" s="304"/>
      <c r="B658" s="172" t="s">
        <v>3061</v>
      </c>
      <c r="C658" s="172" t="s">
        <v>76</v>
      </c>
      <c r="D658" s="2" t="s">
        <v>1964</v>
      </c>
      <c r="E658" s="182"/>
      <c r="F658" s="22" t="s">
        <v>1437</v>
      </c>
      <c r="G658" s="23" t="s">
        <v>1460</v>
      </c>
      <c r="H658" s="23" t="s">
        <v>246</v>
      </c>
      <c r="I658" s="9" t="s">
        <v>1980</v>
      </c>
    </row>
    <row r="659" spans="1:9" ht="24" x14ac:dyDescent="0.2">
      <c r="A659" s="304"/>
      <c r="B659" s="172" t="s">
        <v>3061</v>
      </c>
      <c r="C659" s="172" t="s">
        <v>76</v>
      </c>
      <c r="D659" s="2" t="s">
        <v>1964</v>
      </c>
      <c r="E659" s="182"/>
      <c r="F659" s="22" t="s">
        <v>1437</v>
      </c>
      <c r="G659" s="23" t="s">
        <v>1435</v>
      </c>
      <c r="H659" s="23" t="s">
        <v>248</v>
      </c>
      <c r="I659" s="9" t="s">
        <v>1981</v>
      </c>
    </row>
    <row r="660" spans="1:9" ht="24" x14ac:dyDescent="0.2">
      <c r="A660" s="304"/>
      <c r="B660" s="172" t="s">
        <v>3061</v>
      </c>
      <c r="C660" s="172" t="s">
        <v>76</v>
      </c>
      <c r="D660" s="2" t="s">
        <v>1964</v>
      </c>
      <c r="E660" s="182"/>
      <c r="F660" s="22" t="s">
        <v>1437</v>
      </c>
      <c r="G660" s="23" t="s">
        <v>1435</v>
      </c>
      <c r="H660" s="23" t="s">
        <v>465</v>
      </c>
      <c r="I660" s="9" t="s">
        <v>1982</v>
      </c>
    </row>
    <row r="661" spans="1:9" ht="24" x14ac:dyDescent="0.2">
      <c r="A661" s="304">
        <f>+A643+1</f>
        <v>51</v>
      </c>
      <c r="B661" s="308" t="s">
        <v>3046</v>
      </c>
      <c r="C661" s="308" t="s">
        <v>76</v>
      </c>
      <c r="D661" s="303" t="s">
        <v>551</v>
      </c>
      <c r="E661" s="309">
        <f>COUNTIF($B$8:$B$822,"LK")-1</f>
        <v>1</v>
      </c>
      <c r="F661" s="305" t="s">
        <v>1436</v>
      </c>
      <c r="G661" s="305" t="s">
        <v>1259</v>
      </c>
      <c r="H661" s="305" t="s">
        <v>460</v>
      </c>
      <c r="I661" s="306" t="s">
        <v>1983</v>
      </c>
    </row>
    <row r="662" spans="1:9" ht="24" x14ac:dyDescent="0.2">
      <c r="A662" s="304"/>
      <c r="B662" s="172" t="s">
        <v>3046</v>
      </c>
      <c r="C662" s="172" t="s">
        <v>76</v>
      </c>
      <c r="D662" s="2" t="s">
        <v>551</v>
      </c>
      <c r="E662" s="182"/>
      <c r="F662" s="22" t="s">
        <v>1437</v>
      </c>
      <c r="G662" s="23" t="s">
        <v>1259</v>
      </c>
      <c r="H662" s="23" t="s">
        <v>159</v>
      </c>
      <c r="I662" s="9" t="s">
        <v>1984</v>
      </c>
    </row>
    <row r="663" spans="1:9" ht="24" x14ac:dyDescent="0.2">
      <c r="A663" s="304">
        <f>+A661+1</f>
        <v>52</v>
      </c>
      <c r="B663" s="308" t="s">
        <v>3082</v>
      </c>
      <c r="C663" s="308" t="s">
        <v>76</v>
      </c>
      <c r="D663" s="303" t="s">
        <v>258</v>
      </c>
      <c r="E663" s="309">
        <f>COUNTIF($B$8:$B$822,"MG")-1</f>
        <v>4</v>
      </c>
      <c r="F663" s="305" t="s">
        <v>1436</v>
      </c>
      <c r="G663" s="305" t="s">
        <v>1259</v>
      </c>
      <c r="H663" s="305" t="s">
        <v>460</v>
      </c>
      <c r="I663" s="306" t="s">
        <v>1985</v>
      </c>
    </row>
    <row r="664" spans="1:9" ht="24" x14ac:dyDescent="0.2">
      <c r="A664" s="304"/>
      <c r="B664" s="172" t="s">
        <v>3082</v>
      </c>
      <c r="C664" s="172" t="s">
        <v>76</v>
      </c>
      <c r="D664" s="2" t="s">
        <v>258</v>
      </c>
      <c r="E664" s="182"/>
      <c r="F664" s="22" t="s">
        <v>1437</v>
      </c>
      <c r="G664" s="23" t="s">
        <v>1259</v>
      </c>
      <c r="H664" s="23" t="s">
        <v>143</v>
      </c>
      <c r="I664" s="9" t="s">
        <v>1986</v>
      </c>
    </row>
    <row r="665" spans="1:9" ht="24" x14ac:dyDescent="0.2">
      <c r="A665" s="304"/>
      <c r="B665" s="172" t="s">
        <v>3082</v>
      </c>
      <c r="C665" s="172" t="s">
        <v>76</v>
      </c>
      <c r="D665" s="2" t="s">
        <v>258</v>
      </c>
      <c r="E665" s="182"/>
      <c r="F665" s="22" t="s">
        <v>1437</v>
      </c>
      <c r="G665" s="23" t="s">
        <v>1259</v>
      </c>
      <c r="H665" s="23" t="s">
        <v>142</v>
      </c>
      <c r="I665" s="9" t="s">
        <v>1987</v>
      </c>
    </row>
    <row r="666" spans="1:9" ht="24" x14ac:dyDescent="0.2">
      <c r="A666" s="304"/>
      <c r="B666" s="172" t="s">
        <v>3082</v>
      </c>
      <c r="C666" s="172" t="s">
        <v>76</v>
      </c>
      <c r="D666" s="2" t="s">
        <v>258</v>
      </c>
      <c r="E666" s="182"/>
      <c r="F666" s="22" t="s">
        <v>1437</v>
      </c>
      <c r="G666" s="23" t="s">
        <v>1259</v>
      </c>
      <c r="H666" s="23" t="s">
        <v>460</v>
      </c>
      <c r="I666" s="9" t="s">
        <v>1988</v>
      </c>
    </row>
    <row r="667" spans="1:9" ht="24" x14ac:dyDescent="0.2">
      <c r="A667" s="304"/>
      <c r="B667" s="172" t="s">
        <v>3082</v>
      </c>
      <c r="C667" s="172" t="s">
        <v>76</v>
      </c>
      <c r="D667" s="2" t="s">
        <v>258</v>
      </c>
      <c r="E667" s="182"/>
      <c r="F667" s="22" t="s">
        <v>1437</v>
      </c>
      <c r="G667" s="23" t="s">
        <v>1259</v>
      </c>
      <c r="H667" s="23" t="s">
        <v>646</v>
      </c>
      <c r="I667" s="9" t="s">
        <v>1989</v>
      </c>
    </row>
    <row r="668" spans="1:9" ht="24" x14ac:dyDescent="0.2">
      <c r="A668" s="304">
        <f>1+A663</f>
        <v>53</v>
      </c>
      <c r="B668" s="308" t="s">
        <v>3096</v>
      </c>
      <c r="C668" s="308" t="s">
        <v>76</v>
      </c>
      <c r="D668" s="303" t="s">
        <v>313</v>
      </c>
      <c r="E668" s="309">
        <f>COUNTIF($B$8:$B$822,"DH")-1</f>
        <v>27</v>
      </c>
      <c r="F668" s="305" t="s">
        <v>1436</v>
      </c>
      <c r="G668" s="305" t="s">
        <v>1259</v>
      </c>
      <c r="H668" s="305" t="s">
        <v>460</v>
      </c>
      <c r="I668" s="306" t="s">
        <v>1990</v>
      </c>
    </row>
    <row r="669" spans="1:9" x14ac:dyDescent="0.2">
      <c r="A669" s="304"/>
      <c r="B669" s="172" t="s">
        <v>3096</v>
      </c>
      <c r="C669" s="172" t="s">
        <v>76</v>
      </c>
      <c r="D669" s="2" t="s">
        <v>313</v>
      </c>
      <c r="E669" s="182"/>
      <c r="F669" s="22" t="s">
        <v>1437</v>
      </c>
      <c r="G669" s="23" t="s">
        <v>1259</v>
      </c>
      <c r="H669" s="23" t="s">
        <v>460</v>
      </c>
      <c r="I669" s="9" t="s">
        <v>1991</v>
      </c>
    </row>
    <row r="670" spans="1:9" ht="18.75" customHeight="1" x14ac:dyDescent="0.2">
      <c r="A670" s="304"/>
      <c r="B670" s="172" t="s">
        <v>3096</v>
      </c>
      <c r="C670" s="172" t="s">
        <v>76</v>
      </c>
      <c r="D670" s="2" t="s">
        <v>313</v>
      </c>
      <c r="E670" s="182"/>
      <c r="F670" s="22" t="s">
        <v>1437</v>
      </c>
      <c r="G670" s="23" t="s">
        <v>1259</v>
      </c>
      <c r="H670" s="23" t="s">
        <v>218</v>
      </c>
      <c r="I670" s="9" t="s">
        <v>1992</v>
      </c>
    </row>
    <row r="671" spans="1:9" x14ac:dyDescent="0.2">
      <c r="A671" s="304"/>
      <c r="B671" s="172" t="s">
        <v>3096</v>
      </c>
      <c r="C671" s="172" t="s">
        <v>76</v>
      </c>
      <c r="D671" s="2" t="s">
        <v>313</v>
      </c>
      <c r="E671" s="182"/>
      <c r="F671" s="22" t="s">
        <v>1437</v>
      </c>
      <c r="G671" s="23" t="s">
        <v>1435</v>
      </c>
      <c r="H671" s="23" t="s">
        <v>465</v>
      </c>
      <c r="I671" s="9" t="s">
        <v>1993</v>
      </c>
    </row>
    <row r="672" spans="1:9" x14ac:dyDescent="0.2">
      <c r="A672" s="304"/>
      <c r="B672" s="172" t="s">
        <v>3096</v>
      </c>
      <c r="C672" s="172" t="s">
        <v>76</v>
      </c>
      <c r="D672" s="2" t="s">
        <v>313</v>
      </c>
      <c r="E672" s="182"/>
      <c r="F672" s="22" t="s">
        <v>1437</v>
      </c>
      <c r="G672" s="23" t="s">
        <v>1259</v>
      </c>
      <c r="H672" s="23" t="s">
        <v>375</v>
      </c>
      <c r="I672" s="9" t="s">
        <v>1994</v>
      </c>
    </row>
    <row r="673" spans="1:9" x14ac:dyDescent="0.2">
      <c r="A673" s="304"/>
      <c r="B673" s="172" t="s">
        <v>3096</v>
      </c>
      <c r="C673" s="172" t="s">
        <v>76</v>
      </c>
      <c r="D673" s="2" t="s">
        <v>313</v>
      </c>
      <c r="E673" s="182"/>
      <c r="F673" s="22" t="s">
        <v>1437</v>
      </c>
      <c r="G673" s="23" t="s">
        <v>1259</v>
      </c>
      <c r="H673" s="23" t="s">
        <v>460</v>
      </c>
      <c r="I673" s="9" t="s">
        <v>1995</v>
      </c>
    </row>
    <row r="674" spans="1:9" ht="24" x14ac:dyDescent="0.2">
      <c r="A674" s="304"/>
      <c r="B674" s="172" t="s">
        <v>3096</v>
      </c>
      <c r="C674" s="172" t="s">
        <v>76</v>
      </c>
      <c r="D674" s="2" t="s">
        <v>313</v>
      </c>
      <c r="E674" s="182"/>
      <c r="F674" s="22" t="s">
        <v>1437</v>
      </c>
      <c r="G674" s="23" t="s">
        <v>1259</v>
      </c>
      <c r="H674" s="23" t="s">
        <v>457</v>
      </c>
      <c r="I674" s="9" t="s">
        <v>1996</v>
      </c>
    </row>
    <row r="675" spans="1:9" x14ac:dyDescent="0.2">
      <c r="A675" s="304"/>
      <c r="B675" s="172" t="s">
        <v>3096</v>
      </c>
      <c r="C675" s="172" t="s">
        <v>76</v>
      </c>
      <c r="D675" s="2" t="s">
        <v>313</v>
      </c>
      <c r="E675" s="182"/>
      <c r="F675" s="22" t="s">
        <v>1437</v>
      </c>
      <c r="G675" s="23" t="s">
        <v>1259</v>
      </c>
      <c r="H675" s="23" t="s">
        <v>459</v>
      </c>
      <c r="I675" s="9" t="s">
        <v>1997</v>
      </c>
    </row>
    <row r="676" spans="1:9" x14ac:dyDescent="0.2">
      <c r="A676" s="304"/>
      <c r="B676" s="172" t="s">
        <v>3096</v>
      </c>
      <c r="C676" s="172" t="s">
        <v>76</v>
      </c>
      <c r="D676" s="2" t="s">
        <v>313</v>
      </c>
      <c r="E676" s="182"/>
      <c r="F676" s="22" t="s">
        <v>1437</v>
      </c>
      <c r="G676" s="23" t="s">
        <v>1460</v>
      </c>
      <c r="H676" s="23" t="s">
        <v>464</v>
      </c>
      <c r="I676" s="9" t="s">
        <v>1998</v>
      </c>
    </row>
    <row r="677" spans="1:9" x14ac:dyDescent="0.2">
      <c r="A677" s="304"/>
      <c r="B677" s="172" t="s">
        <v>3096</v>
      </c>
      <c r="C677" s="172" t="s">
        <v>76</v>
      </c>
      <c r="D677" s="2" t="s">
        <v>313</v>
      </c>
      <c r="E677" s="182"/>
      <c r="F677" s="22" t="s">
        <v>1437</v>
      </c>
      <c r="G677" s="23" t="s">
        <v>1460</v>
      </c>
      <c r="H677" s="23" t="s">
        <v>246</v>
      </c>
      <c r="I677" s="9" t="s">
        <v>1999</v>
      </c>
    </row>
    <row r="678" spans="1:9" x14ac:dyDescent="0.2">
      <c r="A678" s="304"/>
      <c r="B678" s="172" t="s">
        <v>3096</v>
      </c>
      <c r="C678" s="172" t="s">
        <v>76</v>
      </c>
      <c r="D678" s="2" t="s">
        <v>313</v>
      </c>
      <c r="E678" s="182"/>
      <c r="F678" s="22" t="s">
        <v>1437</v>
      </c>
      <c r="G678" s="23" t="s">
        <v>185</v>
      </c>
      <c r="H678" s="23" t="s">
        <v>433</v>
      </c>
      <c r="I678" s="9" t="s">
        <v>2000</v>
      </c>
    </row>
    <row r="679" spans="1:9" x14ac:dyDescent="0.2">
      <c r="A679" s="304"/>
      <c r="B679" s="172" t="s">
        <v>3096</v>
      </c>
      <c r="C679" s="172" t="s">
        <v>76</v>
      </c>
      <c r="D679" s="2" t="s">
        <v>313</v>
      </c>
      <c r="E679" s="182"/>
      <c r="F679" s="22" t="s">
        <v>1437</v>
      </c>
      <c r="G679" s="23" t="s">
        <v>1259</v>
      </c>
      <c r="H679" s="23" t="s">
        <v>143</v>
      </c>
      <c r="I679" s="9" t="s">
        <v>3458</v>
      </c>
    </row>
    <row r="680" spans="1:9" x14ac:dyDescent="0.2">
      <c r="A680" s="304"/>
      <c r="B680" s="172" t="s">
        <v>3096</v>
      </c>
      <c r="C680" s="172" t="s">
        <v>76</v>
      </c>
      <c r="D680" s="2" t="s">
        <v>313</v>
      </c>
      <c r="E680" s="182"/>
      <c r="F680" s="22" t="s">
        <v>1437</v>
      </c>
      <c r="G680" s="23" t="s">
        <v>1259</v>
      </c>
      <c r="H680" s="23" t="s">
        <v>283</v>
      </c>
      <c r="I680" s="9" t="s">
        <v>2002</v>
      </c>
    </row>
    <row r="681" spans="1:9" x14ac:dyDescent="0.2">
      <c r="A681" s="304"/>
      <c r="B681" s="172" t="s">
        <v>3096</v>
      </c>
      <c r="C681" s="172" t="s">
        <v>76</v>
      </c>
      <c r="D681" s="2" t="s">
        <v>313</v>
      </c>
      <c r="E681" s="182"/>
      <c r="F681" s="22" t="s">
        <v>1437</v>
      </c>
      <c r="G681" s="23" t="s">
        <v>443</v>
      </c>
      <c r="H681" s="23" t="s">
        <v>479</v>
      </c>
      <c r="I681" s="9" t="s">
        <v>2003</v>
      </c>
    </row>
    <row r="682" spans="1:9" x14ac:dyDescent="0.2">
      <c r="A682" s="304"/>
      <c r="B682" s="172" t="s">
        <v>3096</v>
      </c>
      <c r="C682" s="172" t="s">
        <v>76</v>
      </c>
      <c r="D682" s="2" t="s">
        <v>313</v>
      </c>
      <c r="E682" s="182"/>
      <c r="F682" s="22" t="s">
        <v>1437</v>
      </c>
      <c r="G682" s="23" t="s">
        <v>1259</v>
      </c>
      <c r="H682" s="23" t="s">
        <v>288</v>
      </c>
      <c r="I682" s="9" t="s">
        <v>2004</v>
      </c>
    </row>
    <row r="683" spans="1:9" x14ac:dyDescent="0.2">
      <c r="A683" s="304"/>
      <c r="B683" s="172" t="s">
        <v>3096</v>
      </c>
      <c r="C683" s="172" t="s">
        <v>76</v>
      </c>
      <c r="D683" s="2" t="s">
        <v>313</v>
      </c>
      <c r="E683" s="182"/>
      <c r="F683" s="22" t="s">
        <v>1437</v>
      </c>
      <c r="G683" s="23" t="s">
        <v>1259</v>
      </c>
      <c r="H683" s="23" t="s">
        <v>646</v>
      </c>
      <c r="I683" s="9" t="s">
        <v>2005</v>
      </c>
    </row>
    <row r="684" spans="1:9" x14ac:dyDescent="0.2">
      <c r="A684" s="304"/>
      <c r="B684" s="172" t="s">
        <v>3096</v>
      </c>
      <c r="C684" s="172" t="s">
        <v>76</v>
      </c>
      <c r="D684" s="2" t="s">
        <v>313</v>
      </c>
      <c r="E684" s="182"/>
      <c r="F684" s="22" t="s">
        <v>1437</v>
      </c>
      <c r="G684" s="23" t="s">
        <v>1259</v>
      </c>
      <c r="H684" s="23" t="s">
        <v>142</v>
      </c>
      <c r="I684" s="9" t="s">
        <v>2006</v>
      </c>
    </row>
    <row r="685" spans="1:9" x14ac:dyDescent="0.2">
      <c r="A685" s="304"/>
      <c r="B685" s="172" t="s">
        <v>3096</v>
      </c>
      <c r="C685" s="172" t="s">
        <v>76</v>
      </c>
      <c r="D685" s="2" t="s">
        <v>313</v>
      </c>
      <c r="E685" s="182"/>
      <c r="F685" s="22" t="s">
        <v>1437</v>
      </c>
      <c r="G685" s="23" t="s">
        <v>1259</v>
      </c>
      <c r="H685" s="23" t="s">
        <v>372</v>
      </c>
      <c r="I685" s="9" t="s">
        <v>2007</v>
      </c>
    </row>
    <row r="686" spans="1:9" ht="24" x14ac:dyDescent="0.2">
      <c r="A686" s="304"/>
      <c r="B686" s="172" t="s">
        <v>3096</v>
      </c>
      <c r="C686" s="172" t="s">
        <v>76</v>
      </c>
      <c r="D686" s="2" t="s">
        <v>313</v>
      </c>
      <c r="E686" s="182"/>
      <c r="F686" s="22" t="s">
        <v>1437</v>
      </c>
      <c r="G686" s="23" t="s">
        <v>1435</v>
      </c>
      <c r="H686" s="296" t="s">
        <v>249</v>
      </c>
      <c r="I686" s="9" t="s">
        <v>3498</v>
      </c>
    </row>
    <row r="687" spans="1:9" ht="24" x14ac:dyDescent="0.2">
      <c r="A687" s="304"/>
      <c r="B687" s="172" t="s">
        <v>3096</v>
      </c>
      <c r="C687" s="172" t="s">
        <v>76</v>
      </c>
      <c r="D687" s="2" t="s">
        <v>313</v>
      </c>
      <c r="E687" s="182"/>
      <c r="F687" s="22" t="s">
        <v>1437</v>
      </c>
      <c r="G687" s="23" t="s">
        <v>1259</v>
      </c>
      <c r="H687" s="23" t="s">
        <v>60</v>
      </c>
      <c r="I687" s="9" t="s">
        <v>2009</v>
      </c>
    </row>
    <row r="688" spans="1:9" x14ac:dyDescent="0.2">
      <c r="A688" s="304"/>
      <c r="B688" s="172" t="s">
        <v>3096</v>
      </c>
      <c r="C688" s="172" t="s">
        <v>76</v>
      </c>
      <c r="D688" s="2" t="s">
        <v>313</v>
      </c>
      <c r="E688" s="182"/>
      <c r="F688" s="22" t="s">
        <v>1437</v>
      </c>
      <c r="G688" s="23" t="s">
        <v>1259</v>
      </c>
      <c r="H688" s="23" t="s">
        <v>159</v>
      </c>
      <c r="I688" s="9" t="s">
        <v>2010</v>
      </c>
    </row>
    <row r="689" spans="1:9" ht="24" x14ac:dyDescent="0.2">
      <c r="A689" s="304"/>
      <c r="B689" s="172" t="s">
        <v>3096</v>
      </c>
      <c r="C689" s="172" t="s">
        <v>76</v>
      </c>
      <c r="D689" s="2" t="s">
        <v>313</v>
      </c>
      <c r="E689" s="182"/>
      <c r="F689" s="22" t="s">
        <v>1437</v>
      </c>
      <c r="G689" s="23" t="s">
        <v>1259</v>
      </c>
      <c r="H689" s="23" t="s">
        <v>226</v>
      </c>
      <c r="I689" s="9" t="s">
        <v>2011</v>
      </c>
    </row>
    <row r="690" spans="1:9" x14ac:dyDescent="0.2">
      <c r="A690" s="304"/>
      <c r="B690" s="172" t="s">
        <v>3096</v>
      </c>
      <c r="C690" s="172" t="s">
        <v>76</v>
      </c>
      <c r="D690" s="2" t="s">
        <v>313</v>
      </c>
      <c r="E690" s="182"/>
      <c r="F690" s="22" t="s">
        <v>1437</v>
      </c>
      <c r="G690" s="23" t="s">
        <v>1259</v>
      </c>
      <c r="H690" s="23" t="s">
        <v>460</v>
      </c>
      <c r="I690" s="9" t="s">
        <v>2012</v>
      </c>
    </row>
    <row r="691" spans="1:9" x14ac:dyDescent="0.2">
      <c r="A691" s="304"/>
      <c r="B691" s="172" t="s">
        <v>3096</v>
      </c>
      <c r="C691" s="172" t="s">
        <v>76</v>
      </c>
      <c r="D691" s="2" t="s">
        <v>313</v>
      </c>
      <c r="E691" s="182"/>
      <c r="F691" s="22" t="s">
        <v>1437</v>
      </c>
      <c r="G691" s="23" t="s">
        <v>1259</v>
      </c>
      <c r="H691" s="23" t="s">
        <v>460</v>
      </c>
      <c r="I691" s="9" t="s">
        <v>2013</v>
      </c>
    </row>
    <row r="692" spans="1:9" ht="24" x14ac:dyDescent="0.2">
      <c r="A692" s="304"/>
      <c r="B692" s="172" t="s">
        <v>3096</v>
      </c>
      <c r="C692" s="172" t="s">
        <v>76</v>
      </c>
      <c r="D692" s="2" t="s">
        <v>313</v>
      </c>
      <c r="E692" s="182"/>
      <c r="F692" s="22" t="s">
        <v>1437</v>
      </c>
      <c r="G692" s="23" t="s">
        <v>1259</v>
      </c>
      <c r="H692" s="23" t="s">
        <v>460</v>
      </c>
      <c r="I692" s="9" t="s">
        <v>2014</v>
      </c>
    </row>
    <row r="693" spans="1:9" ht="24" x14ac:dyDescent="0.2">
      <c r="A693" s="304"/>
      <c r="B693" s="172" t="s">
        <v>3096</v>
      </c>
      <c r="C693" s="172" t="s">
        <v>76</v>
      </c>
      <c r="D693" s="2" t="s">
        <v>313</v>
      </c>
      <c r="E693" s="182"/>
      <c r="F693" s="22" t="s">
        <v>1437</v>
      </c>
      <c r="G693" s="23" t="s">
        <v>1259</v>
      </c>
      <c r="H693" s="23" t="s">
        <v>142</v>
      </c>
      <c r="I693" s="9" t="s">
        <v>2015</v>
      </c>
    </row>
    <row r="694" spans="1:9" ht="18.75" customHeight="1" x14ac:dyDescent="0.2">
      <c r="A694" s="304"/>
      <c r="B694" s="172" t="s">
        <v>3096</v>
      </c>
      <c r="C694" s="172" t="s">
        <v>76</v>
      </c>
      <c r="D694" s="2" t="s">
        <v>313</v>
      </c>
      <c r="E694" s="182"/>
      <c r="F694" s="22" t="s">
        <v>1437</v>
      </c>
      <c r="G694" s="23" t="s">
        <v>1259</v>
      </c>
      <c r="H694" s="23" t="s">
        <v>218</v>
      </c>
      <c r="I694" s="9" t="s">
        <v>2016</v>
      </c>
    </row>
    <row r="695" spans="1:9" ht="24" x14ac:dyDescent="0.2">
      <c r="A695" s="304"/>
      <c r="B695" s="172" t="s">
        <v>3096</v>
      </c>
      <c r="C695" s="172" t="s">
        <v>76</v>
      </c>
      <c r="D695" s="2" t="s">
        <v>313</v>
      </c>
      <c r="E695" s="182"/>
      <c r="F695" s="22" t="s">
        <v>1437</v>
      </c>
      <c r="G695" s="23" t="s">
        <v>1460</v>
      </c>
      <c r="H695" s="23" t="s">
        <v>1287</v>
      </c>
      <c r="I695" s="9" t="s">
        <v>2017</v>
      </c>
    </row>
    <row r="696" spans="1:9" ht="24" x14ac:dyDescent="0.2">
      <c r="A696" s="304">
        <f>+A668+1</f>
        <v>54</v>
      </c>
      <c r="B696" s="308" t="s">
        <v>3103</v>
      </c>
      <c r="C696" s="308" t="s">
        <v>76</v>
      </c>
      <c r="D696" s="188" t="s">
        <v>33</v>
      </c>
      <c r="E696" s="309">
        <f>COUNTIF($B$8:$B$822,"AZ")-1</f>
        <v>19</v>
      </c>
      <c r="F696" s="305" t="s">
        <v>1436</v>
      </c>
      <c r="G696" s="305" t="s">
        <v>1259</v>
      </c>
      <c r="H696" s="305" t="s">
        <v>460</v>
      </c>
      <c r="I696" s="306" t="s">
        <v>2018</v>
      </c>
    </row>
    <row r="697" spans="1:9" ht="24" x14ac:dyDescent="0.2">
      <c r="A697" s="304"/>
      <c r="B697" s="172" t="s">
        <v>3103</v>
      </c>
      <c r="C697" s="172" t="s">
        <v>76</v>
      </c>
      <c r="D697" s="27" t="s">
        <v>33</v>
      </c>
      <c r="E697" s="182"/>
      <c r="F697" s="22" t="s">
        <v>1437</v>
      </c>
      <c r="G697" s="23" t="s">
        <v>1259</v>
      </c>
      <c r="H697" s="23" t="s">
        <v>142</v>
      </c>
      <c r="I697" s="9" t="s">
        <v>2019</v>
      </c>
    </row>
    <row r="698" spans="1:9" x14ac:dyDescent="0.2">
      <c r="A698" s="304"/>
      <c r="B698" s="172" t="s">
        <v>3103</v>
      </c>
      <c r="C698" s="172" t="s">
        <v>76</v>
      </c>
      <c r="D698" s="27" t="s">
        <v>33</v>
      </c>
      <c r="E698" s="182"/>
      <c r="F698" s="22" t="s">
        <v>1437</v>
      </c>
      <c r="G698" s="23" t="s">
        <v>1259</v>
      </c>
      <c r="H698" s="23" t="s">
        <v>142</v>
      </c>
      <c r="I698" s="9" t="s">
        <v>2020</v>
      </c>
    </row>
    <row r="699" spans="1:9" ht="24" x14ac:dyDescent="0.2">
      <c r="A699" s="304"/>
      <c r="B699" s="172" t="s">
        <v>3103</v>
      </c>
      <c r="C699" s="172" t="s">
        <v>76</v>
      </c>
      <c r="D699" s="27" t="s">
        <v>33</v>
      </c>
      <c r="E699" s="182"/>
      <c r="F699" s="22" t="s">
        <v>1437</v>
      </c>
      <c r="G699" s="23" t="s">
        <v>1259</v>
      </c>
      <c r="H699" s="23" t="s">
        <v>375</v>
      </c>
      <c r="I699" s="9" t="s">
        <v>2246</v>
      </c>
    </row>
    <row r="700" spans="1:9" x14ac:dyDescent="0.2">
      <c r="A700" s="304"/>
      <c r="B700" s="172" t="s">
        <v>3103</v>
      </c>
      <c r="C700" s="172" t="s">
        <v>76</v>
      </c>
      <c r="D700" s="27" t="s">
        <v>33</v>
      </c>
      <c r="E700" s="182"/>
      <c r="F700" s="22" t="s">
        <v>1437</v>
      </c>
      <c r="G700" s="23" t="s">
        <v>1259</v>
      </c>
      <c r="H700" s="23" t="s">
        <v>283</v>
      </c>
      <c r="I700" s="9" t="s">
        <v>2021</v>
      </c>
    </row>
    <row r="701" spans="1:9" ht="24" x14ac:dyDescent="0.2">
      <c r="A701" s="304"/>
      <c r="B701" s="172" t="s">
        <v>3103</v>
      </c>
      <c r="C701" s="172" t="s">
        <v>76</v>
      </c>
      <c r="D701" s="27" t="s">
        <v>33</v>
      </c>
      <c r="E701" s="182"/>
      <c r="F701" s="22" t="s">
        <v>1437</v>
      </c>
      <c r="G701" s="23" t="s">
        <v>1259</v>
      </c>
      <c r="H701" s="23" t="s">
        <v>460</v>
      </c>
      <c r="I701" s="9" t="s">
        <v>2022</v>
      </c>
    </row>
    <row r="702" spans="1:9" ht="18.75" customHeight="1" x14ac:dyDescent="0.2">
      <c r="A702" s="304"/>
      <c r="B702" s="172" t="s">
        <v>3103</v>
      </c>
      <c r="C702" s="172" t="s">
        <v>76</v>
      </c>
      <c r="D702" s="27" t="s">
        <v>33</v>
      </c>
      <c r="E702" s="182"/>
      <c r="F702" s="22" t="s">
        <v>1437</v>
      </c>
      <c r="G702" s="23" t="s">
        <v>1259</v>
      </c>
      <c r="H702" s="23" t="s">
        <v>218</v>
      </c>
      <c r="I702" s="9" t="s">
        <v>2248</v>
      </c>
    </row>
    <row r="703" spans="1:9" ht="24" x14ac:dyDescent="0.2">
      <c r="A703" s="304"/>
      <c r="B703" s="172" t="s">
        <v>3103</v>
      </c>
      <c r="C703" s="172" t="s">
        <v>76</v>
      </c>
      <c r="D703" s="27" t="s">
        <v>33</v>
      </c>
      <c r="E703" s="182"/>
      <c r="F703" s="22" t="s">
        <v>1437</v>
      </c>
      <c r="G703" s="23" t="s">
        <v>1259</v>
      </c>
      <c r="H703" s="23" t="s">
        <v>460</v>
      </c>
      <c r="I703" s="9" t="s">
        <v>2250</v>
      </c>
    </row>
    <row r="704" spans="1:9" x14ac:dyDescent="0.2">
      <c r="A704" s="304"/>
      <c r="B704" s="172" t="s">
        <v>3103</v>
      </c>
      <c r="C704" s="172" t="s">
        <v>76</v>
      </c>
      <c r="D704" s="27" t="s">
        <v>33</v>
      </c>
      <c r="E704" s="182"/>
      <c r="F704" s="22" t="s">
        <v>1437</v>
      </c>
      <c r="G704" s="23" t="s">
        <v>1259</v>
      </c>
      <c r="H704" s="23" t="s">
        <v>460</v>
      </c>
      <c r="I704" s="9" t="s">
        <v>3406</v>
      </c>
    </row>
    <row r="705" spans="1:9" x14ac:dyDescent="0.2">
      <c r="A705" s="304"/>
      <c r="B705" s="172" t="s">
        <v>3103</v>
      </c>
      <c r="C705" s="172" t="s">
        <v>76</v>
      </c>
      <c r="D705" s="27" t="s">
        <v>33</v>
      </c>
      <c r="E705" s="182"/>
      <c r="F705" s="22" t="s">
        <v>1437</v>
      </c>
      <c r="G705" s="23" t="s">
        <v>1259</v>
      </c>
      <c r="H705" s="23" t="s">
        <v>460</v>
      </c>
      <c r="I705" s="9" t="s">
        <v>3408</v>
      </c>
    </row>
    <row r="706" spans="1:9" x14ac:dyDescent="0.2">
      <c r="A706" s="304"/>
      <c r="B706" s="172" t="s">
        <v>3103</v>
      </c>
      <c r="C706" s="172" t="s">
        <v>76</v>
      </c>
      <c r="D706" s="27" t="s">
        <v>33</v>
      </c>
      <c r="E706" s="182"/>
      <c r="F706" s="22" t="s">
        <v>1437</v>
      </c>
      <c r="G706" s="23" t="s">
        <v>1259</v>
      </c>
      <c r="H706" s="23" t="s">
        <v>375</v>
      </c>
      <c r="I706" s="9" t="s">
        <v>3513</v>
      </c>
    </row>
    <row r="707" spans="1:9" x14ac:dyDescent="0.2">
      <c r="A707" s="304"/>
      <c r="B707" s="172" t="s">
        <v>3103</v>
      </c>
      <c r="C707" s="172" t="s">
        <v>76</v>
      </c>
      <c r="D707" s="27" t="s">
        <v>33</v>
      </c>
      <c r="E707" s="182"/>
      <c r="F707" s="22" t="s">
        <v>1437</v>
      </c>
      <c r="G707" s="23" t="s">
        <v>1259</v>
      </c>
      <c r="H707" s="23" t="s">
        <v>460</v>
      </c>
      <c r="I707" s="9" t="s">
        <v>3515</v>
      </c>
    </row>
    <row r="708" spans="1:9" ht="24" x14ac:dyDescent="0.2">
      <c r="A708" s="304"/>
      <c r="B708" s="172" t="s">
        <v>3103</v>
      </c>
      <c r="C708" s="172" t="s">
        <v>76</v>
      </c>
      <c r="D708" s="27" t="s">
        <v>33</v>
      </c>
      <c r="E708" s="182"/>
      <c r="F708" s="22" t="s">
        <v>1437</v>
      </c>
      <c r="G708" s="23" t="s">
        <v>1259</v>
      </c>
      <c r="H708" s="23" t="s">
        <v>142</v>
      </c>
      <c r="I708" s="9" t="s">
        <v>3516</v>
      </c>
    </row>
    <row r="709" spans="1:9" x14ac:dyDescent="0.2">
      <c r="A709" s="304"/>
      <c r="B709" s="172" t="s">
        <v>3103</v>
      </c>
      <c r="C709" s="172" t="s">
        <v>76</v>
      </c>
      <c r="D709" s="27" t="s">
        <v>33</v>
      </c>
      <c r="E709" s="182"/>
      <c r="F709" s="22" t="s">
        <v>1437</v>
      </c>
      <c r="G709" s="23" t="s">
        <v>443</v>
      </c>
      <c r="H709" s="23" t="s">
        <v>479</v>
      </c>
      <c r="I709" s="9" t="s">
        <v>3623</v>
      </c>
    </row>
    <row r="710" spans="1:9" ht="24" x14ac:dyDescent="0.2">
      <c r="A710" s="304"/>
      <c r="B710" s="172" t="s">
        <v>3103</v>
      </c>
      <c r="C710" s="172" t="s">
        <v>76</v>
      </c>
      <c r="D710" s="27" t="s">
        <v>33</v>
      </c>
      <c r="E710" s="182"/>
      <c r="F710" s="22" t="s">
        <v>1437</v>
      </c>
      <c r="G710" s="23" t="s">
        <v>1259</v>
      </c>
      <c r="H710" s="23" t="s">
        <v>283</v>
      </c>
      <c r="I710" s="9" t="s">
        <v>3624</v>
      </c>
    </row>
    <row r="711" spans="1:9" x14ac:dyDescent="0.2">
      <c r="A711" s="304"/>
      <c r="B711" s="172" t="s">
        <v>3103</v>
      </c>
      <c r="C711" s="172" t="s">
        <v>76</v>
      </c>
      <c r="D711" s="27" t="s">
        <v>33</v>
      </c>
      <c r="E711" s="182"/>
      <c r="F711" s="22" t="s">
        <v>1437</v>
      </c>
      <c r="G711" s="23" t="s">
        <v>1259</v>
      </c>
      <c r="H711" s="23" t="s">
        <v>259</v>
      </c>
      <c r="I711" s="9" t="s">
        <v>3625</v>
      </c>
    </row>
    <row r="712" spans="1:9" x14ac:dyDescent="0.2">
      <c r="A712" s="304"/>
      <c r="B712" s="172" t="s">
        <v>3103</v>
      </c>
      <c r="C712" s="172" t="s">
        <v>76</v>
      </c>
      <c r="D712" s="27" t="s">
        <v>33</v>
      </c>
      <c r="E712" s="182"/>
      <c r="F712" s="22" t="s">
        <v>1437</v>
      </c>
      <c r="G712" s="23" t="s">
        <v>1259</v>
      </c>
      <c r="H712" s="23" t="s">
        <v>24</v>
      </c>
      <c r="I712" s="9" t="s">
        <v>3627</v>
      </c>
    </row>
    <row r="713" spans="1:9" x14ac:dyDescent="0.2">
      <c r="A713" s="304"/>
      <c r="B713" s="172" t="s">
        <v>3103</v>
      </c>
      <c r="C713" s="172" t="s">
        <v>76</v>
      </c>
      <c r="D713" s="27" t="s">
        <v>33</v>
      </c>
      <c r="E713" s="182"/>
      <c r="F713" s="22" t="s">
        <v>1437</v>
      </c>
      <c r="G713" s="23" t="s">
        <v>1259</v>
      </c>
      <c r="H713" s="23" t="s">
        <v>3626</v>
      </c>
      <c r="I713" s="9" t="s">
        <v>3628</v>
      </c>
    </row>
    <row r="714" spans="1:9" ht="24" x14ac:dyDescent="0.2">
      <c r="A714" s="304"/>
      <c r="B714" s="172" t="s">
        <v>3103</v>
      </c>
      <c r="C714" s="172" t="s">
        <v>76</v>
      </c>
      <c r="D714" s="27" t="s">
        <v>33</v>
      </c>
      <c r="E714" s="182"/>
      <c r="F714" s="22" t="s">
        <v>1437</v>
      </c>
      <c r="G714" s="23" t="s">
        <v>1259</v>
      </c>
      <c r="H714" s="23" t="s">
        <v>460</v>
      </c>
      <c r="I714" s="9" t="s">
        <v>3677</v>
      </c>
    </row>
    <row r="715" spans="1:9" ht="18.75" customHeight="1" x14ac:dyDescent="0.2">
      <c r="A715" s="304"/>
      <c r="B715" s="172" t="s">
        <v>3103</v>
      </c>
      <c r="C715" s="172" t="s">
        <v>76</v>
      </c>
      <c r="D715" s="27" t="s">
        <v>33</v>
      </c>
      <c r="E715" s="182"/>
      <c r="F715" s="22" t="s">
        <v>1437</v>
      </c>
      <c r="G715" s="23" t="s">
        <v>1259</v>
      </c>
      <c r="H715" s="23" t="s">
        <v>218</v>
      </c>
      <c r="I715" s="9" t="s">
        <v>3681</v>
      </c>
    </row>
    <row r="716" spans="1:9" x14ac:dyDescent="0.2">
      <c r="A716" s="304">
        <f>+A696+1</f>
        <v>55</v>
      </c>
      <c r="B716" s="308" t="s">
        <v>3374</v>
      </c>
      <c r="C716" s="308" t="s">
        <v>79</v>
      </c>
      <c r="D716" s="188" t="s">
        <v>323</v>
      </c>
      <c r="E716" s="309">
        <f>COUNTIF($B$8:$B$822,"X6")-1</f>
        <v>1</v>
      </c>
      <c r="F716" s="305" t="s">
        <v>1436</v>
      </c>
      <c r="G716" s="305" t="s">
        <v>1259</v>
      </c>
      <c r="H716" s="305" t="s">
        <v>646</v>
      </c>
      <c r="I716" s="306" t="s">
        <v>2023</v>
      </c>
    </row>
    <row r="717" spans="1:9" x14ac:dyDescent="0.2">
      <c r="A717" s="304"/>
      <c r="B717" s="172" t="s">
        <v>3374</v>
      </c>
      <c r="C717" s="172" t="s">
        <v>79</v>
      </c>
      <c r="D717" s="27" t="s">
        <v>323</v>
      </c>
      <c r="E717" s="182"/>
      <c r="F717" s="22" t="s">
        <v>1437</v>
      </c>
      <c r="G717" s="23" t="s">
        <v>185</v>
      </c>
      <c r="H717" s="23" t="s">
        <v>237</v>
      </c>
      <c r="I717" s="9" t="s">
        <v>2024</v>
      </c>
    </row>
    <row r="718" spans="1:9" ht="24" x14ac:dyDescent="0.2">
      <c r="A718" s="304">
        <f>+A716+1</f>
        <v>56</v>
      </c>
      <c r="B718" s="308" t="s">
        <v>3119</v>
      </c>
      <c r="C718" s="308" t="s">
        <v>76</v>
      </c>
      <c r="D718" s="303" t="s">
        <v>3401</v>
      </c>
      <c r="E718" s="309">
        <f>COUNTIF($B$8:$B$822,"TP")-1</f>
        <v>1</v>
      </c>
      <c r="F718" s="305" t="s">
        <v>1436</v>
      </c>
      <c r="G718" s="305" t="s">
        <v>1259</v>
      </c>
      <c r="H718" s="305" t="s">
        <v>460</v>
      </c>
      <c r="I718" s="306" t="s">
        <v>3732</v>
      </c>
    </row>
    <row r="719" spans="1:9" ht="24" x14ac:dyDescent="0.2">
      <c r="A719" s="177"/>
      <c r="B719" s="69"/>
      <c r="C719" s="319"/>
      <c r="D719" s="75" t="s">
        <v>3401</v>
      </c>
      <c r="E719" s="183"/>
      <c r="F719" s="61"/>
      <c r="G719" s="62"/>
      <c r="H719" s="62"/>
      <c r="I719" s="63" t="s">
        <v>2026</v>
      </c>
    </row>
    <row r="720" spans="1:9" ht="24" x14ac:dyDescent="0.2">
      <c r="A720" s="301"/>
      <c r="B720" s="302" t="s">
        <v>3119</v>
      </c>
      <c r="C720" s="172" t="s">
        <v>76</v>
      </c>
      <c r="D720" s="29" t="s">
        <v>3401</v>
      </c>
      <c r="E720" s="182"/>
      <c r="F720" s="22" t="s">
        <v>1437</v>
      </c>
      <c r="G720" s="23" t="s">
        <v>1259</v>
      </c>
      <c r="H720" s="23" t="s">
        <v>142</v>
      </c>
      <c r="I720" s="9" t="s">
        <v>3733</v>
      </c>
    </row>
    <row r="721" spans="1:9" ht="36" x14ac:dyDescent="0.2">
      <c r="A721" s="304">
        <f>+A718+1</f>
        <v>57</v>
      </c>
      <c r="B721" s="308" t="s">
        <v>3128</v>
      </c>
      <c r="C721" s="308" t="s">
        <v>76</v>
      </c>
      <c r="D721" s="303" t="s">
        <v>429</v>
      </c>
      <c r="E721" s="309">
        <f>COUNTIF($B$8:$B$822,"LG")-1</f>
        <v>22</v>
      </c>
      <c r="F721" s="305" t="s">
        <v>1436</v>
      </c>
      <c r="G721" s="305" t="s">
        <v>1259</v>
      </c>
      <c r="H721" s="305" t="s">
        <v>460</v>
      </c>
      <c r="I721" s="306" t="s">
        <v>2027</v>
      </c>
    </row>
    <row r="722" spans="1:9" ht="24" x14ac:dyDescent="0.2">
      <c r="A722" s="301"/>
      <c r="B722" s="172" t="s">
        <v>3128</v>
      </c>
      <c r="C722" s="172" t="s">
        <v>76</v>
      </c>
      <c r="D722" s="2" t="s">
        <v>429</v>
      </c>
      <c r="E722" s="182"/>
      <c r="F722" s="22" t="s">
        <v>1437</v>
      </c>
      <c r="G722" s="23" t="s">
        <v>1259</v>
      </c>
      <c r="H722" s="23" t="s">
        <v>460</v>
      </c>
      <c r="I722" s="9" t="s">
        <v>2028</v>
      </c>
    </row>
    <row r="723" spans="1:9" ht="24" x14ac:dyDescent="0.2">
      <c r="A723" s="304"/>
      <c r="B723" s="172" t="s">
        <v>3128</v>
      </c>
      <c r="C723" s="172" t="s">
        <v>76</v>
      </c>
      <c r="D723" s="2" t="s">
        <v>429</v>
      </c>
      <c r="E723" s="182"/>
      <c r="F723" s="22" t="s">
        <v>1437</v>
      </c>
      <c r="G723" s="23" t="s">
        <v>1259</v>
      </c>
      <c r="H723" s="23" t="s">
        <v>460</v>
      </c>
      <c r="I723" s="9" t="s">
        <v>2029</v>
      </c>
    </row>
    <row r="724" spans="1:9" ht="24" x14ac:dyDescent="0.2">
      <c r="A724" s="304"/>
      <c r="B724" s="172" t="s">
        <v>3128</v>
      </c>
      <c r="C724" s="172" t="s">
        <v>76</v>
      </c>
      <c r="D724" s="2" t="s">
        <v>429</v>
      </c>
      <c r="E724" s="182"/>
      <c r="F724" s="22" t="s">
        <v>1437</v>
      </c>
      <c r="G724" s="23" t="s">
        <v>1259</v>
      </c>
      <c r="H724" s="23" t="s">
        <v>460</v>
      </c>
      <c r="I724" s="9" t="s">
        <v>2030</v>
      </c>
    </row>
    <row r="725" spans="1:9" ht="36" x14ac:dyDescent="0.2">
      <c r="A725" s="304"/>
      <c r="B725" s="172" t="s">
        <v>3128</v>
      </c>
      <c r="C725" s="172" t="s">
        <v>76</v>
      </c>
      <c r="D725" s="2" t="s">
        <v>429</v>
      </c>
      <c r="E725" s="182"/>
      <c r="F725" s="22" t="s">
        <v>1437</v>
      </c>
      <c r="G725" s="23" t="s">
        <v>1259</v>
      </c>
      <c r="H725" s="23" t="s">
        <v>460</v>
      </c>
      <c r="I725" s="9" t="s">
        <v>2031</v>
      </c>
    </row>
    <row r="726" spans="1:9" ht="24" x14ac:dyDescent="0.2">
      <c r="A726" s="304"/>
      <c r="B726" s="172" t="s">
        <v>3128</v>
      </c>
      <c r="C726" s="172" t="s">
        <v>76</v>
      </c>
      <c r="D726" s="2" t="s">
        <v>429</v>
      </c>
      <c r="E726" s="182"/>
      <c r="F726" s="22" t="s">
        <v>1437</v>
      </c>
      <c r="G726" s="23" t="s">
        <v>443</v>
      </c>
      <c r="H726" s="23" t="s">
        <v>479</v>
      </c>
      <c r="I726" s="9" t="s">
        <v>2032</v>
      </c>
    </row>
    <row r="727" spans="1:9" ht="24" x14ac:dyDescent="0.2">
      <c r="A727" s="304"/>
      <c r="B727" s="172" t="s">
        <v>3128</v>
      </c>
      <c r="C727" s="172" t="s">
        <v>76</v>
      </c>
      <c r="D727" s="2" t="s">
        <v>429</v>
      </c>
      <c r="E727" s="182"/>
      <c r="F727" s="22" t="s">
        <v>1437</v>
      </c>
      <c r="G727" s="23" t="s">
        <v>1259</v>
      </c>
      <c r="H727" s="23" t="s">
        <v>143</v>
      </c>
      <c r="I727" s="9" t="s">
        <v>2033</v>
      </c>
    </row>
    <row r="728" spans="1:9" ht="24" x14ac:dyDescent="0.2">
      <c r="A728" s="304"/>
      <c r="B728" s="308" t="s">
        <v>3128</v>
      </c>
      <c r="C728" s="308" t="s">
        <v>76</v>
      </c>
      <c r="D728" s="282" t="s">
        <v>429</v>
      </c>
      <c r="E728" s="310"/>
      <c r="F728" s="311" t="s">
        <v>1437</v>
      </c>
      <c r="G728" s="305" t="s">
        <v>1259</v>
      </c>
      <c r="H728" s="305" t="s">
        <v>142</v>
      </c>
      <c r="I728" s="306" t="s">
        <v>2034</v>
      </c>
    </row>
    <row r="729" spans="1:9" ht="24" x14ac:dyDescent="0.2">
      <c r="A729" s="304"/>
      <c r="B729" s="172" t="s">
        <v>3128</v>
      </c>
      <c r="C729" s="172" t="s">
        <v>76</v>
      </c>
      <c r="D729" s="2" t="s">
        <v>429</v>
      </c>
      <c r="E729" s="182"/>
      <c r="F729" s="22" t="s">
        <v>1437</v>
      </c>
      <c r="G729" s="23" t="s">
        <v>1259</v>
      </c>
      <c r="H729" s="23" t="s">
        <v>457</v>
      </c>
      <c r="I729" s="9" t="s">
        <v>2035</v>
      </c>
    </row>
    <row r="730" spans="1:9" ht="24" x14ac:dyDescent="0.2">
      <c r="A730" s="304"/>
      <c r="B730" s="172" t="s">
        <v>3128</v>
      </c>
      <c r="C730" s="172" t="s">
        <v>76</v>
      </c>
      <c r="D730" s="2" t="s">
        <v>429</v>
      </c>
      <c r="E730" s="182"/>
      <c r="F730" s="22" t="s">
        <v>1437</v>
      </c>
      <c r="G730" s="23" t="s">
        <v>1259</v>
      </c>
      <c r="H730" s="23" t="s">
        <v>375</v>
      </c>
      <c r="I730" s="9" t="s">
        <v>3737</v>
      </c>
    </row>
    <row r="731" spans="1:9" ht="18.75" customHeight="1" x14ac:dyDescent="0.2">
      <c r="A731" s="304"/>
      <c r="B731" s="172" t="s">
        <v>3128</v>
      </c>
      <c r="C731" s="172" t="s">
        <v>76</v>
      </c>
      <c r="D731" s="2" t="s">
        <v>429</v>
      </c>
      <c r="E731" s="182"/>
      <c r="F731" s="22" t="s">
        <v>1437</v>
      </c>
      <c r="G731" s="23" t="s">
        <v>1259</v>
      </c>
      <c r="H731" s="23" t="s">
        <v>218</v>
      </c>
      <c r="I731" s="9" t="s">
        <v>2037</v>
      </c>
    </row>
    <row r="732" spans="1:9" ht="24" x14ac:dyDescent="0.2">
      <c r="A732" s="304"/>
      <c r="B732" s="172" t="s">
        <v>3128</v>
      </c>
      <c r="C732" s="172" t="s">
        <v>76</v>
      </c>
      <c r="D732" s="2" t="s">
        <v>429</v>
      </c>
      <c r="E732" s="182"/>
      <c r="F732" s="22" t="s">
        <v>1437</v>
      </c>
      <c r="G732" s="23" t="s">
        <v>1435</v>
      </c>
      <c r="H732" s="23" t="s">
        <v>465</v>
      </c>
      <c r="I732" s="9" t="s">
        <v>2038</v>
      </c>
    </row>
    <row r="733" spans="1:9" ht="24" x14ac:dyDescent="0.2">
      <c r="A733" s="304"/>
      <c r="B733" s="172" t="s">
        <v>3128</v>
      </c>
      <c r="C733" s="172" t="s">
        <v>76</v>
      </c>
      <c r="D733" s="2" t="s">
        <v>429</v>
      </c>
      <c r="E733" s="182"/>
      <c r="F733" s="22" t="s">
        <v>1437</v>
      </c>
      <c r="G733" s="23" t="s">
        <v>1460</v>
      </c>
      <c r="H733" s="23" t="s">
        <v>246</v>
      </c>
      <c r="I733" s="9" t="s">
        <v>3736</v>
      </c>
    </row>
    <row r="734" spans="1:9" ht="24" x14ac:dyDescent="0.2">
      <c r="A734" s="304"/>
      <c r="B734" s="172" t="s">
        <v>3128</v>
      </c>
      <c r="C734" s="172" t="s">
        <v>76</v>
      </c>
      <c r="D734" s="2" t="s">
        <v>429</v>
      </c>
      <c r="E734" s="182"/>
      <c r="F734" s="22" t="s">
        <v>1437</v>
      </c>
      <c r="G734" s="23" t="s">
        <v>1435</v>
      </c>
      <c r="H734" s="23" t="s">
        <v>248</v>
      </c>
      <c r="I734" s="9" t="s">
        <v>2040</v>
      </c>
    </row>
    <row r="735" spans="1:9" ht="24" x14ac:dyDescent="0.2">
      <c r="A735" s="304"/>
      <c r="B735" s="172" t="s">
        <v>3128</v>
      </c>
      <c r="C735" s="172" t="s">
        <v>76</v>
      </c>
      <c r="D735" s="2" t="s">
        <v>429</v>
      </c>
      <c r="E735" s="182"/>
      <c r="F735" s="22" t="s">
        <v>1437</v>
      </c>
      <c r="G735" s="23" t="s">
        <v>1435</v>
      </c>
      <c r="H735" s="23" t="s">
        <v>26</v>
      </c>
      <c r="I735" s="9" t="s">
        <v>2041</v>
      </c>
    </row>
    <row r="736" spans="1:9" ht="24" x14ac:dyDescent="0.2">
      <c r="A736" s="304"/>
      <c r="B736" s="308" t="s">
        <v>3128</v>
      </c>
      <c r="C736" s="308" t="s">
        <v>76</v>
      </c>
      <c r="D736" s="282" t="s">
        <v>429</v>
      </c>
      <c r="E736" s="310"/>
      <c r="F736" s="311" t="s">
        <v>1437</v>
      </c>
      <c r="G736" s="305" t="s">
        <v>185</v>
      </c>
      <c r="H736" s="305" t="s">
        <v>298</v>
      </c>
      <c r="I736" s="306" t="s">
        <v>2042</v>
      </c>
    </row>
    <row r="737" spans="1:9" ht="24" x14ac:dyDescent="0.2">
      <c r="A737" s="304"/>
      <c r="B737" s="308" t="s">
        <v>3128</v>
      </c>
      <c r="C737" s="308" t="s">
        <v>76</v>
      </c>
      <c r="D737" s="282" t="s">
        <v>429</v>
      </c>
      <c r="E737" s="310"/>
      <c r="F737" s="311" t="s">
        <v>1437</v>
      </c>
      <c r="G737" s="305" t="s">
        <v>1259</v>
      </c>
      <c r="H737" s="305" t="s">
        <v>460</v>
      </c>
      <c r="I737" s="306" t="s">
        <v>2043</v>
      </c>
    </row>
    <row r="738" spans="1:9" x14ac:dyDescent="0.2">
      <c r="A738" s="304"/>
      <c r="B738" s="172" t="s">
        <v>3128</v>
      </c>
      <c r="C738" s="172" t="s">
        <v>76</v>
      </c>
      <c r="D738" s="2" t="s">
        <v>429</v>
      </c>
      <c r="E738" s="182"/>
      <c r="F738" s="22" t="s">
        <v>1437</v>
      </c>
      <c r="G738" s="23" t="s">
        <v>1259</v>
      </c>
      <c r="H738" s="23" t="s">
        <v>142</v>
      </c>
      <c r="I738" s="9" t="s">
        <v>3672</v>
      </c>
    </row>
    <row r="739" spans="1:9" x14ac:dyDescent="0.2">
      <c r="A739" s="304"/>
      <c r="B739" s="172" t="s">
        <v>3128</v>
      </c>
      <c r="C739" s="172" t="s">
        <v>76</v>
      </c>
      <c r="D739" s="2" t="s">
        <v>429</v>
      </c>
      <c r="E739" s="182"/>
      <c r="F739" s="22" t="s">
        <v>1437</v>
      </c>
      <c r="G739" s="23" t="s">
        <v>1259</v>
      </c>
      <c r="H739" s="23" t="s">
        <v>142</v>
      </c>
      <c r="I739" s="9" t="s">
        <v>3673</v>
      </c>
    </row>
    <row r="740" spans="1:9" ht="36" x14ac:dyDescent="0.2">
      <c r="A740" s="304"/>
      <c r="B740" s="172" t="s">
        <v>3128</v>
      </c>
      <c r="C740" s="172" t="s">
        <v>76</v>
      </c>
      <c r="D740" s="2" t="s">
        <v>429</v>
      </c>
      <c r="E740" s="182"/>
      <c r="F740" s="22" t="s">
        <v>1437</v>
      </c>
      <c r="G740" s="23" t="s">
        <v>1259</v>
      </c>
      <c r="H740" s="23" t="s">
        <v>459</v>
      </c>
      <c r="I740" s="9" t="s">
        <v>2045</v>
      </c>
    </row>
    <row r="741" spans="1:9" ht="24" x14ac:dyDescent="0.2">
      <c r="A741" s="304"/>
      <c r="B741" s="172" t="s">
        <v>3128</v>
      </c>
      <c r="C741" s="172" t="s">
        <v>76</v>
      </c>
      <c r="D741" s="2" t="s">
        <v>429</v>
      </c>
      <c r="E741" s="182"/>
      <c r="F741" s="22" t="s">
        <v>1437</v>
      </c>
      <c r="G741" s="23" t="s">
        <v>1259</v>
      </c>
      <c r="H741" s="23" t="s">
        <v>460</v>
      </c>
      <c r="I741" s="9" t="s">
        <v>3669</v>
      </c>
    </row>
    <row r="742" spans="1:9" ht="24" x14ac:dyDescent="0.2">
      <c r="A742" s="304"/>
      <c r="B742" s="308" t="s">
        <v>3128</v>
      </c>
      <c r="C742" s="308" t="s">
        <v>76</v>
      </c>
      <c r="D742" s="282" t="s">
        <v>429</v>
      </c>
      <c r="E742" s="310"/>
      <c r="F742" s="311" t="s">
        <v>1437</v>
      </c>
      <c r="G742" s="305" t="s">
        <v>1259</v>
      </c>
      <c r="H742" s="305" t="s">
        <v>283</v>
      </c>
      <c r="I742" s="306" t="s">
        <v>3670</v>
      </c>
    </row>
    <row r="743" spans="1:9" ht="24" x14ac:dyDescent="0.2">
      <c r="A743" s="304"/>
      <c r="B743" s="172" t="s">
        <v>3128</v>
      </c>
      <c r="C743" s="172" t="s">
        <v>76</v>
      </c>
      <c r="D743" s="2" t="s">
        <v>429</v>
      </c>
      <c r="E743" s="182"/>
      <c r="F743" s="22" t="s">
        <v>1437</v>
      </c>
      <c r="G743" s="23" t="s">
        <v>1259</v>
      </c>
      <c r="H743" s="23" t="s">
        <v>24</v>
      </c>
      <c r="I743" s="9" t="s">
        <v>3671</v>
      </c>
    </row>
    <row r="744" spans="1:9" ht="24" x14ac:dyDescent="0.2">
      <c r="A744" s="304">
        <f>+A721+1</f>
        <v>58</v>
      </c>
      <c r="B744" s="308" t="s">
        <v>3135</v>
      </c>
      <c r="C744" s="308" t="s">
        <v>76</v>
      </c>
      <c r="D744" s="303" t="s">
        <v>2046</v>
      </c>
      <c r="E744" s="309">
        <f>COUNTIF($B$8:$B$822,"BR")-1</f>
        <v>2</v>
      </c>
      <c r="F744" s="305" t="s">
        <v>1436</v>
      </c>
      <c r="G744" s="305" t="s">
        <v>1259</v>
      </c>
      <c r="H744" s="305" t="s">
        <v>460</v>
      </c>
      <c r="I744" s="306" t="s">
        <v>2047</v>
      </c>
    </row>
    <row r="745" spans="1:9" ht="24" x14ac:dyDescent="0.2">
      <c r="A745" s="176"/>
      <c r="B745" s="178"/>
      <c r="C745" s="178"/>
      <c r="D745" s="75" t="s">
        <v>2046</v>
      </c>
      <c r="E745" s="183"/>
      <c r="F745" s="61"/>
      <c r="G745" s="62"/>
      <c r="H745" s="62"/>
      <c r="I745" s="63" t="s">
        <v>2048</v>
      </c>
    </row>
    <row r="746" spans="1:9" x14ac:dyDescent="0.2">
      <c r="A746" s="304"/>
      <c r="B746" s="172" t="s">
        <v>3135</v>
      </c>
      <c r="C746" s="172" t="s">
        <v>76</v>
      </c>
      <c r="D746" s="2" t="s">
        <v>2046</v>
      </c>
      <c r="E746" s="182"/>
      <c r="F746" s="22" t="s">
        <v>1437</v>
      </c>
      <c r="G746" s="23" t="s">
        <v>1435</v>
      </c>
      <c r="H746" s="23" t="s">
        <v>465</v>
      </c>
      <c r="I746" s="9" t="s">
        <v>2049</v>
      </c>
    </row>
    <row r="747" spans="1:9" x14ac:dyDescent="0.2">
      <c r="A747" s="176"/>
      <c r="B747" s="178"/>
      <c r="C747" s="178"/>
      <c r="D747" s="75" t="s">
        <v>2046</v>
      </c>
      <c r="E747" s="183"/>
      <c r="F747" s="61"/>
      <c r="G747" s="62"/>
      <c r="H747" s="62"/>
      <c r="I747" s="63" t="s">
        <v>2050</v>
      </c>
    </row>
    <row r="748" spans="1:9" ht="24" x14ac:dyDescent="0.2">
      <c r="A748" s="304"/>
      <c r="B748" s="172" t="s">
        <v>3135</v>
      </c>
      <c r="C748" s="172" t="s">
        <v>76</v>
      </c>
      <c r="D748" s="2" t="s">
        <v>2046</v>
      </c>
      <c r="E748" s="182"/>
      <c r="F748" s="22" t="s">
        <v>1437</v>
      </c>
      <c r="G748" s="23" t="s">
        <v>1259</v>
      </c>
      <c r="H748" s="23" t="s">
        <v>460</v>
      </c>
      <c r="I748" s="9" t="s">
        <v>2051</v>
      </c>
    </row>
    <row r="749" spans="1:9" x14ac:dyDescent="0.2">
      <c r="A749" s="176"/>
      <c r="B749" s="178"/>
      <c r="C749" s="178"/>
      <c r="D749" s="75" t="s">
        <v>2046</v>
      </c>
      <c r="E749" s="183"/>
      <c r="F749" s="61"/>
      <c r="G749" s="62"/>
      <c r="H749" s="62"/>
      <c r="I749" s="63" t="s">
        <v>2052</v>
      </c>
    </row>
    <row r="750" spans="1:9" x14ac:dyDescent="0.2">
      <c r="A750" s="176"/>
      <c r="B750" s="178"/>
      <c r="C750" s="178"/>
      <c r="D750" s="75" t="s">
        <v>2046</v>
      </c>
      <c r="E750" s="183"/>
      <c r="F750" s="61"/>
      <c r="G750" s="62"/>
      <c r="H750" s="62"/>
      <c r="I750" s="63" t="s">
        <v>2053</v>
      </c>
    </row>
    <row r="751" spans="1:9" ht="36" x14ac:dyDescent="0.2">
      <c r="A751" s="304">
        <f>+A744+1</f>
        <v>59</v>
      </c>
      <c r="B751" s="308" t="s">
        <v>3160</v>
      </c>
      <c r="C751" s="308" t="s">
        <v>76</v>
      </c>
      <c r="D751" s="188" t="s">
        <v>444</v>
      </c>
      <c r="E751" s="309">
        <f>COUNTIF($B$8:$B$822,"AI")-1</f>
        <v>22</v>
      </c>
      <c r="F751" s="305" t="s">
        <v>1436</v>
      </c>
      <c r="G751" s="305" t="s">
        <v>1259</v>
      </c>
      <c r="H751" s="305" t="s">
        <v>460</v>
      </c>
      <c r="I751" s="306" t="s">
        <v>2115</v>
      </c>
    </row>
    <row r="752" spans="1:9" x14ac:dyDescent="0.2">
      <c r="A752" s="304"/>
      <c r="B752" s="172" t="s">
        <v>3160</v>
      </c>
      <c r="C752" s="172" t="s">
        <v>76</v>
      </c>
      <c r="D752" s="27" t="s">
        <v>444</v>
      </c>
      <c r="E752" s="182"/>
      <c r="F752" s="22" t="s">
        <v>1437</v>
      </c>
      <c r="G752" s="23" t="s">
        <v>1259</v>
      </c>
      <c r="H752" s="23" t="s">
        <v>142</v>
      </c>
      <c r="I752" s="9" t="s">
        <v>2054</v>
      </c>
    </row>
    <row r="753" spans="1:9" x14ac:dyDescent="0.2">
      <c r="A753" s="304"/>
      <c r="B753" s="172" t="s">
        <v>3160</v>
      </c>
      <c r="C753" s="172" t="s">
        <v>76</v>
      </c>
      <c r="D753" s="27" t="s">
        <v>444</v>
      </c>
      <c r="E753" s="182"/>
      <c r="F753" s="22" t="s">
        <v>1437</v>
      </c>
      <c r="G753" s="23" t="s">
        <v>1259</v>
      </c>
      <c r="H753" s="23" t="s">
        <v>142</v>
      </c>
      <c r="I753" s="9" t="s">
        <v>2055</v>
      </c>
    </row>
    <row r="754" spans="1:9" x14ac:dyDescent="0.2">
      <c r="A754" s="176"/>
      <c r="B754" s="178"/>
      <c r="C754" s="178"/>
      <c r="D754" s="60" t="s">
        <v>444</v>
      </c>
      <c r="E754" s="183"/>
      <c r="F754" s="61"/>
      <c r="G754" s="62"/>
      <c r="H754" s="62"/>
      <c r="I754" s="63" t="s">
        <v>2056</v>
      </c>
    </row>
    <row r="755" spans="1:9" ht="18.75" customHeight="1" x14ac:dyDescent="0.2">
      <c r="A755" s="304"/>
      <c r="B755" s="172" t="s">
        <v>3160</v>
      </c>
      <c r="C755" s="172" t="s">
        <v>76</v>
      </c>
      <c r="D755" s="27" t="s">
        <v>444</v>
      </c>
      <c r="E755" s="182"/>
      <c r="F755" s="22" t="s">
        <v>1437</v>
      </c>
      <c r="G755" s="23" t="s">
        <v>1259</v>
      </c>
      <c r="H755" s="23" t="s">
        <v>218</v>
      </c>
      <c r="I755" s="9" t="s">
        <v>3427</v>
      </c>
    </row>
    <row r="756" spans="1:9" ht="24" x14ac:dyDescent="0.2">
      <c r="A756" s="304"/>
      <c r="B756" s="172" t="s">
        <v>3160</v>
      </c>
      <c r="C756" s="172" t="s">
        <v>76</v>
      </c>
      <c r="D756" s="27" t="s">
        <v>444</v>
      </c>
      <c r="E756" s="182"/>
      <c r="F756" s="22" t="s">
        <v>1437</v>
      </c>
      <c r="G756" s="23" t="s">
        <v>1259</v>
      </c>
      <c r="H756" s="23" t="s">
        <v>460</v>
      </c>
      <c r="I756" s="9" t="s">
        <v>2058</v>
      </c>
    </row>
    <row r="757" spans="1:9" ht="24" x14ac:dyDescent="0.2">
      <c r="A757" s="176"/>
      <c r="B757" s="178"/>
      <c r="C757" s="178"/>
      <c r="D757" s="60" t="s">
        <v>444</v>
      </c>
      <c r="E757" s="183"/>
      <c r="F757" s="61"/>
      <c r="G757" s="62"/>
      <c r="H757" s="62"/>
      <c r="I757" s="63" t="s">
        <v>2059</v>
      </c>
    </row>
    <row r="758" spans="1:9" ht="24" x14ac:dyDescent="0.2">
      <c r="A758" s="176"/>
      <c r="B758" s="178"/>
      <c r="C758" s="178"/>
      <c r="D758" s="60" t="s">
        <v>444</v>
      </c>
      <c r="E758" s="183"/>
      <c r="F758" s="61"/>
      <c r="G758" s="62"/>
      <c r="H758" s="62"/>
      <c r="I758" s="63" t="s">
        <v>2060</v>
      </c>
    </row>
    <row r="759" spans="1:9" x14ac:dyDescent="0.2">
      <c r="A759" s="304"/>
      <c r="B759" s="172" t="s">
        <v>3160</v>
      </c>
      <c r="C759" s="172" t="s">
        <v>76</v>
      </c>
      <c r="D759" s="27" t="s">
        <v>444</v>
      </c>
      <c r="E759" s="182"/>
      <c r="F759" s="22" t="s">
        <v>1437</v>
      </c>
      <c r="G759" s="23" t="s">
        <v>1259</v>
      </c>
      <c r="H759" s="23" t="s">
        <v>460</v>
      </c>
      <c r="I759" s="9" t="s">
        <v>2061</v>
      </c>
    </row>
    <row r="760" spans="1:9" x14ac:dyDescent="0.2">
      <c r="A760" s="304"/>
      <c r="B760" s="172" t="s">
        <v>3160</v>
      </c>
      <c r="C760" s="172" t="s">
        <v>76</v>
      </c>
      <c r="D760" s="27" t="s">
        <v>444</v>
      </c>
      <c r="E760" s="182"/>
      <c r="F760" s="22" t="s">
        <v>1437</v>
      </c>
      <c r="G760" s="23" t="s">
        <v>1259</v>
      </c>
      <c r="H760" s="23" t="s">
        <v>143</v>
      </c>
      <c r="I760" s="9" t="s">
        <v>2062</v>
      </c>
    </row>
    <row r="761" spans="1:9" ht="24" x14ac:dyDescent="0.2">
      <c r="A761" s="304"/>
      <c r="B761" s="172" t="s">
        <v>3160</v>
      </c>
      <c r="C761" s="172" t="s">
        <v>76</v>
      </c>
      <c r="D761" s="27" t="s">
        <v>444</v>
      </c>
      <c r="E761" s="182"/>
      <c r="F761" s="22" t="s">
        <v>1437</v>
      </c>
      <c r="G761" s="23" t="s">
        <v>1435</v>
      </c>
      <c r="H761" s="23" t="s">
        <v>465</v>
      </c>
      <c r="I761" s="9" t="s">
        <v>3715</v>
      </c>
    </row>
    <row r="762" spans="1:9" x14ac:dyDescent="0.2">
      <c r="A762" s="174"/>
      <c r="B762" s="178"/>
      <c r="C762" s="178"/>
      <c r="D762" s="60" t="s">
        <v>444</v>
      </c>
      <c r="E762" s="183"/>
      <c r="F762" s="61"/>
      <c r="G762" s="62"/>
      <c r="H762" s="62"/>
      <c r="I762" s="63" t="s">
        <v>2064</v>
      </c>
    </row>
    <row r="763" spans="1:9" x14ac:dyDescent="0.2">
      <c r="A763" s="304"/>
      <c r="B763" s="172" t="s">
        <v>3160</v>
      </c>
      <c r="C763" s="172" t="s">
        <v>76</v>
      </c>
      <c r="D763" s="27" t="s">
        <v>444</v>
      </c>
      <c r="E763" s="182"/>
      <c r="F763" s="22" t="s">
        <v>1437</v>
      </c>
      <c r="G763" s="23" t="s">
        <v>1259</v>
      </c>
      <c r="H763" s="23" t="s">
        <v>460</v>
      </c>
      <c r="I763" s="9" t="s">
        <v>2065</v>
      </c>
    </row>
    <row r="764" spans="1:9" x14ac:dyDescent="0.2">
      <c r="A764" s="304"/>
      <c r="B764" s="172" t="s">
        <v>3160</v>
      </c>
      <c r="C764" s="172" t="s">
        <v>76</v>
      </c>
      <c r="D764" s="27" t="s">
        <v>444</v>
      </c>
      <c r="E764" s="182"/>
      <c r="F764" s="22" t="s">
        <v>1437</v>
      </c>
      <c r="G764" s="23" t="s">
        <v>1259</v>
      </c>
      <c r="H764" s="23" t="s">
        <v>457</v>
      </c>
      <c r="I764" s="9" t="s">
        <v>2066</v>
      </c>
    </row>
    <row r="765" spans="1:9" x14ac:dyDescent="0.2">
      <c r="A765" s="304"/>
      <c r="B765" s="172" t="s">
        <v>3160</v>
      </c>
      <c r="C765" s="172" t="s">
        <v>76</v>
      </c>
      <c r="D765" s="27" t="s">
        <v>444</v>
      </c>
      <c r="E765" s="182"/>
      <c r="F765" s="22" t="s">
        <v>1437</v>
      </c>
      <c r="G765" s="23" t="s">
        <v>1259</v>
      </c>
      <c r="H765" s="23" t="s">
        <v>143</v>
      </c>
      <c r="I765" s="9" t="s">
        <v>2067</v>
      </c>
    </row>
    <row r="766" spans="1:9" x14ac:dyDescent="0.2">
      <c r="A766" s="176"/>
      <c r="B766" s="178"/>
      <c r="C766" s="178"/>
      <c r="D766" s="60" t="s">
        <v>444</v>
      </c>
      <c r="E766" s="183"/>
      <c r="F766" s="61"/>
      <c r="G766" s="62"/>
      <c r="H766" s="62"/>
      <c r="I766" s="63" t="s">
        <v>2068</v>
      </c>
    </row>
    <row r="767" spans="1:9" x14ac:dyDescent="0.2">
      <c r="A767" s="304"/>
      <c r="B767" s="172" t="s">
        <v>3160</v>
      </c>
      <c r="C767" s="172" t="s">
        <v>76</v>
      </c>
      <c r="D767" s="27" t="s">
        <v>444</v>
      </c>
      <c r="E767" s="182"/>
      <c r="F767" s="22" t="s">
        <v>1437</v>
      </c>
      <c r="G767" s="23" t="s">
        <v>1259</v>
      </c>
      <c r="H767" s="23" t="s">
        <v>460</v>
      </c>
      <c r="I767" s="9" t="s">
        <v>2069</v>
      </c>
    </row>
    <row r="768" spans="1:9" x14ac:dyDescent="0.2">
      <c r="A768" s="176"/>
      <c r="B768" s="178"/>
      <c r="C768" s="178"/>
      <c r="D768" s="60" t="s">
        <v>444</v>
      </c>
      <c r="E768" s="183"/>
      <c r="F768" s="61"/>
      <c r="G768" s="62"/>
      <c r="H768" s="62"/>
      <c r="I768" s="63" t="s">
        <v>2070</v>
      </c>
    </row>
    <row r="769" spans="1:9" x14ac:dyDescent="0.2">
      <c r="A769" s="304"/>
      <c r="B769" s="172" t="s">
        <v>3160</v>
      </c>
      <c r="C769" s="172" t="s">
        <v>76</v>
      </c>
      <c r="D769" s="27" t="s">
        <v>444</v>
      </c>
      <c r="E769" s="182"/>
      <c r="F769" s="22" t="s">
        <v>1437</v>
      </c>
      <c r="G769" s="23" t="s">
        <v>1259</v>
      </c>
      <c r="H769" s="23" t="s">
        <v>283</v>
      </c>
      <c r="I769" s="9" t="s">
        <v>2071</v>
      </c>
    </row>
    <row r="770" spans="1:9" x14ac:dyDescent="0.2">
      <c r="A770" s="304"/>
      <c r="B770" s="172" t="s">
        <v>3160</v>
      </c>
      <c r="C770" s="172" t="s">
        <v>76</v>
      </c>
      <c r="D770" s="27" t="s">
        <v>444</v>
      </c>
      <c r="E770" s="182"/>
      <c r="F770" s="22" t="s">
        <v>1437</v>
      </c>
      <c r="G770" s="23" t="s">
        <v>443</v>
      </c>
      <c r="H770" s="23" t="s">
        <v>479</v>
      </c>
      <c r="I770" s="9" t="s">
        <v>2072</v>
      </c>
    </row>
    <row r="771" spans="1:9" x14ac:dyDescent="0.2">
      <c r="A771" s="304"/>
      <c r="B771" s="172" t="s">
        <v>3160</v>
      </c>
      <c r="C771" s="172" t="s">
        <v>76</v>
      </c>
      <c r="D771" s="27" t="s">
        <v>444</v>
      </c>
      <c r="E771" s="182"/>
      <c r="F771" s="22" t="s">
        <v>1437</v>
      </c>
      <c r="G771" s="23" t="s">
        <v>1435</v>
      </c>
      <c r="H771" s="23" t="s">
        <v>26</v>
      </c>
      <c r="I771" s="9" t="s">
        <v>2073</v>
      </c>
    </row>
    <row r="772" spans="1:9" x14ac:dyDescent="0.2">
      <c r="A772" s="304"/>
      <c r="B772" s="172" t="s">
        <v>3160</v>
      </c>
      <c r="C772" s="172" t="s">
        <v>76</v>
      </c>
      <c r="D772" s="27" t="s">
        <v>444</v>
      </c>
      <c r="E772" s="182"/>
      <c r="F772" s="22" t="s">
        <v>1437</v>
      </c>
      <c r="G772" s="23" t="s">
        <v>1259</v>
      </c>
      <c r="H772" s="23" t="s">
        <v>460</v>
      </c>
      <c r="I772" s="9" t="s">
        <v>2074</v>
      </c>
    </row>
    <row r="773" spans="1:9" x14ac:dyDescent="0.2">
      <c r="A773" s="304"/>
      <c r="B773" s="172" t="s">
        <v>3160</v>
      </c>
      <c r="C773" s="172" t="s">
        <v>76</v>
      </c>
      <c r="D773" s="27" t="s">
        <v>444</v>
      </c>
      <c r="E773" s="182"/>
      <c r="F773" s="22" t="s">
        <v>1437</v>
      </c>
      <c r="G773" s="23" t="s">
        <v>1259</v>
      </c>
      <c r="H773" s="23" t="s">
        <v>460</v>
      </c>
      <c r="I773" s="9" t="s">
        <v>2075</v>
      </c>
    </row>
    <row r="774" spans="1:9" x14ac:dyDescent="0.2">
      <c r="A774" s="304"/>
      <c r="B774" s="172" t="s">
        <v>3160</v>
      </c>
      <c r="C774" s="172" t="s">
        <v>76</v>
      </c>
      <c r="D774" s="27" t="s">
        <v>444</v>
      </c>
      <c r="E774" s="182"/>
      <c r="F774" s="22" t="s">
        <v>1437</v>
      </c>
      <c r="G774" s="23" t="s">
        <v>1259</v>
      </c>
      <c r="H774" s="23" t="s">
        <v>375</v>
      </c>
      <c r="I774" s="9" t="s">
        <v>3491</v>
      </c>
    </row>
    <row r="775" spans="1:9" ht="15" x14ac:dyDescent="0.2">
      <c r="A775" s="304"/>
      <c r="B775" s="172" t="s">
        <v>3160</v>
      </c>
      <c r="C775" s="172" t="s">
        <v>76</v>
      </c>
      <c r="D775" s="27" t="s">
        <v>444</v>
      </c>
      <c r="E775" s="182"/>
      <c r="F775" s="22" t="s">
        <v>1437</v>
      </c>
      <c r="G775" s="23" t="s">
        <v>1259</v>
      </c>
      <c r="H775" s="23" t="s">
        <v>142</v>
      </c>
      <c r="I775" s="9" t="s">
        <v>3490</v>
      </c>
    </row>
    <row r="776" spans="1:9" x14ac:dyDescent="0.2">
      <c r="A776" s="304"/>
      <c r="B776" s="172" t="s">
        <v>3160</v>
      </c>
      <c r="C776" s="172" t="s">
        <v>76</v>
      </c>
      <c r="D776" s="27" t="s">
        <v>444</v>
      </c>
      <c r="E776" s="182"/>
      <c r="F776" s="22" t="s">
        <v>1437</v>
      </c>
      <c r="G776" s="23" t="s">
        <v>1259</v>
      </c>
      <c r="H776" s="23" t="s">
        <v>283</v>
      </c>
      <c r="I776" s="9" t="s">
        <v>3589</v>
      </c>
    </row>
    <row r="777" spans="1:9" x14ac:dyDescent="0.2">
      <c r="A777" s="304"/>
      <c r="B777" s="172" t="s">
        <v>3160</v>
      </c>
      <c r="C777" s="172" t="s">
        <v>76</v>
      </c>
      <c r="D777" s="27" t="s">
        <v>444</v>
      </c>
      <c r="E777" s="182"/>
      <c r="F777" s="22" t="s">
        <v>1437</v>
      </c>
      <c r="G777" s="23" t="s">
        <v>1259</v>
      </c>
      <c r="H777" s="23" t="s">
        <v>460</v>
      </c>
      <c r="I777" s="9" t="s">
        <v>3717</v>
      </c>
    </row>
    <row r="778" spans="1:9" ht="24" x14ac:dyDescent="0.2">
      <c r="A778" s="304"/>
      <c r="B778" s="172" t="s">
        <v>3160</v>
      </c>
      <c r="C778" s="172" t="s">
        <v>76</v>
      </c>
      <c r="D778" s="27" t="s">
        <v>444</v>
      </c>
      <c r="E778" s="182"/>
      <c r="F778" s="22" t="s">
        <v>1437</v>
      </c>
      <c r="G778" s="23" t="s">
        <v>1259</v>
      </c>
      <c r="H778" s="23" t="s">
        <v>142</v>
      </c>
      <c r="I778" s="9" t="s">
        <v>3610</v>
      </c>
    </row>
    <row r="779" spans="1:9" ht="24" x14ac:dyDescent="0.2">
      <c r="A779" s="304"/>
      <c r="B779" s="172" t="s">
        <v>3160</v>
      </c>
      <c r="C779" s="172" t="s">
        <v>76</v>
      </c>
      <c r="D779" s="27" t="s">
        <v>444</v>
      </c>
      <c r="E779" s="182"/>
      <c r="F779" s="22" t="s">
        <v>1437</v>
      </c>
      <c r="G779" s="23" t="s">
        <v>1259</v>
      </c>
      <c r="H779" s="23" t="s">
        <v>460</v>
      </c>
      <c r="I779" s="9" t="s">
        <v>3716</v>
      </c>
    </row>
    <row r="780" spans="1:9" ht="51.75" customHeight="1" x14ac:dyDescent="0.2">
      <c r="A780" s="304">
        <f>+A751+1</f>
        <v>60</v>
      </c>
      <c r="B780" s="308" t="s">
        <v>3192</v>
      </c>
      <c r="C780" s="308" t="s">
        <v>76</v>
      </c>
      <c r="D780" s="188" t="s">
        <v>2103</v>
      </c>
      <c r="E780" s="309">
        <f>COUNTIF($B$8:$B$822,"FZ")-1</f>
        <v>5</v>
      </c>
      <c r="F780" s="305" t="s">
        <v>1436</v>
      </c>
      <c r="G780" s="305" t="s">
        <v>1259</v>
      </c>
      <c r="H780" s="305" t="s">
        <v>460</v>
      </c>
      <c r="I780" s="306" t="s">
        <v>3746</v>
      </c>
    </row>
    <row r="781" spans="1:9" ht="48" x14ac:dyDescent="0.2">
      <c r="A781" s="304"/>
      <c r="B781" s="172" t="s">
        <v>3192</v>
      </c>
      <c r="C781" s="172" t="s">
        <v>76</v>
      </c>
      <c r="D781" s="27" t="s">
        <v>2103</v>
      </c>
      <c r="E781" s="182"/>
      <c r="F781" s="22" t="s">
        <v>1437</v>
      </c>
      <c r="G781" s="23" t="s">
        <v>1259</v>
      </c>
      <c r="H781" s="23" t="s">
        <v>460</v>
      </c>
      <c r="I781" s="9" t="s">
        <v>3605</v>
      </c>
    </row>
    <row r="782" spans="1:9" ht="24" x14ac:dyDescent="0.2">
      <c r="A782" s="304"/>
      <c r="B782" s="172" t="s">
        <v>3192</v>
      </c>
      <c r="C782" s="172" t="s">
        <v>76</v>
      </c>
      <c r="D782" s="27" t="s">
        <v>2103</v>
      </c>
      <c r="E782" s="182"/>
      <c r="F782" s="22" t="s">
        <v>1437</v>
      </c>
      <c r="G782" s="23" t="s">
        <v>1259</v>
      </c>
      <c r="H782" s="23" t="s">
        <v>143</v>
      </c>
      <c r="I782" s="9" t="s">
        <v>2078</v>
      </c>
    </row>
    <row r="783" spans="1:9" ht="24" x14ac:dyDescent="0.2">
      <c r="A783" s="304"/>
      <c r="B783" s="172" t="s">
        <v>3192</v>
      </c>
      <c r="C783" s="172" t="s">
        <v>76</v>
      </c>
      <c r="D783" s="27" t="s">
        <v>2103</v>
      </c>
      <c r="E783" s="182"/>
      <c r="F783" s="22" t="s">
        <v>1437</v>
      </c>
      <c r="G783" s="23" t="s">
        <v>1259</v>
      </c>
      <c r="H783" s="23" t="s">
        <v>460</v>
      </c>
      <c r="I783" s="9" t="s">
        <v>2079</v>
      </c>
    </row>
    <row r="784" spans="1:9" ht="24" x14ac:dyDescent="0.2">
      <c r="A784" s="304"/>
      <c r="B784" s="172" t="s">
        <v>3192</v>
      </c>
      <c r="C784" s="172" t="s">
        <v>76</v>
      </c>
      <c r="D784" s="27" t="s">
        <v>2103</v>
      </c>
      <c r="E784" s="182"/>
      <c r="F784" s="22" t="s">
        <v>1437</v>
      </c>
      <c r="G784" s="23" t="s">
        <v>1259</v>
      </c>
      <c r="H784" s="23" t="s">
        <v>460</v>
      </c>
      <c r="I784" s="9" t="s">
        <v>2080</v>
      </c>
    </row>
    <row r="785" spans="1:9" x14ac:dyDescent="0.2">
      <c r="A785" s="304"/>
      <c r="B785" s="172" t="s">
        <v>3192</v>
      </c>
      <c r="C785" s="172" t="s">
        <v>76</v>
      </c>
      <c r="D785" s="27" t="s">
        <v>2103</v>
      </c>
      <c r="E785" s="182"/>
      <c r="F785" s="22" t="s">
        <v>1437</v>
      </c>
      <c r="G785" s="23" t="s">
        <v>1259</v>
      </c>
      <c r="H785" s="23" t="s">
        <v>142</v>
      </c>
      <c r="I785" s="9" t="s">
        <v>2081</v>
      </c>
    </row>
    <row r="786" spans="1:9" ht="24" x14ac:dyDescent="0.2">
      <c r="A786" s="304">
        <f>+A780+1</f>
        <v>61</v>
      </c>
      <c r="B786" s="308" t="s">
        <v>3151</v>
      </c>
      <c r="C786" s="308" t="s">
        <v>76</v>
      </c>
      <c r="D786" s="188" t="s">
        <v>2104</v>
      </c>
      <c r="E786" s="309">
        <f>COUNTIF($B$8:$B$822,"TF")-1</f>
        <v>3</v>
      </c>
      <c r="F786" s="305" t="s">
        <v>1436</v>
      </c>
      <c r="G786" s="305" t="s">
        <v>1259</v>
      </c>
      <c r="H786" s="305" t="s">
        <v>460</v>
      </c>
      <c r="I786" s="306" t="s">
        <v>3632</v>
      </c>
    </row>
    <row r="787" spans="1:9" x14ac:dyDescent="0.2">
      <c r="A787" s="304"/>
      <c r="B787" s="172" t="s">
        <v>3151</v>
      </c>
      <c r="C787" s="172" t="s">
        <v>76</v>
      </c>
      <c r="D787" s="27" t="s">
        <v>2104</v>
      </c>
      <c r="E787" s="182"/>
      <c r="F787" s="22" t="s">
        <v>1437</v>
      </c>
      <c r="G787" s="23" t="s">
        <v>1259</v>
      </c>
      <c r="H787" s="23" t="s">
        <v>142</v>
      </c>
      <c r="I787" s="9" t="s">
        <v>2084</v>
      </c>
    </row>
    <row r="788" spans="1:9" x14ac:dyDescent="0.2">
      <c r="A788" s="304"/>
      <c r="B788" s="172" t="s">
        <v>3151</v>
      </c>
      <c r="C788" s="172" t="s">
        <v>76</v>
      </c>
      <c r="D788" s="27" t="s">
        <v>2104</v>
      </c>
      <c r="E788" s="182"/>
      <c r="F788" s="22" t="s">
        <v>1437</v>
      </c>
      <c r="G788" s="23" t="s">
        <v>1435</v>
      </c>
      <c r="H788" s="23" t="s">
        <v>465</v>
      </c>
      <c r="I788" s="9" t="s">
        <v>3631</v>
      </c>
    </row>
    <row r="789" spans="1:9" ht="24" x14ac:dyDescent="0.2">
      <c r="A789" s="304"/>
      <c r="B789" s="172" t="s">
        <v>3151</v>
      </c>
      <c r="C789" s="172" t="s">
        <v>76</v>
      </c>
      <c r="D789" s="27" t="s">
        <v>2104</v>
      </c>
      <c r="E789" s="182"/>
      <c r="F789" s="22" t="s">
        <v>1437</v>
      </c>
      <c r="G789" s="23" t="s">
        <v>1259</v>
      </c>
      <c r="H789" s="23" t="s">
        <v>646</v>
      </c>
      <c r="I789" s="9" t="s">
        <v>2086</v>
      </c>
    </row>
    <row r="790" spans="1:9" x14ac:dyDescent="0.2">
      <c r="A790" s="304">
        <f>+A786+1</f>
        <v>62</v>
      </c>
      <c r="B790" s="308" t="s">
        <v>2567</v>
      </c>
      <c r="C790" s="308" t="s">
        <v>76</v>
      </c>
      <c r="D790" s="188" t="s">
        <v>2105</v>
      </c>
      <c r="E790" s="309">
        <f>COUNTIF($B$8:$B$822,"MK")-1</f>
        <v>1</v>
      </c>
      <c r="F790" s="305" t="s">
        <v>1436</v>
      </c>
      <c r="G790" s="305" t="s">
        <v>1259</v>
      </c>
      <c r="H790" s="305" t="s">
        <v>460</v>
      </c>
      <c r="I790" s="306" t="s">
        <v>2087</v>
      </c>
    </row>
    <row r="791" spans="1:9" ht="24" x14ac:dyDescent="0.2">
      <c r="A791" s="304"/>
      <c r="B791" s="172" t="s">
        <v>2567</v>
      </c>
      <c r="C791" s="172" t="s">
        <v>76</v>
      </c>
      <c r="D791" s="27" t="s">
        <v>2105</v>
      </c>
      <c r="E791" s="182"/>
      <c r="F791" s="22" t="s">
        <v>1437</v>
      </c>
      <c r="G791" s="23" t="s">
        <v>1259</v>
      </c>
      <c r="H791" s="23" t="s">
        <v>142</v>
      </c>
      <c r="I791" s="9" t="s">
        <v>2088</v>
      </c>
    </row>
    <row r="792" spans="1:9" ht="36" x14ac:dyDescent="0.2">
      <c r="A792" s="304">
        <f>+A790+1</f>
        <v>63</v>
      </c>
      <c r="B792" s="308" t="s">
        <v>2622</v>
      </c>
      <c r="C792" s="308" t="s">
        <v>76</v>
      </c>
      <c r="D792" s="188" t="s">
        <v>2143</v>
      </c>
      <c r="E792" s="309">
        <f>COUNTIF($B$8:$B$822,"AF")-1</f>
        <v>1</v>
      </c>
      <c r="F792" s="305" t="s">
        <v>1436</v>
      </c>
      <c r="G792" s="305" t="s">
        <v>1259</v>
      </c>
      <c r="H792" s="305" t="s">
        <v>460</v>
      </c>
      <c r="I792" s="306" t="s">
        <v>2144</v>
      </c>
    </row>
    <row r="793" spans="1:9" ht="24" x14ac:dyDescent="0.2">
      <c r="A793" s="304"/>
      <c r="B793" s="172" t="s">
        <v>2622</v>
      </c>
      <c r="C793" s="172" t="s">
        <v>76</v>
      </c>
      <c r="D793" s="27" t="s">
        <v>2143</v>
      </c>
      <c r="E793" s="182"/>
      <c r="F793" s="22" t="s">
        <v>1437</v>
      </c>
      <c r="G793" s="23" t="s">
        <v>1259</v>
      </c>
      <c r="H793" s="23" t="s">
        <v>460</v>
      </c>
      <c r="I793" s="9" t="s">
        <v>2145</v>
      </c>
    </row>
    <row r="794" spans="1:9" ht="24" x14ac:dyDescent="0.2">
      <c r="A794" s="304">
        <f>+A792+1</f>
        <v>64</v>
      </c>
      <c r="B794" s="308" t="s">
        <v>2281</v>
      </c>
      <c r="C794" s="308" t="s">
        <v>76</v>
      </c>
      <c r="D794" s="188" t="s">
        <v>3429</v>
      </c>
      <c r="E794" s="309">
        <f>COUNTIF($B$8:$B$822,"MI")-1</f>
        <v>1</v>
      </c>
      <c r="F794" s="305" t="s">
        <v>1436</v>
      </c>
      <c r="G794" s="305" t="s">
        <v>1259</v>
      </c>
      <c r="H794" s="305" t="s">
        <v>460</v>
      </c>
      <c r="I794" s="306" t="s">
        <v>3431</v>
      </c>
    </row>
    <row r="795" spans="1:9" ht="24" x14ac:dyDescent="0.2">
      <c r="A795" s="304"/>
      <c r="B795" s="172" t="s">
        <v>2281</v>
      </c>
      <c r="C795" s="172" t="s">
        <v>76</v>
      </c>
      <c r="D795" s="27" t="s">
        <v>3429</v>
      </c>
      <c r="E795" s="182"/>
      <c r="F795" s="22" t="s">
        <v>1437</v>
      </c>
      <c r="G795" s="23" t="s">
        <v>1259</v>
      </c>
      <c r="H795" s="23" t="s">
        <v>460</v>
      </c>
      <c r="I795" s="9" t="s">
        <v>3430</v>
      </c>
    </row>
    <row r="796" spans="1:9" ht="24" x14ac:dyDescent="0.2">
      <c r="A796" s="174"/>
      <c r="B796" s="226"/>
      <c r="C796" s="226"/>
      <c r="D796" s="227" t="s">
        <v>3432</v>
      </c>
      <c r="E796" s="194"/>
      <c r="F796" s="62"/>
      <c r="G796" s="62"/>
      <c r="H796" s="62"/>
      <c r="I796" s="63" t="s">
        <v>3433</v>
      </c>
    </row>
    <row r="797" spans="1:9" x14ac:dyDescent="0.2">
      <c r="A797" s="176"/>
      <c r="B797" s="226"/>
      <c r="C797" s="226"/>
      <c r="D797" s="227" t="s">
        <v>3432</v>
      </c>
      <c r="E797" s="183"/>
      <c r="F797" s="61"/>
      <c r="G797" s="62"/>
      <c r="H797" s="62"/>
      <c r="I797" s="63" t="s">
        <v>3434</v>
      </c>
    </row>
  </sheetData>
  <autoFilter ref="A1:I797"/>
  <mergeCells count="1">
    <mergeCell ref="D554:E554"/>
  </mergeCells>
  <pageMargins left="0.7" right="0.7" top="0.75" bottom="0.75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XEZ40"/>
  <sheetViews>
    <sheetView topLeftCell="A19" workbookViewId="0">
      <selection activeCell="D48" sqref="D48"/>
    </sheetView>
  </sheetViews>
  <sheetFormatPr defaultRowHeight="12.75" x14ac:dyDescent="0.2"/>
  <cols>
    <col min="1" max="1" width="9.7109375" style="290" customWidth="1"/>
    <col min="2" max="2" width="13" customWidth="1"/>
    <col min="3" max="3" width="117.28515625" bestFit="1" customWidth="1"/>
    <col min="4" max="4" width="134.140625" bestFit="1" customWidth="1"/>
  </cols>
  <sheetData>
    <row r="1" spans="1:16380" ht="72.75" thickTop="1" x14ac:dyDescent="0.2">
      <c r="A1" s="12" t="s">
        <v>3400</v>
      </c>
      <c r="B1" s="12" t="s">
        <v>75</v>
      </c>
      <c r="C1" s="12" t="s">
        <v>126</v>
      </c>
      <c r="D1" s="12" t="s">
        <v>2092</v>
      </c>
      <c r="E1" s="12" t="s">
        <v>3400</v>
      </c>
      <c r="F1" s="12" t="s">
        <v>75</v>
      </c>
      <c r="G1" s="12" t="s">
        <v>126</v>
      </c>
      <c r="H1" s="12" t="s">
        <v>3402</v>
      </c>
      <c r="I1" s="12" t="s">
        <v>1902</v>
      </c>
      <c r="J1" s="12" t="s">
        <v>2089</v>
      </c>
      <c r="K1" s="12" t="s">
        <v>2090</v>
      </c>
      <c r="L1" s="12" t="s">
        <v>2092</v>
      </c>
      <c r="M1" s="12" t="s">
        <v>3400</v>
      </c>
      <c r="N1" s="12" t="s">
        <v>75</v>
      </c>
      <c r="O1" s="12" t="s">
        <v>126</v>
      </c>
      <c r="P1" s="12" t="s">
        <v>3402</v>
      </c>
      <c r="Q1" s="12" t="s">
        <v>1902</v>
      </c>
      <c r="R1" s="12" t="s">
        <v>2089</v>
      </c>
      <c r="S1" s="12" t="s">
        <v>2090</v>
      </c>
      <c r="T1" s="12" t="s">
        <v>2092</v>
      </c>
      <c r="U1" s="12" t="s">
        <v>3400</v>
      </c>
      <c r="V1" s="12" t="s">
        <v>75</v>
      </c>
      <c r="W1" s="12" t="s">
        <v>126</v>
      </c>
      <c r="X1" s="12" t="s">
        <v>3402</v>
      </c>
      <c r="Y1" s="12" t="s">
        <v>1902</v>
      </c>
      <c r="Z1" s="12" t="s">
        <v>2089</v>
      </c>
      <c r="AA1" s="12" t="s">
        <v>2090</v>
      </c>
      <c r="AB1" s="12" t="s">
        <v>2092</v>
      </c>
      <c r="AC1" s="12" t="s">
        <v>3400</v>
      </c>
      <c r="AD1" s="12" t="s">
        <v>75</v>
      </c>
      <c r="AE1" s="12" t="s">
        <v>126</v>
      </c>
      <c r="AF1" s="12" t="s">
        <v>3402</v>
      </c>
      <c r="AG1" s="12" t="s">
        <v>1902</v>
      </c>
      <c r="AH1" s="12" t="s">
        <v>2089</v>
      </c>
      <c r="AI1" s="12" t="s">
        <v>2090</v>
      </c>
      <c r="AJ1" s="12" t="s">
        <v>2092</v>
      </c>
      <c r="AK1" s="12" t="s">
        <v>3400</v>
      </c>
      <c r="AL1" s="12" t="s">
        <v>75</v>
      </c>
      <c r="AM1" s="12" t="s">
        <v>126</v>
      </c>
      <c r="AN1" s="12" t="s">
        <v>3402</v>
      </c>
      <c r="AO1" s="12" t="s">
        <v>1902</v>
      </c>
      <c r="AP1" s="12" t="s">
        <v>2089</v>
      </c>
      <c r="AQ1" s="12" t="s">
        <v>2090</v>
      </c>
      <c r="AR1" s="12" t="s">
        <v>2092</v>
      </c>
      <c r="AS1" s="12" t="s">
        <v>3400</v>
      </c>
      <c r="AT1" s="12" t="s">
        <v>75</v>
      </c>
      <c r="AU1" s="12" t="s">
        <v>126</v>
      </c>
      <c r="AV1" s="12" t="s">
        <v>3402</v>
      </c>
      <c r="AW1" s="12" t="s">
        <v>1902</v>
      </c>
      <c r="AX1" s="12" t="s">
        <v>2089</v>
      </c>
      <c r="AY1" s="12" t="s">
        <v>2090</v>
      </c>
      <c r="AZ1" s="12" t="s">
        <v>2092</v>
      </c>
      <c r="BA1" s="12" t="s">
        <v>3400</v>
      </c>
      <c r="BB1" s="12" t="s">
        <v>75</v>
      </c>
      <c r="BC1" s="12" t="s">
        <v>126</v>
      </c>
      <c r="BD1" s="12" t="s">
        <v>3402</v>
      </c>
      <c r="BE1" s="12" t="s">
        <v>1902</v>
      </c>
      <c r="BF1" s="12" t="s">
        <v>2089</v>
      </c>
      <c r="BG1" s="12" t="s">
        <v>2090</v>
      </c>
      <c r="BH1" s="12" t="s">
        <v>2092</v>
      </c>
      <c r="BI1" s="12" t="s">
        <v>3400</v>
      </c>
      <c r="BJ1" s="12" t="s">
        <v>75</v>
      </c>
      <c r="BK1" s="12" t="s">
        <v>126</v>
      </c>
      <c r="BL1" s="12" t="s">
        <v>3402</v>
      </c>
      <c r="BM1" s="12" t="s">
        <v>1902</v>
      </c>
      <c r="BN1" s="12" t="s">
        <v>2089</v>
      </c>
      <c r="BO1" s="12" t="s">
        <v>2090</v>
      </c>
      <c r="BP1" s="12" t="s">
        <v>2092</v>
      </c>
      <c r="BQ1" s="12" t="s">
        <v>3400</v>
      </c>
      <c r="BR1" s="12" t="s">
        <v>75</v>
      </c>
      <c r="BS1" s="12" t="s">
        <v>126</v>
      </c>
      <c r="BT1" s="12" t="s">
        <v>3402</v>
      </c>
      <c r="BU1" s="12" t="s">
        <v>1902</v>
      </c>
      <c r="BV1" s="12" t="s">
        <v>2089</v>
      </c>
      <c r="BW1" s="12" t="s">
        <v>2090</v>
      </c>
      <c r="BX1" s="12" t="s">
        <v>2092</v>
      </c>
      <c r="BY1" s="12" t="s">
        <v>3400</v>
      </c>
      <c r="BZ1" s="12" t="s">
        <v>75</v>
      </c>
      <c r="CA1" s="12" t="s">
        <v>126</v>
      </c>
      <c r="CB1" s="12" t="s">
        <v>3402</v>
      </c>
      <c r="CC1" s="12" t="s">
        <v>1902</v>
      </c>
      <c r="CD1" s="12" t="s">
        <v>2089</v>
      </c>
      <c r="CE1" s="12" t="s">
        <v>2090</v>
      </c>
      <c r="CF1" s="12" t="s">
        <v>2092</v>
      </c>
      <c r="CG1" s="12" t="s">
        <v>3400</v>
      </c>
      <c r="CH1" s="12" t="s">
        <v>75</v>
      </c>
      <c r="CI1" s="12" t="s">
        <v>126</v>
      </c>
      <c r="CJ1" s="12" t="s">
        <v>3402</v>
      </c>
      <c r="CK1" s="12" t="s">
        <v>1902</v>
      </c>
      <c r="CL1" s="12" t="s">
        <v>2089</v>
      </c>
      <c r="CM1" s="12" t="s">
        <v>2090</v>
      </c>
      <c r="CN1" s="12" t="s">
        <v>2092</v>
      </c>
      <c r="CO1" s="12" t="s">
        <v>3400</v>
      </c>
      <c r="CP1" s="12" t="s">
        <v>75</v>
      </c>
      <c r="CQ1" s="12" t="s">
        <v>126</v>
      </c>
      <c r="CR1" s="12" t="s">
        <v>3402</v>
      </c>
      <c r="CS1" s="12" t="s">
        <v>1902</v>
      </c>
      <c r="CT1" s="12" t="s">
        <v>2089</v>
      </c>
      <c r="CU1" s="12" t="s">
        <v>2090</v>
      </c>
      <c r="CV1" s="12" t="s">
        <v>2092</v>
      </c>
      <c r="CW1" s="12" t="s">
        <v>3400</v>
      </c>
      <c r="CX1" s="12" t="s">
        <v>75</v>
      </c>
      <c r="CY1" s="12" t="s">
        <v>126</v>
      </c>
      <c r="CZ1" s="12" t="s">
        <v>3402</v>
      </c>
      <c r="DA1" s="12" t="s">
        <v>1902</v>
      </c>
      <c r="DB1" s="12" t="s">
        <v>2089</v>
      </c>
      <c r="DC1" s="12" t="s">
        <v>2090</v>
      </c>
      <c r="DD1" s="12" t="s">
        <v>2092</v>
      </c>
      <c r="DE1" s="12" t="s">
        <v>3400</v>
      </c>
      <c r="DF1" s="12" t="s">
        <v>75</v>
      </c>
      <c r="DG1" s="12" t="s">
        <v>126</v>
      </c>
      <c r="DH1" s="12" t="s">
        <v>3402</v>
      </c>
      <c r="DI1" s="12" t="s">
        <v>1902</v>
      </c>
      <c r="DJ1" s="12" t="s">
        <v>2089</v>
      </c>
      <c r="DK1" s="12" t="s">
        <v>2090</v>
      </c>
      <c r="DL1" s="12" t="s">
        <v>2092</v>
      </c>
      <c r="DM1" s="12" t="s">
        <v>3400</v>
      </c>
      <c r="DN1" s="12" t="s">
        <v>75</v>
      </c>
      <c r="DO1" s="12" t="s">
        <v>126</v>
      </c>
      <c r="DP1" s="12" t="s">
        <v>3402</v>
      </c>
      <c r="DQ1" s="12" t="s">
        <v>1902</v>
      </c>
      <c r="DR1" s="12" t="s">
        <v>2089</v>
      </c>
      <c r="DS1" s="12" t="s">
        <v>2090</v>
      </c>
      <c r="DT1" s="12" t="s">
        <v>2092</v>
      </c>
      <c r="DU1" s="12" t="s">
        <v>3400</v>
      </c>
      <c r="DV1" s="12" t="s">
        <v>75</v>
      </c>
      <c r="DW1" s="12" t="s">
        <v>126</v>
      </c>
      <c r="DX1" s="12" t="s">
        <v>3402</v>
      </c>
      <c r="DY1" s="12" t="s">
        <v>1902</v>
      </c>
      <c r="DZ1" s="12" t="s">
        <v>2089</v>
      </c>
      <c r="EA1" s="12" t="s">
        <v>2090</v>
      </c>
      <c r="EB1" s="12" t="s">
        <v>2092</v>
      </c>
      <c r="EC1" s="12" t="s">
        <v>3400</v>
      </c>
      <c r="ED1" s="12" t="s">
        <v>75</v>
      </c>
      <c r="EE1" s="12" t="s">
        <v>126</v>
      </c>
      <c r="EF1" s="12" t="s">
        <v>3402</v>
      </c>
      <c r="EG1" s="12" t="s">
        <v>1902</v>
      </c>
      <c r="EH1" s="12" t="s">
        <v>2089</v>
      </c>
      <c r="EI1" s="12" t="s">
        <v>2090</v>
      </c>
      <c r="EJ1" s="12" t="s">
        <v>2092</v>
      </c>
      <c r="EK1" s="12" t="s">
        <v>3400</v>
      </c>
      <c r="EL1" s="12" t="s">
        <v>75</v>
      </c>
      <c r="EM1" s="12" t="s">
        <v>126</v>
      </c>
      <c r="EN1" s="12" t="s">
        <v>3402</v>
      </c>
      <c r="EO1" s="12" t="s">
        <v>1902</v>
      </c>
      <c r="EP1" s="12" t="s">
        <v>2089</v>
      </c>
      <c r="EQ1" s="12" t="s">
        <v>2090</v>
      </c>
      <c r="ER1" s="12" t="s">
        <v>2092</v>
      </c>
      <c r="ES1" s="12" t="s">
        <v>3400</v>
      </c>
      <c r="ET1" s="12" t="s">
        <v>75</v>
      </c>
      <c r="EU1" s="12" t="s">
        <v>126</v>
      </c>
      <c r="EV1" s="12" t="s">
        <v>3402</v>
      </c>
      <c r="EW1" s="12" t="s">
        <v>1902</v>
      </c>
      <c r="EX1" s="12" t="s">
        <v>2089</v>
      </c>
      <c r="EY1" s="12" t="s">
        <v>2090</v>
      </c>
      <c r="EZ1" s="12" t="s">
        <v>2092</v>
      </c>
      <c r="FA1" s="12" t="s">
        <v>3400</v>
      </c>
      <c r="FB1" s="12" t="s">
        <v>75</v>
      </c>
      <c r="FC1" s="12" t="s">
        <v>126</v>
      </c>
      <c r="FD1" s="12" t="s">
        <v>3402</v>
      </c>
      <c r="FE1" s="12" t="s">
        <v>1902</v>
      </c>
      <c r="FF1" s="12" t="s">
        <v>2089</v>
      </c>
      <c r="FG1" s="12" t="s">
        <v>2090</v>
      </c>
      <c r="FH1" s="12" t="s">
        <v>2092</v>
      </c>
      <c r="FI1" s="12" t="s">
        <v>3400</v>
      </c>
      <c r="FJ1" s="12" t="s">
        <v>75</v>
      </c>
      <c r="FK1" s="12" t="s">
        <v>126</v>
      </c>
      <c r="FL1" s="12" t="s">
        <v>3402</v>
      </c>
      <c r="FM1" s="12" t="s">
        <v>1902</v>
      </c>
      <c r="FN1" s="12" t="s">
        <v>2089</v>
      </c>
      <c r="FO1" s="12" t="s">
        <v>2090</v>
      </c>
      <c r="FP1" s="12" t="s">
        <v>2092</v>
      </c>
      <c r="FQ1" s="12" t="s">
        <v>3400</v>
      </c>
      <c r="FR1" s="12" t="s">
        <v>75</v>
      </c>
      <c r="FS1" s="12" t="s">
        <v>126</v>
      </c>
      <c r="FT1" s="12" t="s">
        <v>3402</v>
      </c>
      <c r="FU1" s="12" t="s">
        <v>1902</v>
      </c>
      <c r="FV1" s="12" t="s">
        <v>2089</v>
      </c>
      <c r="FW1" s="12" t="s">
        <v>2090</v>
      </c>
      <c r="FX1" s="12" t="s">
        <v>2092</v>
      </c>
      <c r="FY1" s="12" t="s">
        <v>3400</v>
      </c>
      <c r="FZ1" s="12" t="s">
        <v>75</v>
      </c>
      <c r="GA1" s="12" t="s">
        <v>126</v>
      </c>
      <c r="GB1" s="12" t="s">
        <v>3402</v>
      </c>
      <c r="GC1" s="12" t="s">
        <v>1902</v>
      </c>
      <c r="GD1" s="12" t="s">
        <v>2089</v>
      </c>
      <c r="GE1" s="12" t="s">
        <v>2090</v>
      </c>
      <c r="GF1" s="12" t="s">
        <v>2092</v>
      </c>
      <c r="GG1" s="12" t="s">
        <v>3400</v>
      </c>
      <c r="GH1" s="12" t="s">
        <v>75</v>
      </c>
      <c r="GI1" s="12" t="s">
        <v>126</v>
      </c>
      <c r="GJ1" s="12" t="s">
        <v>3402</v>
      </c>
      <c r="GK1" s="12" t="s">
        <v>1902</v>
      </c>
      <c r="GL1" s="12" t="s">
        <v>2089</v>
      </c>
      <c r="GM1" s="12" t="s">
        <v>2090</v>
      </c>
      <c r="GN1" s="12" t="s">
        <v>2092</v>
      </c>
      <c r="GO1" s="12" t="s">
        <v>3400</v>
      </c>
      <c r="GP1" s="12" t="s">
        <v>75</v>
      </c>
      <c r="GQ1" s="12" t="s">
        <v>126</v>
      </c>
      <c r="GR1" s="12" t="s">
        <v>3402</v>
      </c>
      <c r="GS1" s="12" t="s">
        <v>1902</v>
      </c>
      <c r="GT1" s="12" t="s">
        <v>2089</v>
      </c>
      <c r="GU1" s="12" t="s">
        <v>2090</v>
      </c>
      <c r="GV1" s="12" t="s">
        <v>2092</v>
      </c>
      <c r="GW1" s="12" t="s">
        <v>3400</v>
      </c>
      <c r="GX1" s="12" t="s">
        <v>75</v>
      </c>
      <c r="GY1" s="12" t="s">
        <v>126</v>
      </c>
      <c r="GZ1" s="12" t="s">
        <v>3402</v>
      </c>
      <c r="HA1" s="12" t="s">
        <v>1902</v>
      </c>
      <c r="HB1" s="12" t="s">
        <v>2089</v>
      </c>
      <c r="HC1" s="12" t="s">
        <v>2090</v>
      </c>
      <c r="HD1" s="12" t="s">
        <v>2092</v>
      </c>
      <c r="HE1" s="12" t="s">
        <v>3400</v>
      </c>
      <c r="HF1" s="12" t="s">
        <v>75</v>
      </c>
      <c r="HG1" s="12" t="s">
        <v>126</v>
      </c>
      <c r="HH1" s="12" t="s">
        <v>3402</v>
      </c>
      <c r="HI1" s="12" t="s">
        <v>1902</v>
      </c>
      <c r="HJ1" s="12" t="s">
        <v>2089</v>
      </c>
      <c r="HK1" s="12" t="s">
        <v>2090</v>
      </c>
      <c r="HL1" s="12" t="s">
        <v>2092</v>
      </c>
      <c r="HM1" s="12" t="s">
        <v>3400</v>
      </c>
      <c r="HN1" s="12" t="s">
        <v>75</v>
      </c>
      <c r="HO1" s="12" t="s">
        <v>126</v>
      </c>
      <c r="HP1" s="12" t="s">
        <v>3402</v>
      </c>
      <c r="HQ1" s="12" t="s">
        <v>1902</v>
      </c>
      <c r="HR1" s="12" t="s">
        <v>2089</v>
      </c>
      <c r="HS1" s="12" t="s">
        <v>2090</v>
      </c>
      <c r="HT1" s="12" t="s">
        <v>2092</v>
      </c>
      <c r="HU1" s="12" t="s">
        <v>3400</v>
      </c>
      <c r="HV1" s="12" t="s">
        <v>75</v>
      </c>
      <c r="HW1" s="12" t="s">
        <v>126</v>
      </c>
      <c r="HX1" s="12" t="s">
        <v>3402</v>
      </c>
      <c r="HY1" s="12" t="s">
        <v>1902</v>
      </c>
      <c r="HZ1" s="12" t="s">
        <v>2089</v>
      </c>
      <c r="IA1" s="12" t="s">
        <v>2090</v>
      </c>
      <c r="IB1" s="12" t="s">
        <v>2092</v>
      </c>
      <c r="IC1" s="12" t="s">
        <v>3400</v>
      </c>
      <c r="ID1" s="12" t="s">
        <v>75</v>
      </c>
      <c r="IE1" s="12" t="s">
        <v>126</v>
      </c>
      <c r="IF1" s="12" t="s">
        <v>3402</v>
      </c>
      <c r="IG1" s="12" t="s">
        <v>1902</v>
      </c>
      <c r="IH1" s="12" t="s">
        <v>2089</v>
      </c>
      <c r="II1" s="12" t="s">
        <v>2090</v>
      </c>
      <c r="IJ1" s="12" t="s">
        <v>2092</v>
      </c>
      <c r="IK1" s="12" t="s">
        <v>3400</v>
      </c>
      <c r="IL1" s="12" t="s">
        <v>75</v>
      </c>
      <c r="IM1" s="12" t="s">
        <v>126</v>
      </c>
      <c r="IN1" s="12" t="s">
        <v>3402</v>
      </c>
      <c r="IO1" s="12" t="s">
        <v>1902</v>
      </c>
      <c r="IP1" s="12" t="s">
        <v>2089</v>
      </c>
      <c r="IQ1" s="12" t="s">
        <v>2090</v>
      </c>
      <c r="IR1" s="12" t="s">
        <v>2092</v>
      </c>
      <c r="IS1" s="12" t="s">
        <v>3400</v>
      </c>
      <c r="IT1" s="12" t="s">
        <v>75</v>
      </c>
      <c r="IU1" s="12" t="s">
        <v>126</v>
      </c>
      <c r="IV1" s="12" t="s">
        <v>3402</v>
      </c>
      <c r="IW1" s="12" t="s">
        <v>1902</v>
      </c>
      <c r="IX1" s="12" t="s">
        <v>2089</v>
      </c>
      <c r="IY1" s="12" t="s">
        <v>2090</v>
      </c>
      <c r="IZ1" s="12" t="s">
        <v>2092</v>
      </c>
      <c r="JA1" s="12" t="s">
        <v>3400</v>
      </c>
      <c r="JB1" s="12" t="s">
        <v>75</v>
      </c>
      <c r="JC1" s="12" t="s">
        <v>126</v>
      </c>
      <c r="JD1" s="12" t="s">
        <v>3402</v>
      </c>
      <c r="JE1" s="12" t="s">
        <v>1902</v>
      </c>
      <c r="JF1" s="12" t="s">
        <v>2089</v>
      </c>
      <c r="JG1" s="12" t="s">
        <v>2090</v>
      </c>
      <c r="JH1" s="12" t="s">
        <v>2092</v>
      </c>
      <c r="JI1" s="12" t="s">
        <v>3400</v>
      </c>
      <c r="JJ1" s="12" t="s">
        <v>75</v>
      </c>
      <c r="JK1" s="12" t="s">
        <v>126</v>
      </c>
      <c r="JL1" s="12" t="s">
        <v>3402</v>
      </c>
      <c r="JM1" s="12" t="s">
        <v>1902</v>
      </c>
      <c r="JN1" s="12" t="s">
        <v>2089</v>
      </c>
      <c r="JO1" s="12" t="s">
        <v>2090</v>
      </c>
      <c r="JP1" s="12" t="s">
        <v>2092</v>
      </c>
      <c r="JQ1" s="12" t="s">
        <v>3400</v>
      </c>
      <c r="JR1" s="12" t="s">
        <v>75</v>
      </c>
      <c r="JS1" s="12" t="s">
        <v>126</v>
      </c>
      <c r="JT1" s="12" t="s">
        <v>3402</v>
      </c>
      <c r="JU1" s="12" t="s">
        <v>1902</v>
      </c>
      <c r="JV1" s="12" t="s">
        <v>2089</v>
      </c>
      <c r="JW1" s="12" t="s">
        <v>2090</v>
      </c>
      <c r="JX1" s="12" t="s">
        <v>2092</v>
      </c>
      <c r="JY1" s="12" t="s">
        <v>3400</v>
      </c>
      <c r="JZ1" s="12" t="s">
        <v>75</v>
      </c>
      <c r="KA1" s="12" t="s">
        <v>126</v>
      </c>
      <c r="KB1" s="12" t="s">
        <v>3402</v>
      </c>
      <c r="KC1" s="12" t="s">
        <v>1902</v>
      </c>
      <c r="KD1" s="12" t="s">
        <v>2089</v>
      </c>
      <c r="KE1" s="12" t="s">
        <v>2090</v>
      </c>
      <c r="KF1" s="12" t="s">
        <v>2092</v>
      </c>
      <c r="KG1" s="12" t="s">
        <v>3400</v>
      </c>
      <c r="KH1" s="12" t="s">
        <v>75</v>
      </c>
      <c r="KI1" s="12" t="s">
        <v>126</v>
      </c>
      <c r="KJ1" s="12" t="s">
        <v>3402</v>
      </c>
      <c r="KK1" s="12" t="s">
        <v>1902</v>
      </c>
      <c r="KL1" s="12" t="s">
        <v>2089</v>
      </c>
      <c r="KM1" s="12" t="s">
        <v>2090</v>
      </c>
      <c r="KN1" s="12" t="s">
        <v>2092</v>
      </c>
      <c r="KO1" s="12" t="s">
        <v>3400</v>
      </c>
      <c r="KP1" s="12" t="s">
        <v>75</v>
      </c>
      <c r="KQ1" s="12" t="s">
        <v>126</v>
      </c>
      <c r="KR1" s="12" t="s">
        <v>3402</v>
      </c>
      <c r="KS1" s="12" t="s">
        <v>1902</v>
      </c>
      <c r="KT1" s="12" t="s">
        <v>2089</v>
      </c>
      <c r="KU1" s="12" t="s">
        <v>2090</v>
      </c>
      <c r="KV1" s="12" t="s">
        <v>2092</v>
      </c>
      <c r="KW1" s="12" t="s">
        <v>3400</v>
      </c>
      <c r="KX1" s="12" t="s">
        <v>75</v>
      </c>
      <c r="KY1" s="12" t="s">
        <v>126</v>
      </c>
      <c r="KZ1" s="12" t="s">
        <v>3402</v>
      </c>
      <c r="LA1" s="12" t="s">
        <v>1902</v>
      </c>
      <c r="LB1" s="12" t="s">
        <v>2089</v>
      </c>
      <c r="LC1" s="12" t="s">
        <v>2090</v>
      </c>
      <c r="LD1" s="12" t="s">
        <v>2092</v>
      </c>
      <c r="LE1" s="12" t="s">
        <v>3400</v>
      </c>
      <c r="LF1" s="12" t="s">
        <v>75</v>
      </c>
      <c r="LG1" s="12" t="s">
        <v>126</v>
      </c>
      <c r="LH1" s="12" t="s">
        <v>3402</v>
      </c>
      <c r="LI1" s="12" t="s">
        <v>1902</v>
      </c>
      <c r="LJ1" s="12" t="s">
        <v>2089</v>
      </c>
      <c r="LK1" s="12" t="s">
        <v>2090</v>
      </c>
      <c r="LL1" s="12" t="s">
        <v>2092</v>
      </c>
      <c r="LM1" s="12" t="s">
        <v>3400</v>
      </c>
      <c r="LN1" s="12" t="s">
        <v>75</v>
      </c>
      <c r="LO1" s="12" t="s">
        <v>126</v>
      </c>
      <c r="LP1" s="12" t="s">
        <v>3402</v>
      </c>
      <c r="LQ1" s="12" t="s">
        <v>1902</v>
      </c>
      <c r="LR1" s="12" t="s">
        <v>2089</v>
      </c>
      <c r="LS1" s="12" t="s">
        <v>2090</v>
      </c>
      <c r="LT1" s="12" t="s">
        <v>2092</v>
      </c>
      <c r="LU1" s="12" t="s">
        <v>3400</v>
      </c>
      <c r="LV1" s="12" t="s">
        <v>75</v>
      </c>
      <c r="LW1" s="12" t="s">
        <v>126</v>
      </c>
      <c r="LX1" s="12" t="s">
        <v>3402</v>
      </c>
      <c r="LY1" s="12" t="s">
        <v>1902</v>
      </c>
      <c r="LZ1" s="12" t="s">
        <v>2089</v>
      </c>
      <c r="MA1" s="12" t="s">
        <v>2090</v>
      </c>
      <c r="MB1" s="12" t="s">
        <v>2092</v>
      </c>
      <c r="MC1" s="12" t="s">
        <v>3400</v>
      </c>
      <c r="MD1" s="12" t="s">
        <v>75</v>
      </c>
      <c r="ME1" s="12" t="s">
        <v>126</v>
      </c>
      <c r="MF1" s="12" t="s">
        <v>3402</v>
      </c>
      <c r="MG1" s="12" t="s">
        <v>1902</v>
      </c>
      <c r="MH1" s="12" t="s">
        <v>2089</v>
      </c>
      <c r="MI1" s="12" t="s">
        <v>2090</v>
      </c>
      <c r="MJ1" s="12" t="s">
        <v>2092</v>
      </c>
      <c r="MK1" s="12" t="s">
        <v>3400</v>
      </c>
      <c r="ML1" s="12" t="s">
        <v>75</v>
      </c>
      <c r="MM1" s="12" t="s">
        <v>126</v>
      </c>
      <c r="MN1" s="12" t="s">
        <v>3402</v>
      </c>
      <c r="MO1" s="12" t="s">
        <v>1902</v>
      </c>
      <c r="MP1" s="12" t="s">
        <v>2089</v>
      </c>
      <c r="MQ1" s="12" t="s">
        <v>2090</v>
      </c>
      <c r="MR1" s="12" t="s">
        <v>2092</v>
      </c>
      <c r="MS1" s="12" t="s">
        <v>3400</v>
      </c>
      <c r="MT1" s="12" t="s">
        <v>75</v>
      </c>
      <c r="MU1" s="12" t="s">
        <v>126</v>
      </c>
      <c r="MV1" s="12" t="s">
        <v>3402</v>
      </c>
      <c r="MW1" s="12" t="s">
        <v>1902</v>
      </c>
      <c r="MX1" s="12" t="s">
        <v>2089</v>
      </c>
      <c r="MY1" s="12" t="s">
        <v>2090</v>
      </c>
      <c r="MZ1" s="12" t="s">
        <v>2092</v>
      </c>
      <c r="NA1" s="12" t="s">
        <v>3400</v>
      </c>
      <c r="NB1" s="12" t="s">
        <v>75</v>
      </c>
      <c r="NC1" s="12" t="s">
        <v>126</v>
      </c>
      <c r="ND1" s="12" t="s">
        <v>3402</v>
      </c>
      <c r="NE1" s="12" t="s">
        <v>1902</v>
      </c>
      <c r="NF1" s="12" t="s">
        <v>2089</v>
      </c>
      <c r="NG1" s="12" t="s">
        <v>2090</v>
      </c>
      <c r="NH1" s="12" t="s">
        <v>2092</v>
      </c>
      <c r="NI1" s="12" t="s">
        <v>3400</v>
      </c>
      <c r="NJ1" s="12" t="s">
        <v>75</v>
      </c>
      <c r="NK1" s="12" t="s">
        <v>126</v>
      </c>
      <c r="NL1" s="12" t="s">
        <v>3402</v>
      </c>
      <c r="NM1" s="12" t="s">
        <v>1902</v>
      </c>
      <c r="NN1" s="12" t="s">
        <v>2089</v>
      </c>
      <c r="NO1" s="12" t="s">
        <v>2090</v>
      </c>
      <c r="NP1" s="12" t="s">
        <v>2092</v>
      </c>
      <c r="NQ1" s="12" t="s">
        <v>3400</v>
      </c>
      <c r="NR1" s="12" t="s">
        <v>75</v>
      </c>
      <c r="NS1" s="12" t="s">
        <v>126</v>
      </c>
      <c r="NT1" s="12" t="s">
        <v>3402</v>
      </c>
      <c r="NU1" s="12" t="s">
        <v>1902</v>
      </c>
      <c r="NV1" s="12" t="s">
        <v>2089</v>
      </c>
      <c r="NW1" s="12" t="s">
        <v>2090</v>
      </c>
      <c r="NX1" s="12" t="s">
        <v>2092</v>
      </c>
      <c r="NY1" s="12" t="s">
        <v>3400</v>
      </c>
      <c r="NZ1" s="12" t="s">
        <v>75</v>
      </c>
      <c r="OA1" s="12" t="s">
        <v>126</v>
      </c>
      <c r="OB1" s="12" t="s">
        <v>3402</v>
      </c>
      <c r="OC1" s="12" t="s">
        <v>1902</v>
      </c>
      <c r="OD1" s="12" t="s">
        <v>2089</v>
      </c>
      <c r="OE1" s="12" t="s">
        <v>2090</v>
      </c>
      <c r="OF1" s="12" t="s">
        <v>2092</v>
      </c>
      <c r="OG1" s="12" t="s">
        <v>3400</v>
      </c>
      <c r="OH1" s="12" t="s">
        <v>75</v>
      </c>
      <c r="OI1" s="12" t="s">
        <v>126</v>
      </c>
      <c r="OJ1" s="12" t="s">
        <v>3402</v>
      </c>
      <c r="OK1" s="12" t="s">
        <v>1902</v>
      </c>
      <c r="OL1" s="12" t="s">
        <v>2089</v>
      </c>
      <c r="OM1" s="12" t="s">
        <v>2090</v>
      </c>
      <c r="ON1" s="12" t="s">
        <v>2092</v>
      </c>
      <c r="OO1" s="12" t="s">
        <v>3400</v>
      </c>
      <c r="OP1" s="12" t="s">
        <v>75</v>
      </c>
      <c r="OQ1" s="12" t="s">
        <v>126</v>
      </c>
      <c r="OR1" s="12" t="s">
        <v>3402</v>
      </c>
      <c r="OS1" s="12" t="s">
        <v>1902</v>
      </c>
      <c r="OT1" s="12" t="s">
        <v>2089</v>
      </c>
      <c r="OU1" s="12" t="s">
        <v>2090</v>
      </c>
      <c r="OV1" s="12" t="s">
        <v>2092</v>
      </c>
      <c r="OW1" s="12" t="s">
        <v>3400</v>
      </c>
      <c r="OX1" s="12" t="s">
        <v>75</v>
      </c>
      <c r="OY1" s="12" t="s">
        <v>126</v>
      </c>
      <c r="OZ1" s="12" t="s">
        <v>3402</v>
      </c>
      <c r="PA1" s="12" t="s">
        <v>1902</v>
      </c>
      <c r="PB1" s="12" t="s">
        <v>2089</v>
      </c>
      <c r="PC1" s="12" t="s">
        <v>2090</v>
      </c>
      <c r="PD1" s="12" t="s">
        <v>2092</v>
      </c>
      <c r="PE1" s="12" t="s">
        <v>3400</v>
      </c>
      <c r="PF1" s="12" t="s">
        <v>75</v>
      </c>
      <c r="PG1" s="12" t="s">
        <v>126</v>
      </c>
      <c r="PH1" s="12" t="s">
        <v>3402</v>
      </c>
      <c r="PI1" s="12" t="s">
        <v>1902</v>
      </c>
      <c r="PJ1" s="12" t="s">
        <v>2089</v>
      </c>
      <c r="PK1" s="12" t="s">
        <v>2090</v>
      </c>
      <c r="PL1" s="12" t="s">
        <v>2092</v>
      </c>
      <c r="PM1" s="12" t="s">
        <v>3400</v>
      </c>
      <c r="PN1" s="12" t="s">
        <v>75</v>
      </c>
      <c r="PO1" s="12" t="s">
        <v>126</v>
      </c>
      <c r="PP1" s="12" t="s">
        <v>3402</v>
      </c>
      <c r="PQ1" s="12" t="s">
        <v>1902</v>
      </c>
      <c r="PR1" s="12" t="s">
        <v>2089</v>
      </c>
      <c r="PS1" s="12" t="s">
        <v>2090</v>
      </c>
      <c r="PT1" s="12" t="s">
        <v>2092</v>
      </c>
      <c r="PU1" s="12" t="s">
        <v>3400</v>
      </c>
      <c r="PV1" s="12" t="s">
        <v>75</v>
      </c>
      <c r="PW1" s="12" t="s">
        <v>126</v>
      </c>
      <c r="PX1" s="12" t="s">
        <v>3402</v>
      </c>
      <c r="PY1" s="12" t="s">
        <v>1902</v>
      </c>
      <c r="PZ1" s="12" t="s">
        <v>2089</v>
      </c>
      <c r="QA1" s="12" t="s">
        <v>2090</v>
      </c>
      <c r="QB1" s="12" t="s">
        <v>2092</v>
      </c>
      <c r="QC1" s="12" t="s">
        <v>3400</v>
      </c>
      <c r="QD1" s="12" t="s">
        <v>75</v>
      </c>
      <c r="QE1" s="12" t="s">
        <v>126</v>
      </c>
      <c r="QF1" s="12" t="s">
        <v>3402</v>
      </c>
      <c r="QG1" s="12" t="s">
        <v>1902</v>
      </c>
      <c r="QH1" s="12" t="s">
        <v>2089</v>
      </c>
      <c r="QI1" s="12" t="s">
        <v>2090</v>
      </c>
      <c r="QJ1" s="12" t="s">
        <v>2092</v>
      </c>
      <c r="QK1" s="12" t="s">
        <v>3400</v>
      </c>
      <c r="QL1" s="12" t="s">
        <v>75</v>
      </c>
      <c r="QM1" s="12" t="s">
        <v>126</v>
      </c>
      <c r="QN1" s="12" t="s">
        <v>3402</v>
      </c>
      <c r="QO1" s="12" t="s">
        <v>1902</v>
      </c>
      <c r="QP1" s="12" t="s">
        <v>2089</v>
      </c>
      <c r="QQ1" s="12" t="s">
        <v>2090</v>
      </c>
      <c r="QR1" s="12" t="s">
        <v>2092</v>
      </c>
      <c r="QS1" s="12" t="s">
        <v>3400</v>
      </c>
      <c r="QT1" s="12" t="s">
        <v>75</v>
      </c>
      <c r="QU1" s="12" t="s">
        <v>126</v>
      </c>
      <c r="QV1" s="12" t="s">
        <v>3402</v>
      </c>
      <c r="QW1" s="12" t="s">
        <v>1902</v>
      </c>
      <c r="QX1" s="12" t="s">
        <v>2089</v>
      </c>
      <c r="QY1" s="12" t="s">
        <v>2090</v>
      </c>
      <c r="QZ1" s="12" t="s">
        <v>2092</v>
      </c>
      <c r="RA1" s="12" t="s">
        <v>3400</v>
      </c>
      <c r="RB1" s="12" t="s">
        <v>75</v>
      </c>
      <c r="RC1" s="12" t="s">
        <v>126</v>
      </c>
      <c r="RD1" s="12" t="s">
        <v>3402</v>
      </c>
      <c r="RE1" s="12" t="s">
        <v>1902</v>
      </c>
      <c r="RF1" s="12" t="s">
        <v>2089</v>
      </c>
      <c r="RG1" s="12" t="s">
        <v>2090</v>
      </c>
      <c r="RH1" s="12" t="s">
        <v>2092</v>
      </c>
      <c r="RI1" s="12" t="s">
        <v>3400</v>
      </c>
      <c r="RJ1" s="12" t="s">
        <v>75</v>
      </c>
      <c r="RK1" s="12" t="s">
        <v>126</v>
      </c>
      <c r="RL1" s="12" t="s">
        <v>3402</v>
      </c>
      <c r="RM1" s="12" t="s">
        <v>1902</v>
      </c>
      <c r="RN1" s="12" t="s">
        <v>2089</v>
      </c>
      <c r="RO1" s="12" t="s">
        <v>2090</v>
      </c>
      <c r="RP1" s="12" t="s">
        <v>2092</v>
      </c>
      <c r="RQ1" s="12" t="s">
        <v>3400</v>
      </c>
      <c r="RR1" s="12" t="s">
        <v>75</v>
      </c>
      <c r="RS1" s="12" t="s">
        <v>126</v>
      </c>
      <c r="RT1" s="12" t="s">
        <v>3402</v>
      </c>
      <c r="RU1" s="12" t="s">
        <v>1902</v>
      </c>
      <c r="RV1" s="12" t="s">
        <v>2089</v>
      </c>
      <c r="RW1" s="12" t="s">
        <v>2090</v>
      </c>
      <c r="RX1" s="12" t="s">
        <v>2092</v>
      </c>
      <c r="RY1" s="12" t="s">
        <v>3400</v>
      </c>
      <c r="RZ1" s="12" t="s">
        <v>75</v>
      </c>
      <c r="SA1" s="12" t="s">
        <v>126</v>
      </c>
      <c r="SB1" s="12" t="s">
        <v>3402</v>
      </c>
      <c r="SC1" s="12" t="s">
        <v>1902</v>
      </c>
      <c r="SD1" s="12" t="s">
        <v>2089</v>
      </c>
      <c r="SE1" s="12" t="s">
        <v>2090</v>
      </c>
      <c r="SF1" s="12" t="s">
        <v>2092</v>
      </c>
      <c r="SG1" s="12" t="s">
        <v>3400</v>
      </c>
      <c r="SH1" s="12" t="s">
        <v>75</v>
      </c>
      <c r="SI1" s="12" t="s">
        <v>126</v>
      </c>
      <c r="SJ1" s="12" t="s">
        <v>3402</v>
      </c>
      <c r="SK1" s="12" t="s">
        <v>1902</v>
      </c>
      <c r="SL1" s="12" t="s">
        <v>2089</v>
      </c>
      <c r="SM1" s="12" t="s">
        <v>2090</v>
      </c>
      <c r="SN1" s="12" t="s">
        <v>2092</v>
      </c>
      <c r="SO1" s="12" t="s">
        <v>3400</v>
      </c>
      <c r="SP1" s="12" t="s">
        <v>75</v>
      </c>
      <c r="SQ1" s="12" t="s">
        <v>126</v>
      </c>
      <c r="SR1" s="12" t="s">
        <v>3402</v>
      </c>
      <c r="SS1" s="12" t="s">
        <v>1902</v>
      </c>
      <c r="ST1" s="12" t="s">
        <v>2089</v>
      </c>
      <c r="SU1" s="12" t="s">
        <v>2090</v>
      </c>
      <c r="SV1" s="12" t="s">
        <v>2092</v>
      </c>
      <c r="SW1" s="12" t="s">
        <v>3400</v>
      </c>
      <c r="SX1" s="12" t="s">
        <v>75</v>
      </c>
      <c r="SY1" s="12" t="s">
        <v>126</v>
      </c>
      <c r="SZ1" s="12" t="s">
        <v>3402</v>
      </c>
      <c r="TA1" s="12" t="s">
        <v>1902</v>
      </c>
      <c r="TB1" s="12" t="s">
        <v>2089</v>
      </c>
      <c r="TC1" s="12" t="s">
        <v>2090</v>
      </c>
      <c r="TD1" s="12" t="s">
        <v>2092</v>
      </c>
      <c r="TE1" s="12" t="s">
        <v>3400</v>
      </c>
      <c r="TF1" s="12" t="s">
        <v>75</v>
      </c>
      <c r="TG1" s="12" t="s">
        <v>126</v>
      </c>
      <c r="TH1" s="12" t="s">
        <v>3402</v>
      </c>
      <c r="TI1" s="12" t="s">
        <v>1902</v>
      </c>
      <c r="TJ1" s="12" t="s">
        <v>2089</v>
      </c>
      <c r="TK1" s="12" t="s">
        <v>2090</v>
      </c>
      <c r="TL1" s="12" t="s">
        <v>2092</v>
      </c>
      <c r="TM1" s="12" t="s">
        <v>3400</v>
      </c>
      <c r="TN1" s="12" t="s">
        <v>75</v>
      </c>
      <c r="TO1" s="12" t="s">
        <v>126</v>
      </c>
      <c r="TP1" s="12" t="s">
        <v>3402</v>
      </c>
      <c r="TQ1" s="12" t="s">
        <v>1902</v>
      </c>
      <c r="TR1" s="12" t="s">
        <v>2089</v>
      </c>
      <c r="TS1" s="12" t="s">
        <v>2090</v>
      </c>
      <c r="TT1" s="12" t="s">
        <v>2092</v>
      </c>
      <c r="TU1" s="12" t="s">
        <v>3400</v>
      </c>
      <c r="TV1" s="12" t="s">
        <v>75</v>
      </c>
      <c r="TW1" s="12" t="s">
        <v>126</v>
      </c>
      <c r="TX1" s="12" t="s">
        <v>3402</v>
      </c>
      <c r="TY1" s="12" t="s">
        <v>1902</v>
      </c>
      <c r="TZ1" s="12" t="s">
        <v>2089</v>
      </c>
      <c r="UA1" s="12" t="s">
        <v>2090</v>
      </c>
      <c r="UB1" s="12" t="s">
        <v>2092</v>
      </c>
      <c r="UC1" s="12" t="s">
        <v>3400</v>
      </c>
      <c r="UD1" s="12" t="s">
        <v>75</v>
      </c>
      <c r="UE1" s="12" t="s">
        <v>126</v>
      </c>
      <c r="UF1" s="12" t="s">
        <v>3402</v>
      </c>
      <c r="UG1" s="12" t="s">
        <v>1902</v>
      </c>
      <c r="UH1" s="12" t="s">
        <v>2089</v>
      </c>
      <c r="UI1" s="12" t="s">
        <v>2090</v>
      </c>
      <c r="UJ1" s="12" t="s">
        <v>2092</v>
      </c>
      <c r="UK1" s="12" t="s">
        <v>3400</v>
      </c>
      <c r="UL1" s="12" t="s">
        <v>75</v>
      </c>
      <c r="UM1" s="12" t="s">
        <v>126</v>
      </c>
      <c r="UN1" s="12" t="s">
        <v>3402</v>
      </c>
      <c r="UO1" s="12" t="s">
        <v>1902</v>
      </c>
      <c r="UP1" s="12" t="s">
        <v>2089</v>
      </c>
      <c r="UQ1" s="12" t="s">
        <v>2090</v>
      </c>
      <c r="UR1" s="12" t="s">
        <v>2092</v>
      </c>
      <c r="US1" s="12" t="s">
        <v>3400</v>
      </c>
      <c r="UT1" s="12" t="s">
        <v>75</v>
      </c>
      <c r="UU1" s="12" t="s">
        <v>126</v>
      </c>
      <c r="UV1" s="12" t="s">
        <v>3402</v>
      </c>
      <c r="UW1" s="12" t="s">
        <v>1902</v>
      </c>
      <c r="UX1" s="12" t="s">
        <v>2089</v>
      </c>
      <c r="UY1" s="12" t="s">
        <v>2090</v>
      </c>
      <c r="UZ1" s="12" t="s">
        <v>2092</v>
      </c>
      <c r="VA1" s="12" t="s">
        <v>3400</v>
      </c>
      <c r="VB1" s="12" t="s">
        <v>75</v>
      </c>
      <c r="VC1" s="12" t="s">
        <v>126</v>
      </c>
      <c r="VD1" s="12" t="s">
        <v>3402</v>
      </c>
      <c r="VE1" s="12" t="s">
        <v>1902</v>
      </c>
      <c r="VF1" s="12" t="s">
        <v>2089</v>
      </c>
      <c r="VG1" s="12" t="s">
        <v>2090</v>
      </c>
      <c r="VH1" s="12" t="s">
        <v>2092</v>
      </c>
      <c r="VI1" s="12" t="s">
        <v>3400</v>
      </c>
      <c r="VJ1" s="12" t="s">
        <v>75</v>
      </c>
      <c r="VK1" s="12" t="s">
        <v>126</v>
      </c>
      <c r="VL1" s="12" t="s">
        <v>3402</v>
      </c>
      <c r="VM1" s="12" t="s">
        <v>1902</v>
      </c>
      <c r="VN1" s="12" t="s">
        <v>2089</v>
      </c>
      <c r="VO1" s="12" t="s">
        <v>2090</v>
      </c>
      <c r="VP1" s="12" t="s">
        <v>2092</v>
      </c>
      <c r="VQ1" s="12" t="s">
        <v>3400</v>
      </c>
      <c r="VR1" s="12" t="s">
        <v>75</v>
      </c>
      <c r="VS1" s="12" t="s">
        <v>126</v>
      </c>
      <c r="VT1" s="12" t="s">
        <v>3402</v>
      </c>
      <c r="VU1" s="12" t="s">
        <v>1902</v>
      </c>
      <c r="VV1" s="12" t="s">
        <v>2089</v>
      </c>
      <c r="VW1" s="12" t="s">
        <v>2090</v>
      </c>
      <c r="VX1" s="12" t="s">
        <v>2092</v>
      </c>
      <c r="VY1" s="12" t="s">
        <v>3400</v>
      </c>
      <c r="VZ1" s="12" t="s">
        <v>75</v>
      </c>
      <c r="WA1" s="12" t="s">
        <v>126</v>
      </c>
      <c r="WB1" s="12" t="s">
        <v>3402</v>
      </c>
      <c r="WC1" s="12" t="s">
        <v>1902</v>
      </c>
      <c r="WD1" s="12" t="s">
        <v>2089</v>
      </c>
      <c r="WE1" s="12" t="s">
        <v>2090</v>
      </c>
      <c r="WF1" s="12" t="s">
        <v>2092</v>
      </c>
      <c r="WG1" s="12" t="s">
        <v>3400</v>
      </c>
      <c r="WH1" s="12" t="s">
        <v>75</v>
      </c>
      <c r="WI1" s="12" t="s">
        <v>126</v>
      </c>
      <c r="WJ1" s="12" t="s">
        <v>3402</v>
      </c>
      <c r="WK1" s="12" t="s">
        <v>1902</v>
      </c>
      <c r="WL1" s="12" t="s">
        <v>2089</v>
      </c>
      <c r="WM1" s="12" t="s">
        <v>2090</v>
      </c>
      <c r="WN1" s="12" t="s">
        <v>2092</v>
      </c>
      <c r="WO1" s="12" t="s">
        <v>3400</v>
      </c>
      <c r="WP1" s="12" t="s">
        <v>75</v>
      </c>
      <c r="WQ1" s="12" t="s">
        <v>126</v>
      </c>
      <c r="WR1" s="12" t="s">
        <v>3402</v>
      </c>
      <c r="WS1" s="12" t="s">
        <v>1902</v>
      </c>
      <c r="WT1" s="12" t="s">
        <v>2089</v>
      </c>
      <c r="WU1" s="12" t="s">
        <v>2090</v>
      </c>
      <c r="WV1" s="12" t="s">
        <v>2092</v>
      </c>
      <c r="WW1" s="12" t="s">
        <v>3400</v>
      </c>
      <c r="WX1" s="12" t="s">
        <v>75</v>
      </c>
      <c r="WY1" s="12" t="s">
        <v>126</v>
      </c>
      <c r="WZ1" s="12" t="s">
        <v>3402</v>
      </c>
      <c r="XA1" s="12" t="s">
        <v>1902</v>
      </c>
      <c r="XB1" s="12" t="s">
        <v>2089</v>
      </c>
      <c r="XC1" s="12" t="s">
        <v>2090</v>
      </c>
      <c r="XD1" s="12" t="s">
        <v>2092</v>
      </c>
      <c r="XE1" s="12" t="s">
        <v>3400</v>
      </c>
      <c r="XF1" s="12" t="s">
        <v>75</v>
      </c>
      <c r="XG1" s="12" t="s">
        <v>126</v>
      </c>
      <c r="XH1" s="12" t="s">
        <v>3402</v>
      </c>
      <c r="XI1" s="12" t="s">
        <v>1902</v>
      </c>
      <c r="XJ1" s="12" t="s">
        <v>2089</v>
      </c>
      <c r="XK1" s="12" t="s">
        <v>2090</v>
      </c>
      <c r="XL1" s="12" t="s">
        <v>2092</v>
      </c>
      <c r="XM1" s="12" t="s">
        <v>3400</v>
      </c>
      <c r="XN1" s="12" t="s">
        <v>75</v>
      </c>
      <c r="XO1" s="12" t="s">
        <v>126</v>
      </c>
      <c r="XP1" s="12" t="s">
        <v>3402</v>
      </c>
      <c r="XQ1" s="12" t="s">
        <v>1902</v>
      </c>
      <c r="XR1" s="12" t="s">
        <v>2089</v>
      </c>
      <c r="XS1" s="12" t="s">
        <v>2090</v>
      </c>
      <c r="XT1" s="12" t="s">
        <v>2092</v>
      </c>
      <c r="XU1" s="12" t="s">
        <v>3400</v>
      </c>
      <c r="XV1" s="12" t="s">
        <v>75</v>
      </c>
      <c r="XW1" s="12" t="s">
        <v>126</v>
      </c>
      <c r="XX1" s="12" t="s">
        <v>3402</v>
      </c>
      <c r="XY1" s="12" t="s">
        <v>1902</v>
      </c>
      <c r="XZ1" s="12" t="s">
        <v>2089</v>
      </c>
      <c r="YA1" s="12" t="s">
        <v>2090</v>
      </c>
      <c r="YB1" s="12" t="s">
        <v>2092</v>
      </c>
      <c r="YC1" s="12" t="s">
        <v>3400</v>
      </c>
      <c r="YD1" s="12" t="s">
        <v>75</v>
      </c>
      <c r="YE1" s="12" t="s">
        <v>126</v>
      </c>
      <c r="YF1" s="12" t="s">
        <v>3402</v>
      </c>
      <c r="YG1" s="12" t="s">
        <v>1902</v>
      </c>
      <c r="YH1" s="12" t="s">
        <v>2089</v>
      </c>
      <c r="YI1" s="12" t="s">
        <v>2090</v>
      </c>
      <c r="YJ1" s="12" t="s">
        <v>2092</v>
      </c>
      <c r="YK1" s="12" t="s">
        <v>3400</v>
      </c>
      <c r="YL1" s="12" t="s">
        <v>75</v>
      </c>
      <c r="YM1" s="12" t="s">
        <v>126</v>
      </c>
      <c r="YN1" s="12" t="s">
        <v>3402</v>
      </c>
      <c r="YO1" s="12" t="s">
        <v>1902</v>
      </c>
      <c r="YP1" s="12" t="s">
        <v>2089</v>
      </c>
      <c r="YQ1" s="12" t="s">
        <v>2090</v>
      </c>
      <c r="YR1" s="12" t="s">
        <v>2092</v>
      </c>
      <c r="YS1" s="12" t="s">
        <v>3400</v>
      </c>
      <c r="YT1" s="12" t="s">
        <v>75</v>
      </c>
      <c r="YU1" s="12" t="s">
        <v>126</v>
      </c>
      <c r="YV1" s="12" t="s">
        <v>3402</v>
      </c>
      <c r="YW1" s="12" t="s">
        <v>1902</v>
      </c>
      <c r="YX1" s="12" t="s">
        <v>2089</v>
      </c>
      <c r="YY1" s="12" t="s">
        <v>2090</v>
      </c>
      <c r="YZ1" s="12" t="s">
        <v>2092</v>
      </c>
      <c r="ZA1" s="12" t="s">
        <v>3400</v>
      </c>
      <c r="ZB1" s="12" t="s">
        <v>75</v>
      </c>
      <c r="ZC1" s="12" t="s">
        <v>126</v>
      </c>
      <c r="ZD1" s="12" t="s">
        <v>3402</v>
      </c>
      <c r="ZE1" s="12" t="s">
        <v>1902</v>
      </c>
      <c r="ZF1" s="12" t="s">
        <v>2089</v>
      </c>
      <c r="ZG1" s="12" t="s">
        <v>2090</v>
      </c>
      <c r="ZH1" s="12" t="s">
        <v>2092</v>
      </c>
      <c r="ZI1" s="12" t="s">
        <v>3400</v>
      </c>
      <c r="ZJ1" s="12" t="s">
        <v>75</v>
      </c>
      <c r="ZK1" s="12" t="s">
        <v>126</v>
      </c>
      <c r="ZL1" s="12" t="s">
        <v>3402</v>
      </c>
      <c r="ZM1" s="12" t="s">
        <v>1902</v>
      </c>
      <c r="ZN1" s="12" t="s">
        <v>2089</v>
      </c>
      <c r="ZO1" s="12" t="s">
        <v>2090</v>
      </c>
      <c r="ZP1" s="12" t="s">
        <v>2092</v>
      </c>
      <c r="ZQ1" s="12" t="s">
        <v>3400</v>
      </c>
      <c r="ZR1" s="12" t="s">
        <v>75</v>
      </c>
      <c r="ZS1" s="12" t="s">
        <v>126</v>
      </c>
      <c r="ZT1" s="12" t="s">
        <v>3402</v>
      </c>
      <c r="ZU1" s="12" t="s">
        <v>1902</v>
      </c>
      <c r="ZV1" s="12" t="s">
        <v>2089</v>
      </c>
      <c r="ZW1" s="12" t="s">
        <v>2090</v>
      </c>
      <c r="ZX1" s="12" t="s">
        <v>2092</v>
      </c>
      <c r="ZY1" s="12" t="s">
        <v>3400</v>
      </c>
      <c r="ZZ1" s="12" t="s">
        <v>75</v>
      </c>
      <c r="AAA1" s="12" t="s">
        <v>126</v>
      </c>
      <c r="AAB1" s="12" t="s">
        <v>3402</v>
      </c>
      <c r="AAC1" s="12" t="s">
        <v>1902</v>
      </c>
      <c r="AAD1" s="12" t="s">
        <v>2089</v>
      </c>
      <c r="AAE1" s="12" t="s">
        <v>2090</v>
      </c>
      <c r="AAF1" s="12" t="s">
        <v>2092</v>
      </c>
      <c r="AAG1" s="12" t="s">
        <v>3400</v>
      </c>
      <c r="AAH1" s="12" t="s">
        <v>75</v>
      </c>
      <c r="AAI1" s="12" t="s">
        <v>126</v>
      </c>
      <c r="AAJ1" s="12" t="s">
        <v>3402</v>
      </c>
      <c r="AAK1" s="12" t="s">
        <v>1902</v>
      </c>
      <c r="AAL1" s="12" t="s">
        <v>2089</v>
      </c>
      <c r="AAM1" s="12" t="s">
        <v>2090</v>
      </c>
      <c r="AAN1" s="12" t="s">
        <v>2092</v>
      </c>
      <c r="AAO1" s="12" t="s">
        <v>3400</v>
      </c>
      <c r="AAP1" s="12" t="s">
        <v>75</v>
      </c>
      <c r="AAQ1" s="12" t="s">
        <v>126</v>
      </c>
      <c r="AAR1" s="12" t="s">
        <v>3402</v>
      </c>
      <c r="AAS1" s="12" t="s">
        <v>1902</v>
      </c>
      <c r="AAT1" s="12" t="s">
        <v>2089</v>
      </c>
      <c r="AAU1" s="12" t="s">
        <v>2090</v>
      </c>
      <c r="AAV1" s="12" t="s">
        <v>2092</v>
      </c>
      <c r="AAW1" s="12" t="s">
        <v>3400</v>
      </c>
      <c r="AAX1" s="12" t="s">
        <v>75</v>
      </c>
      <c r="AAY1" s="12" t="s">
        <v>126</v>
      </c>
      <c r="AAZ1" s="12" t="s">
        <v>3402</v>
      </c>
      <c r="ABA1" s="12" t="s">
        <v>1902</v>
      </c>
      <c r="ABB1" s="12" t="s">
        <v>2089</v>
      </c>
      <c r="ABC1" s="12" t="s">
        <v>2090</v>
      </c>
      <c r="ABD1" s="12" t="s">
        <v>2092</v>
      </c>
      <c r="ABE1" s="12" t="s">
        <v>3400</v>
      </c>
      <c r="ABF1" s="12" t="s">
        <v>75</v>
      </c>
      <c r="ABG1" s="12" t="s">
        <v>126</v>
      </c>
      <c r="ABH1" s="12" t="s">
        <v>3402</v>
      </c>
      <c r="ABI1" s="12" t="s">
        <v>1902</v>
      </c>
      <c r="ABJ1" s="12" t="s">
        <v>2089</v>
      </c>
      <c r="ABK1" s="12" t="s">
        <v>2090</v>
      </c>
      <c r="ABL1" s="12" t="s">
        <v>2092</v>
      </c>
      <c r="ABM1" s="12" t="s">
        <v>3400</v>
      </c>
      <c r="ABN1" s="12" t="s">
        <v>75</v>
      </c>
      <c r="ABO1" s="12" t="s">
        <v>126</v>
      </c>
      <c r="ABP1" s="12" t="s">
        <v>3402</v>
      </c>
      <c r="ABQ1" s="12" t="s">
        <v>1902</v>
      </c>
      <c r="ABR1" s="12" t="s">
        <v>2089</v>
      </c>
      <c r="ABS1" s="12" t="s">
        <v>2090</v>
      </c>
      <c r="ABT1" s="12" t="s">
        <v>2092</v>
      </c>
      <c r="ABU1" s="12" t="s">
        <v>3400</v>
      </c>
      <c r="ABV1" s="12" t="s">
        <v>75</v>
      </c>
      <c r="ABW1" s="12" t="s">
        <v>126</v>
      </c>
      <c r="ABX1" s="12" t="s">
        <v>3402</v>
      </c>
      <c r="ABY1" s="12" t="s">
        <v>1902</v>
      </c>
      <c r="ABZ1" s="12" t="s">
        <v>2089</v>
      </c>
      <c r="ACA1" s="12" t="s">
        <v>2090</v>
      </c>
      <c r="ACB1" s="12" t="s">
        <v>2092</v>
      </c>
      <c r="ACC1" s="12" t="s">
        <v>3400</v>
      </c>
      <c r="ACD1" s="12" t="s">
        <v>75</v>
      </c>
      <c r="ACE1" s="12" t="s">
        <v>126</v>
      </c>
      <c r="ACF1" s="12" t="s">
        <v>3402</v>
      </c>
      <c r="ACG1" s="12" t="s">
        <v>1902</v>
      </c>
      <c r="ACH1" s="12" t="s">
        <v>2089</v>
      </c>
      <c r="ACI1" s="12" t="s">
        <v>2090</v>
      </c>
      <c r="ACJ1" s="12" t="s">
        <v>2092</v>
      </c>
      <c r="ACK1" s="12" t="s">
        <v>3400</v>
      </c>
      <c r="ACL1" s="12" t="s">
        <v>75</v>
      </c>
      <c r="ACM1" s="12" t="s">
        <v>126</v>
      </c>
      <c r="ACN1" s="12" t="s">
        <v>3402</v>
      </c>
      <c r="ACO1" s="12" t="s">
        <v>1902</v>
      </c>
      <c r="ACP1" s="12" t="s">
        <v>2089</v>
      </c>
      <c r="ACQ1" s="12" t="s">
        <v>2090</v>
      </c>
      <c r="ACR1" s="12" t="s">
        <v>2092</v>
      </c>
      <c r="ACS1" s="12" t="s">
        <v>3400</v>
      </c>
      <c r="ACT1" s="12" t="s">
        <v>75</v>
      </c>
      <c r="ACU1" s="12" t="s">
        <v>126</v>
      </c>
      <c r="ACV1" s="12" t="s">
        <v>3402</v>
      </c>
      <c r="ACW1" s="12" t="s">
        <v>1902</v>
      </c>
      <c r="ACX1" s="12" t="s">
        <v>2089</v>
      </c>
      <c r="ACY1" s="12" t="s">
        <v>2090</v>
      </c>
      <c r="ACZ1" s="12" t="s">
        <v>2092</v>
      </c>
      <c r="ADA1" s="12" t="s">
        <v>3400</v>
      </c>
      <c r="ADB1" s="12" t="s">
        <v>75</v>
      </c>
      <c r="ADC1" s="12" t="s">
        <v>126</v>
      </c>
      <c r="ADD1" s="12" t="s">
        <v>3402</v>
      </c>
      <c r="ADE1" s="12" t="s">
        <v>1902</v>
      </c>
      <c r="ADF1" s="12" t="s">
        <v>2089</v>
      </c>
      <c r="ADG1" s="12" t="s">
        <v>2090</v>
      </c>
      <c r="ADH1" s="12" t="s">
        <v>2092</v>
      </c>
      <c r="ADI1" s="12" t="s">
        <v>3400</v>
      </c>
      <c r="ADJ1" s="12" t="s">
        <v>75</v>
      </c>
      <c r="ADK1" s="12" t="s">
        <v>126</v>
      </c>
      <c r="ADL1" s="12" t="s">
        <v>3402</v>
      </c>
      <c r="ADM1" s="12" t="s">
        <v>1902</v>
      </c>
      <c r="ADN1" s="12" t="s">
        <v>2089</v>
      </c>
      <c r="ADO1" s="12" t="s">
        <v>2090</v>
      </c>
      <c r="ADP1" s="12" t="s">
        <v>2092</v>
      </c>
      <c r="ADQ1" s="12" t="s">
        <v>3400</v>
      </c>
      <c r="ADR1" s="12" t="s">
        <v>75</v>
      </c>
      <c r="ADS1" s="12" t="s">
        <v>126</v>
      </c>
      <c r="ADT1" s="12" t="s">
        <v>3402</v>
      </c>
      <c r="ADU1" s="12" t="s">
        <v>1902</v>
      </c>
      <c r="ADV1" s="12" t="s">
        <v>2089</v>
      </c>
      <c r="ADW1" s="12" t="s">
        <v>2090</v>
      </c>
      <c r="ADX1" s="12" t="s">
        <v>2092</v>
      </c>
      <c r="ADY1" s="12" t="s">
        <v>3400</v>
      </c>
      <c r="ADZ1" s="12" t="s">
        <v>75</v>
      </c>
      <c r="AEA1" s="12" t="s">
        <v>126</v>
      </c>
      <c r="AEB1" s="12" t="s">
        <v>3402</v>
      </c>
      <c r="AEC1" s="12" t="s">
        <v>1902</v>
      </c>
      <c r="AED1" s="12" t="s">
        <v>2089</v>
      </c>
      <c r="AEE1" s="12" t="s">
        <v>2090</v>
      </c>
      <c r="AEF1" s="12" t="s">
        <v>2092</v>
      </c>
      <c r="AEG1" s="12" t="s">
        <v>3400</v>
      </c>
      <c r="AEH1" s="12" t="s">
        <v>75</v>
      </c>
      <c r="AEI1" s="12" t="s">
        <v>126</v>
      </c>
      <c r="AEJ1" s="12" t="s">
        <v>3402</v>
      </c>
      <c r="AEK1" s="12" t="s">
        <v>1902</v>
      </c>
      <c r="AEL1" s="12" t="s">
        <v>2089</v>
      </c>
      <c r="AEM1" s="12" t="s">
        <v>2090</v>
      </c>
      <c r="AEN1" s="12" t="s">
        <v>2092</v>
      </c>
      <c r="AEO1" s="12" t="s">
        <v>3400</v>
      </c>
      <c r="AEP1" s="12" t="s">
        <v>75</v>
      </c>
      <c r="AEQ1" s="12" t="s">
        <v>126</v>
      </c>
      <c r="AER1" s="12" t="s">
        <v>3402</v>
      </c>
      <c r="AES1" s="12" t="s">
        <v>1902</v>
      </c>
      <c r="AET1" s="12" t="s">
        <v>2089</v>
      </c>
      <c r="AEU1" s="12" t="s">
        <v>2090</v>
      </c>
      <c r="AEV1" s="12" t="s">
        <v>2092</v>
      </c>
      <c r="AEW1" s="12" t="s">
        <v>3400</v>
      </c>
      <c r="AEX1" s="12" t="s">
        <v>75</v>
      </c>
      <c r="AEY1" s="12" t="s">
        <v>126</v>
      </c>
      <c r="AEZ1" s="12" t="s">
        <v>3402</v>
      </c>
      <c r="AFA1" s="12" t="s">
        <v>1902</v>
      </c>
      <c r="AFB1" s="12" t="s">
        <v>2089</v>
      </c>
      <c r="AFC1" s="12" t="s">
        <v>2090</v>
      </c>
      <c r="AFD1" s="12" t="s">
        <v>2092</v>
      </c>
      <c r="AFE1" s="12" t="s">
        <v>3400</v>
      </c>
      <c r="AFF1" s="12" t="s">
        <v>75</v>
      </c>
      <c r="AFG1" s="12" t="s">
        <v>126</v>
      </c>
      <c r="AFH1" s="12" t="s">
        <v>3402</v>
      </c>
      <c r="AFI1" s="12" t="s">
        <v>1902</v>
      </c>
      <c r="AFJ1" s="12" t="s">
        <v>2089</v>
      </c>
      <c r="AFK1" s="12" t="s">
        <v>2090</v>
      </c>
      <c r="AFL1" s="12" t="s">
        <v>2092</v>
      </c>
      <c r="AFM1" s="12" t="s">
        <v>3400</v>
      </c>
      <c r="AFN1" s="12" t="s">
        <v>75</v>
      </c>
      <c r="AFO1" s="12" t="s">
        <v>126</v>
      </c>
      <c r="AFP1" s="12" t="s">
        <v>3402</v>
      </c>
      <c r="AFQ1" s="12" t="s">
        <v>1902</v>
      </c>
      <c r="AFR1" s="12" t="s">
        <v>2089</v>
      </c>
      <c r="AFS1" s="12" t="s">
        <v>2090</v>
      </c>
      <c r="AFT1" s="12" t="s">
        <v>2092</v>
      </c>
      <c r="AFU1" s="12" t="s">
        <v>3400</v>
      </c>
      <c r="AFV1" s="12" t="s">
        <v>75</v>
      </c>
      <c r="AFW1" s="12" t="s">
        <v>126</v>
      </c>
      <c r="AFX1" s="12" t="s">
        <v>3402</v>
      </c>
      <c r="AFY1" s="12" t="s">
        <v>1902</v>
      </c>
      <c r="AFZ1" s="12" t="s">
        <v>2089</v>
      </c>
      <c r="AGA1" s="12" t="s">
        <v>2090</v>
      </c>
      <c r="AGB1" s="12" t="s">
        <v>2092</v>
      </c>
      <c r="AGC1" s="12" t="s">
        <v>3400</v>
      </c>
      <c r="AGD1" s="12" t="s">
        <v>75</v>
      </c>
      <c r="AGE1" s="12" t="s">
        <v>126</v>
      </c>
      <c r="AGF1" s="12" t="s">
        <v>3402</v>
      </c>
      <c r="AGG1" s="12" t="s">
        <v>1902</v>
      </c>
      <c r="AGH1" s="12" t="s">
        <v>2089</v>
      </c>
      <c r="AGI1" s="12" t="s">
        <v>2090</v>
      </c>
      <c r="AGJ1" s="12" t="s">
        <v>2092</v>
      </c>
      <c r="AGK1" s="12" t="s">
        <v>3400</v>
      </c>
      <c r="AGL1" s="12" t="s">
        <v>75</v>
      </c>
      <c r="AGM1" s="12" t="s">
        <v>126</v>
      </c>
      <c r="AGN1" s="12" t="s">
        <v>3402</v>
      </c>
      <c r="AGO1" s="12" t="s">
        <v>1902</v>
      </c>
      <c r="AGP1" s="12" t="s">
        <v>2089</v>
      </c>
      <c r="AGQ1" s="12" t="s">
        <v>2090</v>
      </c>
      <c r="AGR1" s="12" t="s">
        <v>2092</v>
      </c>
      <c r="AGS1" s="12" t="s">
        <v>3400</v>
      </c>
      <c r="AGT1" s="12" t="s">
        <v>75</v>
      </c>
      <c r="AGU1" s="12" t="s">
        <v>126</v>
      </c>
      <c r="AGV1" s="12" t="s">
        <v>3402</v>
      </c>
      <c r="AGW1" s="12" t="s">
        <v>1902</v>
      </c>
      <c r="AGX1" s="12" t="s">
        <v>2089</v>
      </c>
      <c r="AGY1" s="12" t="s">
        <v>2090</v>
      </c>
      <c r="AGZ1" s="12" t="s">
        <v>2092</v>
      </c>
      <c r="AHA1" s="12" t="s">
        <v>3400</v>
      </c>
      <c r="AHB1" s="12" t="s">
        <v>75</v>
      </c>
      <c r="AHC1" s="12" t="s">
        <v>126</v>
      </c>
      <c r="AHD1" s="12" t="s">
        <v>3402</v>
      </c>
      <c r="AHE1" s="12" t="s">
        <v>1902</v>
      </c>
      <c r="AHF1" s="12" t="s">
        <v>2089</v>
      </c>
      <c r="AHG1" s="12" t="s">
        <v>2090</v>
      </c>
      <c r="AHH1" s="12" t="s">
        <v>2092</v>
      </c>
      <c r="AHI1" s="12" t="s">
        <v>3400</v>
      </c>
      <c r="AHJ1" s="12" t="s">
        <v>75</v>
      </c>
      <c r="AHK1" s="12" t="s">
        <v>126</v>
      </c>
      <c r="AHL1" s="12" t="s">
        <v>3402</v>
      </c>
      <c r="AHM1" s="12" t="s">
        <v>1902</v>
      </c>
      <c r="AHN1" s="12" t="s">
        <v>2089</v>
      </c>
      <c r="AHO1" s="12" t="s">
        <v>2090</v>
      </c>
      <c r="AHP1" s="12" t="s">
        <v>2092</v>
      </c>
      <c r="AHQ1" s="12" t="s">
        <v>3400</v>
      </c>
      <c r="AHR1" s="12" t="s">
        <v>75</v>
      </c>
      <c r="AHS1" s="12" t="s">
        <v>126</v>
      </c>
      <c r="AHT1" s="12" t="s">
        <v>3402</v>
      </c>
      <c r="AHU1" s="12" t="s">
        <v>1902</v>
      </c>
      <c r="AHV1" s="12" t="s">
        <v>2089</v>
      </c>
      <c r="AHW1" s="12" t="s">
        <v>2090</v>
      </c>
      <c r="AHX1" s="12" t="s">
        <v>2092</v>
      </c>
      <c r="AHY1" s="12" t="s">
        <v>3400</v>
      </c>
      <c r="AHZ1" s="12" t="s">
        <v>75</v>
      </c>
      <c r="AIA1" s="12" t="s">
        <v>126</v>
      </c>
      <c r="AIB1" s="12" t="s">
        <v>3402</v>
      </c>
      <c r="AIC1" s="12" t="s">
        <v>1902</v>
      </c>
      <c r="AID1" s="12" t="s">
        <v>2089</v>
      </c>
      <c r="AIE1" s="12" t="s">
        <v>2090</v>
      </c>
      <c r="AIF1" s="12" t="s">
        <v>2092</v>
      </c>
      <c r="AIG1" s="12" t="s">
        <v>3400</v>
      </c>
      <c r="AIH1" s="12" t="s">
        <v>75</v>
      </c>
      <c r="AII1" s="12" t="s">
        <v>126</v>
      </c>
      <c r="AIJ1" s="12" t="s">
        <v>3402</v>
      </c>
      <c r="AIK1" s="12" t="s">
        <v>1902</v>
      </c>
      <c r="AIL1" s="12" t="s">
        <v>2089</v>
      </c>
      <c r="AIM1" s="12" t="s">
        <v>2090</v>
      </c>
      <c r="AIN1" s="12" t="s">
        <v>2092</v>
      </c>
      <c r="AIO1" s="12" t="s">
        <v>3400</v>
      </c>
      <c r="AIP1" s="12" t="s">
        <v>75</v>
      </c>
      <c r="AIQ1" s="12" t="s">
        <v>126</v>
      </c>
      <c r="AIR1" s="12" t="s">
        <v>3402</v>
      </c>
      <c r="AIS1" s="12" t="s">
        <v>1902</v>
      </c>
      <c r="AIT1" s="12" t="s">
        <v>2089</v>
      </c>
      <c r="AIU1" s="12" t="s">
        <v>2090</v>
      </c>
      <c r="AIV1" s="12" t="s">
        <v>2092</v>
      </c>
      <c r="AIW1" s="12" t="s">
        <v>3400</v>
      </c>
      <c r="AIX1" s="12" t="s">
        <v>75</v>
      </c>
      <c r="AIY1" s="12" t="s">
        <v>126</v>
      </c>
      <c r="AIZ1" s="12" t="s">
        <v>3402</v>
      </c>
      <c r="AJA1" s="12" t="s">
        <v>1902</v>
      </c>
      <c r="AJB1" s="12" t="s">
        <v>2089</v>
      </c>
      <c r="AJC1" s="12" t="s">
        <v>2090</v>
      </c>
      <c r="AJD1" s="12" t="s">
        <v>2092</v>
      </c>
      <c r="AJE1" s="12" t="s">
        <v>3400</v>
      </c>
      <c r="AJF1" s="12" t="s">
        <v>75</v>
      </c>
      <c r="AJG1" s="12" t="s">
        <v>126</v>
      </c>
      <c r="AJH1" s="12" t="s">
        <v>3402</v>
      </c>
      <c r="AJI1" s="12" t="s">
        <v>1902</v>
      </c>
      <c r="AJJ1" s="12" t="s">
        <v>2089</v>
      </c>
      <c r="AJK1" s="12" t="s">
        <v>2090</v>
      </c>
      <c r="AJL1" s="12" t="s">
        <v>2092</v>
      </c>
      <c r="AJM1" s="12" t="s">
        <v>3400</v>
      </c>
      <c r="AJN1" s="12" t="s">
        <v>75</v>
      </c>
      <c r="AJO1" s="12" t="s">
        <v>126</v>
      </c>
      <c r="AJP1" s="12" t="s">
        <v>3402</v>
      </c>
      <c r="AJQ1" s="12" t="s">
        <v>1902</v>
      </c>
      <c r="AJR1" s="12" t="s">
        <v>2089</v>
      </c>
      <c r="AJS1" s="12" t="s">
        <v>2090</v>
      </c>
      <c r="AJT1" s="12" t="s">
        <v>2092</v>
      </c>
      <c r="AJU1" s="12" t="s">
        <v>3400</v>
      </c>
      <c r="AJV1" s="12" t="s">
        <v>75</v>
      </c>
      <c r="AJW1" s="12" t="s">
        <v>126</v>
      </c>
      <c r="AJX1" s="12" t="s">
        <v>3402</v>
      </c>
      <c r="AJY1" s="12" t="s">
        <v>1902</v>
      </c>
      <c r="AJZ1" s="12" t="s">
        <v>2089</v>
      </c>
      <c r="AKA1" s="12" t="s">
        <v>2090</v>
      </c>
      <c r="AKB1" s="12" t="s">
        <v>2092</v>
      </c>
      <c r="AKC1" s="12" t="s">
        <v>3400</v>
      </c>
      <c r="AKD1" s="12" t="s">
        <v>75</v>
      </c>
      <c r="AKE1" s="12" t="s">
        <v>126</v>
      </c>
      <c r="AKF1" s="12" t="s">
        <v>3402</v>
      </c>
      <c r="AKG1" s="12" t="s">
        <v>1902</v>
      </c>
      <c r="AKH1" s="12" t="s">
        <v>2089</v>
      </c>
      <c r="AKI1" s="12" t="s">
        <v>2090</v>
      </c>
      <c r="AKJ1" s="12" t="s">
        <v>2092</v>
      </c>
      <c r="AKK1" s="12" t="s">
        <v>3400</v>
      </c>
      <c r="AKL1" s="12" t="s">
        <v>75</v>
      </c>
      <c r="AKM1" s="12" t="s">
        <v>126</v>
      </c>
      <c r="AKN1" s="12" t="s">
        <v>3402</v>
      </c>
      <c r="AKO1" s="12" t="s">
        <v>1902</v>
      </c>
      <c r="AKP1" s="12" t="s">
        <v>2089</v>
      </c>
      <c r="AKQ1" s="12" t="s">
        <v>2090</v>
      </c>
      <c r="AKR1" s="12" t="s">
        <v>2092</v>
      </c>
      <c r="AKS1" s="12" t="s">
        <v>3400</v>
      </c>
      <c r="AKT1" s="12" t="s">
        <v>75</v>
      </c>
      <c r="AKU1" s="12" t="s">
        <v>126</v>
      </c>
      <c r="AKV1" s="12" t="s">
        <v>3402</v>
      </c>
      <c r="AKW1" s="12" t="s">
        <v>1902</v>
      </c>
      <c r="AKX1" s="12" t="s">
        <v>2089</v>
      </c>
      <c r="AKY1" s="12" t="s">
        <v>2090</v>
      </c>
      <c r="AKZ1" s="12" t="s">
        <v>2092</v>
      </c>
      <c r="ALA1" s="12" t="s">
        <v>3400</v>
      </c>
      <c r="ALB1" s="12" t="s">
        <v>75</v>
      </c>
      <c r="ALC1" s="12" t="s">
        <v>126</v>
      </c>
      <c r="ALD1" s="12" t="s">
        <v>3402</v>
      </c>
      <c r="ALE1" s="12" t="s">
        <v>1902</v>
      </c>
      <c r="ALF1" s="12" t="s">
        <v>2089</v>
      </c>
      <c r="ALG1" s="12" t="s">
        <v>2090</v>
      </c>
      <c r="ALH1" s="12" t="s">
        <v>2092</v>
      </c>
      <c r="ALI1" s="12" t="s">
        <v>3400</v>
      </c>
      <c r="ALJ1" s="12" t="s">
        <v>75</v>
      </c>
      <c r="ALK1" s="12" t="s">
        <v>126</v>
      </c>
      <c r="ALL1" s="12" t="s">
        <v>3402</v>
      </c>
      <c r="ALM1" s="12" t="s">
        <v>1902</v>
      </c>
      <c r="ALN1" s="12" t="s">
        <v>2089</v>
      </c>
      <c r="ALO1" s="12" t="s">
        <v>2090</v>
      </c>
      <c r="ALP1" s="12" t="s">
        <v>2092</v>
      </c>
      <c r="ALQ1" s="12" t="s">
        <v>3400</v>
      </c>
      <c r="ALR1" s="12" t="s">
        <v>75</v>
      </c>
      <c r="ALS1" s="12" t="s">
        <v>126</v>
      </c>
      <c r="ALT1" s="12" t="s">
        <v>3402</v>
      </c>
      <c r="ALU1" s="12" t="s">
        <v>1902</v>
      </c>
      <c r="ALV1" s="12" t="s">
        <v>2089</v>
      </c>
      <c r="ALW1" s="12" t="s">
        <v>2090</v>
      </c>
      <c r="ALX1" s="12" t="s">
        <v>2092</v>
      </c>
      <c r="ALY1" s="12" t="s">
        <v>3400</v>
      </c>
      <c r="ALZ1" s="12" t="s">
        <v>75</v>
      </c>
      <c r="AMA1" s="12" t="s">
        <v>126</v>
      </c>
      <c r="AMB1" s="12" t="s">
        <v>3402</v>
      </c>
      <c r="AMC1" s="12" t="s">
        <v>1902</v>
      </c>
      <c r="AMD1" s="12" t="s">
        <v>2089</v>
      </c>
      <c r="AME1" s="12" t="s">
        <v>2090</v>
      </c>
      <c r="AMF1" s="12" t="s">
        <v>2092</v>
      </c>
      <c r="AMG1" s="12" t="s">
        <v>3400</v>
      </c>
      <c r="AMH1" s="12" t="s">
        <v>75</v>
      </c>
      <c r="AMI1" s="12" t="s">
        <v>126</v>
      </c>
      <c r="AMJ1" s="12" t="s">
        <v>3402</v>
      </c>
      <c r="AMK1" s="12" t="s">
        <v>1902</v>
      </c>
      <c r="AML1" s="12" t="s">
        <v>2089</v>
      </c>
      <c r="AMM1" s="12" t="s">
        <v>2090</v>
      </c>
      <c r="AMN1" s="12" t="s">
        <v>2092</v>
      </c>
      <c r="AMO1" s="12" t="s">
        <v>3400</v>
      </c>
      <c r="AMP1" s="12" t="s">
        <v>75</v>
      </c>
      <c r="AMQ1" s="12" t="s">
        <v>126</v>
      </c>
      <c r="AMR1" s="12" t="s">
        <v>3402</v>
      </c>
      <c r="AMS1" s="12" t="s">
        <v>1902</v>
      </c>
      <c r="AMT1" s="12" t="s">
        <v>2089</v>
      </c>
      <c r="AMU1" s="12" t="s">
        <v>2090</v>
      </c>
      <c r="AMV1" s="12" t="s">
        <v>2092</v>
      </c>
      <c r="AMW1" s="12" t="s">
        <v>3400</v>
      </c>
      <c r="AMX1" s="12" t="s">
        <v>75</v>
      </c>
      <c r="AMY1" s="12" t="s">
        <v>126</v>
      </c>
      <c r="AMZ1" s="12" t="s">
        <v>3402</v>
      </c>
      <c r="ANA1" s="12" t="s">
        <v>1902</v>
      </c>
      <c r="ANB1" s="12" t="s">
        <v>2089</v>
      </c>
      <c r="ANC1" s="12" t="s">
        <v>2090</v>
      </c>
      <c r="AND1" s="12" t="s">
        <v>2092</v>
      </c>
      <c r="ANE1" s="12" t="s">
        <v>3400</v>
      </c>
      <c r="ANF1" s="12" t="s">
        <v>75</v>
      </c>
      <c r="ANG1" s="12" t="s">
        <v>126</v>
      </c>
      <c r="ANH1" s="12" t="s">
        <v>3402</v>
      </c>
      <c r="ANI1" s="12" t="s">
        <v>1902</v>
      </c>
      <c r="ANJ1" s="12" t="s">
        <v>2089</v>
      </c>
      <c r="ANK1" s="12" t="s">
        <v>2090</v>
      </c>
      <c r="ANL1" s="12" t="s">
        <v>2092</v>
      </c>
      <c r="ANM1" s="12" t="s">
        <v>3400</v>
      </c>
      <c r="ANN1" s="12" t="s">
        <v>75</v>
      </c>
      <c r="ANO1" s="12" t="s">
        <v>126</v>
      </c>
      <c r="ANP1" s="12" t="s">
        <v>3402</v>
      </c>
      <c r="ANQ1" s="12" t="s">
        <v>1902</v>
      </c>
      <c r="ANR1" s="12" t="s">
        <v>2089</v>
      </c>
      <c r="ANS1" s="12" t="s">
        <v>2090</v>
      </c>
      <c r="ANT1" s="12" t="s">
        <v>2092</v>
      </c>
      <c r="ANU1" s="12" t="s">
        <v>3400</v>
      </c>
      <c r="ANV1" s="12" t="s">
        <v>75</v>
      </c>
      <c r="ANW1" s="12" t="s">
        <v>126</v>
      </c>
      <c r="ANX1" s="12" t="s">
        <v>3402</v>
      </c>
      <c r="ANY1" s="12" t="s">
        <v>1902</v>
      </c>
      <c r="ANZ1" s="12" t="s">
        <v>2089</v>
      </c>
      <c r="AOA1" s="12" t="s">
        <v>2090</v>
      </c>
      <c r="AOB1" s="12" t="s">
        <v>2092</v>
      </c>
      <c r="AOC1" s="12" t="s">
        <v>3400</v>
      </c>
      <c r="AOD1" s="12" t="s">
        <v>75</v>
      </c>
      <c r="AOE1" s="12" t="s">
        <v>126</v>
      </c>
      <c r="AOF1" s="12" t="s">
        <v>3402</v>
      </c>
      <c r="AOG1" s="12" t="s">
        <v>1902</v>
      </c>
      <c r="AOH1" s="12" t="s">
        <v>2089</v>
      </c>
      <c r="AOI1" s="12" t="s">
        <v>2090</v>
      </c>
      <c r="AOJ1" s="12" t="s">
        <v>2092</v>
      </c>
      <c r="AOK1" s="12" t="s">
        <v>3400</v>
      </c>
      <c r="AOL1" s="12" t="s">
        <v>75</v>
      </c>
      <c r="AOM1" s="12" t="s">
        <v>126</v>
      </c>
      <c r="AON1" s="12" t="s">
        <v>3402</v>
      </c>
      <c r="AOO1" s="12" t="s">
        <v>1902</v>
      </c>
      <c r="AOP1" s="12" t="s">
        <v>2089</v>
      </c>
      <c r="AOQ1" s="12" t="s">
        <v>2090</v>
      </c>
      <c r="AOR1" s="12" t="s">
        <v>2092</v>
      </c>
      <c r="AOS1" s="12" t="s">
        <v>3400</v>
      </c>
      <c r="AOT1" s="12" t="s">
        <v>75</v>
      </c>
      <c r="AOU1" s="12" t="s">
        <v>126</v>
      </c>
      <c r="AOV1" s="12" t="s">
        <v>3402</v>
      </c>
      <c r="AOW1" s="12" t="s">
        <v>1902</v>
      </c>
      <c r="AOX1" s="12" t="s">
        <v>2089</v>
      </c>
      <c r="AOY1" s="12" t="s">
        <v>2090</v>
      </c>
      <c r="AOZ1" s="12" t="s">
        <v>2092</v>
      </c>
      <c r="APA1" s="12" t="s">
        <v>3400</v>
      </c>
      <c r="APB1" s="12" t="s">
        <v>75</v>
      </c>
      <c r="APC1" s="12" t="s">
        <v>126</v>
      </c>
      <c r="APD1" s="12" t="s">
        <v>3402</v>
      </c>
      <c r="APE1" s="12" t="s">
        <v>1902</v>
      </c>
      <c r="APF1" s="12" t="s">
        <v>2089</v>
      </c>
      <c r="APG1" s="12" t="s">
        <v>2090</v>
      </c>
      <c r="APH1" s="12" t="s">
        <v>2092</v>
      </c>
      <c r="API1" s="12" t="s">
        <v>3400</v>
      </c>
      <c r="APJ1" s="12" t="s">
        <v>75</v>
      </c>
      <c r="APK1" s="12" t="s">
        <v>126</v>
      </c>
      <c r="APL1" s="12" t="s">
        <v>3402</v>
      </c>
      <c r="APM1" s="12" t="s">
        <v>1902</v>
      </c>
      <c r="APN1" s="12" t="s">
        <v>2089</v>
      </c>
      <c r="APO1" s="12" t="s">
        <v>2090</v>
      </c>
      <c r="APP1" s="12" t="s">
        <v>2092</v>
      </c>
      <c r="APQ1" s="12" t="s">
        <v>3400</v>
      </c>
      <c r="APR1" s="12" t="s">
        <v>75</v>
      </c>
      <c r="APS1" s="12" t="s">
        <v>126</v>
      </c>
      <c r="APT1" s="12" t="s">
        <v>3402</v>
      </c>
      <c r="APU1" s="12" t="s">
        <v>1902</v>
      </c>
      <c r="APV1" s="12" t="s">
        <v>2089</v>
      </c>
      <c r="APW1" s="12" t="s">
        <v>2090</v>
      </c>
      <c r="APX1" s="12" t="s">
        <v>2092</v>
      </c>
      <c r="APY1" s="12" t="s">
        <v>3400</v>
      </c>
      <c r="APZ1" s="12" t="s">
        <v>75</v>
      </c>
      <c r="AQA1" s="12" t="s">
        <v>126</v>
      </c>
      <c r="AQB1" s="12" t="s">
        <v>3402</v>
      </c>
      <c r="AQC1" s="12" t="s">
        <v>1902</v>
      </c>
      <c r="AQD1" s="12" t="s">
        <v>2089</v>
      </c>
      <c r="AQE1" s="12" t="s">
        <v>2090</v>
      </c>
      <c r="AQF1" s="12" t="s">
        <v>2092</v>
      </c>
      <c r="AQG1" s="12" t="s">
        <v>3400</v>
      </c>
      <c r="AQH1" s="12" t="s">
        <v>75</v>
      </c>
      <c r="AQI1" s="12" t="s">
        <v>126</v>
      </c>
      <c r="AQJ1" s="12" t="s">
        <v>3402</v>
      </c>
      <c r="AQK1" s="12" t="s">
        <v>1902</v>
      </c>
      <c r="AQL1" s="12" t="s">
        <v>2089</v>
      </c>
      <c r="AQM1" s="12" t="s">
        <v>2090</v>
      </c>
      <c r="AQN1" s="12" t="s">
        <v>2092</v>
      </c>
      <c r="AQO1" s="12" t="s">
        <v>3400</v>
      </c>
      <c r="AQP1" s="12" t="s">
        <v>75</v>
      </c>
      <c r="AQQ1" s="12" t="s">
        <v>126</v>
      </c>
      <c r="AQR1" s="12" t="s">
        <v>3402</v>
      </c>
      <c r="AQS1" s="12" t="s">
        <v>1902</v>
      </c>
      <c r="AQT1" s="12" t="s">
        <v>2089</v>
      </c>
      <c r="AQU1" s="12" t="s">
        <v>2090</v>
      </c>
      <c r="AQV1" s="12" t="s">
        <v>2092</v>
      </c>
      <c r="AQW1" s="12" t="s">
        <v>3400</v>
      </c>
      <c r="AQX1" s="12" t="s">
        <v>75</v>
      </c>
      <c r="AQY1" s="12" t="s">
        <v>126</v>
      </c>
      <c r="AQZ1" s="12" t="s">
        <v>3402</v>
      </c>
      <c r="ARA1" s="12" t="s">
        <v>1902</v>
      </c>
      <c r="ARB1" s="12" t="s">
        <v>2089</v>
      </c>
      <c r="ARC1" s="12" t="s">
        <v>2090</v>
      </c>
      <c r="ARD1" s="12" t="s">
        <v>2092</v>
      </c>
      <c r="ARE1" s="12" t="s">
        <v>3400</v>
      </c>
      <c r="ARF1" s="12" t="s">
        <v>75</v>
      </c>
      <c r="ARG1" s="12" t="s">
        <v>126</v>
      </c>
      <c r="ARH1" s="12" t="s">
        <v>3402</v>
      </c>
      <c r="ARI1" s="12" t="s">
        <v>1902</v>
      </c>
      <c r="ARJ1" s="12" t="s">
        <v>2089</v>
      </c>
      <c r="ARK1" s="12" t="s">
        <v>2090</v>
      </c>
      <c r="ARL1" s="12" t="s">
        <v>2092</v>
      </c>
      <c r="ARM1" s="12" t="s">
        <v>3400</v>
      </c>
      <c r="ARN1" s="12" t="s">
        <v>75</v>
      </c>
      <c r="ARO1" s="12" t="s">
        <v>126</v>
      </c>
      <c r="ARP1" s="12" t="s">
        <v>3402</v>
      </c>
      <c r="ARQ1" s="12" t="s">
        <v>1902</v>
      </c>
      <c r="ARR1" s="12" t="s">
        <v>2089</v>
      </c>
      <c r="ARS1" s="12" t="s">
        <v>2090</v>
      </c>
      <c r="ART1" s="12" t="s">
        <v>2092</v>
      </c>
      <c r="ARU1" s="12" t="s">
        <v>3400</v>
      </c>
      <c r="ARV1" s="12" t="s">
        <v>75</v>
      </c>
      <c r="ARW1" s="12" t="s">
        <v>126</v>
      </c>
      <c r="ARX1" s="12" t="s">
        <v>3402</v>
      </c>
      <c r="ARY1" s="12" t="s">
        <v>1902</v>
      </c>
      <c r="ARZ1" s="12" t="s">
        <v>2089</v>
      </c>
      <c r="ASA1" s="12" t="s">
        <v>2090</v>
      </c>
      <c r="ASB1" s="12" t="s">
        <v>2092</v>
      </c>
      <c r="ASC1" s="12" t="s">
        <v>3400</v>
      </c>
      <c r="ASD1" s="12" t="s">
        <v>75</v>
      </c>
      <c r="ASE1" s="12" t="s">
        <v>126</v>
      </c>
      <c r="ASF1" s="12" t="s">
        <v>3402</v>
      </c>
      <c r="ASG1" s="12" t="s">
        <v>1902</v>
      </c>
      <c r="ASH1" s="12" t="s">
        <v>2089</v>
      </c>
      <c r="ASI1" s="12" t="s">
        <v>2090</v>
      </c>
      <c r="ASJ1" s="12" t="s">
        <v>2092</v>
      </c>
      <c r="ASK1" s="12" t="s">
        <v>3400</v>
      </c>
      <c r="ASL1" s="12" t="s">
        <v>75</v>
      </c>
      <c r="ASM1" s="12" t="s">
        <v>126</v>
      </c>
      <c r="ASN1" s="12" t="s">
        <v>3402</v>
      </c>
      <c r="ASO1" s="12" t="s">
        <v>1902</v>
      </c>
      <c r="ASP1" s="12" t="s">
        <v>2089</v>
      </c>
      <c r="ASQ1" s="12" t="s">
        <v>2090</v>
      </c>
      <c r="ASR1" s="12" t="s">
        <v>2092</v>
      </c>
      <c r="ASS1" s="12" t="s">
        <v>3400</v>
      </c>
      <c r="AST1" s="12" t="s">
        <v>75</v>
      </c>
      <c r="ASU1" s="12" t="s">
        <v>126</v>
      </c>
      <c r="ASV1" s="12" t="s">
        <v>3402</v>
      </c>
      <c r="ASW1" s="12" t="s">
        <v>1902</v>
      </c>
      <c r="ASX1" s="12" t="s">
        <v>2089</v>
      </c>
      <c r="ASY1" s="12" t="s">
        <v>2090</v>
      </c>
      <c r="ASZ1" s="12" t="s">
        <v>2092</v>
      </c>
      <c r="ATA1" s="12" t="s">
        <v>3400</v>
      </c>
      <c r="ATB1" s="12" t="s">
        <v>75</v>
      </c>
      <c r="ATC1" s="12" t="s">
        <v>126</v>
      </c>
      <c r="ATD1" s="12" t="s">
        <v>3402</v>
      </c>
      <c r="ATE1" s="12" t="s">
        <v>1902</v>
      </c>
      <c r="ATF1" s="12" t="s">
        <v>2089</v>
      </c>
      <c r="ATG1" s="12" t="s">
        <v>2090</v>
      </c>
      <c r="ATH1" s="12" t="s">
        <v>2092</v>
      </c>
      <c r="ATI1" s="12" t="s">
        <v>3400</v>
      </c>
      <c r="ATJ1" s="12" t="s">
        <v>75</v>
      </c>
      <c r="ATK1" s="12" t="s">
        <v>126</v>
      </c>
      <c r="ATL1" s="12" t="s">
        <v>3402</v>
      </c>
      <c r="ATM1" s="12" t="s">
        <v>1902</v>
      </c>
      <c r="ATN1" s="12" t="s">
        <v>2089</v>
      </c>
      <c r="ATO1" s="12" t="s">
        <v>2090</v>
      </c>
      <c r="ATP1" s="12" t="s">
        <v>2092</v>
      </c>
      <c r="ATQ1" s="12" t="s">
        <v>3400</v>
      </c>
      <c r="ATR1" s="12" t="s">
        <v>75</v>
      </c>
      <c r="ATS1" s="12" t="s">
        <v>126</v>
      </c>
      <c r="ATT1" s="12" t="s">
        <v>3402</v>
      </c>
      <c r="ATU1" s="12" t="s">
        <v>1902</v>
      </c>
      <c r="ATV1" s="12" t="s">
        <v>2089</v>
      </c>
      <c r="ATW1" s="12" t="s">
        <v>2090</v>
      </c>
      <c r="ATX1" s="12" t="s">
        <v>2092</v>
      </c>
      <c r="ATY1" s="12" t="s">
        <v>3400</v>
      </c>
      <c r="ATZ1" s="12" t="s">
        <v>75</v>
      </c>
      <c r="AUA1" s="12" t="s">
        <v>126</v>
      </c>
      <c r="AUB1" s="12" t="s">
        <v>3402</v>
      </c>
      <c r="AUC1" s="12" t="s">
        <v>1902</v>
      </c>
      <c r="AUD1" s="12" t="s">
        <v>2089</v>
      </c>
      <c r="AUE1" s="12" t="s">
        <v>2090</v>
      </c>
      <c r="AUF1" s="12" t="s">
        <v>2092</v>
      </c>
      <c r="AUG1" s="12" t="s">
        <v>3400</v>
      </c>
      <c r="AUH1" s="12" t="s">
        <v>75</v>
      </c>
      <c r="AUI1" s="12" t="s">
        <v>126</v>
      </c>
      <c r="AUJ1" s="12" t="s">
        <v>3402</v>
      </c>
      <c r="AUK1" s="12" t="s">
        <v>1902</v>
      </c>
      <c r="AUL1" s="12" t="s">
        <v>2089</v>
      </c>
      <c r="AUM1" s="12" t="s">
        <v>2090</v>
      </c>
      <c r="AUN1" s="12" t="s">
        <v>2092</v>
      </c>
      <c r="AUO1" s="12" t="s">
        <v>3400</v>
      </c>
      <c r="AUP1" s="12" t="s">
        <v>75</v>
      </c>
      <c r="AUQ1" s="12" t="s">
        <v>126</v>
      </c>
      <c r="AUR1" s="12" t="s">
        <v>3402</v>
      </c>
      <c r="AUS1" s="12" t="s">
        <v>1902</v>
      </c>
      <c r="AUT1" s="12" t="s">
        <v>2089</v>
      </c>
      <c r="AUU1" s="12" t="s">
        <v>2090</v>
      </c>
      <c r="AUV1" s="12" t="s">
        <v>2092</v>
      </c>
      <c r="AUW1" s="12" t="s">
        <v>3400</v>
      </c>
      <c r="AUX1" s="12" t="s">
        <v>75</v>
      </c>
      <c r="AUY1" s="12" t="s">
        <v>126</v>
      </c>
      <c r="AUZ1" s="12" t="s">
        <v>3402</v>
      </c>
      <c r="AVA1" s="12" t="s">
        <v>1902</v>
      </c>
      <c r="AVB1" s="12" t="s">
        <v>2089</v>
      </c>
      <c r="AVC1" s="12" t="s">
        <v>2090</v>
      </c>
      <c r="AVD1" s="12" t="s">
        <v>2092</v>
      </c>
      <c r="AVE1" s="12" t="s">
        <v>3400</v>
      </c>
      <c r="AVF1" s="12" t="s">
        <v>75</v>
      </c>
      <c r="AVG1" s="12" t="s">
        <v>126</v>
      </c>
      <c r="AVH1" s="12" t="s">
        <v>3402</v>
      </c>
      <c r="AVI1" s="12" t="s">
        <v>1902</v>
      </c>
      <c r="AVJ1" s="12" t="s">
        <v>2089</v>
      </c>
      <c r="AVK1" s="12" t="s">
        <v>2090</v>
      </c>
      <c r="AVL1" s="12" t="s">
        <v>2092</v>
      </c>
      <c r="AVM1" s="12" t="s">
        <v>3400</v>
      </c>
      <c r="AVN1" s="12" t="s">
        <v>75</v>
      </c>
      <c r="AVO1" s="12" t="s">
        <v>126</v>
      </c>
      <c r="AVP1" s="12" t="s">
        <v>3402</v>
      </c>
      <c r="AVQ1" s="12" t="s">
        <v>1902</v>
      </c>
      <c r="AVR1" s="12" t="s">
        <v>2089</v>
      </c>
      <c r="AVS1" s="12" t="s">
        <v>2090</v>
      </c>
      <c r="AVT1" s="12" t="s">
        <v>2092</v>
      </c>
      <c r="AVU1" s="12" t="s">
        <v>3400</v>
      </c>
      <c r="AVV1" s="12" t="s">
        <v>75</v>
      </c>
      <c r="AVW1" s="12" t="s">
        <v>126</v>
      </c>
      <c r="AVX1" s="12" t="s">
        <v>3402</v>
      </c>
      <c r="AVY1" s="12" t="s">
        <v>1902</v>
      </c>
      <c r="AVZ1" s="12" t="s">
        <v>2089</v>
      </c>
      <c r="AWA1" s="12" t="s">
        <v>2090</v>
      </c>
      <c r="AWB1" s="12" t="s">
        <v>2092</v>
      </c>
      <c r="AWC1" s="12" t="s">
        <v>3400</v>
      </c>
      <c r="AWD1" s="12" t="s">
        <v>75</v>
      </c>
      <c r="AWE1" s="12" t="s">
        <v>126</v>
      </c>
      <c r="AWF1" s="12" t="s">
        <v>3402</v>
      </c>
      <c r="AWG1" s="12" t="s">
        <v>1902</v>
      </c>
      <c r="AWH1" s="12" t="s">
        <v>2089</v>
      </c>
      <c r="AWI1" s="12" t="s">
        <v>2090</v>
      </c>
      <c r="AWJ1" s="12" t="s">
        <v>2092</v>
      </c>
      <c r="AWK1" s="12" t="s">
        <v>3400</v>
      </c>
      <c r="AWL1" s="12" t="s">
        <v>75</v>
      </c>
      <c r="AWM1" s="12" t="s">
        <v>126</v>
      </c>
      <c r="AWN1" s="12" t="s">
        <v>3402</v>
      </c>
      <c r="AWO1" s="12" t="s">
        <v>1902</v>
      </c>
      <c r="AWP1" s="12" t="s">
        <v>2089</v>
      </c>
      <c r="AWQ1" s="12" t="s">
        <v>2090</v>
      </c>
      <c r="AWR1" s="12" t="s">
        <v>2092</v>
      </c>
      <c r="AWS1" s="12" t="s">
        <v>3400</v>
      </c>
      <c r="AWT1" s="12" t="s">
        <v>75</v>
      </c>
      <c r="AWU1" s="12" t="s">
        <v>126</v>
      </c>
      <c r="AWV1" s="12" t="s">
        <v>3402</v>
      </c>
      <c r="AWW1" s="12" t="s">
        <v>1902</v>
      </c>
      <c r="AWX1" s="12" t="s">
        <v>2089</v>
      </c>
      <c r="AWY1" s="12" t="s">
        <v>2090</v>
      </c>
      <c r="AWZ1" s="12" t="s">
        <v>2092</v>
      </c>
      <c r="AXA1" s="12" t="s">
        <v>3400</v>
      </c>
      <c r="AXB1" s="12" t="s">
        <v>75</v>
      </c>
      <c r="AXC1" s="12" t="s">
        <v>126</v>
      </c>
      <c r="AXD1" s="12" t="s">
        <v>3402</v>
      </c>
      <c r="AXE1" s="12" t="s">
        <v>1902</v>
      </c>
      <c r="AXF1" s="12" t="s">
        <v>2089</v>
      </c>
      <c r="AXG1" s="12" t="s">
        <v>2090</v>
      </c>
      <c r="AXH1" s="12" t="s">
        <v>2092</v>
      </c>
      <c r="AXI1" s="12" t="s">
        <v>3400</v>
      </c>
      <c r="AXJ1" s="12" t="s">
        <v>75</v>
      </c>
      <c r="AXK1" s="12" t="s">
        <v>126</v>
      </c>
      <c r="AXL1" s="12" t="s">
        <v>3402</v>
      </c>
      <c r="AXM1" s="12" t="s">
        <v>1902</v>
      </c>
      <c r="AXN1" s="12" t="s">
        <v>2089</v>
      </c>
      <c r="AXO1" s="12" t="s">
        <v>2090</v>
      </c>
      <c r="AXP1" s="12" t="s">
        <v>2092</v>
      </c>
      <c r="AXQ1" s="12" t="s">
        <v>3400</v>
      </c>
      <c r="AXR1" s="12" t="s">
        <v>75</v>
      </c>
      <c r="AXS1" s="12" t="s">
        <v>126</v>
      </c>
      <c r="AXT1" s="12" t="s">
        <v>3402</v>
      </c>
      <c r="AXU1" s="12" t="s">
        <v>1902</v>
      </c>
      <c r="AXV1" s="12" t="s">
        <v>2089</v>
      </c>
      <c r="AXW1" s="12" t="s">
        <v>2090</v>
      </c>
      <c r="AXX1" s="12" t="s">
        <v>2092</v>
      </c>
      <c r="AXY1" s="12" t="s">
        <v>3400</v>
      </c>
      <c r="AXZ1" s="12" t="s">
        <v>75</v>
      </c>
      <c r="AYA1" s="12" t="s">
        <v>126</v>
      </c>
      <c r="AYB1" s="12" t="s">
        <v>3402</v>
      </c>
      <c r="AYC1" s="12" t="s">
        <v>1902</v>
      </c>
      <c r="AYD1" s="12" t="s">
        <v>2089</v>
      </c>
      <c r="AYE1" s="12" t="s">
        <v>2090</v>
      </c>
      <c r="AYF1" s="12" t="s">
        <v>2092</v>
      </c>
      <c r="AYG1" s="12" t="s">
        <v>3400</v>
      </c>
      <c r="AYH1" s="12" t="s">
        <v>75</v>
      </c>
      <c r="AYI1" s="12" t="s">
        <v>126</v>
      </c>
      <c r="AYJ1" s="12" t="s">
        <v>3402</v>
      </c>
      <c r="AYK1" s="12" t="s">
        <v>1902</v>
      </c>
      <c r="AYL1" s="12" t="s">
        <v>2089</v>
      </c>
      <c r="AYM1" s="12" t="s">
        <v>2090</v>
      </c>
      <c r="AYN1" s="12" t="s">
        <v>2092</v>
      </c>
      <c r="AYO1" s="12" t="s">
        <v>3400</v>
      </c>
      <c r="AYP1" s="12" t="s">
        <v>75</v>
      </c>
      <c r="AYQ1" s="12" t="s">
        <v>126</v>
      </c>
      <c r="AYR1" s="12" t="s">
        <v>3402</v>
      </c>
      <c r="AYS1" s="12" t="s">
        <v>1902</v>
      </c>
      <c r="AYT1" s="12" t="s">
        <v>2089</v>
      </c>
      <c r="AYU1" s="12" t="s">
        <v>2090</v>
      </c>
      <c r="AYV1" s="12" t="s">
        <v>2092</v>
      </c>
      <c r="AYW1" s="12" t="s">
        <v>3400</v>
      </c>
      <c r="AYX1" s="12" t="s">
        <v>75</v>
      </c>
      <c r="AYY1" s="12" t="s">
        <v>126</v>
      </c>
      <c r="AYZ1" s="12" t="s">
        <v>3402</v>
      </c>
      <c r="AZA1" s="12" t="s">
        <v>1902</v>
      </c>
      <c r="AZB1" s="12" t="s">
        <v>2089</v>
      </c>
      <c r="AZC1" s="12" t="s">
        <v>2090</v>
      </c>
      <c r="AZD1" s="12" t="s">
        <v>2092</v>
      </c>
      <c r="AZE1" s="12" t="s">
        <v>3400</v>
      </c>
      <c r="AZF1" s="12" t="s">
        <v>75</v>
      </c>
      <c r="AZG1" s="12" t="s">
        <v>126</v>
      </c>
      <c r="AZH1" s="12" t="s">
        <v>3402</v>
      </c>
      <c r="AZI1" s="12" t="s">
        <v>1902</v>
      </c>
      <c r="AZJ1" s="12" t="s">
        <v>2089</v>
      </c>
      <c r="AZK1" s="12" t="s">
        <v>2090</v>
      </c>
      <c r="AZL1" s="12" t="s">
        <v>2092</v>
      </c>
      <c r="AZM1" s="12" t="s">
        <v>3400</v>
      </c>
      <c r="AZN1" s="12" t="s">
        <v>75</v>
      </c>
      <c r="AZO1" s="12" t="s">
        <v>126</v>
      </c>
      <c r="AZP1" s="12" t="s">
        <v>3402</v>
      </c>
      <c r="AZQ1" s="12" t="s">
        <v>1902</v>
      </c>
      <c r="AZR1" s="12" t="s">
        <v>2089</v>
      </c>
      <c r="AZS1" s="12" t="s">
        <v>2090</v>
      </c>
      <c r="AZT1" s="12" t="s">
        <v>2092</v>
      </c>
      <c r="AZU1" s="12" t="s">
        <v>3400</v>
      </c>
      <c r="AZV1" s="12" t="s">
        <v>75</v>
      </c>
      <c r="AZW1" s="12" t="s">
        <v>126</v>
      </c>
      <c r="AZX1" s="12" t="s">
        <v>3402</v>
      </c>
      <c r="AZY1" s="12" t="s">
        <v>1902</v>
      </c>
      <c r="AZZ1" s="12" t="s">
        <v>2089</v>
      </c>
      <c r="BAA1" s="12" t="s">
        <v>2090</v>
      </c>
      <c r="BAB1" s="12" t="s">
        <v>2092</v>
      </c>
      <c r="BAC1" s="12" t="s">
        <v>3400</v>
      </c>
      <c r="BAD1" s="12" t="s">
        <v>75</v>
      </c>
      <c r="BAE1" s="12" t="s">
        <v>126</v>
      </c>
      <c r="BAF1" s="12" t="s">
        <v>3402</v>
      </c>
      <c r="BAG1" s="12" t="s">
        <v>1902</v>
      </c>
      <c r="BAH1" s="12" t="s">
        <v>2089</v>
      </c>
      <c r="BAI1" s="12" t="s">
        <v>2090</v>
      </c>
      <c r="BAJ1" s="12" t="s">
        <v>2092</v>
      </c>
      <c r="BAK1" s="12" t="s">
        <v>3400</v>
      </c>
      <c r="BAL1" s="12" t="s">
        <v>75</v>
      </c>
      <c r="BAM1" s="12" t="s">
        <v>126</v>
      </c>
      <c r="BAN1" s="12" t="s">
        <v>3402</v>
      </c>
      <c r="BAO1" s="12" t="s">
        <v>1902</v>
      </c>
      <c r="BAP1" s="12" t="s">
        <v>2089</v>
      </c>
      <c r="BAQ1" s="12" t="s">
        <v>2090</v>
      </c>
      <c r="BAR1" s="12" t="s">
        <v>2092</v>
      </c>
      <c r="BAS1" s="12" t="s">
        <v>3400</v>
      </c>
      <c r="BAT1" s="12" t="s">
        <v>75</v>
      </c>
      <c r="BAU1" s="12" t="s">
        <v>126</v>
      </c>
      <c r="BAV1" s="12" t="s">
        <v>3402</v>
      </c>
      <c r="BAW1" s="12" t="s">
        <v>1902</v>
      </c>
      <c r="BAX1" s="12" t="s">
        <v>2089</v>
      </c>
      <c r="BAY1" s="12" t="s">
        <v>2090</v>
      </c>
      <c r="BAZ1" s="12" t="s">
        <v>2092</v>
      </c>
      <c r="BBA1" s="12" t="s">
        <v>3400</v>
      </c>
      <c r="BBB1" s="12" t="s">
        <v>75</v>
      </c>
      <c r="BBC1" s="12" t="s">
        <v>126</v>
      </c>
      <c r="BBD1" s="12" t="s">
        <v>3402</v>
      </c>
      <c r="BBE1" s="12" t="s">
        <v>1902</v>
      </c>
      <c r="BBF1" s="12" t="s">
        <v>2089</v>
      </c>
      <c r="BBG1" s="12" t="s">
        <v>2090</v>
      </c>
      <c r="BBH1" s="12" t="s">
        <v>2092</v>
      </c>
      <c r="BBI1" s="12" t="s">
        <v>3400</v>
      </c>
      <c r="BBJ1" s="12" t="s">
        <v>75</v>
      </c>
      <c r="BBK1" s="12" t="s">
        <v>126</v>
      </c>
      <c r="BBL1" s="12" t="s">
        <v>3402</v>
      </c>
      <c r="BBM1" s="12" t="s">
        <v>1902</v>
      </c>
      <c r="BBN1" s="12" t="s">
        <v>2089</v>
      </c>
      <c r="BBO1" s="12" t="s">
        <v>2090</v>
      </c>
      <c r="BBP1" s="12" t="s">
        <v>2092</v>
      </c>
      <c r="BBQ1" s="12" t="s">
        <v>3400</v>
      </c>
      <c r="BBR1" s="12" t="s">
        <v>75</v>
      </c>
      <c r="BBS1" s="12" t="s">
        <v>126</v>
      </c>
      <c r="BBT1" s="12" t="s">
        <v>3402</v>
      </c>
      <c r="BBU1" s="12" t="s">
        <v>1902</v>
      </c>
      <c r="BBV1" s="12" t="s">
        <v>2089</v>
      </c>
      <c r="BBW1" s="12" t="s">
        <v>2090</v>
      </c>
      <c r="BBX1" s="12" t="s">
        <v>2092</v>
      </c>
      <c r="BBY1" s="12" t="s">
        <v>3400</v>
      </c>
      <c r="BBZ1" s="12" t="s">
        <v>75</v>
      </c>
      <c r="BCA1" s="12" t="s">
        <v>126</v>
      </c>
      <c r="BCB1" s="12" t="s">
        <v>3402</v>
      </c>
      <c r="BCC1" s="12" t="s">
        <v>1902</v>
      </c>
      <c r="BCD1" s="12" t="s">
        <v>2089</v>
      </c>
      <c r="BCE1" s="12" t="s">
        <v>2090</v>
      </c>
      <c r="BCF1" s="12" t="s">
        <v>2092</v>
      </c>
      <c r="BCG1" s="12" t="s">
        <v>3400</v>
      </c>
      <c r="BCH1" s="12" t="s">
        <v>75</v>
      </c>
      <c r="BCI1" s="12" t="s">
        <v>126</v>
      </c>
      <c r="BCJ1" s="12" t="s">
        <v>3402</v>
      </c>
      <c r="BCK1" s="12" t="s">
        <v>1902</v>
      </c>
      <c r="BCL1" s="12" t="s">
        <v>2089</v>
      </c>
      <c r="BCM1" s="12" t="s">
        <v>2090</v>
      </c>
      <c r="BCN1" s="12" t="s">
        <v>2092</v>
      </c>
      <c r="BCO1" s="12" t="s">
        <v>3400</v>
      </c>
      <c r="BCP1" s="12" t="s">
        <v>75</v>
      </c>
      <c r="BCQ1" s="12" t="s">
        <v>126</v>
      </c>
      <c r="BCR1" s="12" t="s">
        <v>3402</v>
      </c>
      <c r="BCS1" s="12" t="s">
        <v>1902</v>
      </c>
      <c r="BCT1" s="12" t="s">
        <v>2089</v>
      </c>
      <c r="BCU1" s="12" t="s">
        <v>2090</v>
      </c>
      <c r="BCV1" s="12" t="s">
        <v>2092</v>
      </c>
      <c r="BCW1" s="12" t="s">
        <v>3400</v>
      </c>
      <c r="BCX1" s="12" t="s">
        <v>75</v>
      </c>
      <c r="BCY1" s="12" t="s">
        <v>126</v>
      </c>
      <c r="BCZ1" s="12" t="s">
        <v>3402</v>
      </c>
      <c r="BDA1" s="12" t="s">
        <v>1902</v>
      </c>
      <c r="BDB1" s="12" t="s">
        <v>2089</v>
      </c>
      <c r="BDC1" s="12" t="s">
        <v>2090</v>
      </c>
      <c r="BDD1" s="12" t="s">
        <v>2092</v>
      </c>
      <c r="BDE1" s="12" t="s">
        <v>3400</v>
      </c>
      <c r="BDF1" s="12" t="s">
        <v>75</v>
      </c>
      <c r="BDG1" s="12" t="s">
        <v>126</v>
      </c>
      <c r="BDH1" s="12" t="s">
        <v>3402</v>
      </c>
      <c r="BDI1" s="12" t="s">
        <v>1902</v>
      </c>
      <c r="BDJ1" s="12" t="s">
        <v>2089</v>
      </c>
      <c r="BDK1" s="12" t="s">
        <v>2090</v>
      </c>
      <c r="BDL1" s="12" t="s">
        <v>2092</v>
      </c>
      <c r="BDM1" s="12" t="s">
        <v>3400</v>
      </c>
      <c r="BDN1" s="12" t="s">
        <v>75</v>
      </c>
      <c r="BDO1" s="12" t="s">
        <v>126</v>
      </c>
      <c r="BDP1" s="12" t="s">
        <v>3402</v>
      </c>
      <c r="BDQ1" s="12" t="s">
        <v>1902</v>
      </c>
      <c r="BDR1" s="12" t="s">
        <v>2089</v>
      </c>
      <c r="BDS1" s="12" t="s">
        <v>2090</v>
      </c>
      <c r="BDT1" s="12" t="s">
        <v>2092</v>
      </c>
      <c r="BDU1" s="12" t="s">
        <v>3400</v>
      </c>
      <c r="BDV1" s="12" t="s">
        <v>75</v>
      </c>
      <c r="BDW1" s="12" t="s">
        <v>126</v>
      </c>
      <c r="BDX1" s="12" t="s">
        <v>3402</v>
      </c>
      <c r="BDY1" s="12" t="s">
        <v>1902</v>
      </c>
      <c r="BDZ1" s="12" t="s">
        <v>2089</v>
      </c>
      <c r="BEA1" s="12" t="s">
        <v>2090</v>
      </c>
      <c r="BEB1" s="12" t="s">
        <v>2092</v>
      </c>
      <c r="BEC1" s="12" t="s">
        <v>3400</v>
      </c>
      <c r="BED1" s="12" t="s">
        <v>75</v>
      </c>
      <c r="BEE1" s="12" t="s">
        <v>126</v>
      </c>
      <c r="BEF1" s="12" t="s">
        <v>3402</v>
      </c>
      <c r="BEG1" s="12" t="s">
        <v>1902</v>
      </c>
      <c r="BEH1" s="12" t="s">
        <v>2089</v>
      </c>
      <c r="BEI1" s="12" t="s">
        <v>2090</v>
      </c>
      <c r="BEJ1" s="12" t="s">
        <v>2092</v>
      </c>
      <c r="BEK1" s="12" t="s">
        <v>3400</v>
      </c>
      <c r="BEL1" s="12" t="s">
        <v>75</v>
      </c>
      <c r="BEM1" s="12" t="s">
        <v>126</v>
      </c>
      <c r="BEN1" s="12" t="s">
        <v>3402</v>
      </c>
      <c r="BEO1" s="12" t="s">
        <v>1902</v>
      </c>
      <c r="BEP1" s="12" t="s">
        <v>2089</v>
      </c>
      <c r="BEQ1" s="12" t="s">
        <v>2090</v>
      </c>
      <c r="BER1" s="12" t="s">
        <v>2092</v>
      </c>
      <c r="BES1" s="12" t="s">
        <v>3400</v>
      </c>
      <c r="BET1" s="12" t="s">
        <v>75</v>
      </c>
      <c r="BEU1" s="12" t="s">
        <v>126</v>
      </c>
      <c r="BEV1" s="12" t="s">
        <v>3402</v>
      </c>
      <c r="BEW1" s="12" t="s">
        <v>1902</v>
      </c>
      <c r="BEX1" s="12" t="s">
        <v>2089</v>
      </c>
      <c r="BEY1" s="12" t="s">
        <v>2090</v>
      </c>
      <c r="BEZ1" s="12" t="s">
        <v>2092</v>
      </c>
      <c r="BFA1" s="12" t="s">
        <v>3400</v>
      </c>
      <c r="BFB1" s="12" t="s">
        <v>75</v>
      </c>
      <c r="BFC1" s="12" t="s">
        <v>126</v>
      </c>
      <c r="BFD1" s="12" t="s">
        <v>3402</v>
      </c>
      <c r="BFE1" s="12" t="s">
        <v>1902</v>
      </c>
      <c r="BFF1" s="12" t="s">
        <v>2089</v>
      </c>
      <c r="BFG1" s="12" t="s">
        <v>2090</v>
      </c>
      <c r="BFH1" s="12" t="s">
        <v>2092</v>
      </c>
      <c r="BFI1" s="12" t="s">
        <v>3400</v>
      </c>
      <c r="BFJ1" s="12" t="s">
        <v>75</v>
      </c>
      <c r="BFK1" s="12" t="s">
        <v>126</v>
      </c>
      <c r="BFL1" s="12" t="s">
        <v>3402</v>
      </c>
      <c r="BFM1" s="12" t="s">
        <v>1902</v>
      </c>
      <c r="BFN1" s="12" t="s">
        <v>2089</v>
      </c>
      <c r="BFO1" s="12" t="s">
        <v>2090</v>
      </c>
      <c r="BFP1" s="12" t="s">
        <v>2092</v>
      </c>
      <c r="BFQ1" s="12" t="s">
        <v>3400</v>
      </c>
      <c r="BFR1" s="12" t="s">
        <v>75</v>
      </c>
      <c r="BFS1" s="12" t="s">
        <v>126</v>
      </c>
      <c r="BFT1" s="12" t="s">
        <v>3402</v>
      </c>
      <c r="BFU1" s="12" t="s">
        <v>1902</v>
      </c>
      <c r="BFV1" s="12" t="s">
        <v>2089</v>
      </c>
      <c r="BFW1" s="12" t="s">
        <v>2090</v>
      </c>
      <c r="BFX1" s="12" t="s">
        <v>2092</v>
      </c>
      <c r="BFY1" s="12" t="s">
        <v>3400</v>
      </c>
      <c r="BFZ1" s="12" t="s">
        <v>75</v>
      </c>
      <c r="BGA1" s="12" t="s">
        <v>126</v>
      </c>
      <c r="BGB1" s="12" t="s">
        <v>3402</v>
      </c>
      <c r="BGC1" s="12" t="s">
        <v>1902</v>
      </c>
      <c r="BGD1" s="12" t="s">
        <v>2089</v>
      </c>
      <c r="BGE1" s="12" t="s">
        <v>2090</v>
      </c>
      <c r="BGF1" s="12" t="s">
        <v>2092</v>
      </c>
      <c r="BGG1" s="12" t="s">
        <v>3400</v>
      </c>
      <c r="BGH1" s="12" t="s">
        <v>75</v>
      </c>
      <c r="BGI1" s="12" t="s">
        <v>126</v>
      </c>
      <c r="BGJ1" s="12" t="s">
        <v>3402</v>
      </c>
      <c r="BGK1" s="12" t="s">
        <v>1902</v>
      </c>
      <c r="BGL1" s="12" t="s">
        <v>2089</v>
      </c>
      <c r="BGM1" s="12" t="s">
        <v>2090</v>
      </c>
      <c r="BGN1" s="12" t="s">
        <v>2092</v>
      </c>
      <c r="BGO1" s="12" t="s">
        <v>3400</v>
      </c>
      <c r="BGP1" s="12" t="s">
        <v>75</v>
      </c>
      <c r="BGQ1" s="12" t="s">
        <v>126</v>
      </c>
      <c r="BGR1" s="12" t="s">
        <v>3402</v>
      </c>
      <c r="BGS1" s="12" t="s">
        <v>1902</v>
      </c>
      <c r="BGT1" s="12" t="s">
        <v>2089</v>
      </c>
      <c r="BGU1" s="12" t="s">
        <v>2090</v>
      </c>
      <c r="BGV1" s="12" t="s">
        <v>2092</v>
      </c>
      <c r="BGW1" s="12" t="s">
        <v>3400</v>
      </c>
      <c r="BGX1" s="12" t="s">
        <v>75</v>
      </c>
      <c r="BGY1" s="12" t="s">
        <v>126</v>
      </c>
      <c r="BGZ1" s="12" t="s">
        <v>3402</v>
      </c>
      <c r="BHA1" s="12" t="s">
        <v>1902</v>
      </c>
      <c r="BHB1" s="12" t="s">
        <v>2089</v>
      </c>
      <c r="BHC1" s="12" t="s">
        <v>2090</v>
      </c>
      <c r="BHD1" s="12" t="s">
        <v>2092</v>
      </c>
      <c r="BHE1" s="12" t="s">
        <v>3400</v>
      </c>
      <c r="BHF1" s="12" t="s">
        <v>75</v>
      </c>
      <c r="BHG1" s="12" t="s">
        <v>126</v>
      </c>
      <c r="BHH1" s="12" t="s">
        <v>3402</v>
      </c>
      <c r="BHI1" s="12" t="s">
        <v>1902</v>
      </c>
      <c r="BHJ1" s="12" t="s">
        <v>2089</v>
      </c>
      <c r="BHK1" s="12" t="s">
        <v>2090</v>
      </c>
      <c r="BHL1" s="12" t="s">
        <v>2092</v>
      </c>
      <c r="BHM1" s="12" t="s">
        <v>3400</v>
      </c>
      <c r="BHN1" s="12" t="s">
        <v>75</v>
      </c>
      <c r="BHO1" s="12" t="s">
        <v>126</v>
      </c>
      <c r="BHP1" s="12" t="s">
        <v>3402</v>
      </c>
      <c r="BHQ1" s="12" t="s">
        <v>1902</v>
      </c>
      <c r="BHR1" s="12" t="s">
        <v>2089</v>
      </c>
      <c r="BHS1" s="12" t="s">
        <v>2090</v>
      </c>
      <c r="BHT1" s="12" t="s">
        <v>2092</v>
      </c>
      <c r="BHU1" s="12" t="s">
        <v>3400</v>
      </c>
      <c r="BHV1" s="12" t="s">
        <v>75</v>
      </c>
      <c r="BHW1" s="12" t="s">
        <v>126</v>
      </c>
      <c r="BHX1" s="12" t="s">
        <v>3402</v>
      </c>
      <c r="BHY1" s="12" t="s">
        <v>1902</v>
      </c>
      <c r="BHZ1" s="12" t="s">
        <v>2089</v>
      </c>
      <c r="BIA1" s="12" t="s">
        <v>2090</v>
      </c>
      <c r="BIB1" s="12" t="s">
        <v>2092</v>
      </c>
      <c r="BIC1" s="12" t="s">
        <v>3400</v>
      </c>
      <c r="BID1" s="12" t="s">
        <v>75</v>
      </c>
      <c r="BIE1" s="12" t="s">
        <v>126</v>
      </c>
      <c r="BIF1" s="12" t="s">
        <v>3402</v>
      </c>
      <c r="BIG1" s="12" t="s">
        <v>1902</v>
      </c>
      <c r="BIH1" s="12" t="s">
        <v>2089</v>
      </c>
      <c r="BII1" s="12" t="s">
        <v>2090</v>
      </c>
      <c r="BIJ1" s="12" t="s">
        <v>2092</v>
      </c>
      <c r="BIK1" s="12" t="s">
        <v>3400</v>
      </c>
      <c r="BIL1" s="12" t="s">
        <v>75</v>
      </c>
      <c r="BIM1" s="12" t="s">
        <v>126</v>
      </c>
      <c r="BIN1" s="12" t="s">
        <v>3402</v>
      </c>
      <c r="BIO1" s="12" t="s">
        <v>1902</v>
      </c>
      <c r="BIP1" s="12" t="s">
        <v>2089</v>
      </c>
      <c r="BIQ1" s="12" t="s">
        <v>2090</v>
      </c>
      <c r="BIR1" s="12" t="s">
        <v>2092</v>
      </c>
      <c r="BIS1" s="12" t="s">
        <v>3400</v>
      </c>
      <c r="BIT1" s="12" t="s">
        <v>75</v>
      </c>
      <c r="BIU1" s="12" t="s">
        <v>126</v>
      </c>
      <c r="BIV1" s="12" t="s">
        <v>3402</v>
      </c>
      <c r="BIW1" s="12" t="s">
        <v>1902</v>
      </c>
      <c r="BIX1" s="12" t="s">
        <v>2089</v>
      </c>
      <c r="BIY1" s="12" t="s">
        <v>2090</v>
      </c>
      <c r="BIZ1" s="12" t="s">
        <v>2092</v>
      </c>
      <c r="BJA1" s="12" t="s">
        <v>3400</v>
      </c>
      <c r="BJB1" s="12" t="s">
        <v>75</v>
      </c>
      <c r="BJC1" s="12" t="s">
        <v>126</v>
      </c>
      <c r="BJD1" s="12" t="s">
        <v>3402</v>
      </c>
      <c r="BJE1" s="12" t="s">
        <v>1902</v>
      </c>
      <c r="BJF1" s="12" t="s">
        <v>2089</v>
      </c>
      <c r="BJG1" s="12" t="s">
        <v>2090</v>
      </c>
      <c r="BJH1" s="12" t="s">
        <v>2092</v>
      </c>
      <c r="BJI1" s="12" t="s">
        <v>3400</v>
      </c>
      <c r="BJJ1" s="12" t="s">
        <v>75</v>
      </c>
      <c r="BJK1" s="12" t="s">
        <v>126</v>
      </c>
      <c r="BJL1" s="12" t="s">
        <v>3402</v>
      </c>
      <c r="BJM1" s="12" t="s">
        <v>1902</v>
      </c>
      <c r="BJN1" s="12" t="s">
        <v>2089</v>
      </c>
      <c r="BJO1" s="12" t="s">
        <v>2090</v>
      </c>
      <c r="BJP1" s="12" t="s">
        <v>2092</v>
      </c>
      <c r="BJQ1" s="12" t="s">
        <v>3400</v>
      </c>
      <c r="BJR1" s="12" t="s">
        <v>75</v>
      </c>
      <c r="BJS1" s="12" t="s">
        <v>126</v>
      </c>
      <c r="BJT1" s="12" t="s">
        <v>3402</v>
      </c>
      <c r="BJU1" s="12" t="s">
        <v>1902</v>
      </c>
      <c r="BJV1" s="12" t="s">
        <v>2089</v>
      </c>
      <c r="BJW1" s="12" t="s">
        <v>2090</v>
      </c>
      <c r="BJX1" s="12" t="s">
        <v>2092</v>
      </c>
      <c r="BJY1" s="12" t="s">
        <v>3400</v>
      </c>
      <c r="BJZ1" s="12" t="s">
        <v>75</v>
      </c>
      <c r="BKA1" s="12" t="s">
        <v>126</v>
      </c>
      <c r="BKB1" s="12" t="s">
        <v>3402</v>
      </c>
      <c r="BKC1" s="12" t="s">
        <v>1902</v>
      </c>
      <c r="BKD1" s="12" t="s">
        <v>2089</v>
      </c>
      <c r="BKE1" s="12" t="s">
        <v>2090</v>
      </c>
      <c r="BKF1" s="12" t="s">
        <v>2092</v>
      </c>
      <c r="BKG1" s="12" t="s">
        <v>3400</v>
      </c>
      <c r="BKH1" s="12" t="s">
        <v>75</v>
      </c>
      <c r="BKI1" s="12" t="s">
        <v>126</v>
      </c>
      <c r="BKJ1" s="12" t="s">
        <v>3402</v>
      </c>
      <c r="BKK1" s="12" t="s">
        <v>1902</v>
      </c>
      <c r="BKL1" s="12" t="s">
        <v>2089</v>
      </c>
      <c r="BKM1" s="12" t="s">
        <v>2090</v>
      </c>
      <c r="BKN1" s="12" t="s">
        <v>2092</v>
      </c>
      <c r="BKO1" s="12" t="s">
        <v>3400</v>
      </c>
      <c r="BKP1" s="12" t="s">
        <v>75</v>
      </c>
      <c r="BKQ1" s="12" t="s">
        <v>126</v>
      </c>
      <c r="BKR1" s="12" t="s">
        <v>3402</v>
      </c>
      <c r="BKS1" s="12" t="s">
        <v>1902</v>
      </c>
      <c r="BKT1" s="12" t="s">
        <v>2089</v>
      </c>
      <c r="BKU1" s="12" t="s">
        <v>2090</v>
      </c>
      <c r="BKV1" s="12" t="s">
        <v>2092</v>
      </c>
      <c r="BKW1" s="12" t="s">
        <v>3400</v>
      </c>
      <c r="BKX1" s="12" t="s">
        <v>75</v>
      </c>
      <c r="BKY1" s="12" t="s">
        <v>126</v>
      </c>
      <c r="BKZ1" s="12" t="s">
        <v>3402</v>
      </c>
      <c r="BLA1" s="12" t="s">
        <v>1902</v>
      </c>
      <c r="BLB1" s="12" t="s">
        <v>2089</v>
      </c>
      <c r="BLC1" s="12" t="s">
        <v>2090</v>
      </c>
      <c r="BLD1" s="12" t="s">
        <v>2092</v>
      </c>
      <c r="BLE1" s="12" t="s">
        <v>3400</v>
      </c>
      <c r="BLF1" s="12" t="s">
        <v>75</v>
      </c>
      <c r="BLG1" s="12" t="s">
        <v>126</v>
      </c>
      <c r="BLH1" s="12" t="s">
        <v>3402</v>
      </c>
      <c r="BLI1" s="12" t="s">
        <v>1902</v>
      </c>
      <c r="BLJ1" s="12" t="s">
        <v>2089</v>
      </c>
      <c r="BLK1" s="12" t="s">
        <v>2090</v>
      </c>
      <c r="BLL1" s="12" t="s">
        <v>2092</v>
      </c>
      <c r="BLM1" s="12" t="s">
        <v>3400</v>
      </c>
      <c r="BLN1" s="12" t="s">
        <v>75</v>
      </c>
      <c r="BLO1" s="12" t="s">
        <v>126</v>
      </c>
      <c r="BLP1" s="12" t="s">
        <v>3402</v>
      </c>
      <c r="BLQ1" s="12" t="s">
        <v>1902</v>
      </c>
      <c r="BLR1" s="12" t="s">
        <v>2089</v>
      </c>
      <c r="BLS1" s="12" t="s">
        <v>2090</v>
      </c>
      <c r="BLT1" s="12" t="s">
        <v>2092</v>
      </c>
      <c r="BLU1" s="12" t="s">
        <v>3400</v>
      </c>
      <c r="BLV1" s="12" t="s">
        <v>75</v>
      </c>
      <c r="BLW1" s="12" t="s">
        <v>126</v>
      </c>
      <c r="BLX1" s="12" t="s">
        <v>3402</v>
      </c>
      <c r="BLY1" s="12" t="s">
        <v>1902</v>
      </c>
      <c r="BLZ1" s="12" t="s">
        <v>2089</v>
      </c>
      <c r="BMA1" s="12" t="s">
        <v>2090</v>
      </c>
      <c r="BMB1" s="12" t="s">
        <v>2092</v>
      </c>
      <c r="BMC1" s="12" t="s">
        <v>3400</v>
      </c>
      <c r="BMD1" s="12" t="s">
        <v>75</v>
      </c>
      <c r="BME1" s="12" t="s">
        <v>126</v>
      </c>
      <c r="BMF1" s="12" t="s">
        <v>3402</v>
      </c>
      <c r="BMG1" s="12" t="s">
        <v>1902</v>
      </c>
      <c r="BMH1" s="12" t="s">
        <v>2089</v>
      </c>
      <c r="BMI1" s="12" t="s">
        <v>2090</v>
      </c>
      <c r="BMJ1" s="12" t="s">
        <v>2092</v>
      </c>
      <c r="BMK1" s="12" t="s">
        <v>3400</v>
      </c>
      <c r="BML1" s="12" t="s">
        <v>75</v>
      </c>
      <c r="BMM1" s="12" t="s">
        <v>126</v>
      </c>
      <c r="BMN1" s="12" t="s">
        <v>3402</v>
      </c>
      <c r="BMO1" s="12" t="s">
        <v>1902</v>
      </c>
      <c r="BMP1" s="12" t="s">
        <v>2089</v>
      </c>
      <c r="BMQ1" s="12" t="s">
        <v>2090</v>
      </c>
      <c r="BMR1" s="12" t="s">
        <v>2092</v>
      </c>
      <c r="BMS1" s="12" t="s">
        <v>3400</v>
      </c>
      <c r="BMT1" s="12" t="s">
        <v>75</v>
      </c>
      <c r="BMU1" s="12" t="s">
        <v>126</v>
      </c>
      <c r="BMV1" s="12" t="s">
        <v>3402</v>
      </c>
      <c r="BMW1" s="12" t="s">
        <v>1902</v>
      </c>
      <c r="BMX1" s="12" t="s">
        <v>2089</v>
      </c>
      <c r="BMY1" s="12" t="s">
        <v>2090</v>
      </c>
      <c r="BMZ1" s="12" t="s">
        <v>2092</v>
      </c>
      <c r="BNA1" s="12" t="s">
        <v>3400</v>
      </c>
      <c r="BNB1" s="12" t="s">
        <v>75</v>
      </c>
      <c r="BNC1" s="12" t="s">
        <v>126</v>
      </c>
      <c r="BND1" s="12" t="s">
        <v>3402</v>
      </c>
      <c r="BNE1" s="12" t="s">
        <v>1902</v>
      </c>
      <c r="BNF1" s="12" t="s">
        <v>2089</v>
      </c>
      <c r="BNG1" s="12" t="s">
        <v>2090</v>
      </c>
      <c r="BNH1" s="12" t="s">
        <v>2092</v>
      </c>
      <c r="BNI1" s="12" t="s">
        <v>3400</v>
      </c>
      <c r="BNJ1" s="12" t="s">
        <v>75</v>
      </c>
      <c r="BNK1" s="12" t="s">
        <v>126</v>
      </c>
      <c r="BNL1" s="12" t="s">
        <v>3402</v>
      </c>
      <c r="BNM1" s="12" t="s">
        <v>1902</v>
      </c>
      <c r="BNN1" s="12" t="s">
        <v>2089</v>
      </c>
      <c r="BNO1" s="12" t="s">
        <v>2090</v>
      </c>
      <c r="BNP1" s="12" t="s">
        <v>2092</v>
      </c>
      <c r="BNQ1" s="12" t="s">
        <v>3400</v>
      </c>
      <c r="BNR1" s="12" t="s">
        <v>75</v>
      </c>
      <c r="BNS1" s="12" t="s">
        <v>126</v>
      </c>
      <c r="BNT1" s="12" t="s">
        <v>3402</v>
      </c>
      <c r="BNU1" s="12" t="s">
        <v>1902</v>
      </c>
      <c r="BNV1" s="12" t="s">
        <v>2089</v>
      </c>
      <c r="BNW1" s="12" t="s">
        <v>2090</v>
      </c>
      <c r="BNX1" s="12" t="s">
        <v>2092</v>
      </c>
      <c r="BNY1" s="12" t="s">
        <v>3400</v>
      </c>
      <c r="BNZ1" s="12" t="s">
        <v>75</v>
      </c>
      <c r="BOA1" s="12" t="s">
        <v>126</v>
      </c>
      <c r="BOB1" s="12" t="s">
        <v>3402</v>
      </c>
      <c r="BOC1" s="12" t="s">
        <v>1902</v>
      </c>
      <c r="BOD1" s="12" t="s">
        <v>2089</v>
      </c>
      <c r="BOE1" s="12" t="s">
        <v>2090</v>
      </c>
      <c r="BOF1" s="12" t="s">
        <v>2092</v>
      </c>
      <c r="BOG1" s="12" t="s">
        <v>3400</v>
      </c>
      <c r="BOH1" s="12" t="s">
        <v>75</v>
      </c>
      <c r="BOI1" s="12" t="s">
        <v>126</v>
      </c>
      <c r="BOJ1" s="12" t="s">
        <v>3402</v>
      </c>
      <c r="BOK1" s="12" t="s">
        <v>1902</v>
      </c>
      <c r="BOL1" s="12" t="s">
        <v>2089</v>
      </c>
      <c r="BOM1" s="12" t="s">
        <v>2090</v>
      </c>
      <c r="BON1" s="12" t="s">
        <v>2092</v>
      </c>
      <c r="BOO1" s="12" t="s">
        <v>3400</v>
      </c>
      <c r="BOP1" s="12" t="s">
        <v>75</v>
      </c>
      <c r="BOQ1" s="12" t="s">
        <v>126</v>
      </c>
      <c r="BOR1" s="12" t="s">
        <v>3402</v>
      </c>
      <c r="BOS1" s="12" t="s">
        <v>1902</v>
      </c>
      <c r="BOT1" s="12" t="s">
        <v>2089</v>
      </c>
      <c r="BOU1" s="12" t="s">
        <v>2090</v>
      </c>
      <c r="BOV1" s="12" t="s">
        <v>2092</v>
      </c>
      <c r="BOW1" s="12" t="s">
        <v>3400</v>
      </c>
      <c r="BOX1" s="12" t="s">
        <v>75</v>
      </c>
      <c r="BOY1" s="12" t="s">
        <v>126</v>
      </c>
      <c r="BOZ1" s="12" t="s">
        <v>3402</v>
      </c>
      <c r="BPA1" s="12" t="s">
        <v>1902</v>
      </c>
      <c r="BPB1" s="12" t="s">
        <v>2089</v>
      </c>
      <c r="BPC1" s="12" t="s">
        <v>2090</v>
      </c>
      <c r="BPD1" s="12" t="s">
        <v>2092</v>
      </c>
      <c r="BPE1" s="12" t="s">
        <v>3400</v>
      </c>
      <c r="BPF1" s="12" t="s">
        <v>75</v>
      </c>
      <c r="BPG1" s="12" t="s">
        <v>126</v>
      </c>
      <c r="BPH1" s="12" t="s">
        <v>3402</v>
      </c>
      <c r="BPI1" s="12" t="s">
        <v>1902</v>
      </c>
      <c r="BPJ1" s="12" t="s">
        <v>2089</v>
      </c>
      <c r="BPK1" s="12" t="s">
        <v>2090</v>
      </c>
      <c r="BPL1" s="12" t="s">
        <v>2092</v>
      </c>
      <c r="BPM1" s="12" t="s">
        <v>3400</v>
      </c>
      <c r="BPN1" s="12" t="s">
        <v>75</v>
      </c>
      <c r="BPO1" s="12" t="s">
        <v>126</v>
      </c>
      <c r="BPP1" s="12" t="s">
        <v>3402</v>
      </c>
      <c r="BPQ1" s="12" t="s">
        <v>1902</v>
      </c>
      <c r="BPR1" s="12" t="s">
        <v>2089</v>
      </c>
      <c r="BPS1" s="12" t="s">
        <v>2090</v>
      </c>
      <c r="BPT1" s="12" t="s">
        <v>2092</v>
      </c>
      <c r="BPU1" s="12" t="s">
        <v>3400</v>
      </c>
      <c r="BPV1" s="12" t="s">
        <v>75</v>
      </c>
      <c r="BPW1" s="12" t="s">
        <v>126</v>
      </c>
      <c r="BPX1" s="12" t="s">
        <v>3402</v>
      </c>
      <c r="BPY1" s="12" t="s">
        <v>1902</v>
      </c>
      <c r="BPZ1" s="12" t="s">
        <v>2089</v>
      </c>
      <c r="BQA1" s="12" t="s">
        <v>2090</v>
      </c>
      <c r="BQB1" s="12" t="s">
        <v>2092</v>
      </c>
      <c r="BQC1" s="12" t="s">
        <v>3400</v>
      </c>
      <c r="BQD1" s="12" t="s">
        <v>75</v>
      </c>
      <c r="BQE1" s="12" t="s">
        <v>126</v>
      </c>
      <c r="BQF1" s="12" t="s">
        <v>3402</v>
      </c>
      <c r="BQG1" s="12" t="s">
        <v>1902</v>
      </c>
      <c r="BQH1" s="12" t="s">
        <v>2089</v>
      </c>
      <c r="BQI1" s="12" t="s">
        <v>2090</v>
      </c>
      <c r="BQJ1" s="12" t="s">
        <v>2092</v>
      </c>
      <c r="BQK1" s="12" t="s">
        <v>3400</v>
      </c>
      <c r="BQL1" s="12" t="s">
        <v>75</v>
      </c>
      <c r="BQM1" s="12" t="s">
        <v>126</v>
      </c>
      <c r="BQN1" s="12" t="s">
        <v>3402</v>
      </c>
      <c r="BQO1" s="12" t="s">
        <v>1902</v>
      </c>
      <c r="BQP1" s="12" t="s">
        <v>2089</v>
      </c>
      <c r="BQQ1" s="12" t="s">
        <v>2090</v>
      </c>
      <c r="BQR1" s="12" t="s">
        <v>2092</v>
      </c>
      <c r="BQS1" s="12" t="s">
        <v>3400</v>
      </c>
      <c r="BQT1" s="12" t="s">
        <v>75</v>
      </c>
      <c r="BQU1" s="12" t="s">
        <v>126</v>
      </c>
      <c r="BQV1" s="12" t="s">
        <v>3402</v>
      </c>
      <c r="BQW1" s="12" t="s">
        <v>1902</v>
      </c>
      <c r="BQX1" s="12" t="s">
        <v>2089</v>
      </c>
      <c r="BQY1" s="12" t="s">
        <v>2090</v>
      </c>
      <c r="BQZ1" s="12" t="s">
        <v>2092</v>
      </c>
      <c r="BRA1" s="12" t="s">
        <v>3400</v>
      </c>
      <c r="BRB1" s="12" t="s">
        <v>75</v>
      </c>
      <c r="BRC1" s="12" t="s">
        <v>126</v>
      </c>
      <c r="BRD1" s="12" t="s">
        <v>3402</v>
      </c>
      <c r="BRE1" s="12" t="s">
        <v>1902</v>
      </c>
      <c r="BRF1" s="12" t="s">
        <v>2089</v>
      </c>
      <c r="BRG1" s="12" t="s">
        <v>2090</v>
      </c>
      <c r="BRH1" s="12" t="s">
        <v>2092</v>
      </c>
      <c r="BRI1" s="12" t="s">
        <v>3400</v>
      </c>
      <c r="BRJ1" s="12" t="s">
        <v>75</v>
      </c>
      <c r="BRK1" s="12" t="s">
        <v>126</v>
      </c>
      <c r="BRL1" s="12" t="s">
        <v>3402</v>
      </c>
      <c r="BRM1" s="12" t="s">
        <v>1902</v>
      </c>
      <c r="BRN1" s="12" t="s">
        <v>2089</v>
      </c>
      <c r="BRO1" s="12" t="s">
        <v>2090</v>
      </c>
      <c r="BRP1" s="12" t="s">
        <v>2092</v>
      </c>
      <c r="BRQ1" s="12" t="s">
        <v>3400</v>
      </c>
      <c r="BRR1" s="12" t="s">
        <v>75</v>
      </c>
      <c r="BRS1" s="12" t="s">
        <v>126</v>
      </c>
      <c r="BRT1" s="12" t="s">
        <v>3402</v>
      </c>
      <c r="BRU1" s="12" t="s">
        <v>1902</v>
      </c>
      <c r="BRV1" s="12" t="s">
        <v>2089</v>
      </c>
      <c r="BRW1" s="12" t="s">
        <v>2090</v>
      </c>
      <c r="BRX1" s="12" t="s">
        <v>2092</v>
      </c>
      <c r="BRY1" s="12" t="s">
        <v>3400</v>
      </c>
      <c r="BRZ1" s="12" t="s">
        <v>75</v>
      </c>
      <c r="BSA1" s="12" t="s">
        <v>126</v>
      </c>
      <c r="BSB1" s="12" t="s">
        <v>3402</v>
      </c>
      <c r="BSC1" s="12" t="s">
        <v>1902</v>
      </c>
      <c r="BSD1" s="12" t="s">
        <v>2089</v>
      </c>
      <c r="BSE1" s="12" t="s">
        <v>2090</v>
      </c>
      <c r="BSF1" s="12" t="s">
        <v>2092</v>
      </c>
      <c r="BSG1" s="12" t="s">
        <v>3400</v>
      </c>
      <c r="BSH1" s="12" t="s">
        <v>75</v>
      </c>
      <c r="BSI1" s="12" t="s">
        <v>126</v>
      </c>
      <c r="BSJ1" s="12" t="s">
        <v>3402</v>
      </c>
      <c r="BSK1" s="12" t="s">
        <v>1902</v>
      </c>
      <c r="BSL1" s="12" t="s">
        <v>2089</v>
      </c>
      <c r="BSM1" s="12" t="s">
        <v>2090</v>
      </c>
      <c r="BSN1" s="12" t="s">
        <v>2092</v>
      </c>
      <c r="BSO1" s="12" t="s">
        <v>3400</v>
      </c>
      <c r="BSP1" s="12" t="s">
        <v>75</v>
      </c>
      <c r="BSQ1" s="12" t="s">
        <v>126</v>
      </c>
      <c r="BSR1" s="12" t="s">
        <v>3402</v>
      </c>
      <c r="BSS1" s="12" t="s">
        <v>1902</v>
      </c>
      <c r="BST1" s="12" t="s">
        <v>2089</v>
      </c>
      <c r="BSU1" s="12" t="s">
        <v>2090</v>
      </c>
      <c r="BSV1" s="12" t="s">
        <v>2092</v>
      </c>
      <c r="BSW1" s="12" t="s">
        <v>3400</v>
      </c>
      <c r="BSX1" s="12" t="s">
        <v>75</v>
      </c>
      <c r="BSY1" s="12" t="s">
        <v>126</v>
      </c>
      <c r="BSZ1" s="12" t="s">
        <v>3402</v>
      </c>
      <c r="BTA1" s="12" t="s">
        <v>1902</v>
      </c>
      <c r="BTB1" s="12" t="s">
        <v>2089</v>
      </c>
      <c r="BTC1" s="12" t="s">
        <v>2090</v>
      </c>
      <c r="BTD1" s="12" t="s">
        <v>2092</v>
      </c>
      <c r="BTE1" s="12" t="s">
        <v>3400</v>
      </c>
      <c r="BTF1" s="12" t="s">
        <v>75</v>
      </c>
      <c r="BTG1" s="12" t="s">
        <v>126</v>
      </c>
      <c r="BTH1" s="12" t="s">
        <v>3402</v>
      </c>
      <c r="BTI1" s="12" t="s">
        <v>1902</v>
      </c>
      <c r="BTJ1" s="12" t="s">
        <v>2089</v>
      </c>
      <c r="BTK1" s="12" t="s">
        <v>2090</v>
      </c>
      <c r="BTL1" s="12" t="s">
        <v>2092</v>
      </c>
      <c r="BTM1" s="12" t="s">
        <v>3400</v>
      </c>
      <c r="BTN1" s="12" t="s">
        <v>75</v>
      </c>
      <c r="BTO1" s="12" t="s">
        <v>126</v>
      </c>
      <c r="BTP1" s="12" t="s">
        <v>3402</v>
      </c>
      <c r="BTQ1" s="12" t="s">
        <v>1902</v>
      </c>
      <c r="BTR1" s="12" t="s">
        <v>2089</v>
      </c>
      <c r="BTS1" s="12" t="s">
        <v>2090</v>
      </c>
      <c r="BTT1" s="12" t="s">
        <v>2092</v>
      </c>
      <c r="BTU1" s="12" t="s">
        <v>3400</v>
      </c>
      <c r="BTV1" s="12" t="s">
        <v>75</v>
      </c>
      <c r="BTW1" s="12" t="s">
        <v>126</v>
      </c>
      <c r="BTX1" s="12" t="s">
        <v>3402</v>
      </c>
      <c r="BTY1" s="12" t="s">
        <v>1902</v>
      </c>
      <c r="BTZ1" s="12" t="s">
        <v>2089</v>
      </c>
      <c r="BUA1" s="12" t="s">
        <v>2090</v>
      </c>
      <c r="BUB1" s="12" t="s">
        <v>2092</v>
      </c>
      <c r="BUC1" s="12" t="s">
        <v>3400</v>
      </c>
      <c r="BUD1" s="12" t="s">
        <v>75</v>
      </c>
      <c r="BUE1" s="12" t="s">
        <v>126</v>
      </c>
      <c r="BUF1" s="12" t="s">
        <v>3402</v>
      </c>
      <c r="BUG1" s="12" t="s">
        <v>1902</v>
      </c>
      <c r="BUH1" s="12" t="s">
        <v>2089</v>
      </c>
      <c r="BUI1" s="12" t="s">
        <v>2090</v>
      </c>
      <c r="BUJ1" s="12" t="s">
        <v>2092</v>
      </c>
      <c r="BUK1" s="12" t="s">
        <v>3400</v>
      </c>
      <c r="BUL1" s="12" t="s">
        <v>75</v>
      </c>
      <c r="BUM1" s="12" t="s">
        <v>126</v>
      </c>
      <c r="BUN1" s="12" t="s">
        <v>3402</v>
      </c>
      <c r="BUO1" s="12" t="s">
        <v>1902</v>
      </c>
      <c r="BUP1" s="12" t="s">
        <v>2089</v>
      </c>
      <c r="BUQ1" s="12" t="s">
        <v>2090</v>
      </c>
      <c r="BUR1" s="12" t="s">
        <v>2092</v>
      </c>
      <c r="BUS1" s="12" t="s">
        <v>3400</v>
      </c>
      <c r="BUT1" s="12" t="s">
        <v>75</v>
      </c>
      <c r="BUU1" s="12" t="s">
        <v>126</v>
      </c>
      <c r="BUV1" s="12" t="s">
        <v>3402</v>
      </c>
      <c r="BUW1" s="12" t="s">
        <v>1902</v>
      </c>
      <c r="BUX1" s="12" t="s">
        <v>2089</v>
      </c>
      <c r="BUY1" s="12" t="s">
        <v>2090</v>
      </c>
      <c r="BUZ1" s="12" t="s">
        <v>2092</v>
      </c>
      <c r="BVA1" s="12" t="s">
        <v>3400</v>
      </c>
      <c r="BVB1" s="12" t="s">
        <v>75</v>
      </c>
      <c r="BVC1" s="12" t="s">
        <v>126</v>
      </c>
      <c r="BVD1" s="12" t="s">
        <v>3402</v>
      </c>
      <c r="BVE1" s="12" t="s">
        <v>1902</v>
      </c>
      <c r="BVF1" s="12" t="s">
        <v>2089</v>
      </c>
      <c r="BVG1" s="12" t="s">
        <v>2090</v>
      </c>
      <c r="BVH1" s="12" t="s">
        <v>2092</v>
      </c>
      <c r="BVI1" s="12" t="s">
        <v>3400</v>
      </c>
      <c r="BVJ1" s="12" t="s">
        <v>75</v>
      </c>
      <c r="BVK1" s="12" t="s">
        <v>126</v>
      </c>
      <c r="BVL1" s="12" t="s">
        <v>3402</v>
      </c>
      <c r="BVM1" s="12" t="s">
        <v>1902</v>
      </c>
      <c r="BVN1" s="12" t="s">
        <v>2089</v>
      </c>
      <c r="BVO1" s="12" t="s">
        <v>2090</v>
      </c>
      <c r="BVP1" s="12" t="s">
        <v>2092</v>
      </c>
      <c r="BVQ1" s="12" t="s">
        <v>3400</v>
      </c>
      <c r="BVR1" s="12" t="s">
        <v>75</v>
      </c>
      <c r="BVS1" s="12" t="s">
        <v>126</v>
      </c>
      <c r="BVT1" s="12" t="s">
        <v>3402</v>
      </c>
      <c r="BVU1" s="12" t="s">
        <v>1902</v>
      </c>
      <c r="BVV1" s="12" t="s">
        <v>2089</v>
      </c>
      <c r="BVW1" s="12" t="s">
        <v>2090</v>
      </c>
      <c r="BVX1" s="12" t="s">
        <v>2092</v>
      </c>
      <c r="BVY1" s="12" t="s">
        <v>3400</v>
      </c>
      <c r="BVZ1" s="12" t="s">
        <v>75</v>
      </c>
      <c r="BWA1" s="12" t="s">
        <v>126</v>
      </c>
      <c r="BWB1" s="12" t="s">
        <v>3402</v>
      </c>
      <c r="BWC1" s="12" t="s">
        <v>1902</v>
      </c>
      <c r="BWD1" s="12" t="s">
        <v>2089</v>
      </c>
      <c r="BWE1" s="12" t="s">
        <v>2090</v>
      </c>
      <c r="BWF1" s="12" t="s">
        <v>2092</v>
      </c>
      <c r="BWG1" s="12" t="s">
        <v>3400</v>
      </c>
      <c r="BWH1" s="12" t="s">
        <v>75</v>
      </c>
      <c r="BWI1" s="12" t="s">
        <v>126</v>
      </c>
      <c r="BWJ1" s="12" t="s">
        <v>3402</v>
      </c>
      <c r="BWK1" s="12" t="s">
        <v>1902</v>
      </c>
      <c r="BWL1" s="12" t="s">
        <v>2089</v>
      </c>
      <c r="BWM1" s="12" t="s">
        <v>2090</v>
      </c>
      <c r="BWN1" s="12" t="s">
        <v>2092</v>
      </c>
      <c r="BWO1" s="12" t="s">
        <v>3400</v>
      </c>
      <c r="BWP1" s="12" t="s">
        <v>75</v>
      </c>
      <c r="BWQ1" s="12" t="s">
        <v>126</v>
      </c>
      <c r="BWR1" s="12" t="s">
        <v>3402</v>
      </c>
      <c r="BWS1" s="12" t="s">
        <v>1902</v>
      </c>
      <c r="BWT1" s="12" t="s">
        <v>2089</v>
      </c>
      <c r="BWU1" s="12" t="s">
        <v>2090</v>
      </c>
      <c r="BWV1" s="12" t="s">
        <v>2092</v>
      </c>
      <c r="BWW1" s="12" t="s">
        <v>3400</v>
      </c>
      <c r="BWX1" s="12" t="s">
        <v>75</v>
      </c>
      <c r="BWY1" s="12" t="s">
        <v>126</v>
      </c>
      <c r="BWZ1" s="12" t="s">
        <v>3402</v>
      </c>
      <c r="BXA1" s="12" t="s">
        <v>1902</v>
      </c>
      <c r="BXB1" s="12" t="s">
        <v>2089</v>
      </c>
      <c r="BXC1" s="12" t="s">
        <v>2090</v>
      </c>
      <c r="BXD1" s="12" t="s">
        <v>2092</v>
      </c>
      <c r="BXE1" s="12" t="s">
        <v>3400</v>
      </c>
      <c r="BXF1" s="12" t="s">
        <v>75</v>
      </c>
      <c r="BXG1" s="12" t="s">
        <v>126</v>
      </c>
      <c r="BXH1" s="12" t="s">
        <v>3402</v>
      </c>
      <c r="BXI1" s="12" t="s">
        <v>1902</v>
      </c>
      <c r="BXJ1" s="12" t="s">
        <v>2089</v>
      </c>
      <c r="BXK1" s="12" t="s">
        <v>2090</v>
      </c>
      <c r="BXL1" s="12" t="s">
        <v>2092</v>
      </c>
      <c r="BXM1" s="12" t="s">
        <v>3400</v>
      </c>
      <c r="BXN1" s="12" t="s">
        <v>75</v>
      </c>
      <c r="BXO1" s="12" t="s">
        <v>126</v>
      </c>
      <c r="BXP1" s="12" t="s">
        <v>3402</v>
      </c>
      <c r="BXQ1" s="12" t="s">
        <v>1902</v>
      </c>
      <c r="BXR1" s="12" t="s">
        <v>2089</v>
      </c>
      <c r="BXS1" s="12" t="s">
        <v>2090</v>
      </c>
      <c r="BXT1" s="12" t="s">
        <v>2092</v>
      </c>
      <c r="BXU1" s="12" t="s">
        <v>3400</v>
      </c>
      <c r="BXV1" s="12" t="s">
        <v>75</v>
      </c>
      <c r="BXW1" s="12" t="s">
        <v>126</v>
      </c>
      <c r="BXX1" s="12" t="s">
        <v>3402</v>
      </c>
      <c r="BXY1" s="12" t="s">
        <v>1902</v>
      </c>
      <c r="BXZ1" s="12" t="s">
        <v>2089</v>
      </c>
      <c r="BYA1" s="12" t="s">
        <v>2090</v>
      </c>
      <c r="BYB1" s="12" t="s">
        <v>2092</v>
      </c>
      <c r="BYC1" s="12" t="s">
        <v>3400</v>
      </c>
      <c r="BYD1" s="12" t="s">
        <v>75</v>
      </c>
      <c r="BYE1" s="12" t="s">
        <v>126</v>
      </c>
      <c r="BYF1" s="12" t="s">
        <v>3402</v>
      </c>
      <c r="BYG1" s="12" t="s">
        <v>1902</v>
      </c>
      <c r="BYH1" s="12" t="s">
        <v>2089</v>
      </c>
      <c r="BYI1" s="12" t="s">
        <v>2090</v>
      </c>
      <c r="BYJ1" s="12" t="s">
        <v>2092</v>
      </c>
      <c r="BYK1" s="12" t="s">
        <v>3400</v>
      </c>
      <c r="BYL1" s="12" t="s">
        <v>75</v>
      </c>
      <c r="BYM1" s="12" t="s">
        <v>126</v>
      </c>
      <c r="BYN1" s="12" t="s">
        <v>3402</v>
      </c>
      <c r="BYO1" s="12" t="s">
        <v>1902</v>
      </c>
      <c r="BYP1" s="12" t="s">
        <v>2089</v>
      </c>
      <c r="BYQ1" s="12" t="s">
        <v>2090</v>
      </c>
      <c r="BYR1" s="12" t="s">
        <v>2092</v>
      </c>
      <c r="BYS1" s="12" t="s">
        <v>3400</v>
      </c>
      <c r="BYT1" s="12" t="s">
        <v>75</v>
      </c>
      <c r="BYU1" s="12" t="s">
        <v>126</v>
      </c>
      <c r="BYV1" s="12" t="s">
        <v>3402</v>
      </c>
      <c r="BYW1" s="12" t="s">
        <v>1902</v>
      </c>
      <c r="BYX1" s="12" t="s">
        <v>2089</v>
      </c>
      <c r="BYY1" s="12" t="s">
        <v>2090</v>
      </c>
      <c r="BYZ1" s="12" t="s">
        <v>2092</v>
      </c>
      <c r="BZA1" s="12" t="s">
        <v>3400</v>
      </c>
      <c r="BZB1" s="12" t="s">
        <v>75</v>
      </c>
      <c r="BZC1" s="12" t="s">
        <v>126</v>
      </c>
      <c r="BZD1" s="12" t="s">
        <v>3402</v>
      </c>
      <c r="BZE1" s="12" t="s">
        <v>1902</v>
      </c>
      <c r="BZF1" s="12" t="s">
        <v>2089</v>
      </c>
      <c r="BZG1" s="12" t="s">
        <v>2090</v>
      </c>
      <c r="BZH1" s="12" t="s">
        <v>2092</v>
      </c>
      <c r="BZI1" s="12" t="s">
        <v>3400</v>
      </c>
      <c r="BZJ1" s="12" t="s">
        <v>75</v>
      </c>
      <c r="BZK1" s="12" t="s">
        <v>126</v>
      </c>
      <c r="BZL1" s="12" t="s">
        <v>3402</v>
      </c>
      <c r="BZM1" s="12" t="s">
        <v>1902</v>
      </c>
      <c r="BZN1" s="12" t="s">
        <v>2089</v>
      </c>
      <c r="BZO1" s="12" t="s">
        <v>2090</v>
      </c>
      <c r="BZP1" s="12" t="s">
        <v>2092</v>
      </c>
      <c r="BZQ1" s="12" t="s">
        <v>3400</v>
      </c>
      <c r="BZR1" s="12" t="s">
        <v>75</v>
      </c>
      <c r="BZS1" s="12" t="s">
        <v>126</v>
      </c>
      <c r="BZT1" s="12" t="s">
        <v>3402</v>
      </c>
      <c r="BZU1" s="12" t="s">
        <v>1902</v>
      </c>
      <c r="BZV1" s="12" t="s">
        <v>2089</v>
      </c>
      <c r="BZW1" s="12" t="s">
        <v>2090</v>
      </c>
      <c r="BZX1" s="12" t="s">
        <v>2092</v>
      </c>
      <c r="BZY1" s="12" t="s">
        <v>3400</v>
      </c>
      <c r="BZZ1" s="12" t="s">
        <v>75</v>
      </c>
      <c r="CAA1" s="12" t="s">
        <v>126</v>
      </c>
      <c r="CAB1" s="12" t="s">
        <v>3402</v>
      </c>
      <c r="CAC1" s="12" t="s">
        <v>1902</v>
      </c>
      <c r="CAD1" s="12" t="s">
        <v>2089</v>
      </c>
      <c r="CAE1" s="12" t="s">
        <v>2090</v>
      </c>
      <c r="CAF1" s="12" t="s">
        <v>2092</v>
      </c>
      <c r="CAG1" s="12" t="s">
        <v>3400</v>
      </c>
      <c r="CAH1" s="12" t="s">
        <v>75</v>
      </c>
      <c r="CAI1" s="12" t="s">
        <v>126</v>
      </c>
      <c r="CAJ1" s="12" t="s">
        <v>3402</v>
      </c>
      <c r="CAK1" s="12" t="s">
        <v>1902</v>
      </c>
      <c r="CAL1" s="12" t="s">
        <v>2089</v>
      </c>
      <c r="CAM1" s="12" t="s">
        <v>2090</v>
      </c>
      <c r="CAN1" s="12" t="s">
        <v>2092</v>
      </c>
      <c r="CAO1" s="12" t="s">
        <v>3400</v>
      </c>
      <c r="CAP1" s="12" t="s">
        <v>75</v>
      </c>
      <c r="CAQ1" s="12" t="s">
        <v>126</v>
      </c>
      <c r="CAR1" s="12" t="s">
        <v>3402</v>
      </c>
      <c r="CAS1" s="12" t="s">
        <v>1902</v>
      </c>
      <c r="CAT1" s="12" t="s">
        <v>2089</v>
      </c>
      <c r="CAU1" s="12" t="s">
        <v>2090</v>
      </c>
      <c r="CAV1" s="12" t="s">
        <v>2092</v>
      </c>
      <c r="CAW1" s="12" t="s">
        <v>3400</v>
      </c>
      <c r="CAX1" s="12" t="s">
        <v>75</v>
      </c>
      <c r="CAY1" s="12" t="s">
        <v>126</v>
      </c>
      <c r="CAZ1" s="12" t="s">
        <v>3402</v>
      </c>
      <c r="CBA1" s="12" t="s">
        <v>1902</v>
      </c>
      <c r="CBB1" s="12" t="s">
        <v>2089</v>
      </c>
      <c r="CBC1" s="12" t="s">
        <v>2090</v>
      </c>
      <c r="CBD1" s="12" t="s">
        <v>2092</v>
      </c>
      <c r="CBE1" s="12" t="s">
        <v>3400</v>
      </c>
      <c r="CBF1" s="12" t="s">
        <v>75</v>
      </c>
      <c r="CBG1" s="12" t="s">
        <v>126</v>
      </c>
      <c r="CBH1" s="12" t="s">
        <v>3402</v>
      </c>
      <c r="CBI1" s="12" t="s">
        <v>1902</v>
      </c>
      <c r="CBJ1" s="12" t="s">
        <v>2089</v>
      </c>
      <c r="CBK1" s="12" t="s">
        <v>2090</v>
      </c>
      <c r="CBL1" s="12" t="s">
        <v>2092</v>
      </c>
      <c r="CBM1" s="12" t="s">
        <v>3400</v>
      </c>
      <c r="CBN1" s="12" t="s">
        <v>75</v>
      </c>
      <c r="CBO1" s="12" t="s">
        <v>126</v>
      </c>
      <c r="CBP1" s="12" t="s">
        <v>3402</v>
      </c>
      <c r="CBQ1" s="12" t="s">
        <v>1902</v>
      </c>
      <c r="CBR1" s="12" t="s">
        <v>2089</v>
      </c>
      <c r="CBS1" s="12" t="s">
        <v>2090</v>
      </c>
      <c r="CBT1" s="12" t="s">
        <v>2092</v>
      </c>
      <c r="CBU1" s="12" t="s">
        <v>3400</v>
      </c>
      <c r="CBV1" s="12" t="s">
        <v>75</v>
      </c>
      <c r="CBW1" s="12" t="s">
        <v>126</v>
      </c>
      <c r="CBX1" s="12" t="s">
        <v>3402</v>
      </c>
      <c r="CBY1" s="12" t="s">
        <v>1902</v>
      </c>
      <c r="CBZ1" s="12" t="s">
        <v>2089</v>
      </c>
      <c r="CCA1" s="12" t="s">
        <v>2090</v>
      </c>
      <c r="CCB1" s="12" t="s">
        <v>2092</v>
      </c>
      <c r="CCC1" s="12" t="s">
        <v>3400</v>
      </c>
      <c r="CCD1" s="12" t="s">
        <v>75</v>
      </c>
      <c r="CCE1" s="12" t="s">
        <v>126</v>
      </c>
      <c r="CCF1" s="12" t="s">
        <v>3402</v>
      </c>
      <c r="CCG1" s="12" t="s">
        <v>1902</v>
      </c>
      <c r="CCH1" s="12" t="s">
        <v>2089</v>
      </c>
      <c r="CCI1" s="12" t="s">
        <v>2090</v>
      </c>
      <c r="CCJ1" s="12" t="s">
        <v>2092</v>
      </c>
      <c r="CCK1" s="12" t="s">
        <v>3400</v>
      </c>
      <c r="CCL1" s="12" t="s">
        <v>75</v>
      </c>
      <c r="CCM1" s="12" t="s">
        <v>126</v>
      </c>
      <c r="CCN1" s="12" t="s">
        <v>3402</v>
      </c>
      <c r="CCO1" s="12" t="s">
        <v>1902</v>
      </c>
      <c r="CCP1" s="12" t="s">
        <v>2089</v>
      </c>
      <c r="CCQ1" s="12" t="s">
        <v>2090</v>
      </c>
      <c r="CCR1" s="12" t="s">
        <v>2092</v>
      </c>
      <c r="CCS1" s="12" t="s">
        <v>3400</v>
      </c>
      <c r="CCT1" s="12" t="s">
        <v>75</v>
      </c>
      <c r="CCU1" s="12" t="s">
        <v>126</v>
      </c>
      <c r="CCV1" s="12" t="s">
        <v>3402</v>
      </c>
      <c r="CCW1" s="12" t="s">
        <v>1902</v>
      </c>
      <c r="CCX1" s="12" t="s">
        <v>2089</v>
      </c>
      <c r="CCY1" s="12" t="s">
        <v>2090</v>
      </c>
      <c r="CCZ1" s="12" t="s">
        <v>2092</v>
      </c>
      <c r="CDA1" s="12" t="s">
        <v>3400</v>
      </c>
      <c r="CDB1" s="12" t="s">
        <v>75</v>
      </c>
      <c r="CDC1" s="12" t="s">
        <v>126</v>
      </c>
      <c r="CDD1" s="12" t="s">
        <v>3402</v>
      </c>
      <c r="CDE1" s="12" t="s">
        <v>1902</v>
      </c>
      <c r="CDF1" s="12" t="s">
        <v>2089</v>
      </c>
      <c r="CDG1" s="12" t="s">
        <v>2090</v>
      </c>
      <c r="CDH1" s="12" t="s">
        <v>2092</v>
      </c>
      <c r="CDI1" s="12" t="s">
        <v>3400</v>
      </c>
      <c r="CDJ1" s="12" t="s">
        <v>75</v>
      </c>
      <c r="CDK1" s="12" t="s">
        <v>126</v>
      </c>
      <c r="CDL1" s="12" t="s">
        <v>3402</v>
      </c>
      <c r="CDM1" s="12" t="s">
        <v>1902</v>
      </c>
      <c r="CDN1" s="12" t="s">
        <v>2089</v>
      </c>
      <c r="CDO1" s="12" t="s">
        <v>2090</v>
      </c>
      <c r="CDP1" s="12" t="s">
        <v>2092</v>
      </c>
      <c r="CDQ1" s="12" t="s">
        <v>3400</v>
      </c>
      <c r="CDR1" s="12" t="s">
        <v>75</v>
      </c>
      <c r="CDS1" s="12" t="s">
        <v>126</v>
      </c>
      <c r="CDT1" s="12" t="s">
        <v>3402</v>
      </c>
      <c r="CDU1" s="12" t="s">
        <v>1902</v>
      </c>
      <c r="CDV1" s="12" t="s">
        <v>2089</v>
      </c>
      <c r="CDW1" s="12" t="s">
        <v>2090</v>
      </c>
      <c r="CDX1" s="12" t="s">
        <v>2092</v>
      </c>
      <c r="CDY1" s="12" t="s">
        <v>3400</v>
      </c>
      <c r="CDZ1" s="12" t="s">
        <v>75</v>
      </c>
      <c r="CEA1" s="12" t="s">
        <v>126</v>
      </c>
      <c r="CEB1" s="12" t="s">
        <v>3402</v>
      </c>
      <c r="CEC1" s="12" t="s">
        <v>1902</v>
      </c>
      <c r="CED1" s="12" t="s">
        <v>2089</v>
      </c>
      <c r="CEE1" s="12" t="s">
        <v>2090</v>
      </c>
      <c r="CEF1" s="12" t="s">
        <v>2092</v>
      </c>
      <c r="CEG1" s="12" t="s">
        <v>3400</v>
      </c>
      <c r="CEH1" s="12" t="s">
        <v>75</v>
      </c>
      <c r="CEI1" s="12" t="s">
        <v>126</v>
      </c>
      <c r="CEJ1" s="12" t="s">
        <v>3402</v>
      </c>
      <c r="CEK1" s="12" t="s">
        <v>1902</v>
      </c>
      <c r="CEL1" s="12" t="s">
        <v>2089</v>
      </c>
      <c r="CEM1" s="12" t="s">
        <v>2090</v>
      </c>
      <c r="CEN1" s="12" t="s">
        <v>2092</v>
      </c>
      <c r="CEO1" s="12" t="s">
        <v>3400</v>
      </c>
      <c r="CEP1" s="12" t="s">
        <v>75</v>
      </c>
      <c r="CEQ1" s="12" t="s">
        <v>126</v>
      </c>
      <c r="CER1" s="12" t="s">
        <v>3402</v>
      </c>
      <c r="CES1" s="12" t="s">
        <v>1902</v>
      </c>
      <c r="CET1" s="12" t="s">
        <v>2089</v>
      </c>
      <c r="CEU1" s="12" t="s">
        <v>2090</v>
      </c>
      <c r="CEV1" s="12" t="s">
        <v>2092</v>
      </c>
      <c r="CEW1" s="12" t="s">
        <v>3400</v>
      </c>
      <c r="CEX1" s="12" t="s">
        <v>75</v>
      </c>
      <c r="CEY1" s="12" t="s">
        <v>126</v>
      </c>
      <c r="CEZ1" s="12" t="s">
        <v>3402</v>
      </c>
      <c r="CFA1" s="12" t="s">
        <v>1902</v>
      </c>
      <c r="CFB1" s="12" t="s">
        <v>2089</v>
      </c>
      <c r="CFC1" s="12" t="s">
        <v>2090</v>
      </c>
      <c r="CFD1" s="12" t="s">
        <v>2092</v>
      </c>
      <c r="CFE1" s="12" t="s">
        <v>3400</v>
      </c>
      <c r="CFF1" s="12" t="s">
        <v>75</v>
      </c>
      <c r="CFG1" s="12" t="s">
        <v>126</v>
      </c>
      <c r="CFH1" s="12" t="s">
        <v>3402</v>
      </c>
      <c r="CFI1" s="12" t="s">
        <v>1902</v>
      </c>
      <c r="CFJ1" s="12" t="s">
        <v>2089</v>
      </c>
      <c r="CFK1" s="12" t="s">
        <v>2090</v>
      </c>
      <c r="CFL1" s="12" t="s">
        <v>2092</v>
      </c>
      <c r="CFM1" s="12" t="s">
        <v>3400</v>
      </c>
      <c r="CFN1" s="12" t="s">
        <v>75</v>
      </c>
      <c r="CFO1" s="12" t="s">
        <v>126</v>
      </c>
      <c r="CFP1" s="12" t="s">
        <v>3402</v>
      </c>
      <c r="CFQ1" s="12" t="s">
        <v>1902</v>
      </c>
      <c r="CFR1" s="12" t="s">
        <v>2089</v>
      </c>
      <c r="CFS1" s="12" t="s">
        <v>2090</v>
      </c>
      <c r="CFT1" s="12" t="s">
        <v>2092</v>
      </c>
      <c r="CFU1" s="12" t="s">
        <v>3400</v>
      </c>
      <c r="CFV1" s="12" t="s">
        <v>75</v>
      </c>
      <c r="CFW1" s="12" t="s">
        <v>126</v>
      </c>
      <c r="CFX1" s="12" t="s">
        <v>3402</v>
      </c>
      <c r="CFY1" s="12" t="s">
        <v>1902</v>
      </c>
      <c r="CFZ1" s="12" t="s">
        <v>2089</v>
      </c>
      <c r="CGA1" s="12" t="s">
        <v>2090</v>
      </c>
      <c r="CGB1" s="12" t="s">
        <v>2092</v>
      </c>
      <c r="CGC1" s="12" t="s">
        <v>3400</v>
      </c>
      <c r="CGD1" s="12" t="s">
        <v>75</v>
      </c>
      <c r="CGE1" s="12" t="s">
        <v>126</v>
      </c>
      <c r="CGF1" s="12" t="s">
        <v>3402</v>
      </c>
      <c r="CGG1" s="12" t="s">
        <v>1902</v>
      </c>
      <c r="CGH1" s="12" t="s">
        <v>2089</v>
      </c>
      <c r="CGI1" s="12" t="s">
        <v>2090</v>
      </c>
      <c r="CGJ1" s="12" t="s">
        <v>2092</v>
      </c>
      <c r="CGK1" s="12" t="s">
        <v>3400</v>
      </c>
      <c r="CGL1" s="12" t="s">
        <v>75</v>
      </c>
      <c r="CGM1" s="12" t="s">
        <v>126</v>
      </c>
      <c r="CGN1" s="12" t="s">
        <v>3402</v>
      </c>
      <c r="CGO1" s="12" t="s">
        <v>1902</v>
      </c>
      <c r="CGP1" s="12" t="s">
        <v>2089</v>
      </c>
      <c r="CGQ1" s="12" t="s">
        <v>2090</v>
      </c>
      <c r="CGR1" s="12" t="s">
        <v>2092</v>
      </c>
      <c r="CGS1" s="12" t="s">
        <v>3400</v>
      </c>
      <c r="CGT1" s="12" t="s">
        <v>75</v>
      </c>
      <c r="CGU1" s="12" t="s">
        <v>126</v>
      </c>
      <c r="CGV1" s="12" t="s">
        <v>3402</v>
      </c>
      <c r="CGW1" s="12" t="s">
        <v>1902</v>
      </c>
      <c r="CGX1" s="12" t="s">
        <v>2089</v>
      </c>
      <c r="CGY1" s="12" t="s">
        <v>2090</v>
      </c>
      <c r="CGZ1" s="12" t="s">
        <v>2092</v>
      </c>
      <c r="CHA1" s="12" t="s">
        <v>3400</v>
      </c>
      <c r="CHB1" s="12" t="s">
        <v>75</v>
      </c>
      <c r="CHC1" s="12" t="s">
        <v>126</v>
      </c>
      <c r="CHD1" s="12" t="s">
        <v>3402</v>
      </c>
      <c r="CHE1" s="12" t="s">
        <v>1902</v>
      </c>
      <c r="CHF1" s="12" t="s">
        <v>2089</v>
      </c>
      <c r="CHG1" s="12" t="s">
        <v>2090</v>
      </c>
      <c r="CHH1" s="12" t="s">
        <v>2092</v>
      </c>
      <c r="CHI1" s="12" t="s">
        <v>3400</v>
      </c>
      <c r="CHJ1" s="12" t="s">
        <v>75</v>
      </c>
      <c r="CHK1" s="12" t="s">
        <v>126</v>
      </c>
      <c r="CHL1" s="12" t="s">
        <v>3402</v>
      </c>
      <c r="CHM1" s="12" t="s">
        <v>1902</v>
      </c>
      <c r="CHN1" s="12" t="s">
        <v>2089</v>
      </c>
      <c r="CHO1" s="12" t="s">
        <v>2090</v>
      </c>
      <c r="CHP1" s="12" t="s">
        <v>2092</v>
      </c>
      <c r="CHQ1" s="12" t="s">
        <v>3400</v>
      </c>
      <c r="CHR1" s="12" t="s">
        <v>75</v>
      </c>
      <c r="CHS1" s="12" t="s">
        <v>126</v>
      </c>
      <c r="CHT1" s="12" t="s">
        <v>3402</v>
      </c>
      <c r="CHU1" s="12" t="s">
        <v>1902</v>
      </c>
      <c r="CHV1" s="12" t="s">
        <v>2089</v>
      </c>
      <c r="CHW1" s="12" t="s">
        <v>2090</v>
      </c>
      <c r="CHX1" s="12" t="s">
        <v>2092</v>
      </c>
      <c r="CHY1" s="12" t="s">
        <v>3400</v>
      </c>
      <c r="CHZ1" s="12" t="s">
        <v>75</v>
      </c>
      <c r="CIA1" s="12" t="s">
        <v>126</v>
      </c>
      <c r="CIB1" s="12" t="s">
        <v>3402</v>
      </c>
      <c r="CIC1" s="12" t="s">
        <v>1902</v>
      </c>
      <c r="CID1" s="12" t="s">
        <v>2089</v>
      </c>
      <c r="CIE1" s="12" t="s">
        <v>2090</v>
      </c>
      <c r="CIF1" s="12" t="s">
        <v>2092</v>
      </c>
      <c r="CIG1" s="12" t="s">
        <v>3400</v>
      </c>
      <c r="CIH1" s="12" t="s">
        <v>75</v>
      </c>
      <c r="CII1" s="12" t="s">
        <v>126</v>
      </c>
      <c r="CIJ1" s="12" t="s">
        <v>3402</v>
      </c>
      <c r="CIK1" s="12" t="s">
        <v>1902</v>
      </c>
      <c r="CIL1" s="12" t="s">
        <v>2089</v>
      </c>
      <c r="CIM1" s="12" t="s">
        <v>2090</v>
      </c>
      <c r="CIN1" s="12" t="s">
        <v>2092</v>
      </c>
      <c r="CIO1" s="12" t="s">
        <v>3400</v>
      </c>
      <c r="CIP1" s="12" t="s">
        <v>75</v>
      </c>
      <c r="CIQ1" s="12" t="s">
        <v>126</v>
      </c>
      <c r="CIR1" s="12" t="s">
        <v>3402</v>
      </c>
      <c r="CIS1" s="12" t="s">
        <v>1902</v>
      </c>
      <c r="CIT1" s="12" t="s">
        <v>2089</v>
      </c>
      <c r="CIU1" s="12" t="s">
        <v>2090</v>
      </c>
      <c r="CIV1" s="12" t="s">
        <v>2092</v>
      </c>
      <c r="CIW1" s="12" t="s">
        <v>3400</v>
      </c>
      <c r="CIX1" s="12" t="s">
        <v>75</v>
      </c>
      <c r="CIY1" s="12" t="s">
        <v>126</v>
      </c>
      <c r="CIZ1" s="12" t="s">
        <v>3402</v>
      </c>
      <c r="CJA1" s="12" t="s">
        <v>1902</v>
      </c>
      <c r="CJB1" s="12" t="s">
        <v>2089</v>
      </c>
      <c r="CJC1" s="12" t="s">
        <v>2090</v>
      </c>
      <c r="CJD1" s="12" t="s">
        <v>2092</v>
      </c>
      <c r="CJE1" s="12" t="s">
        <v>3400</v>
      </c>
      <c r="CJF1" s="12" t="s">
        <v>75</v>
      </c>
      <c r="CJG1" s="12" t="s">
        <v>126</v>
      </c>
      <c r="CJH1" s="12" t="s">
        <v>3402</v>
      </c>
      <c r="CJI1" s="12" t="s">
        <v>1902</v>
      </c>
      <c r="CJJ1" s="12" t="s">
        <v>2089</v>
      </c>
      <c r="CJK1" s="12" t="s">
        <v>2090</v>
      </c>
      <c r="CJL1" s="12" t="s">
        <v>2092</v>
      </c>
      <c r="CJM1" s="12" t="s">
        <v>3400</v>
      </c>
      <c r="CJN1" s="12" t="s">
        <v>75</v>
      </c>
      <c r="CJO1" s="12" t="s">
        <v>126</v>
      </c>
      <c r="CJP1" s="12" t="s">
        <v>3402</v>
      </c>
      <c r="CJQ1" s="12" t="s">
        <v>1902</v>
      </c>
      <c r="CJR1" s="12" t="s">
        <v>2089</v>
      </c>
      <c r="CJS1" s="12" t="s">
        <v>2090</v>
      </c>
      <c r="CJT1" s="12" t="s">
        <v>2092</v>
      </c>
      <c r="CJU1" s="12" t="s">
        <v>3400</v>
      </c>
      <c r="CJV1" s="12" t="s">
        <v>75</v>
      </c>
      <c r="CJW1" s="12" t="s">
        <v>126</v>
      </c>
      <c r="CJX1" s="12" t="s">
        <v>3402</v>
      </c>
      <c r="CJY1" s="12" t="s">
        <v>1902</v>
      </c>
      <c r="CJZ1" s="12" t="s">
        <v>2089</v>
      </c>
      <c r="CKA1" s="12" t="s">
        <v>2090</v>
      </c>
      <c r="CKB1" s="12" t="s">
        <v>2092</v>
      </c>
      <c r="CKC1" s="12" t="s">
        <v>3400</v>
      </c>
      <c r="CKD1" s="12" t="s">
        <v>75</v>
      </c>
      <c r="CKE1" s="12" t="s">
        <v>126</v>
      </c>
      <c r="CKF1" s="12" t="s">
        <v>3402</v>
      </c>
      <c r="CKG1" s="12" t="s">
        <v>1902</v>
      </c>
      <c r="CKH1" s="12" t="s">
        <v>2089</v>
      </c>
      <c r="CKI1" s="12" t="s">
        <v>2090</v>
      </c>
      <c r="CKJ1" s="12" t="s">
        <v>2092</v>
      </c>
      <c r="CKK1" s="12" t="s">
        <v>3400</v>
      </c>
      <c r="CKL1" s="12" t="s">
        <v>75</v>
      </c>
      <c r="CKM1" s="12" t="s">
        <v>126</v>
      </c>
      <c r="CKN1" s="12" t="s">
        <v>3402</v>
      </c>
      <c r="CKO1" s="12" t="s">
        <v>1902</v>
      </c>
      <c r="CKP1" s="12" t="s">
        <v>2089</v>
      </c>
      <c r="CKQ1" s="12" t="s">
        <v>2090</v>
      </c>
      <c r="CKR1" s="12" t="s">
        <v>2092</v>
      </c>
      <c r="CKS1" s="12" t="s">
        <v>3400</v>
      </c>
      <c r="CKT1" s="12" t="s">
        <v>75</v>
      </c>
      <c r="CKU1" s="12" t="s">
        <v>126</v>
      </c>
      <c r="CKV1" s="12" t="s">
        <v>3402</v>
      </c>
      <c r="CKW1" s="12" t="s">
        <v>1902</v>
      </c>
      <c r="CKX1" s="12" t="s">
        <v>2089</v>
      </c>
      <c r="CKY1" s="12" t="s">
        <v>2090</v>
      </c>
      <c r="CKZ1" s="12" t="s">
        <v>2092</v>
      </c>
      <c r="CLA1" s="12" t="s">
        <v>3400</v>
      </c>
      <c r="CLB1" s="12" t="s">
        <v>75</v>
      </c>
      <c r="CLC1" s="12" t="s">
        <v>126</v>
      </c>
      <c r="CLD1" s="12" t="s">
        <v>3402</v>
      </c>
      <c r="CLE1" s="12" t="s">
        <v>1902</v>
      </c>
      <c r="CLF1" s="12" t="s">
        <v>2089</v>
      </c>
      <c r="CLG1" s="12" t="s">
        <v>2090</v>
      </c>
      <c r="CLH1" s="12" t="s">
        <v>2092</v>
      </c>
      <c r="CLI1" s="12" t="s">
        <v>3400</v>
      </c>
      <c r="CLJ1" s="12" t="s">
        <v>75</v>
      </c>
      <c r="CLK1" s="12" t="s">
        <v>126</v>
      </c>
      <c r="CLL1" s="12" t="s">
        <v>3402</v>
      </c>
      <c r="CLM1" s="12" t="s">
        <v>1902</v>
      </c>
      <c r="CLN1" s="12" t="s">
        <v>2089</v>
      </c>
      <c r="CLO1" s="12" t="s">
        <v>2090</v>
      </c>
      <c r="CLP1" s="12" t="s">
        <v>2092</v>
      </c>
      <c r="CLQ1" s="12" t="s">
        <v>3400</v>
      </c>
      <c r="CLR1" s="12" t="s">
        <v>75</v>
      </c>
      <c r="CLS1" s="12" t="s">
        <v>126</v>
      </c>
      <c r="CLT1" s="12" t="s">
        <v>3402</v>
      </c>
      <c r="CLU1" s="12" t="s">
        <v>1902</v>
      </c>
      <c r="CLV1" s="12" t="s">
        <v>2089</v>
      </c>
      <c r="CLW1" s="12" t="s">
        <v>2090</v>
      </c>
      <c r="CLX1" s="12" t="s">
        <v>2092</v>
      </c>
      <c r="CLY1" s="12" t="s">
        <v>3400</v>
      </c>
      <c r="CLZ1" s="12" t="s">
        <v>75</v>
      </c>
      <c r="CMA1" s="12" t="s">
        <v>126</v>
      </c>
      <c r="CMB1" s="12" t="s">
        <v>3402</v>
      </c>
      <c r="CMC1" s="12" t="s">
        <v>1902</v>
      </c>
      <c r="CMD1" s="12" t="s">
        <v>2089</v>
      </c>
      <c r="CME1" s="12" t="s">
        <v>2090</v>
      </c>
      <c r="CMF1" s="12" t="s">
        <v>2092</v>
      </c>
      <c r="CMG1" s="12" t="s">
        <v>3400</v>
      </c>
      <c r="CMH1" s="12" t="s">
        <v>75</v>
      </c>
      <c r="CMI1" s="12" t="s">
        <v>126</v>
      </c>
      <c r="CMJ1" s="12" t="s">
        <v>3402</v>
      </c>
      <c r="CMK1" s="12" t="s">
        <v>1902</v>
      </c>
      <c r="CML1" s="12" t="s">
        <v>2089</v>
      </c>
      <c r="CMM1" s="12" t="s">
        <v>2090</v>
      </c>
      <c r="CMN1" s="12" t="s">
        <v>2092</v>
      </c>
      <c r="CMO1" s="12" t="s">
        <v>3400</v>
      </c>
      <c r="CMP1" s="12" t="s">
        <v>75</v>
      </c>
      <c r="CMQ1" s="12" t="s">
        <v>126</v>
      </c>
      <c r="CMR1" s="12" t="s">
        <v>3402</v>
      </c>
      <c r="CMS1" s="12" t="s">
        <v>1902</v>
      </c>
      <c r="CMT1" s="12" t="s">
        <v>2089</v>
      </c>
      <c r="CMU1" s="12" t="s">
        <v>2090</v>
      </c>
      <c r="CMV1" s="12" t="s">
        <v>2092</v>
      </c>
      <c r="CMW1" s="12" t="s">
        <v>3400</v>
      </c>
      <c r="CMX1" s="12" t="s">
        <v>75</v>
      </c>
      <c r="CMY1" s="12" t="s">
        <v>126</v>
      </c>
      <c r="CMZ1" s="12" t="s">
        <v>3402</v>
      </c>
      <c r="CNA1" s="12" t="s">
        <v>1902</v>
      </c>
      <c r="CNB1" s="12" t="s">
        <v>2089</v>
      </c>
      <c r="CNC1" s="12" t="s">
        <v>2090</v>
      </c>
      <c r="CND1" s="12" t="s">
        <v>2092</v>
      </c>
      <c r="CNE1" s="12" t="s">
        <v>3400</v>
      </c>
      <c r="CNF1" s="12" t="s">
        <v>75</v>
      </c>
      <c r="CNG1" s="12" t="s">
        <v>126</v>
      </c>
      <c r="CNH1" s="12" t="s">
        <v>3402</v>
      </c>
      <c r="CNI1" s="12" t="s">
        <v>1902</v>
      </c>
      <c r="CNJ1" s="12" t="s">
        <v>2089</v>
      </c>
      <c r="CNK1" s="12" t="s">
        <v>2090</v>
      </c>
      <c r="CNL1" s="12" t="s">
        <v>2092</v>
      </c>
      <c r="CNM1" s="12" t="s">
        <v>3400</v>
      </c>
      <c r="CNN1" s="12" t="s">
        <v>75</v>
      </c>
      <c r="CNO1" s="12" t="s">
        <v>126</v>
      </c>
      <c r="CNP1" s="12" t="s">
        <v>3402</v>
      </c>
      <c r="CNQ1" s="12" t="s">
        <v>1902</v>
      </c>
      <c r="CNR1" s="12" t="s">
        <v>2089</v>
      </c>
      <c r="CNS1" s="12" t="s">
        <v>2090</v>
      </c>
      <c r="CNT1" s="12" t="s">
        <v>2092</v>
      </c>
      <c r="CNU1" s="12" t="s">
        <v>3400</v>
      </c>
      <c r="CNV1" s="12" t="s">
        <v>75</v>
      </c>
      <c r="CNW1" s="12" t="s">
        <v>126</v>
      </c>
      <c r="CNX1" s="12" t="s">
        <v>3402</v>
      </c>
      <c r="CNY1" s="12" t="s">
        <v>1902</v>
      </c>
      <c r="CNZ1" s="12" t="s">
        <v>2089</v>
      </c>
      <c r="COA1" s="12" t="s">
        <v>2090</v>
      </c>
      <c r="COB1" s="12" t="s">
        <v>2092</v>
      </c>
      <c r="COC1" s="12" t="s">
        <v>3400</v>
      </c>
      <c r="COD1" s="12" t="s">
        <v>75</v>
      </c>
      <c r="COE1" s="12" t="s">
        <v>126</v>
      </c>
      <c r="COF1" s="12" t="s">
        <v>3402</v>
      </c>
      <c r="COG1" s="12" t="s">
        <v>1902</v>
      </c>
      <c r="COH1" s="12" t="s">
        <v>2089</v>
      </c>
      <c r="COI1" s="12" t="s">
        <v>2090</v>
      </c>
      <c r="COJ1" s="12" t="s">
        <v>2092</v>
      </c>
      <c r="COK1" s="12" t="s">
        <v>3400</v>
      </c>
      <c r="COL1" s="12" t="s">
        <v>75</v>
      </c>
      <c r="COM1" s="12" t="s">
        <v>126</v>
      </c>
      <c r="CON1" s="12" t="s">
        <v>3402</v>
      </c>
      <c r="COO1" s="12" t="s">
        <v>1902</v>
      </c>
      <c r="COP1" s="12" t="s">
        <v>2089</v>
      </c>
      <c r="COQ1" s="12" t="s">
        <v>2090</v>
      </c>
      <c r="COR1" s="12" t="s">
        <v>2092</v>
      </c>
      <c r="COS1" s="12" t="s">
        <v>3400</v>
      </c>
      <c r="COT1" s="12" t="s">
        <v>75</v>
      </c>
      <c r="COU1" s="12" t="s">
        <v>126</v>
      </c>
      <c r="COV1" s="12" t="s">
        <v>3402</v>
      </c>
      <c r="COW1" s="12" t="s">
        <v>1902</v>
      </c>
      <c r="COX1" s="12" t="s">
        <v>2089</v>
      </c>
      <c r="COY1" s="12" t="s">
        <v>2090</v>
      </c>
      <c r="COZ1" s="12" t="s">
        <v>2092</v>
      </c>
      <c r="CPA1" s="12" t="s">
        <v>3400</v>
      </c>
      <c r="CPB1" s="12" t="s">
        <v>75</v>
      </c>
      <c r="CPC1" s="12" t="s">
        <v>126</v>
      </c>
      <c r="CPD1" s="12" t="s">
        <v>3402</v>
      </c>
      <c r="CPE1" s="12" t="s">
        <v>1902</v>
      </c>
      <c r="CPF1" s="12" t="s">
        <v>2089</v>
      </c>
      <c r="CPG1" s="12" t="s">
        <v>2090</v>
      </c>
      <c r="CPH1" s="12" t="s">
        <v>2092</v>
      </c>
      <c r="CPI1" s="12" t="s">
        <v>3400</v>
      </c>
      <c r="CPJ1" s="12" t="s">
        <v>75</v>
      </c>
      <c r="CPK1" s="12" t="s">
        <v>126</v>
      </c>
      <c r="CPL1" s="12" t="s">
        <v>3402</v>
      </c>
      <c r="CPM1" s="12" t="s">
        <v>1902</v>
      </c>
      <c r="CPN1" s="12" t="s">
        <v>2089</v>
      </c>
      <c r="CPO1" s="12" t="s">
        <v>2090</v>
      </c>
      <c r="CPP1" s="12" t="s">
        <v>2092</v>
      </c>
      <c r="CPQ1" s="12" t="s">
        <v>3400</v>
      </c>
      <c r="CPR1" s="12" t="s">
        <v>75</v>
      </c>
      <c r="CPS1" s="12" t="s">
        <v>126</v>
      </c>
      <c r="CPT1" s="12" t="s">
        <v>3402</v>
      </c>
      <c r="CPU1" s="12" t="s">
        <v>1902</v>
      </c>
      <c r="CPV1" s="12" t="s">
        <v>2089</v>
      </c>
      <c r="CPW1" s="12" t="s">
        <v>2090</v>
      </c>
      <c r="CPX1" s="12" t="s">
        <v>2092</v>
      </c>
      <c r="CPY1" s="12" t="s">
        <v>3400</v>
      </c>
      <c r="CPZ1" s="12" t="s">
        <v>75</v>
      </c>
      <c r="CQA1" s="12" t="s">
        <v>126</v>
      </c>
      <c r="CQB1" s="12" t="s">
        <v>3402</v>
      </c>
      <c r="CQC1" s="12" t="s">
        <v>1902</v>
      </c>
      <c r="CQD1" s="12" t="s">
        <v>2089</v>
      </c>
      <c r="CQE1" s="12" t="s">
        <v>2090</v>
      </c>
      <c r="CQF1" s="12" t="s">
        <v>2092</v>
      </c>
      <c r="CQG1" s="12" t="s">
        <v>3400</v>
      </c>
      <c r="CQH1" s="12" t="s">
        <v>75</v>
      </c>
      <c r="CQI1" s="12" t="s">
        <v>126</v>
      </c>
      <c r="CQJ1" s="12" t="s">
        <v>3402</v>
      </c>
      <c r="CQK1" s="12" t="s">
        <v>1902</v>
      </c>
      <c r="CQL1" s="12" t="s">
        <v>2089</v>
      </c>
      <c r="CQM1" s="12" t="s">
        <v>2090</v>
      </c>
      <c r="CQN1" s="12" t="s">
        <v>2092</v>
      </c>
      <c r="CQO1" s="12" t="s">
        <v>3400</v>
      </c>
      <c r="CQP1" s="12" t="s">
        <v>75</v>
      </c>
      <c r="CQQ1" s="12" t="s">
        <v>126</v>
      </c>
      <c r="CQR1" s="12" t="s">
        <v>3402</v>
      </c>
      <c r="CQS1" s="12" t="s">
        <v>1902</v>
      </c>
      <c r="CQT1" s="12" t="s">
        <v>2089</v>
      </c>
      <c r="CQU1" s="12" t="s">
        <v>2090</v>
      </c>
      <c r="CQV1" s="12" t="s">
        <v>2092</v>
      </c>
      <c r="CQW1" s="12" t="s">
        <v>3400</v>
      </c>
      <c r="CQX1" s="12" t="s">
        <v>75</v>
      </c>
      <c r="CQY1" s="12" t="s">
        <v>126</v>
      </c>
      <c r="CQZ1" s="12" t="s">
        <v>3402</v>
      </c>
      <c r="CRA1" s="12" t="s">
        <v>1902</v>
      </c>
      <c r="CRB1" s="12" t="s">
        <v>2089</v>
      </c>
      <c r="CRC1" s="12" t="s">
        <v>2090</v>
      </c>
      <c r="CRD1" s="12" t="s">
        <v>2092</v>
      </c>
      <c r="CRE1" s="12" t="s">
        <v>3400</v>
      </c>
      <c r="CRF1" s="12" t="s">
        <v>75</v>
      </c>
      <c r="CRG1" s="12" t="s">
        <v>126</v>
      </c>
      <c r="CRH1" s="12" t="s">
        <v>3402</v>
      </c>
      <c r="CRI1" s="12" t="s">
        <v>1902</v>
      </c>
      <c r="CRJ1" s="12" t="s">
        <v>2089</v>
      </c>
      <c r="CRK1" s="12" t="s">
        <v>2090</v>
      </c>
      <c r="CRL1" s="12" t="s">
        <v>2092</v>
      </c>
      <c r="CRM1" s="12" t="s">
        <v>3400</v>
      </c>
      <c r="CRN1" s="12" t="s">
        <v>75</v>
      </c>
      <c r="CRO1" s="12" t="s">
        <v>126</v>
      </c>
      <c r="CRP1" s="12" t="s">
        <v>3402</v>
      </c>
      <c r="CRQ1" s="12" t="s">
        <v>1902</v>
      </c>
      <c r="CRR1" s="12" t="s">
        <v>2089</v>
      </c>
      <c r="CRS1" s="12" t="s">
        <v>2090</v>
      </c>
      <c r="CRT1" s="12" t="s">
        <v>2092</v>
      </c>
      <c r="CRU1" s="12" t="s">
        <v>3400</v>
      </c>
      <c r="CRV1" s="12" t="s">
        <v>75</v>
      </c>
      <c r="CRW1" s="12" t="s">
        <v>126</v>
      </c>
      <c r="CRX1" s="12" t="s">
        <v>3402</v>
      </c>
      <c r="CRY1" s="12" t="s">
        <v>1902</v>
      </c>
      <c r="CRZ1" s="12" t="s">
        <v>2089</v>
      </c>
      <c r="CSA1" s="12" t="s">
        <v>2090</v>
      </c>
      <c r="CSB1" s="12" t="s">
        <v>2092</v>
      </c>
      <c r="CSC1" s="12" t="s">
        <v>3400</v>
      </c>
      <c r="CSD1" s="12" t="s">
        <v>75</v>
      </c>
      <c r="CSE1" s="12" t="s">
        <v>126</v>
      </c>
      <c r="CSF1" s="12" t="s">
        <v>3402</v>
      </c>
      <c r="CSG1" s="12" t="s">
        <v>1902</v>
      </c>
      <c r="CSH1" s="12" t="s">
        <v>2089</v>
      </c>
      <c r="CSI1" s="12" t="s">
        <v>2090</v>
      </c>
      <c r="CSJ1" s="12" t="s">
        <v>2092</v>
      </c>
      <c r="CSK1" s="12" t="s">
        <v>3400</v>
      </c>
      <c r="CSL1" s="12" t="s">
        <v>75</v>
      </c>
      <c r="CSM1" s="12" t="s">
        <v>126</v>
      </c>
      <c r="CSN1" s="12" t="s">
        <v>3402</v>
      </c>
      <c r="CSO1" s="12" t="s">
        <v>1902</v>
      </c>
      <c r="CSP1" s="12" t="s">
        <v>2089</v>
      </c>
      <c r="CSQ1" s="12" t="s">
        <v>2090</v>
      </c>
      <c r="CSR1" s="12" t="s">
        <v>2092</v>
      </c>
      <c r="CSS1" s="12" t="s">
        <v>3400</v>
      </c>
      <c r="CST1" s="12" t="s">
        <v>75</v>
      </c>
      <c r="CSU1" s="12" t="s">
        <v>126</v>
      </c>
      <c r="CSV1" s="12" t="s">
        <v>3402</v>
      </c>
      <c r="CSW1" s="12" t="s">
        <v>1902</v>
      </c>
      <c r="CSX1" s="12" t="s">
        <v>2089</v>
      </c>
      <c r="CSY1" s="12" t="s">
        <v>2090</v>
      </c>
      <c r="CSZ1" s="12" t="s">
        <v>2092</v>
      </c>
      <c r="CTA1" s="12" t="s">
        <v>3400</v>
      </c>
      <c r="CTB1" s="12" t="s">
        <v>75</v>
      </c>
      <c r="CTC1" s="12" t="s">
        <v>126</v>
      </c>
      <c r="CTD1" s="12" t="s">
        <v>3402</v>
      </c>
      <c r="CTE1" s="12" t="s">
        <v>1902</v>
      </c>
      <c r="CTF1" s="12" t="s">
        <v>2089</v>
      </c>
      <c r="CTG1" s="12" t="s">
        <v>2090</v>
      </c>
      <c r="CTH1" s="12" t="s">
        <v>2092</v>
      </c>
      <c r="CTI1" s="12" t="s">
        <v>3400</v>
      </c>
      <c r="CTJ1" s="12" t="s">
        <v>75</v>
      </c>
      <c r="CTK1" s="12" t="s">
        <v>126</v>
      </c>
      <c r="CTL1" s="12" t="s">
        <v>3402</v>
      </c>
      <c r="CTM1" s="12" t="s">
        <v>1902</v>
      </c>
      <c r="CTN1" s="12" t="s">
        <v>2089</v>
      </c>
      <c r="CTO1" s="12" t="s">
        <v>2090</v>
      </c>
      <c r="CTP1" s="12" t="s">
        <v>2092</v>
      </c>
      <c r="CTQ1" s="12" t="s">
        <v>3400</v>
      </c>
      <c r="CTR1" s="12" t="s">
        <v>75</v>
      </c>
      <c r="CTS1" s="12" t="s">
        <v>126</v>
      </c>
      <c r="CTT1" s="12" t="s">
        <v>3402</v>
      </c>
      <c r="CTU1" s="12" t="s">
        <v>1902</v>
      </c>
      <c r="CTV1" s="12" t="s">
        <v>2089</v>
      </c>
      <c r="CTW1" s="12" t="s">
        <v>2090</v>
      </c>
      <c r="CTX1" s="12" t="s">
        <v>2092</v>
      </c>
      <c r="CTY1" s="12" t="s">
        <v>3400</v>
      </c>
      <c r="CTZ1" s="12" t="s">
        <v>75</v>
      </c>
      <c r="CUA1" s="12" t="s">
        <v>126</v>
      </c>
      <c r="CUB1" s="12" t="s">
        <v>3402</v>
      </c>
      <c r="CUC1" s="12" t="s">
        <v>1902</v>
      </c>
      <c r="CUD1" s="12" t="s">
        <v>2089</v>
      </c>
      <c r="CUE1" s="12" t="s">
        <v>2090</v>
      </c>
      <c r="CUF1" s="12" t="s">
        <v>2092</v>
      </c>
      <c r="CUG1" s="12" t="s">
        <v>3400</v>
      </c>
      <c r="CUH1" s="12" t="s">
        <v>75</v>
      </c>
      <c r="CUI1" s="12" t="s">
        <v>126</v>
      </c>
      <c r="CUJ1" s="12" t="s">
        <v>3402</v>
      </c>
      <c r="CUK1" s="12" t="s">
        <v>1902</v>
      </c>
      <c r="CUL1" s="12" t="s">
        <v>2089</v>
      </c>
      <c r="CUM1" s="12" t="s">
        <v>2090</v>
      </c>
      <c r="CUN1" s="12" t="s">
        <v>2092</v>
      </c>
      <c r="CUO1" s="12" t="s">
        <v>3400</v>
      </c>
      <c r="CUP1" s="12" t="s">
        <v>75</v>
      </c>
      <c r="CUQ1" s="12" t="s">
        <v>126</v>
      </c>
      <c r="CUR1" s="12" t="s">
        <v>3402</v>
      </c>
      <c r="CUS1" s="12" t="s">
        <v>1902</v>
      </c>
      <c r="CUT1" s="12" t="s">
        <v>2089</v>
      </c>
      <c r="CUU1" s="12" t="s">
        <v>2090</v>
      </c>
      <c r="CUV1" s="12" t="s">
        <v>2092</v>
      </c>
      <c r="CUW1" s="12" t="s">
        <v>3400</v>
      </c>
      <c r="CUX1" s="12" t="s">
        <v>75</v>
      </c>
      <c r="CUY1" s="12" t="s">
        <v>126</v>
      </c>
      <c r="CUZ1" s="12" t="s">
        <v>3402</v>
      </c>
      <c r="CVA1" s="12" t="s">
        <v>1902</v>
      </c>
      <c r="CVB1" s="12" t="s">
        <v>2089</v>
      </c>
      <c r="CVC1" s="12" t="s">
        <v>2090</v>
      </c>
      <c r="CVD1" s="12" t="s">
        <v>2092</v>
      </c>
      <c r="CVE1" s="12" t="s">
        <v>3400</v>
      </c>
      <c r="CVF1" s="12" t="s">
        <v>75</v>
      </c>
      <c r="CVG1" s="12" t="s">
        <v>126</v>
      </c>
      <c r="CVH1" s="12" t="s">
        <v>3402</v>
      </c>
      <c r="CVI1" s="12" t="s">
        <v>1902</v>
      </c>
      <c r="CVJ1" s="12" t="s">
        <v>2089</v>
      </c>
      <c r="CVK1" s="12" t="s">
        <v>2090</v>
      </c>
      <c r="CVL1" s="12" t="s">
        <v>2092</v>
      </c>
      <c r="CVM1" s="12" t="s">
        <v>3400</v>
      </c>
      <c r="CVN1" s="12" t="s">
        <v>75</v>
      </c>
      <c r="CVO1" s="12" t="s">
        <v>126</v>
      </c>
      <c r="CVP1" s="12" t="s">
        <v>3402</v>
      </c>
      <c r="CVQ1" s="12" t="s">
        <v>1902</v>
      </c>
      <c r="CVR1" s="12" t="s">
        <v>2089</v>
      </c>
      <c r="CVS1" s="12" t="s">
        <v>2090</v>
      </c>
      <c r="CVT1" s="12" t="s">
        <v>2092</v>
      </c>
      <c r="CVU1" s="12" t="s">
        <v>3400</v>
      </c>
      <c r="CVV1" s="12" t="s">
        <v>75</v>
      </c>
      <c r="CVW1" s="12" t="s">
        <v>126</v>
      </c>
      <c r="CVX1" s="12" t="s">
        <v>3402</v>
      </c>
      <c r="CVY1" s="12" t="s">
        <v>1902</v>
      </c>
      <c r="CVZ1" s="12" t="s">
        <v>2089</v>
      </c>
      <c r="CWA1" s="12" t="s">
        <v>2090</v>
      </c>
      <c r="CWB1" s="12" t="s">
        <v>2092</v>
      </c>
      <c r="CWC1" s="12" t="s">
        <v>3400</v>
      </c>
      <c r="CWD1" s="12" t="s">
        <v>75</v>
      </c>
      <c r="CWE1" s="12" t="s">
        <v>126</v>
      </c>
      <c r="CWF1" s="12" t="s">
        <v>3402</v>
      </c>
      <c r="CWG1" s="12" t="s">
        <v>1902</v>
      </c>
      <c r="CWH1" s="12" t="s">
        <v>2089</v>
      </c>
      <c r="CWI1" s="12" t="s">
        <v>2090</v>
      </c>
      <c r="CWJ1" s="12" t="s">
        <v>2092</v>
      </c>
      <c r="CWK1" s="12" t="s">
        <v>3400</v>
      </c>
      <c r="CWL1" s="12" t="s">
        <v>75</v>
      </c>
      <c r="CWM1" s="12" t="s">
        <v>126</v>
      </c>
      <c r="CWN1" s="12" t="s">
        <v>3402</v>
      </c>
      <c r="CWO1" s="12" t="s">
        <v>1902</v>
      </c>
      <c r="CWP1" s="12" t="s">
        <v>2089</v>
      </c>
      <c r="CWQ1" s="12" t="s">
        <v>2090</v>
      </c>
      <c r="CWR1" s="12" t="s">
        <v>2092</v>
      </c>
      <c r="CWS1" s="12" t="s">
        <v>3400</v>
      </c>
      <c r="CWT1" s="12" t="s">
        <v>75</v>
      </c>
      <c r="CWU1" s="12" t="s">
        <v>126</v>
      </c>
      <c r="CWV1" s="12" t="s">
        <v>3402</v>
      </c>
      <c r="CWW1" s="12" t="s">
        <v>1902</v>
      </c>
      <c r="CWX1" s="12" t="s">
        <v>2089</v>
      </c>
      <c r="CWY1" s="12" t="s">
        <v>2090</v>
      </c>
      <c r="CWZ1" s="12" t="s">
        <v>2092</v>
      </c>
      <c r="CXA1" s="12" t="s">
        <v>3400</v>
      </c>
      <c r="CXB1" s="12" t="s">
        <v>75</v>
      </c>
      <c r="CXC1" s="12" t="s">
        <v>126</v>
      </c>
      <c r="CXD1" s="12" t="s">
        <v>3402</v>
      </c>
      <c r="CXE1" s="12" t="s">
        <v>1902</v>
      </c>
      <c r="CXF1" s="12" t="s">
        <v>2089</v>
      </c>
      <c r="CXG1" s="12" t="s">
        <v>2090</v>
      </c>
      <c r="CXH1" s="12" t="s">
        <v>2092</v>
      </c>
      <c r="CXI1" s="12" t="s">
        <v>3400</v>
      </c>
      <c r="CXJ1" s="12" t="s">
        <v>75</v>
      </c>
      <c r="CXK1" s="12" t="s">
        <v>126</v>
      </c>
      <c r="CXL1" s="12" t="s">
        <v>3402</v>
      </c>
      <c r="CXM1" s="12" t="s">
        <v>1902</v>
      </c>
      <c r="CXN1" s="12" t="s">
        <v>2089</v>
      </c>
      <c r="CXO1" s="12" t="s">
        <v>2090</v>
      </c>
      <c r="CXP1" s="12" t="s">
        <v>2092</v>
      </c>
      <c r="CXQ1" s="12" t="s">
        <v>3400</v>
      </c>
      <c r="CXR1" s="12" t="s">
        <v>75</v>
      </c>
      <c r="CXS1" s="12" t="s">
        <v>126</v>
      </c>
      <c r="CXT1" s="12" t="s">
        <v>3402</v>
      </c>
      <c r="CXU1" s="12" t="s">
        <v>1902</v>
      </c>
      <c r="CXV1" s="12" t="s">
        <v>2089</v>
      </c>
      <c r="CXW1" s="12" t="s">
        <v>2090</v>
      </c>
      <c r="CXX1" s="12" t="s">
        <v>2092</v>
      </c>
      <c r="CXY1" s="12" t="s">
        <v>3400</v>
      </c>
      <c r="CXZ1" s="12" t="s">
        <v>75</v>
      </c>
      <c r="CYA1" s="12" t="s">
        <v>126</v>
      </c>
      <c r="CYB1" s="12" t="s">
        <v>3402</v>
      </c>
      <c r="CYC1" s="12" t="s">
        <v>1902</v>
      </c>
      <c r="CYD1" s="12" t="s">
        <v>2089</v>
      </c>
      <c r="CYE1" s="12" t="s">
        <v>2090</v>
      </c>
      <c r="CYF1" s="12" t="s">
        <v>2092</v>
      </c>
      <c r="CYG1" s="12" t="s">
        <v>3400</v>
      </c>
      <c r="CYH1" s="12" t="s">
        <v>75</v>
      </c>
      <c r="CYI1" s="12" t="s">
        <v>126</v>
      </c>
      <c r="CYJ1" s="12" t="s">
        <v>3402</v>
      </c>
      <c r="CYK1" s="12" t="s">
        <v>1902</v>
      </c>
      <c r="CYL1" s="12" t="s">
        <v>2089</v>
      </c>
      <c r="CYM1" s="12" t="s">
        <v>2090</v>
      </c>
      <c r="CYN1" s="12" t="s">
        <v>2092</v>
      </c>
      <c r="CYO1" s="12" t="s">
        <v>3400</v>
      </c>
      <c r="CYP1" s="12" t="s">
        <v>75</v>
      </c>
      <c r="CYQ1" s="12" t="s">
        <v>126</v>
      </c>
      <c r="CYR1" s="12" t="s">
        <v>3402</v>
      </c>
      <c r="CYS1" s="12" t="s">
        <v>1902</v>
      </c>
      <c r="CYT1" s="12" t="s">
        <v>2089</v>
      </c>
      <c r="CYU1" s="12" t="s">
        <v>2090</v>
      </c>
      <c r="CYV1" s="12" t="s">
        <v>2092</v>
      </c>
      <c r="CYW1" s="12" t="s">
        <v>3400</v>
      </c>
      <c r="CYX1" s="12" t="s">
        <v>75</v>
      </c>
      <c r="CYY1" s="12" t="s">
        <v>126</v>
      </c>
      <c r="CYZ1" s="12" t="s">
        <v>3402</v>
      </c>
      <c r="CZA1" s="12" t="s">
        <v>1902</v>
      </c>
      <c r="CZB1" s="12" t="s">
        <v>2089</v>
      </c>
      <c r="CZC1" s="12" t="s">
        <v>2090</v>
      </c>
      <c r="CZD1" s="12" t="s">
        <v>2092</v>
      </c>
      <c r="CZE1" s="12" t="s">
        <v>3400</v>
      </c>
      <c r="CZF1" s="12" t="s">
        <v>75</v>
      </c>
      <c r="CZG1" s="12" t="s">
        <v>126</v>
      </c>
      <c r="CZH1" s="12" t="s">
        <v>3402</v>
      </c>
      <c r="CZI1" s="12" t="s">
        <v>1902</v>
      </c>
      <c r="CZJ1" s="12" t="s">
        <v>2089</v>
      </c>
      <c r="CZK1" s="12" t="s">
        <v>2090</v>
      </c>
      <c r="CZL1" s="12" t="s">
        <v>2092</v>
      </c>
      <c r="CZM1" s="12" t="s">
        <v>3400</v>
      </c>
      <c r="CZN1" s="12" t="s">
        <v>75</v>
      </c>
      <c r="CZO1" s="12" t="s">
        <v>126</v>
      </c>
      <c r="CZP1" s="12" t="s">
        <v>3402</v>
      </c>
      <c r="CZQ1" s="12" t="s">
        <v>1902</v>
      </c>
      <c r="CZR1" s="12" t="s">
        <v>2089</v>
      </c>
      <c r="CZS1" s="12" t="s">
        <v>2090</v>
      </c>
      <c r="CZT1" s="12" t="s">
        <v>2092</v>
      </c>
      <c r="CZU1" s="12" t="s">
        <v>3400</v>
      </c>
      <c r="CZV1" s="12" t="s">
        <v>75</v>
      </c>
      <c r="CZW1" s="12" t="s">
        <v>126</v>
      </c>
      <c r="CZX1" s="12" t="s">
        <v>3402</v>
      </c>
      <c r="CZY1" s="12" t="s">
        <v>1902</v>
      </c>
      <c r="CZZ1" s="12" t="s">
        <v>2089</v>
      </c>
      <c r="DAA1" s="12" t="s">
        <v>2090</v>
      </c>
      <c r="DAB1" s="12" t="s">
        <v>2092</v>
      </c>
      <c r="DAC1" s="12" t="s">
        <v>3400</v>
      </c>
      <c r="DAD1" s="12" t="s">
        <v>75</v>
      </c>
      <c r="DAE1" s="12" t="s">
        <v>126</v>
      </c>
      <c r="DAF1" s="12" t="s">
        <v>3402</v>
      </c>
      <c r="DAG1" s="12" t="s">
        <v>1902</v>
      </c>
      <c r="DAH1" s="12" t="s">
        <v>2089</v>
      </c>
      <c r="DAI1" s="12" t="s">
        <v>2090</v>
      </c>
      <c r="DAJ1" s="12" t="s">
        <v>2092</v>
      </c>
      <c r="DAK1" s="12" t="s">
        <v>3400</v>
      </c>
      <c r="DAL1" s="12" t="s">
        <v>75</v>
      </c>
      <c r="DAM1" s="12" t="s">
        <v>126</v>
      </c>
      <c r="DAN1" s="12" t="s">
        <v>3402</v>
      </c>
      <c r="DAO1" s="12" t="s">
        <v>1902</v>
      </c>
      <c r="DAP1" s="12" t="s">
        <v>2089</v>
      </c>
      <c r="DAQ1" s="12" t="s">
        <v>2090</v>
      </c>
      <c r="DAR1" s="12" t="s">
        <v>2092</v>
      </c>
      <c r="DAS1" s="12" t="s">
        <v>3400</v>
      </c>
      <c r="DAT1" s="12" t="s">
        <v>75</v>
      </c>
      <c r="DAU1" s="12" t="s">
        <v>126</v>
      </c>
      <c r="DAV1" s="12" t="s">
        <v>3402</v>
      </c>
      <c r="DAW1" s="12" t="s">
        <v>1902</v>
      </c>
      <c r="DAX1" s="12" t="s">
        <v>2089</v>
      </c>
      <c r="DAY1" s="12" t="s">
        <v>2090</v>
      </c>
      <c r="DAZ1" s="12" t="s">
        <v>2092</v>
      </c>
      <c r="DBA1" s="12" t="s">
        <v>3400</v>
      </c>
      <c r="DBB1" s="12" t="s">
        <v>75</v>
      </c>
      <c r="DBC1" s="12" t="s">
        <v>126</v>
      </c>
      <c r="DBD1" s="12" t="s">
        <v>3402</v>
      </c>
      <c r="DBE1" s="12" t="s">
        <v>1902</v>
      </c>
      <c r="DBF1" s="12" t="s">
        <v>2089</v>
      </c>
      <c r="DBG1" s="12" t="s">
        <v>2090</v>
      </c>
      <c r="DBH1" s="12" t="s">
        <v>2092</v>
      </c>
      <c r="DBI1" s="12" t="s">
        <v>3400</v>
      </c>
      <c r="DBJ1" s="12" t="s">
        <v>75</v>
      </c>
      <c r="DBK1" s="12" t="s">
        <v>126</v>
      </c>
      <c r="DBL1" s="12" t="s">
        <v>3402</v>
      </c>
      <c r="DBM1" s="12" t="s">
        <v>1902</v>
      </c>
      <c r="DBN1" s="12" t="s">
        <v>2089</v>
      </c>
      <c r="DBO1" s="12" t="s">
        <v>2090</v>
      </c>
      <c r="DBP1" s="12" t="s">
        <v>2092</v>
      </c>
      <c r="DBQ1" s="12" t="s">
        <v>3400</v>
      </c>
      <c r="DBR1" s="12" t="s">
        <v>75</v>
      </c>
      <c r="DBS1" s="12" t="s">
        <v>126</v>
      </c>
      <c r="DBT1" s="12" t="s">
        <v>3402</v>
      </c>
      <c r="DBU1" s="12" t="s">
        <v>1902</v>
      </c>
      <c r="DBV1" s="12" t="s">
        <v>2089</v>
      </c>
      <c r="DBW1" s="12" t="s">
        <v>2090</v>
      </c>
      <c r="DBX1" s="12" t="s">
        <v>2092</v>
      </c>
      <c r="DBY1" s="12" t="s">
        <v>3400</v>
      </c>
      <c r="DBZ1" s="12" t="s">
        <v>75</v>
      </c>
      <c r="DCA1" s="12" t="s">
        <v>126</v>
      </c>
      <c r="DCB1" s="12" t="s">
        <v>3402</v>
      </c>
      <c r="DCC1" s="12" t="s">
        <v>1902</v>
      </c>
      <c r="DCD1" s="12" t="s">
        <v>2089</v>
      </c>
      <c r="DCE1" s="12" t="s">
        <v>2090</v>
      </c>
      <c r="DCF1" s="12" t="s">
        <v>2092</v>
      </c>
      <c r="DCG1" s="12" t="s">
        <v>3400</v>
      </c>
      <c r="DCH1" s="12" t="s">
        <v>75</v>
      </c>
      <c r="DCI1" s="12" t="s">
        <v>126</v>
      </c>
      <c r="DCJ1" s="12" t="s">
        <v>3402</v>
      </c>
      <c r="DCK1" s="12" t="s">
        <v>1902</v>
      </c>
      <c r="DCL1" s="12" t="s">
        <v>2089</v>
      </c>
      <c r="DCM1" s="12" t="s">
        <v>2090</v>
      </c>
      <c r="DCN1" s="12" t="s">
        <v>2092</v>
      </c>
      <c r="DCO1" s="12" t="s">
        <v>3400</v>
      </c>
      <c r="DCP1" s="12" t="s">
        <v>75</v>
      </c>
      <c r="DCQ1" s="12" t="s">
        <v>126</v>
      </c>
      <c r="DCR1" s="12" t="s">
        <v>3402</v>
      </c>
      <c r="DCS1" s="12" t="s">
        <v>1902</v>
      </c>
      <c r="DCT1" s="12" t="s">
        <v>2089</v>
      </c>
      <c r="DCU1" s="12" t="s">
        <v>2090</v>
      </c>
      <c r="DCV1" s="12" t="s">
        <v>2092</v>
      </c>
      <c r="DCW1" s="12" t="s">
        <v>3400</v>
      </c>
      <c r="DCX1" s="12" t="s">
        <v>75</v>
      </c>
      <c r="DCY1" s="12" t="s">
        <v>126</v>
      </c>
      <c r="DCZ1" s="12" t="s">
        <v>3402</v>
      </c>
      <c r="DDA1" s="12" t="s">
        <v>1902</v>
      </c>
      <c r="DDB1" s="12" t="s">
        <v>2089</v>
      </c>
      <c r="DDC1" s="12" t="s">
        <v>2090</v>
      </c>
      <c r="DDD1" s="12" t="s">
        <v>2092</v>
      </c>
      <c r="DDE1" s="12" t="s">
        <v>3400</v>
      </c>
      <c r="DDF1" s="12" t="s">
        <v>75</v>
      </c>
      <c r="DDG1" s="12" t="s">
        <v>126</v>
      </c>
      <c r="DDH1" s="12" t="s">
        <v>3402</v>
      </c>
      <c r="DDI1" s="12" t="s">
        <v>1902</v>
      </c>
      <c r="DDJ1" s="12" t="s">
        <v>2089</v>
      </c>
      <c r="DDK1" s="12" t="s">
        <v>2090</v>
      </c>
      <c r="DDL1" s="12" t="s">
        <v>2092</v>
      </c>
      <c r="DDM1" s="12" t="s">
        <v>3400</v>
      </c>
      <c r="DDN1" s="12" t="s">
        <v>75</v>
      </c>
      <c r="DDO1" s="12" t="s">
        <v>126</v>
      </c>
      <c r="DDP1" s="12" t="s">
        <v>3402</v>
      </c>
      <c r="DDQ1" s="12" t="s">
        <v>1902</v>
      </c>
      <c r="DDR1" s="12" t="s">
        <v>2089</v>
      </c>
      <c r="DDS1" s="12" t="s">
        <v>2090</v>
      </c>
      <c r="DDT1" s="12" t="s">
        <v>2092</v>
      </c>
      <c r="DDU1" s="12" t="s">
        <v>3400</v>
      </c>
      <c r="DDV1" s="12" t="s">
        <v>75</v>
      </c>
      <c r="DDW1" s="12" t="s">
        <v>126</v>
      </c>
      <c r="DDX1" s="12" t="s">
        <v>3402</v>
      </c>
      <c r="DDY1" s="12" t="s">
        <v>1902</v>
      </c>
      <c r="DDZ1" s="12" t="s">
        <v>2089</v>
      </c>
      <c r="DEA1" s="12" t="s">
        <v>2090</v>
      </c>
      <c r="DEB1" s="12" t="s">
        <v>2092</v>
      </c>
      <c r="DEC1" s="12" t="s">
        <v>3400</v>
      </c>
      <c r="DED1" s="12" t="s">
        <v>75</v>
      </c>
      <c r="DEE1" s="12" t="s">
        <v>126</v>
      </c>
      <c r="DEF1" s="12" t="s">
        <v>3402</v>
      </c>
      <c r="DEG1" s="12" t="s">
        <v>1902</v>
      </c>
      <c r="DEH1" s="12" t="s">
        <v>2089</v>
      </c>
      <c r="DEI1" s="12" t="s">
        <v>2090</v>
      </c>
      <c r="DEJ1" s="12" t="s">
        <v>2092</v>
      </c>
      <c r="DEK1" s="12" t="s">
        <v>3400</v>
      </c>
      <c r="DEL1" s="12" t="s">
        <v>75</v>
      </c>
      <c r="DEM1" s="12" t="s">
        <v>126</v>
      </c>
      <c r="DEN1" s="12" t="s">
        <v>3402</v>
      </c>
      <c r="DEO1" s="12" t="s">
        <v>1902</v>
      </c>
      <c r="DEP1" s="12" t="s">
        <v>2089</v>
      </c>
      <c r="DEQ1" s="12" t="s">
        <v>2090</v>
      </c>
      <c r="DER1" s="12" t="s">
        <v>2092</v>
      </c>
      <c r="DES1" s="12" t="s">
        <v>3400</v>
      </c>
      <c r="DET1" s="12" t="s">
        <v>75</v>
      </c>
      <c r="DEU1" s="12" t="s">
        <v>126</v>
      </c>
      <c r="DEV1" s="12" t="s">
        <v>3402</v>
      </c>
      <c r="DEW1" s="12" t="s">
        <v>1902</v>
      </c>
      <c r="DEX1" s="12" t="s">
        <v>2089</v>
      </c>
      <c r="DEY1" s="12" t="s">
        <v>2090</v>
      </c>
      <c r="DEZ1" s="12" t="s">
        <v>2092</v>
      </c>
      <c r="DFA1" s="12" t="s">
        <v>3400</v>
      </c>
      <c r="DFB1" s="12" t="s">
        <v>75</v>
      </c>
      <c r="DFC1" s="12" t="s">
        <v>126</v>
      </c>
      <c r="DFD1" s="12" t="s">
        <v>3402</v>
      </c>
      <c r="DFE1" s="12" t="s">
        <v>1902</v>
      </c>
      <c r="DFF1" s="12" t="s">
        <v>2089</v>
      </c>
      <c r="DFG1" s="12" t="s">
        <v>2090</v>
      </c>
      <c r="DFH1" s="12" t="s">
        <v>2092</v>
      </c>
      <c r="DFI1" s="12" t="s">
        <v>3400</v>
      </c>
      <c r="DFJ1" s="12" t="s">
        <v>75</v>
      </c>
      <c r="DFK1" s="12" t="s">
        <v>126</v>
      </c>
      <c r="DFL1" s="12" t="s">
        <v>3402</v>
      </c>
      <c r="DFM1" s="12" t="s">
        <v>1902</v>
      </c>
      <c r="DFN1" s="12" t="s">
        <v>2089</v>
      </c>
      <c r="DFO1" s="12" t="s">
        <v>2090</v>
      </c>
      <c r="DFP1" s="12" t="s">
        <v>2092</v>
      </c>
      <c r="DFQ1" s="12" t="s">
        <v>3400</v>
      </c>
      <c r="DFR1" s="12" t="s">
        <v>75</v>
      </c>
      <c r="DFS1" s="12" t="s">
        <v>126</v>
      </c>
      <c r="DFT1" s="12" t="s">
        <v>3402</v>
      </c>
      <c r="DFU1" s="12" t="s">
        <v>1902</v>
      </c>
      <c r="DFV1" s="12" t="s">
        <v>2089</v>
      </c>
      <c r="DFW1" s="12" t="s">
        <v>2090</v>
      </c>
      <c r="DFX1" s="12" t="s">
        <v>2092</v>
      </c>
      <c r="DFY1" s="12" t="s">
        <v>3400</v>
      </c>
      <c r="DFZ1" s="12" t="s">
        <v>75</v>
      </c>
      <c r="DGA1" s="12" t="s">
        <v>126</v>
      </c>
      <c r="DGB1" s="12" t="s">
        <v>3402</v>
      </c>
      <c r="DGC1" s="12" t="s">
        <v>1902</v>
      </c>
      <c r="DGD1" s="12" t="s">
        <v>2089</v>
      </c>
      <c r="DGE1" s="12" t="s">
        <v>2090</v>
      </c>
      <c r="DGF1" s="12" t="s">
        <v>2092</v>
      </c>
      <c r="DGG1" s="12" t="s">
        <v>3400</v>
      </c>
      <c r="DGH1" s="12" t="s">
        <v>75</v>
      </c>
      <c r="DGI1" s="12" t="s">
        <v>126</v>
      </c>
      <c r="DGJ1" s="12" t="s">
        <v>3402</v>
      </c>
      <c r="DGK1" s="12" t="s">
        <v>1902</v>
      </c>
      <c r="DGL1" s="12" t="s">
        <v>2089</v>
      </c>
      <c r="DGM1" s="12" t="s">
        <v>2090</v>
      </c>
      <c r="DGN1" s="12" t="s">
        <v>2092</v>
      </c>
      <c r="DGO1" s="12" t="s">
        <v>3400</v>
      </c>
      <c r="DGP1" s="12" t="s">
        <v>75</v>
      </c>
      <c r="DGQ1" s="12" t="s">
        <v>126</v>
      </c>
      <c r="DGR1" s="12" t="s">
        <v>3402</v>
      </c>
      <c r="DGS1" s="12" t="s">
        <v>1902</v>
      </c>
      <c r="DGT1" s="12" t="s">
        <v>2089</v>
      </c>
      <c r="DGU1" s="12" t="s">
        <v>2090</v>
      </c>
      <c r="DGV1" s="12" t="s">
        <v>2092</v>
      </c>
      <c r="DGW1" s="12" t="s">
        <v>3400</v>
      </c>
      <c r="DGX1" s="12" t="s">
        <v>75</v>
      </c>
      <c r="DGY1" s="12" t="s">
        <v>126</v>
      </c>
      <c r="DGZ1" s="12" t="s">
        <v>3402</v>
      </c>
      <c r="DHA1" s="12" t="s">
        <v>1902</v>
      </c>
      <c r="DHB1" s="12" t="s">
        <v>2089</v>
      </c>
      <c r="DHC1" s="12" t="s">
        <v>2090</v>
      </c>
      <c r="DHD1" s="12" t="s">
        <v>2092</v>
      </c>
      <c r="DHE1" s="12" t="s">
        <v>3400</v>
      </c>
      <c r="DHF1" s="12" t="s">
        <v>75</v>
      </c>
      <c r="DHG1" s="12" t="s">
        <v>126</v>
      </c>
      <c r="DHH1" s="12" t="s">
        <v>3402</v>
      </c>
      <c r="DHI1" s="12" t="s">
        <v>1902</v>
      </c>
      <c r="DHJ1" s="12" t="s">
        <v>2089</v>
      </c>
      <c r="DHK1" s="12" t="s">
        <v>2090</v>
      </c>
      <c r="DHL1" s="12" t="s">
        <v>2092</v>
      </c>
      <c r="DHM1" s="12" t="s">
        <v>3400</v>
      </c>
      <c r="DHN1" s="12" t="s">
        <v>75</v>
      </c>
      <c r="DHO1" s="12" t="s">
        <v>126</v>
      </c>
      <c r="DHP1" s="12" t="s">
        <v>3402</v>
      </c>
      <c r="DHQ1" s="12" t="s">
        <v>1902</v>
      </c>
      <c r="DHR1" s="12" t="s">
        <v>2089</v>
      </c>
      <c r="DHS1" s="12" t="s">
        <v>2090</v>
      </c>
      <c r="DHT1" s="12" t="s">
        <v>2092</v>
      </c>
      <c r="DHU1" s="12" t="s">
        <v>3400</v>
      </c>
      <c r="DHV1" s="12" t="s">
        <v>75</v>
      </c>
      <c r="DHW1" s="12" t="s">
        <v>126</v>
      </c>
      <c r="DHX1" s="12" t="s">
        <v>3402</v>
      </c>
      <c r="DHY1" s="12" t="s">
        <v>1902</v>
      </c>
      <c r="DHZ1" s="12" t="s">
        <v>2089</v>
      </c>
      <c r="DIA1" s="12" t="s">
        <v>2090</v>
      </c>
      <c r="DIB1" s="12" t="s">
        <v>2092</v>
      </c>
      <c r="DIC1" s="12" t="s">
        <v>3400</v>
      </c>
      <c r="DID1" s="12" t="s">
        <v>75</v>
      </c>
      <c r="DIE1" s="12" t="s">
        <v>126</v>
      </c>
      <c r="DIF1" s="12" t="s">
        <v>3402</v>
      </c>
      <c r="DIG1" s="12" t="s">
        <v>1902</v>
      </c>
      <c r="DIH1" s="12" t="s">
        <v>2089</v>
      </c>
      <c r="DII1" s="12" t="s">
        <v>2090</v>
      </c>
      <c r="DIJ1" s="12" t="s">
        <v>2092</v>
      </c>
      <c r="DIK1" s="12" t="s">
        <v>3400</v>
      </c>
      <c r="DIL1" s="12" t="s">
        <v>75</v>
      </c>
      <c r="DIM1" s="12" t="s">
        <v>126</v>
      </c>
      <c r="DIN1" s="12" t="s">
        <v>3402</v>
      </c>
      <c r="DIO1" s="12" t="s">
        <v>1902</v>
      </c>
      <c r="DIP1" s="12" t="s">
        <v>2089</v>
      </c>
      <c r="DIQ1" s="12" t="s">
        <v>2090</v>
      </c>
      <c r="DIR1" s="12" t="s">
        <v>2092</v>
      </c>
      <c r="DIS1" s="12" t="s">
        <v>3400</v>
      </c>
      <c r="DIT1" s="12" t="s">
        <v>75</v>
      </c>
      <c r="DIU1" s="12" t="s">
        <v>126</v>
      </c>
      <c r="DIV1" s="12" t="s">
        <v>3402</v>
      </c>
      <c r="DIW1" s="12" t="s">
        <v>1902</v>
      </c>
      <c r="DIX1" s="12" t="s">
        <v>2089</v>
      </c>
      <c r="DIY1" s="12" t="s">
        <v>2090</v>
      </c>
      <c r="DIZ1" s="12" t="s">
        <v>2092</v>
      </c>
      <c r="DJA1" s="12" t="s">
        <v>3400</v>
      </c>
      <c r="DJB1" s="12" t="s">
        <v>75</v>
      </c>
      <c r="DJC1" s="12" t="s">
        <v>126</v>
      </c>
      <c r="DJD1" s="12" t="s">
        <v>3402</v>
      </c>
      <c r="DJE1" s="12" t="s">
        <v>1902</v>
      </c>
      <c r="DJF1" s="12" t="s">
        <v>2089</v>
      </c>
      <c r="DJG1" s="12" t="s">
        <v>2090</v>
      </c>
      <c r="DJH1" s="12" t="s">
        <v>2092</v>
      </c>
      <c r="DJI1" s="12" t="s">
        <v>3400</v>
      </c>
      <c r="DJJ1" s="12" t="s">
        <v>75</v>
      </c>
      <c r="DJK1" s="12" t="s">
        <v>126</v>
      </c>
      <c r="DJL1" s="12" t="s">
        <v>3402</v>
      </c>
      <c r="DJM1" s="12" t="s">
        <v>1902</v>
      </c>
      <c r="DJN1" s="12" t="s">
        <v>2089</v>
      </c>
      <c r="DJO1" s="12" t="s">
        <v>2090</v>
      </c>
      <c r="DJP1" s="12" t="s">
        <v>2092</v>
      </c>
      <c r="DJQ1" s="12" t="s">
        <v>3400</v>
      </c>
      <c r="DJR1" s="12" t="s">
        <v>75</v>
      </c>
      <c r="DJS1" s="12" t="s">
        <v>126</v>
      </c>
      <c r="DJT1" s="12" t="s">
        <v>3402</v>
      </c>
      <c r="DJU1" s="12" t="s">
        <v>1902</v>
      </c>
      <c r="DJV1" s="12" t="s">
        <v>2089</v>
      </c>
      <c r="DJW1" s="12" t="s">
        <v>2090</v>
      </c>
      <c r="DJX1" s="12" t="s">
        <v>2092</v>
      </c>
      <c r="DJY1" s="12" t="s">
        <v>3400</v>
      </c>
      <c r="DJZ1" s="12" t="s">
        <v>75</v>
      </c>
      <c r="DKA1" s="12" t="s">
        <v>126</v>
      </c>
      <c r="DKB1" s="12" t="s">
        <v>3402</v>
      </c>
      <c r="DKC1" s="12" t="s">
        <v>1902</v>
      </c>
      <c r="DKD1" s="12" t="s">
        <v>2089</v>
      </c>
      <c r="DKE1" s="12" t="s">
        <v>2090</v>
      </c>
      <c r="DKF1" s="12" t="s">
        <v>2092</v>
      </c>
      <c r="DKG1" s="12" t="s">
        <v>3400</v>
      </c>
      <c r="DKH1" s="12" t="s">
        <v>75</v>
      </c>
      <c r="DKI1" s="12" t="s">
        <v>126</v>
      </c>
      <c r="DKJ1" s="12" t="s">
        <v>3402</v>
      </c>
      <c r="DKK1" s="12" t="s">
        <v>1902</v>
      </c>
      <c r="DKL1" s="12" t="s">
        <v>2089</v>
      </c>
      <c r="DKM1" s="12" t="s">
        <v>2090</v>
      </c>
      <c r="DKN1" s="12" t="s">
        <v>2092</v>
      </c>
      <c r="DKO1" s="12" t="s">
        <v>3400</v>
      </c>
      <c r="DKP1" s="12" t="s">
        <v>75</v>
      </c>
      <c r="DKQ1" s="12" t="s">
        <v>126</v>
      </c>
      <c r="DKR1" s="12" t="s">
        <v>3402</v>
      </c>
      <c r="DKS1" s="12" t="s">
        <v>1902</v>
      </c>
      <c r="DKT1" s="12" t="s">
        <v>2089</v>
      </c>
      <c r="DKU1" s="12" t="s">
        <v>2090</v>
      </c>
      <c r="DKV1" s="12" t="s">
        <v>2092</v>
      </c>
      <c r="DKW1" s="12" t="s">
        <v>3400</v>
      </c>
      <c r="DKX1" s="12" t="s">
        <v>75</v>
      </c>
      <c r="DKY1" s="12" t="s">
        <v>126</v>
      </c>
      <c r="DKZ1" s="12" t="s">
        <v>3402</v>
      </c>
      <c r="DLA1" s="12" t="s">
        <v>1902</v>
      </c>
      <c r="DLB1" s="12" t="s">
        <v>2089</v>
      </c>
      <c r="DLC1" s="12" t="s">
        <v>2090</v>
      </c>
      <c r="DLD1" s="12" t="s">
        <v>2092</v>
      </c>
      <c r="DLE1" s="12" t="s">
        <v>3400</v>
      </c>
      <c r="DLF1" s="12" t="s">
        <v>75</v>
      </c>
      <c r="DLG1" s="12" t="s">
        <v>126</v>
      </c>
      <c r="DLH1" s="12" t="s">
        <v>3402</v>
      </c>
      <c r="DLI1" s="12" t="s">
        <v>1902</v>
      </c>
      <c r="DLJ1" s="12" t="s">
        <v>2089</v>
      </c>
      <c r="DLK1" s="12" t="s">
        <v>2090</v>
      </c>
      <c r="DLL1" s="12" t="s">
        <v>2092</v>
      </c>
      <c r="DLM1" s="12" t="s">
        <v>3400</v>
      </c>
      <c r="DLN1" s="12" t="s">
        <v>75</v>
      </c>
      <c r="DLO1" s="12" t="s">
        <v>126</v>
      </c>
      <c r="DLP1" s="12" t="s">
        <v>3402</v>
      </c>
      <c r="DLQ1" s="12" t="s">
        <v>1902</v>
      </c>
      <c r="DLR1" s="12" t="s">
        <v>2089</v>
      </c>
      <c r="DLS1" s="12" t="s">
        <v>2090</v>
      </c>
      <c r="DLT1" s="12" t="s">
        <v>2092</v>
      </c>
      <c r="DLU1" s="12" t="s">
        <v>3400</v>
      </c>
      <c r="DLV1" s="12" t="s">
        <v>75</v>
      </c>
      <c r="DLW1" s="12" t="s">
        <v>126</v>
      </c>
      <c r="DLX1" s="12" t="s">
        <v>3402</v>
      </c>
      <c r="DLY1" s="12" t="s">
        <v>1902</v>
      </c>
      <c r="DLZ1" s="12" t="s">
        <v>2089</v>
      </c>
      <c r="DMA1" s="12" t="s">
        <v>2090</v>
      </c>
      <c r="DMB1" s="12" t="s">
        <v>2092</v>
      </c>
      <c r="DMC1" s="12" t="s">
        <v>3400</v>
      </c>
      <c r="DMD1" s="12" t="s">
        <v>75</v>
      </c>
      <c r="DME1" s="12" t="s">
        <v>126</v>
      </c>
      <c r="DMF1" s="12" t="s">
        <v>3402</v>
      </c>
      <c r="DMG1" s="12" t="s">
        <v>1902</v>
      </c>
      <c r="DMH1" s="12" t="s">
        <v>2089</v>
      </c>
      <c r="DMI1" s="12" t="s">
        <v>2090</v>
      </c>
      <c r="DMJ1" s="12" t="s">
        <v>2092</v>
      </c>
      <c r="DMK1" s="12" t="s">
        <v>3400</v>
      </c>
      <c r="DML1" s="12" t="s">
        <v>75</v>
      </c>
      <c r="DMM1" s="12" t="s">
        <v>126</v>
      </c>
      <c r="DMN1" s="12" t="s">
        <v>3402</v>
      </c>
      <c r="DMO1" s="12" t="s">
        <v>1902</v>
      </c>
      <c r="DMP1" s="12" t="s">
        <v>2089</v>
      </c>
      <c r="DMQ1" s="12" t="s">
        <v>2090</v>
      </c>
      <c r="DMR1" s="12" t="s">
        <v>2092</v>
      </c>
      <c r="DMS1" s="12" t="s">
        <v>3400</v>
      </c>
      <c r="DMT1" s="12" t="s">
        <v>75</v>
      </c>
      <c r="DMU1" s="12" t="s">
        <v>126</v>
      </c>
      <c r="DMV1" s="12" t="s">
        <v>3402</v>
      </c>
      <c r="DMW1" s="12" t="s">
        <v>1902</v>
      </c>
      <c r="DMX1" s="12" t="s">
        <v>2089</v>
      </c>
      <c r="DMY1" s="12" t="s">
        <v>2090</v>
      </c>
      <c r="DMZ1" s="12" t="s">
        <v>2092</v>
      </c>
      <c r="DNA1" s="12" t="s">
        <v>3400</v>
      </c>
      <c r="DNB1" s="12" t="s">
        <v>75</v>
      </c>
      <c r="DNC1" s="12" t="s">
        <v>126</v>
      </c>
      <c r="DND1" s="12" t="s">
        <v>3402</v>
      </c>
      <c r="DNE1" s="12" t="s">
        <v>1902</v>
      </c>
      <c r="DNF1" s="12" t="s">
        <v>2089</v>
      </c>
      <c r="DNG1" s="12" t="s">
        <v>2090</v>
      </c>
      <c r="DNH1" s="12" t="s">
        <v>2092</v>
      </c>
      <c r="DNI1" s="12" t="s">
        <v>3400</v>
      </c>
      <c r="DNJ1" s="12" t="s">
        <v>75</v>
      </c>
      <c r="DNK1" s="12" t="s">
        <v>126</v>
      </c>
      <c r="DNL1" s="12" t="s">
        <v>3402</v>
      </c>
      <c r="DNM1" s="12" t="s">
        <v>1902</v>
      </c>
      <c r="DNN1" s="12" t="s">
        <v>2089</v>
      </c>
      <c r="DNO1" s="12" t="s">
        <v>2090</v>
      </c>
      <c r="DNP1" s="12" t="s">
        <v>2092</v>
      </c>
      <c r="DNQ1" s="12" t="s">
        <v>3400</v>
      </c>
      <c r="DNR1" s="12" t="s">
        <v>75</v>
      </c>
      <c r="DNS1" s="12" t="s">
        <v>126</v>
      </c>
      <c r="DNT1" s="12" t="s">
        <v>3402</v>
      </c>
      <c r="DNU1" s="12" t="s">
        <v>1902</v>
      </c>
      <c r="DNV1" s="12" t="s">
        <v>2089</v>
      </c>
      <c r="DNW1" s="12" t="s">
        <v>2090</v>
      </c>
      <c r="DNX1" s="12" t="s">
        <v>2092</v>
      </c>
      <c r="DNY1" s="12" t="s">
        <v>3400</v>
      </c>
      <c r="DNZ1" s="12" t="s">
        <v>75</v>
      </c>
      <c r="DOA1" s="12" t="s">
        <v>126</v>
      </c>
      <c r="DOB1" s="12" t="s">
        <v>3402</v>
      </c>
      <c r="DOC1" s="12" t="s">
        <v>1902</v>
      </c>
      <c r="DOD1" s="12" t="s">
        <v>2089</v>
      </c>
      <c r="DOE1" s="12" t="s">
        <v>2090</v>
      </c>
      <c r="DOF1" s="12" t="s">
        <v>2092</v>
      </c>
      <c r="DOG1" s="12" t="s">
        <v>3400</v>
      </c>
      <c r="DOH1" s="12" t="s">
        <v>75</v>
      </c>
      <c r="DOI1" s="12" t="s">
        <v>126</v>
      </c>
      <c r="DOJ1" s="12" t="s">
        <v>3402</v>
      </c>
      <c r="DOK1" s="12" t="s">
        <v>1902</v>
      </c>
      <c r="DOL1" s="12" t="s">
        <v>2089</v>
      </c>
      <c r="DOM1" s="12" t="s">
        <v>2090</v>
      </c>
      <c r="DON1" s="12" t="s">
        <v>2092</v>
      </c>
      <c r="DOO1" s="12" t="s">
        <v>3400</v>
      </c>
      <c r="DOP1" s="12" t="s">
        <v>75</v>
      </c>
      <c r="DOQ1" s="12" t="s">
        <v>126</v>
      </c>
      <c r="DOR1" s="12" t="s">
        <v>3402</v>
      </c>
      <c r="DOS1" s="12" t="s">
        <v>1902</v>
      </c>
      <c r="DOT1" s="12" t="s">
        <v>2089</v>
      </c>
      <c r="DOU1" s="12" t="s">
        <v>2090</v>
      </c>
      <c r="DOV1" s="12" t="s">
        <v>2092</v>
      </c>
      <c r="DOW1" s="12" t="s">
        <v>3400</v>
      </c>
      <c r="DOX1" s="12" t="s">
        <v>75</v>
      </c>
      <c r="DOY1" s="12" t="s">
        <v>126</v>
      </c>
      <c r="DOZ1" s="12" t="s">
        <v>3402</v>
      </c>
      <c r="DPA1" s="12" t="s">
        <v>1902</v>
      </c>
      <c r="DPB1" s="12" t="s">
        <v>2089</v>
      </c>
      <c r="DPC1" s="12" t="s">
        <v>2090</v>
      </c>
      <c r="DPD1" s="12" t="s">
        <v>2092</v>
      </c>
      <c r="DPE1" s="12" t="s">
        <v>3400</v>
      </c>
      <c r="DPF1" s="12" t="s">
        <v>75</v>
      </c>
      <c r="DPG1" s="12" t="s">
        <v>126</v>
      </c>
      <c r="DPH1" s="12" t="s">
        <v>3402</v>
      </c>
      <c r="DPI1" s="12" t="s">
        <v>1902</v>
      </c>
      <c r="DPJ1" s="12" t="s">
        <v>2089</v>
      </c>
      <c r="DPK1" s="12" t="s">
        <v>2090</v>
      </c>
      <c r="DPL1" s="12" t="s">
        <v>2092</v>
      </c>
      <c r="DPM1" s="12" t="s">
        <v>3400</v>
      </c>
      <c r="DPN1" s="12" t="s">
        <v>75</v>
      </c>
      <c r="DPO1" s="12" t="s">
        <v>126</v>
      </c>
      <c r="DPP1" s="12" t="s">
        <v>3402</v>
      </c>
      <c r="DPQ1" s="12" t="s">
        <v>1902</v>
      </c>
      <c r="DPR1" s="12" t="s">
        <v>2089</v>
      </c>
      <c r="DPS1" s="12" t="s">
        <v>2090</v>
      </c>
      <c r="DPT1" s="12" t="s">
        <v>2092</v>
      </c>
      <c r="DPU1" s="12" t="s">
        <v>3400</v>
      </c>
      <c r="DPV1" s="12" t="s">
        <v>75</v>
      </c>
      <c r="DPW1" s="12" t="s">
        <v>126</v>
      </c>
      <c r="DPX1" s="12" t="s">
        <v>3402</v>
      </c>
      <c r="DPY1" s="12" t="s">
        <v>1902</v>
      </c>
      <c r="DPZ1" s="12" t="s">
        <v>2089</v>
      </c>
      <c r="DQA1" s="12" t="s">
        <v>2090</v>
      </c>
      <c r="DQB1" s="12" t="s">
        <v>2092</v>
      </c>
      <c r="DQC1" s="12" t="s">
        <v>3400</v>
      </c>
      <c r="DQD1" s="12" t="s">
        <v>75</v>
      </c>
      <c r="DQE1" s="12" t="s">
        <v>126</v>
      </c>
      <c r="DQF1" s="12" t="s">
        <v>3402</v>
      </c>
      <c r="DQG1" s="12" t="s">
        <v>1902</v>
      </c>
      <c r="DQH1" s="12" t="s">
        <v>2089</v>
      </c>
      <c r="DQI1" s="12" t="s">
        <v>2090</v>
      </c>
      <c r="DQJ1" s="12" t="s">
        <v>2092</v>
      </c>
      <c r="DQK1" s="12" t="s">
        <v>3400</v>
      </c>
      <c r="DQL1" s="12" t="s">
        <v>75</v>
      </c>
      <c r="DQM1" s="12" t="s">
        <v>126</v>
      </c>
      <c r="DQN1" s="12" t="s">
        <v>3402</v>
      </c>
      <c r="DQO1" s="12" t="s">
        <v>1902</v>
      </c>
      <c r="DQP1" s="12" t="s">
        <v>2089</v>
      </c>
      <c r="DQQ1" s="12" t="s">
        <v>2090</v>
      </c>
      <c r="DQR1" s="12" t="s">
        <v>2092</v>
      </c>
      <c r="DQS1" s="12" t="s">
        <v>3400</v>
      </c>
      <c r="DQT1" s="12" t="s">
        <v>75</v>
      </c>
      <c r="DQU1" s="12" t="s">
        <v>126</v>
      </c>
      <c r="DQV1" s="12" t="s">
        <v>3402</v>
      </c>
      <c r="DQW1" s="12" t="s">
        <v>1902</v>
      </c>
      <c r="DQX1" s="12" t="s">
        <v>2089</v>
      </c>
      <c r="DQY1" s="12" t="s">
        <v>2090</v>
      </c>
      <c r="DQZ1" s="12" t="s">
        <v>2092</v>
      </c>
      <c r="DRA1" s="12" t="s">
        <v>3400</v>
      </c>
      <c r="DRB1" s="12" t="s">
        <v>75</v>
      </c>
      <c r="DRC1" s="12" t="s">
        <v>126</v>
      </c>
      <c r="DRD1" s="12" t="s">
        <v>3402</v>
      </c>
      <c r="DRE1" s="12" t="s">
        <v>1902</v>
      </c>
      <c r="DRF1" s="12" t="s">
        <v>2089</v>
      </c>
      <c r="DRG1" s="12" t="s">
        <v>2090</v>
      </c>
      <c r="DRH1" s="12" t="s">
        <v>2092</v>
      </c>
      <c r="DRI1" s="12" t="s">
        <v>3400</v>
      </c>
      <c r="DRJ1" s="12" t="s">
        <v>75</v>
      </c>
      <c r="DRK1" s="12" t="s">
        <v>126</v>
      </c>
      <c r="DRL1" s="12" t="s">
        <v>3402</v>
      </c>
      <c r="DRM1" s="12" t="s">
        <v>1902</v>
      </c>
      <c r="DRN1" s="12" t="s">
        <v>2089</v>
      </c>
      <c r="DRO1" s="12" t="s">
        <v>2090</v>
      </c>
      <c r="DRP1" s="12" t="s">
        <v>2092</v>
      </c>
      <c r="DRQ1" s="12" t="s">
        <v>3400</v>
      </c>
      <c r="DRR1" s="12" t="s">
        <v>75</v>
      </c>
      <c r="DRS1" s="12" t="s">
        <v>126</v>
      </c>
      <c r="DRT1" s="12" t="s">
        <v>3402</v>
      </c>
      <c r="DRU1" s="12" t="s">
        <v>1902</v>
      </c>
      <c r="DRV1" s="12" t="s">
        <v>2089</v>
      </c>
      <c r="DRW1" s="12" t="s">
        <v>2090</v>
      </c>
      <c r="DRX1" s="12" t="s">
        <v>2092</v>
      </c>
      <c r="DRY1" s="12" t="s">
        <v>3400</v>
      </c>
      <c r="DRZ1" s="12" t="s">
        <v>75</v>
      </c>
      <c r="DSA1" s="12" t="s">
        <v>126</v>
      </c>
      <c r="DSB1" s="12" t="s">
        <v>3402</v>
      </c>
      <c r="DSC1" s="12" t="s">
        <v>1902</v>
      </c>
      <c r="DSD1" s="12" t="s">
        <v>2089</v>
      </c>
      <c r="DSE1" s="12" t="s">
        <v>2090</v>
      </c>
      <c r="DSF1" s="12" t="s">
        <v>2092</v>
      </c>
      <c r="DSG1" s="12" t="s">
        <v>3400</v>
      </c>
      <c r="DSH1" s="12" t="s">
        <v>75</v>
      </c>
      <c r="DSI1" s="12" t="s">
        <v>126</v>
      </c>
      <c r="DSJ1" s="12" t="s">
        <v>3402</v>
      </c>
      <c r="DSK1" s="12" t="s">
        <v>1902</v>
      </c>
      <c r="DSL1" s="12" t="s">
        <v>2089</v>
      </c>
      <c r="DSM1" s="12" t="s">
        <v>2090</v>
      </c>
      <c r="DSN1" s="12" t="s">
        <v>2092</v>
      </c>
      <c r="DSO1" s="12" t="s">
        <v>3400</v>
      </c>
      <c r="DSP1" s="12" t="s">
        <v>75</v>
      </c>
      <c r="DSQ1" s="12" t="s">
        <v>126</v>
      </c>
      <c r="DSR1" s="12" t="s">
        <v>3402</v>
      </c>
      <c r="DSS1" s="12" t="s">
        <v>1902</v>
      </c>
      <c r="DST1" s="12" t="s">
        <v>2089</v>
      </c>
      <c r="DSU1" s="12" t="s">
        <v>2090</v>
      </c>
      <c r="DSV1" s="12" t="s">
        <v>2092</v>
      </c>
      <c r="DSW1" s="12" t="s">
        <v>3400</v>
      </c>
      <c r="DSX1" s="12" t="s">
        <v>75</v>
      </c>
      <c r="DSY1" s="12" t="s">
        <v>126</v>
      </c>
      <c r="DSZ1" s="12" t="s">
        <v>3402</v>
      </c>
      <c r="DTA1" s="12" t="s">
        <v>1902</v>
      </c>
      <c r="DTB1" s="12" t="s">
        <v>2089</v>
      </c>
      <c r="DTC1" s="12" t="s">
        <v>2090</v>
      </c>
      <c r="DTD1" s="12" t="s">
        <v>2092</v>
      </c>
      <c r="DTE1" s="12" t="s">
        <v>3400</v>
      </c>
      <c r="DTF1" s="12" t="s">
        <v>75</v>
      </c>
      <c r="DTG1" s="12" t="s">
        <v>126</v>
      </c>
      <c r="DTH1" s="12" t="s">
        <v>3402</v>
      </c>
      <c r="DTI1" s="12" t="s">
        <v>1902</v>
      </c>
      <c r="DTJ1" s="12" t="s">
        <v>2089</v>
      </c>
      <c r="DTK1" s="12" t="s">
        <v>2090</v>
      </c>
      <c r="DTL1" s="12" t="s">
        <v>2092</v>
      </c>
      <c r="DTM1" s="12" t="s">
        <v>3400</v>
      </c>
      <c r="DTN1" s="12" t="s">
        <v>75</v>
      </c>
      <c r="DTO1" s="12" t="s">
        <v>126</v>
      </c>
      <c r="DTP1" s="12" t="s">
        <v>3402</v>
      </c>
      <c r="DTQ1" s="12" t="s">
        <v>1902</v>
      </c>
      <c r="DTR1" s="12" t="s">
        <v>2089</v>
      </c>
      <c r="DTS1" s="12" t="s">
        <v>2090</v>
      </c>
      <c r="DTT1" s="12" t="s">
        <v>2092</v>
      </c>
      <c r="DTU1" s="12" t="s">
        <v>3400</v>
      </c>
      <c r="DTV1" s="12" t="s">
        <v>75</v>
      </c>
      <c r="DTW1" s="12" t="s">
        <v>126</v>
      </c>
      <c r="DTX1" s="12" t="s">
        <v>3402</v>
      </c>
      <c r="DTY1" s="12" t="s">
        <v>1902</v>
      </c>
      <c r="DTZ1" s="12" t="s">
        <v>2089</v>
      </c>
      <c r="DUA1" s="12" t="s">
        <v>2090</v>
      </c>
      <c r="DUB1" s="12" t="s">
        <v>2092</v>
      </c>
      <c r="DUC1" s="12" t="s">
        <v>3400</v>
      </c>
      <c r="DUD1" s="12" t="s">
        <v>75</v>
      </c>
      <c r="DUE1" s="12" t="s">
        <v>126</v>
      </c>
      <c r="DUF1" s="12" t="s">
        <v>3402</v>
      </c>
      <c r="DUG1" s="12" t="s">
        <v>1902</v>
      </c>
      <c r="DUH1" s="12" t="s">
        <v>2089</v>
      </c>
      <c r="DUI1" s="12" t="s">
        <v>2090</v>
      </c>
      <c r="DUJ1" s="12" t="s">
        <v>2092</v>
      </c>
      <c r="DUK1" s="12" t="s">
        <v>3400</v>
      </c>
      <c r="DUL1" s="12" t="s">
        <v>75</v>
      </c>
      <c r="DUM1" s="12" t="s">
        <v>126</v>
      </c>
      <c r="DUN1" s="12" t="s">
        <v>3402</v>
      </c>
      <c r="DUO1" s="12" t="s">
        <v>1902</v>
      </c>
      <c r="DUP1" s="12" t="s">
        <v>2089</v>
      </c>
      <c r="DUQ1" s="12" t="s">
        <v>2090</v>
      </c>
      <c r="DUR1" s="12" t="s">
        <v>2092</v>
      </c>
      <c r="DUS1" s="12" t="s">
        <v>3400</v>
      </c>
      <c r="DUT1" s="12" t="s">
        <v>75</v>
      </c>
      <c r="DUU1" s="12" t="s">
        <v>126</v>
      </c>
      <c r="DUV1" s="12" t="s">
        <v>3402</v>
      </c>
      <c r="DUW1" s="12" t="s">
        <v>1902</v>
      </c>
      <c r="DUX1" s="12" t="s">
        <v>2089</v>
      </c>
      <c r="DUY1" s="12" t="s">
        <v>2090</v>
      </c>
      <c r="DUZ1" s="12" t="s">
        <v>2092</v>
      </c>
      <c r="DVA1" s="12" t="s">
        <v>3400</v>
      </c>
      <c r="DVB1" s="12" t="s">
        <v>75</v>
      </c>
      <c r="DVC1" s="12" t="s">
        <v>126</v>
      </c>
      <c r="DVD1" s="12" t="s">
        <v>3402</v>
      </c>
      <c r="DVE1" s="12" t="s">
        <v>1902</v>
      </c>
      <c r="DVF1" s="12" t="s">
        <v>2089</v>
      </c>
      <c r="DVG1" s="12" t="s">
        <v>2090</v>
      </c>
      <c r="DVH1" s="12" t="s">
        <v>2092</v>
      </c>
      <c r="DVI1" s="12" t="s">
        <v>3400</v>
      </c>
      <c r="DVJ1" s="12" t="s">
        <v>75</v>
      </c>
      <c r="DVK1" s="12" t="s">
        <v>126</v>
      </c>
      <c r="DVL1" s="12" t="s">
        <v>3402</v>
      </c>
      <c r="DVM1" s="12" t="s">
        <v>1902</v>
      </c>
      <c r="DVN1" s="12" t="s">
        <v>2089</v>
      </c>
      <c r="DVO1" s="12" t="s">
        <v>2090</v>
      </c>
      <c r="DVP1" s="12" t="s">
        <v>2092</v>
      </c>
      <c r="DVQ1" s="12" t="s">
        <v>3400</v>
      </c>
      <c r="DVR1" s="12" t="s">
        <v>75</v>
      </c>
      <c r="DVS1" s="12" t="s">
        <v>126</v>
      </c>
      <c r="DVT1" s="12" t="s">
        <v>3402</v>
      </c>
      <c r="DVU1" s="12" t="s">
        <v>1902</v>
      </c>
      <c r="DVV1" s="12" t="s">
        <v>2089</v>
      </c>
      <c r="DVW1" s="12" t="s">
        <v>2090</v>
      </c>
      <c r="DVX1" s="12" t="s">
        <v>2092</v>
      </c>
      <c r="DVY1" s="12" t="s">
        <v>3400</v>
      </c>
      <c r="DVZ1" s="12" t="s">
        <v>75</v>
      </c>
      <c r="DWA1" s="12" t="s">
        <v>126</v>
      </c>
      <c r="DWB1" s="12" t="s">
        <v>3402</v>
      </c>
      <c r="DWC1" s="12" t="s">
        <v>1902</v>
      </c>
      <c r="DWD1" s="12" t="s">
        <v>2089</v>
      </c>
      <c r="DWE1" s="12" t="s">
        <v>2090</v>
      </c>
      <c r="DWF1" s="12" t="s">
        <v>2092</v>
      </c>
      <c r="DWG1" s="12" t="s">
        <v>3400</v>
      </c>
      <c r="DWH1" s="12" t="s">
        <v>75</v>
      </c>
      <c r="DWI1" s="12" t="s">
        <v>126</v>
      </c>
      <c r="DWJ1" s="12" t="s">
        <v>3402</v>
      </c>
      <c r="DWK1" s="12" t="s">
        <v>1902</v>
      </c>
      <c r="DWL1" s="12" t="s">
        <v>2089</v>
      </c>
      <c r="DWM1" s="12" t="s">
        <v>2090</v>
      </c>
      <c r="DWN1" s="12" t="s">
        <v>2092</v>
      </c>
      <c r="DWO1" s="12" t="s">
        <v>3400</v>
      </c>
      <c r="DWP1" s="12" t="s">
        <v>75</v>
      </c>
      <c r="DWQ1" s="12" t="s">
        <v>126</v>
      </c>
      <c r="DWR1" s="12" t="s">
        <v>3402</v>
      </c>
      <c r="DWS1" s="12" t="s">
        <v>1902</v>
      </c>
      <c r="DWT1" s="12" t="s">
        <v>2089</v>
      </c>
      <c r="DWU1" s="12" t="s">
        <v>2090</v>
      </c>
      <c r="DWV1" s="12" t="s">
        <v>2092</v>
      </c>
      <c r="DWW1" s="12" t="s">
        <v>3400</v>
      </c>
      <c r="DWX1" s="12" t="s">
        <v>75</v>
      </c>
      <c r="DWY1" s="12" t="s">
        <v>126</v>
      </c>
      <c r="DWZ1" s="12" t="s">
        <v>3402</v>
      </c>
      <c r="DXA1" s="12" t="s">
        <v>1902</v>
      </c>
      <c r="DXB1" s="12" t="s">
        <v>2089</v>
      </c>
      <c r="DXC1" s="12" t="s">
        <v>2090</v>
      </c>
      <c r="DXD1" s="12" t="s">
        <v>2092</v>
      </c>
      <c r="DXE1" s="12" t="s">
        <v>3400</v>
      </c>
      <c r="DXF1" s="12" t="s">
        <v>75</v>
      </c>
      <c r="DXG1" s="12" t="s">
        <v>126</v>
      </c>
      <c r="DXH1" s="12" t="s">
        <v>3402</v>
      </c>
      <c r="DXI1" s="12" t="s">
        <v>1902</v>
      </c>
      <c r="DXJ1" s="12" t="s">
        <v>2089</v>
      </c>
      <c r="DXK1" s="12" t="s">
        <v>2090</v>
      </c>
      <c r="DXL1" s="12" t="s">
        <v>2092</v>
      </c>
      <c r="DXM1" s="12" t="s">
        <v>3400</v>
      </c>
      <c r="DXN1" s="12" t="s">
        <v>75</v>
      </c>
      <c r="DXO1" s="12" t="s">
        <v>126</v>
      </c>
      <c r="DXP1" s="12" t="s">
        <v>3402</v>
      </c>
      <c r="DXQ1" s="12" t="s">
        <v>1902</v>
      </c>
      <c r="DXR1" s="12" t="s">
        <v>2089</v>
      </c>
      <c r="DXS1" s="12" t="s">
        <v>2090</v>
      </c>
      <c r="DXT1" s="12" t="s">
        <v>2092</v>
      </c>
      <c r="DXU1" s="12" t="s">
        <v>3400</v>
      </c>
      <c r="DXV1" s="12" t="s">
        <v>75</v>
      </c>
      <c r="DXW1" s="12" t="s">
        <v>126</v>
      </c>
      <c r="DXX1" s="12" t="s">
        <v>3402</v>
      </c>
      <c r="DXY1" s="12" t="s">
        <v>1902</v>
      </c>
      <c r="DXZ1" s="12" t="s">
        <v>2089</v>
      </c>
      <c r="DYA1" s="12" t="s">
        <v>2090</v>
      </c>
      <c r="DYB1" s="12" t="s">
        <v>2092</v>
      </c>
      <c r="DYC1" s="12" t="s">
        <v>3400</v>
      </c>
      <c r="DYD1" s="12" t="s">
        <v>75</v>
      </c>
      <c r="DYE1" s="12" t="s">
        <v>126</v>
      </c>
      <c r="DYF1" s="12" t="s">
        <v>3402</v>
      </c>
      <c r="DYG1" s="12" t="s">
        <v>1902</v>
      </c>
      <c r="DYH1" s="12" t="s">
        <v>2089</v>
      </c>
      <c r="DYI1" s="12" t="s">
        <v>2090</v>
      </c>
      <c r="DYJ1" s="12" t="s">
        <v>2092</v>
      </c>
      <c r="DYK1" s="12" t="s">
        <v>3400</v>
      </c>
      <c r="DYL1" s="12" t="s">
        <v>75</v>
      </c>
      <c r="DYM1" s="12" t="s">
        <v>126</v>
      </c>
      <c r="DYN1" s="12" t="s">
        <v>3402</v>
      </c>
      <c r="DYO1" s="12" t="s">
        <v>1902</v>
      </c>
      <c r="DYP1" s="12" t="s">
        <v>2089</v>
      </c>
      <c r="DYQ1" s="12" t="s">
        <v>2090</v>
      </c>
      <c r="DYR1" s="12" t="s">
        <v>2092</v>
      </c>
      <c r="DYS1" s="12" t="s">
        <v>3400</v>
      </c>
      <c r="DYT1" s="12" t="s">
        <v>75</v>
      </c>
      <c r="DYU1" s="12" t="s">
        <v>126</v>
      </c>
      <c r="DYV1" s="12" t="s">
        <v>3402</v>
      </c>
      <c r="DYW1" s="12" t="s">
        <v>1902</v>
      </c>
      <c r="DYX1" s="12" t="s">
        <v>2089</v>
      </c>
      <c r="DYY1" s="12" t="s">
        <v>2090</v>
      </c>
      <c r="DYZ1" s="12" t="s">
        <v>2092</v>
      </c>
      <c r="DZA1" s="12" t="s">
        <v>3400</v>
      </c>
      <c r="DZB1" s="12" t="s">
        <v>75</v>
      </c>
      <c r="DZC1" s="12" t="s">
        <v>126</v>
      </c>
      <c r="DZD1" s="12" t="s">
        <v>3402</v>
      </c>
      <c r="DZE1" s="12" t="s">
        <v>1902</v>
      </c>
      <c r="DZF1" s="12" t="s">
        <v>2089</v>
      </c>
      <c r="DZG1" s="12" t="s">
        <v>2090</v>
      </c>
      <c r="DZH1" s="12" t="s">
        <v>2092</v>
      </c>
      <c r="DZI1" s="12" t="s">
        <v>3400</v>
      </c>
      <c r="DZJ1" s="12" t="s">
        <v>75</v>
      </c>
      <c r="DZK1" s="12" t="s">
        <v>126</v>
      </c>
      <c r="DZL1" s="12" t="s">
        <v>3402</v>
      </c>
      <c r="DZM1" s="12" t="s">
        <v>1902</v>
      </c>
      <c r="DZN1" s="12" t="s">
        <v>2089</v>
      </c>
      <c r="DZO1" s="12" t="s">
        <v>2090</v>
      </c>
      <c r="DZP1" s="12" t="s">
        <v>2092</v>
      </c>
      <c r="DZQ1" s="12" t="s">
        <v>3400</v>
      </c>
      <c r="DZR1" s="12" t="s">
        <v>75</v>
      </c>
      <c r="DZS1" s="12" t="s">
        <v>126</v>
      </c>
      <c r="DZT1" s="12" t="s">
        <v>3402</v>
      </c>
      <c r="DZU1" s="12" t="s">
        <v>1902</v>
      </c>
      <c r="DZV1" s="12" t="s">
        <v>2089</v>
      </c>
      <c r="DZW1" s="12" t="s">
        <v>2090</v>
      </c>
      <c r="DZX1" s="12" t="s">
        <v>2092</v>
      </c>
      <c r="DZY1" s="12" t="s">
        <v>3400</v>
      </c>
      <c r="DZZ1" s="12" t="s">
        <v>75</v>
      </c>
      <c r="EAA1" s="12" t="s">
        <v>126</v>
      </c>
      <c r="EAB1" s="12" t="s">
        <v>3402</v>
      </c>
      <c r="EAC1" s="12" t="s">
        <v>1902</v>
      </c>
      <c r="EAD1" s="12" t="s">
        <v>2089</v>
      </c>
      <c r="EAE1" s="12" t="s">
        <v>2090</v>
      </c>
      <c r="EAF1" s="12" t="s">
        <v>2092</v>
      </c>
      <c r="EAG1" s="12" t="s">
        <v>3400</v>
      </c>
      <c r="EAH1" s="12" t="s">
        <v>75</v>
      </c>
      <c r="EAI1" s="12" t="s">
        <v>126</v>
      </c>
      <c r="EAJ1" s="12" t="s">
        <v>3402</v>
      </c>
      <c r="EAK1" s="12" t="s">
        <v>1902</v>
      </c>
      <c r="EAL1" s="12" t="s">
        <v>2089</v>
      </c>
      <c r="EAM1" s="12" t="s">
        <v>2090</v>
      </c>
      <c r="EAN1" s="12" t="s">
        <v>2092</v>
      </c>
      <c r="EAO1" s="12" t="s">
        <v>3400</v>
      </c>
      <c r="EAP1" s="12" t="s">
        <v>75</v>
      </c>
      <c r="EAQ1" s="12" t="s">
        <v>126</v>
      </c>
      <c r="EAR1" s="12" t="s">
        <v>3402</v>
      </c>
      <c r="EAS1" s="12" t="s">
        <v>1902</v>
      </c>
      <c r="EAT1" s="12" t="s">
        <v>2089</v>
      </c>
      <c r="EAU1" s="12" t="s">
        <v>2090</v>
      </c>
      <c r="EAV1" s="12" t="s">
        <v>2092</v>
      </c>
      <c r="EAW1" s="12" t="s">
        <v>3400</v>
      </c>
      <c r="EAX1" s="12" t="s">
        <v>75</v>
      </c>
      <c r="EAY1" s="12" t="s">
        <v>126</v>
      </c>
      <c r="EAZ1" s="12" t="s">
        <v>3402</v>
      </c>
      <c r="EBA1" s="12" t="s">
        <v>1902</v>
      </c>
      <c r="EBB1" s="12" t="s">
        <v>2089</v>
      </c>
      <c r="EBC1" s="12" t="s">
        <v>2090</v>
      </c>
      <c r="EBD1" s="12" t="s">
        <v>2092</v>
      </c>
      <c r="EBE1" s="12" t="s">
        <v>3400</v>
      </c>
      <c r="EBF1" s="12" t="s">
        <v>75</v>
      </c>
      <c r="EBG1" s="12" t="s">
        <v>126</v>
      </c>
      <c r="EBH1" s="12" t="s">
        <v>3402</v>
      </c>
      <c r="EBI1" s="12" t="s">
        <v>1902</v>
      </c>
      <c r="EBJ1" s="12" t="s">
        <v>2089</v>
      </c>
      <c r="EBK1" s="12" t="s">
        <v>2090</v>
      </c>
      <c r="EBL1" s="12" t="s">
        <v>2092</v>
      </c>
      <c r="EBM1" s="12" t="s">
        <v>3400</v>
      </c>
      <c r="EBN1" s="12" t="s">
        <v>75</v>
      </c>
      <c r="EBO1" s="12" t="s">
        <v>126</v>
      </c>
      <c r="EBP1" s="12" t="s">
        <v>3402</v>
      </c>
      <c r="EBQ1" s="12" t="s">
        <v>1902</v>
      </c>
      <c r="EBR1" s="12" t="s">
        <v>2089</v>
      </c>
      <c r="EBS1" s="12" t="s">
        <v>2090</v>
      </c>
      <c r="EBT1" s="12" t="s">
        <v>2092</v>
      </c>
      <c r="EBU1" s="12" t="s">
        <v>3400</v>
      </c>
      <c r="EBV1" s="12" t="s">
        <v>75</v>
      </c>
      <c r="EBW1" s="12" t="s">
        <v>126</v>
      </c>
      <c r="EBX1" s="12" t="s">
        <v>3402</v>
      </c>
      <c r="EBY1" s="12" t="s">
        <v>1902</v>
      </c>
      <c r="EBZ1" s="12" t="s">
        <v>2089</v>
      </c>
      <c r="ECA1" s="12" t="s">
        <v>2090</v>
      </c>
      <c r="ECB1" s="12" t="s">
        <v>2092</v>
      </c>
      <c r="ECC1" s="12" t="s">
        <v>3400</v>
      </c>
      <c r="ECD1" s="12" t="s">
        <v>75</v>
      </c>
      <c r="ECE1" s="12" t="s">
        <v>126</v>
      </c>
      <c r="ECF1" s="12" t="s">
        <v>3402</v>
      </c>
      <c r="ECG1" s="12" t="s">
        <v>1902</v>
      </c>
      <c r="ECH1" s="12" t="s">
        <v>2089</v>
      </c>
      <c r="ECI1" s="12" t="s">
        <v>2090</v>
      </c>
      <c r="ECJ1" s="12" t="s">
        <v>2092</v>
      </c>
      <c r="ECK1" s="12" t="s">
        <v>3400</v>
      </c>
      <c r="ECL1" s="12" t="s">
        <v>75</v>
      </c>
      <c r="ECM1" s="12" t="s">
        <v>126</v>
      </c>
      <c r="ECN1" s="12" t="s">
        <v>3402</v>
      </c>
      <c r="ECO1" s="12" t="s">
        <v>1902</v>
      </c>
      <c r="ECP1" s="12" t="s">
        <v>2089</v>
      </c>
      <c r="ECQ1" s="12" t="s">
        <v>2090</v>
      </c>
      <c r="ECR1" s="12" t="s">
        <v>2092</v>
      </c>
      <c r="ECS1" s="12" t="s">
        <v>3400</v>
      </c>
      <c r="ECT1" s="12" t="s">
        <v>75</v>
      </c>
      <c r="ECU1" s="12" t="s">
        <v>126</v>
      </c>
      <c r="ECV1" s="12" t="s">
        <v>3402</v>
      </c>
      <c r="ECW1" s="12" t="s">
        <v>1902</v>
      </c>
      <c r="ECX1" s="12" t="s">
        <v>2089</v>
      </c>
      <c r="ECY1" s="12" t="s">
        <v>2090</v>
      </c>
      <c r="ECZ1" s="12" t="s">
        <v>2092</v>
      </c>
      <c r="EDA1" s="12" t="s">
        <v>3400</v>
      </c>
      <c r="EDB1" s="12" t="s">
        <v>75</v>
      </c>
      <c r="EDC1" s="12" t="s">
        <v>126</v>
      </c>
      <c r="EDD1" s="12" t="s">
        <v>3402</v>
      </c>
      <c r="EDE1" s="12" t="s">
        <v>1902</v>
      </c>
      <c r="EDF1" s="12" t="s">
        <v>2089</v>
      </c>
      <c r="EDG1" s="12" t="s">
        <v>2090</v>
      </c>
      <c r="EDH1" s="12" t="s">
        <v>2092</v>
      </c>
      <c r="EDI1" s="12" t="s">
        <v>3400</v>
      </c>
      <c r="EDJ1" s="12" t="s">
        <v>75</v>
      </c>
      <c r="EDK1" s="12" t="s">
        <v>126</v>
      </c>
      <c r="EDL1" s="12" t="s">
        <v>3402</v>
      </c>
      <c r="EDM1" s="12" t="s">
        <v>1902</v>
      </c>
      <c r="EDN1" s="12" t="s">
        <v>2089</v>
      </c>
      <c r="EDO1" s="12" t="s">
        <v>2090</v>
      </c>
      <c r="EDP1" s="12" t="s">
        <v>2092</v>
      </c>
      <c r="EDQ1" s="12" t="s">
        <v>3400</v>
      </c>
      <c r="EDR1" s="12" t="s">
        <v>75</v>
      </c>
      <c r="EDS1" s="12" t="s">
        <v>126</v>
      </c>
      <c r="EDT1" s="12" t="s">
        <v>3402</v>
      </c>
      <c r="EDU1" s="12" t="s">
        <v>1902</v>
      </c>
      <c r="EDV1" s="12" t="s">
        <v>2089</v>
      </c>
      <c r="EDW1" s="12" t="s">
        <v>2090</v>
      </c>
      <c r="EDX1" s="12" t="s">
        <v>2092</v>
      </c>
      <c r="EDY1" s="12" t="s">
        <v>3400</v>
      </c>
      <c r="EDZ1" s="12" t="s">
        <v>75</v>
      </c>
      <c r="EEA1" s="12" t="s">
        <v>126</v>
      </c>
      <c r="EEB1" s="12" t="s">
        <v>3402</v>
      </c>
      <c r="EEC1" s="12" t="s">
        <v>1902</v>
      </c>
      <c r="EED1" s="12" t="s">
        <v>2089</v>
      </c>
      <c r="EEE1" s="12" t="s">
        <v>2090</v>
      </c>
      <c r="EEF1" s="12" t="s">
        <v>2092</v>
      </c>
      <c r="EEG1" s="12" t="s">
        <v>3400</v>
      </c>
      <c r="EEH1" s="12" t="s">
        <v>75</v>
      </c>
      <c r="EEI1" s="12" t="s">
        <v>126</v>
      </c>
      <c r="EEJ1" s="12" t="s">
        <v>3402</v>
      </c>
      <c r="EEK1" s="12" t="s">
        <v>1902</v>
      </c>
      <c r="EEL1" s="12" t="s">
        <v>2089</v>
      </c>
      <c r="EEM1" s="12" t="s">
        <v>2090</v>
      </c>
      <c r="EEN1" s="12" t="s">
        <v>2092</v>
      </c>
      <c r="EEO1" s="12" t="s">
        <v>3400</v>
      </c>
      <c r="EEP1" s="12" t="s">
        <v>75</v>
      </c>
      <c r="EEQ1" s="12" t="s">
        <v>126</v>
      </c>
      <c r="EER1" s="12" t="s">
        <v>3402</v>
      </c>
      <c r="EES1" s="12" t="s">
        <v>1902</v>
      </c>
      <c r="EET1" s="12" t="s">
        <v>2089</v>
      </c>
      <c r="EEU1" s="12" t="s">
        <v>2090</v>
      </c>
      <c r="EEV1" s="12" t="s">
        <v>2092</v>
      </c>
      <c r="EEW1" s="12" t="s">
        <v>3400</v>
      </c>
      <c r="EEX1" s="12" t="s">
        <v>75</v>
      </c>
      <c r="EEY1" s="12" t="s">
        <v>126</v>
      </c>
      <c r="EEZ1" s="12" t="s">
        <v>3402</v>
      </c>
      <c r="EFA1" s="12" t="s">
        <v>1902</v>
      </c>
      <c r="EFB1" s="12" t="s">
        <v>2089</v>
      </c>
      <c r="EFC1" s="12" t="s">
        <v>2090</v>
      </c>
      <c r="EFD1" s="12" t="s">
        <v>2092</v>
      </c>
      <c r="EFE1" s="12" t="s">
        <v>3400</v>
      </c>
      <c r="EFF1" s="12" t="s">
        <v>75</v>
      </c>
      <c r="EFG1" s="12" t="s">
        <v>126</v>
      </c>
      <c r="EFH1" s="12" t="s">
        <v>3402</v>
      </c>
      <c r="EFI1" s="12" t="s">
        <v>1902</v>
      </c>
      <c r="EFJ1" s="12" t="s">
        <v>2089</v>
      </c>
      <c r="EFK1" s="12" t="s">
        <v>2090</v>
      </c>
      <c r="EFL1" s="12" t="s">
        <v>2092</v>
      </c>
      <c r="EFM1" s="12" t="s">
        <v>3400</v>
      </c>
      <c r="EFN1" s="12" t="s">
        <v>75</v>
      </c>
      <c r="EFO1" s="12" t="s">
        <v>126</v>
      </c>
      <c r="EFP1" s="12" t="s">
        <v>3402</v>
      </c>
      <c r="EFQ1" s="12" t="s">
        <v>1902</v>
      </c>
      <c r="EFR1" s="12" t="s">
        <v>2089</v>
      </c>
      <c r="EFS1" s="12" t="s">
        <v>2090</v>
      </c>
      <c r="EFT1" s="12" t="s">
        <v>2092</v>
      </c>
      <c r="EFU1" s="12" t="s">
        <v>3400</v>
      </c>
      <c r="EFV1" s="12" t="s">
        <v>75</v>
      </c>
      <c r="EFW1" s="12" t="s">
        <v>126</v>
      </c>
      <c r="EFX1" s="12" t="s">
        <v>3402</v>
      </c>
      <c r="EFY1" s="12" t="s">
        <v>1902</v>
      </c>
      <c r="EFZ1" s="12" t="s">
        <v>2089</v>
      </c>
      <c r="EGA1" s="12" t="s">
        <v>2090</v>
      </c>
      <c r="EGB1" s="12" t="s">
        <v>2092</v>
      </c>
      <c r="EGC1" s="12" t="s">
        <v>3400</v>
      </c>
      <c r="EGD1" s="12" t="s">
        <v>75</v>
      </c>
      <c r="EGE1" s="12" t="s">
        <v>126</v>
      </c>
      <c r="EGF1" s="12" t="s">
        <v>3402</v>
      </c>
      <c r="EGG1" s="12" t="s">
        <v>1902</v>
      </c>
      <c r="EGH1" s="12" t="s">
        <v>2089</v>
      </c>
      <c r="EGI1" s="12" t="s">
        <v>2090</v>
      </c>
      <c r="EGJ1" s="12" t="s">
        <v>2092</v>
      </c>
      <c r="EGK1" s="12" t="s">
        <v>3400</v>
      </c>
      <c r="EGL1" s="12" t="s">
        <v>75</v>
      </c>
      <c r="EGM1" s="12" t="s">
        <v>126</v>
      </c>
      <c r="EGN1" s="12" t="s">
        <v>3402</v>
      </c>
      <c r="EGO1" s="12" t="s">
        <v>1902</v>
      </c>
      <c r="EGP1" s="12" t="s">
        <v>2089</v>
      </c>
      <c r="EGQ1" s="12" t="s">
        <v>2090</v>
      </c>
      <c r="EGR1" s="12" t="s">
        <v>2092</v>
      </c>
      <c r="EGS1" s="12" t="s">
        <v>3400</v>
      </c>
      <c r="EGT1" s="12" t="s">
        <v>75</v>
      </c>
      <c r="EGU1" s="12" t="s">
        <v>126</v>
      </c>
      <c r="EGV1" s="12" t="s">
        <v>3402</v>
      </c>
      <c r="EGW1" s="12" t="s">
        <v>1902</v>
      </c>
      <c r="EGX1" s="12" t="s">
        <v>2089</v>
      </c>
      <c r="EGY1" s="12" t="s">
        <v>2090</v>
      </c>
      <c r="EGZ1" s="12" t="s">
        <v>2092</v>
      </c>
      <c r="EHA1" s="12" t="s">
        <v>3400</v>
      </c>
      <c r="EHB1" s="12" t="s">
        <v>75</v>
      </c>
      <c r="EHC1" s="12" t="s">
        <v>126</v>
      </c>
      <c r="EHD1" s="12" t="s">
        <v>3402</v>
      </c>
      <c r="EHE1" s="12" t="s">
        <v>1902</v>
      </c>
      <c r="EHF1" s="12" t="s">
        <v>2089</v>
      </c>
      <c r="EHG1" s="12" t="s">
        <v>2090</v>
      </c>
      <c r="EHH1" s="12" t="s">
        <v>2092</v>
      </c>
      <c r="EHI1" s="12" t="s">
        <v>3400</v>
      </c>
      <c r="EHJ1" s="12" t="s">
        <v>75</v>
      </c>
      <c r="EHK1" s="12" t="s">
        <v>126</v>
      </c>
      <c r="EHL1" s="12" t="s">
        <v>3402</v>
      </c>
      <c r="EHM1" s="12" t="s">
        <v>1902</v>
      </c>
      <c r="EHN1" s="12" t="s">
        <v>2089</v>
      </c>
      <c r="EHO1" s="12" t="s">
        <v>2090</v>
      </c>
      <c r="EHP1" s="12" t="s">
        <v>2092</v>
      </c>
      <c r="EHQ1" s="12" t="s">
        <v>3400</v>
      </c>
      <c r="EHR1" s="12" t="s">
        <v>75</v>
      </c>
      <c r="EHS1" s="12" t="s">
        <v>126</v>
      </c>
      <c r="EHT1" s="12" t="s">
        <v>3402</v>
      </c>
      <c r="EHU1" s="12" t="s">
        <v>1902</v>
      </c>
      <c r="EHV1" s="12" t="s">
        <v>2089</v>
      </c>
      <c r="EHW1" s="12" t="s">
        <v>2090</v>
      </c>
      <c r="EHX1" s="12" t="s">
        <v>2092</v>
      </c>
      <c r="EHY1" s="12" t="s">
        <v>3400</v>
      </c>
      <c r="EHZ1" s="12" t="s">
        <v>75</v>
      </c>
      <c r="EIA1" s="12" t="s">
        <v>126</v>
      </c>
      <c r="EIB1" s="12" t="s">
        <v>3402</v>
      </c>
      <c r="EIC1" s="12" t="s">
        <v>1902</v>
      </c>
      <c r="EID1" s="12" t="s">
        <v>2089</v>
      </c>
      <c r="EIE1" s="12" t="s">
        <v>2090</v>
      </c>
      <c r="EIF1" s="12" t="s">
        <v>2092</v>
      </c>
      <c r="EIG1" s="12" t="s">
        <v>3400</v>
      </c>
      <c r="EIH1" s="12" t="s">
        <v>75</v>
      </c>
      <c r="EII1" s="12" t="s">
        <v>126</v>
      </c>
      <c r="EIJ1" s="12" t="s">
        <v>3402</v>
      </c>
      <c r="EIK1" s="12" t="s">
        <v>1902</v>
      </c>
      <c r="EIL1" s="12" t="s">
        <v>2089</v>
      </c>
      <c r="EIM1" s="12" t="s">
        <v>2090</v>
      </c>
      <c r="EIN1" s="12" t="s">
        <v>2092</v>
      </c>
      <c r="EIO1" s="12" t="s">
        <v>3400</v>
      </c>
      <c r="EIP1" s="12" t="s">
        <v>75</v>
      </c>
      <c r="EIQ1" s="12" t="s">
        <v>126</v>
      </c>
      <c r="EIR1" s="12" t="s">
        <v>3402</v>
      </c>
      <c r="EIS1" s="12" t="s">
        <v>1902</v>
      </c>
      <c r="EIT1" s="12" t="s">
        <v>2089</v>
      </c>
      <c r="EIU1" s="12" t="s">
        <v>2090</v>
      </c>
      <c r="EIV1" s="12" t="s">
        <v>2092</v>
      </c>
      <c r="EIW1" s="12" t="s">
        <v>3400</v>
      </c>
      <c r="EIX1" s="12" t="s">
        <v>75</v>
      </c>
      <c r="EIY1" s="12" t="s">
        <v>126</v>
      </c>
      <c r="EIZ1" s="12" t="s">
        <v>3402</v>
      </c>
      <c r="EJA1" s="12" t="s">
        <v>1902</v>
      </c>
      <c r="EJB1" s="12" t="s">
        <v>2089</v>
      </c>
      <c r="EJC1" s="12" t="s">
        <v>2090</v>
      </c>
      <c r="EJD1" s="12" t="s">
        <v>2092</v>
      </c>
      <c r="EJE1" s="12" t="s">
        <v>3400</v>
      </c>
      <c r="EJF1" s="12" t="s">
        <v>75</v>
      </c>
      <c r="EJG1" s="12" t="s">
        <v>126</v>
      </c>
      <c r="EJH1" s="12" t="s">
        <v>3402</v>
      </c>
      <c r="EJI1" s="12" t="s">
        <v>1902</v>
      </c>
      <c r="EJJ1" s="12" t="s">
        <v>2089</v>
      </c>
      <c r="EJK1" s="12" t="s">
        <v>2090</v>
      </c>
      <c r="EJL1" s="12" t="s">
        <v>2092</v>
      </c>
      <c r="EJM1" s="12" t="s">
        <v>3400</v>
      </c>
      <c r="EJN1" s="12" t="s">
        <v>75</v>
      </c>
      <c r="EJO1" s="12" t="s">
        <v>126</v>
      </c>
      <c r="EJP1" s="12" t="s">
        <v>3402</v>
      </c>
      <c r="EJQ1" s="12" t="s">
        <v>1902</v>
      </c>
      <c r="EJR1" s="12" t="s">
        <v>2089</v>
      </c>
      <c r="EJS1" s="12" t="s">
        <v>2090</v>
      </c>
      <c r="EJT1" s="12" t="s">
        <v>2092</v>
      </c>
      <c r="EJU1" s="12" t="s">
        <v>3400</v>
      </c>
      <c r="EJV1" s="12" t="s">
        <v>75</v>
      </c>
      <c r="EJW1" s="12" t="s">
        <v>126</v>
      </c>
      <c r="EJX1" s="12" t="s">
        <v>3402</v>
      </c>
      <c r="EJY1" s="12" t="s">
        <v>1902</v>
      </c>
      <c r="EJZ1" s="12" t="s">
        <v>2089</v>
      </c>
      <c r="EKA1" s="12" t="s">
        <v>2090</v>
      </c>
      <c r="EKB1" s="12" t="s">
        <v>2092</v>
      </c>
      <c r="EKC1" s="12" t="s">
        <v>3400</v>
      </c>
      <c r="EKD1" s="12" t="s">
        <v>75</v>
      </c>
      <c r="EKE1" s="12" t="s">
        <v>126</v>
      </c>
      <c r="EKF1" s="12" t="s">
        <v>3402</v>
      </c>
      <c r="EKG1" s="12" t="s">
        <v>1902</v>
      </c>
      <c r="EKH1" s="12" t="s">
        <v>2089</v>
      </c>
      <c r="EKI1" s="12" t="s">
        <v>2090</v>
      </c>
      <c r="EKJ1" s="12" t="s">
        <v>2092</v>
      </c>
      <c r="EKK1" s="12" t="s">
        <v>3400</v>
      </c>
      <c r="EKL1" s="12" t="s">
        <v>75</v>
      </c>
      <c r="EKM1" s="12" t="s">
        <v>126</v>
      </c>
      <c r="EKN1" s="12" t="s">
        <v>3402</v>
      </c>
      <c r="EKO1" s="12" t="s">
        <v>1902</v>
      </c>
      <c r="EKP1" s="12" t="s">
        <v>2089</v>
      </c>
      <c r="EKQ1" s="12" t="s">
        <v>2090</v>
      </c>
      <c r="EKR1" s="12" t="s">
        <v>2092</v>
      </c>
      <c r="EKS1" s="12" t="s">
        <v>3400</v>
      </c>
      <c r="EKT1" s="12" t="s">
        <v>75</v>
      </c>
      <c r="EKU1" s="12" t="s">
        <v>126</v>
      </c>
      <c r="EKV1" s="12" t="s">
        <v>3402</v>
      </c>
      <c r="EKW1" s="12" t="s">
        <v>1902</v>
      </c>
      <c r="EKX1" s="12" t="s">
        <v>2089</v>
      </c>
      <c r="EKY1" s="12" t="s">
        <v>2090</v>
      </c>
      <c r="EKZ1" s="12" t="s">
        <v>2092</v>
      </c>
      <c r="ELA1" s="12" t="s">
        <v>3400</v>
      </c>
      <c r="ELB1" s="12" t="s">
        <v>75</v>
      </c>
      <c r="ELC1" s="12" t="s">
        <v>126</v>
      </c>
      <c r="ELD1" s="12" t="s">
        <v>3402</v>
      </c>
      <c r="ELE1" s="12" t="s">
        <v>1902</v>
      </c>
      <c r="ELF1" s="12" t="s">
        <v>2089</v>
      </c>
      <c r="ELG1" s="12" t="s">
        <v>2090</v>
      </c>
      <c r="ELH1" s="12" t="s">
        <v>2092</v>
      </c>
      <c r="ELI1" s="12" t="s">
        <v>3400</v>
      </c>
      <c r="ELJ1" s="12" t="s">
        <v>75</v>
      </c>
      <c r="ELK1" s="12" t="s">
        <v>126</v>
      </c>
      <c r="ELL1" s="12" t="s">
        <v>3402</v>
      </c>
      <c r="ELM1" s="12" t="s">
        <v>1902</v>
      </c>
      <c r="ELN1" s="12" t="s">
        <v>2089</v>
      </c>
      <c r="ELO1" s="12" t="s">
        <v>2090</v>
      </c>
      <c r="ELP1" s="12" t="s">
        <v>2092</v>
      </c>
      <c r="ELQ1" s="12" t="s">
        <v>3400</v>
      </c>
      <c r="ELR1" s="12" t="s">
        <v>75</v>
      </c>
      <c r="ELS1" s="12" t="s">
        <v>126</v>
      </c>
      <c r="ELT1" s="12" t="s">
        <v>3402</v>
      </c>
      <c r="ELU1" s="12" t="s">
        <v>1902</v>
      </c>
      <c r="ELV1" s="12" t="s">
        <v>2089</v>
      </c>
      <c r="ELW1" s="12" t="s">
        <v>2090</v>
      </c>
      <c r="ELX1" s="12" t="s">
        <v>2092</v>
      </c>
      <c r="ELY1" s="12" t="s">
        <v>3400</v>
      </c>
      <c r="ELZ1" s="12" t="s">
        <v>75</v>
      </c>
      <c r="EMA1" s="12" t="s">
        <v>126</v>
      </c>
      <c r="EMB1" s="12" t="s">
        <v>3402</v>
      </c>
      <c r="EMC1" s="12" t="s">
        <v>1902</v>
      </c>
      <c r="EMD1" s="12" t="s">
        <v>2089</v>
      </c>
      <c r="EME1" s="12" t="s">
        <v>2090</v>
      </c>
      <c r="EMF1" s="12" t="s">
        <v>2092</v>
      </c>
      <c r="EMG1" s="12" t="s">
        <v>3400</v>
      </c>
      <c r="EMH1" s="12" t="s">
        <v>75</v>
      </c>
      <c r="EMI1" s="12" t="s">
        <v>126</v>
      </c>
      <c r="EMJ1" s="12" t="s">
        <v>3402</v>
      </c>
      <c r="EMK1" s="12" t="s">
        <v>1902</v>
      </c>
      <c r="EML1" s="12" t="s">
        <v>2089</v>
      </c>
      <c r="EMM1" s="12" t="s">
        <v>2090</v>
      </c>
      <c r="EMN1" s="12" t="s">
        <v>2092</v>
      </c>
      <c r="EMO1" s="12" t="s">
        <v>3400</v>
      </c>
      <c r="EMP1" s="12" t="s">
        <v>75</v>
      </c>
      <c r="EMQ1" s="12" t="s">
        <v>126</v>
      </c>
      <c r="EMR1" s="12" t="s">
        <v>3402</v>
      </c>
      <c r="EMS1" s="12" t="s">
        <v>1902</v>
      </c>
      <c r="EMT1" s="12" t="s">
        <v>2089</v>
      </c>
      <c r="EMU1" s="12" t="s">
        <v>2090</v>
      </c>
      <c r="EMV1" s="12" t="s">
        <v>2092</v>
      </c>
      <c r="EMW1" s="12" t="s">
        <v>3400</v>
      </c>
      <c r="EMX1" s="12" t="s">
        <v>75</v>
      </c>
      <c r="EMY1" s="12" t="s">
        <v>126</v>
      </c>
      <c r="EMZ1" s="12" t="s">
        <v>3402</v>
      </c>
      <c r="ENA1" s="12" t="s">
        <v>1902</v>
      </c>
      <c r="ENB1" s="12" t="s">
        <v>2089</v>
      </c>
      <c r="ENC1" s="12" t="s">
        <v>2090</v>
      </c>
      <c r="END1" s="12" t="s">
        <v>2092</v>
      </c>
      <c r="ENE1" s="12" t="s">
        <v>3400</v>
      </c>
      <c r="ENF1" s="12" t="s">
        <v>75</v>
      </c>
      <c r="ENG1" s="12" t="s">
        <v>126</v>
      </c>
      <c r="ENH1" s="12" t="s">
        <v>3402</v>
      </c>
      <c r="ENI1" s="12" t="s">
        <v>1902</v>
      </c>
      <c r="ENJ1" s="12" t="s">
        <v>2089</v>
      </c>
      <c r="ENK1" s="12" t="s">
        <v>2090</v>
      </c>
      <c r="ENL1" s="12" t="s">
        <v>2092</v>
      </c>
      <c r="ENM1" s="12" t="s">
        <v>3400</v>
      </c>
      <c r="ENN1" s="12" t="s">
        <v>75</v>
      </c>
      <c r="ENO1" s="12" t="s">
        <v>126</v>
      </c>
      <c r="ENP1" s="12" t="s">
        <v>3402</v>
      </c>
      <c r="ENQ1" s="12" t="s">
        <v>1902</v>
      </c>
      <c r="ENR1" s="12" t="s">
        <v>2089</v>
      </c>
      <c r="ENS1" s="12" t="s">
        <v>2090</v>
      </c>
      <c r="ENT1" s="12" t="s">
        <v>2092</v>
      </c>
      <c r="ENU1" s="12" t="s">
        <v>3400</v>
      </c>
      <c r="ENV1" s="12" t="s">
        <v>75</v>
      </c>
      <c r="ENW1" s="12" t="s">
        <v>126</v>
      </c>
      <c r="ENX1" s="12" t="s">
        <v>3402</v>
      </c>
      <c r="ENY1" s="12" t="s">
        <v>1902</v>
      </c>
      <c r="ENZ1" s="12" t="s">
        <v>2089</v>
      </c>
      <c r="EOA1" s="12" t="s">
        <v>2090</v>
      </c>
      <c r="EOB1" s="12" t="s">
        <v>2092</v>
      </c>
      <c r="EOC1" s="12" t="s">
        <v>3400</v>
      </c>
      <c r="EOD1" s="12" t="s">
        <v>75</v>
      </c>
      <c r="EOE1" s="12" t="s">
        <v>126</v>
      </c>
      <c r="EOF1" s="12" t="s">
        <v>3402</v>
      </c>
      <c r="EOG1" s="12" t="s">
        <v>1902</v>
      </c>
      <c r="EOH1" s="12" t="s">
        <v>2089</v>
      </c>
      <c r="EOI1" s="12" t="s">
        <v>2090</v>
      </c>
      <c r="EOJ1" s="12" t="s">
        <v>2092</v>
      </c>
      <c r="EOK1" s="12" t="s">
        <v>3400</v>
      </c>
      <c r="EOL1" s="12" t="s">
        <v>75</v>
      </c>
      <c r="EOM1" s="12" t="s">
        <v>126</v>
      </c>
      <c r="EON1" s="12" t="s">
        <v>3402</v>
      </c>
      <c r="EOO1" s="12" t="s">
        <v>1902</v>
      </c>
      <c r="EOP1" s="12" t="s">
        <v>2089</v>
      </c>
      <c r="EOQ1" s="12" t="s">
        <v>2090</v>
      </c>
      <c r="EOR1" s="12" t="s">
        <v>2092</v>
      </c>
      <c r="EOS1" s="12" t="s">
        <v>3400</v>
      </c>
      <c r="EOT1" s="12" t="s">
        <v>75</v>
      </c>
      <c r="EOU1" s="12" t="s">
        <v>126</v>
      </c>
      <c r="EOV1" s="12" t="s">
        <v>3402</v>
      </c>
      <c r="EOW1" s="12" t="s">
        <v>1902</v>
      </c>
      <c r="EOX1" s="12" t="s">
        <v>2089</v>
      </c>
      <c r="EOY1" s="12" t="s">
        <v>2090</v>
      </c>
      <c r="EOZ1" s="12" t="s">
        <v>2092</v>
      </c>
      <c r="EPA1" s="12" t="s">
        <v>3400</v>
      </c>
      <c r="EPB1" s="12" t="s">
        <v>75</v>
      </c>
      <c r="EPC1" s="12" t="s">
        <v>126</v>
      </c>
      <c r="EPD1" s="12" t="s">
        <v>3402</v>
      </c>
      <c r="EPE1" s="12" t="s">
        <v>1902</v>
      </c>
      <c r="EPF1" s="12" t="s">
        <v>2089</v>
      </c>
      <c r="EPG1" s="12" t="s">
        <v>2090</v>
      </c>
      <c r="EPH1" s="12" t="s">
        <v>2092</v>
      </c>
      <c r="EPI1" s="12" t="s">
        <v>3400</v>
      </c>
      <c r="EPJ1" s="12" t="s">
        <v>75</v>
      </c>
      <c r="EPK1" s="12" t="s">
        <v>126</v>
      </c>
      <c r="EPL1" s="12" t="s">
        <v>3402</v>
      </c>
      <c r="EPM1" s="12" t="s">
        <v>1902</v>
      </c>
      <c r="EPN1" s="12" t="s">
        <v>2089</v>
      </c>
      <c r="EPO1" s="12" t="s">
        <v>2090</v>
      </c>
      <c r="EPP1" s="12" t="s">
        <v>2092</v>
      </c>
      <c r="EPQ1" s="12" t="s">
        <v>3400</v>
      </c>
      <c r="EPR1" s="12" t="s">
        <v>75</v>
      </c>
      <c r="EPS1" s="12" t="s">
        <v>126</v>
      </c>
      <c r="EPT1" s="12" t="s">
        <v>3402</v>
      </c>
      <c r="EPU1" s="12" t="s">
        <v>1902</v>
      </c>
      <c r="EPV1" s="12" t="s">
        <v>2089</v>
      </c>
      <c r="EPW1" s="12" t="s">
        <v>2090</v>
      </c>
      <c r="EPX1" s="12" t="s">
        <v>2092</v>
      </c>
      <c r="EPY1" s="12" t="s">
        <v>3400</v>
      </c>
      <c r="EPZ1" s="12" t="s">
        <v>75</v>
      </c>
      <c r="EQA1" s="12" t="s">
        <v>126</v>
      </c>
      <c r="EQB1" s="12" t="s">
        <v>3402</v>
      </c>
      <c r="EQC1" s="12" t="s">
        <v>1902</v>
      </c>
      <c r="EQD1" s="12" t="s">
        <v>2089</v>
      </c>
      <c r="EQE1" s="12" t="s">
        <v>2090</v>
      </c>
      <c r="EQF1" s="12" t="s">
        <v>2092</v>
      </c>
      <c r="EQG1" s="12" t="s">
        <v>3400</v>
      </c>
      <c r="EQH1" s="12" t="s">
        <v>75</v>
      </c>
      <c r="EQI1" s="12" t="s">
        <v>126</v>
      </c>
      <c r="EQJ1" s="12" t="s">
        <v>3402</v>
      </c>
      <c r="EQK1" s="12" t="s">
        <v>1902</v>
      </c>
      <c r="EQL1" s="12" t="s">
        <v>2089</v>
      </c>
      <c r="EQM1" s="12" t="s">
        <v>2090</v>
      </c>
      <c r="EQN1" s="12" t="s">
        <v>2092</v>
      </c>
      <c r="EQO1" s="12" t="s">
        <v>3400</v>
      </c>
      <c r="EQP1" s="12" t="s">
        <v>75</v>
      </c>
      <c r="EQQ1" s="12" t="s">
        <v>126</v>
      </c>
      <c r="EQR1" s="12" t="s">
        <v>3402</v>
      </c>
      <c r="EQS1" s="12" t="s">
        <v>1902</v>
      </c>
      <c r="EQT1" s="12" t="s">
        <v>2089</v>
      </c>
      <c r="EQU1" s="12" t="s">
        <v>2090</v>
      </c>
      <c r="EQV1" s="12" t="s">
        <v>2092</v>
      </c>
      <c r="EQW1" s="12" t="s">
        <v>3400</v>
      </c>
      <c r="EQX1" s="12" t="s">
        <v>75</v>
      </c>
      <c r="EQY1" s="12" t="s">
        <v>126</v>
      </c>
      <c r="EQZ1" s="12" t="s">
        <v>3402</v>
      </c>
      <c r="ERA1" s="12" t="s">
        <v>1902</v>
      </c>
      <c r="ERB1" s="12" t="s">
        <v>2089</v>
      </c>
      <c r="ERC1" s="12" t="s">
        <v>2090</v>
      </c>
      <c r="ERD1" s="12" t="s">
        <v>2092</v>
      </c>
      <c r="ERE1" s="12" t="s">
        <v>3400</v>
      </c>
      <c r="ERF1" s="12" t="s">
        <v>75</v>
      </c>
      <c r="ERG1" s="12" t="s">
        <v>126</v>
      </c>
      <c r="ERH1" s="12" t="s">
        <v>3402</v>
      </c>
      <c r="ERI1" s="12" t="s">
        <v>1902</v>
      </c>
      <c r="ERJ1" s="12" t="s">
        <v>2089</v>
      </c>
      <c r="ERK1" s="12" t="s">
        <v>2090</v>
      </c>
      <c r="ERL1" s="12" t="s">
        <v>2092</v>
      </c>
      <c r="ERM1" s="12" t="s">
        <v>3400</v>
      </c>
      <c r="ERN1" s="12" t="s">
        <v>75</v>
      </c>
      <c r="ERO1" s="12" t="s">
        <v>126</v>
      </c>
      <c r="ERP1" s="12" t="s">
        <v>3402</v>
      </c>
      <c r="ERQ1" s="12" t="s">
        <v>1902</v>
      </c>
      <c r="ERR1" s="12" t="s">
        <v>2089</v>
      </c>
      <c r="ERS1" s="12" t="s">
        <v>2090</v>
      </c>
      <c r="ERT1" s="12" t="s">
        <v>2092</v>
      </c>
      <c r="ERU1" s="12" t="s">
        <v>3400</v>
      </c>
      <c r="ERV1" s="12" t="s">
        <v>75</v>
      </c>
      <c r="ERW1" s="12" t="s">
        <v>126</v>
      </c>
      <c r="ERX1" s="12" t="s">
        <v>3402</v>
      </c>
      <c r="ERY1" s="12" t="s">
        <v>1902</v>
      </c>
      <c r="ERZ1" s="12" t="s">
        <v>2089</v>
      </c>
      <c r="ESA1" s="12" t="s">
        <v>2090</v>
      </c>
      <c r="ESB1" s="12" t="s">
        <v>2092</v>
      </c>
      <c r="ESC1" s="12" t="s">
        <v>3400</v>
      </c>
      <c r="ESD1" s="12" t="s">
        <v>75</v>
      </c>
      <c r="ESE1" s="12" t="s">
        <v>126</v>
      </c>
      <c r="ESF1" s="12" t="s">
        <v>3402</v>
      </c>
      <c r="ESG1" s="12" t="s">
        <v>1902</v>
      </c>
      <c r="ESH1" s="12" t="s">
        <v>2089</v>
      </c>
      <c r="ESI1" s="12" t="s">
        <v>2090</v>
      </c>
      <c r="ESJ1" s="12" t="s">
        <v>2092</v>
      </c>
      <c r="ESK1" s="12" t="s">
        <v>3400</v>
      </c>
      <c r="ESL1" s="12" t="s">
        <v>75</v>
      </c>
      <c r="ESM1" s="12" t="s">
        <v>126</v>
      </c>
      <c r="ESN1" s="12" t="s">
        <v>3402</v>
      </c>
      <c r="ESO1" s="12" t="s">
        <v>1902</v>
      </c>
      <c r="ESP1" s="12" t="s">
        <v>2089</v>
      </c>
      <c r="ESQ1" s="12" t="s">
        <v>2090</v>
      </c>
      <c r="ESR1" s="12" t="s">
        <v>2092</v>
      </c>
      <c r="ESS1" s="12" t="s">
        <v>3400</v>
      </c>
      <c r="EST1" s="12" t="s">
        <v>75</v>
      </c>
      <c r="ESU1" s="12" t="s">
        <v>126</v>
      </c>
      <c r="ESV1" s="12" t="s">
        <v>3402</v>
      </c>
      <c r="ESW1" s="12" t="s">
        <v>1902</v>
      </c>
      <c r="ESX1" s="12" t="s">
        <v>2089</v>
      </c>
      <c r="ESY1" s="12" t="s">
        <v>2090</v>
      </c>
      <c r="ESZ1" s="12" t="s">
        <v>2092</v>
      </c>
      <c r="ETA1" s="12" t="s">
        <v>3400</v>
      </c>
      <c r="ETB1" s="12" t="s">
        <v>75</v>
      </c>
      <c r="ETC1" s="12" t="s">
        <v>126</v>
      </c>
      <c r="ETD1" s="12" t="s">
        <v>3402</v>
      </c>
      <c r="ETE1" s="12" t="s">
        <v>1902</v>
      </c>
      <c r="ETF1" s="12" t="s">
        <v>2089</v>
      </c>
      <c r="ETG1" s="12" t="s">
        <v>2090</v>
      </c>
      <c r="ETH1" s="12" t="s">
        <v>2092</v>
      </c>
      <c r="ETI1" s="12" t="s">
        <v>3400</v>
      </c>
      <c r="ETJ1" s="12" t="s">
        <v>75</v>
      </c>
      <c r="ETK1" s="12" t="s">
        <v>126</v>
      </c>
      <c r="ETL1" s="12" t="s">
        <v>3402</v>
      </c>
      <c r="ETM1" s="12" t="s">
        <v>1902</v>
      </c>
      <c r="ETN1" s="12" t="s">
        <v>2089</v>
      </c>
      <c r="ETO1" s="12" t="s">
        <v>2090</v>
      </c>
      <c r="ETP1" s="12" t="s">
        <v>2092</v>
      </c>
      <c r="ETQ1" s="12" t="s">
        <v>3400</v>
      </c>
      <c r="ETR1" s="12" t="s">
        <v>75</v>
      </c>
      <c r="ETS1" s="12" t="s">
        <v>126</v>
      </c>
      <c r="ETT1" s="12" t="s">
        <v>3402</v>
      </c>
      <c r="ETU1" s="12" t="s">
        <v>1902</v>
      </c>
      <c r="ETV1" s="12" t="s">
        <v>2089</v>
      </c>
      <c r="ETW1" s="12" t="s">
        <v>2090</v>
      </c>
      <c r="ETX1" s="12" t="s">
        <v>2092</v>
      </c>
      <c r="ETY1" s="12" t="s">
        <v>3400</v>
      </c>
      <c r="ETZ1" s="12" t="s">
        <v>75</v>
      </c>
      <c r="EUA1" s="12" t="s">
        <v>126</v>
      </c>
      <c r="EUB1" s="12" t="s">
        <v>3402</v>
      </c>
      <c r="EUC1" s="12" t="s">
        <v>1902</v>
      </c>
      <c r="EUD1" s="12" t="s">
        <v>2089</v>
      </c>
      <c r="EUE1" s="12" t="s">
        <v>2090</v>
      </c>
      <c r="EUF1" s="12" t="s">
        <v>2092</v>
      </c>
      <c r="EUG1" s="12" t="s">
        <v>3400</v>
      </c>
      <c r="EUH1" s="12" t="s">
        <v>75</v>
      </c>
      <c r="EUI1" s="12" t="s">
        <v>126</v>
      </c>
      <c r="EUJ1" s="12" t="s">
        <v>3402</v>
      </c>
      <c r="EUK1" s="12" t="s">
        <v>1902</v>
      </c>
      <c r="EUL1" s="12" t="s">
        <v>2089</v>
      </c>
      <c r="EUM1" s="12" t="s">
        <v>2090</v>
      </c>
      <c r="EUN1" s="12" t="s">
        <v>2092</v>
      </c>
      <c r="EUO1" s="12" t="s">
        <v>3400</v>
      </c>
      <c r="EUP1" s="12" t="s">
        <v>75</v>
      </c>
      <c r="EUQ1" s="12" t="s">
        <v>126</v>
      </c>
      <c r="EUR1" s="12" t="s">
        <v>3402</v>
      </c>
      <c r="EUS1" s="12" t="s">
        <v>1902</v>
      </c>
      <c r="EUT1" s="12" t="s">
        <v>2089</v>
      </c>
      <c r="EUU1" s="12" t="s">
        <v>2090</v>
      </c>
      <c r="EUV1" s="12" t="s">
        <v>2092</v>
      </c>
      <c r="EUW1" s="12" t="s">
        <v>3400</v>
      </c>
      <c r="EUX1" s="12" t="s">
        <v>75</v>
      </c>
      <c r="EUY1" s="12" t="s">
        <v>126</v>
      </c>
      <c r="EUZ1" s="12" t="s">
        <v>3402</v>
      </c>
      <c r="EVA1" s="12" t="s">
        <v>1902</v>
      </c>
      <c r="EVB1" s="12" t="s">
        <v>2089</v>
      </c>
      <c r="EVC1" s="12" t="s">
        <v>2090</v>
      </c>
      <c r="EVD1" s="12" t="s">
        <v>2092</v>
      </c>
      <c r="EVE1" s="12" t="s">
        <v>3400</v>
      </c>
      <c r="EVF1" s="12" t="s">
        <v>75</v>
      </c>
      <c r="EVG1" s="12" t="s">
        <v>126</v>
      </c>
      <c r="EVH1" s="12" t="s">
        <v>3402</v>
      </c>
      <c r="EVI1" s="12" t="s">
        <v>1902</v>
      </c>
      <c r="EVJ1" s="12" t="s">
        <v>2089</v>
      </c>
      <c r="EVK1" s="12" t="s">
        <v>2090</v>
      </c>
      <c r="EVL1" s="12" t="s">
        <v>2092</v>
      </c>
      <c r="EVM1" s="12" t="s">
        <v>3400</v>
      </c>
      <c r="EVN1" s="12" t="s">
        <v>75</v>
      </c>
      <c r="EVO1" s="12" t="s">
        <v>126</v>
      </c>
      <c r="EVP1" s="12" t="s">
        <v>3402</v>
      </c>
      <c r="EVQ1" s="12" t="s">
        <v>1902</v>
      </c>
      <c r="EVR1" s="12" t="s">
        <v>2089</v>
      </c>
      <c r="EVS1" s="12" t="s">
        <v>2090</v>
      </c>
      <c r="EVT1" s="12" t="s">
        <v>2092</v>
      </c>
      <c r="EVU1" s="12" t="s">
        <v>3400</v>
      </c>
      <c r="EVV1" s="12" t="s">
        <v>75</v>
      </c>
      <c r="EVW1" s="12" t="s">
        <v>126</v>
      </c>
      <c r="EVX1" s="12" t="s">
        <v>3402</v>
      </c>
      <c r="EVY1" s="12" t="s">
        <v>1902</v>
      </c>
      <c r="EVZ1" s="12" t="s">
        <v>2089</v>
      </c>
      <c r="EWA1" s="12" t="s">
        <v>2090</v>
      </c>
      <c r="EWB1" s="12" t="s">
        <v>2092</v>
      </c>
      <c r="EWC1" s="12" t="s">
        <v>3400</v>
      </c>
      <c r="EWD1" s="12" t="s">
        <v>75</v>
      </c>
      <c r="EWE1" s="12" t="s">
        <v>126</v>
      </c>
      <c r="EWF1" s="12" t="s">
        <v>3402</v>
      </c>
      <c r="EWG1" s="12" t="s">
        <v>1902</v>
      </c>
      <c r="EWH1" s="12" t="s">
        <v>2089</v>
      </c>
      <c r="EWI1" s="12" t="s">
        <v>2090</v>
      </c>
      <c r="EWJ1" s="12" t="s">
        <v>2092</v>
      </c>
      <c r="EWK1" s="12" t="s">
        <v>3400</v>
      </c>
      <c r="EWL1" s="12" t="s">
        <v>75</v>
      </c>
      <c r="EWM1" s="12" t="s">
        <v>126</v>
      </c>
      <c r="EWN1" s="12" t="s">
        <v>3402</v>
      </c>
      <c r="EWO1" s="12" t="s">
        <v>1902</v>
      </c>
      <c r="EWP1" s="12" t="s">
        <v>2089</v>
      </c>
      <c r="EWQ1" s="12" t="s">
        <v>2090</v>
      </c>
      <c r="EWR1" s="12" t="s">
        <v>2092</v>
      </c>
      <c r="EWS1" s="12" t="s">
        <v>3400</v>
      </c>
      <c r="EWT1" s="12" t="s">
        <v>75</v>
      </c>
      <c r="EWU1" s="12" t="s">
        <v>126</v>
      </c>
      <c r="EWV1" s="12" t="s">
        <v>3402</v>
      </c>
      <c r="EWW1" s="12" t="s">
        <v>1902</v>
      </c>
      <c r="EWX1" s="12" t="s">
        <v>2089</v>
      </c>
      <c r="EWY1" s="12" t="s">
        <v>2090</v>
      </c>
      <c r="EWZ1" s="12" t="s">
        <v>2092</v>
      </c>
      <c r="EXA1" s="12" t="s">
        <v>3400</v>
      </c>
      <c r="EXB1" s="12" t="s">
        <v>75</v>
      </c>
      <c r="EXC1" s="12" t="s">
        <v>126</v>
      </c>
      <c r="EXD1" s="12" t="s">
        <v>3402</v>
      </c>
      <c r="EXE1" s="12" t="s">
        <v>1902</v>
      </c>
      <c r="EXF1" s="12" t="s">
        <v>2089</v>
      </c>
      <c r="EXG1" s="12" t="s">
        <v>2090</v>
      </c>
      <c r="EXH1" s="12" t="s">
        <v>2092</v>
      </c>
      <c r="EXI1" s="12" t="s">
        <v>3400</v>
      </c>
      <c r="EXJ1" s="12" t="s">
        <v>75</v>
      </c>
      <c r="EXK1" s="12" t="s">
        <v>126</v>
      </c>
      <c r="EXL1" s="12" t="s">
        <v>3402</v>
      </c>
      <c r="EXM1" s="12" t="s">
        <v>1902</v>
      </c>
      <c r="EXN1" s="12" t="s">
        <v>2089</v>
      </c>
      <c r="EXO1" s="12" t="s">
        <v>2090</v>
      </c>
      <c r="EXP1" s="12" t="s">
        <v>2092</v>
      </c>
      <c r="EXQ1" s="12" t="s">
        <v>3400</v>
      </c>
      <c r="EXR1" s="12" t="s">
        <v>75</v>
      </c>
      <c r="EXS1" s="12" t="s">
        <v>126</v>
      </c>
      <c r="EXT1" s="12" t="s">
        <v>3402</v>
      </c>
      <c r="EXU1" s="12" t="s">
        <v>1902</v>
      </c>
      <c r="EXV1" s="12" t="s">
        <v>2089</v>
      </c>
      <c r="EXW1" s="12" t="s">
        <v>2090</v>
      </c>
      <c r="EXX1" s="12" t="s">
        <v>2092</v>
      </c>
      <c r="EXY1" s="12" t="s">
        <v>3400</v>
      </c>
      <c r="EXZ1" s="12" t="s">
        <v>75</v>
      </c>
      <c r="EYA1" s="12" t="s">
        <v>126</v>
      </c>
      <c r="EYB1" s="12" t="s">
        <v>3402</v>
      </c>
      <c r="EYC1" s="12" t="s">
        <v>1902</v>
      </c>
      <c r="EYD1" s="12" t="s">
        <v>2089</v>
      </c>
      <c r="EYE1" s="12" t="s">
        <v>2090</v>
      </c>
      <c r="EYF1" s="12" t="s">
        <v>2092</v>
      </c>
      <c r="EYG1" s="12" t="s">
        <v>3400</v>
      </c>
      <c r="EYH1" s="12" t="s">
        <v>75</v>
      </c>
      <c r="EYI1" s="12" t="s">
        <v>126</v>
      </c>
      <c r="EYJ1" s="12" t="s">
        <v>3402</v>
      </c>
      <c r="EYK1" s="12" t="s">
        <v>1902</v>
      </c>
      <c r="EYL1" s="12" t="s">
        <v>2089</v>
      </c>
      <c r="EYM1" s="12" t="s">
        <v>2090</v>
      </c>
      <c r="EYN1" s="12" t="s">
        <v>2092</v>
      </c>
      <c r="EYO1" s="12" t="s">
        <v>3400</v>
      </c>
      <c r="EYP1" s="12" t="s">
        <v>75</v>
      </c>
      <c r="EYQ1" s="12" t="s">
        <v>126</v>
      </c>
      <c r="EYR1" s="12" t="s">
        <v>3402</v>
      </c>
      <c r="EYS1" s="12" t="s">
        <v>1902</v>
      </c>
      <c r="EYT1" s="12" t="s">
        <v>2089</v>
      </c>
      <c r="EYU1" s="12" t="s">
        <v>2090</v>
      </c>
      <c r="EYV1" s="12" t="s">
        <v>2092</v>
      </c>
      <c r="EYW1" s="12" t="s">
        <v>3400</v>
      </c>
      <c r="EYX1" s="12" t="s">
        <v>75</v>
      </c>
      <c r="EYY1" s="12" t="s">
        <v>126</v>
      </c>
      <c r="EYZ1" s="12" t="s">
        <v>3402</v>
      </c>
      <c r="EZA1" s="12" t="s">
        <v>1902</v>
      </c>
      <c r="EZB1" s="12" t="s">
        <v>2089</v>
      </c>
      <c r="EZC1" s="12" t="s">
        <v>2090</v>
      </c>
      <c r="EZD1" s="12" t="s">
        <v>2092</v>
      </c>
      <c r="EZE1" s="12" t="s">
        <v>3400</v>
      </c>
      <c r="EZF1" s="12" t="s">
        <v>75</v>
      </c>
      <c r="EZG1" s="12" t="s">
        <v>126</v>
      </c>
      <c r="EZH1" s="12" t="s">
        <v>3402</v>
      </c>
      <c r="EZI1" s="12" t="s">
        <v>1902</v>
      </c>
      <c r="EZJ1" s="12" t="s">
        <v>2089</v>
      </c>
      <c r="EZK1" s="12" t="s">
        <v>2090</v>
      </c>
      <c r="EZL1" s="12" t="s">
        <v>2092</v>
      </c>
      <c r="EZM1" s="12" t="s">
        <v>3400</v>
      </c>
      <c r="EZN1" s="12" t="s">
        <v>75</v>
      </c>
      <c r="EZO1" s="12" t="s">
        <v>126</v>
      </c>
      <c r="EZP1" s="12" t="s">
        <v>3402</v>
      </c>
      <c r="EZQ1" s="12" t="s">
        <v>1902</v>
      </c>
      <c r="EZR1" s="12" t="s">
        <v>2089</v>
      </c>
      <c r="EZS1" s="12" t="s">
        <v>2090</v>
      </c>
      <c r="EZT1" s="12" t="s">
        <v>2092</v>
      </c>
      <c r="EZU1" s="12" t="s">
        <v>3400</v>
      </c>
      <c r="EZV1" s="12" t="s">
        <v>75</v>
      </c>
      <c r="EZW1" s="12" t="s">
        <v>126</v>
      </c>
      <c r="EZX1" s="12" t="s">
        <v>3402</v>
      </c>
      <c r="EZY1" s="12" t="s">
        <v>1902</v>
      </c>
      <c r="EZZ1" s="12" t="s">
        <v>2089</v>
      </c>
      <c r="FAA1" s="12" t="s">
        <v>2090</v>
      </c>
      <c r="FAB1" s="12" t="s">
        <v>2092</v>
      </c>
      <c r="FAC1" s="12" t="s">
        <v>3400</v>
      </c>
      <c r="FAD1" s="12" t="s">
        <v>75</v>
      </c>
      <c r="FAE1" s="12" t="s">
        <v>126</v>
      </c>
      <c r="FAF1" s="12" t="s">
        <v>3402</v>
      </c>
      <c r="FAG1" s="12" t="s">
        <v>1902</v>
      </c>
      <c r="FAH1" s="12" t="s">
        <v>2089</v>
      </c>
      <c r="FAI1" s="12" t="s">
        <v>2090</v>
      </c>
      <c r="FAJ1" s="12" t="s">
        <v>2092</v>
      </c>
      <c r="FAK1" s="12" t="s">
        <v>3400</v>
      </c>
      <c r="FAL1" s="12" t="s">
        <v>75</v>
      </c>
      <c r="FAM1" s="12" t="s">
        <v>126</v>
      </c>
      <c r="FAN1" s="12" t="s">
        <v>3402</v>
      </c>
      <c r="FAO1" s="12" t="s">
        <v>1902</v>
      </c>
      <c r="FAP1" s="12" t="s">
        <v>2089</v>
      </c>
      <c r="FAQ1" s="12" t="s">
        <v>2090</v>
      </c>
      <c r="FAR1" s="12" t="s">
        <v>2092</v>
      </c>
      <c r="FAS1" s="12" t="s">
        <v>3400</v>
      </c>
      <c r="FAT1" s="12" t="s">
        <v>75</v>
      </c>
      <c r="FAU1" s="12" t="s">
        <v>126</v>
      </c>
      <c r="FAV1" s="12" t="s">
        <v>3402</v>
      </c>
      <c r="FAW1" s="12" t="s">
        <v>1902</v>
      </c>
      <c r="FAX1" s="12" t="s">
        <v>2089</v>
      </c>
      <c r="FAY1" s="12" t="s">
        <v>2090</v>
      </c>
      <c r="FAZ1" s="12" t="s">
        <v>2092</v>
      </c>
      <c r="FBA1" s="12" t="s">
        <v>3400</v>
      </c>
      <c r="FBB1" s="12" t="s">
        <v>75</v>
      </c>
      <c r="FBC1" s="12" t="s">
        <v>126</v>
      </c>
      <c r="FBD1" s="12" t="s">
        <v>3402</v>
      </c>
      <c r="FBE1" s="12" t="s">
        <v>1902</v>
      </c>
      <c r="FBF1" s="12" t="s">
        <v>2089</v>
      </c>
      <c r="FBG1" s="12" t="s">
        <v>2090</v>
      </c>
      <c r="FBH1" s="12" t="s">
        <v>2092</v>
      </c>
      <c r="FBI1" s="12" t="s">
        <v>3400</v>
      </c>
      <c r="FBJ1" s="12" t="s">
        <v>75</v>
      </c>
      <c r="FBK1" s="12" t="s">
        <v>126</v>
      </c>
      <c r="FBL1" s="12" t="s">
        <v>3402</v>
      </c>
      <c r="FBM1" s="12" t="s">
        <v>1902</v>
      </c>
      <c r="FBN1" s="12" t="s">
        <v>2089</v>
      </c>
      <c r="FBO1" s="12" t="s">
        <v>2090</v>
      </c>
      <c r="FBP1" s="12" t="s">
        <v>2092</v>
      </c>
      <c r="FBQ1" s="12" t="s">
        <v>3400</v>
      </c>
      <c r="FBR1" s="12" t="s">
        <v>75</v>
      </c>
      <c r="FBS1" s="12" t="s">
        <v>126</v>
      </c>
      <c r="FBT1" s="12" t="s">
        <v>3402</v>
      </c>
      <c r="FBU1" s="12" t="s">
        <v>1902</v>
      </c>
      <c r="FBV1" s="12" t="s">
        <v>2089</v>
      </c>
      <c r="FBW1" s="12" t="s">
        <v>2090</v>
      </c>
      <c r="FBX1" s="12" t="s">
        <v>2092</v>
      </c>
      <c r="FBY1" s="12" t="s">
        <v>3400</v>
      </c>
      <c r="FBZ1" s="12" t="s">
        <v>75</v>
      </c>
      <c r="FCA1" s="12" t="s">
        <v>126</v>
      </c>
      <c r="FCB1" s="12" t="s">
        <v>3402</v>
      </c>
      <c r="FCC1" s="12" t="s">
        <v>1902</v>
      </c>
      <c r="FCD1" s="12" t="s">
        <v>2089</v>
      </c>
      <c r="FCE1" s="12" t="s">
        <v>2090</v>
      </c>
      <c r="FCF1" s="12" t="s">
        <v>2092</v>
      </c>
      <c r="FCG1" s="12" t="s">
        <v>3400</v>
      </c>
      <c r="FCH1" s="12" t="s">
        <v>75</v>
      </c>
      <c r="FCI1" s="12" t="s">
        <v>126</v>
      </c>
      <c r="FCJ1" s="12" t="s">
        <v>3402</v>
      </c>
      <c r="FCK1" s="12" t="s">
        <v>1902</v>
      </c>
      <c r="FCL1" s="12" t="s">
        <v>2089</v>
      </c>
      <c r="FCM1" s="12" t="s">
        <v>2090</v>
      </c>
      <c r="FCN1" s="12" t="s">
        <v>2092</v>
      </c>
      <c r="FCO1" s="12" t="s">
        <v>3400</v>
      </c>
      <c r="FCP1" s="12" t="s">
        <v>75</v>
      </c>
      <c r="FCQ1" s="12" t="s">
        <v>126</v>
      </c>
      <c r="FCR1" s="12" t="s">
        <v>3402</v>
      </c>
      <c r="FCS1" s="12" t="s">
        <v>1902</v>
      </c>
      <c r="FCT1" s="12" t="s">
        <v>2089</v>
      </c>
      <c r="FCU1" s="12" t="s">
        <v>2090</v>
      </c>
      <c r="FCV1" s="12" t="s">
        <v>2092</v>
      </c>
      <c r="FCW1" s="12" t="s">
        <v>3400</v>
      </c>
      <c r="FCX1" s="12" t="s">
        <v>75</v>
      </c>
      <c r="FCY1" s="12" t="s">
        <v>126</v>
      </c>
      <c r="FCZ1" s="12" t="s">
        <v>3402</v>
      </c>
      <c r="FDA1" s="12" t="s">
        <v>1902</v>
      </c>
      <c r="FDB1" s="12" t="s">
        <v>2089</v>
      </c>
      <c r="FDC1" s="12" t="s">
        <v>2090</v>
      </c>
      <c r="FDD1" s="12" t="s">
        <v>2092</v>
      </c>
      <c r="FDE1" s="12" t="s">
        <v>3400</v>
      </c>
      <c r="FDF1" s="12" t="s">
        <v>75</v>
      </c>
      <c r="FDG1" s="12" t="s">
        <v>126</v>
      </c>
      <c r="FDH1" s="12" t="s">
        <v>3402</v>
      </c>
      <c r="FDI1" s="12" t="s">
        <v>1902</v>
      </c>
      <c r="FDJ1" s="12" t="s">
        <v>2089</v>
      </c>
      <c r="FDK1" s="12" t="s">
        <v>2090</v>
      </c>
      <c r="FDL1" s="12" t="s">
        <v>2092</v>
      </c>
      <c r="FDM1" s="12" t="s">
        <v>3400</v>
      </c>
      <c r="FDN1" s="12" t="s">
        <v>75</v>
      </c>
      <c r="FDO1" s="12" t="s">
        <v>126</v>
      </c>
      <c r="FDP1" s="12" t="s">
        <v>3402</v>
      </c>
      <c r="FDQ1" s="12" t="s">
        <v>1902</v>
      </c>
      <c r="FDR1" s="12" t="s">
        <v>2089</v>
      </c>
      <c r="FDS1" s="12" t="s">
        <v>2090</v>
      </c>
      <c r="FDT1" s="12" t="s">
        <v>2092</v>
      </c>
      <c r="FDU1" s="12" t="s">
        <v>3400</v>
      </c>
      <c r="FDV1" s="12" t="s">
        <v>75</v>
      </c>
      <c r="FDW1" s="12" t="s">
        <v>126</v>
      </c>
      <c r="FDX1" s="12" t="s">
        <v>3402</v>
      </c>
      <c r="FDY1" s="12" t="s">
        <v>1902</v>
      </c>
      <c r="FDZ1" s="12" t="s">
        <v>2089</v>
      </c>
      <c r="FEA1" s="12" t="s">
        <v>2090</v>
      </c>
      <c r="FEB1" s="12" t="s">
        <v>2092</v>
      </c>
      <c r="FEC1" s="12" t="s">
        <v>3400</v>
      </c>
      <c r="FED1" s="12" t="s">
        <v>75</v>
      </c>
      <c r="FEE1" s="12" t="s">
        <v>126</v>
      </c>
      <c r="FEF1" s="12" t="s">
        <v>3402</v>
      </c>
      <c r="FEG1" s="12" t="s">
        <v>1902</v>
      </c>
      <c r="FEH1" s="12" t="s">
        <v>2089</v>
      </c>
      <c r="FEI1" s="12" t="s">
        <v>2090</v>
      </c>
      <c r="FEJ1" s="12" t="s">
        <v>2092</v>
      </c>
      <c r="FEK1" s="12" t="s">
        <v>3400</v>
      </c>
      <c r="FEL1" s="12" t="s">
        <v>75</v>
      </c>
      <c r="FEM1" s="12" t="s">
        <v>126</v>
      </c>
      <c r="FEN1" s="12" t="s">
        <v>3402</v>
      </c>
      <c r="FEO1" s="12" t="s">
        <v>1902</v>
      </c>
      <c r="FEP1" s="12" t="s">
        <v>2089</v>
      </c>
      <c r="FEQ1" s="12" t="s">
        <v>2090</v>
      </c>
      <c r="FER1" s="12" t="s">
        <v>2092</v>
      </c>
      <c r="FES1" s="12" t="s">
        <v>3400</v>
      </c>
      <c r="FET1" s="12" t="s">
        <v>75</v>
      </c>
      <c r="FEU1" s="12" t="s">
        <v>126</v>
      </c>
      <c r="FEV1" s="12" t="s">
        <v>3402</v>
      </c>
      <c r="FEW1" s="12" t="s">
        <v>1902</v>
      </c>
      <c r="FEX1" s="12" t="s">
        <v>2089</v>
      </c>
      <c r="FEY1" s="12" t="s">
        <v>2090</v>
      </c>
      <c r="FEZ1" s="12" t="s">
        <v>2092</v>
      </c>
      <c r="FFA1" s="12" t="s">
        <v>3400</v>
      </c>
      <c r="FFB1" s="12" t="s">
        <v>75</v>
      </c>
      <c r="FFC1" s="12" t="s">
        <v>126</v>
      </c>
      <c r="FFD1" s="12" t="s">
        <v>3402</v>
      </c>
      <c r="FFE1" s="12" t="s">
        <v>1902</v>
      </c>
      <c r="FFF1" s="12" t="s">
        <v>2089</v>
      </c>
      <c r="FFG1" s="12" t="s">
        <v>2090</v>
      </c>
      <c r="FFH1" s="12" t="s">
        <v>2092</v>
      </c>
      <c r="FFI1" s="12" t="s">
        <v>3400</v>
      </c>
      <c r="FFJ1" s="12" t="s">
        <v>75</v>
      </c>
      <c r="FFK1" s="12" t="s">
        <v>126</v>
      </c>
      <c r="FFL1" s="12" t="s">
        <v>3402</v>
      </c>
      <c r="FFM1" s="12" t="s">
        <v>1902</v>
      </c>
      <c r="FFN1" s="12" t="s">
        <v>2089</v>
      </c>
      <c r="FFO1" s="12" t="s">
        <v>2090</v>
      </c>
      <c r="FFP1" s="12" t="s">
        <v>2092</v>
      </c>
      <c r="FFQ1" s="12" t="s">
        <v>3400</v>
      </c>
      <c r="FFR1" s="12" t="s">
        <v>75</v>
      </c>
      <c r="FFS1" s="12" t="s">
        <v>126</v>
      </c>
      <c r="FFT1" s="12" t="s">
        <v>3402</v>
      </c>
      <c r="FFU1" s="12" t="s">
        <v>1902</v>
      </c>
      <c r="FFV1" s="12" t="s">
        <v>2089</v>
      </c>
      <c r="FFW1" s="12" t="s">
        <v>2090</v>
      </c>
      <c r="FFX1" s="12" t="s">
        <v>2092</v>
      </c>
      <c r="FFY1" s="12" t="s">
        <v>3400</v>
      </c>
      <c r="FFZ1" s="12" t="s">
        <v>75</v>
      </c>
      <c r="FGA1" s="12" t="s">
        <v>126</v>
      </c>
      <c r="FGB1" s="12" t="s">
        <v>3402</v>
      </c>
      <c r="FGC1" s="12" t="s">
        <v>1902</v>
      </c>
      <c r="FGD1" s="12" t="s">
        <v>2089</v>
      </c>
      <c r="FGE1" s="12" t="s">
        <v>2090</v>
      </c>
      <c r="FGF1" s="12" t="s">
        <v>2092</v>
      </c>
      <c r="FGG1" s="12" t="s">
        <v>3400</v>
      </c>
      <c r="FGH1" s="12" t="s">
        <v>75</v>
      </c>
      <c r="FGI1" s="12" t="s">
        <v>126</v>
      </c>
      <c r="FGJ1" s="12" t="s">
        <v>3402</v>
      </c>
      <c r="FGK1" s="12" t="s">
        <v>1902</v>
      </c>
      <c r="FGL1" s="12" t="s">
        <v>2089</v>
      </c>
      <c r="FGM1" s="12" t="s">
        <v>2090</v>
      </c>
      <c r="FGN1" s="12" t="s">
        <v>2092</v>
      </c>
      <c r="FGO1" s="12" t="s">
        <v>3400</v>
      </c>
      <c r="FGP1" s="12" t="s">
        <v>75</v>
      </c>
      <c r="FGQ1" s="12" t="s">
        <v>126</v>
      </c>
      <c r="FGR1" s="12" t="s">
        <v>3402</v>
      </c>
      <c r="FGS1" s="12" t="s">
        <v>1902</v>
      </c>
      <c r="FGT1" s="12" t="s">
        <v>2089</v>
      </c>
      <c r="FGU1" s="12" t="s">
        <v>2090</v>
      </c>
      <c r="FGV1" s="12" t="s">
        <v>2092</v>
      </c>
      <c r="FGW1" s="12" t="s">
        <v>3400</v>
      </c>
      <c r="FGX1" s="12" t="s">
        <v>75</v>
      </c>
      <c r="FGY1" s="12" t="s">
        <v>126</v>
      </c>
      <c r="FGZ1" s="12" t="s">
        <v>3402</v>
      </c>
      <c r="FHA1" s="12" t="s">
        <v>1902</v>
      </c>
      <c r="FHB1" s="12" t="s">
        <v>2089</v>
      </c>
      <c r="FHC1" s="12" t="s">
        <v>2090</v>
      </c>
      <c r="FHD1" s="12" t="s">
        <v>2092</v>
      </c>
      <c r="FHE1" s="12" t="s">
        <v>3400</v>
      </c>
      <c r="FHF1" s="12" t="s">
        <v>75</v>
      </c>
      <c r="FHG1" s="12" t="s">
        <v>126</v>
      </c>
      <c r="FHH1" s="12" t="s">
        <v>3402</v>
      </c>
      <c r="FHI1" s="12" t="s">
        <v>1902</v>
      </c>
      <c r="FHJ1" s="12" t="s">
        <v>2089</v>
      </c>
      <c r="FHK1" s="12" t="s">
        <v>2090</v>
      </c>
      <c r="FHL1" s="12" t="s">
        <v>2092</v>
      </c>
      <c r="FHM1" s="12" t="s">
        <v>3400</v>
      </c>
      <c r="FHN1" s="12" t="s">
        <v>75</v>
      </c>
      <c r="FHO1" s="12" t="s">
        <v>126</v>
      </c>
      <c r="FHP1" s="12" t="s">
        <v>3402</v>
      </c>
      <c r="FHQ1" s="12" t="s">
        <v>1902</v>
      </c>
      <c r="FHR1" s="12" t="s">
        <v>2089</v>
      </c>
      <c r="FHS1" s="12" t="s">
        <v>2090</v>
      </c>
      <c r="FHT1" s="12" t="s">
        <v>2092</v>
      </c>
      <c r="FHU1" s="12" t="s">
        <v>3400</v>
      </c>
      <c r="FHV1" s="12" t="s">
        <v>75</v>
      </c>
      <c r="FHW1" s="12" t="s">
        <v>126</v>
      </c>
      <c r="FHX1" s="12" t="s">
        <v>3402</v>
      </c>
      <c r="FHY1" s="12" t="s">
        <v>1902</v>
      </c>
      <c r="FHZ1" s="12" t="s">
        <v>2089</v>
      </c>
      <c r="FIA1" s="12" t="s">
        <v>2090</v>
      </c>
      <c r="FIB1" s="12" t="s">
        <v>2092</v>
      </c>
      <c r="FIC1" s="12" t="s">
        <v>3400</v>
      </c>
      <c r="FID1" s="12" t="s">
        <v>75</v>
      </c>
      <c r="FIE1" s="12" t="s">
        <v>126</v>
      </c>
      <c r="FIF1" s="12" t="s">
        <v>3402</v>
      </c>
      <c r="FIG1" s="12" t="s">
        <v>1902</v>
      </c>
      <c r="FIH1" s="12" t="s">
        <v>2089</v>
      </c>
      <c r="FII1" s="12" t="s">
        <v>2090</v>
      </c>
      <c r="FIJ1" s="12" t="s">
        <v>2092</v>
      </c>
      <c r="FIK1" s="12" t="s">
        <v>3400</v>
      </c>
      <c r="FIL1" s="12" t="s">
        <v>75</v>
      </c>
      <c r="FIM1" s="12" t="s">
        <v>126</v>
      </c>
      <c r="FIN1" s="12" t="s">
        <v>3402</v>
      </c>
      <c r="FIO1" s="12" t="s">
        <v>1902</v>
      </c>
      <c r="FIP1" s="12" t="s">
        <v>2089</v>
      </c>
      <c r="FIQ1" s="12" t="s">
        <v>2090</v>
      </c>
      <c r="FIR1" s="12" t="s">
        <v>2092</v>
      </c>
      <c r="FIS1" s="12" t="s">
        <v>3400</v>
      </c>
      <c r="FIT1" s="12" t="s">
        <v>75</v>
      </c>
      <c r="FIU1" s="12" t="s">
        <v>126</v>
      </c>
      <c r="FIV1" s="12" t="s">
        <v>3402</v>
      </c>
      <c r="FIW1" s="12" t="s">
        <v>1902</v>
      </c>
      <c r="FIX1" s="12" t="s">
        <v>2089</v>
      </c>
      <c r="FIY1" s="12" t="s">
        <v>2090</v>
      </c>
      <c r="FIZ1" s="12" t="s">
        <v>2092</v>
      </c>
      <c r="FJA1" s="12" t="s">
        <v>3400</v>
      </c>
      <c r="FJB1" s="12" t="s">
        <v>75</v>
      </c>
      <c r="FJC1" s="12" t="s">
        <v>126</v>
      </c>
      <c r="FJD1" s="12" t="s">
        <v>3402</v>
      </c>
      <c r="FJE1" s="12" t="s">
        <v>1902</v>
      </c>
      <c r="FJF1" s="12" t="s">
        <v>2089</v>
      </c>
      <c r="FJG1" s="12" t="s">
        <v>2090</v>
      </c>
      <c r="FJH1" s="12" t="s">
        <v>2092</v>
      </c>
      <c r="FJI1" s="12" t="s">
        <v>3400</v>
      </c>
      <c r="FJJ1" s="12" t="s">
        <v>75</v>
      </c>
      <c r="FJK1" s="12" t="s">
        <v>126</v>
      </c>
      <c r="FJL1" s="12" t="s">
        <v>3402</v>
      </c>
      <c r="FJM1" s="12" t="s">
        <v>1902</v>
      </c>
      <c r="FJN1" s="12" t="s">
        <v>2089</v>
      </c>
      <c r="FJO1" s="12" t="s">
        <v>2090</v>
      </c>
      <c r="FJP1" s="12" t="s">
        <v>2092</v>
      </c>
      <c r="FJQ1" s="12" t="s">
        <v>3400</v>
      </c>
      <c r="FJR1" s="12" t="s">
        <v>75</v>
      </c>
      <c r="FJS1" s="12" t="s">
        <v>126</v>
      </c>
      <c r="FJT1" s="12" t="s">
        <v>3402</v>
      </c>
      <c r="FJU1" s="12" t="s">
        <v>1902</v>
      </c>
      <c r="FJV1" s="12" t="s">
        <v>2089</v>
      </c>
      <c r="FJW1" s="12" t="s">
        <v>2090</v>
      </c>
      <c r="FJX1" s="12" t="s">
        <v>2092</v>
      </c>
      <c r="FJY1" s="12" t="s">
        <v>3400</v>
      </c>
      <c r="FJZ1" s="12" t="s">
        <v>75</v>
      </c>
      <c r="FKA1" s="12" t="s">
        <v>126</v>
      </c>
      <c r="FKB1" s="12" t="s">
        <v>3402</v>
      </c>
      <c r="FKC1" s="12" t="s">
        <v>1902</v>
      </c>
      <c r="FKD1" s="12" t="s">
        <v>2089</v>
      </c>
      <c r="FKE1" s="12" t="s">
        <v>2090</v>
      </c>
      <c r="FKF1" s="12" t="s">
        <v>2092</v>
      </c>
      <c r="FKG1" s="12" t="s">
        <v>3400</v>
      </c>
      <c r="FKH1" s="12" t="s">
        <v>75</v>
      </c>
      <c r="FKI1" s="12" t="s">
        <v>126</v>
      </c>
      <c r="FKJ1" s="12" t="s">
        <v>3402</v>
      </c>
      <c r="FKK1" s="12" t="s">
        <v>1902</v>
      </c>
      <c r="FKL1" s="12" t="s">
        <v>2089</v>
      </c>
      <c r="FKM1" s="12" t="s">
        <v>2090</v>
      </c>
      <c r="FKN1" s="12" t="s">
        <v>2092</v>
      </c>
      <c r="FKO1" s="12" t="s">
        <v>3400</v>
      </c>
      <c r="FKP1" s="12" t="s">
        <v>75</v>
      </c>
      <c r="FKQ1" s="12" t="s">
        <v>126</v>
      </c>
      <c r="FKR1" s="12" t="s">
        <v>3402</v>
      </c>
      <c r="FKS1" s="12" t="s">
        <v>1902</v>
      </c>
      <c r="FKT1" s="12" t="s">
        <v>2089</v>
      </c>
      <c r="FKU1" s="12" t="s">
        <v>2090</v>
      </c>
      <c r="FKV1" s="12" t="s">
        <v>2092</v>
      </c>
      <c r="FKW1" s="12" t="s">
        <v>3400</v>
      </c>
      <c r="FKX1" s="12" t="s">
        <v>75</v>
      </c>
      <c r="FKY1" s="12" t="s">
        <v>126</v>
      </c>
      <c r="FKZ1" s="12" t="s">
        <v>3402</v>
      </c>
      <c r="FLA1" s="12" t="s">
        <v>1902</v>
      </c>
      <c r="FLB1" s="12" t="s">
        <v>2089</v>
      </c>
      <c r="FLC1" s="12" t="s">
        <v>2090</v>
      </c>
      <c r="FLD1" s="12" t="s">
        <v>2092</v>
      </c>
      <c r="FLE1" s="12" t="s">
        <v>3400</v>
      </c>
      <c r="FLF1" s="12" t="s">
        <v>75</v>
      </c>
      <c r="FLG1" s="12" t="s">
        <v>126</v>
      </c>
      <c r="FLH1" s="12" t="s">
        <v>3402</v>
      </c>
      <c r="FLI1" s="12" t="s">
        <v>1902</v>
      </c>
      <c r="FLJ1" s="12" t="s">
        <v>2089</v>
      </c>
      <c r="FLK1" s="12" t="s">
        <v>2090</v>
      </c>
      <c r="FLL1" s="12" t="s">
        <v>2092</v>
      </c>
      <c r="FLM1" s="12" t="s">
        <v>3400</v>
      </c>
      <c r="FLN1" s="12" t="s">
        <v>75</v>
      </c>
      <c r="FLO1" s="12" t="s">
        <v>126</v>
      </c>
      <c r="FLP1" s="12" t="s">
        <v>3402</v>
      </c>
      <c r="FLQ1" s="12" t="s">
        <v>1902</v>
      </c>
      <c r="FLR1" s="12" t="s">
        <v>2089</v>
      </c>
      <c r="FLS1" s="12" t="s">
        <v>2090</v>
      </c>
      <c r="FLT1" s="12" t="s">
        <v>2092</v>
      </c>
      <c r="FLU1" s="12" t="s">
        <v>3400</v>
      </c>
      <c r="FLV1" s="12" t="s">
        <v>75</v>
      </c>
      <c r="FLW1" s="12" t="s">
        <v>126</v>
      </c>
      <c r="FLX1" s="12" t="s">
        <v>3402</v>
      </c>
      <c r="FLY1" s="12" t="s">
        <v>1902</v>
      </c>
      <c r="FLZ1" s="12" t="s">
        <v>2089</v>
      </c>
      <c r="FMA1" s="12" t="s">
        <v>2090</v>
      </c>
      <c r="FMB1" s="12" t="s">
        <v>2092</v>
      </c>
      <c r="FMC1" s="12" t="s">
        <v>3400</v>
      </c>
      <c r="FMD1" s="12" t="s">
        <v>75</v>
      </c>
      <c r="FME1" s="12" t="s">
        <v>126</v>
      </c>
      <c r="FMF1" s="12" t="s">
        <v>3402</v>
      </c>
      <c r="FMG1" s="12" t="s">
        <v>1902</v>
      </c>
      <c r="FMH1" s="12" t="s">
        <v>2089</v>
      </c>
      <c r="FMI1" s="12" t="s">
        <v>2090</v>
      </c>
      <c r="FMJ1" s="12" t="s">
        <v>2092</v>
      </c>
      <c r="FMK1" s="12" t="s">
        <v>3400</v>
      </c>
      <c r="FML1" s="12" t="s">
        <v>75</v>
      </c>
      <c r="FMM1" s="12" t="s">
        <v>126</v>
      </c>
      <c r="FMN1" s="12" t="s">
        <v>3402</v>
      </c>
      <c r="FMO1" s="12" t="s">
        <v>1902</v>
      </c>
      <c r="FMP1" s="12" t="s">
        <v>2089</v>
      </c>
      <c r="FMQ1" s="12" t="s">
        <v>2090</v>
      </c>
      <c r="FMR1" s="12" t="s">
        <v>2092</v>
      </c>
      <c r="FMS1" s="12" t="s">
        <v>3400</v>
      </c>
      <c r="FMT1" s="12" t="s">
        <v>75</v>
      </c>
      <c r="FMU1" s="12" t="s">
        <v>126</v>
      </c>
      <c r="FMV1" s="12" t="s">
        <v>3402</v>
      </c>
      <c r="FMW1" s="12" t="s">
        <v>1902</v>
      </c>
      <c r="FMX1" s="12" t="s">
        <v>2089</v>
      </c>
      <c r="FMY1" s="12" t="s">
        <v>2090</v>
      </c>
      <c r="FMZ1" s="12" t="s">
        <v>2092</v>
      </c>
      <c r="FNA1" s="12" t="s">
        <v>3400</v>
      </c>
      <c r="FNB1" s="12" t="s">
        <v>75</v>
      </c>
      <c r="FNC1" s="12" t="s">
        <v>126</v>
      </c>
      <c r="FND1" s="12" t="s">
        <v>3402</v>
      </c>
      <c r="FNE1" s="12" t="s">
        <v>1902</v>
      </c>
      <c r="FNF1" s="12" t="s">
        <v>2089</v>
      </c>
      <c r="FNG1" s="12" t="s">
        <v>2090</v>
      </c>
      <c r="FNH1" s="12" t="s">
        <v>2092</v>
      </c>
      <c r="FNI1" s="12" t="s">
        <v>3400</v>
      </c>
      <c r="FNJ1" s="12" t="s">
        <v>75</v>
      </c>
      <c r="FNK1" s="12" t="s">
        <v>126</v>
      </c>
      <c r="FNL1" s="12" t="s">
        <v>3402</v>
      </c>
      <c r="FNM1" s="12" t="s">
        <v>1902</v>
      </c>
      <c r="FNN1" s="12" t="s">
        <v>2089</v>
      </c>
      <c r="FNO1" s="12" t="s">
        <v>2090</v>
      </c>
      <c r="FNP1" s="12" t="s">
        <v>2092</v>
      </c>
      <c r="FNQ1" s="12" t="s">
        <v>3400</v>
      </c>
      <c r="FNR1" s="12" t="s">
        <v>75</v>
      </c>
      <c r="FNS1" s="12" t="s">
        <v>126</v>
      </c>
      <c r="FNT1" s="12" t="s">
        <v>3402</v>
      </c>
      <c r="FNU1" s="12" t="s">
        <v>1902</v>
      </c>
      <c r="FNV1" s="12" t="s">
        <v>2089</v>
      </c>
      <c r="FNW1" s="12" t="s">
        <v>2090</v>
      </c>
      <c r="FNX1" s="12" t="s">
        <v>2092</v>
      </c>
      <c r="FNY1" s="12" t="s">
        <v>3400</v>
      </c>
      <c r="FNZ1" s="12" t="s">
        <v>75</v>
      </c>
      <c r="FOA1" s="12" t="s">
        <v>126</v>
      </c>
      <c r="FOB1" s="12" t="s">
        <v>3402</v>
      </c>
      <c r="FOC1" s="12" t="s">
        <v>1902</v>
      </c>
      <c r="FOD1" s="12" t="s">
        <v>2089</v>
      </c>
      <c r="FOE1" s="12" t="s">
        <v>2090</v>
      </c>
      <c r="FOF1" s="12" t="s">
        <v>2092</v>
      </c>
      <c r="FOG1" s="12" t="s">
        <v>3400</v>
      </c>
      <c r="FOH1" s="12" t="s">
        <v>75</v>
      </c>
      <c r="FOI1" s="12" t="s">
        <v>126</v>
      </c>
      <c r="FOJ1" s="12" t="s">
        <v>3402</v>
      </c>
      <c r="FOK1" s="12" t="s">
        <v>1902</v>
      </c>
      <c r="FOL1" s="12" t="s">
        <v>2089</v>
      </c>
      <c r="FOM1" s="12" t="s">
        <v>2090</v>
      </c>
      <c r="FON1" s="12" t="s">
        <v>2092</v>
      </c>
      <c r="FOO1" s="12" t="s">
        <v>3400</v>
      </c>
      <c r="FOP1" s="12" t="s">
        <v>75</v>
      </c>
      <c r="FOQ1" s="12" t="s">
        <v>126</v>
      </c>
      <c r="FOR1" s="12" t="s">
        <v>3402</v>
      </c>
      <c r="FOS1" s="12" t="s">
        <v>1902</v>
      </c>
      <c r="FOT1" s="12" t="s">
        <v>2089</v>
      </c>
      <c r="FOU1" s="12" t="s">
        <v>2090</v>
      </c>
      <c r="FOV1" s="12" t="s">
        <v>2092</v>
      </c>
      <c r="FOW1" s="12" t="s">
        <v>3400</v>
      </c>
      <c r="FOX1" s="12" t="s">
        <v>75</v>
      </c>
      <c r="FOY1" s="12" t="s">
        <v>126</v>
      </c>
      <c r="FOZ1" s="12" t="s">
        <v>3402</v>
      </c>
      <c r="FPA1" s="12" t="s">
        <v>1902</v>
      </c>
      <c r="FPB1" s="12" t="s">
        <v>2089</v>
      </c>
      <c r="FPC1" s="12" t="s">
        <v>2090</v>
      </c>
      <c r="FPD1" s="12" t="s">
        <v>2092</v>
      </c>
      <c r="FPE1" s="12" t="s">
        <v>3400</v>
      </c>
      <c r="FPF1" s="12" t="s">
        <v>75</v>
      </c>
      <c r="FPG1" s="12" t="s">
        <v>126</v>
      </c>
      <c r="FPH1" s="12" t="s">
        <v>3402</v>
      </c>
      <c r="FPI1" s="12" t="s">
        <v>1902</v>
      </c>
      <c r="FPJ1" s="12" t="s">
        <v>2089</v>
      </c>
      <c r="FPK1" s="12" t="s">
        <v>2090</v>
      </c>
      <c r="FPL1" s="12" t="s">
        <v>2092</v>
      </c>
      <c r="FPM1" s="12" t="s">
        <v>3400</v>
      </c>
      <c r="FPN1" s="12" t="s">
        <v>75</v>
      </c>
      <c r="FPO1" s="12" t="s">
        <v>126</v>
      </c>
      <c r="FPP1" s="12" t="s">
        <v>3402</v>
      </c>
      <c r="FPQ1" s="12" t="s">
        <v>1902</v>
      </c>
      <c r="FPR1" s="12" t="s">
        <v>2089</v>
      </c>
      <c r="FPS1" s="12" t="s">
        <v>2090</v>
      </c>
      <c r="FPT1" s="12" t="s">
        <v>2092</v>
      </c>
      <c r="FPU1" s="12" t="s">
        <v>3400</v>
      </c>
      <c r="FPV1" s="12" t="s">
        <v>75</v>
      </c>
      <c r="FPW1" s="12" t="s">
        <v>126</v>
      </c>
      <c r="FPX1" s="12" t="s">
        <v>3402</v>
      </c>
      <c r="FPY1" s="12" t="s">
        <v>1902</v>
      </c>
      <c r="FPZ1" s="12" t="s">
        <v>2089</v>
      </c>
      <c r="FQA1" s="12" t="s">
        <v>2090</v>
      </c>
      <c r="FQB1" s="12" t="s">
        <v>2092</v>
      </c>
      <c r="FQC1" s="12" t="s">
        <v>3400</v>
      </c>
      <c r="FQD1" s="12" t="s">
        <v>75</v>
      </c>
      <c r="FQE1" s="12" t="s">
        <v>126</v>
      </c>
      <c r="FQF1" s="12" t="s">
        <v>3402</v>
      </c>
      <c r="FQG1" s="12" t="s">
        <v>1902</v>
      </c>
      <c r="FQH1" s="12" t="s">
        <v>2089</v>
      </c>
      <c r="FQI1" s="12" t="s">
        <v>2090</v>
      </c>
      <c r="FQJ1" s="12" t="s">
        <v>2092</v>
      </c>
      <c r="FQK1" s="12" t="s">
        <v>3400</v>
      </c>
      <c r="FQL1" s="12" t="s">
        <v>75</v>
      </c>
      <c r="FQM1" s="12" t="s">
        <v>126</v>
      </c>
      <c r="FQN1" s="12" t="s">
        <v>3402</v>
      </c>
      <c r="FQO1" s="12" t="s">
        <v>1902</v>
      </c>
      <c r="FQP1" s="12" t="s">
        <v>2089</v>
      </c>
      <c r="FQQ1" s="12" t="s">
        <v>2090</v>
      </c>
      <c r="FQR1" s="12" t="s">
        <v>2092</v>
      </c>
      <c r="FQS1" s="12" t="s">
        <v>3400</v>
      </c>
      <c r="FQT1" s="12" t="s">
        <v>75</v>
      </c>
      <c r="FQU1" s="12" t="s">
        <v>126</v>
      </c>
      <c r="FQV1" s="12" t="s">
        <v>3402</v>
      </c>
      <c r="FQW1" s="12" t="s">
        <v>1902</v>
      </c>
      <c r="FQX1" s="12" t="s">
        <v>2089</v>
      </c>
      <c r="FQY1" s="12" t="s">
        <v>2090</v>
      </c>
      <c r="FQZ1" s="12" t="s">
        <v>2092</v>
      </c>
      <c r="FRA1" s="12" t="s">
        <v>3400</v>
      </c>
      <c r="FRB1" s="12" t="s">
        <v>75</v>
      </c>
      <c r="FRC1" s="12" t="s">
        <v>126</v>
      </c>
      <c r="FRD1" s="12" t="s">
        <v>3402</v>
      </c>
      <c r="FRE1" s="12" t="s">
        <v>1902</v>
      </c>
      <c r="FRF1" s="12" t="s">
        <v>2089</v>
      </c>
      <c r="FRG1" s="12" t="s">
        <v>2090</v>
      </c>
      <c r="FRH1" s="12" t="s">
        <v>2092</v>
      </c>
      <c r="FRI1" s="12" t="s">
        <v>3400</v>
      </c>
      <c r="FRJ1" s="12" t="s">
        <v>75</v>
      </c>
      <c r="FRK1" s="12" t="s">
        <v>126</v>
      </c>
      <c r="FRL1" s="12" t="s">
        <v>3402</v>
      </c>
      <c r="FRM1" s="12" t="s">
        <v>1902</v>
      </c>
      <c r="FRN1" s="12" t="s">
        <v>2089</v>
      </c>
      <c r="FRO1" s="12" t="s">
        <v>2090</v>
      </c>
      <c r="FRP1" s="12" t="s">
        <v>2092</v>
      </c>
      <c r="FRQ1" s="12" t="s">
        <v>3400</v>
      </c>
      <c r="FRR1" s="12" t="s">
        <v>75</v>
      </c>
      <c r="FRS1" s="12" t="s">
        <v>126</v>
      </c>
      <c r="FRT1" s="12" t="s">
        <v>3402</v>
      </c>
      <c r="FRU1" s="12" t="s">
        <v>1902</v>
      </c>
      <c r="FRV1" s="12" t="s">
        <v>2089</v>
      </c>
      <c r="FRW1" s="12" t="s">
        <v>2090</v>
      </c>
      <c r="FRX1" s="12" t="s">
        <v>2092</v>
      </c>
      <c r="FRY1" s="12" t="s">
        <v>3400</v>
      </c>
      <c r="FRZ1" s="12" t="s">
        <v>75</v>
      </c>
      <c r="FSA1" s="12" t="s">
        <v>126</v>
      </c>
      <c r="FSB1" s="12" t="s">
        <v>3402</v>
      </c>
      <c r="FSC1" s="12" t="s">
        <v>1902</v>
      </c>
      <c r="FSD1" s="12" t="s">
        <v>2089</v>
      </c>
      <c r="FSE1" s="12" t="s">
        <v>2090</v>
      </c>
      <c r="FSF1" s="12" t="s">
        <v>2092</v>
      </c>
      <c r="FSG1" s="12" t="s">
        <v>3400</v>
      </c>
      <c r="FSH1" s="12" t="s">
        <v>75</v>
      </c>
      <c r="FSI1" s="12" t="s">
        <v>126</v>
      </c>
      <c r="FSJ1" s="12" t="s">
        <v>3402</v>
      </c>
      <c r="FSK1" s="12" t="s">
        <v>1902</v>
      </c>
      <c r="FSL1" s="12" t="s">
        <v>2089</v>
      </c>
      <c r="FSM1" s="12" t="s">
        <v>2090</v>
      </c>
      <c r="FSN1" s="12" t="s">
        <v>2092</v>
      </c>
      <c r="FSO1" s="12" t="s">
        <v>3400</v>
      </c>
      <c r="FSP1" s="12" t="s">
        <v>75</v>
      </c>
      <c r="FSQ1" s="12" t="s">
        <v>126</v>
      </c>
      <c r="FSR1" s="12" t="s">
        <v>3402</v>
      </c>
      <c r="FSS1" s="12" t="s">
        <v>1902</v>
      </c>
      <c r="FST1" s="12" t="s">
        <v>2089</v>
      </c>
      <c r="FSU1" s="12" t="s">
        <v>2090</v>
      </c>
      <c r="FSV1" s="12" t="s">
        <v>2092</v>
      </c>
      <c r="FSW1" s="12" t="s">
        <v>3400</v>
      </c>
      <c r="FSX1" s="12" t="s">
        <v>75</v>
      </c>
      <c r="FSY1" s="12" t="s">
        <v>126</v>
      </c>
      <c r="FSZ1" s="12" t="s">
        <v>3402</v>
      </c>
      <c r="FTA1" s="12" t="s">
        <v>1902</v>
      </c>
      <c r="FTB1" s="12" t="s">
        <v>2089</v>
      </c>
      <c r="FTC1" s="12" t="s">
        <v>2090</v>
      </c>
      <c r="FTD1" s="12" t="s">
        <v>2092</v>
      </c>
      <c r="FTE1" s="12" t="s">
        <v>3400</v>
      </c>
      <c r="FTF1" s="12" t="s">
        <v>75</v>
      </c>
      <c r="FTG1" s="12" t="s">
        <v>126</v>
      </c>
      <c r="FTH1" s="12" t="s">
        <v>3402</v>
      </c>
      <c r="FTI1" s="12" t="s">
        <v>1902</v>
      </c>
      <c r="FTJ1" s="12" t="s">
        <v>2089</v>
      </c>
      <c r="FTK1" s="12" t="s">
        <v>2090</v>
      </c>
      <c r="FTL1" s="12" t="s">
        <v>2092</v>
      </c>
      <c r="FTM1" s="12" t="s">
        <v>3400</v>
      </c>
      <c r="FTN1" s="12" t="s">
        <v>75</v>
      </c>
      <c r="FTO1" s="12" t="s">
        <v>126</v>
      </c>
      <c r="FTP1" s="12" t="s">
        <v>3402</v>
      </c>
      <c r="FTQ1" s="12" t="s">
        <v>1902</v>
      </c>
      <c r="FTR1" s="12" t="s">
        <v>2089</v>
      </c>
      <c r="FTS1" s="12" t="s">
        <v>2090</v>
      </c>
      <c r="FTT1" s="12" t="s">
        <v>2092</v>
      </c>
      <c r="FTU1" s="12" t="s">
        <v>3400</v>
      </c>
      <c r="FTV1" s="12" t="s">
        <v>75</v>
      </c>
      <c r="FTW1" s="12" t="s">
        <v>126</v>
      </c>
      <c r="FTX1" s="12" t="s">
        <v>3402</v>
      </c>
      <c r="FTY1" s="12" t="s">
        <v>1902</v>
      </c>
      <c r="FTZ1" s="12" t="s">
        <v>2089</v>
      </c>
      <c r="FUA1" s="12" t="s">
        <v>2090</v>
      </c>
      <c r="FUB1" s="12" t="s">
        <v>2092</v>
      </c>
      <c r="FUC1" s="12" t="s">
        <v>3400</v>
      </c>
      <c r="FUD1" s="12" t="s">
        <v>75</v>
      </c>
      <c r="FUE1" s="12" t="s">
        <v>126</v>
      </c>
      <c r="FUF1" s="12" t="s">
        <v>3402</v>
      </c>
      <c r="FUG1" s="12" t="s">
        <v>1902</v>
      </c>
      <c r="FUH1" s="12" t="s">
        <v>2089</v>
      </c>
      <c r="FUI1" s="12" t="s">
        <v>2090</v>
      </c>
      <c r="FUJ1" s="12" t="s">
        <v>2092</v>
      </c>
      <c r="FUK1" s="12" t="s">
        <v>3400</v>
      </c>
      <c r="FUL1" s="12" t="s">
        <v>75</v>
      </c>
      <c r="FUM1" s="12" t="s">
        <v>126</v>
      </c>
      <c r="FUN1" s="12" t="s">
        <v>3402</v>
      </c>
      <c r="FUO1" s="12" t="s">
        <v>1902</v>
      </c>
      <c r="FUP1" s="12" t="s">
        <v>2089</v>
      </c>
      <c r="FUQ1" s="12" t="s">
        <v>2090</v>
      </c>
      <c r="FUR1" s="12" t="s">
        <v>2092</v>
      </c>
      <c r="FUS1" s="12" t="s">
        <v>3400</v>
      </c>
      <c r="FUT1" s="12" t="s">
        <v>75</v>
      </c>
      <c r="FUU1" s="12" t="s">
        <v>126</v>
      </c>
      <c r="FUV1" s="12" t="s">
        <v>3402</v>
      </c>
      <c r="FUW1" s="12" t="s">
        <v>1902</v>
      </c>
      <c r="FUX1" s="12" t="s">
        <v>2089</v>
      </c>
      <c r="FUY1" s="12" t="s">
        <v>2090</v>
      </c>
      <c r="FUZ1" s="12" t="s">
        <v>2092</v>
      </c>
      <c r="FVA1" s="12" t="s">
        <v>3400</v>
      </c>
      <c r="FVB1" s="12" t="s">
        <v>75</v>
      </c>
      <c r="FVC1" s="12" t="s">
        <v>126</v>
      </c>
      <c r="FVD1" s="12" t="s">
        <v>3402</v>
      </c>
      <c r="FVE1" s="12" t="s">
        <v>1902</v>
      </c>
      <c r="FVF1" s="12" t="s">
        <v>2089</v>
      </c>
      <c r="FVG1" s="12" t="s">
        <v>2090</v>
      </c>
      <c r="FVH1" s="12" t="s">
        <v>2092</v>
      </c>
      <c r="FVI1" s="12" t="s">
        <v>3400</v>
      </c>
      <c r="FVJ1" s="12" t="s">
        <v>75</v>
      </c>
      <c r="FVK1" s="12" t="s">
        <v>126</v>
      </c>
      <c r="FVL1" s="12" t="s">
        <v>3402</v>
      </c>
      <c r="FVM1" s="12" t="s">
        <v>1902</v>
      </c>
      <c r="FVN1" s="12" t="s">
        <v>2089</v>
      </c>
      <c r="FVO1" s="12" t="s">
        <v>2090</v>
      </c>
      <c r="FVP1" s="12" t="s">
        <v>2092</v>
      </c>
      <c r="FVQ1" s="12" t="s">
        <v>3400</v>
      </c>
      <c r="FVR1" s="12" t="s">
        <v>75</v>
      </c>
      <c r="FVS1" s="12" t="s">
        <v>126</v>
      </c>
      <c r="FVT1" s="12" t="s">
        <v>3402</v>
      </c>
      <c r="FVU1" s="12" t="s">
        <v>1902</v>
      </c>
      <c r="FVV1" s="12" t="s">
        <v>2089</v>
      </c>
      <c r="FVW1" s="12" t="s">
        <v>2090</v>
      </c>
      <c r="FVX1" s="12" t="s">
        <v>2092</v>
      </c>
      <c r="FVY1" s="12" t="s">
        <v>3400</v>
      </c>
      <c r="FVZ1" s="12" t="s">
        <v>75</v>
      </c>
      <c r="FWA1" s="12" t="s">
        <v>126</v>
      </c>
      <c r="FWB1" s="12" t="s">
        <v>3402</v>
      </c>
      <c r="FWC1" s="12" t="s">
        <v>1902</v>
      </c>
      <c r="FWD1" s="12" t="s">
        <v>2089</v>
      </c>
      <c r="FWE1" s="12" t="s">
        <v>2090</v>
      </c>
      <c r="FWF1" s="12" t="s">
        <v>2092</v>
      </c>
      <c r="FWG1" s="12" t="s">
        <v>3400</v>
      </c>
      <c r="FWH1" s="12" t="s">
        <v>75</v>
      </c>
      <c r="FWI1" s="12" t="s">
        <v>126</v>
      </c>
      <c r="FWJ1" s="12" t="s">
        <v>3402</v>
      </c>
      <c r="FWK1" s="12" t="s">
        <v>1902</v>
      </c>
      <c r="FWL1" s="12" t="s">
        <v>2089</v>
      </c>
      <c r="FWM1" s="12" t="s">
        <v>2090</v>
      </c>
      <c r="FWN1" s="12" t="s">
        <v>2092</v>
      </c>
      <c r="FWO1" s="12" t="s">
        <v>3400</v>
      </c>
      <c r="FWP1" s="12" t="s">
        <v>75</v>
      </c>
      <c r="FWQ1" s="12" t="s">
        <v>126</v>
      </c>
      <c r="FWR1" s="12" t="s">
        <v>3402</v>
      </c>
      <c r="FWS1" s="12" t="s">
        <v>1902</v>
      </c>
      <c r="FWT1" s="12" t="s">
        <v>2089</v>
      </c>
      <c r="FWU1" s="12" t="s">
        <v>2090</v>
      </c>
      <c r="FWV1" s="12" t="s">
        <v>2092</v>
      </c>
      <c r="FWW1" s="12" t="s">
        <v>3400</v>
      </c>
      <c r="FWX1" s="12" t="s">
        <v>75</v>
      </c>
      <c r="FWY1" s="12" t="s">
        <v>126</v>
      </c>
      <c r="FWZ1" s="12" t="s">
        <v>3402</v>
      </c>
      <c r="FXA1" s="12" t="s">
        <v>1902</v>
      </c>
      <c r="FXB1" s="12" t="s">
        <v>2089</v>
      </c>
      <c r="FXC1" s="12" t="s">
        <v>2090</v>
      </c>
      <c r="FXD1" s="12" t="s">
        <v>2092</v>
      </c>
      <c r="FXE1" s="12" t="s">
        <v>3400</v>
      </c>
      <c r="FXF1" s="12" t="s">
        <v>75</v>
      </c>
      <c r="FXG1" s="12" t="s">
        <v>126</v>
      </c>
      <c r="FXH1" s="12" t="s">
        <v>3402</v>
      </c>
      <c r="FXI1" s="12" t="s">
        <v>1902</v>
      </c>
      <c r="FXJ1" s="12" t="s">
        <v>2089</v>
      </c>
      <c r="FXK1" s="12" t="s">
        <v>2090</v>
      </c>
      <c r="FXL1" s="12" t="s">
        <v>2092</v>
      </c>
      <c r="FXM1" s="12" t="s">
        <v>3400</v>
      </c>
      <c r="FXN1" s="12" t="s">
        <v>75</v>
      </c>
      <c r="FXO1" s="12" t="s">
        <v>126</v>
      </c>
      <c r="FXP1" s="12" t="s">
        <v>3402</v>
      </c>
      <c r="FXQ1" s="12" t="s">
        <v>1902</v>
      </c>
      <c r="FXR1" s="12" t="s">
        <v>2089</v>
      </c>
      <c r="FXS1" s="12" t="s">
        <v>2090</v>
      </c>
      <c r="FXT1" s="12" t="s">
        <v>2092</v>
      </c>
      <c r="FXU1" s="12" t="s">
        <v>3400</v>
      </c>
      <c r="FXV1" s="12" t="s">
        <v>75</v>
      </c>
      <c r="FXW1" s="12" t="s">
        <v>126</v>
      </c>
      <c r="FXX1" s="12" t="s">
        <v>3402</v>
      </c>
      <c r="FXY1" s="12" t="s">
        <v>1902</v>
      </c>
      <c r="FXZ1" s="12" t="s">
        <v>2089</v>
      </c>
      <c r="FYA1" s="12" t="s">
        <v>2090</v>
      </c>
      <c r="FYB1" s="12" t="s">
        <v>2092</v>
      </c>
      <c r="FYC1" s="12" t="s">
        <v>3400</v>
      </c>
      <c r="FYD1" s="12" t="s">
        <v>75</v>
      </c>
      <c r="FYE1" s="12" t="s">
        <v>126</v>
      </c>
      <c r="FYF1" s="12" t="s">
        <v>3402</v>
      </c>
      <c r="FYG1" s="12" t="s">
        <v>1902</v>
      </c>
      <c r="FYH1" s="12" t="s">
        <v>2089</v>
      </c>
      <c r="FYI1" s="12" t="s">
        <v>2090</v>
      </c>
      <c r="FYJ1" s="12" t="s">
        <v>2092</v>
      </c>
      <c r="FYK1" s="12" t="s">
        <v>3400</v>
      </c>
      <c r="FYL1" s="12" t="s">
        <v>75</v>
      </c>
      <c r="FYM1" s="12" t="s">
        <v>126</v>
      </c>
      <c r="FYN1" s="12" t="s">
        <v>3402</v>
      </c>
      <c r="FYO1" s="12" t="s">
        <v>1902</v>
      </c>
      <c r="FYP1" s="12" t="s">
        <v>2089</v>
      </c>
      <c r="FYQ1" s="12" t="s">
        <v>2090</v>
      </c>
      <c r="FYR1" s="12" t="s">
        <v>2092</v>
      </c>
      <c r="FYS1" s="12" t="s">
        <v>3400</v>
      </c>
      <c r="FYT1" s="12" t="s">
        <v>75</v>
      </c>
      <c r="FYU1" s="12" t="s">
        <v>126</v>
      </c>
      <c r="FYV1" s="12" t="s">
        <v>3402</v>
      </c>
      <c r="FYW1" s="12" t="s">
        <v>1902</v>
      </c>
      <c r="FYX1" s="12" t="s">
        <v>2089</v>
      </c>
      <c r="FYY1" s="12" t="s">
        <v>2090</v>
      </c>
      <c r="FYZ1" s="12" t="s">
        <v>2092</v>
      </c>
      <c r="FZA1" s="12" t="s">
        <v>3400</v>
      </c>
      <c r="FZB1" s="12" t="s">
        <v>75</v>
      </c>
      <c r="FZC1" s="12" t="s">
        <v>126</v>
      </c>
      <c r="FZD1" s="12" t="s">
        <v>3402</v>
      </c>
      <c r="FZE1" s="12" t="s">
        <v>1902</v>
      </c>
      <c r="FZF1" s="12" t="s">
        <v>2089</v>
      </c>
      <c r="FZG1" s="12" t="s">
        <v>2090</v>
      </c>
      <c r="FZH1" s="12" t="s">
        <v>2092</v>
      </c>
      <c r="FZI1" s="12" t="s">
        <v>3400</v>
      </c>
      <c r="FZJ1" s="12" t="s">
        <v>75</v>
      </c>
      <c r="FZK1" s="12" t="s">
        <v>126</v>
      </c>
      <c r="FZL1" s="12" t="s">
        <v>3402</v>
      </c>
      <c r="FZM1" s="12" t="s">
        <v>1902</v>
      </c>
      <c r="FZN1" s="12" t="s">
        <v>2089</v>
      </c>
      <c r="FZO1" s="12" t="s">
        <v>2090</v>
      </c>
      <c r="FZP1" s="12" t="s">
        <v>2092</v>
      </c>
      <c r="FZQ1" s="12" t="s">
        <v>3400</v>
      </c>
      <c r="FZR1" s="12" t="s">
        <v>75</v>
      </c>
      <c r="FZS1" s="12" t="s">
        <v>126</v>
      </c>
      <c r="FZT1" s="12" t="s">
        <v>3402</v>
      </c>
      <c r="FZU1" s="12" t="s">
        <v>1902</v>
      </c>
      <c r="FZV1" s="12" t="s">
        <v>2089</v>
      </c>
      <c r="FZW1" s="12" t="s">
        <v>2090</v>
      </c>
      <c r="FZX1" s="12" t="s">
        <v>2092</v>
      </c>
      <c r="FZY1" s="12" t="s">
        <v>3400</v>
      </c>
      <c r="FZZ1" s="12" t="s">
        <v>75</v>
      </c>
      <c r="GAA1" s="12" t="s">
        <v>126</v>
      </c>
      <c r="GAB1" s="12" t="s">
        <v>3402</v>
      </c>
      <c r="GAC1" s="12" t="s">
        <v>1902</v>
      </c>
      <c r="GAD1" s="12" t="s">
        <v>2089</v>
      </c>
      <c r="GAE1" s="12" t="s">
        <v>2090</v>
      </c>
      <c r="GAF1" s="12" t="s">
        <v>2092</v>
      </c>
      <c r="GAG1" s="12" t="s">
        <v>3400</v>
      </c>
      <c r="GAH1" s="12" t="s">
        <v>75</v>
      </c>
      <c r="GAI1" s="12" t="s">
        <v>126</v>
      </c>
      <c r="GAJ1" s="12" t="s">
        <v>3402</v>
      </c>
      <c r="GAK1" s="12" t="s">
        <v>1902</v>
      </c>
      <c r="GAL1" s="12" t="s">
        <v>2089</v>
      </c>
      <c r="GAM1" s="12" t="s">
        <v>2090</v>
      </c>
      <c r="GAN1" s="12" t="s">
        <v>2092</v>
      </c>
      <c r="GAO1" s="12" t="s">
        <v>3400</v>
      </c>
      <c r="GAP1" s="12" t="s">
        <v>75</v>
      </c>
      <c r="GAQ1" s="12" t="s">
        <v>126</v>
      </c>
      <c r="GAR1" s="12" t="s">
        <v>3402</v>
      </c>
      <c r="GAS1" s="12" t="s">
        <v>1902</v>
      </c>
      <c r="GAT1" s="12" t="s">
        <v>2089</v>
      </c>
      <c r="GAU1" s="12" t="s">
        <v>2090</v>
      </c>
      <c r="GAV1" s="12" t="s">
        <v>2092</v>
      </c>
      <c r="GAW1" s="12" t="s">
        <v>3400</v>
      </c>
      <c r="GAX1" s="12" t="s">
        <v>75</v>
      </c>
      <c r="GAY1" s="12" t="s">
        <v>126</v>
      </c>
      <c r="GAZ1" s="12" t="s">
        <v>3402</v>
      </c>
      <c r="GBA1" s="12" t="s">
        <v>1902</v>
      </c>
      <c r="GBB1" s="12" t="s">
        <v>2089</v>
      </c>
      <c r="GBC1" s="12" t="s">
        <v>2090</v>
      </c>
      <c r="GBD1" s="12" t="s">
        <v>2092</v>
      </c>
      <c r="GBE1" s="12" t="s">
        <v>3400</v>
      </c>
      <c r="GBF1" s="12" t="s">
        <v>75</v>
      </c>
      <c r="GBG1" s="12" t="s">
        <v>126</v>
      </c>
      <c r="GBH1" s="12" t="s">
        <v>3402</v>
      </c>
      <c r="GBI1" s="12" t="s">
        <v>1902</v>
      </c>
      <c r="GBJ1" s="12" t="s">
        <v>2089</v>
      </c>
      <c r="GBK1" s="12" t="s">
        <v>2090</v>
      </c>
      <c r="GBL1" s="12" t="s">
        <v>2092</v>
      </c>
      <c r="GBM1" s="12" t="s">
        <v>3400</v>
      </c>
      <c r="GBN1" s="12" t="s">
        <v>75</v>
      </c>
      <c r="GBO1" s="12" t="s">
        <v>126</v>
      </c>
      <c r="GBP1" s="12" t="s">
        <v>3402</v>
      </c>
      <c r="GBQ1" s="12" t="s">
        <v>1902</v>
      </c>
      <c r="GBR1" s="12" t="s">
        <v>2089</v>
      </c>
      <c r="GBS1" s="12" t="s">
        <v>2090</v>
      </c>
      <c r="GBT1" s="12" t="s">
        <v>2092</v>
      </c>
      <c r="GBU1" s="12" t="s">
        <v>3400</v>
      </c>
      <c r="GBV1" s="12" t="s">
        <v>75</v>
      </c>
      <c r="GBW1" s="12" t="s">
        <v>126</v>
      </c>
      <c r="GBX1" s="12" t="s">
        <v>3402</v>
      </c>
      <c r="GBY1" s="12" t="s">
        <v>1902</v>
      </c>
      <c r="GBZ1" s="12" t="s">
        <v>2089</v>
      </c>
      <c r="GCA1" s="12" t="s">
        <v>2090</v>
      </c>
      <c r="GCB1" s="12" t="s">
        <v>2092</v>
      </c>
      <c r="GCC1" s="12" t="s">
        <v>3400</v>
      </c>
      <c r="GCD1" s="12" t="s">
        <v>75</v>
      </c>
      <c r="GCE1" s="12" t="s">
        <v>126</v>
      </c>
      <c r="GCF1" s="12" t="s">
        <v>3402</v>
      </c>
      <c r="GCG1" s="12" t="s">
        <v>1902</v>
      </c>
      <c r="GCH1" s="12" t="s">
        <v>2089</v>
      </c>
      <c r="GCI1" s="12" t="s">
        <v>2090</v>
      </c>
      <c r="GCJ1" s="12" t="s">
        <v>2092</v>
      </c>
      <c r="GCK1" s="12" t="s">
        <v>3400</v>
      </c>
      <c r="GCL1" s="12" t="s">
        <v>75</v>
      </c>
      <c r="GCM1" s="12" t="s">
        <v>126</v>
      </c>
      <c r="GCN1" s="12" t="s">
        <v>3402</v>
      </c>
      <c r="GCO1" s="12" t="s">
        <v>1902</v>
      </c>
      <c r="GCP1" s="12" t="s">
        <v>2089</v>
      </c>
      <c r="GCQ1" s="12" t="s">
        <v>2090</v>
      </c>
      <c r="GCR1" s="12" t="s">
        <v>2092</v>
      </c>
      <c r="GCS1" s="12" t="s">
        <v>3400</v>
      </c>
      <c r="GCT1" s="12" t="s">
        <v>75</v>
      </c>
      <c r="GCU1" s="12" t="s">
        <v>126</v>
      </c>
      <c r="GCV1" s="12" t="s">
        <v>3402</v>
      </c>
      <c r="GCW1" s="12" t="s">
        <v>1902</v>
      </c>
      <c r="GCX1" s="12" t="s">
        <v>2089</v>
      </c>
      <c r="GCY1" s="12" t="s">
        <v>2090</v>
      </c>
      <c r="GCZ1" s="12" t="s">
        <v>2092</v>
      </c>
      <c r="GDA1" s="12" t="s">
        <v>3400</v>
      </c>
      <c r="GDB1" s="12" t="s">
        <v>75</v>
      </c>
      <c r="GDC1" s="12" t="s">
        <v>126</v>
      </c>
      <c r="GDD1" s="12" t="s">
        <v>3402</v>
      </c>
      <c r="GDE1" s="12" t="s">
        <v>1902</v>
      </c>
      <c r="GDF1" s="12" t="s">
        <v>2089</v>
      </c>
      <c r="GDG1" s="12" t="s">
        <v>2090</v>
      </c>
      <c r="GDH1" s="12" t="s">
        <v>2092</v>
      </c>
      <c r="GDI1" s="12" t="s">
        <v>3400</v>
      </c>
      <c r="GDJ1" s="12" t="s">
        <v>75</v>
      </c>
      <c r="GDK1" s="12" t="s">
        <v>126</v>
      </c>
      <c r="GDL1" s="12" t="s">
        <v>3402</v>
      </c>
      <c r="GDM1" s="12" t="s">
        <v>1902</v>
      </c>
      <c r="GDN1" s="12" t="s">
        <v>2089</v>
      </c>
      <c r="GDO1" s="12" t="s">
        <v>2090</v>
      </c>
      <c r="GDP1" s="12" t="s">
        <v>2092</v>
      </c>
      <c r="GDQ1" s="12" t="s">
        <v>3400</v>
      </c>
      <c r="GDR1" s="12" t="s">
        <v>75</v>
      </c>
      <c r="GDS1" s="12" t="s">
        <v>126</v>
      </c>
      <c r="GDT1" s="12" t="s">
        <v>3402</v>
      </c>
      <c r="GDU1" s="12" t="s">
        <v>1902</v>
      </c>
      <c r="GDV1" s="12" t="s">
        <v>2089</v>
      </c>
      <c r="GDW1" s="12" t="s">
        <v>2090</v>
      </c>
      <c r="GDX1" s="12" t="s">
        <v>2092</v>
      </c>
      <c r="GDY1" s="12" t="s">
        <v>3400</v>
      </c>
      <c r="GDZ1" s="12" t="s">
        <v>75</v>
      </c>
      <c r="GEA1" s="12" t="s">
        <v>126</v>
      </c>
      <c r="GEB1" s="12" t="s">
        <v>3402</v>
      </c>
      <c r="GEC1" s="12" t="s">
        <v>1902</v>
      </c>
      <c r="GED1" s="12" t="s">
        <v>2089</v>
      </c>
      <c r="GEE1" s="12" t="s">
        <v>2090</v>
      </c>
      <c r="GEF1" s="12" t="s">
        <v>2092</v>
      </c>
      <c r="GEG1" s="12" t="s">
        <v>3400</v>
      </c>
      <c r="GEH1" s="12" t="s">
        <v>75</v>
      </c>
      <c r="GEI1" s="12" t="s">
        <v>126</v>
      </c>
      <c r="GEJ1" s="12" t="s">
        <v>3402</v>
      </c>
      <c r="GEK1" s="12" t="s">
        <v>1902</v>
      </c>
      <c r="GEL1" s="12" t="s">
        <v>2089</v>
      </c>
      <c r="GEM1" s="12" t="s">
        <v>2090</v>
      </c>
      <c r="GEN1" s="12" t="s">
        <v>2092</v>
      </c>
      <c r="GEO1" s="12" t="s">
        <v>3400</v>
      </c>
      <c r="GEP1" s="12" t="s">
        <v>75</v>
      </c>
      <c r="GEQ1" s="12" t="s">
        <v>126</v>
      </c>
      <c r="GER1" s="12" t="s">
        <v>3402</v>
      </c>
      <c r="GES1" s="12" t="s">
        <v>1902</v>
      </c>
      <c r="GET1" s="12" t="s">
        <v>2089</v>
      </c>
      <c r="GEU1" s="12" t="s">
        <v>2090</v>
      </c>
      <c r="GEV1" s="12" t="s">
        <v>2092</v>
      </c>
      <c r="GEW1" s="12" t="s">
        <v>3400</v>
      </c>
      <c r="GEX1" s="12" t="s">
        <v>75</v>
      </c>
      <c r="GEY1" s="12" t="s">
        <v>126</v>
      </c>
      <c r="GEZ1" s="12" t="s">
        <v>3402</v>
      </c>
      <c r="GFA1" s="12" t="s">
        <v>1902</v>
      </c>
      <c r="GFB1" s="12" t="s">
        <v>2089</v>
      </c>
      <c r="GFC1" s="12" t="s">
        <v>2090</v>
      </c>
      <c r="GFD1" s="12" t="s">
        <v>2092</v>
      </c>
      <c r="GFE1" s="12" t="s">
        <v>3400</v>
      </c>
      <c r="GFF1" s="12" t="s">
        <v>75</v>
      </c>
      <c r="GFG1" s="12" t="s">
        <v>126</v>
      </c>
      <c r="GFH1" s="12" t="s">
        <v>3402</v>
      </c>
      <c r="GFI1" s="12" t="s">
        <v>1902</v>
      </c>
      <c r="GFJ1" s="12" t="s">
        <v>2089</v>
      </c>
      <c r="GFK1" s="12" t="s">
        <v>2090</v>
      </c>
      <c r="GFL1" s="12" t="s">
        <v>2092</v>
      </c>
      <c r="GFM1" s="12" t="s">
        <v>3400</v>
      </c>
      <c r="GFN1" s="12" t="s">
        <v>75</v>
      </c>
      <c r="GFO1" s="12" t="s">
        <v>126</v>
      </c>
      <c r="GFP1" s="12" t="s">
        <v>3402</v>
      </c>
      <c r="GFQ1" s="12" t="s">
        <v>1902</v>
      </c>
      <c r="GFR1" s="12" t="s">
        <v>2089</v>
      </c>
      <c r="GFS1" s="12" t="s">
        <v>2090</v>
      </c>
      <c r="GFT1" s="12" t="s">
        <v>2092</v>
      </c>
      <c r="GFU1" s="12" t="s">
        <v>3400</v>
      </c>
      <c r="GFV1" s="12" t="s">
        <v>75</v>
      </c>
      <c r="GFW1" s="12" t="s">
        <v>126</v>
      </c>
      <c r="GFX1" s="12" t="s">
        <v>3402</v>
      </c>
      <c r="GFY1" s="12" t="s">
        <v>1902</v>
      </c>
      <c r="GFZ1" s="12" t="s">
        <v>2089</v>
      </c>
      <c r="GGA1" s="12" t="s">
        <v>2090</v>
      </c>
      <c r="GGB1" s="12" t="s">
        <v>2092</v>
      </c>
      <c r="GGC1" s="12" t="s">
        <v>3400</v>
      </c>
      <c r="GGD1" s="12" t="s">
        <v>75</v>
      </c>
      <c r="GGE1" s="12" t="s">
        <v>126</v>
      </c>
      <c r="GGF1" s="12" t="s">
        <v>3402</v>
      </c>
      <c r="GGG1" s="12" t="s">
        <v>1902</v>
      </c>
      <c r="GGH1" s="12" t="s">
        <v>2089</v>
      </c>
      <c r="GGI1" s="12" t="s">
        <v>2090</v>
      </c>
      <c r="GGJ1" s="12" t="s">
        <v>2092</v>
      </c>
      <c r="GGK1" s="12" t="s">
        <v>3400</v>
      </c>
      <c r="GGL1" s="12" t="s">
        <v>75</v>
      </c>
      <c r="GGM1" s="12" t="s">
        <v>126</v>
      </c>
      <c r="GGN1" s="12" t="s">
        <v>3402</v>
      </c>
      <c r="GGO1" s="12" t="s">
        <v>1902</v>
      </c>
      <c r="GGP1" s="12" t="s">
        <v>2089</v>
      </c>
      <c r="GGQ1" s="12" t="s">
        <v>2090</v>
      </c>
      <c r="GGR1" s="12" t="s">
        <v>2092</v>
      </c>
      <c r="GGS1" s="12" t="s">
        <v>3400</v>
      </c>
      <c r="GGT1" s="12" t="s">
        <v>75</v>
      </c>
      <c r="GGU1" s="12" t="s">
        <v>126</v>
      </c>
      <c r="GGV1" s="12" t="s">
        <v>3402</v>
      </c>
      <c r="GGW1" s="12" t="s">
        <v>1902</v>
      </c>
      <c r="GGX1" s="12" t="s">
        <v>2089</v>
      </c>
      <c r="GGY1" s="12" t="s">
        <v>2090</v>
      </c>
      <c r="GGZ1" s="12" t="s">
        <v>2092</v>
      </c>
      <c r="GHA1" s="12" t="s">
        <v>3400</v>
      </c>
      <c r="GHB1" s="12" t="s">
        <v>75</v>
      </c>
      <c r="GHC1" s="12" t="s">
        <v>126</v>
      </c>
      <c r="GHD1" s="12" t="s">
        <v>3402</v>
      </c>
      <c r="GHE1" s="12" t="s">
        <v>1902</v>
      </c>
      <c r="GHF1" s="12" t="s">
        <v>2089</v>
      </c>
      <c r="GHG1" s="12" t="s">
        <v>2090</v>
      </c>
      <c r="GHH1" s="12" t="s">
        <v>2092</v>
      </c>
      <c r="GHI1" s="12" t="s">
        <v>3400</v>
      </c>
      <c r="GHJ1" s="12" t="s">
        <v>75</v>
      </c>
      <c r="GHK1" s="12" t="s">
        <v>126</v>
      </c>
      <c r="GHL1" s="12" t="s">
        <v>3402</v>
      </c>
      <c r="GHM1" s="12" t="s">
        <v>1902</v>
      </c>
      <c r="GHN1" s="12" t="s">
        <v>2089</v>
      </c>
      <c r="GHO1" s="12" t="s">
        <v>2090</v>
      </c>
      <c r="GHP1" s="12" t="s">
        <v>2092</v>
      </c>
      <c r="GHQ1" s="12" t="s">
        <v>3400</v>
      </c>
      <c r="GHR1" s="12" t="s">
        <v>75</v>
      </c>
      <c r="GHS1" s="12" t="s">
        <v>126</v>
      </c>
      <c r="GHT1" s="12" t="s">
        <v>3402</v>
      </c>
      <c r="GHU1" s="12" t="s">
        <v>1902</v>
      </c>
      <c r="GHV1" s="12" t="s">
        <v>2089</v>
      </c>
      <c r="GHW1" s="12" t="s">
        <v>2090</v>
      </c>
      <c r="GHX1" s="12" t="s">
        <v>2092</v>
      </c>
      <c r="GHY1" s="12" t="s">
        <v>3400</v>
      </c>
      <c r="GHZ1" s="12" t="s">
        <v>75</v>
      </c>
      <c r="GIA1" s="12" t="s">
        <v>126</v>
      </c>
      <c r="GIB1" s="12" t="s">
        <v>3402</v>
      </c>
      <c r="GIC1" s="12" t="s">
        <v>1902</v>
      </c>
      <c r="GID1" s="12" t="s">
        <v>2089</v>
      </c>
      <c r="GIE1" s="12" t="s">
        <v>2090</v>
      </c>
      <c r="GIF1" s="12" t="s">
        <v>2092</v>
      </c>
      <c r="GIG1" s="12" t="s">
        <v>3400</v>
      </c>
      <c r="GIH1" s="12" t="s">
        <v>75</v>
      </c>
      <c r="GII1" s="12" t="s">
        <v>126</v>
      </c>
      <c r="GIJ1" s="12" t="s">
        <v>3402</v>
      </c>
      <c r="GIK1" s="12" t="s">
        <v>1902</v>
      </c>
      <c r="GIL1" s="12" t="s">
        <v>2089</v>
      </c>
      <c r="GIM1" s="12" t="s">
        <v>2090</v>
      </c>
      <c r="GIN1" s="12" t="s">
        <v>2092</v>
      </c>
      <c r="GIO1" s="12" t="s">
        <v>3400</v>
      </c>
      <c r="GIP1" s="12" t="s">
        <v>75</v>
      </c>
      <c r="GIQ1" s="12" t="s">
        <v>126</v>
      </c>
      <c r="GIR1" s="12" t="s">
        <v>3402</v>
      </c>
      <c r="GIS1" s="12" t="s">
        <v>1902</v>
      </c>
      <c r="GIT1" s="12" t="s">
        <v>2089</v>
      </c>
      <c r="GIU1" s="12" t="s">
        <v>2090</v>
      </c>
      <c r="GIV1" s="12" t="s">
        <v>2092</v>
      </c>
      <c r="GIW1" s="12" t="s">
        <v>3400</v>
      </c>
      <c r="GIX1" s="12" t="s">
        <v>75</v>
      </c>
      <c r="GIY1" s="12" t="s">
        <v>126</v>
      </c>
      <c r="GIZ1" s="12" t="s">
        <v>3402</v>
      </c>
      <c r="GJA1" s="12" t="s">
        <v>1902</v>
      </c>
      <c r="GJB1" s="12" t="s">
        <v>2089</v>
      </c>
      <c r="GJC1" s="12" t="s">
        <v>2090</v>
      </c>
      <c r="GJD1" s="12" t="s">
        <v>2092</v>
      </c>
      <c r="GJE1" s="12" t="s">
        <v>3400</v>
      </c>
      <c r="GJF1" s="12" t="s">
        <v>75</v>
      </c>
      <c r="GJG1" s="12" t="s">
        <v>126</v>
      </c>
      <c r="GJH1" s="12" t="s">
        <v>3402</v>
      </c>
      <c r="GJI1" s="12" t="s">
        <v>1902</v>
      </c>
      <c r="GJJ1" s="12" t="s">
        <v>2089</v>
      </c>
      <c r="GJK1" s="12" t="s">
        <v>2090</v>
      </c>
      <c r="GJL1" s="12" t="s">
        <v>2092</v>
      </c>
      <c r="GJM1" s="12" t="s">
        <v>3400</v>
      </c>
      <c r="GJN1" s="12" t="s">
        <v>75</v>
      </c>
      <c r="GJO1" s="12" t="s">
        <v>126</v>
      </c>
      <c r="GJP1" s="12" t="s">
        <v>3402</v>
      </c>
      <c r="GJQ1" s="12" t="s">
        <v>1902</v>
      </c>
      <c r="GJR1" s="12" t="s">
        <v>2089</v>
      </c>
      <c r="GJS1" s="12" t="s">
        <v>2090</v>
      </c>
      <c r="GJT1" s="12" t="s">
        <v>2092</v>
      </c>
      <c r="GJU1" s="12" t="s">
        <v>3400</v>
      </c>
      <c r="GJV1" s="12" t="s">
        <v>75</v>
      </c>
      <c r="GJW1" s="12" t="s">
        <v>126</v>
      </c>
      <c r="GJX1" s="12" t="s">
        <v>3402</v>
      </c>
      <c r="GJY1" s="12" t="s">
        <v>1902</v>
      </c>
      <c r="GJZ1" s="12" t="s">
        <v>2089</v>
      </c>
      <c r="GKA1" s="12" t="s">
        <v>2090</v>
      </c>
      <c r="GKB1" s="12" t="s">
        <v>2092</v>
      </c>
      <c r="GKC1" s="12" t="s">
        <v>3400</v>
      </c>
      <c r="GKD1" s="12" t="s">
        <v>75</v>
      </c>
      <c r="GKE1" s="12" t="s">
        <v>126</v>
      </c>
      <c r="GKF1" s="12" t="s">
        <v>3402</v>
      </c>
      <c r="GKG1" s="12" t="s">
        <v>1902</v>
      </c>
      <c r="GKH1" s="12" t="s">
        <v>2089</v>
      </c>
      <c r="GKI1" s="12" t="s">
        <v>2090</v>
      </c>
      <c r="GKJ1" s="12" t="s">
        <v>2092</v>
      </c>
      <c r="GKK1" s="12" t="s">
        <v>3400</v>
      </c>
      <c r="GKL1" s="12" t="s">
        <v>75</v>
      </c>
      <c r="GKM1" s="12" t="s">
        <v>126</v>
      </c>
      <c r="GKN1" s="12" t="s">
        <v>3402</v>
      </c>
      <c r="GKO1" s="12" t="s">
        <v>1902</v>
      </c>
      <c r="GKP1" s="12" t="s">
        <v>2089</v>
      </c>
      <c r="GKQ1" s="12" t="s">
        <v>2090</v>
      </c>
      <c r="GKR1" s="12" t="s">
        <v>2092</v>
      </c>
      <c r="GKS1" s="12" t="s">
        <v>3400</v>
      </c>
      <c r="GKT1" s="12" t="s">
        <v>75</v>
      </c>
      <c r="GKU1" s="12" t="s">
        <v>126</v>
      </c>
      <c r="GKV1" s="12" t="s">
        <v>3402</v>
      </c>
      <c r="GKW1" s="12" t="s">
        <v>1902</v>
      </c>
      <c r="GKX1" s="12" t="s">
        <v>2089</v>
      </c>
      <c r="GKY1" s="12" t="s">
        <v>2090</v>
      </c>
      <c r="GKZ1" s="12" t="s">
        <v>2092</v>
      </c>
      <c r="GLA1" s="12" t="s">
        <v>3400</v>
      </c>
      <c r="GLB1" s="12" t="s">
        <v>75</v>
      </c>
      <c r="GLC1" s="12" t="s">
        <v>126</v>
      </c>
      <c r="GLD1" s="12" t="s">
        <v>3402</v>
      </c>
      <c r="GLE1" s="12" t="s">
        <v>1902</v>
      </c>
      <c r="GLF1" s="12" t="s">
        <v>2089</v>
      </c>
      <c r="GLG1" s="12" t="s">
        <v>2090</v>
      </c>
      <c r="GLH1" s="12" t="s">
        <v>2092</v>
      </c>
      <c r="GLI1" s="12" t="s">
        <v>3400</v>
      </c>
      <c r="GLJ1" s="12" t="s">
        <v>75</v>
      </c>
      <c r="GLK1" s="12" t="s">
        <v>126</v>
      </c>
      <c r="GLL1" s="12" t="s">
        <v>3402</v>
      </c>
      <c r="GLM1" s="12" t="s">
        <v>1902</v>
      </c>
      <c r="GLN1" s="12" t="s">
        <v>2089</v>
      </c>
      <c r="GLO1" s="12" t="s">
        <v>2090</v>
      </c>
      <c r="GLP1" s="12" t="s">
        <v>2092</v>
      </c>
      <c r="GLQ1" s="12" t="s">
        <v>3400</v>
      </c>
      <c r="GLR1" s="12" t="s">
        <v>75</v>
      </c>
      <c r="GLS1" s="12" t="s">
        <v>126</v>
      </c>
      <c r="GLT1" s="12" t="s">
        <v>3402</v>
      </c>
      <c r="GLU1" s="12" t="s">
        <v>1902</v>
      </c>
      <c r="GLV1" s="12" t="s">
        <v>2089</v>
      </c>
      <c r="GLW1" s="12" t="s">
        <v>2090</v>
      </c>
      <c r="GLX1" s="12" t="s">
        <v>2092</v>
      </c>
      <c r="GLY1" s="12" t="s">
        <v>3400</v>
      </c>
      <c r="GLZ1" s="12" t="s">
        <v>75</v>
      </c>
      <c r="GMA1" s="12" t="s">
        <v>126</v>
      </c>
      <c r="GMB1" s="12" t="s">
        <v>3402</v>
      </c>
      <c r="GMC1" s="12" t="s">
        <v>1902</v>
      </c>
      <c r="GMD1" s="12" t="s">
        <v>2089</v>
      </c>
      <c r="GME1" s="12" t="s">
        <v>2090</v>
      </c>
      <c r="GMF1" s="12" t="s">
        <v>2092</v>
      </c>
      <c r="GMG1" s="12" t="s">
        <v>3400</v>
      </c>
      <c r="GMH1" s="12" t="s">
        <v>75</v>
      </c>
      <c r="GMI1" s="12" t="s">
        <v>126</v>
      </c>
      <c r="GMJ1" s="12" t="s">
        <v>3402</v>
      </c>
      <c r="GMK1" s="12" t="s">
        <v>1902</v>
      </c>
      <c r="GML1" s="12" t="s">
        <v>2089</v>
      </c>
      <c r="GMM1" s="12" t="s">
        <v>2090</v>
      </c>
      <c r="GMN1" s="12" t="s">
        <v>2092</v>
      </c>
      <c r="GMO1" s="12" t="s">
        <v>3400</v>
      </c>
      <c r="GMP1" s="12" t="s">
        <v>75</v>
      </c>
      <c r="GMQ1" s="12" t="s">
        <v>126</v>
      </c>
      <c r="GMR1" s="12" t="s">
        <v>3402</v>
      </c>
      <c r="GMS1" s="12" t="s">
        <v>1902</v>
      </c>
      <c r="GMT1" s="12" t="s">
        <v>2089</v>
      </c>
      <c r="GMU1" s="12" t="s">
        <v>2090</v>
      </c>
      <c r="GMV1" s="12" t="s">
        <v>2092</v>
      </c>
      <c r="GMW1" s="12" t="s">
        <v>3400</v>
      </c>
      <c r="GMX1" s="12" t="s">
        <v>75</v>
      </c>
      <c r="GMY1" s="12" t="s">
        <v>126</v>
      </c>
      <c r="GMZ1" s="12" t="s">
        <v>3402</v>
      </c>
      <c r="GNA1" s="12" t="s">
        <v>1902</v>
      </c>
      <c r="GNB1" s="12" t="s">
        <v>2089</v>
      </c>
      <c r="GNC1" s="12" t="s">
        <v>2090</v>
      </c>
      <c r="GND1" s="12" t="s">
        <v>2092</v>
      </c>
      <c r="GNE1" s="12" t="s">
        <v>3400</v>
      </c>
      <c r="GNF1" s="12" t="s">
        <v>75</v>
      </c>
      <c r="GNG1" s="12" t="s">
        <v>126</v>
      </c>
      <c r="GNH1" s="12" t="s">
        <v>3402</v>
      </c>
      <c r="GNI1" s="12" t="s">
        <v>1902</v>
      </c>
      <c r="GNJ1" s="12" t="s">
        <v>2089</v>
      </c>
      <c r="GNK1" s="12" t="s">
        <v>2090</v>
      </c>
      <c r="GNL1" s="12" t="s">
        <v>2092</v>
      </c>
      <c r="GNM1" s="12" t="s">
        <v>3400</v>
      </c>
      <c r="GNN1" s="12" t="s">
        <v>75</v>
      </c>
      <c r="GNO1" s="12" t="s">
        <v>126</v>
      </c>
      <c r="GNP1" s="12" t="s">
        <v>3402</v>
      </c>
      <c r="GNQ1" s="12" t="s">
        <v>1902</v>
      </c>
      <c r="GNR1" s="12" t="s">
        <v>2089</v>
      </c>
      <c r="GNS1" s="12" t="s">
        <v>2090</v>
      </c>
      <c r="GNT1" s="12" t="s">
        <v>2092</v>
      </c>
      <c r="GNU1" s="12" t="s">
        <v>3400</v>
      </c>
      <c r="GNV1" s="12" t="s">
        <v>75</v>
      </c>
      <c r="GNW1" s="12" t="s">
        <v>126</v>
      </c>
      <c r="GNX1" s="12" t="s">
        <v>3402</v>
      </c>
      <c r="GNY1" s="12" t="s">
        <v>1902</v>
      </c>
      <c r="GNZ1" s="12" t="s">
        <v>2089</v>
      </c>
      <c r="GOA1" s="12" t="s">
        <v>2090</v>
      </c>
      <c r="GOB1" s="12" t="s">
        <v>2092</v>
      </c>
      <c r="GOC1" s="12" t="s">
        <v>3400</v>
      </c>
      <c r="GOD1" s="12" t="s">
        <v>75</v>
      </c>
      <c r="GOE1" s="12" t="s">
        <v>126</v>
      </c>
      <c r="GOF1" s="12" t="s">
        <v>3402</v>
      </c>
      <c r="GOG1" s="12" t="s">
        <v>1902</v>
      </c>
      <c r="GOH1" s="12" t="s">
        <v>2089</v>
      </c>
      <c r="GOI1" s="12" t="s">
        <v>2090</v>
      </c>
      <c r="GOJ1" s="12" t="s">
        <v>2092</v>
      </c>
      <c r="GOK1" s="12" t="s">
        <v>3400</v>
      </c>
      <c r="GOL1" s="12" t="s">
        <v>75</v>
      </c>
      <c r="GOM1" s="12" t="s">
        <v>126</v>
      </c>
      <c r="GON1" s="12" t="s">
        <v>3402</v>
      </c>
      <c r="GOO1" s="12" t="s">
        <v>1902</v>
      </c>
      <c r="GOP1" s="12" t="s">
        <v>2089</v>
      </c>
      <c r="GOQ1" s="12" t="s">
        <v>2090</v>
      </c>
      <c r="GOR1" s="12" t="s">
        <v>2092</v>
      </c>
      <c r="GOS1" s="12" t="s">
        <v>3400</v>
      </c>
      <c r="GOT1" s="12" t="s">
        <v>75</v>
      </c>
      <c r="GOU1" s="12" t="s">
        <v>126</v>
      </c>
      <c r="GOV1" s="12" t="s">
        <v>3402</v>
      </c>
      <c r="GOW1" s="12" t="s">
        <v>1902</v>
      </c>
      <c r="GOX1" s="12" t="s">
        <v>2089</v>
      </c>
      <c r="GOY1" s="12" t="s">
        <v>2090</v>
      </c>
      <c r="GOZ1" s="12" t="s">
        <v>2092</v>
      </c>
      <c r="GPA1" s="12" t="s">
        <v>3400</v>
      </c>
      <c r="GPB1" s="12" t="s">
        <v>75</v>
      </c>
      <c r="GPC1" s="12" t="s">
        <v>126</v>
      </c>
      <c r="GPD1" s="12" t="s">
        <v>3402</v>
      </c>
      <c r="GPE1" s="12" t="s">
        <v>1902</v>
      </c>
      <c r="GPF1" s="12" t="s">
        <v>2089</v>
      </c>
      <c r="GPG1" s="12" t="s">
        <v>2090</v>
      </c>
      <c r="GPH1" s="12" t="s">
        <v>2092</v>
      </c>
      <c r="GPI1" s="12" t="s">
        <v>3400</v>
      </c>
      <c r="GPJ1" s="12" t="s">
        <v>75</v>
      </c>
      <c r="GPK1" s="12" t="s">
        <v>126</v>
      </c>
      <c r="GPL1" s="12" t="s">
        <v>3402</v>
      </c>
      <c r="GPM1" s="12" t="s">
        <v>1902</v>
      </c>
      <c r="GPN1" s="12" t="s">
        <v>2089</v>
      </c>
      <c r="GPO1" s="12" t="s">
        <v>2090</v>
      </c>
      <c r="GPP1" s="12" t="s">
        <v>2092</v>
      </c>
      <c r="GPQ1" s="12" t="s">
        <v>3400</v>
      </c>
      <c r="GPR1" s="12" t="s">
        <v>75</v>
      </c>
      <c r="GPS1" s="12" t="s">
        <v>126</v>
      </c>
      <c r="GPT1" s="12" t="s">
        <v>3402</v>
      </c>
      <c r="GPU1" s="12" t="s">
        <v>1902</v>
      </c>
      <c r="GPV1" s="12" t="s">
        <v>2089</v>
      </c>
      <c r="GPW1" s="12" t="s">
        <v>2090</v>
      </c>
      <c r="GPX1" s="12" t="s">
        <v>2092</v>
      </c>
      <c r="GPY1" s="12" t="s">
        <v>3400</v>
      </c>
      <c r="GPZ1" s="12" t="s">
        <v>75</v>
      </c>
      <c r="GQA1" s="12" t="s">
        <v>126</v>
      </c>
      <c r="GQB1" s="12" t="s">
        <v>3402</v>
      </c>
      <c r="GQC1" s="12" t="s">
        <v>1902</v>
      </c>
      <c r="GQD1" s="12" t="s">
        <v>2089</v>
      </c>
      <c r="GQE1" s="12" t="s">
        <v>2090</v>
      </c>
      <c r="GQF1" s="12" t="s">
        <v>2092</v>
      </c>
      <c r="GQG1" s="12" t="s">
        <v>3400</v>
      </c>
      <c r="GQH1" s="12" t="s">
        <v>75</v>
      </c>
      <c r="GQI1" s="12" t="s">
        <v>126</v>
      </c>
      <c r="GQJ1" s="12" t="s">
        <v>3402</v>
      </c>
      <c r="GQK1" s="12" t="s">
        <v>1902</v>
      </c>
      <c r="GQL1" s="12" t="s">
        <v>2089</v>
      </c>
      <c r="GQM1" s="12" t="s">
        <v>2090</v>
      </c>
      <c r="GQN1" s="12" t="s">
        <v>2092</v>
      </c>
      <c r="GQO1" s="12" t="s">
        <v>3400</v>
      </c>
      <c r="GQP1" s="12" t="s">
        <v>75</v>
      </c>
      <c r="GQQ1" s="12" t="s">
        <v>126</v>
      </c>
      <c r="GQR1" s="12" t="s">
        <v>3402</v>
      </c>
      <c r="GQS1" s="12" t="s">
        <v>1902</v>
      </c>
      <c r="GQT1" s="12" t="s">
        <v>2089</v>
      </c>
      <c r="GQU1" s="12" t="s">
        <v>2090</v>
      </c>
      <c r="GQV1" s="12" t="s">
        <v>2092</v>
      </c>
      <c r="GQW1" s="12" t="s">
        <v>3400</v>
      </c>
      <c r="GQX1" s="12" t="s">
        <v>75</v>
      </c>
      <c r="GQY1" s="12" t="s">
        <v>126</v>
      </c>
      <c r="GQZ1" s="12" t="s">
        <v>3402</v>
      </c>
      <c r="GRA1" s="12" t="s">
        <v>1902</v>
      </c>
      <c r="GRB1" s="12" t="s">
        <v>2089</v>
      </c>
      <c r="GRC1" s="12" t="s">
        <v>2090</v>
      </c>
      <c r="GRD1" s="12" t="s">
        <v>2092</v>
      </c>
      <c r="GRE1" s="12" t="s">
        <v>3400</v>
      </c>
      <c r="GRF1" s="12" t="s">
        <v>75</v>
      </c>
      <c r="GRG1" s="12" t="s">
        <v>126</v>
      </c>
      <c r="GRH1" s="12" t="s">
        <v>3402</v>
      </c>
      <c r="GRI1" s="12" t="s">
        <v>1902</v>
      </c>
      <c r="GRJ1" s="12" t="s">
        <v>2089</v>
      </c>
      <c r="GRK1" s="12" t="s">
        <v>2090</v>
      </c>
      <c r="GRL1" s="12" t="s">
        <v>2092</v>
      </c>
      <c r="GRM1" s="12" t="s">
        <v>3400</v>
      </c>
      <c r="GRN1" s="12" t="s">
        <v>75</v>
      </c>
      <c r="GRO1" s="12" t="s">
        <v>126</v>
      </c>
      <c r="GRP1" s="12" t="s">
        <v>3402</v>
      </c>
      <c r="GRQ1" s="12" t="s">
        <v>1902</v>
      </c>
      <c r="GRR1" s="12" t="s">
        <v>2089</v>
      </c>
      <c r="GRS1" s="12" t="s">
        <v>2090</v>
      </c>
      <c r="GRT1" s="12" t="s">
        <v>2092</v>
      </c>
      <c r="GRU1" s="12" t="s">
        <v>3400</v>
      </c>
      <c r="GRV1" s="12" t="s">
        <v>75</v>
      </c>
      <c r="GRW1" s="12" t="s">
        <v>126</v>
      </c>
      <c r="GRX1" s="12" t="s">
        <v>3402</v>
      </c>
      <c r="GRY1" s="12" t="s">
        <v>1902</v>
      </c>
      <c r="GRZ1" s="12" t="s">
        <v>2089</v>
      </c>
      <c r="GSA1" s="12" t="s">
        <v>2090</v>
      </c>
      <c r="GSB1" s="12" t="s">
        <v>2092</v>
      </c>
      <c r="GSC1" s="12" t="s">
        <v>3400</v>
      </c>
      <c r="GSD1" s="12" t="s">
        <v>75</v>
      </c>
      <c r="GSE1" s="12" t="s">
        <v>126</v>
      </c>
      <c r="GSF1" s="12" t="s">
        <v>3402</v>
      </c>
      <c r="GSG1" s="12" t="s">
        <v>1902</v>
      </c>
      <c r="GSH1" s="12" t="s">
        <v>2089</v>
      </c>
      <c r="GSI1" s="12" t="s">
        <v>2090</v>
      </c>
      <c r="GSJ1" s="12" t="s">
        <v>2092</v>
      </c>
      <c r="GSK1" s="12" t="s">
        <v>3400</v>
      </c>
      <c r="GSL1" s="12" t="s">
        <v>75</v>
      </c>
      <c r="GSM1" s="12" t="s">
        <v>126</v>
      </c>
      <c r="GSN1" s="12" t="s">
        <v>3402</v>
      </c>
      <c r="GSO1" s="12" t="s">
        <v>1902</v>
      </c>
      <c r="GSP1" s="12" t="s">
        <v>2089</v>
      </c>
      <c r="GSQ1" s="12" t="s">
        <v>2090</v>
      </c>
      <c r="GSR1" s="12" t="s">
        <v>2092</v>
      </c>
      <c r="GSS1" s="12" t="s">
        <v>3400</v>
      </c>
      <c r="GST1" s="12" t="s">
        <v>75</v>
      </c>
      <c r="GSU1" s="12" t="s">
        <v>126</v>
      </c>
      <c r="GSV1" s="12" t="s">
        <v>3402</v>
      </c>
      <c r="GSW1" s="12" t="s">
        <v>1902</v>
      </c>
      <c r="GSX1" s="12" t="s">
        <v>2089</v>
      </c>
      <c r="GSY1" s="12" t="s">
        <v>2090</v>
      </c>
      <c r="GSZ1" s="12" t="s">
        <v>2092</v>
      </c>
      <c r="GTA1" s="12" t="s">
        <v>3400</v>
      </c>
      <c r="GTB1" s="12" t="s">
        <v>75</v>
      </c>
      <c r="GTC1" s="12" t="s">
        <v>126</v>
      </c>
      <c r="GTD1" s="12" t="s">
        <v>3402</v>
      </c>
      <c r="GTE1" s="12" t="s">
        <v>1902</v>
      </c>
      <c r="GTF1" s="12" t="s">
        <v>2089</v>
      </c>
      <c r="GTG1" s="12" t="s">
        <v>2090</v>
      </c>
      <c r="GTH1" s="12" t="s">
        <v>2092</v>
      </c>
      <c r="GTI1" s="12" t="s">
        <v>3400</v>
      </c>
      <c r="GTJ1" s="12" t="s">
        <v>75</v>
      </c>
      <c r="GTK1" s="12" t="s">
        <v>126</v>
      </c>
      <c r="GTL1" s="12" t="s">
        <v>3402</v>
      </c>
      <c r="GTM1" s="12" t="s">
        <v>1902</v>
      </c>
      <c r="GTN1" s="12" t="s">
        <v>2089</v>
      </c>
      <c r="GTO1" s="12" t="s">
        <v>2090</v>
      </c>
      <c r="GTP1" s="12" t="s">
        <v>2092</v>
      </c>
      <c r="GTQ1" s="12" t="s">
        <v>3400</v>
      </c>
      <c r="GTR1" s="12" t="s">
        <v>75</v>
      </c>
      <c r="GTS1" s="12" t="s">
        <v>126</v>
      </c>
      <c r="GTT1" s="12" t="s">
        <v>3402</v>
      </c>
      <c r="GTU1" s="12" t="s">
        <v>1902</v>
      </c>
      <c r="GTV1" s="12" t="s">
        <v>2089</v>
      </c>
      <c r="GTW1" s="12" t="s">
        <v>2090</v>
      </c>
      <c r="GTX1" s="12" t="s">
        <v>2092</v>
      </c>
      <c r="GTY1" s="12" t="s">
        <v>3400</v>
      </c>
      <c r="GTZ1" s="12" t="s">
        <v>75</v>
      </c>
      <c r="GUA1" s="12" t="s">
        <v>126</v>
      </c>
      <c r="GUB1" s="12" t="s">
        <v>3402</v>
      </c>
      <c r="GUC1" s="12" t="s">
        <v>1902</v>
      </c>
      <c r="GUD1" s="12" t="s">
        <v>2089</v>
      </c>
      <c r="GUE1" s="12" t="s">
        <v>2090</v>
      </c>
      <c r="GUF1" s="12" t="s">
        <v>2092</v>
      </c>
      <c r="GUG1" s="12" t="s">
        <v>3400</v>
      </c>
      <c r="GUH1" s="12" t="s">
        <v>75</v>
      </c>
      <c r="GUI1" s="12" t="s">
        <v>126</v>
      </c>
      <c r="GUJ1" s="12" t="s">
        <v>3402</v>
      </c>
      <c r="GUK1" s="12" t="s">
        <v>1902</v>
      </c>
      <c r="GUL1" s="12" t="s">
        <v>2089</v>
      </c>
      <c r="GUM1" s="12" t="s">
        <v>2090</v>
      </c>
      <c r="GUN1" s="12" t="s">
        <v>2092</v>
      </c>
      <c r="GUO1" s="12" t="s">
        <v>3400</v>
      </c>
      <c r="GUP1" s="12" t="s">
        <v>75</v>
      </c>
      <c r="GUQ1" s="12" t="s">
        <v>126</v>
      </c>
      <c r="GUR1" s="12" t="s">
        <v>3402</v>
      </c>
      <c r="GUS1" s="12" t="s">
        <v>1902</v>
      </c>
      <c r="GUT1" s="12" t="s">
        <v>2089</v>
      </c>
      <c r="GUU1" s="12" t="s">
        <v>2090</v>
      </c>
      <c r="GUV1" s="12" t="s">
        <v>2092</v>
      </c>
      <c r="GUW1" s="12" t="s">
        <v>3400</v>
      </c>
      <c r="GUX1" s="12" t="s">
        <v>75</v>
      </c>
      <c r="GUY1" s="12" t="s">
        <v>126</v>
      </c>
      <c r="GUZ1" s="12" t="s">
        <v>3402</v>
      </c>
      <c r="GVA1" s="12" t="s">
        <v>1902</v>
      </c>
      <c r="GVB1" s="12" t="s">
        <v>2089</v>
      </c>
      <c r="GVC1" s="12" t="s">
        <v>2090</v>
      </c>
      <c r="GVD1" s="12" t="s">
        <v>2092</v>
      </c>
      <c r="GVE1" s="12" t="s">
        <v>3400</v>
      </c>
      <c r="GVF1" s="12" t="s">
        <v>75</v>
      </c>
      <c r="GVG1" s="12" t="s">
        <v>126</v>
      </c>
      <c r="GVH1" s="12" t="s">
        <v>3402</v>
      </c>
      <c r="GVI1" s="12" t="s">
        <v>1902</v>
      </c>
      <c r="GVJ1" s="12" t="s">
        <v>2089</v>
      </c>
      <c r="GVK1" s="12" t="s">
        <v>2090</v>
      </c>
      <c r="GVL1" s="12" t="s">
        <v>2092</v>
      </c>
      <c r="GVM1" s="12" t="s">
        <v>3400</v>
      </c>
      <c r="GVN1" s="12" t="s">
        <v>75</v>
      </c>
      <c r="GVO1" s="12" t="s">
        <v>126</v>
      </c>
      <c r="GVP1" s="12" t="s">
        <v>3402</v>
      </c>
      <c r="GVQ1" s="12" t="s">
        <v>1902</v>
      </c>
      <c r="GVR1" s="12" t="s">
        <v>2089</v>
      </c>
      <c r="GVS1" s="12" t="s">
        <v>2090</v>
      </c>
      <c r="GVT1" s="12" t="s">
        <v>2092</v>
      </c>
      <c r="GVU1" s="12" t="s">
        <v>3400</v>
      </c>
      <c r="GVV1" s="12" t="s">
        <v>75</v>
      </c>
      <c r="GVW1" s="12" t="s">
        <v>126</v>
      </c>
      <c r="GVX1" s="12" t="s">
        <v>3402</v>
      </c>
      <c r="GVY1" s="12" t="s">
        <v>1902</v>
      </c>
      <c r="GVZ1" s="12" t="s">
        <v>2089</v>
      </c>
      <c r="GWA1" s="12" t="s">
        <v>2090</v>
      </c>
      <c r="GWB1" s="12" t="s">
        <v>2092</v>
      </c>
      <c r="GWC1" s="12" t="s">
        <v>3400</v>
      </c>
      <c r="GWD1" s="12" t="s">
        <v>75</v>
      </c>
      <c r="GWE1" s="12" t="s">
        <v>126</v>
      </c>
      <c r="GWF1" s="12" t="s">
        <v>3402</v>
      </c>
      <c r="GWG1" s="12" t="s">
        <v>1902</v>
      </c>
      <c r="GWH1" s="12" t="s">
        <v>2089</v>
      </c>
      <c r="GWI1" s="12" t="s">
        <v>2090</v>
      </c>
      <c r="GWJ1" s="12" t="s">
        <v>2092</v>
      </c>
      <c r="GWK1" s="12" t="s">
        <v>3400</v>
      </c>
      <c r="GWL1" s="12" t="s">
        <v>75</v>
      </c>
      <c r="GWM1" s="12" t="s">
        <v>126</v>
      </c>
      <c r="GWN1" s="12" t="s">
        <v>3402</v>
      </c>
      <c r="GWO1" s="12" t="s">
        <v>1902</v>
      </c>
      <c r="GWP1" s="12" t="s">
        <v>2089</v>
      </c>
      <c r="GWQ1" s="12" t="s">
        <v>2090</v>
      </c>
      <c r="GWR1" s="12" t="s">
        <v>2092</v>
      </c>
      <c r="GWS1" s="12" t="s">
        <v>3400</v>
      </c>
      <c r="GWT1" s="12" t="s">
        <v>75</v>
      </c>
      <c r="GWU1" s="12" t="s">
        <v>126</v>
      </c>
      <c r="GWV1" s="12" t="s">
        <v>3402</v>
      </c>
      <c r="GWW1" s="12" t="s">
        <v>1902</v>
      </c>
      <c r="GWX1" s="12" t="s">
        <v>2089</v>
      </c>
      <c r="GWY1" s="12" t="s">
        <v>2090</v>
      </c>
      <c r="GWZ1" s="12" t="s">
        <v>2092</v>
      </c>
      <c r="GXA1" s="12" t="s">
        <v>3400</v>
      </c>
      <c r="GXB1" s="12" t="s">
        <v>75</v>
      </c>
      <c r="GXC1" s="12" t="s">
        <v>126</v>
      </c>
      <c r="GXD1" s="12" t="s">
        <v>3402</v>
      </c>
      <c r="GXE1" s="12" t="s">
        <v>1902</v>
      </c>
      <c r="GXF1" s="12" t="s">
        <v>2089</v>
      </c>
      <c r="GXG1" s="12" t="s">
        <v>2090</v>
      </c>
      <c r="GXH1" s="12" t="s">
        <v>2092</v>
      </c>
      <c r="GXI1" s="12" t="s">
        <v>3400</v>
      </c>
      <c r="GXJ1" s="12" t="s">
        <v>75</v>
      </c>
      <c r="GXK1" s="12" t="s">
        <v>126</v>
      </c>
      <c r="GXL1" s="12" t="s">
        <v>3402</v>
      </c>
      <c r="GXM1" s="12" t="s">
        <v>1902</v>
      </c>
      <c r="GXN1" s="12" t="s">
        <v>2089</v>
      </c>
      <c r="GXO1" s="12" t="s">
        <v>2090</v>
      </c>
      <c r="GXP1" s="12" t="s">
        <v>2092</v>
      </c>
      <c r="GXQ1" s="12" t="s">
        <v>3400</v>
      </c>
      <c r="GXR1" s="12" t="s">
        <v>75</v>
      </c>
      <c r="GXS1" s="12" t="s">
        <v>126</v>
      </c>
      <c r="GXT1" s="12" t="s">
        <v>3402</v>
      </c>
      <c r="GXU1" s="12" t="s">
        <v>1902</v>
      </c>
      <c r="GXV1" s="12" t="s">
        <v>2089</v>
      </c>
      <c r="GXW1" s="12" t="s">
        <v>2090</v>
      </c>
      <c r="GXX1" s="12" t="s">
        <v>2092</v>
      </c>
      <c r="GXY1" s="12" t="s">
        <v>3400</v>
      </c>
      <c r="GXZ1" s="12" t="s">
        <v>75</v>
      </c>
      <c r="GYA1" s="12" t="s">
        <v>126</v>
      </c>
      <c r="GYB1" s="12" t="s">
        <v>3402</v>
      </c>
      <c r="GYC1" s="12" t="s">
        <v>1902</v>
      </c>
      <c r="GYD1" s="12" t="s">
        <v>2089</v>
      </c>
      <c r="GYE1" s="12" t="s">
        <v>2090</v>
      </c>
      <c r="GYF1" s="12" t="s">
        <v>2092</v>
      </c>
      <c r="GYG1" s="12" t="s">
        <v>3400</v>
      </c>
      <c r="GYH1" s="12" t="s">
        <v>75</v>
      </c>
      <c r="GYI1" s="12" t="s">
        <v>126</v>
      </c>
      <c r="GYJ1" s="12" t="s">
        <v>3402</v>
      </c>
      <c r="GYK1" s="12" t="s">
        <v>1902</v>
      </c>
      <c r="GYL1" s="12" t="s">
        <v>2089</v>
      </c>
      <c r="GYM1" s="12" t="s">
        <v>2090</v>
      </c>
      <c r="GYN1" s="12" t="s">
        <v>2092</v>
      </c>
      <c r="GYO1" s="12" t="s">
        <v>3400</v>
      </c>
      <c r="GYP1" s="12" t="s">
        <v>75</v>
      </c>
      <c r="GYQ1" s="12" t="s">
        <v>126</v>
      </c>
      <c r="GYR1" s="12" t="s">
        <v>3402</v>
      </c>
      <c r="GYS1" s="12" t="s">
        <v>1902</v>
      </c>
      <c r="GYT1" s="12" t="s">
        <v>2089</v>
      </c>
      <c r="GYU1" s="12" t="s">
        <v>2090</v>
      </c>
      <c r="GYV1" s="12" t="s">
        <v>2092</v>
      </c>
      <c r="GYW1" s="12" t="s">
        <v>3400</v>
      </c>
      <c r="GYX1" s="12" t="s">
        <v>75</v>
      </c>
      <c r="GYY1" s="12" t="s">
        <v>126</v>
      </c>
      <c r="GYZ1" s="12" t="s">
        <v>3402</v>
      </c>
      <c r="GZA1" s="12" t="s">
        <v>1902</v>
      </c>
      <c r="GZB1" s="12" t="s">
        <v>2089</v>
      </c>
      <c r="GZC1" s="12" t="s">
        <v>2090</v>
      </c>
      <c r="GZD1" s="12" t="s">
        <v>2092</v>
      </c>
      <c r="GZE1" s="12" t="s">
        <v>3400</v>
      </c>
      <c r="GZF1" s="12" t="s">
        <v>75</v>
      </c>
      <c r="GZG1" s="12" t="s">
        <v>126</v>
      </c>
      <c r="GZH1" s="12" t="s">
        <v>3402</v>
      </c>
      <c r="GZI1" s="12" t="s">
        <v>1902</v>
      </c>
      <c r="GZJ1" s="12" t="s">
        <v>2089</v>
      </c>
      <c r="GZK1" s="12" t="s">
        <v>2090</v>
      </c>
      <c r="GZL1" s="12" t="s">
        <v>2092</v>
      </c>
      <c r="GZM1" s="12" t="s">
        <v>3400</v>
      </c>
      <c r="GZN1" s="12" t="s">
        <v>75</v>
      </c>
      <c r="GZO1" s="12" t="s">
        <v>126</v>
      </c>
      <c r="GZP1" s="12" t="s">
        <v>3402</v>
      </c>
      <c r="GZQ1" s="12" t="s">
        <v>1902</v>
      </c>
      <c r="GZR1" s="12" t="s">
        <v>2089</v>
      </c>
      <c r="GZS1" s="12" t="s">
        <v>2090</v>
      </c>
      <c r="GZT1" s="12" t="s">
        <v>2092</v>
      </c>
      <c r="GZU1" s="12" t="s">
        <v>3400</v>
      </c>
      <c r="GZV1" s="12" t="s">
        <v>75</v>
      </c>
      <c r="GZW1" s="12" t="s">
        <v>126</v>
      </c>
      <c r="GZX1" s="12" t="s">
        <v>3402</v>
      </c>
      <c r="GZY1" s="12" t="s">
        <v>1902</v>
      </c>
      <c r="GZZ1" s="12" t="s">
        <v>2089</v>
      </c>
      <c r="HAA1" s="12" t="s">
        <v>2090</v>
      </c>
      <c r="HAB1" s="12" t="s">
        <v>2092</v>
      </c>
      <c r="HAC1" s="12" t="s">
        <v>3400</v>
      </c>
      <c r="HAD1" s="12" t="s">
        <v>75</v>
      </c>
      <c r="HAE1" s="12" t="s">
        <v>126</v>
      </c>
      <c r="HAF1" s="12" t="s">
        <v>3402</v>
      </c>
      <c r="HAG1" s="12" t="s">
        <v>1902</v>
      </c>
      <c r="HAH1" s="12" t="s">
        <v>2089</v>
      </c>
      <c r="HAI1" s="12" t="s">
        <v>2090</v>
      </c>
      <c r="HAJ1" s="12" t="s">
        <v>2092</v>
      </c>
      <c r="HAK1" s="12" t="s">
        <v>3400</v>
      </c>
      <c r="HAL1" s="12" t="s">
        <v>75</v>
      </c>
      <c r="HAM1" s="12" t="s">
        <v>126</v>
      </c>
      <c r="HAN1" s="12" t="s">
        <v>3402</v>
      </c>
      <c r="HAO1" s="12" t="s">
        <v>1902</v>
      </c>
      <c r="HAP1" s="12" t="s">
        <v>2089</v>
      </c>
      <c r="HAQ1" s="12" t="s">
        <v>2090</v>
      </c>
      <c r="HAR1" s="12" t="s">
        <v>2092</v>
      </c>
      <c r="HAS1" s="12" t="s">
        <v>3400</v>
      </c>
      <c r="HAT1" s="12" t="s">
        <v>75</v>
      </c>
      <c r="HAU1" s="12" t="s">
        <v>126</v>
      </c>
      <c r="HAV1" s="12" t="s">
        <v>3402</v>
      </c>
      <c r="HAW1" s="12" t="s">
        <v>1902</v>
      </c>
      <c r="HAX1" s="12" t="s">
        <v>2089</v>
      </c>
      <c r="HAY1" s="12" t="s">
        <v>2090</v>
      </c>
      <c r="HAZ1" s="12" t="s">
        <v>2092</v>
      </c>
      <c r="HBA1" s="12" t="s">
        <v>3400</v>
      </c>
      <c r="HBB1" s="12" t="s">
        <v>75</v>
      </c>
      <c r="HBC1" s="12" t="s">
        <v>126</v>
      </c>
      <c r="HBD1" s="12" t="s">
        <v>3402</v>
      </c>
      <c r="HBE1" s="12" t="s">
        <v>1902</v>
      </c>
      <c r="HBF1" s="12" t="s">
        <v>2089</v>
      </c>
      <c r="HBG1" s="12" t="s">
        <v>2090</v>
      </c>
      <c r="HBH1" s="12" t="s">
        <v>2092</v>
      </c>
      <c r="HBI1" s="12" t="s">
        <v>3400</v>
      </c>
      <c r="HBJ1" s="12" t="s">
        <v>75</v>
      </c>
      <c r="HBK1" s="12" t="s">
        <v>126</v>
      </c>
      <c r="HBL1" s="12" t="s">
        <v>3402</v>
      </c>
      <c r="HBM1" s="12" t="s">
        <v>1902</v>
      </c>
      <c r="HBN1" s="12" t="s">
        <v>2089</v>
      </c>
      <c r="HBO1" s="12" t="s">
        <v>2090</v>
      </c>
      <c r="HBP1" s="12" t="s">
        <v>2092</v>
      </c>
      <c r="HBQ1" s="12" t="s">
        <v>3400</v>
      </c>
      <c r="HBR1" s="12" t="s">
        <v>75</v>
      </c>
      <c r="HBS1" s="12" t="s">
        <v>126</v>
      </c>
      <c r="HBT1" s="12" t="s">
        <v>3402</v>
      </c>
      <c r="HBU1" s="12" t="s">
        <v>1902</v>
      </c>
      <c r="HBV1" s="12" t="s">
        <v>2089</v>
      </c>
      <c r="HBW1" s="12" t="s">
        <v>2090</v>
      </c>
      <c r="HBX1" s="12" t="s">
        <v>2092</v>
      </c>
      <c r="HBY1" s="12" t="s">
        <v>3400</v>
      </c>
      <c r="HBZ1" s="12" t="s">
        <v>75</v>
      </c>
      <c r="HCA1" s="12" t="s">
        <v>126</v>
      </c>
      <c r="HCB1" s="12" t="s">
        <v>3402</v>
      </c>
      <c r="HCC1" s="12" t="s">
        <v>1902</v>
      </c>
      <c r="HCD1" s="12" t="s">
        <v>2089</v>
      </c>
      <c r="HCE1" s="12" t="s">
        <v>2090</v>
      </c>
      <c r="HCF1" s="12" t="s">
        <v>2092</v>
      </c>
      <c r="HCG1" s="12" t="s">
        <v>3400</v>
      </c>
      <c r="HCH1" s="12" t="s">
        <v>75</v>
      </c>
      <c r="HCI1" s="12" t="s">
        <v>126</v>
      </c>
      <c r="HCJ1" s="12" t="s">
        <v>3402</v>
      </c>
      <c r="HCK1" s="12" t="s">
        <v>1902</v>
      </c>
      <c r="HCL1" s="12" t="s">
        <v>2089</v>
      </c>
      <c r="HCM1" s="12" t="s">
        <v>2090</v>
      </c>
      <c r="HCN1" s="12" t="s">
        <v>2092</v>
      </c>
      <c r="HCO1" s="12" t="s">
        <v>3400</v>
      </c>
      <c r="HCP1" s="12" t="s">
        <v>75</v>
      </c>
      <c r="HCQ1" s="12" t="s">
        <v>126</v>
      </c>
      <c r="HCR1" s="12" t="s">
        <v>3402</v>
      </c>
      <c r="HCS1" s="12" t="s">
        <v>1902</v>
      </c>
      <c r="HCT1" s="12" t="s">
        <v>2089</v>
      </c>
      <c r="HCU1" s="12" t="s">
        <v>2090</v>
      </c>
      <c r="HCV1" s="12" t="s">
        <v>2092</v>
      </c>
      <c r="HCW1" s="12" t="s">
        <v>3400</v>
      </c>
      <c r="HCX1" s="12" t="s">
        <v>75</v>
      </c>
      <c r="HCY1" s="12" t="s">
        <v>126</v>
      </c>
      <c r="HCZ1" s="12" t="s">
        <v>3402</v>
      </c>
      <c r="HDA1" s="12" t="s">
        <v>1902</v>
      </c>
      <c r="HDB1" s="12" t="s">
        <v>2089</v>
      </c>
      <c r="HDC1" s="12" t="s">
        <v>2090</v>
      </c>
      <c r="HDD1" s="12" t="s">
        <v>2092</v>
      </c>
      <c r="HDE1" s="12" t="s">
        <v>3400</v>
      </c>
      <c r="HDF1" s="12" t="s">
        <v>75</v>
      </c>
      <c r="HDG1" s="12" t="s">
        <v>126</v>
      </c>
      <c r="HDH1" s="12" t="s">
        <v>3402</v>
      </c>
      <c r="HDI1" s="12" t="s">
        <v>1902</v>
      </c>
      <c r="HDJ1" s="12" t="s">
        <v>2089</v>
      </c>
      <c r="HDK1" s="12" t="s">
        <v>2090</v>
      </c>
      <c r="HDL1" s="12" t="s">
        <v>2092</v>
      </c>
      <c r="HDM1" s="12" t="s">
        <v>3400</v>
      </c>
      <c r="HDN1" s="12" t="s">
        <v>75</v>
      </c>
      <c r="HDO1" s="12" t="s">
        <v>126</v>
      </c>
      <c r="HDP1" s="12" t="s">
        <v>3402</v>
      </c>
      <c r="HDQ1" s="12" t="s">
        <v>1902</v>
      </c>
      <c r="HDR1" s="12" t="s">
        <v>2089</v>
      </c>
      <c r="HDS1" s="12" t="s">
        <v>2090</v>
      </c>
      <c r="HDT1" s="12" t="s">
        <v>2092</v>
      </c>
      <c r="HDU1" s="12" t="s">
        <v>3400</v>
      </c>
      <c r="HDV1" s="12" t="s">
        <v>75</v>
      </c>
      <c r="HDW1" s="12" t="s">
        <v>126</v>
      </c>
      <c r="HDX1" s="12" t="s">
        <v>3402</v>
      </c>
      <c r="HDY1" s="12" t="s">
        <v>1902</v>
      </c>
      <c r="HDZ1" s="12" t="s">
        <v>2089</v>
      </c>
      <c r="HEA1" s="12" t="s">
        <v>2090</v>
      </c>
      <c r="HEB1" s="12" t="s">
        <v>2092</v>
      </c>
      <c r="HEC1" s="12" t="s">
        <v>3400</v>
      </c>
      <c r="HED1" s="12" t="s">
        <v>75</v>
      </c>
      <c r="HEE1" s="12" t="s">
        <v>126</v>
      </c>
      <c r="HEF1" s="12" t="s">
        <v>3402</v>
      </c>
      <c r="HEG1" s="12" t="s">
        <v>1902</v>
      </c>
      <c r="HEH1" s="12" t="s">
        <v>2089</v>
      </c>
      <c r="HEI1" s="12" t="s">
        <v>2090</v>
      </c>
      <c r="HEJ1" s="12" t="s">
        <v>2092</v>
      </c>
      <c r="HEK1" s="12" t="s">
        <v>3400</v>
      </c>
      <c r="HEL1" s="12" t="s">
        <v>75</v>
      </c>
      <c r="HEM1" s="12" t="s">
        <v>126</v>
      </c>
      <c r="HEN1" s="12" t="s">
        <v>3402</v>
      </c>
      <c r="HEO1" s="12" t="s">
        <v>1902</v>
      </c>
      <c r="HEP1" s="12" t="s">
        <v>2089</v>
      </c>
      <c r="HEQ1" s="12" t="s">
        <v>2090</v>
      </c>
      <c r="HER1" s="12" t="s">
        <v>2092</v>
      </c>
      <c r="HES1" s="12" t="s">
        <v>3400</v>
      </c>
      <c r="HET1" s="12" t="s">
        <v>75</v>
      </c>
      <c r="HEU1" s="12" t="s">
        <v>126</v>
      </c>
      <c r="HEV1" s="12" t="s">
        <v>3402</v>
      </c>
      <c r="HEW1" s="12" t="s">
        <v>1902</v>
      </c>
      <c r="HEX1" s="12" t="s">
        <v>2089</v>
      </c>
      <c r="HEY1" s="12" t="s">
        <v>2090</v>
      </c>
      <c r="HEZ1" s="12" t="s">
        <v>2092</v>
      </c>
      <c r="HFA1" s="12" t="s">
        <v>3400</v>
      </c>
      <c r="HFB1" s="12" t="s">
        <v>75</v>
      </c>
      <c r="HFC1" s="12" t="s">
        <v>126</v>
      </c>
      <c r="HFD1" s="12" t="s">
        <v>3402</v>
      </c>
      <c r="HFE1" s="12" t="s">
        <v>1902</v>
      </c>
      <c r="HFF1" s="12" t="s">
        <v>2089</v>
      </c>
      <c r="HFG1" s="12" t="s">
        <v>2090</v>
      </c>
      <c r="HFH1" s="12" t="s">
        <v>2092</v>
      </c>
      <c r="HFI1" s="12" t="s">
        <v>3400</v>
      </c>
      <c r="HFJ1" s="12" t="s">
        <v>75</v>
      </c>
      <c r="HFK1" s="12" t="s">
        <v>126</v>
      </c>
      <c r="HFL1" s="12" t="s">
        <v>3402</v>
      </c>
      <c r="HFM1" s="12" t="s">
        <v>1902</v>
      </c>
      <c r="HFN1" s="12" t="s">
        <v>2089</v>
      </c>
      <c r="HFO1" s="12" t="s">
        <v>2090</v>
      </c>
      <c r="HFP1" s="12" t="s">
        <v>2092</v>
      </c>
      <c r="HFQ1" s="12" t="s">
        <v>3400</v>
      </c>
      <c r="HFR1" s="12" t="s">
        <v>75</v>
      </c>
      <c r="HFS1" s="12" t="s">
        <v>126</v>
      </c>
      <c r="HFT1" s="12" t="s">
        <v>3402</v>
      </c>
      <c r="HFU1" s="12" t="s">
        <v>1902</v>
      </c>
      <c r="HFV1" s="12" t="s">
        <v>2089</v>
      </c>
      <c r="HFW1" s="12" t="s">
        <v>2090</v>
      </c>
      <c r="HFX1" s="12" t="s">
        <v>2092</v>
      </c>
      <c r="HFY1" s="12" t="s">
        <v>3400</v>
      </c>
      <c r="HFZ1" s="12" t="s">
        <v>75</v>
      </c>
      <c r="HGA1" s="12" t="s">
        <v>126</v>
      </c>
      <c r="HGB1" s="12" t="s">
        <v>3402</v>
      </c>
      <c r="HGC1" s="12" t="s">
        <v>1902</v>
      </c>
      <c r="HGD1" s="12" t="s">
        <v>2089</v>
      </c>
      <c r="HGE1" s="12" t="s">
        <v>2090</v>
      </c>
      <c r="HGF1" s="12" t="s">
        <v>2092</v>
      </c>
      <c r="HGG1" s="12" t="s">
        <v>3400</v>
      </c>
      <c r="HGH1" s="12" t="s">
        <v>75</v>
      </c>
      <c r="HGI1" s="12" t="s">
        <v>126</v>
      </c>
      <c r="HGJ1" s="12" t="s">
        <v>3402</v>
      </c>
      <c r="HGK1" s="12" t="s">
        <v>1902</v>
      </c>
      <c r="HGL1" s="12" t="s">
        <v>2089</v>
      </c>
      <c r="HGM1" s="12" t="s">
        <v>2090</v>
      </c>
      <c r="HGN1" s="12" t="s">
        <v>2092</v>
      </c>
      <c r="HGO1" s="12" t="s">
        <v>3400</v>
      </c>
      <c r="HGP1" s="12" t="s">
        <v>75</v>
      </c>
      <c r="HGQ1" s="12" t="s">
        <v>126</v>
      </c>
      <c r="HGR1" s="12" t="s">
        <v>3402</v>
      </c>
      <c r="HGS1" s="12" t="s">
        <v>1902</v>
      </c>
      <c r="HGT1" s="12" t="s">
        <v>2089</v>
      </c>
      <c r="HGU1" s="12" t="s">
        <v>2090</v>
      </c>
      <c r="HGV1" s="12" t="s">
        <v>2092</v>
      </c>
      <c r="HGW1" s="12" t="s">
        <v>3400</v>
      </c>
      <c r="HGX1" s="12" t="s">
        <v>75</v>
      </c>
      <c r="HGY1" s="12" t="s">
        <v>126</v>
      </c>
      <c r="HGZ1" s="12" t="s">
        <v>3402</v>
      </c>
      <c r="HHA1" s="12" t="s">
        <v>1902</v>
      </c>
      <c r="HHB1" s="12" t="s">
        <v>2089</v>
      </c>
      <c r="HHC1" s="12" t="s">
        <v>2090</v>
      </c>
      <c r="HHD1" s="12" t="s">
        <v>2092</v>
      </c>
      <c r="HHE1" s="12" t="s">
        <v>3400</v>
      </c>
      <c r="HHF1" s="12" t="s">
        <v>75</v>
      </c>
      <c r="HHG1" s="12" t="s">
        <v>126</v>
      </c>
      <c r="HHH1" s="12" t="s">
        <v>3402</v>
      </c>
      <c r="HHI1" s="12" t="s">
        <v>1902</v>
      </c>
      <c r="HHJ1" s="12" t="s">
        <v>2089</v>
      </c>
      <c r="HHK1" s="12" t="s">
        <v>2090</v>
      </c>
      <c r="HHL1" s="12" t="s">
        <v>2092</v>
      </c>
      <c r="HHM1" s="12" t="s">
        <v>3400</v>
      </c>
      <c r="HHN1" s="12" t="s">
        <v>75</v>
      </c>
      <c r="HHO1" s="12" t="s">
        <v>126</v>
      </c>
      <c r="HHP1" s="12" t="s">
        <v>3402</v>
      </c>
      <c r="HHQ1" s="12" t="s">
        <v>1902</v>
      </c>
      <c r="HHR1" s="12" t="s">
        <v>2089</v>
      </c>
      <c r="HHS1" s="12" t="s">
        <v>2090</v>
      </c>
      <c r="HHT1" s="12" t="s">
        <v>2092</v>
      </c>
      <c r="HHU1" s="12" t="s">
        <v>3400</v>
      </c>
      <c r="HHV1" s="12" t="s">
        <v>75</v>
      </c>
      <c r="HHW1" s="12" t="s">
        <v>126</v>
      </c>
      <c r="HHX1" s="12" t="s">
        <v>3402</v>
      </c>
      <c r="HHY1" s="12" t="s">
        <v>1902</v>
      </c>
      <c r="HHZ1" s="12" t="s">
        <v>2089</v>
      </c>
      <c r="HIA1" s="12" t="s">
        <v>2090</v>
      </c>
      <c r="HIB1" s="12" t="s">
        <v>2092</v>
      </c>
      <c r="HIC1" s="12" t="s">
        <v>3400</v>
      </c>
      <c r="HID1" s="12" t="s">
        <v>75</v>
      </c>
      <c r="HIE1" s="12" t="s">
        <v>126</v>
      </c>
      <c r="HIF1" s="12" t="s">
        <v>3402</v>
      </c>
      <c r="HIG1" s="12" t="s">
        <v>1902</v>
      </c>
      <c r="HIH1" s="12" t="s">
        <v>2089</v>
      </c>
      <c r="HII1" s="12" t="s">
        <v>2090</v>
      </c>
      <c r="HIJ1" s="12" t="s">
        <v>2092</v>
      </c>
      <c r="HIK1" s="12" t="s">
        <v>3400</v>
      </c>
      <c r="HIL1" s="12" t="s">
        <v>75</v>
      </c>
      <c r="HIM1" s="12" t="s">
        <v>126</v>
      </c>
      <c r="HIN1" s="12" t="s">
        <v>3402</v>
      </c>
      <c r="HIO1" s="12" t="s">
        <v>1902</v>
      </c>
      <c r="HIP1" s="12" t="s">
        <v>2089</v>
      </c>
      <c r="HIQ1" s="12" t="s">
        <v>2090</v>
      </c>
      <c r="HIR1" s="12" t="s">
        <v>2092</v>
      </c>
      <c r="HIS1" s="12" t="s">
        <v>3400</v>
      </c>
      <c r="HIT1" s="12" t="s">
        <v>75</v>
      </c>
      <c r="HIU1" s="12" t="s">
        <v>126</v>
      </c>
      <c r="HIV1" s="12" t="s">
        <v>3402</v>
      </c>
      <c r="HIW1" s="12" t="s">
        <v>1902</v>
      </c>
      <c r="HIX1" s="12" t="s">
        <v>2089</v>
      </c>
      <c r="HIY1" s="12" t="s">
        <v>2090</v>
      </c>
      <c r="HIZ1" s="12" t="s">
        <v>2092</v>
      </c>
      <c r="HJA1" s="12" t="s">
        <v>3400</v>
      </c>
      <c r="HJB1" s="12" t="s">
        <v>75</v>
      </c>
      <c r="HJC1" s="12" t="s">
        <v>126</v>
      </c>
      <c r="HJD1" s="12" t="s">
        <v>3402</v>
      </c>
      <c r="HJE1" s="12" t="s">
        <v>1902</v>
      </c>
      <c r="HJF1" s="12" t="s">
        <v>2089</v>
      </c>
      <c r="HJG1" s="12" t="s">
        <v>2090</v>
      </c>
      <c r="HJH1" s="12" t="s">
        <v>2092</v>
      </c>
      <c r="HJI1" s="12" t="s">
        <v>3400</v>
      </c>
      <c r="HJJ1" s="12" t="s">
        <v>75</v>
      </c>
      <c r="HJK1" s="12" t="s">
        <v>126</v>
      </c>
      <c r="HJL1" s="12" t="s">
        <v>3402</v>
      </c>
      <c r="HJM1" s="12" t="s">
        <v>1902</v>
      </c>
      <c r="HJN1" s="12" t="s">
        <v>2089</v>
      </c>
      <c r="HJO1" s="12" t="s">
        <v>2090</v>
      </c>
      <c r="HJP1" s="12" t="s">
        <v>2092</v>
      </c>
      <c r="HJQ1" s="12" t="s">
        <v>3400</v>
      </c>
      <c r="HJR1" s="12" t="s">
        <v>75</v>
      </c>
      <c r="HJS1" s="12" t="s">
        <v>126</v>
      </c>
      <c r="HJT1" s="12" t="s">
        <v>3402</v>
      </c>
      <c r="HJU1" s="12" t="s">
        <v>1902</v>
      </c>
      <c r="HJV1" s="12" t="s">
        <v>2089</v>
      </c>
      <c r="HJW1" s="12" t="s">
        <v>2090</v>
      </c>
      <c r="HJX1" s="12" t="s">
        <v>2092</v>
      </c>
      <c r="HJY1" s="12" t="s">
        <v>3400</v>
      </c>
      <c r="HJZ1" s="12" t="s">
        <v>75</v>
      </c>
      <c r="HKA1" s="12" t="s">
        <v>126</v>
      </c>
      <c r="HKB1" s="12" t="s">
        <v>3402</v>
      </c>
      <c r="HKC1" s="12" t="s">
        <v>1902</v>
      </c>
      <c r="HKD1" s="12" t="s">
        <v>2089</v>
      </c>
      <c r="HKE1" s="12" t="s">
        <v>2090</v>
      </c>
      <c r="HKF1" s="12" t="s">
        <v>2092</v>
      </c>
      <c r="HKG1" s="12" t="s">
        <v>3400</v>
      </c>
      <c r="HKH1" s="12" t="s">
        <v>75</v>
      </c>
      <c r="HKI1" s="12" t="s">
        <v>126</v>
      </c>
      <c r="HKJ1" s="12" t="s">
        <v>3402</v>
      </c>
      <c r="HKK1" s="12" t="s">
        <v>1902</v>
      </c>
      <c r="HKL1" s="12" t="s">
        <v>2089</v>
      </c>
      <c r="HKM1" s="12" t="s">
        <v>2090</v>
      </c>
      <c r="HKN1" s="12" t="s">
        <v>2092</v>
      </c>
      <c r="HKO1" s="12" t="s">
        <v>3400</v>
      </c>
      <c r="HKP1" s="12" t="s">
        <v>75</v>
      </c>
      <c r="HKQ1" s="12" t="s">
        <v>126</v>
      </c>
      <c r="HKR1" s="12" t="s">
        <v>3402</v>
      </c>
      <c r="HKS1" s="12" t="s">
        <v>1902</v>
      </c>
      <c r="HKT1" s="12" t="s">
        <v>2089</v>
      </c>
      <c r="HKU1" s="12" t="s">
        <v>2090</v>
      </c>
      <c r="HKV1" s="12" t="s">
        <v>2092</v>
      </c>
      <c r="HKW1" s="12" t="s">
        <v>3400</v>
      </c>
      <c r="HKX1" s="12" t="s">
        <v>75</v>
      </c>
      <c r="HKY1" s="12" t="s">
        <v>126</v>
      </c>
      <c r="HKZ1" s="12" t="s">
        <v>3402</v>
      </c>
      <c r="HLA1" s="12" t="s">
        <v>1902</v>
      </c>
      <c r="HLB1" s="12" t="s">
        <v>2089</v>
      </c>
      <c r="HLC1" s="12" t="s">
        <v>2090</v>
      </c>
      <c r="HLD1" s="12" t="s">
        <v>2092</v>
      </c>
      <c r="HLE1" s="12" t="s">
        <v>3400</v>
      </c>
      <c r="HLF1" s="12" t="s">
        <v>75</v>
      </c>
      <c r="HLG1" s="12" t="s">
        <v>126</v>
      </c>
      <c r="HLH1" s="12" t="s">
        <v>3402</v>
      </c>
      <c r="HLI1" s="12" t="s">
        <v>1902</v>
      </c>
      <c r="HLJ1" s="12" t="s">
        <v>2089</v>
      </c>
      <c r="HLK1" s="12" t="s">
        <v>2090</v>
      </c>
      <c r="HLL1" s="12" t="s">
        <v>2092</v>
      </c>
      <c r="HLM1" s="12" t="s">
        <v>3400</v>
      </c>
      <c r="HLN1" s="12" t="s">
        <v>75</v>
      </c>
      <c r="HLO1" s="12" t="s">
        <v>126</v>
      </c>
      <c r="HLP1" s="12" t="s">
        <v>3402</v>
      </c>
      <c r="HLQ1" s="12" t="s">
        <v>1902</v>
      </c>
      <c r="HLR1" s="12" t="s">
        <v>2089</v>
      </c>
      <c r="HLS1" s="12" t="s">
        <v>2090</v>
      </c>
      <c r="HLT1" s="12" t="s">
        <v>2092</v>
      </c>
      <c r="HLU1" s="12" t="s">
        <v>3400</v>
      </c>
      <c r="HLV1" s="12" t="s">
        <v>75</v>
      </c>
      <c r="HLW1" s="12" t="s">
        <v>126</v>
      </c>
      <c r="HLX1" s="12" t="s">
        <v>3402</v>
      </c>
      <c r="HLY1" s="12" t="s">
        <v>1902</v>
      </c>
      <c r="HLZ1" s="12" t="s">
        <v>2089</v>
      </c>
      <c r="HMA1" s="12" t="s">
        <v>2090</v>
      </c>
      <c r="HMB1" s="12" t="s">
        <v>2092</v>
      </c>
      <c r="HMC1" s="12" t="s">
        <v>3400</v>
      </c>
      <c r="HMD1" s="12" t="s">
        <v>75</v>
      </c>
      <c r="HME1" s="12" t="s">
        <v>126</v>
      </c>
      <c r="HMF1" s="12" t="s">
        <v>3402</v>
      </c>
      <c r="HMG1" s="12" t="s">
        <v>1902</v>
      </c>
      <c r="HMH1" s="12" t="s">
        <v>2089</v>
      </c>
      <c r="HMI1" s="12" t="s">
        <v>2090</v>
      </c>
      <c r="HMJ1" s="12" t="s">
        <v>2092</v>
      </c>
      <c r="HMK1" s="12" t="s">
        <v>3400</v>
      </c>
      <c r="HML1" s="12" t="s">
        <v>75</v>
      </c>
      <c r="HMM1" s="12" t="s">
        <v>126</v>
      </c>
      <c r="HMN1" s="12" t="s">
        <v>3402</v>
      </c>
      <c r="HMO1" s="12" t="s">
        <v>1902</v>
      </c>
      <c r="HMP1" s="12" t="s">
        <v>2089</v>
      </c>
      <c r="HMQ1" s="12" t="s">
        <v>2090</v>
      </c>
      <c r="HMR1" s="12" t="s">
        <v>2092</v>
      </c>
      <c r="HMS1" s="12" t="s">
        <v>3400</v>
      </c>
      <c r="HMT1" s="12" t="s">
        <v>75</v>
      </c>
      <c r="HMU1" s="12" t="s">
        <v>126</v>
      </c>
      <c r="HMV1" s="12" t="s">
        <v>3402</v>
      </c>
      <c r="HMW1" s="12" t="s">
        <v>1902</v>
      </c>
      <c r="HMX1" s="12" t="s">
        <v>2089</v>
      </c>
      <c r="HMY1" s="12" t="s">
        <v>2090</v>
      </c>
      <c r="HMZ1" s="12" t="s">
        <v>2092</v>
      </c>
      <c r="HNA1" s="12" t="s">
        <v>3400</v>
      </c>
      <c r="HNB1" s="12" t="s">
        <v>75</v>
      </c>
      <c r="HNC1" s="12" t="s">
        <v>126</v>
      </c>
      <c r="HND1" s="12" t="s">
        <v>3402</v>
      </c>
      <c r="HNE1" s="12" t="s">
        <v>1902</v>
      </c>
      <c r="HNF1" s="12" t="s">
        <v>2089</v>
      </c>
      <c r="HNG1" s="12" t="s">
        <v>2090</v>
      </c>
      <c r="HNH1" s="12" t="s">
        <v>2092</v>
      </c>
      <c r="HNI1" s="12" t="s">
        <v>3400</v>
      </c>
      <c r="HNJ1" s="12" t="s">
        <v>75</v>
      </c>
      <c r="HNK1" s="12" t="s">
        <v>126</v>
      </c>
      <c r="HNL1" s="12" t="s">
        <v>3402</v>
      </c>
      <c r="HNM1" s="12" t="s">
        <v>1902</v>
      </c>
      <c r="HNN1" s="12" t="s">
        <v>2089</v>
      </c>
      <c r="HNO1" s="12" t="s">
        <v>2090</v>
      </c>
      <c r="HNP1" s="12" t="s">
        <v>2092</v>
      </c>
      <c r="HNQ1" s="12" t="s">
        <v>3400</v>
      </c>
      <c r="HNR1" s="12" t="s">
        <v>75</v>
      </c>
      <c r="HNS1" s="12" t="s">
        <v>126</v>
      </c>
      <c r="HNT1" s="12" t="s">
        <v>3402</v>
      </c>
      <c r="HNU1" s="12" t="s">
        <v>1902</v>
      </c>
      <c r="HNV1" s="12" t="s">
        <v>2089</v>
      </c>
      <c r="HNW1" s="12" t="s">
        <v>2090</v>
      </c>
      <c r="HNX1" s="12" t="s">
        <v>2092</v>
      </c>
      <c r="HNY1" s="12" t="s">
        <v>3400</v>
      </c>
      <c r="HNZ1" s="12" t="s">
        <v>75</v>
      </c>
      <c r="HOA1" s="12" t="s">
        <v>126</v>
      </c>
      <c r="HOB1" s="12" t="s">
        <v>3402</v>
      </c>
      <c r="HOC1" s="12" t="s">
        <v>1902</v>
      </c>
      <c r="HOD1" s="12" t="s">
        <v>2089</v>
      </c>
      <c r="HOE1" s="12" t="s">
        <v>2090</v>
      </c>
      <c r="HOF1" s="12" t="s">
        <v>2092</v>
      </c>
      <c r="HOG1" s="12" t="s">
        <v>3400</v>
      </c>
      <c r="HOH1" s="12" t="s">
        <v>75</v>
      </c>
      <c r="HOI1" s="12" t="s">
        <v>126</v>
      </c>
      <c r="HOJ1" s="12" t="s">
        <v>3402</v>
      </c>
      <c r="HOK1" s="12" t="s">
        <v>1902</v>
      </c>
      <c r="HOL1" s="12" t="s">
        <v>2089</v>
      </c>
      <c r="HOM1" s="12" t="s">
        <v>2090</v>
      </c>
      <c r="HON1" s="12" t="s">
        <v>2092</v>
      </c>
      <c r="HOO1" s="12" t="s">
        <v>3400</v>
      </c>
      <c r="HOP1" s="12" t="s">
        <v>75</v>
      </c>
      <c r="HOQ1" s="12" t="s">
        <v>126</v>
      </c>
      <c r="HOR1" s="12" t="s">
        <v>3402</v>
      </c>
      <c r="HOS1" s="12" t="s">
        <v>1902</v>
      </c>
      <c r="HOT1" s="12" t="s">
        <v>2089</v>
      </c>
      <c r="HOU1" s="12" t="s">
        <v>2090</v>
      </c>
      <c r="HOV1" s="12" t="s">
        <v>2092</v>
      </c>
      <c r="HOW1" s="12" t="s">
        <v>3400</v>
      </c>
      <c r="HOX1" s="12" t="s">
        <v>75</v>
      </c>
      <c r="HOY1" s="12" t="s">
        <v>126</v>
      </c>
      <c r="HOZ1" s="12" t="s">
        <v>3402</v>
      </c>
      <c r="HPA1" s="12" t="s">
        <v>1902</v>
      </c>
      <c r="HPB1" s="12" t="s">
        <v>2089</v>
      </c>
      <c r="HPC1" s="12" t="s">
        <v>2090</v>
      </c>
      <c r="HPD1" s="12" t="s">
        <v>2092</v>
      </c>
      <c r="HPE1" s="12" t="s">
        <v>3400</v>
      </c>
      <c r="HPF1" s="12" t="s">
        <v>75</v>
      </c>
      <c r="HPG1" s="12" t="s">
        <v>126</v>
      </c>
      <c r="HPH1" s="12" t="s">
        <v>3402</v>
      </c>
      <c r="HPI1" s="12" t="s">
        <v>1902</v>
      </c>
      <c r="HPJ1" s="12" t="s">
        <v>2089</v>
      </c>
      <c r="HPK1" s="12" t="s">
        <v>2090</v>
      </c>
      <c r="HPL1" s="12" t="s">
        <v>2092</v>
      </c>
      <c r="HPM1" s="12" t="s">
        <v>3400</v>
      </c>
      <c r="HPN1" s="12" t="s">
        <v>75</v>
      </c>
      <c r="HPO1" s="12" t="s">
        <v>126</v>
      </c>
      <c r="HPP1" s="12" t="s">
        <v>3402</v>
      </c>
      <c r="HPQ1" s="12" t="s">
        <v>1902</v>
      </c>
      <c r="HPR1" s="12" t="s">
        <v>2089</v>
      </c>
      <c r="HPS1" s="12" t="s">
        <v>2090</v>
      </c>
      <c r="HPT1" s="12" t="s">
        <v>2092</v>
      </c>
      <c r="HPU1" s="12" t="s">
        <v>3400</v>
      </c>
      <c r="HPV1" s="12" t="s">
        <v>75</v>
      </c>
      <c r="HPW1" s="12" t="s">
        <v>126</v>
      </c>
      <c r="HPX1" s="12" t="s">
        <v>3402</v>
      </c>
      <c r="HPY1" s="12" t="s">
        <v>1902</v>
      </c>
      <c r="HPZ1" s="12" t="s">
        <v>2089</v>
      </c>
      <c r="HQA1" s="12" t="s">
        <v>2090</v>
      </c>
      <c r="HQB1" s="12" t="s">
        <v>2092</v>
      </c>
      <c r="HQC1" s="12" t="s">
        <v>3400</v>
      </c>
      <c r="HQD1" s="12" t="s">
        <v>75</v>
      </c>
      <c r="HQE1" s="12" t="s">
        <v>126</v>
      </c>
      <c r="HQF1" s="12" t="s">
        <v>3402</v>
      </c>
      <c r="HQG1" s="12" t="s">
        <v>1902</v>
      </c>
      <c r="HQH1" s="12" t="s">
        <v>2089</v>
      </c>
      <c r="HQI1" s="12" t="s">
        <v>2090</v>
      </c>
      <c r="HQJ1" s="12" t="s">
        <v>2092</v>
      </c>
      <c r="HQK1" s="12" t="s">
        <v>3400</v>
      </c>
      <c r="HQL1" s="12" t="s">
        <v>75</v>
      </c>
      <c r="HQM1" s="12" t="s">
        <v>126</v>
      </c>
      <c r="HQN1" s="12" t="s">
        <v>3402</v>
      </c>
      <c r="HQO1" s="12" t="s">
        <v>1902</v>
      </c>
      <c r="HQP1" s="12" t="s">
        <v>2089</v>
      </c>
      <c r="HQQ1" s="12" t="s">
        <v>2090</v>
      </c>
      <c r="HQR1" s="12" t="s">
        <v>2092</v>
      </c>
      <c r="HQS1" s="12" t="s">
        <v>3400</v>
      </c>
      <c r="HQT1" s="12" t="s">
        <v>75</v>
      </c>
      <c r="HQU1" s="12" t="s">
        <v>126</v>
      </c>
      <c r="HQV1" s="12" t="s">
        <v>3402</v>
      </c>
      <c r="HQW1" s="12" t="s">
        <v>1902</v>
      </c>
      <c r="HQX1" s="12" t="s">
        <v>2089</v>
      </c>
      <c r="HQY1" s="12" t="s">
        <v>2090</v>
      </c>
      <c r="HQZ1" s="12" t="s">
        <v>2092</v>
      </c>
      <c r="HRA1" s="12" t="s">
        <v>3400</v>
      </c>
      <c r="HRB1" s="12" t="s">
        <v>75</v>
      </c>
      <c r="HRC1" s="12" t="s">
        <v>126</v>
      </c>
      <c r="HRD1" s="12" t="s">
        <v>3402</v>
      </c>
      <c r="HRE1" s="12" t="s">
        <v>1902</v>
      </c>
      <c r="HRF1" s="12" t="s">
        <v>2089</v>
      </c>
      <c r="HRG1" s="12" t="s">
        <v>2090</v>
      </c>
      <c r="HRH1" s="12" t="s">
        <v>2092</v>
      </c>
      <c r="HRI1" s="12" t="s">
        <v>3400</v>
      </c>
      <c r="HRJ1" s="12" t="s">
        <v>75</v>
      </c>
      <c r="HRK1" s="12" t="s">
        <v>126</v>
      </c>
      <c r="HRL1" s="12" t="s">
        <v>3402</v>
      </c>
      <c r="HRM1" s="12" t="s">
        <v>1902</v>
      </c>
      <c r="HRN1" s="12" t="s">
        <v>2089</v>
      </c>
      <c r="HRO1" s="12" t="s">
        <v>2090</v>
      </c>
      <c r="HRP1" s="12" t="s">
        <v>2092</v>
      </c>
      <c r="HRQ1" s="12" t="s">
        <v>3400</v>
      </c>
      <c r="HRR1" s="12" t="s">
        <v>75</v>
      </c>
      <c r="HRS1" s="12" t="s">
        <v>126</v>
      </c>
      <c r="HRT1" s="12" t="s">
        <v>3402</v>
      </c>
      <c r="HRU1" s="12" t="s">
        <v>1902</v>
      </c>
      <c r="HRV1" s="12" t="s">
        <v>2089</v>
      </c>
      <c r="HRW1" s="12" t="s">
        <v>2090</v>
      </c>
      <c r="HRX1" s="12" t="s">
        <v>2092</v>
      </c>
      <c r="HRY1" s="12" t="s">
        <v>3400</v>
      </c>
      <c r="HRZ1" s="12" t="s">
        <v>75</v>
      </c>
      <c r="HSA1" s="12" t="s">
        <v>126</v>
      </c>
      <c r="HSB1" s="12" t="s">
        <v>3402</v>
      </c>
      <c r="HSC1" s="12" t="s">
        <v>1902</v>
      </c>
      <c r="HSD1" s="12" t="s">
        <v>2089</v>
      </c>
      <c r="HSE1" s="12" t="s">
        <v>2090</v>
      </c>
      <c r="HSF1" s="12" t="s">
        <v>2092</v>
      </c>
      <c r="HSG1" s="12" t="s">
        <v>3400</v>
      </c>
      <c r="HSH1" s="12" t="s">
        <v>75</v>
      </c>
      <c r="HSI1" s="12" t="s">
        <v>126</v>
      </c>
      <c r="HSJ1" s="12" t="s">
        <v>3402</v>
      </c>
      <c r="HSK1" s="12" t="s">
        <v>1902</v>
      </c>
      <c r="HSL1" s="12" t="s">
        <v>2089</v>
      </c>
      <c r="HSM1" s="12" t="s">
        <v>2090</v>
      </c>
      <c r="HSN1" s="12" t="s">
        <v>2092</v>
      </c>
      <c r="HSO1" s="12" t="s">
        <v>3400</v>
      </c>
      <c r="HSP1" s="12" t="s">
        <v>75</v>
      </c>
      <c r="HSQ1" s="12" t="s">
        <v>126</v>
      </c>
      <c r="HSR1" s="12" t="s">
        <v>3402</v>
      </c>
      <c r="HSS1" s="12" t="s">
        <v>1902</v>
      </c>
      <c r="HST1" s="12" t="s">
        <v>2089</v>
      </c>
      <c r="HSU1" s="12" t="s">
        <v>2090</v>
      </c>
      <c r="HSV1" s="12" t="s">
        <v>2092</v>
      </c>
      <c r="HSW1" s="12" t="s">
        <v>3400</v>
      </c>
      <c r="HSX1" s="12" t="s">
        <v>75</v>
      </c>
      <c r="HSY1" s="12" t="s">
        <v>126</v>
      </c>
      <c r="HSZ1" s="12" t="s">
        <v>3402</v>
      </c>
      <c r="HTA1" s="12" t="s">
        <v>1902</v>
      </c>
      <c r="HTB1" s="12" t="s">
        <v>2089</v>
      </c>
      <c r="HTC1" s="12" t="s">
        <v>2090</v>
      </c>
      <c r="HTD1" s="12" t="s">
        <v>2092</v>
      </c>
      <c r="HTE1" s="12" t="s">
        <v>3400</v>
      </c>
      <c r="HTF1" s="12" t="s">
        <v>75</v>
      </c>
      <c r="HTG1" s="12" t="s">
        <v>126</v>
      </c>
      <c r="HTH1" s="12" t="s">
        <v>3402</v>
      </c>
      <c r="HTI1" s="12" t="s">
        <v>1902</v>
      </c>
      <c r="HTJ1" s="12" t="s">
        <v>2089</v>
      </c>
      <c r="HTK1" s="12" t="s">
        <v>2090</v>
      </c>
      <c r="HTL1" s="12" t="s">
        <v>2092</v>
      </c>
      <c r="HTM1" s="12" t="s">
        <v>3400</v>
      </c>
      <c r="HTN1" s="12" t="s">
        <v>75</v>
      </c>
      <c r="HTO1" s="12" t="s">
        <v>126</v>
      </c>
      <c r="HTP1" s="12" t="s">
        <v>3402</v>
      </c>
      <c r="HTQ1" s="12" t="s">
        <v>1902</v>
      </c>
      <c r="HTR1" s="12" t="s">
        <v>2089</v>
      </c>
      <c r="HTS1" s="12" t="s">
        <v>2090</v>
      </c>
      <c r="HTT1" s="12" t="s">
        <v>2092</v>
      </c>
      <c r="HTU1" s="12" t="s">
        <v>3400</v>
      </c>
      <c r="HTV1" s="12" t="s">
        <v>75</v>
      </c>
      <c r="HTW1" s="12" t="s">
        <v>126</v>
      </c>
      <c r="HTX1" s="12" t="s">
        <v>3402</v>
      </c>
      <c r="HTY1" s="12" t="s">
        <v>1902</v>
      </c>
      <c r="HTZ1" s="12" t="s">
        <v>2089</v>
      </c>
      <c r="HUA1" s="12" t="s">
        <v>2090</v>
      </c>
      <c r="HUB1" s="12" t="s">
        <v>2092</v>
      </c>
      <c r="HUC1" s="12" t="s">
        <v>3400</v>
      </c>
      <c r="HUD1" s="12" t="s">
        <v>75</v>
      </c>
      <c r="HUE1" s="12" t="s">
        <v>126</v>
      </c>
      <c r="HUF1" s="12" t="s">
        <v>3402</v>
      </c>
      <c r="HUG1" s="12" t="s">
        <v>1902</v>
      </c>
      <c r="HUH1" s="12" t="s">
        <v>2089</v>
      </c>
      <c r="HUI1" s="12" t="s">
        <v>2090</v>
      </c>
      <c r="HUJ1" s="12" t="s">
        <v>2092</v>
      </c>
      <c r="HUK1" s="12" t="s">
        <v>3400</v>
      </c>
      <c r="HUL1" s="12" t="s">
        <v>75</v>
      </c>
      <c r="HUM1" s="12" t="s">
        <v>126</v>
      </c>
      <c r="HUN1" s="12" t="s">
        <v>3402</v>
      </c>
      <c r="HUO1" s="12" t="s">
        <v>1902</v>
      </c>
      <c r="HUP1" s="12" t="s">
        <v>2089</v>
      </c>
      <c r="HUQ1" s="12" t="s">
        <v>2090</v>
      </c>
      <c r="HUR1" s="12" t="s">
        <v>2092</v>
      </c>
      <c r="HUS1" s="12" t="s">
        <v>3400</v>
      </c>
      <c r="HUT1" s="12" t="s">
        <v>75</v>
      </c>
      <c r="HUU1" s="12" t="s">
        <v>126</v>
      </c>
      <c r="HUV1" s="12" t="s">
        <v>3402</v>
      </c>
      <c r="HUW1" s="12" t="s">
        <v>1902</v>
      </c>
      <c r="HUX1" s="12" t="s">
        <v>2089</v>
      </c>
      <c r="HUY1" s="12" t="s">
        <v>2090</v>
      </c>
      <c r="HUZ1" s="12" t="s">
        <v>2092</v>
      </c>
      <c r="HVA1" s="12" t="s">
        <v>3400</v>
      </c>
      <c r="HVB1" s="12" t="s">
        <v>75</v>
      </c>
      <c r="HVC1" s="12" t="s">
        <v>126</v>
      </c>
      <c r="HVD1" s="12" t="s">
        <v>3402</v>
      </c>
      <c r="HVE1" s="12" t="s">
        <v>1902</v>
      </c>
      <c r="HVF1" s="12" t="s">
        <v>2089</v>
      </c>
      <c r="HVG1" s="12" t="s">
        <v>2090</v>
      </c>
      <c r="HVH1" s="12" t="s">
        <v>2092</v>
      </c>
      <c r="HVI1" s="12" t="s">
        <v>3400</v>
      </c>
      <c r="HVJ1" s="12" t="s">
        <v>75</v>
      </c>
      <c r="HVK1" s="12" t="s">
        <v>126</v>
      </c>
      <c r="HVL1" s="12" t="s">
        <v>3402</v>
      </c>
      <c r="HVM1" s="12" t="s">
        <v>1902</v>
      </c>
      <c r="HVN1" s="12" t="s">
        <v>2089</v>
      </c>
      <c r="HVO1" s="12" t="s">
        <v>2090</v>
      </c>
      <c r="HVP1" s="12" t="s">
        <v>2092</v>
      </c>
      <c r="HVQ1" s="12" t="s">
        <v>3400</v>
      </c>
      <c r="HVR1" s="12" t="s">
        <v>75</v>
      </c>
      <c r="HVS1" s="12" t="s">
        <v>126</v>
      </c>
      <c r="HVT1" s="12" t="s">
        <v>3402</v>
      </c>
      <c r="HVU1" s="12" t="s">
        <v>1902</v>
      </c>
      <c r="HVV1" s="12" t="s">
        <v>2089</v>
      </c>
      <c r="HVW1" s="12" t="s">
        <v>2090</v>
      </c>
      <c r="HVX1" s="12" t="s">
        <v>2092</v>
      </c>
      <c r="HVY1" s="12" t="s">
        <v>3400</v>
      </c>
      <c r="HVZ1" s="12" t="s">
        <v>75</v>
      </c>
      <c r="HWA1" s="12" t="s">
        <v>126</v>
      </c>
      <c r="HWB1" s="12" t="s">
        <v>3402</v>
      </c>
      <c r="HWC1" s="12" t="s">
        <v>1902</v>
      </c>
      <c r="HWD1" s="12" t="s">
        <v>2089</v>
      </c>
      <c r="HWE1" s="12" t="s">
        <v>2090</v>
      </c>
      <c r="HWF1" s="12" t="s">
        <v>2092</v>
      </c>
      <c r="HWG1" s="12" t="s">
        <v>3400</v>
      </c>
      <c r="HWH1" s="12" t="s">
        <v>75</v>
      </c>
      <c r="HWI1" s="12" t="s">
        <v>126</v>
      </c>
      <c r="HWJ1" s="12" t="s">
        <v>3402</v>
      </c>
      <c r="HWK1" s="12" t="s">
        <v>1902</v>
      </c>
      <c r="HWL1" s="12" t="s">
        <v>2089</v>
      </c>
      <c r="HWM1" s="12" t="s">
        <v>2090</v>
      </c>
      <c r="HWN1" s="12" t="s">
        <v>2092</v>
      </c>
      <c r="HWO1" s="12" t="s">
        <v>3400</v>
      </c>
      <c r="HWP1" s="12" t="s">
        <v>75</v>
      </c>
      <c r="HWQ1" s="12" t="s">
        <v>126</v>
      </c>
      <c r="HWR1" s="12" t="s">
        <v>3402</v>
      </c>
      <c r="HWS1" s="12" t="s">
        <v>1902</v>
      </c>
      <c r="HWT1" s="12" t="s">
        <v>2089</v>
      </c>
      <c r="HWU1" s="12" t="s">
        <v>2090</v>
      </c>
      <c r="HWV1" s="12" t="s">
        <v>2092</v>
      </c>
      <c r="HWW1" s="12" t="s">
        <v>3400</v>
      </c>
      <c r="HWX1" s="12" t="s">
        <v>75</v>
      </c>
      <c r="HWY1" s="12" t="s">
        <v>126</v>
      </c>
      <c r="HWZ1" s="12" t="s">
        <v>3402</v>
      </c>
      <c r="HXA1" s="12" t="s">
        <v>1902</v>
      </c>
      <c r="HXB1" s="12" t="s">
        <v>2089</v>
      </c>
      <c r="HXC1" s="12" t="s">
        <v>2090</v>
      </c>
      <c r="HXD1" s="12" t="s">
        <v>2092</v>
      </c>
      <c r="HXE1" s="12" t="s">
        <v>3400</v>
      </c>
      <c r="HXF1" s="12" t="s">
        <v>75</v>
      </c>
      <c r="HXG1" s="12" t="s">
        <v>126</v>
      </c>
      <c r="HXH1" s="12" t="s">
        <v>3402</v>
      </c>
      <c r="HXI1" s="12" t="s">
        <v>1902</v>
      </c>
      <c r="HXJ1" s="12" t="s">
        <v>2089</v>
      </c>
      <c r="HXK1" s="12" t="s">
        <v>2090</v>
      </c>
      <c r="HXL1" s="12" t="s">
        <v>2092</v>
      </c>
      <c r="HXM1" s="12" t="s">
        <v>3400</v>
      </c>
      <c r="HXN1" s="12" t="s">
        <v>75</v>
      </c>
      <c r="HXO1" s="12" t="s">
        <v>126</v>
      </c>
      <c r="HXP1" s="12" t="s">
        <v>3402</v>
      </c>
      <c r="HXQ1" s="12" t="s">
        <v>1902</v>
      </c>
      <c r="HXR1" s="12" t="s">
        <v>2089</v>
      </c>
      <c r="HXS1" s="12" t="s">
        <v>2090</v>
      </c>
      <c r="HXT1" s="12" t="s">
        <v>2092</v>
      </c>
      <c r="HXU1" s="12" t="s">
        <v>3400</v>
      </c>
      <c r="HXV1" s="12" t="s">
        <v>75</v>
      </c>
      <c r="HXW1" s="12" t="s">
        <v>126</v>
      </c>
      <c r="HXX1" s="12" t="s">
        <v>3402</v>
      </c>
      <c r="HXY1" s="12" t="s">
        <v>1902</v>
      </c>
      <c r="HXZ1" s="12" t="s">
        <v>2089</v>
      </c>
      <c r="HYA1" s="12" t="s">
        <v>2090</v>
      </c>
      <c r="HYB1" s="12" t="s">
        <v>2092</v>
      </c>
      <c r="HYC1" s="12" t="s">
        <v>3400</v>
      </c>
      <c r="HYD1" s="12" t="s">
        <v>75</v>
      </c>
      <c r="HYE1" s="12" t="s">
        <v>126</v>
      </c>
      <c r="HYF1" s="12" t="s">
        <v>3402</v>
      </c>
      <c r="HYG1" s="12" t="s">
        <v>1902</v>
      </c>
      <c r="HYH1" s="12" t="s">
        <v>2089</v>
      </c>
      <c r="HYI1" s="12" t="s">
        <v>2090</v>
      </c>
      <c r="HYJ1" s="12" t="s">
        <v>2092</v>
      </c>
      <c r="HYK1" s="12" t="s">
        <v>3400</v>
      </c>
      <c r="HYL1" s="12" t="s">
        <v>75</v>
      </c>
      <c r="HYM1" s="12" t="s">
        <v>126</v>
      </c>
      <c r="HYN1" s="12" t="s">
        <v>3402</v>
      </c>
      <c r="HYO1" s="12" t="s">
        <v>1902</v>
      </c>
      <c r="HYP1" s="12" t="s">
        <v>2089</v>
      </c>
      <c r="HYQ1" s="12" t="s">
        <v>2090</v>
      </c>
      <c r="HYR1" s="12" t="s">
        <v>2092</v>
      </c>
      <c r="HYS1" s="12" t="s">
        <v>3400</v>
      </c>
      <c r="HYT1" s="12" t="s">
        <v>75</v>
      </c>
      <c r="HYU1" s="12" t="s">
        <v>126</v>
      </c>
      <c r="HYV1" s="12" t="s">
        <v>3402</v>
      </c>
      <c r="HYW1" s="12" t="s">
        <v>1902</v>
      </c>
      <c r="HYX1" s="12" t="s">
        <v>2089</v>
      </c>
      <c r="HYY1" s="12" t="s">
        <v>2090</v>
      </c>
      <c r="HYZ1" s="12" t="s">
        <v>2092</v>
      </c>
      <c r="HZA1" s="12" t="s">
        <v>3400</v>
      </c>
      <c r="HZB1" s="12" t="s">
        <v>75</v>
      </c>
      <c r="HZC1" s="12" t="s">
        <v>126</v>
      </c>
      <c r="HZD1" s="12" t="s">
        <v>3402</v>
      </c>
      <c r="HZE1" s="12" t="s">
        <v>1902</v>
      </c>
      <c r="HZF1" s="12" t="s">
        <v>2089</v>
      </c>
      <c r="HZG1" s="12" t="s">
        <v>2090</v>
      </c>
      <c r="HZH1" s="12" t="s">
        <v>2092</v>
      </c>
      <c r="HZI1" s="12" t="s">
        <v>3400</v>
      </c>
      <c r="HZJ1" s="12" t="s">
        <v>75</v>
      </c>
      <c r="HZK1" s="12" t="s">
        <v>126</v>
      </c>
      <c r="HZL1" s="12" t="s">
        <v>3402</v>
      </c>
      <c r="HZM1" s="12" t="s">
        <v>1902</v>
      </c>
      <c r="HZN1" s="12" t="s">
        <v>2089</v>
      </c>
      <c r="HZO1" s="12" t="s">
        <v>2090</v>
      </c>
      <c r="HZP1" s="12" t="s">
        <v>2092</v>
      </c>
      <c r="HZQ1" s="12" t="s">
        <v>3400</v>
      </c>
      <c r="HZR1" s="12" t="s">
        <v>75</v>
      </c>
      <c r="HZS1" s="12" t="s">
        <v>126</v>
      </c>
      <c r="HZT1" s="12" t="s">
        <v>3402</v>
      </c>
      <c r="HZU1" s="12" t="s">
        <v>1902</v>
      </c>
      <c r="HZV1" s="12" t="s">
        <v>2089</v>
      </c>
      <c r="HZW1" s="12" t="s">
        <v>2090</v>
      </c>
      <c r="HZX1" s="12" t="s">
        <v>2092</v>
      </c>
      <c r="HZY1" s="12" t="s">
        <v>3400</v>
      </c>
      <c r="HZZ1" s="12" t="s">
        <v>75</v>
      </c>
      <c r="IAA1" s="12" t="s">
        <v>126</v>
      </c>
      <c r="IAB1" s="12" t="s">
        <v>3402</v>
      </c>
      <c r="IAC1" s="12" t="s">
        <v>1902</v>
      </c>
      <c r="IAD1" s="12" t="s">
        <v>2089</v>
      </c>
      <c r="IAE1" s="12" t="s">
        <v>2090</v>
      </c>
      <c r="IAF1" s="12" t="s">
        <v>2092</v>
      </c>
      <c r="IAG1" s="12" t="s">
        <v>3400</v>
      </c>
      <c r="IAH1" s="12" t="s">
        <v>75</v>
      </c>
      <c r="IAI1" s="12" t="s">
        <v>126</v>
      </c>
      <c r="IAJ1" s="12" t="s">
        <v>3402</v>
      </c>
      <c r="IAK1" s="12" t="s">
        <v>1902</v>
      </c>
      <c r="IAL1" s="12" t="s">
        <v>2089</v>
      </c>
      <c r="IAM1" s="12" t="s">
        <v>2090</v>
      </c>
      <c r="IAN1" s="12" t="s">
        <v>2092</v>
      </c>
      <c r="IAO1" s="12" t="s">
        <v>3400</v>
      </c>
      <c r="IAP1" s="12" t="s">
        <v>75</v>
      </c>
      <c r="IAQ1" s="12" t="s">
        <v>126</v>
      </c>
      <c r="IAR1" s="12" t="s">
        <v>3402</v>
      </c>
      <c r="IAS1" s="12" t="s">
        <v>1902</v>
      </c>
      <c r="IAT1" s="12" t="s">
        <v>2089</v>
      </c>
      <c r="IAU1" s="12" t="s">
        <v>2090</v>
      </c>
      <c r="IAV1" s="12" t="s">
        <v>2092</v>
      </c>
      <c r="IAW1" s="12" t="s">
        <v>3400</v>
      </c>
      <c r="IAX1" s="12" t="s">
        <v>75</v>
      </c>
      <c r="IAY1" s="12" t="s">
        <v>126</v>
      </c>
      <c r="IAZ1" s="12" t="s">
        <v>3402</v>
      </c>
      <c r="IBA1" s="12" t="s">
        <v>1902</v>
      </c>
      <c r="IBB1" s="12" t="s">
        <v>2089</v>
      </c>
      <c r="IBC1" s="12" t="s">
        <v>2090</v>
      </c>
      <c r="IBD1" s="12" t="s">
        <v>2092</v>
      </c>
      <c r="IBE1" s="12" t="s">
        <v>3400</v>
      </c>
      <c r="IBF1" s="12" t="s">
        <v>75</v>
      </c>
      <c r="IBG1" s="12" t="s">
        <v>126</v>
      </c>
      <c r="IBH1" s="12" t="s">
        <v>3402</v>
      </c>
      <c r="IBI1" s="12" t="s">
        <v>1902</v>
      </c>
      <c r="IBJ1" s="12" t="s">
        <v>2089</v>
      </c>
      <c r="IBK1" s="12" t="s">
        <v>2090</v>
      </c>
      <c r="IBL1" s="12" t="s">
        <v>2092</v>
      </c>
      <c r="IBM1" s="12" t="s">
        <v>3400</v>
      </c>
      <c r="IBN1" s="12" t="s">
        <v>75</v>
      </c>
      <c r="IBO1" s="12" t="s">
        <v>126</v>
      </c>
      <c r="IBP1" s="12" t="s">
        <v>3402</v>
      </c>
      <c r="IBQ1" s="12" t="s">
        <v>1902</v>
      </c>
      <c r="IBR1" s="12" t="s">
        <v>2089</v>
      </c>
      <c r="IBS1" s="12" t="s">
        <v>2090</v>
      </c>
      <c r="IBT1" s="12" t="s">
        <v>2092</v>
      </c>
      <c r="IBU1" s="12" t="s">
        <v>3400</v>
      </c>
      <c r="IBV1" s="12" t="s">
        <v>75</v>
      </c>
      <c r="IBW1" s="12" t="s">
        <v>126</v>
      </c>
      <c r="IBX1" s="12" t="s">
        <v>3402</v>
      </c>
      <c r="IBY1" s="12" t="s">
        <v>1902</v>
      </c>
      <c r="IBZ1" s="12" t="s">
        <v>2089</v>
      </c>
      <c r="ICA1" s="12" t="s">
        <v>2090</v>
      </c>
      <c r="ICB1" s="12" t="s">
        <v>2092</v>
      </c>
      <c r="ICC1" s="12" t="s">
        <v>3400</v>
      </c>
      <c r="ICD1" s="12" t="s">
        <v>75</v>
      </c>
      <c r="ICE1" s="12" t="s">
        <v>126</v>
      </c>
      <c r="ICF1" s="12" t="s">
        <v>3402</v>
      </c>
      <c r="ICG1" s="12" t="s">
        <v>1902</v>
      </c>
      <c r="ICH1" s="12" t="s">
        <v>2089</v>
      </c>
      <c r="ICI1" s="12" t="s">
        <v>2090</v>
      </c>
      <c r="ICJ1" s="12" t="s">
        <v>2092</v>
      </c>
      <c r="ICK1" s="12" t="s">
        <v>3400</v>
      </c>
      <c r="ICL1" s="12" t="s">
        <v>75</v>
      </c>
      <c r="ICM1" s="12" t="s">
        <v>126</v>
      </c>
      <c r="ICN1" s="12" t="s">
        <v>3402</v>
      </c>
      <c r="ICO1" s="12" t="s">
        <v>1902</v>
      </c>
      <c r="ICP1" s="12" t="s">
        <v>2089</v>
      </c>
      <c r="ICQ1" s="12" t="s">
        <v>2090</v>
      </c>
      <c r="ICR1" s="12" t="s">
        <v>2092</v>
      </c>
      <c r="ICS1" s="12" t="s">
        <v>3400</v>
      </c>
      <c r="ICT1" s="12" t="s">
        <v>75</v>
      </c>
      <c r="ICU1" s="12" t="s">
        <v>126</v>
      </c>
      <c r="ICV1" s="12" t="s">
        <v>3402</v>
      </c>
      <c r="ICW1" s="12" t="s">
        <v>1902</v>
      </c>
      <c r="ICX1" s="12" t="s">
        <v>2089</v>
      </c>
      <c r="ICY1" s="12" t="s">
        <v>2090</v>
      </c>
      <c r="ICZ1" s="12" t="s">
        <v>2092</v>
      </c>
      <c r="IDA1" s="12" t="s">
        <v>3400</v>
      </c>
      <c r="IDB1" s="12" t="s">
        <v>75</v>
      </c>
      <c r="IDC1" s="12" t="s">
        <v>126</v>
      </c>
      <c r="IDD1" s="12" t="s">
        <v>3402</v>
      </c>
      <c r="IDE1" s="12" t="s">
        <v>1902</v>
      </c>
      <c r="IDF1" s="12" t="s">
        <v>2089</v>
      </c>
      <c r="IDG1" s="12" t="s">
        <v>2090</v>
      </c>
      <c r="IDH1" s="12" t="s">
        <v>2092</v>
      </c>
      <c r="IDI1" s="12" t="s">
        <v>3400</v>
      </c>
      <c r="IDJ1" s="12" t="s">
        <v>75</v>
      </c>
      <c r="IDK1" s="12" t="s">
        <v>126</v>
      </c>
      <c r="IDL1" s="12" t="s">
        <v>3402</v>
      </c>
      <c r="IDM1" s="12" t="s">
        <v>1902</v>
      </c>
      <c r="IDN1" s="12" t="s">
        <v>2089</v>
      </c>
      <c r="IDO1" s="12" t="s">
        <v>2090</v>
      </c>
      <c r="IDP1" s="12" t="s">
        <v>2092</v>
      </c>
      <c r="IDQ1" s="12" t="s">
        <v>3400</v>
      </c>
      <c r="IDR1" s="12" t="s">
        <v>75</v>
      </c>
      <c r="IDS1" s="12" t="s">
        <v>126</v>
      </c>
      <c r="IDT1" s="12" t="s">
        <v>3402</v>
      </c>
      <c r="IDU1" s="12" t="s">
        <v>1902</v>
      </c>
      <c r="IDV1" s="12" t="s">
        <v>2089</v>
      </c>
      <c r="IDW1" s="12" t="s">
        <v>2090</v>
      </c>
      <c r="IDX1" s="12" t="s">
        <v>2092</v>
      </c>
      <c r="IDY1" s="12" t="s">
        <v>3400</v>
      </c>
      <c r="IDZ1" s="12" t="s">
        <v>75</v>
      </c>
      <c r="IEA1" s="12" t="s">
        <v>126</v>
      </c>
      <c r="IEB1" s="12" t="s">
        <v>3402</v>
      </c>
      <c r="IEC1" s="12" t="s">
        <v>1902</v>
      </c>
      <c r="IED1" s="12" t="s">
        <v>2089</v>
      </c>
      <c r="IEE1" s="12" t="s">
        <v>2090</v>
      </c>
      <c r="IEF1" s="12" t="s">
        <v>2092</v>
      </c>
      <c r="IEG1" s="12" t="s">
        <v>3400</v>
      </c>
      <c r="IEH1" s="12" t="s">
        <v>75</v>
      </c>
      <c r="IEI1" s="12" t="s">
        <v>126</v>
      </c>
      <c r="IEJ1" s="12" t="s">
        <v>3402</v>
      </c>
      <c r="IEK1" s="12" t="s">
        <v>1902</v>
      </c>
      <c r="IEL1" s="12" t="s">
        <v>2089</v>
      </c>
      <c r="IEM1" s="12" t="s">
        <v>2090</v>
      </c>
      <c r="IEN1" s="12" t="s">
        <v>2092</v>
      </c>
      <c r="IEO1" s="12" t="s">
        <v>3400</v>
      </c>
      <c r="IEP1" s="12" t="s">
        <v>75</v>
      </c>
      <c r="IEQ1" s="12" t="s">
        <v>126</v>
      </c>
      <c r="IER1" s="12" t="s">
        <v>3402</v>
      </c>
      <c r="IES1" s="12" t="s">
        <v>1902</v>
      </c>
      <c r="IET1" s="12" t="s">
        <v>2089</v>
      </c>
      <c r="IEU1" s="12" t="s">
        <v>2090</v>
      </c>
      <c r="IEV1" s="12" t="s">
        <v>2092</v>
      </c>
      <c r="IEW1" s="12" t="s">
        <v>3400</v>
      </c>
      <c r="IEX1" s="12" t="s">
        <v>75</v>
      </c>
      <c r="IEY1" s="12" t="s">
        <v>126</v>
      </c>
      <c r="IEZ1" s="12" t="s">
        <v>3402</v>
      </c>
      <c r="IFA1" s="12" t="s">
        <v>1902</v>
      </c>
      <c r="IFB1" s="12" t="s">
        <v>2089</v>
      </c>
      <c r="IFC1" s="12" t="s">
        <v>2090</v>
      </c>
      <c r="IFD1" s="12" t="s">
        <v>2092</v>
      </c>
      <c r="IFE1" s="12" t="s">
        <v>3400</v>
      </c>
      <c r="IFF1" s="12" t="s">
        <v>75</v>
      </c>
      <c r="IFG1" s="12" t="s">
        <v>126</v>
      </c>
      <c r="IFH1" s="12" t="s">
        <v>3402</v>
      </c>
      <c r="IFI1" s="12" t="s">
        <v>1902</v>
      </c>
      <c r="IFJ1" s="12" t="s">
        <v>2089</v>
      </c>
      <c r="IFK1" s="12" t="s">
        <v>2090</v>
      </c>
      <c r="IFL1" s="12" t="s">
        <v>2092</v>
      </c>
      <c r="IFM1" s="12" t="s">
        <v>3400</v>
      </c>
      <c r="IFN1" s="12" t="s">
        <v>75</v>
      </c>
      <c r="IFO1" s="12" t="s">
        <v>126</v>
      </c>
      <c r="IFP1" s="12" t="s">
        <v>3402</v>
      </c>
      <c r="IFQ1" s="12" t="s">
        <v>1902</v>
      </c>
      <c r="IFR1" s="12" t="s">
        <v>2089</v>
      </c>
      <c r="IFS1" s="12" t="s">
        <v>2090</v>
      </c>
      <c r="IFT1" s="12" t="s">
        <v>2092</v>
      </c>
      <c r="IFU1" s="12" t="s">
        <v>3400</v>
      </c>
      <c r="IFV1" s="12" t="s">
        <v>75</v>
      </c>
      <c r="IFW1" s="12" t="s">
        <v>126</v>
      </c>
      <c r="IFX1" s="12" t="s">
        <v>3402</v>
      </c>
      <c r="IFY1" s="12" t="s">
        <v>1902</v>
      </c>
      <c r="IFZ1" s="12" t="s">
        <v>2089</v>
      </c>
      <c r="IGA1" s="12" t="s">
        <v>2090</v>
      </c>
      <c r="IGB1" s="12" t="s">
        <v>2092</v>
      </c>
      <c r="IGC1" s="12" t="s">
        <v>3400</v>
      </c>
      <c r="IGD1" s="12" t="s">
        <v>75</v>
      </c>
      <c r="IGE1" s="12" t="s">
        <v>126</v>
      </c>
      <c r="IGF1" s="12" t="s">
        <v>3402</v>
      </c>
      <c r="IGG1" s="12" t="s">
        <v>1902</v>
      </c>
      <c r="IGH1" s="12" t="s">
        <v>2089</v>
      </c>
      <c r="IGI1" s="12" t="s">
        <v>2090</v>
      </c>
      <c r="IGJ1" s="12" t="s">
        <v>2092</v>
      </c>
      <c r="IGK1" s="12" t="s">
        <v>3400</v>
      </c>
      <c r="IGL1" s="12" t="s">
        <v>75</v>
      </c>
      <c r="IGM1" s="12" t="s">
        <v>126</v>
      </c>
      <c r="IGN1" s="12" t="s">
        <v>3402</v>
      </c>
      <c r="IGO1" s="12" t="s">
        <v>1902</v>
      </c>
      <c r="IGP1" s="12" t="s">
        <v>2089</v>
      </c>
      <c r="IGQ1" s="12" t="s">
        <v>2090</v>
      </c>
      <c r="IGR1" s="12" t="s">
        <v>2092</v>
      </c>
      <c r="IGS1" s="12" t="s">
        <v>3400</v>
      </c>
      <c r="IGT1" s="12" t="s">
        <v>75</v>
      </c>
      <c r="IGU1" s="12" t="s">
        <v>126</v>
      </c>
      <c r="IGV1" s="12" t="s">
        <v>3402</v>
      </c>
      <c r="IGW1" s="12" t="s">
        <v>1902</v>
      </c>
      <c r="IGX1" s="12" t="s">
        <v>2089</v>
      </c>
      <c r="IGY1" s="12" t="s">
        <v>2090</v>
      </c>
      <c r="IGZ1" s="12" t="s">
        <v>2092</v>
      </c>
      <c r="IHA1" s="12" t="s">
        <v>3400</v>
      </c>
      <c r="IHB1" s="12" t="s">
        <v>75</v>
      </c>
      <c r="IHC1" s="12" t="s">
        <v>126</v>
      </c>
      <c r="IHD1" s="12" t="s">
        <v>3402</v>
      </c>
      <c r="IHE1" s="12" t="s">
        <v>1902</v>
      </c>
      <c r="IHF1" s="12" t="s">
        <v>2089</v>
      </c>
      <c r="IHG1" s="12" t="s">
        <v>2090</v>
      </c>
      <c r="IHH1" s="12" t="s">
        <v>2092</v>
      </c>
      <c r="IHI1" s="12" t="s">
        <v>3400</v>
      </c>
      <c r="IHJ1" s="12" t="s">
        <v>75</v>
      </c>
      <c r="IHK1" s="12" t="s">
        <v>126</v>
      </c>
      <c r="IHL1" s="12" t="s">
        <v>3402</v>
      </c>
      <c r="IHM1" s="12" t="s">
        <v>1902</v>
      </c>
      <c r="IHN1" s="12" t="s">
        <v>2089</v>
      </c>
      <c r="IHO1" s="12" t="s">
        <v>2090</v>
      </c>
      <c r="IHP1" s="12" t="s">
        <v>2092</v>
      </c>
      <c r="IHQ1" s="12" t="s">
        <v>3400</v>
      </c>
      <c r="IHR1" s="12" t="s">
        <v>75</v>
      </c>
      <c r="IHS1" s="12" t="s">
        <v>126</v>
      </c>
      <c r="IHT1" s="12" t="s">
        <v>3402</v>
      </c>
      <c r="IHU1" s="12" t="s">
        <v>1902</v>
      </c>
      <c r="IHV1" s="12" t="s">
        <v>2089</v>
      </c>
      <c r="IHW1" s="12" t="s">
        <v>2090</v>
      </c>
      <c r="IHX1" s="12" t="s">
        <v>2092</v>
      </c>
      <c r="IHY1" s="12" t="s">
        <v>3400</v>
      </c>
      <c r="IHZ1" s="12" t="s">
        <v>75</v>
      </c>
      <c r="IIA1" s="12" t="s">
        <v>126</v>
      </c>
      <c r="IIB1" s="12" t="s">
        <v>3402</v>
      </c>
      <c r="IIC1" s="12" t="s">
        <v>1902</v>
      </c>
      <c r="IID1" s="12" t="s">
        <v>2089</v>
      </c>
      <c r="IIE1" s="12" t="s">
        <v>2090</v>
      </c>
      <c r="IIF1" s="12" t="s">
        <v>2092</v>
      </c>
      <c r="IIG1" s="12" t="s">
        <v>3400</v>
      </c>
      <c r="IIH1" s="12" t="s">
        <v>75</v>
      </c>
      <c r="III1" s="12" t="s">
        <v>126</v>
      </c>
      <c r="IIJ1" s="12" t="s">
        <v>3402</v>
      </c>
      <c r="IIK1" s="12" t="s">
        <v>1902</v>
      </c>
      <c r="IIL1" s="12" t="s">
        <v>2089</v>
      </c>
      <c r="IIM1" s="12" t="s">
        <v>2090</v>
      </c>
      <c r="IIN1" s="12" t="s">
        <v>2092</v>
      </c>
      <c r="IIO1" s="12" t="s">
        <v>3400</v>
      </c>
      <c r="IIP1" s="12" t="s">
        <v>75</v>
      </c>
      <c r="IIQ1" s="12" t="s">
        <v>126</v>
      </c>
      <c r="IIR1" s="12" t="s">
        <v>3402</v>
      </c>
      <c r="IIS1" s="12" t="s">
        <v>1902</v>
      </c>
      <c r="IIT1" s="12" t="s">
        <v>2089</v>
      </c>
      <c r="IIU1" s="12" t="s">
        <v>2090</v>
      </c>
      <c r="IIV1" s="12" t="s">
        <v>2092</v>
      </c>
      <c r="IIW1" s="12" t="s">
        <v>3400</v>
      </c>
      <c r="IIX1" s="12" t="s">
        <v>75</v>
      </c>
      <c r="IIY1" s="12" t="s">
        <v>126</v>
      </c>
      <c r="IIZ1" s="12" t="s">
        <v>3402</v>
      </c>
      <c r="IJA1" s="12" t="s">
        <v>1902</v>
      </c>
      <c r="IJB1" s="12" t="s">
        <v>2089</v>
      </c>
      <c r="IJC1" s="12" t="s">
        <v>2090</v>
      </c>
      <c r="IJD1" s="12" t="s">
        <v>2092</v>
      </c>
      <c r="IJE1" s="12" t="s">
        <v>3400</v>
      </c>
      <c r="IJF1" s="12" t="s">
        <v>75</v>
      </c>
      <c r="IJG1" s="12" t="s">
        <v>126</v>
      </c>
      <c r="IJH1" s="12" t="s">
        <v>3402</v>
      </c>
      <c r="IJI1" s="12" t="s">
        <v>1902</v>
      </c>
      <c r="IJJ1" s="12" t="s">
        <v>2089</v>
      </c>
      <c r="IJK1" s="12" t="s">
        <v>2090</v>
      </c>
      <c r="IJL1" s="12" t="s">
        <v>2092</v>
      </c>
      <c r="IJM1" s="12" t="s">
        <v>3400</v>
      </c>
      <c r="IJN1" s="12" t="s">
        <v>75</v>
      </c>
      <c r="IJO1" s="12" t="s">
        <v>126</v>
      </c>
      <c r="IJP1" s="12" t="s">
        <v>3402</v>
      </c>
      <c r="IJQ1" s="12" t="s">
        <v>1902</v>
      </c>
      <c r="IJR1" s="12" t="s">
        <v>2089</v>
      </c>
      <c r="IJS1" s="12" t="s">
        <v>2090</v>
      </c>
      <c r="IJT1" s="12" t="s">
        <v>2092</v>
      </c>
      <c r="IJU1" s="12" t="s">
        <v>3400</v>
      </c>
      <c r="IJV1" s="12" t="s">
        <v>75</v>
      </c>
      <c r="IJW1" s="12" t="s">
        <v>126</v>
      </c>
      <c r="IJX1" s="12" t="s">
        <v>3402</v>
      </c>
      <c r="IJY1" s="12" t="s">
        <v>1902</v>
      </c>
      <c r="IJZ1" s="12" t="s">
        <v>2089</v>
      </c>
      <c r="IKA1" s="12" t="s">
        <v>2090</v>
      </c>
      <c r="IKB1" s="12" t="s">
        <v>2092</v>
      </c>
      <c r="IKC1" s="12" t="s">
        <v>3400</v>
      </c>
      <c r="IKD1" s="12" t="s">
        <v>75</v>
      </c>
      <c r="IKE1" s="12" t="s">
        <v>126</v>
      </c>
      <c r="IKF1" s="12" t="s">
        <v>3402</v>
      </c>
      <c r="IKG1" s="12" t="s">
        <v>1902</v>
      </c>
      <c r="IKH1" s="12" t="s">
        <v>2089</v>
      </c>
      <c r="IKI1" s="12" t="s">
        <v>2090</v>
      </c>
      <c r="IKJ1" s="12" t="s">
        <v>2092</v>
      </c>
      <c r="IKK1" s="12" t="s">
        <v>3400</v>
      </c>
      <c r="IKL1" s="12" t="s">
        <v>75</v>
      </c>
      <c r="IKM1" s="12" t="s">
        <v>126</v>
      </c>
      <c r="IKN1" s="12" t="s">
        <v>3402</v>
      </c>
      <c r="IKO1" s="12" t="s">
        <v>1902</v>
      </c>
      <c r="IKP1" s="12" t="s">
        <v>2089</v>
      </c>
      <c r="IKQ1" s="12" t="s">
        <v>2090</v>
      </c>
      <c r="IKR1" s="12" t="s">
        <v>2092</v>
      </c>
      <c r="IKS1" s="12" t="s">
        <v>3400</v>
      </c>
      <c r="IKT1" s="12" t="s">
        <v>75</v>
      </c>
      <c r="IKU1" s="12" t="s">
        <v>126</v>
      </c>
      <c r="IKV1" s="12" t="s">
        <v>3402</v>
      </c>
      <c r="IKW1" s="12" t="s">
        <v>1902</v>
      </c>
      <c r="IKX1" s="12" t="s">
        <v>2089</v>
      </c>
      <c r="IKY1" s="12" t="s">
        <v>2090</v>
      </c>
      <c r="IKZ1" s="12" t="s">
        <v>2092</v>
      </c>
      <c r="ILA1" s="12" t="s">
        <v>3400</v>
      </c>
      <c r="ILB1" s="12" t="s">
        <v>75</v>
      </c>
      <c r="ILC1" s="12" t="s">
        <v>126</v>
      </c>
      <c r="ILD1" s="12" t="s">
        <v>3402</v>
      </c>
      <c r="ILE1" s="12" t="s">
        <v>1902</v>
      </c>
      <c r="ILF1" s="12" t="s">
        <v>2089</v>
      </c>
      <c r="ILG1" s="12" t="s">
        <v>2090</v>
      </c>
      <c r="ILH1" s="12" t="s">
        <v>2092</v>
      </c>
      <c r="ILI1" s="12" t="s">
        <v>3400</v>
      </c>
      <c r="ILJ1" s="12" t="s">
        <v>75</v>
      </c>
      <c r="ILK1" s="12" t="s">
        <v>126</v>
      </c>
      <c r="ILL1" s="12" t="s">
        <v>3402</v>
      </c>
      <c r="ILM1" s="12" t="s">
        <v>1902</v>
      </c>
      <c r="ILN1" s="12" t="s">
        <v>2089</v>
      </c>
      <c r="ILO1" s="12" t="s">
        <v>2090</v>
      </c>
      <c r="ILP1" s="12" t="s">
        <v>2092</v>
      </c>
      <c r="ILQ1" s="12" t="s">
        <v>3400</v>
      </c>
      <c r="ILR1" s="12" t="s">
        <v>75</v>
      </c>
      <c r="ILS1" s="12" t="s">
        <v>126</v>
      </c>
      <c r="ILT1" s="12" t="s">
        <v>3402</v>
      </c>
      <c r="ILU1" s="12" t="s">
        <v>1902</v>
      </c>
      <c r="ILV1" s="12" t="s">
        <v>2089</v>
      </c>
      <c r="ILW1" s="12" t="s">
        <v>2090</v>
      </c>
      <c r="ILX1" s="12" t="s">
        <v>2092</v>
      </c>
      <c r="ILY1" s="12" t="s">
        <v>3400</v>
      </c>
      <c r="ILZ1" s="12" t="s">
        <v>75</v>
      </c>
      <c r="IMA1" s="12" t="s">
        <v>126</v>
      </c>
      <c r="IMB1" s="12" t="s">
        <v>3402</v>
      </c>
      <c r="IMC1" s="12" t="s">
        <v>1902</v>
      </c>
      <c r="IMD1" s="12" t="s">
        <v>2089</v>
      </c>
      <c r="IME1" s="12" t="s">
        <v>2090</v>
      </c>
      <c r="IMF1" s="12" t="s">
        <v>2092</v>
      </c>
      <c r="IMG1" s="12" t="s">
        <v>3400</v>
      </c>
      <c r="IMH1" s="12" t="s">
        <v>75</v>
      </c>
      <c r="IMI1" s="12" t="s">
        <v>126</v>
      </c>
      <c r="IMJ1" s="12" t="s">
        <v>3402</v>
      </c>
      <c r="IMK1" s="12" t="s">
        <v>1902</v>
      </c>
      <c r="IML1" s="12" t="s">
        <v>2089</v>
      </c>
      <c r="IMM1" s="12" t="s">
        <v>2090</v>
      </c>
      <c r="IMN1" s="12" t="s">
        <v>2092</v>
      </c>
      <c r="IMO1" s="12" t="s">
        <v>3400</v>
      </c>
      <c r="IMP1" s="12" t="s">
        <v>75</v>
      </c>
      <c r="IMQ1" s="12" t="s">
        <v>126</v>
      </c>
      <c r="IMR1" s="12" t="s">
        <v>3402</v>
      </c>
      <c r="IMS1" s="12" t="s">
        <v>1902</v>
      </c>
      <c r="IMT1" s="12" t="s">
        <v>2089</v>
      </c>
      <c r="IMU1" s="12" t="s">
        <v>2090</v>
      </c>
      <c r="IMV1" s="12" t="s">
        <v>2092</v>
      </c>
      <c r="IMW1" s="12" t="s">
        <v>3400</v>
      </c>
      <c r="IMX1" s="12" t="s">
        <v>75</v>
      </c>
      <c r="IMY1" s="12" t="s">
        <v>126</v>
      </c>
      <c r="IMZ1" s="12" t="s">
        <v>3402</v>
      </c>
      <c r="INA1" s="12" t="s">
        <v>1902</v>
      </c>
      <c r="INB1" s="12" t="s">
        <v>2089</v>
      </c>
      <c r="INC1" s="12" t="s">
        <v>2090</v>
      </c>
      <c r="IND1" s="12" t="s">
        <v>2092</v>
      </c>
      <c r="INE1" s="12" t="s">
        <v>3400</v>
      </c>
      <c r="INF1" s="12" t="s">
        <v>75</v>
      </c>
      <c r="ING1" s="12" t="s">
        <v>126</v>
      </c>
      <c r="INH1" s="12" t="s">
        <v>3402</v>
      </c>
      <c r="INI1" s="12" t="s">
        <v>1902</v>
      </c>
      <c r="INJ1" s="12" t="s">
        <v>2089</v>
      </c>
      <c r="INK1" s="12" t="s">
        <v>2090</v>
      </c>
      <c r="INL1" s="12" t="s">
        <v>2092</v>
      </c>
      <c r="INM1" s="12" t="s">
        <v>3400</v>
      </c>
      <c r="INN1" s="12" t="s">
        <v>75</v>
      </c>
      <c r="INO1" s="12" t="s">
        <v>126</v>
      </c>
      <c r="INP1" s="12" t="s">
        <v>3402</v>
      </c>
      <c r="INQ1" s="12" t="s">
        <v>1902</v>
      </c>
      <c r="INR1" s="12" t="s">
        <v>2089</v>
      </c>
      <c r="INS1" s="12" t="s">
        <v>2090</v>
      </c>
      <c r="INT1" s="12" t="s">
        <v>2092</v>
      </c>
      <c r="INU1" s="12" t="s">
        <v>3400</v>
      </c>
      <c r="INV1" s="12" t="s">
        <v>75</v>
      </c>
      <c r="INW1" s="12" t="s">
        <v>126</v>
      </c>
      <c r="INX1" s="12" t="s">
        <v>3402</v>
      </c>
      <c r="INY1" s="12" t="s">
        <v>1902</v>
      </c>
      <c r="INZ1" s="12" t="s">
        <v>2089</v>
      </c>
      <c r="IOA1" s="12" t="s">
        <v>2090</v>
      </c>
      <c r="IOB1" s="12" t="s">
        <v>2092</v>
      </c>
      <c r="IOC1" s="12" t="s">
        <v>3400</v>
      </c>
      <c r="IOD1" s="12" t="s">
        <v>75</v>
      </c>
      <c r="IOE1" s="12" t="s">
        <v>126</v>
      </c>
      <c r="IOF1" s="12" t="s">
        <v>3402</v>
      </c>
      <c r="IOG1" s="12" t="s">
        <v>1902</v>
      </c>
      <c r="IOH1" s="12" t="s">
        <v>2089</v>
      </c>
      <c r="IOI1" s="12" t="s">
        <v>2090</v>
      </c>
      <c r="IOJ1" s="12" t="s">
        <v>2092</v>
      </c>
      <c r="IOK1" s="12" t="s">
        <v>3400</v>
      </c>
      <c r="IOL1" s="12" t="s">
        <v>75</v>
      </c>
      <c r="IOM1" s="12" t="s">
        <v>126</v>
      </c>
      <c r="ION1" s="12" t="s">
        <v>3402</v>
      </c>
      <c r="IOO1" s="12" t="s">
        <v>1902</v>
      </c>
      <c r="IOP1" s="12" t="s">
        <v>2089</v>
      </c>
      <c r="IOQ1" s="12" t="s">
        <v>2090</v>
      </c>
      <c r="IOR1" s="12" t="s">
        <v>2092</v>
      </c>
      <c r="IOS1" s="12" t="s">
        <v>3400</v>
      </c>
      <c r="IOT1" s="12" t="s">
        <v>75</v>
      </c>
      <c r="IOU1" s="12" t="s">
        <v>126</v>
      </c>
      <c r="IOV1" s="12" t="s">
        <v>3402</v>
      </c>
      <c r="IOW1" s="12" t="s">
        <v>1902</v>
      </c>
      <c r="IOX1" s="12" t="s">
        <v>2089</v>
      </c>
      <c r="IOY1" s="12" t="s">
        <v>2090</v>
      </c>
      <c r="IOZ1" s="12" t="s">
        <v>2092</v>
      </c>
      <c r="IPA1" s="12" t="s">
        <v>3400</v>
      </c>
      <c r="IPB1" s="12" t="s">
        <v>75</v>
      </c>
      <c r="IPC1" s="12" t="s">
        <v>126</v>
      </c>
      <c r="IPD1" s="12" t="s">
        <v>3402</v>
      </c>
      <c r="IPE1" s="12" t="s">
        <v>1902</v>
      </c>
      <c r="IPF1" s="12" t="s">
        <v>2089</v>
      </c>
      <c r="IPG1" s="12" t="s">
        <v>2090</v>
      </c>
      <c r="IPH1" s="12" t="s">
        <v>2092</v>
      </c>
      <c r="IPI1" s="12" t="s">
        <v>3400</v>
      </c>
      <c r="IPJ1" s="12" t="s">
        <v>75</v>
      </c>
      <c r="IPK1" s="12" t="s">
        <v>126</v>
      </c>
      <c r="IPL1" s="12" t="s">
        <v>3402</v>
      </c>
      <c r="IPM1" s="12" t="s">
        <v>1902</v>
      </c>
      <c r="IPN1" s="12" t="s">
        <v>2089</v>
      </c>
      <c r="IPO1" s="12" t="s">
        <v>2090</v>
      </c>
      <c r="IPP1" s="12" t="s">
        <v>2092</v>
      </c>
      <c r="IPQ1" s="12" t="s">
        <v>3400</v>
      </c>
      <c r="IPR1" s="12" t="s">
        <v>75</v>
      </c>
      <c r="IPS1" s="12" t="s">
        <v>126</v>
      </c>
      <c r="IPT1" s="12" t="s">
        <v>3402</v>
      </c>
      <c r="IPU1" s="12" t="s">
        <v>1902</v>
      </c>
      <c r="IPV1" s="12" t="s">
        <v>2089</v>
      </c>
      <c r="IPW1" s="12" t="s">
        <v>2090</v>
      </c>
      <c r="IPX1" s="12" t="s">
        <v>2092</v>
      </c>
      <c r="IPY1" s="12" t="s">
        <v>3400</v>
      </c>
      <c r="IPZ1" s="12" t="s">
        <v>75</v>
      </c>
      <c r="IQA1" s="12" t="s">
        <v>126</v>
      </c>
      <c r="IQB1" s="12" t="s">
        <v>3402</v>
      </c>
      <c r="IQC1" s="12" t="s">
        <v>1902</v>
      </c>
      <c r="IQD1" s="12" t="s">
        <v>2089</v>
      </c>
      <c r="IQE1" s="12" t="s">
        <v>2090</v>
      </c>
      <c r="IQF1" s="12" t="s">
        <v>2092</v>
      </c>
      <c r="IQG1" s="12" t="s">
        <v>3400</v>
      </c>
      <c r="IQH1" s="12" t="s">
        <v>75</v>
      </c>
      <c r="IQI1" s="12" t="s">
        <v>126</v>
      </c>
      <c r="IQJ1" s="12" t="s">
        <v>3402</v>
      </c>
      <c r="IQK1" s="12" t="s">
        <v>1902</v>
      </c>
      <c r="IQL1" s="12" t="s">
        <v>2089</v>
      </c>
      <c r="IQM1" s="12" t="s">
        <v>2090</v>
      </c>
      <c r="IQN1" s="12" t="s">
        <v>2092</v>
      </c>
      <c r="IQO1" s="12" t="s">
        <v>3400</v>
      </c>
      <c r="IQP1" s="12" t="s">
        <v>75</v>
      </c>
      <c r="IQQ1" s="12" t="s">
        <v>126</v>
      </c>
      <c r="IQR1" s="12" t="s">
        <v>3402</v>
      </c>
      <c r="IQS1" s="12" t="s">
        <v>1902</v>
      </c>
      <c r="IQT1" s="12" t="s">
        <v>2089</v>
      </c>
      <c r="IQU1" s="12" t="s">
        <v>2090</v>
      </c>
      <c r="IQV1" s="12" t="s">
        <v>2092</v>
      </c>
      <c r="IQW1" s="12" t="s">
        <v>3400</v>
      </c>
      <c r="IQX1" s="12" t="s">
        <v>75</v>
      </c>
      <c r="IQY1" s="12" t="s">
        <v>126</v>
      </c>
      <c r="IQZ1" s="12" t="s">
        <v>3402</v>
      </c>
      <c r="IRA1" s="12" t="s">
        <v>1902</v>
      </c>
      <c r="IRB1" s="12" t="s">
        <v>2089</v>
      </c>
      <c r="IRC1" s="12" t="s">
        <v>2090</v>
      </c>
      <c r="IRD1" s="12" t="s">
        <v>2092</v>
      </c>
      <c r="IRE1" s="12" t="s">
        <v>3400</v>
      </c>
      <c r="IRF1" s="12" t="s">
        <v>75</v>
      </c>
      <c r="IRG1" s="12" t="s">
        <v>126</v>
      </c>
      <c r="IRH1" s="12" t="s">
        <v>3402</v>
      </c>
      <c r="IRI1" s="12" t="s">
        <v>1902</v>
      </c>
      <c r="IRJ1" s="12" t="s">
        <v>2089</v>
      </c>
      <c r="IRK1" s="12" t="s">
        <v>2090</v>
      </c>
      <c r="IRL1" s="12" t="s">
        <v>2092</v>
      </c>
      <c r="IRM1" s="12" t="s">
        <v>3400</v>
      </c>
      <c r="IRN1" s="12" t="s">
        <v>75</v>
      </c>
      <c r="IRO1" s="12" t="s">
        <v>126</v>
      </c>
      <c r="IRP1" s="12" t="s">
        <v>3402</v>
      </c>
      <c r="IRQ1" s="12" t="s">
        <v>1902</v>
      </c>
      <c r="IRR1" s="12" t="s">
        <v>2089</v>
      </c>
      <c r="IRS1" s="12" t="s">
        <v>2090</v>
      </c>
      <c r="IRT1" s="12" t="s">
        <v>2092</v>
      </c>
      <c r="IRU1" s="12" t="s">
        <v>3400</v>
      </c>
      <c r="IRV1" s="12" t="s">
        <v>75</v>
      </c>
      <c r="IRW1" s="12" t="s">
        <v>126</v>
      </c>
      <c r="IRX1" s="12" t="s">
        <v>3402</v>
      </c>
      <c r="IRY1" s="12" t="s">
        <v>1902</v>
      </c>
      <c r="IRZ1" s="12" t="s">
        <v>2089</v>
      </c>
      <c r="ISA1" s="12" t="s">
        <v>2090</v>
      </c>
      <c r="ISB1" s="12" t="s">
        <v>2092</v>
      </c>
      <c r="ISC1" s="12" t="s">
        <v>3400</v>
      </c>
      <c r="ISD1" s="12" t="s">
        <v>75</v>
      </c>
      <c r="ISE1" s="12" t="s">
        <v>126</v>
      </c>
      <c r="ISF1" s="12" t="s">
        <v>3402</v>
      </c>
      <c r="ISG1" s="12" t="s">
        <v>1902</v>
      </c>
      <c r="ISH1" s="12" t="s">
        <v>2089</v>
      </c>
      <c r="ISI1" s="12" t="s">
        <v>2090</v>
      </c>
      <c r="ISJ1" s="12" t="s">
        <v>2092</v>
      </c>
      <c r="ISK1" s="12" t="s">
        <v>3400</v>
      </c>
      <c r="ISL1" s="12" t="s">
        <v>75</v>
      </c>
      <c r="ISM1" s="12" t="s">
        <v>126</v>
      </c>
      <c r="ISN1" s="12" t="s">
        <v>3402</v>
      </c>
      <c r="ISO1" s="12" t="s">
        <v>1902</v>
      </c>
      <c r="ISP1" s="12" t="s">
        <v>2089</v>
      </c>
      <c r="ISQ1" s="12" t="s">
        <v>2090</v>
      </c>
      <c r="ISR1" s="12" t="s">
        <v>2092</v>
      </c>
      <c r="ISS1" s="12" t="s">
        <v>3400</v>
      </c>
      <c r="IST1" s="12" t="s">
        <v>75</v>
      </c>
      <c r="ISU1" s="12" t="s">
        <v>126</v>
      </c>
      <c r="ISV1" s="12" t="s">
        <v>3402</v>
      </c>
      <c r="ISW1" s="12" t="s">
        <v>1902</v>
      </c>
      <c r="ISX1" s="12" t="s">
        <v>2089</v>
      </c>
      <c r="ISY1" s="12" t="s">
        <v>2090</v>
      </c>
      <c r="ISZ1" s="12" t="s">
        <v>2092</v>
      </c>
      <c r="ITA1" s="12" t="s">
        <v>3400</v>
      </c>
      <c r="ITB1" s="12" t="s">
        <v>75</v>
      </c>
      <c r="ITC1" s="12" t="s">
        <v>126</v>
      </c>
      <c r="ITD1" s="12" t="s">
        <v>3402</v>
      </c>
      <c r="ITE1" s="12" t="s">
        <v>1902</v>
      </c>
      <c r="ITF1" s="12" t="s">
        <v>2089</v>
      </c>
      <c r="ITG1" s="12" t="s">
        <v>2090</v>
      </c>
      <c r="ITH1" s="12" t="s">
        <v>2092</v>
      </c>
      <c r="ITI1" s="12" t="s">
        <v>3400</v>
      </c>
      <c r="ITJ1" s="12" t="s">
        <v>75</v>
      </c>
      <c r="ITK1" s="12" t="s">
        <v>126</v>
      </c>
      <c r="ITL1" s="12" t="s">
        <v>3402</v>
      </c>
      <c r="ITM1" s="12" t="s">
        <v>1902</v>
      </c>
      <c r="ITN1" s="12" t="s">
        <v>2089</v>
      </c>
      <c r="ITO1" s="12" t="s">
        <v>2090</v>
      </c>
      <c r="ITP1" s="12" t="s">
        <v>2092</v>
      </c>
      <c r="ITQ1" s="12" t="s">
        <v>3400</v>
      </c>
      <c r="ITR1" s="12" t="s">
        <v>75</v>
      </c>
      <c r="ITS1" s="12" t="s">
        <v>126</v>
      </c>
      <c r="ITT1" s="12" t="s">
        <v>3402</v>
      </c>
      <c r="ITU1" s="12" t="s">
        <v>1902</v>
      </c>
      <c r="ITV1" s="12" t="s">
        <v>2089</v>
      </c>
      <c r="ITW1" s="12" t="s">
        <v>2090</v>
      </c>
      <c r="ITX1" s="12" t="s">
        <v>2092</v>
      </c>
      <c r="ITY1" s="12" t="s">
        <v>3400</v>
      </c>
      <c r="ITZ1" s="12" t="s">
        <v>75</v>
      </c>
      <c r="IUA1" s="12" t="s">
        <v>126</v>
      </c>
      <c r="IUB1" s="12" t="s">
        <v>3402</v>
      </c>
      <c r="IUC1" s="12" t="s">
        <v>1902</v>
      </c>
      <c r="IUD1" s="12" t="s">
        <v>2089</v>
      </c>
      <c r="IUE1" s="12" t="s">
        <v>2090</v>
      </c>
      <c r="IUF1" s="12" t="s">
        <v>2092</v>
      </c>
      <c r="IUG1" s="12" t="s">
        <v>3400</v>
      </c>
      <c r="IUH1" s="12" t="s">
        <v>75</v>
      </c>
      <c r="IUI1" s="12" t="s">
        <v>126</v>
      </c>
      <c r="IUJ1" s="12" t="s">
        <v>3402</v>
      </c>
      <c r="IUK1" s="12" t="s">
        <v>1902</v>
      </c>
      <c r="IUL1" s="12" t="s">
        <v>2089</v>
      </c>
      <c r="IUM1" s="12" t="s">
        <v>2090</v>
      </c>
      <c r="IUN1" s="12" t="s">
        <v>2092</v>
      </c>
      <c r="IUO1" s="12" t="s">
        <v>3400</v>
      </c>
      <c r="IUP1" s="12" t="s">
        <v>75</v>
      </c>
      <c r="IUQ1" s="12" t="s">
        <v>126</v>
      </c>
      <c r="IUR1" s="12" t="s">
        <v>3402</v>
      </c>
      <c r="IUS1" s="12" t="s">
        <v>1902</v>
      </c>
      <c r="IUT1" s="12" t="s">
        <v>2089</v>
      </c>
      <c r="IUU1" s="12" t="s">
        <v>2090</v>
      </c>
      <c r="IUV1" s="12" t="s">
        <v>2092</v>
      </c>
      <c r="IUW1" s="12" t="s">
        <v>3400</v>
      </c>
      <c r="IUX1" s="12" t="s">
        <v>75</v>
      </c>
      <c r="IUY1" s="12" t="s">
        <v>126</v>
      </c>
      <c r="IUZ1" s="12" t="s">
        <v>3402</v>
      </c>
      <c r="IVA1" s="12" t="s">
        <v>1902</v>
      </c>
      <c r="IVB1" s="12" t="s">
        <v>2089</v>
      </c>
      <c r="IVC1" s="12" t="s">
        <v>2090</v>
      </c>
      <c r="IVD1" s="12" t="s">
        <v>2092</v>
      </c>
      <c r="IVE1" s="12" t="s">
        <v>3400</v>
      </c>
      <c r="IVF1" s="12" t="s">
        <v>75</v>
      </c>
      <c r="IVG1" s="12" t="s">
        <v>126</v>
      </c>
      <c r="IVH1" s="12" t="s">
        <v>3402</v>
      </c>
      <c r="IVI1" s="12" t="s">
        <v>1902</v>
      </c>
      <c r="IVJ1" s="12" t="s">
        <v>2089</v>
      </c>
      <c r="IVK1" s="12" t="s">
        <v>2090</v>
      </c>
      <c r="IVL1" s="12" t="s">
        <v>2092</v>
      </c>
      <c r="IVM1" s="12" t="s">
        <v>3400</v>
      </c>
      <c r="IVN1" s="12" t="s">
        <v>75</v>
      </c>
      <c r="IVO1" s="12" t="s">
        <v>126</v>
      </c>
      <c r="IVP1" s="12" t="s">
        <v>3402</v>
      </c>
      <c r="IVQ1" s="12" t="s">
        <v>1902</v>
      </c>
      <c r="IVR1" s="12" t="s">
        <v>2089</v>
      </c>
      <c r="IVS1" s="12" t="s">
        <v>2090</v>
      </c>
      <c r="IVT1" s="12" t="s">
        <v>2092</v>
      </c>
      <c r="IVU1" s="12" t="s">
        <v>3400</v>
      </c>
      <c r="IVV1" s="12" t="s">
        <v>75</v>
      </c>
      <c r="IVW1" s="12" t="s">
        <v>126</v>
      </c>
      <c r="IVX1" s="12" t="s">
        <v>3402</v>
      </c>
      <c r="IVY1" s="12" t="s">
        <v>1902</v>
      </c>
      <c r="IVZ1" s="12" t="s">
        <v>2089</v>
      </c>
      <c r="IWA1" s="12" t="s">
        <v>2090</v>
      </c>
      <c r="IWB1" s="12" t="s">
        <v>2092</v>
      </c>
      <c r="IWC1" s="12" t="s">
        <v>3400</v>
      </c>
      <c r="IWD1" s="12" t="s">
        <v>75</v>
      </c>
      <c r="IWE1" s="12" t="s">
        <v>126</v>
      </c>
      <c r="IWF1" s="12" t="s">
        <v>3402</v>
      </c>
      <c r="IWG1" s="12" t="s">
        <v>1902</v>
      </c>
      <c r="IWH1" s="12" t="s">
        <v>2089</v>
      </c>
      <c r="IWI1" s="12" t="s">
        <v>2090</v>
      </c>
      <c r="IWJ1" s="12" t="s">
        <v>2092</v>
      </c>
      <c r="IWK1" s="12" t="s">
        <v>3400</v>
      </c>
      <c r="IWL1" s="12" t="s">
        <v>75</v>
      </c>
      <c r="IWM1" s="12" t="s">
        <v>126</v>
      </c>
      <c r="IWN1" s="12" t="s">
        <v>3402</v>
      </c>
      <c r="IWO1" s="12" t="s">
        <v>1902</v>
      </c>
      <c r="IWP1" s="12" t="s">
        <v>2089</v>
      </c>
      <c r="IWQ1" s="12" t="s">
        <v>2090</v>
      </c>
      <c r="IWR1" s="12" t="s">
        <v>2092</v>
      </c>
      <c r="IWS1" s="12" t="s">
        <v>3400</v>
      </c>
      <c r="IWT1" s="12" t="s">
        <v>75</v>
      </c>
      <c r="IWU1" s="12" t="s">
        <v>126</v>
      </c>
      <c r="IWV1" s="12" t="s">
        <v>3402</v>
      </c>
      <c r="IWW1" s="12" t="s">
        <v>1902</v>
      </c>
      <c r="IWX1" s="12" t="s">
        <v>2089</v>
      </c>
      <c r="IWY1" s="12" t="s">
        <v>2090</v>
      </c>
      <c r="IWZ1" s="12" t="s">
        <v>2092</v>
      </c>
      <c r="IXA1" s="12" t="s">
        <v>3400</v>
      </c>
      <c r="IXB1" s="12" t="s">
        <v>75</v>
      </c>
      <c r="IXC1" s="12" t="s">
        <v>126</v>
      </c>
      <c r="IXD1" s="12" t="s">
        <v>3402</v>
      </c>
      <c r="IXE1" s="12" t="s">
        <v>1902</v>
      </c>
      <c r="IXF1" s="12" t="s">
        <v>2089</v>
      </c>
      <c r="IXG1" s="12" t="s">
        <v>2090</v>
      </c>
      <c r="IXH1" s="12" t="s">
        <v>2092</v>
      </c>
      <c r="IXI1" s="12" t="s">
        <v>3400</v>
      </c>
      <c r="IXJ1" s="12" t="s">
        <v>75</v>
      </c>
      <c r="IXK1" s="12" t="s">
        <v>126</v>
      </c>
      <c r="IXL1" s="12" t="s">
        <v>3402</v>
      </c>
      <c r="IXM1" s="12" t="s">
        <v>1902</v>
      </c>
      <c r="IXN1" s="12" t="s">
        <v>2089</v>
      </c>
      <c r="IXO1" s="12" t="s">
        <v>2090</v>
      </c>
      <c r="IXP1" s="12" t="s">
        <v>2092</v>
      </c>
      <c r="IXQ1" s="12" t="s">
        <v>3400</v>
      </c>
      <c r="IXR1" s="12" t="s">
        <v>75</v>
      </c>
      <c r="IXS1" s="12" t="s">
        <v>126</v>
      </c>
      <c r="IXT1" s="12" t="s">
        <v>3402</v>
      </c>
      <c r="IXU1" s="12" t="s">
        <v>1902</v>
      </c>
      <c r="IXV1" s="12" t="s">
        <v>2089</v>
      </c>
      <c r="IXW1" s="12" t="s">
        <v>2090</v>
      </c>
      <c r="IXX1" s="12" t="s">
        <v>2092</v>
      </c>
      <c r="IXY1" s="12" t="s">
        <v>3400</v>
      </c>
      <c r="IXZ1" s="12" t="s">
        <v>75</v>
      </c>
      <c r="IYA1" s="12" t="s">
        <v>126</v>
      </c>
      <c r="IYB1" s="12" t="s">
        <v>3402</v>
      </c>
      <c r="IYC1" s="12" t="s">
        <v>1902</v>
      </c>
      <c r="IYD1" s="12" t="s">
        <v>2089</v>
      </c>
      <c r="IYE1" s="12" t="s">
        <v>2090</v>
      </c>
      <c r="IYF1" s="12" t="s">
        <v>2092</v>
      </c>
      <c r="IYG1" s="12" t="s">
        <v>3400</v>
      </c>
      <c r="IYH1" s="12" t="s">
        <v>75</v>
      </c>
      <c r="IYI1" s="12" t="s">
        <v>126</v>
      </c>
      <c r="IYJ1" s="12" t="s">
        <v>3402</v>
      </c>
      <c r="IYK1" s="12" t="s">
        <v>1902</v>
      </c>
      <c r="IYL1" s="12" t="s">
        <v>2089</v>
      </c>
      <c r="IYM1" s="12" t="s">
        <v>2090</v>
      </c>
      <c r="IYN1" s="12" t="s">
        <v>2092</v>
      </c>
      <c r="IYO1" s="12" t="s">
        <v>3400</v>
      </c>
      <c r="IYP1" s="12" t="s">
        <v>75</v>
      </c>
      <c r="IYQ1" s="12" t="s">
        <v>126</v>
      </c>
      <c r="IYR1" s="12" t="s">
        <v>3402</v>
      </c>
      <c r="IYS1" s="12" t="s">
        <v>1902</v>
      </c>
      <c r="IYT1" s="12" t="s">
        <v>2089</v>
      </c>
      <c r="IYU1" s="12" t="s">
        <v>2090</v>
      </c>
      <c r="IYV1" s="12" t="s">
        <v>2092</v>
      </c>
      <c r="IYW1" s="12" t="s">
        <v>3400</v>
      </c>
      <c r="IYX1" s="12" t="s">
        <v>75</v>
      </c>
      <c r="IYY1" s="12" t="s">
        <v>126</v>
      </c>
      <c r="IYZ1" s="12" t="s">
        <v>3402</v>
      </c>
      <c r="IZA1" s="12" t="s">
        <v>1902</v>
      </c>
      <c r="IZB1" s="12" t="s">
        <v>2089</v>
      </c>
      <c r="IZC1" s="12" t="s">
        <v>2090</v>
      </c>
      <c r="IZD1" s="12" t="s">
        <v>2092</v>
      </c>
      <c r="IZE1" s="12" t="s">
        <v>3400</v>
      </c>
      <c r="IZF1" s="12" t="s">
        <v>75</v>
      </c>
      <c r="IZG1" s="12" t="s">
        <v>126</v>
      </c>
      <c r="IZH1" s="12" t="s">
        <v>3402</v>
      </c>
      <c r="IZI1" s="12" t="s">
        <v>1902</v>
      </c>
      <c r="IZJ1" s="12" t="s">
        <v>2089</v>
      </c>
      <c r="IZK1" s="12" t="s">
        <v>2090</v>
      </c>
      <c r="IZL1" s="12" t="s">
        <v>2092</v>
      </c>
      <c r="IZM1" s="12" t="s">
        <v>3400</v>
      </c>
      <c r="IZN1" s="12" t="s">
        <v>75</v>
      </c>
      <c r="IZO1" s="12" t="s">
        <v>126</v>
      </c>
      <c r="IZP1" s="12" t="s">
        <v>3402</v>
      </c>
      <c r="IZQ1" s="12" t="s">
        <v>1902</v>
      </c>
      <c r="IZR1" s="12" t="s">
        <v>2089</v>
      </c>
      <c r="IZS1" s="12" t="s">
        <v>2090</v>
      </c>
      <c r="IZT1" s="12" t="s">
        <v>2092</v>
      </c>
      <c r="IZU1" s="12" t="s">
        <v>3400</v>
      </c>
      <c r="IZV1" s="12" t="s">
        <v>75</v>
      </c>
      <c r="IZW1" s="12" t="s">
        <v>126</v>
      </c>
      <c r="IZX1" s="12" t="s">
        <v>3402</v>
      </c>
      <c r="IZY1" s="12" t="s">
        <v>1902</v>
      </c>
      <c r="IZZ1" s="12" t="s">
        <v>2089</v>
      </c>
      <c r="JAA1" s="12" t="s">
        <v>2090</v>
      </c>
      <c r="JAB1" s="12" t="s">
        <v>2092</v>
      </c>
      <c r="JAC1" s="12" t="s">
        <v>3400</v>
      </c>
      <c r="JAD1" s="12" t="s">
        <v>75</v>
      </c>
      <c r="JAE1" s="12" t="s">
        <v>126</v>
      </c>
      <c r="JAF1" s="12" t="s">
        <v>3402</v>
      </c>
      <c r="JAG1" s="12" t="s">
        <v>1902</v>
      </c>
      <c r="JAH1" s="12" t="s">
        <v>2089</v>
      </c>
      <c r="JAI1" s="12" t="s">
        <v>2090</v>
      </c>
      <c r="JAJ1" s="12" t="s">
        <v>2092</v>
      </c>
      <c r="JAK1" s="12" t="s">
        <v>3400</v>
      </c>
      <c r="JAL1" s="12" t="s">
        <v>75</v>
      </c>
      <c r="JAM1" s="12" t="s">
        <v>126</v>
      </c>
      <c r="JAN1" s="12" t="s">
        <v>3402</v>
      </c>
      <c r="JAO1" s="12" t="s">
        <v>1902</v>
      </c>
      <c r="JAP1" s="12" t="s">
        <v>2089</v>
      </c>
      <c r="JAQ1" s="12" t="s">
        <v>2090</v>
      </c>
      <c r="JAR1" s="12" t="s">
        <v>2092</v>
      </c>
      <c r="JAS1" s="12" t="s">
        <v>3400</v>
      </c>
      <c r="JAT1" s="12" t="s">
        <v>75</v>
      </c>
      <c r="JAU1" s="12" t="s">
        <v>126</v>
      </c>
      <c r="JAV1" s="12" t="s">
        <v>3402</v>
      </c>
      <c r="JAW1" s="12" t="s">
        <v>1902</v>
      </c>
      <c r="JAX1" s="12" t="s">
        <v>2089</v>
      </c>
      <c r="JAY1" s="12" t="s">
        <v>2090</v>
      </c>
      <c r="JAZ1" s="12" t="s">
        <v>2092</v>
      </c>
      <c r="JBA1" s="12" t="s">
        <v>3400</v>
      </c>
      <c r="JBB1" s="12" t="s">
        <v>75</v>
      </c>
      <c r="JBC1" s="12" t="s">
        <v>126</v>
      </c>
      <c r="JBD1" s="12" t="s">
        <v>3402</v>
      </c>
      <c r="JBE1" s="12" t="s">
        <v>1902</v>
      </c>
      <c r="JBF1" s="12" t="s">
        <v>2089</v>
      </c>
      <c r="JBG1" s="12" t="s">
        <v>2090</v>
      </c>
      <c r="JBH1" s="12" t="s">
        <v>2092</v>
      </c>
      <c r="JBI1" s="12" t="s">
        <v>3400</v>
      </c>
      <c r="JBJ1" s="12" t="s">
        <v>75</v>
      </c>
      <c r="JBK1" s="12" t="s">
        <v>126</v>
      </c>
      <c r="JBL1" s="12" t="s">
        <v>3402</v>
      </c>
      <c r="JBM1" s="12" t="s">
        <v>1902</v>
      </c>
      <c r="JBN1" s="12" t="s">
        <v>2089</v>
      </c>
      <c r="JBO1" s="12" t="s">
        <v>2090</v>
      </c>
      <c r="JBP1" s="12" t="s">
        <v>2092</v>
      </c>
      <c r="JBQ1" s="12" t="s">
        <v>3400</v>
      </c>
      <c r="JBR1" s="12" t="s">
        <v>75</v>
      </c>
      <c r="JBS1" s="12" t="s">
        <v>126</v>
      </c>
      <c r="JBT1" s="12" t="s">
        <v>3402</v>
      </c>
      <c r="JBU1" s="12" t="s">
        <v>1902</v>
      </c>
      <c r="JBV1" s="12" t="s">
        <v>2089</v>
      </c>
      <c r="JBW1" s="12" t="s">
        <v>2090</v>
      </c>
      <c r="JBX1" s="12" t="s">
        <v>2092</v>
      </c>
      <c r="JBY1" s="12" t="s">
        <v>3400</v>
      </c>
      <c r="JBZ1" s="12" t="s">
        <v>75</v>
      </c>
      <c r="JCA1" s="12" t="s">
        <v>126</v>
      </c>
      <c r="JCB1" s="12" t="s">
        <v>3402</v>
      </c>
      <c r="JCC1" s="12" t="s">
        <v>1902</v>
      </c>
      <c r="JCD1" s="12" t="s">
        <v>2089</v>
      </c>
      <c r="JCE1" s="12" t="s">
        <v>2090</v>
      </c>
      <c r="JCF1" s="12" t="s">
        <v>2092</v>
      </c>
      <c r="JCG1" s="12" t="s">
        <v>3400</v>
      </c>
      <c r="JCH1" s="12" t="s">
        <v>75</v>
      </c>
      <c r="JCI1" s="12" t="s">
        <v>126</v>
      </c>
      <c r="JCJ1" s="12" t="s">
        <v>3402</v>
      </c>
      <c r="JCK1" s="12" t="s">
        <v>1902</v>
      </c>
      <c r="JCL1" s="12" t="s">
        <v>2089</v>
      </c>
      <c r="JCM1" s="12" t="s">
        <v>2090</v>
      </c>
      <c r="JCN1" s="12" t="s">
        <v>2092</v>
      </c>
      <c r="JCO1" s="12" t="s">
        <v>3400</v>
      </c>
      <c r="JCP1" s="12" t="s">
        <v>75</v>
      </c>
      <c r="JCQ1" s="12" t="s">
        <v>126</v>
      </c>
      <c r="JCR1" s="12" t="s">
        <v>3402</v>
      </c>
      <c r="JCS1" s="12" t="s">
        <v>1902</v>
      </c>
      <c r="JCT1" s="12" t="s">
        <v>2089</v>
      </c>
      <c r="JCU1" s="12" t="s">
        <v>2090</v>
      </c>
      <c r="JCV1" s="12" t="s">
        <v>2092</v>
      </c>
      <c r="JCW1" s="12" t="s">
        <v>3400</v>
      </c>
      <c r="JCX1" s="12" t="s">
        <v>75</v>
      </c>
      <c r="JCY1" s="12" t="s">
        <v>126</v>
      </c>
      <c r="JCZ1" s="12" t="s">
        <v>3402</v>
      </c>
      <c r="JDA1" s="12" t="s">
        <v>1902</v>
      </c>
      <c r="JDB1" s="12" t="s">
        <v>2089</v>
      </c>
      <c r="JDC1" s="12" t="s">
        <v>2090</v>
      </c>
      <c r="JDD1" s="12" t="s">
        <v>2092</v>
      </c>
      <c r="JDE1" s="12" t="s">
        <v>3400</v>
      </c>
      <c r="JDF1" s="12" t="s">
        <v>75</v>
      </c>
      <c r="JDG1" s="12" t="s">
        <v>126</v>
      </c>
      <c r="JDH1" s="12" t="s">
        <v>3402</v>
      </c>
      <c r="JDI1" s="12" t="s">
        <v>1902</v>
      </c>
      <c r="JDJ1" s="12" t="s">
        <v>2089</v>
      </c>
      <c r="JDK1" s="12" t="s">
        <v>2090</v>
      </c>
      <c r="JDL1" s="12" t="s">
        <v>2092</v>
      </c>
      <c r="JDM1" s="12" t="s">
        <v>3400</v>
      </c>
      <c r="JDN1" s="12" t="s">
        <v>75</v>
      </c>
      <c r="JDO1" s="12" t="s">
        <v>126</v>
      </c>
      <c r="JDP1" s="12" t="s">
        <v>3402</v>
      </c>
      <c r="JDQ1" s="12" t="s">
        <v>1902</v>
      </c>
      <c r="JDR1" s="12" t="s">
        <v>2089</v>
      </c>
      <c r="JDS1" s="12" t="s">
        <v>2090</v>
      </c>
      <c r="JDT1" s="12" t="s">
        <v>2092</v>
      </c>
      <c r="JDU1" s="12" t="s">
        <v>3400</v>
      </c>
      <c r="JDV1" s="12" t="s">
        <v>75</v>
      </c>
      <c r="JDW1" s="12" t="s">
        <v>126</v>
      </c>
      <c r="JDX1" s="12" t="s">
        <v>3402</v>
      </c>
      <c r="JDY1" s="12" t="s">
        <v>1902</v>
      </c>
      <c r="JDZ1" s="12" t="s">
        <v>2089</v>
      </c>
      <c r="JEA1" s="12" t="s">
        <v>2090</v>
      </c>
      <c r="JEB1" s="12" t="s">
        <v>2092</v>
      </c>
      <c r="JEC1" s="12" t="s">
        <v>3400</v>
      </c>
      <c r="JED1" s="12" t="s">
        <v>75</v>
      </c>
      <c r="JEE1" s="12" t="s">
        <v>126</v>
      </c>
      <c r="JEF1" s="12" t="s">
        <v>3402</v>
      </c>
      <c r="JEG1" s="12" t="s">
        <v>1902</v>
      </c>
      <c r="JEH1" s="12" t="s">
        <v>2089</v>
      </c>
      <c r="JEI1" s="12" t="s">
        <v>2090</v>
      </c>
      <c r="JEJ1" s="12" t="s">
        <v>2092</v>
      </c>
      <c r="JEK1" s="12" t="s">
        <v>3400</v>
      </c>
      <c r="JEL1" s="12" t="s">
        <v>75</v>
      </c>
      <c r="JEM1" s="12" t="s">
        <v>126</v>
      </c>
      <c r="JEN1" s="12" t="s">
        <v>3402</v>
      </c>
      <c r="JEO1" s="12" t="s">
        <v>1902</v>
      </c>
      <c r="JEP1" s="12" t="s">
        <v>2089</v>
      </c>
      <c r="JEQ1" s="12" t="s">
        <v>2090</v>
      </c>
      <c r="JER1" s="12" t="s">
        <v>2092</v>
      </c>
      <c r="JES1" s="12" t="s">
        <v>3400</v>
      </c>
      <c r="JET1" s="12" t="s">
        <v>75</v>
      </c>
      <c r="JEU1" s="12" t="s">
        <v>126</v>
      </c>
      <c r="JEV1" s="12" t="s">
        <v>3402</v>
      </c>
      <c r="JEW1" s="12" t="s">
        <v>1902</v>
      </c>
      <c r="JEX1" s="12" t="s">
        <v>2089</v>
      </c>
      <c r="JEY1" s="12" t="s">
        <v>2090</v>
      </c>
      <c r="JEZ1" s="12" t="s">
        <v>2092</v>
      </c>
      <c r="JFA1" s="12" t="s">
        <v>3400</v>
      </c>
      <c r="JFB1" s="12" t="s">
        <v>75</v>
      </c>
      <c r="JFC1" s="12" t="s">
        <v>126</v>
      </c>
      <c r="JFD1" s="12" t="s">
        <v>3402</v>
      </c>
      <c r="JFE1" s="12" t="s">
        <v>1902</v>
      </c>
      <c r="JFF1" s="12" t="s">
        <v>2089</v>
      </c>
      <c r="JFG1" s="12" t="s">
        <v>2090</v>
      </c>
      <c r="JFH1" s="12" t="s">
        <v>2092</v>
      </c>
      <c r="JFI1" s="12" t="s">
        <v>3400</v>
      </c>
      <c r="JFJ1" s="12" t="s">
        <v>75</v>
      </c>
      <c r="JFK1" s="12" t="s">
        <v>126</v>
      </c>
      <c r="JFL1" s="12" t="s">
        <v>3402</v>
      </c>
      <c r="JFM1" s="12" t="s">
        <v>1902</v>
      </c>
      <c r="JFN1" s="12" t="s">
        <v>2089</v>
      </c>
      <c r="JFO1" s="12" t="s">
        <v>2090</v>
      </c>
      <c r="JFP1" s="12" t="s">
        <v>2092</v>
      </c>
      <c r="JFQ1" s="12" t="s">
        <v>3400</v>
      </c>
      <c r="JFR1" s="12" t="s">
        <v>75</v>
      </c>
      <c r="JFS1" s="12" t="s">
        <v>126</v>
      </c>
      <c r="JFT1" s="12" t="s">
        <v>3402</v>
      </c>
      <c r="JFU1" s="12" t="s">
        <v>1902</v>
      </c>
      <c r="JFV1" s="12" t="s">
        <v>2089</v>
      </c>
      <c r="JFW1" s="12" t="s">
        <v>2090</v>
      </c>
      <c r="JFX1" s="12" t="s">
        <v>2092</v>
      </c>
      <c r="JFY1" s="12" t="s">
        <v>3400</v>
      </c>
      <c r="JFZ1" s="12" t="s">
        <v>75</v>
      </c>
      <c r="JGA1" s="12" t="s">
        <v>126</v>
      </c>
      <c r="JGB1" s="12" t="s">
        <v>3402</v>
      </c>
      <c r="JGC1" s="12" t="s">
        <v>1902</v>
      </c>
      <c r="JGD1" s="12" t="s">
        <v>2089</v>
      </c>
      <c r="JGE1" s="12" t="s">
        <v>2090</v>
      </c>
      <c r="JGF1" s="12" t="s">
        <v>2092</v>
      </c>
      <c r="JGG1" s="12" t="s">
        <v>3400</v>
      </c>
      <c r="JGH1" s="12" t="s">
        <v>75</v>
      </c>
      <c r="JGI1" s="12" t="s">
        <v>126</v>
      </c>
      <c r="JGJ1" s="12" t="s">
        <v>3402</v>
      </c>
      <c r="JGK1" s="12" t="s">
        <v>1902</v>
      </c>
      <c r="JGL1" s="12" t="s">
        <v>2089</v>
      </c>
      <c r="JGM1" s="12" t="s">
        <v>2090</v>
      </c>
      <c r="JGN1" s="12" t="s">
        <v>2092</v>
      </c>
      <c r="JGO1" s="12" t="s">
        <v>3400</v>
      </c>
      <c r="JGP1" s="12" t="s">
        <v>75</v>
      </c>
      <c r="JGQ1" s="12" t="s">
        <v>126</v>
      </c>
      <c r="JGR1" s="12" t="s">
        <v>3402</v>
      </c>
      <c r="JGS1" s="12" t="s">
        <v>1902</v>
      </c>
      <c r="JGT1" s="12" t="s">
        <v>2089</v>
      </c>
      <c r="JGU1" s="12" t="s">
        <v>2090</v>
      </c>
      <c r="JGV1" s="12" t="s">
        <v>2092</v>
      </c>
      <c r="JGW1" s="12" t="s">
        <v>3400</v>
      </c>
      <c r="JGX1" s="12" t="s">
        <v>75</v>
      </c>
      <c r="JGY1" s="12" t="s">
        <v>126</v>
      </c>
      <c r="JGZ1" s="12" t="s">
        <v>3402</v>
      </c>
      <c r="JHA1" s="12" t="s">
        <v>1902</v>
      </c>
      <c r="JHB1" s="12" t="s">
        <v>2089</v>
      </c>
      <c r="JHC1" s="12" t="s">
        <v>2090</v>
      </c>
      <c r="JHD1" s="12" t="s">
        <v>2092</v>
      </c>
      <c r="JHE1" s="12" t="s">
        <v>3400</v>
      </c>
      <c r="JHF1" s="12" t="s">
        <v>75</v>
      </c>
      <c r="JHG1" s="12" t="s">
        <v>126</v>
      </c>
      <c r="JHH1" s="12" t="s">
        <v>3402</v>
      </c>
      <c r="JHI1" s="12" t="s">
        <v>1902</v>
      </c>
      <c r="JHJ1" s="12" t="s">
        <v>2089</v>
      </c>
      <c r="JHK1" s="12" t="s">
        <v>2090</v>
      </c>
      <c r="JHL1" s="12" t="s">
        <v>2092</v>
      </c>
      <c r="JHM1" s="12" t="s">
        <v>3400</v>
      </c>
      <c r="JHN1" s="12" t="s">
        <v>75</v>
      </c>
      <c r="JHO1" s="12" t="s">
        <v>126</v>
      </c>
      <c r="JHP1" s="12" t="s">
        <v>3402</v>
      </c>
      <c r="JHQ1" s="12" t="s">
        <v>1902</v>
      </c>
      <c r="JHR1" s="12" t="s">
        <v>2089</v>
      </c>
      <c r="JHS1" s="12" t="s">
        <v>2090</v>
      </c>
      <c r="JHT1" s="12" t="s">
        <v>2092</v>
      </c>
      <c r="JHU1" s="12" t="s">
        <v>3400</v>
      </c>
      <c r="JHV1" s="12" t="s">
        <v>75</v>
      </c>
      <c r="JHW1" s="12" t="s">
        <v>126</v>
      </c>
      <c r="JHX1" s="12" t="s">
        <v>3402</v>
      </c>
      <c r="JHY1" s="12" t="s">
        <v>1902</v>
      </c>
      <c r="JHZ1" s="12" t="s">
        <v>2089</v>
      </c>
      <c r="JIA1" s="12" t="s">
        <v>2090</v>
      </c>
      <c r="JIB1" s="12" t="s">
        <v>2092</v>
      </c>
      <c r="JIC1" s="12" t="s">
        <v>3400</v>
      </c>
      <c r="JID1" s="12" t="s">
        <v>75</v>
      </c>
      <c r="JIE1" s="12" t="s">
        <v>126</v>
      </c>
      <c r="JIF1" s="12" t="s">
        <v>3402</v>
      </c>
      <c r="JIG1" s="12" t="s">
        <v>1902</v>
      </c>
      <c r="JIH1" s="12" t="s">
        <v>2089</v>
      </c>
      <c r="JII1" s="12" t="s">
        <v>2090</v>
      </c>
      <c r="JIJ1" s="12" t="s">
        <v>2092</v>
      </c>
      <c r="JIK1" s="12" t="s">
        <v>3400</v>
      </c>
      <c r="JIL1" s="12" t="s">
        <v>75</v>
      </c>
      <c r="JIM1" s="12" t="s">
        <v>126</v>
      </c>
      <c r="JIN1" s="12" t="s">
        <v>3402</v>
      </c>
      <c r="JIO1" s="12" t="s">
        <v>1902</v>
      </c>
      <c r="JIP1" s="12" t="s">
        <v>2089</v>
      </c>
      <c r="JIQ1" s="12" t="s">
        <v>2090</v>
      </c>
      <c r="JIR1" s="12" t="s">
        <v>2092</v>
      </c>
      <c r="JIS1" s="12" t="s">
        <v>3400</v>
      </c>
      <c r="JIT1" s="12" t="s">
        <v>75</v>
      </c>
      <c r="JIU1" s="12" t="s">
        <v>126</v>
      </c>
      <c r="JIV1" s="12" t="s">
        <v>3402</v>
      </c>
      <c r="JIW1" s="12" t="s">
        <v>1902</v>
      </c>
      <c r="JIX1" s="12" t="s">
        <v>2089</v>
      </c>
      <c r="JIY1" s="12" t="s">
        <v>2090</v>
      </c>
      <c r="JIZ1" s="12" t="s">
        <v>2092</v>
      </c>
      <c r="JJA1" s="12" t="s">
        <v>3400</v>
      </c>
      <c r="JJB1" s="12" t="s">
        <v>75</v>
      </c>
      <c r="JJC1" s="12" t="s">
        <v>126</v>
      </c>
      <c r="JJD1" s="12" t="s">
        <v>3402</v>
      </c>
      <c r="JJE1" s="12" t="s">
        <v>1902</v>
      </c>
      <c r="JJF1" s="12" t="s">
        <v>2089</v>
      </c>
      <c r="JJG1" s="12" t="s">
        <v>2090</v>
      </c>
      <c r="JJH1" s="12" t="s">
        <v>2092</v>
      </c>
      <c r="JJI1" s="12" t="s">
        <v>3400</v>
      </c>
      <c r="JJJ1" s="12" t="s">
        <v>75</v>
      </c>
      <c r="JJK1" s="12" t="s">
        <v>126</v>
      </c>
      <c r="JJL1" s="12" t="s">
        <v>3402</v>
      </c>
      <c r="JJM1" s="12" t="s">
        <v>1902</v>
      </c>
      <c r="JJN1" s="12" t="s">
        <v>2089</v>
      </c>
      <c r="JJO1" s="12" t="s">
        <v>2090</v>
      </c>
      <c r="JJP1" s="12" t="s">
        <v>2092</v>
      </c>
      <c r="JJQ1" s="12" t="s">
        <v>3400</v>
      </c>
      <c r="JJR1" s="12" t="s">
        <v>75</v>
      </c>
      <c r="JJS1" s="12" t="s">
        <v>126</v>
      </c>
      <c r="JJT1" s="12" t="s">
        <v>3402</v>
      </c>
      <c r="JJU1" s="12" t="s">
        <v>1902</v>
      </c>
      <c r="JJV1" s="12" t="s">
        <v>2089</v>
      </c>
      <c r="JJW1" s="12" t="s">
        <v>2090</v>
      </c>
      <c r="JJX1" s="12" t="s">
        <v>2092</v>
      </c>
      <c r="JJY1" s="12" t="s">
        <v>3400</v>
      </c>
      <c r="JJZ1" s="12" t="s">
        <v>75</v>
      </c>
      <c r="JKA1" s="12" t="s">
        <v>126</v>
      </c>
      <c r="JKB1" s="12" t="s">
        <v>3402</v>
      </c>
      <c r="JKC1" s="12" t="s">
        <v>1902</v>
      </c>
      <c r="JKD1" s="12" t="s">
        <v>2089</v>
      </c>
      <c r="JKE1" s="12" t="s">
        <v>2090</v>
      </c>
      <c r="JKF1" s="12" t="s">
        <v>2092</v>
      </c>
      <c r="JKG1" s="12" t="s">
        <v>3400</v>
      </c>
      <c r="JKH1" s="12" t="s">
        <v>75</v>
      </c>
      <c r="JKI1" s="12" t="s">
        <v>126</v>
      </c>
      <c r="JKJ1" s="12" t="s">
        <v>3402</v>
      </c>
      <c r="JKK1" s="12" t="s">
        <v>1902</v>
      </c>
      <c r="JKL1" s="12" t="s">
        <v>2089</v>
      </c>
      <c r="JKM1" s="12" t="s">
        <v>2090</v>
      </c>
      <c r="JKN1" s="12" t="s">
        <v>2092</v>
      </c>
      <c r="JKO1" s="12" t="s">
        <v>3400</v>
      </c>
      <c r="JKP1" s="12" t="s">
        <v>75</v>
      </c>
      <c r="JKQ1" s="12" t="s">
        <v>126</v>
      </c>
      <c r="JKR1" s="12" t="s">
        <v>3402</v>
      </c>
      <c r="JKS1" s="12" t="s">
        <v>1902</v>
      </c>
      <c r="JKT1" s="12" t="s">
        <v>2089</v>
      </c>
      <c r="JKU1" s="12" t="s">
        <v>2090</v>
      </c>
      <c r="JKV1" s="12" t="s">
        <v>2092</v>
      </c>
      <c r="JKW1" s="12" t="s">
        <v>3400</v>
      </c>
      <c r="JKX1" s="12" t="s">
        <v>75</v>
      </c>
      <c r="JKY1" s="12" t="s">
        <v>126</v>
      </c>
      <c r="JKZ1" s="12" t="s">
        <v>3402</v>
      </c>
      <c r="JLA1" s="12" t="s">
        <v>1902</v>
      </c>
      <c r="JLB1" s="12" t="s">
        <v>2089</v>
      </c>
      <c r="JLC1" s="12" t="s">
        <v>2090</v>
      </c>
      <c r="JLD1" s="12" t="s">
        <v>2092</v>
      </c>
      <c r="JLE1" s="12" t="s">
        <v>3400</v>
      </c>
      <c r="JLF1" s="12" t="s">
        <v>75</v>
      </c>
      <c r="JLG1" s="12" t="s">
        <v>126</v>
      </c>
      <c r="JLH1" s="12" t="s">
        <v>3402</v>
      </c>
      <c r="JLI1" s="12" t="s">
        <v>1902</v>
      </c>
      <c r="JLJ1" s="12" t="s">
        <v>2089</v>
      </c>
      <c r="JLK1" s="12" t="s">
        <v>2090</v>
      </c>
      <c r="JLL1" s="12" t="s">
        <v>2092</v>
      </c>
      <c r="JLM1" s="12" t="s">
        <v>3400</v>
      </c>
      <c r="JLN1" s="12" t="s">
        <v>75</v>
      </c>
      <c r="JLO1" s="12" t="s">
        <v>126</v>
      </c>
      <c r="JLP1" s="12" t="s">
        <v>3402</v>
      </c>
      <c r="JLQ1" s="12" t="s">
        <v>1902</v>
      </c>
      <c r="JLR1" s="12" t="s">
        <v>2089</v>
      </c>
      <c r="JLS1" s="12" t="s">
        <v>2090</v>
      </c>
      <c r="JLT1" s="12" t="s">
        <v>2092</v>
      </c>
      <c r="JLU1" s="12" t="s">
        <v>3400</v>
      </c>
      <c r="JLV1" s="12" t="s">
        <v>75</v>
      </c>
      <c r="JLW1" s="12" t="s">
        <v>126</v>
      </c>
      <c r="JLX1" s="12" t="s">
        <v>3402</v>
      </c>
      <c r="JLY1" s="12" t="s">
        <v>1902</v>
      </c>
      <c r="JLZ1" s="12" t="s">
        <v>2089</v>
      </c>
      <c r="JMA1" s="12" t="s">
        <v>2090</v>
      </c>
      <c r="JMB1" s="12" t="s">
        <v>2092</v>
      </c>
      <c r="JMC1" s="12" t="s">
        <v>3400</v>
      </c>
      <c r="JMD1" s="12" t="s">
        <v>75</v>
      </c>
      <c r="JME1" s="12" t="s">
        <v>126</v>
      </c>
      <c r="JMF1" s="12" t="s">
        <v>3402</v>
      </c>
      <c r="JMG1" s="12" t="s">
        <v>1902</v>
      </c>
      <c r="JMH1" s="12" t="s">
        <v>2089</v>
      </c>
      <c r="JMI1" s="12" t="s">
        <v>2090</v>
      </c>
      <c r="JMJ1" s="12" t="s">
        <v>2092</v>
      </c>
      <c r="JMK1" s="12" t="s">
        <v>3400</v>
      </c>
      <c r="JML1" s="12" t="s">
        <v>75</v>
      </c>
      <c r="JMM1" s="12" t="s">
        <v>126</v>
      </c>
      <c r="JMN1" s="12" t="s">
        <v>3402</v>
      </c>
      <c r="JMO1" s="12" t="s">
        <v>1902</v>
      </c>
      <c r="JMP1" s="12" t="s">
        <v>2089</v>
      </c>
      <c r="JMQ1" s="12" t="s">
        <v>2090</v>
      </c>
      <c r="JMR1" s="12" t="s">
        <v>2092</v>
      </c>
      <c r="JMS1" s="12" t="s">
        <v>3400</v>
      </c>
      <c r="JMT1" s="12" t="s">
        <v>75</v>
      </c>
      <c r="JMU1" s="12" t="s">
        <v>126</v>
      </c>
      <c r="JMV1" s="12" t="s">
        <v>3402</v>
      </c>
      <c r="JMW1" s="12" t="s">
        <v>1902</v>
      </c>
      <c r="JMX1" s="12" t="s">
        <v>2089</v>
      </c>
      <c r="JMY1" s="12" t="s">
        <v>2090</v>
      </c>
      <c r="JMZ1" s="12" t="s">
        <v>2092</v>
      </c>
      <c r="JNA1" s="12" t="s">
        <v>3400</v>
      </c>
      <c r="JNB1" s="12" t="s">
        <v>75</v>
      </c>
      <c r="JNC1" s="12" t="s">
        <v>126</v>
      </c>
      <c r="JND1" s="12" t="s">
        <v>3402</v>
      </c>
      <c r="JNE1" s="12" t="s">
        <v>1902</v>
      </c>
      <c r="JNF1" s="12" t="s">
        <v>2089</v>
      </c>
      <c r="JNG1" s="12" t="s">
        <v>2090</v>
      </c>
      <c r="JNH1" s="12" t="s">
        <v>2092</v>
      </c>
      <c r="JNI1" s="12" t="s">
        <v>3400</v>
      </c>
      <c r="JNJ1" s="12" t="s">
        <v>75</v>
      </c>
      <c r="JNK1" s="12" t="s">
        <v>126</v>
      </c>
      <c r="JNL1" s="12" t="s">
        <v>3402</v>
      </c>
      <c r="JNM1" s="12" t="s">
        <v>1902</v>
      </c>
      <c r="JNN1" s="12" t="s">
        <v>2089</v>
      </c>
      <c r="JNO1" s="12" t="s">
        <v>2090</v>
      </c>
      <c r="JNP1" s="12" t="s">
        <v>2092</v>
      </c>
      <c r="JNQ1" s="12" t="s">
        <v>3400</v>
      </c>
      <c r="JNR1" s="12" t="s">
        <v>75</v>
      </c>
      <c r="JNS1" s="12" t="s">
        <v>126</v>
      </c>
      <c r="JNT1" s="12" t="s">
        <v>3402</v>
      </c>
      <c r="JNU1" s="12" t="s">
        <v>1902</v>
      </c>
      <c r="JNV1" s="12" t="s">
        <v>2089</v>
      </c>
      <c r="JNW1" s="12" t="s">
        <v>2090</v>
      </c>
      <c r="JNX1" s="12" t="s">
        <v>2092</v>
      </c>
      <c r="JNY1" s="12" t="s">
        <v>3400</v>
      </c>
      <c r="JNZ1" s="12" t="s">
        <v>75</v>
      </c>
      <c r="JOA1" s="12" t="s">
        <v>126</v>
      </c>
      <c r="JOB1" s="12" t="s">
        <v>3402</v>
      </c>
      <c r="JOC1" s="12" t="s">
        <v>1902</v>
      </c>
      <c r="JOD1" s="12" t="s">
        <v>2089</v>
      </c>
      <c r="JOE1" s="12" t="s">
        <v>2090</v>
      </c>
      <c r="JOF1" s="12" t="s">
        <v>2092</v>
      </c>
      <c r="JOG1" s="12" t="s">
        <v>3400</v>
      </c>
      <c r="JOH1" s="12" t="s">
        <v>75</v>
      </c>
      <c r="JOI1" s="12" t="s">
        <v>126</v>
      </c>
      <c r="JOJ1" s="12" t="s">
        <v>3402</v>
      </c>
      <c r="JOK1" s="12" t="s">
        <v>1902</v>
      </c>
      <c r="JOL1" s="12" t="s">
        <v>2089</v>
      </c>
      <c r="JOM1" s="12" t="s">
        <v>2090</v>
      </c>
      <c r="JON1" s="12" t="s">
        <v>2092</v>
      </c>
      <c r="JOO1" s="12" t="s">
        <v>3400</v>
      </c>
      <c r="JOP1" s="12" t="s">
        <v>75</v>
      </c>
      <c r="JOQ1" s="12" t="s">
        <v>126</v>
      </c>
      <c r="JOR1" s="12" t="s">
        <v>3402</v>
      </c>
      <c r="JOS1" s="12" t="s">
        <v>1902</v>
      </c>
      <c r="JOT1" s="12" t="s">
        <v>2089</v>
      </c>
      <c r="JOU1" s="12" t="s">
        <v>2090</v>
      </c>
      <c r="JOV1" s="12" t="s">
        <v>2092</v>
      </c>
      <c r="JOW1" s="12" t="s">
        <v>3400</v>
      </c>
      <c r="JOX1" s="12" t="s">
        <v>75</v>
      </c>
      <c r="JOY1" s="12" t="s">
        <v>126</v>
      </c>
      <c r="JOZ1" s="12" t="s">
        <v>3402</v>
      </c>
      <c r="JPA1" s="12" t="s">
        <v>1902</v>
      </c>
      <c r="JPB1" s="12" t="s">
        <v>2089</v>
      </c>
      <c r="JPC1" s="12" t="s">
        <v>2090</v>
      </c>
      <c r="JPD1" s="12" t="s">
        <v>2092</v>
      </c>
      <c r="JPE1" s="12" t="s">
        <v>3400</v>
      </c>
      <c r="JPF1" s="12" t="s">
        <v>75</v>
      </c>
      <c r="JPG1" s="12" t="s">
        <v>126</v>
      </c>
      <c r="JPH1" s="12" t="s">
        <v>3402</v>
      </c>
      <c r="JPI1" s="12" t="s">
        <v>1902</v>
      </c>
      <c r="JPJ1" s="12" t="s">
        <v>2089</v>
      </c>
      <c r="JPK1" s="12" t="s">
        <v>2090</v>
      </c>
      <c r="JPL1" s="12" t="s">
        <v>2092</v>
      </c>
      <c r="JPM1" s="12" t="s">
        <v>3400</v>
      </c>
      <c r="JPN1" s="12" t="s">
        <v>75</v>
      </c>
      <c r="JPO1" s="12" t="s">
        <v>126</v>
      </c>
      <c r="JPP1" s="12" t="s">
        <v>3402</v>
      </c>
      <c r="JPQ1" s="12" t="s">
        <v>1902</v>
      </c>
      <c r="JPR1" s="12" t="s">
        <v>2089</v>
      </c>
      <c r="JPS1" s="12" t="s">
        <v>2090</v>
      </c>
      <c r="JPT1" s="12" t="s">
        <v>2092</v>
      </c>
      <c r="JPU1" s="12" t="s">
        <v>3400</v>
      </c>
      <c r="JPV1" s="12" t="s">
        <v>75</v>
      </c>
      <c r="JPW1" s="12" t="s">
        <v>126</v>
      </c>
      <c r="JPX1" s="12" t="s">
        <v>3402</v>
      </c>
      <c r="JPY1" s="12" t="s">
        <v>1902</v>
      </c>
      <c r="JPZ1" s="12" t="s">
        <v>2089</v>
      </c>
      <c r="JQA1" s="12" t="s">
        <v>2090</v>
      </c>
      <c r="JQB1" s="12" t="s">
        <v>2092</v>
      </c>
      <c r="JQC1" s="12" t="s">
        <v>3400</v>
      </c>
      <c r="JQD1" s="12" t="s">
        <v>75</v>
      </c>
      <c r="JQE1" s="12" t="s">
        <v>126</v>
      </c>
      <c r="JQF1" s="12" t="s">
        <v>3402</v>
      </c>
      <c r="JQG1" s="12" t="s">
        <v>1902</v>
      </c>
      <c r="JQH1" s="12" t="s">
        <v>2089</v>
      </c>
      <c r="JQI1" s="12" t="s">
        <v>2090</v>
      </c>
      <c r="JQJ1" s="12" t="s">
        <v>2092</v>
      </c>
      <c r="JQK1" s="12" t="s">
        <v>3400</v>
      </c>
      <c r="JQL1" s="12" t="s">
        <v>75</v>
      </c>
      <c r="JQM1" s="12" t="s">
        <v>126</v>
      </c>
      <c r="JQN1" s="12" t="s">
        <v>3402</v>
      </c>
      <c r="JQO1" s="12" t="s">
        <v>1902</v>
      </c>
      <c r="JQP1" s="12" t="s">
        <v>2089</v>
      </c>
      <c r="JQQ1" s="12" t="s">
        <v>2090</v>
      </c>
      <c r="JQR1" s="12" t="s">
        <v>2092</v>
      </c>
      <c r="JQS1" s="12" t="s">
        <v>3400</v>
      </c>
      <c r="JQT1" s="12" t="s">
        <v>75</v>
      </c>
      <c r="JQU1" s="12" t="s">
        <v>126</v>
      </c>
      <c r="JQV1" s="12" t="s">
        <v>3402</v>
      </c>
      <c r="JQW1" s="12" t="s">
        <v>1902</v>
      </c>
      <c r="JQX1" s="12" t="s">
        <v>2089</v>
      </c>
      <c r="JQY1" s="12" t="s">
        <v>2090</v>
      </c>
      <c r="JQZ1" s="12" t="s">
        <v>2092</v>
      </c>
      <c r="JRA1" s="12" t="s">
        <v>3400</v>
      </c>
      <c r="JRB1" s="12" t="s">
        <v>75</v>
      </c>
      <c r="JRC1" s="12" t="s">
        <v>126</v>
      </c>
      <c r="JRD1" s="12" t="s">
        <v>3402</v>
      </c>
      <c r="JRE1" s="12" t="s">
        <v>1902</v>
      </c>
      <c r="JRF1" s="12" t="s">
        <v>2089</v>
      </c>
      <c r="JRG1" s="12" t="s">
        <v>2090</v>
      </c>
      <c r="JRH1" s="12" t="s">
        <v>2092</v>
      </c>
      <c r="JRI1" s="12" t="s">
        <v>3400</v>
      </c>
      <c r="JRJ1" s="12" t="s">
        <v>75</v>
      </c>
      <c r="JRK1" s="12" t="s">
        <v>126</v>
      </c>
      <c r="JRL1" s="12" t="s">
        <v>3402</v>
      </c>
      <c r="JRM1" s="12" t="s">
        <v>1902</v>
      </c>
      <c r="JRN1" s="12" t="s">
        <v>2089</v>
      </c>
      <c r="JRO1" s="12" t="s">
        <v>2090</v>
      </c>
      <c r="JRP1" s="12" t="s">
        <v>2092</v>
      </c>
      <c r="JRQ1" s="12" t="s">
        <v>3400</v>
      </c>
      <c r="JRR1" s="12" t="s">
        <v>75</v>
      </c>
      <c r="JRS1" s="12" t="s">
        <v>126</v>
      </c>
      <c r="JRT1" s="12" t="s">
        <v>3402</v>
      </c>
      <c r="JRU1" s="12" t="s">
        <v>1902</v>
      </c>
      <c r="JRV1" s="12" t="s">
        <v>2089</v>
      </c>
      <c r="JRW1" s="12" t="s">
        <v>2090</v>
      </c>
      <c r="JRX1" s="12" t="s">
        <v>2092</v>
      </c>
      <c r="JRY1" s="12" t="s">
        <v>3400</v>
      </c>
      <c r="JRZ1" s="12" t="s">
        <v>75</v>
      </c>
      <c r="JSA1" s="12" t="s">
        <v>126</v>
      </c>
      <c r="JSB1" s="12" t="s">
        <v>3402</v>
      </c>
      <c r="JSC1" s="12" t="s">
        <v>1902</v>
      </c>
      <c r="JSD1" s="12" t="s">
        <v>2089</v>
      </c>
      <c r="JSE1" s="12" t="s">
        <v>2090</v>
      </c>
      <c r="JSF1" s="12" t="s">
        <v>2092</v>
      </c>
      <c r="JSG1" s="12" t="s">
        <v>3400</v>
      </c>
      <c r="JSH1" s="12" t="s">
        <v>75</v>
      </c>
      <c r="JSI1" s="12" t="s">
        <v>126</v>
      </c>
      <c r="JSJ1" s="12" t="s">
        <v>3402</v>
      </c>
      <c r="JSK1" s="12" t="s">
        <v>1902</v>
      </c>
      <c r="JSL1" s="12" t="s">
        <v>2089</v>
      </c>
      <c r="JSM1" s="12" t="s">
        <v>2090</v>
      </c>
      <c r="JSN1" s="12" t="s">
        <v>2092</v>
      </c>
      <c r="JSO1" s="12" t="s">
        <v>3400</v>
      </c>
      <c r="JSP1" s="12" t="s">
        <v>75</v>
      </c>
      <c r="JSQ1" s="12" t="s">
        <v>126</v>
      </c>
      <c r="JSR1" s="12" t="s">
        <v>3402</v>
      </c>
      <c r="JSS1" s="12" t="s">
        <v>1902</v>
      </c>
      <c r="JST1" s="12" t="s">
        <v>2089</v>
      </c>
      <c r="JSU1" s="12" t="s">
        <v>2090</v>
      </c>
      <c r="JSV1" s="12" t="s">
        <v>2092</v>
      </c>
      <c r="JSW1" s="12" t="s">
        <v>3400</v>
      </c>
      <c r="JSX1" s="12" t="s">
        <v>75</v>
      </c>
      <c r="JSY1" s="12" t="s">
        <v>126</v>
      </c>
      <c r="JSZ1" s="12" t="s">
        <v>3402</v>
      </c>
      <c r="JTA1" s="12" t="s">
        <v>1902</v>
      </c>
      <c r="JTB1" s="12" t="s">
        <v>2089</v>
      </c>
      <c r="JTC1" s="12" t="s">
        <v>2090</v>
      </c>
      <c r="JTD1" s="12" t="s">
        <v>2092</v>
      </c>
      <c r="JTE1" s="12" t="s">
        <v>3400</v>
      </c>
      <c r="JTF1" s="12" t="s">
        <v>75</v>
      </c>
      <c r="JTG1" s="12" t="s">
        <v>126</v>
      </c>
      <c r="JTH1" s="12" t="s">
        <v>3402</v>
      </c>
      <c r="JTI1" s="12" t="s">
        <v>1902</v>
      </c>
      <c r="JTJ1" s="12" t="s">
        <v>2089</v>
      </c>
      <c r="JTK1" s="12" t="s">
        <v>2090</v>
      </c>
      <c r="JTL1" s="12" t="s">
        <v>2092</v>
      </c>
      <c r="JTM1" s="12" t="s">
        <v>3400</v>
      </c>
      <c r="JTN1" s="12" t="s">
        <v>75</v>
      </c>
      <c r="JTO1" s="12" t="s">
        <v>126</v>
      </c>
      <c r="JTP1" s="12" t="s">
        <v>3402</v>
      </c>
      <c r="JTQ1" s="12" t="s">
        <v>1902</v>
      </c>
      <c r="JTR1" s="12" t="s">
        <v>2089</v>
      </c>
      <c r="JTS1" s="12" t="s">
        <v>2090</v>
      </c>
      <c r="JTT1" s="12" t="s">
        <v>2092</v>
      </c>
      <c r="JTU1" s="12" t="s">
        <v>3400</v>
      </c>
      <c r="JTV1" s="12" t="s">
        <v>75</v>
      </c>
      <c r="JTW1" s="12" t="s">
        <v>126</v>
      </c>
      <c r="JTX1" s="12" t="s">
        <v>3402</v>
      </c>
      <c r="JTY1" s="12" t="s">
        <v>1902</v>
      </c>
      <c r="JTZ1" s="12" t="s">
        <v>2089</v>
      </c>
      <c r="JUA1" s="12" t="s">
        <v>2090</v>
      </c>
      <c r="JUB1" s="12" t="s">
        <v>2092</v>
      </c>
      <c r="JUC1" s="12" t="s">
        <v>3400</v>
      </c>
      <c r="JUD1" s="12" t="s">
        <v>75</v>
      </c>
      <c r="JUE1" s="12" t="s">
        <v>126</v>
      </c>
      <c r="JUF1" s="12" t="s">
        <v>3402</v>
      </c>
      <c r="JUG1" s="12" t="s">
        <v>1902</v>
      </c>
      <c r="JUH1" s="12" t="s">
        <v>2089</v>
      </c>
      <c r="JUI1" s="12" t="s">
        <v>2090</v>
      </c>
      <c r="JUJ1" s="12" t="s">
        <v>2092</v>
      </c>
      <c r="JUK1" s="12" t="s">
        <v>3400</v>
      </c>
      <c r="JUL1" s="12" t="s">
        <v>75</v>
      </c>
      <c r="JUM1" s="12" t="s">
        <v>126</v>
      </c>
      <c r="JUN1" s="12" t="s">
        <v>3402</v>
      </c>
      <c r="JUO1" s="12" t="s">
        <v>1902</v>
      </c>
      <c r="JUP1" s="12" t="s">
        <v>2089</v>
      </c>
      <c r="JUQ1" s="12" t="s">
        <v>2090</v>
      </c>
      <c r="JUR1" s="12" t="s">
        <v>2092</v>
      </c>
      <c r="JUS1" s="12" t="s">
        <v>3400</v>
      </c>
      <c r="JUT1" s="12" t="s">
        <v>75</v>
      </c>
      <c r="JUU1" s="12" t="s">
        <v>126</v>
      </c>
      <c r="JUV1" s="12" t="s">
        <v>3402</v>
      </c>
      <c r="JUW1" s="12" t="s">
        <v>1902</v>
      </c>
      <c r="JUX1" s="12" t="s">
        <v>2089</v>
      </c>
      <c r="JUY1" s="12" t="s">
        <v>2090</v>
      </c>
      <c r="JUZ1" s="12" t="s">
        <v>2092</v>
      </c>
      <c r="JVA1" s="12" t="s">
        <v>3400</v>
      </c>
      <c r="JVB1" s="12" t="s">
        <v>75</v>
      </c>
      <c r="JVC1" s="12" t="s">
        <v>126</v>
      </c>
      <c r="JVD1" s="12" t="s">
        <v>3402</v>
      </c>
      <c r="JVE1" s="12" t="s">
        <v>1902</v>
      </c>
      <c r="JVF1" s="12" t="s">
        <v>2089</v>
      </c>
      <c r="JVG1" s="12" t="s">
        <v>2090</v>
      </c>
      <c r="JVH1" s="12" t="s">
        <v>2092</v>
      </c>
      <c r="JVI1" s="12" t="s">
        <v>3400</v>
      </c>
      <c r="JVJ1" s="12" t="s">
        <v>75</v>
      </c>
      <c r="JVK1" s="12" t="s">
        <v>126</v>
      </c>
      <c r="JVL1" s="12" t="s">
        <v>3402</v>
      </c>
      <c r="JVM1" s="12" t="s">
        <v>1902</v>
      </c>
      <c r="JVN1" s="12" t="s">
        <v>2089</v>
      </c>
      <c r="JVO1" s="12" t="s">
        <v>2090</v>
      </c>
      <c r="JVP1" s="12" t="s">
        <v>2092</v>
      </c>
      <c r="JVQ1" s="12" t="s">
        <v>3400</v>
      </c>
      <c r="JVR1" s="12" t="s">
        <v>75</v>
      </c>
      <c r="JVS1" s="12" t="s">
        <v>126</v>
      </c>
      <c r="JVT1" s="12" t="s">
        <v>3402</v>
      </c>
      <c r="JVU1" s="12" t="s">
        <v>1902</v>
      </c>
      <c r="JVV1" s="12" t="s">
        <v>2089</v>
      </c>
      <c r="JVW1" s="12" t="s">
        <v>2090</v>
      </c>
      <c r="JVX1" s="12" t="s">
        <v>2092</v>
      </c>
      <c r="JVY1" s="12" t="s">
        <v>3400</v>
      </c>
      <c r="JVZ1" s="12" t="s">
        <v>75</v>
      </c>
      <c r="JWA1" s="12" t="s">
        <v>126</v>
      </c>
      <c r="JWB1" s="12" t="s">
        <v>3402</v>
      </c>
      <c r="JWC1" s="12" t="s">
        <v>1902</v>
      </c>
      <c r="JWD1" s="12" t="s">
        <v>2089</v>
      </c>
      <c r="JWE1" s="12" t="s">
        <v>2090</v>
      </c>
      <c r="JWF1" s="12" t="s">
        <v>2092</v>
      </c>
      <c r="JWG1" s="12" t="s">
        <v>3400</v>
      </c>
      <c r="JWH1" s="12" t="s">
        <v>75</v>
      </c>
      <c r="JWI1" s="12" t="s">
        <v>126</v>
      </c>
      <c r="JWJ1" s="12" t="s">
        <v>3402</v>
      </c>
      <c r="JWK1" s="12" t="s">
        <v>1902</v>
      </c>
      <c r="JWL1" s="12" t="s">
        <v>2089</v>
      </c>
      <c r="JWM1" s="12" t="s">
        <v>2090</v>
      </c>
      <c r="JWN1" s="12" t="s">
        <v>2092</v>
      </c>
      <c r="JWO1" s="12" t="s">
        <v>3400</v>
      </c>
      <c r="JWP1" s="12" t="s">
        <v>75</v>
      </c>
      <c r="JWQ1" s="12" t="s">
        <v>126</v>
      </c>
      <c r="JWR1" s="12" t="s">
        <v>3402</v>
      </c>
      <c r="JWS1" s="12" t="s">
        <v>1902</v>
      </c>
      <c r="JWT1" s="12" t="s">
        <v>2089</v>
      </c>
      <c r="JWU1" s="12" t="s">
        <v>2090</v>
      </c>
      <c r="JWV1" s="12" t="s">
        <v>2092</v>
      </c>
      <c r="JWW1" s="12" t="s">
        <v>3400</v>
      </c>
      <c r="JWX1" s="12" t="s">
        <v>75</v>
      </c>
      <c r="JWY1" s="12" t="s">
        <v>126</v>
      </c>
      <c r="JWZ1" s="12" t="s">
        <v>3402</v>
      </c>
      <c r="JXA1" s="12" t="s">
        <v>1902</v>
      </c>
      <c r="JXB1" s="12" t="s">
        <v>2089</v>
      </c>
      <c r="JXC1" s="12" t="s">
        <v>2090</v>
      </c>
      <c r="JXD1" s="12" t="s">
        <v>2092</v>
      </c>
      <c r="JXE1" s="12" t="s">
        <v>3400</v>
      </c>
      <c r="JXF1" s="12" t="s">
        <v>75</v>
      </c>
      <c r="JXG1" s="12" t="s">
        <v>126</v>
      </c>
      <c r="JXH1" s="12" t="s">
        <v>3402</v>
      </c>
      <c r="JXI1" s="12" t="s">
        <v>1902</v>
      </c>
      <c r="JXJ1" s="12" t="s">
        <v>2089</v>
      </c>
      <c r="JXK1" s="12" t="s">
        <v>2090</v>
      </c>
      <c r="JXL1" s="12" t="s">
        <v>2092</v>
      </c>
      <c r="JXM1" s="12" t="s">
        <v>3400</v>
      </c>
      <c r="JXN1" s="12" t="s">
        <v>75</v>
      </c>
      <c r="JXO1" s="12" t="s">
        <v>126</v>
      </c>
      <c r="JXP1" s="12" t="s">
        <v>3402</v>
      </c>
      <c r="JXQ1" s="12" t="s">
        <v>1902</v>
      </c>
      <c r="JXR1" s="12" t="s">
        <v>2089</v>
      </c>
      <c r="JXS1" s="12" t="s">
        <v>2090</v>
      </c>
      <c r="JXT1" s="12" t="s">
        <v>2092</v>
      </c>
      <c r="JXU1" s="12" t="s">
        <v>3400</v>
      </c>
      <c r="JXV1" s="12" t="s">
        <v>75</v>
      </c>
      <c r="JXW1" s="12" t="s">
        <v>126</v>
      </c>
      <c r="JXX1" s="12" t="s">
        <v>3402</v>
      </c>
      <c r="JXY1" s="12" t="s">
        <v>1902</v>
      </c>
      <c r="JXZ1" s="12" t="s">
        <v>2089</v>
      </c>
      <c r="JYA1" s="12" t="s">
        <v>2090</v>
      </c>
      <c r="JYB1" s="12" t="s">
        <v>2092</v>
      </c>
      <c r="JYC1" s="12" t="s">
        <v>3400</v>
      </c>
      <c r="JYD1" s="12" t="s">
        <v>75</v>
      </c>
      <c r="JYE1" s="12" t="s">
        <v>126</v>
      </c>
      <c r="JYF1" s="12" t="s">
        <v>3402</v>
      </c>
      <c r="JYG1" s="12" t="s">
        <v>1902</v>
      </c>
      <c r="JYH1" s="12" t="s">
        <v>2089</v>
      </c>
      <c r="JYI1" s="12" t="s">
        <v>2090</v>
      </c>
      <c r="JYJ1" s="12" t="s">
        <v>2092</v>
      </c>
      <c r="JYK1" s="12" t="s">
        <v>3400</v>
      </c>
      <c r="JYL1" s="12" t="s">
        <v>75</v>
      </c>
      <c r="JYM1" s="12" t="s">
        <v>126</v>
      </c>
      <c r="JYN1" s="12" t="s">
        <v>3402</v>
      </c>
      <c r="JYO1" s="12" t="s">
        <v>1902</v>
      </c>
      <c r="JYP1" s="12" t="s">
        <v>2089</v>
      </c>
      <c r="JYQ1" s="12" t="s">
        <v>2090</v>
      </c>
      <c r="JYR1" s="12" t="s">
        <v>2092</v>
      </c>
      <c r="JYS1" s="12" t="s">
        <v>3400</v>
      </c>
      <c r="JYT1" s="12" t="s">
        <v>75</v>
      </c>
      <c r="JYU1" s="12" t="s">
        <v>126</v>
      </c>
      <c r="JYV1" s="12" t="s">
        <v>3402</v>
      </c>
      <c r="JYW1" s="12" t="s">
        <v>1902</v>
      </c>
      <c r="JYX1" s="12" t="s">
        <v>2089</v>
      </c>
      <c r="JYY1" s="12" t="s">
        <v>2090</v>
      </c>
      <c r="JYZ1" s="12" t="s">
        <v>2092</v>
      </c>
      <c r="JZA1" s="12" t="s">
        <v>3400</v>
      </c>
      <c r="JZB1" s="12" t="s">
        <v>75</v>
      </c>
      <c r="JZC1" s="12" t="s">
        <v>126</v>
      </c>
      <c r="JZD1" s="12" t="s">
        <v>3402</v>
      </c>
      <c r="JZE1" s="12" t="s">
        <v>1902</v>
      </c>
      <c r="JZF1" s="12" t="s">
        <v>2089</v>
      </c>
      <c r="JZG1" s="12" t="s">
        <v>2090</v>
      </c>
      <c r="JZH1" s="12" t="s">
        <v>2092</v>
      </c>
      <c r="JZI1" s="12" t="s">
        <v>3400</v>
      </c>
      <c r="JZJ1" s="12" t="s">
        <v>75</v>
      </c>
      <c r="JZK1" s="12" t="s">
        <v>126</v>
      </c>
      <c r="JZL1" s="12" t="s">
        <v>3402</v>
      </c>
      <c r="JZM1" s="12" t="s">
        <v>1902</v>
      </c>
      <c r="JZN1" s="12" t="s">
        <v>2089</v>
      </c>
      <c r="JZO1" s="12" t="s">
        <v>2090</v>
      </c>
      <c r="JZP1" s="12" t="s">
        <v>2092</v>
      </c>
      <c r="JZQ1" s="12" t="s">
        <v>3400</v>
      </c>
      <c r="JZR1" s="12" t="s">
        <v>75</v>
      </c>
      <c r="JZS1" s="12" t="s">
        <v>126</v>
      </c>
      <c r="JZT1" s="12" t="s">
        <v>3402</v>
      </c>
      <c r="JZU1" s="12" t="s">
        <v>1902</v>
      </c>
      <c r="JZV1" s="12" t="s">
        <v>2089</v>
      </c>
      <c r="JZW1" s="12" t="s">
        <v>2090</v>
      </c>
      <c r="JZX1" s="12" t="s">
        <v>2092</v>
      </c>
      <c r="JZY1" s="12" t="s">
        <v>3400</v>
      </c>
      <c r="JZZ1" s="12" t="s">
        <v>75</v>
      </c>
      <c r="KAA1" s="12" t="s">
        <v>126</v>
      </c>
      <c r="KAB1" s="12" t="s">
        <v>3402</v>
      </c>
      <c r="KAC1" s="12" t="s">
        <v>1902</v>
      </c>
      <c r="KAD1" s="12" t="s">
        <v>2089</v>
      </c>
      <c r="KAE1" s="12" t="s">
        <v>2090</v>
      </c>
      <c r="KAF1" s="12" t="s">
        <v>2092</v>
      </c>
      <c r="KAG1" s="12" t="s">
        <v>3400</v>
      </c>
      <c r="KAH1" s="12" t="s">
        <v>75</v>
      </c>
      <c r="KAI1" s="12" t="s">
        <v>126</v>
      </c>
      <c r="KAJ1" s="12" t="s">
        <v>3402</v>
      </c>
      <c r="KAK1" s="12" t="s">
        <v>1902</v>
      </c>
      <c r="KAL1" s="12" t="s">
        <v>2089</v>
      </c>
      <c r="KAM1" s="12" t="s">
        <v>2090</v>
      </c>
      <c r="KAN1" s="12" t="s">
        <v>2092</v>
      </c>
      <c r="KAO1" s="12" t="s">
        <v>3400</v>
      </c>
      <c r="KAP1" s="12" t="s">
        <v>75</v>
      </c>
      <c r="KAQ1" s="12" t="s">
        <v>126</v>
      </c>
      <c r="KAR1" s="12" t="s">
        <v>3402</v>
      </c>
      <c r="KAS1" s="12" t="s">
        <v>1902</v>
      </c>
      <c r="KAT1" s="12" t="s">
        <v>2089</v>
      </c>
      <c r="KAU1" s="12" t="s">
        <v>2090</v>
      </c>
      <c r="KAV1" s="12" t="s">
        <v>2092</v>
      </c>
      <c r="KAW1" s="12" t="s">
        <v>3400</v>
      </c>
      <c r="KAX1" s="12" t="s">
        <v>75</v>
      </c>
      <c r="KAY1" s="12" t="s">
        <v>126</v>
      </c>
      <c r="KAZ1" s="12" t="s">
        <v>3402</v>
      </c>
      <c r="KBA1" s="12" t="s">
        <v>1902</v>
      </c>
      <c r="KBB1" s="12" t="s">
        <v>2089</v>
      </c>
      <c r="KBC1" s="12" t="s">
        <v>2090</v>
      </c>
      <c r="KBD1" s="12" t="s">
        <v>2092</v>
      </c>
      <c r="KBE1" s="12" t="s">
        <v>3400</v>
      </c>
      <c r="KBF1" s="12" t="s">
        <v>75</v>
      </c>
      <c r="KBG1" s="12" t="s">
        <v>126</v>
      </c>
      <c r="KBH1" s="12" t="s">
        <v>3402</v>
      </c>
      <c r="KBI1" s="12" t="s">
        <v>1902</v>
      </c>
      <c r="KBJ1" s="12" t="s">
        <v>2089</v>
      </c>
      <c r="KBK1" s="12" t="s">
        <v>2090</v>
      </c>
      <c r="KBL1" s="12" t="s">
        <v>2092</v>
      </c>
      <c r="KBM1" s="12" t="s">
        <v>3400</v>
      </c>
      <c r="KBN1" s="12" t="s">
        <v>75</v>
      </c>
      <c r="KBO1" s="12" t="s">
        <v>126</v>
      </c>
      <c r="KBP1" s="12" t="s">
        <v>3402</v>
      </c>
      <c r="KBQ1" s="12" t="s">
        <v>1902</v>
      </c>
      <c r="KBR1" s="12" t="s">
        <v>2089</v>
      </c>
      <c r="KBS1" s="12" t="s">
        <v>2090</v>
      </c>
      <c r="KBT1" s="12" t="s">
        <v>2092</v>
      </c>
      <c r="KBU1" s="12" t="s">
        <v>3400</v>
      </c>
      <c r="KBV1" s="12" t="s">
        <v>75</v>
      </c>
      <c r="KBW1" s="12" t="s">
        <v>126</v>
      </c>
      <c r="KBX1" s="12" t="s">
        <v>3402</v>
      </c>
      <c r="KBY1" s="12" t="s">
        <v>1902</v>
      </c>
      <c r="KBZ1" s="12" t="s">
        <v>2089</v>
      </c>
      <c r="KCA1" s="12" t="s">
        <v>2090</v>
      </c>
      <c r="KCB1" s="12" t="s">
        <v>2092</v>
      </c>
      <c r="KCC1" s="12" t="s">
        <v>3400</v>
      </c>
      <c r="KCD1" s="12" t="s">
        <v>75</v>
      </c>
      <c r="KCE1" s="12" t="s">
        <v>126</v>
      </c>
      <c r="KCF1" s="12" t="s">
        <v>3402</v>
      </c>
      <c r="KCG1" s="12" t="s">
        <v>1902</v>
      </c>
      <c r="KCH1" s="12" t="s">
        <v>2089</v>
      </c>
      <c r="KCI1" s="12" t="s">
        <v>2090</v>
      </c>
      <c r="KCJ1" s="12" t="s">
        <v>2092</v>
      </c>
      <c r="KCK1" s="12" t="s">
        <v>3400</v>
      </c>
      <c r="KCL1" s="12" t="s">
        <v>75</v>
      </c>
      <c r="KCM1" s="12" t="s">
        <v>126</v>
      </c>
      <c r="KCN1" s="12" t="s">
        <v>3402</v>
      </c>
      <c r="KCO1" s="12" t="s">
        <v>1902</v>
      </c>
      <c r="KCP1" s="12" t="s">
        <v>2089</v>
      </c>
      <c r="KCQ1" s="12" t="s">
        <v>2090</v>
      </c>
      <c r="KCR1" s="12" t="s">
        <v>2092</v>
      </c>
      <c r="KCS1" s="12" t="s">
        <v>3400</v>
      </c>
      <c r="KCT1" s="12" t="s">
        <v>75</v>
      </c>
      <c r="KCU1" s="12" t="s">
        <v>126</v>
      </c>
      <c r="KCV1" s="12" t="s">
        <v>3402</v>
      </c>
      <c r="KCW1" s="12" t="s">
        <v>1902</v>
      </c>
      <c r="KCX1" s="12" t="s">
        <v>2089</v>
      </c>
      <c r="KCY1" s="12" t="s">
        <v>2090</v>
      </c>
      <c r="KCZ1" s="12" t="s">
        <v>2092</v>
      </c>
      <c r="KDA1" s="12" t="s">
        <v>3400</v>
      </c>
      <c r="KDB1" s="12" t="s">
        <v>75</v>
      </c>
      <c r="KDC1" s="12" t="s">
        <v>126</v>
      </c>
      <c r="KDD1" s="12" t="s">
        <v>3402</v>
      </c>
      <c r="KDE1" s="12" t="s">
        <v>1902</v>
      </c>
      <c r="KDF1" s="12" t="s">
        <v>2089</v>
      </c>
      <c r="KDG1" s="12" t="s">
        <v>2090</v>
      </c>
      <c r="KDH1" s="12" t="s">
        <v>2092</v>
      </c>
      <c r="KDI1" s="12" t="s">
        <v>3400</v>
      </c>
      <c r="KDJ1" s="12" t="s">
        <v>75</v>
      </c>
      <c r="KDK1" s="12" t="s">
        <v>126</v>
      </c>
      <c r="KDL1" s="12" t="s">
        <v>3402</v>
      </c>
      <c r="KDM1" s="12" t="s">
        <v>1902</v>
      </c>
      <c r="KDN1" s="12" t="s">
        <v>2089</v>
      </c>
      <c r="KDO1" s="12" t="s">
        <v>2090</v>
      </c>
      <c r="KDP1" s="12" t="s">
        <v>2092</v>
      </c>
      <c r="KDQ1" s="12" t="s">
        <v>3400</v>
      </c>
      <c r="KDR1" s="12" t="s">
        <v>75</v>
      </c>
      <c r="KDS1" s="12" t="s">
        <v>126</v>
      </c>
      <c r="KDT1" s="12" t="s">
        <v>3402</v>
      </c>
      <c r="KDU1" s="12" t="s">
        <v>1902</v>
      </c>
      <c r="KDV1" s="12" t="s">
        <v>2089</v>
      </c>
      <c r="KDW1" s="12" t="s">
        <v>2090</v>
      </c>
      <c r="KDX1" s="12" t="s">
        <v>2092</v>
      </c>
      <c r="KDY1" s="12" t="s">
        <v>3400</v>
      </c>
      <c r="KDZ1" s="12" t="s">
        <v>75</v>
      </c>
      <c r="KEA1" s="12" t="s">
        <v>126</v>
      </c>
      <c r="KEB1" s="12" t="s">
        <v>3402</v>
      </c>
      <c r="KEC1" s="12" t="s">
        <v>1902</v>
      </c>
      <c r="KED1" s="12" t="s">
        <v>2089</v>
      </c>
      <c r="KEE1" s="12" t="s">
        <v>2090</v>
      </c>
      <c r="KEF1" s="12" t="s">
        <v>2092</v>
      </c>
      <c r="KEG1" s="12" t="s">
        <v>3400</v>
      </c>
      <c r="KEH1" s="12" t="s">
        <v>75</v>
      </c>
      <c r="KEI1" s="12" t="s">
        <v>126</v>
      </c>
      <c r="KEJ1" s="12" t="s">
        <v>3402</v>
      </c>
      <c r="KEK1" s="12" t="s">
        <v>1902</v>
      </c>
      <c r="KEL1" s="12" t="s">
        <v>2089</v>
      </c>
      <c r="KEM1" s="12" t="s">
        <v>2090</v>
      </c>
      <c r="KEN1" s="12" t="s">
        <v>2092</v>
      </c>
      <c r="KEO1" s="12" t="s">
        <v>3400</v>
      </c>
      <c r="KEP1" s="12" t="s">
        <v>75</v>
      </c>
      <c r="KEQ1" s="12" t="s">
        <v>126</v>
      </c>
      <c r="KER1" s="12" t="s">
        <v>3402</v>
      </c>
      <c r="KES1" s="12" t="s">
        <v>1902</v>
      </c>
      <c r="KET1" s="12" t="s">
        <v>2089</v>
      </c>
      <c r="KEU1" s="12" t="s">
        <v>2090</v>
      </c>
      <c r="KEV1" s="12" t="s">
        <v>2092</v>
      </c>
      <c r="KEW1" s="12" t="s">
        <v>3400</v>
      </c>
      <c r="KEX1" s="12" t="s">
        <v>75</v>
      </c>
      <c r="KEY1" s="12" t="s">
        <v>126</v>
      </c>
      <c r="KEZ1" s="12" t="s">
        <v>3402</v>
      </c>
      <c r="KFA1" s="12" t="s">
        <v>1902</v>
      </c>
      <c r="KFB1" s="12" t="s">
        <v>2089</v>
      </c>
      <c r="KFC1" s="12" t="s">
        <v>2090</v>
      </c>
      <c r="KFD1" s="12" t="s">
        <v>2092</v>
      </c>
      <c r="KFE1" s="12" t="s">
        <v>3400</v>
      </c>
      <c r="KFF1" s="12" t="s">
        <v>75</v>
      </c>
      <c r="KFG1" s="12" t="s">
        <v>126</v>
      </c>
      <c r="KFH1" s="12" t="s">
        <v>3402</v>
      </c>
      <c r="KFI1" s="12" t="s">
        <v>1902</v>
      </c>
      <c r="KFJ1" s="12" t="s">
        <v>2089</v>
      </c>
      <c r="KFK1" s="12" t="s">
        <v>2090</v>
      </c>
      <c r="KFL1" s="12" t="s">
        <v>2092</v>
      </c>
      <c r="KFM1" s="12" t="s">
        <v>3400</v>
      </c>
      <c r="KFN1" s="12" t="s">
        <v>75</v>
      </c>
      <c r="KFO1" s="12" t="s">
        <v>126</v>
      </c>
      <c r="KFP1" s="12" t="s">
        <v>3402</v>
      </c>
      <c r="KFQ1" s="12" t="s">
        <v>1902</v>
      </c>
      <c r="KFR1" s="12" t="s">
        <v>2089</v>
      </c>
      <c r="KFS1" s="12" t="s">
        <v>2090</v>
      </c>
      <c r="KFT1" s="12" t="s">
        <v>2092</v>
      </c>
      <c r="KFU1" s="12" t="s">
        <v>3400</v>
      </c>
      <c r="KFV1" s="12" t="s">
        <v>75</v>
      </c>
      <c r="KFW1" s="12" t="s">
        <v>126</v>
      </c>
      <c r="KFX1" s="12" t="s">
        <v>3402</v>
      </c>
      <c r="KFY1" s="12" t="s">
        <v>1902</v>
      </c>
      <c r="KFZ1" s="12" t="s">
        <v>2089</v>
      </c>
      <c r="KGA1" s="12" t="s">
        <v>2090</v>
      </c>
      <c r="KGB1" s="12" t="s">
        <v>2092</v>
      </c>
      <c r="KGC1" s="12" t="s">
        <v>3400</v>
      </c>
      <c r="KGD1" s="12" t="s">
        <v>75</v>
      </c>
      <c r="KGE1" s="12" t="s">
        <v>126</v>
      </c>
      <c r="KGF1" s="12" t="s">
        <v>3402</v>
      </c>
      <c r="KGG1" s="12" t="s">
        <v>1902</v>
      </c>
      <c r="KGH1" s="12" t="s">
        <v>2089</v>
      </c>
      <c r="KGI1" s="12" t="s">
        <v>2090</v>
      </c>
      <c r="KGJ1" s="12" t="s">
        <v>2092</v>
      </c>
      <c r="KGK1" s="12" t="s">
        <v>3400</v>
      </c>
      <c r="KGL1" s="12" t="s">
        <v>75</v>
      </c>
      <c r="KGM1" s="12" t="s">
        <v>126</v>
      </c>
      <c r="KGN1" s="12" t="s">
        <v>3402</v>
      </c>
      <c r="KGO1" s="12" t="s">
        <v>1902</v>
      </c>
      <c r="KGP1" s="12" t="s">
        <v>2089</v>
      </c>
      <c r="KGQ1" s="12" t="s">
        <v>2090</v>
      </c>
      <c r="KGR1" s="12" t="s">
        <v>2092</v>
      </c>
      <c r="KGS1" s="12" t="s">
        <v>3400</v>
      </c>
      <c r="KGT1" s="12" t="s">
        <v>75</v>
      </c>
      <c r="KGU1" s="12" t="s">
        <v>126</v>
      </c>
      <c r="KGV1" s="12" t="s">
        <v>3402</v>
      </c>
      <c r="KGW1" s="12" t="s">
        <v>1902</v>
      </c>
      <c r="KGX1" s="12" t="s">
        <v>2089</v>
      </c>
      <c r="KGY1" s="12" t="s">
        <v>2090</v>
      </c>
      <c r="KGZ1" s="12" t="s">
        <v>2092</v>
      </c>
      <c r="KHA1" s="12" t="s">
        <v>3400</v>
      </c>
      <c r="KHB1" s="12" t="s">
        <v>75</v>
      </c>
      <c r="KHC1" s="12" t="s">
        <v>126</v>
      </c>
      <c r="KHD1" s="12" t="s">
        <v>3402</v>
      </c>
      <c r="KHE1" s="12" t="s">
        <v>1902</v>
      </c>
      <c r="KHF1" s="12" t="s">
        <v>2089</v>
      </c>
      <c r="KHG1" s="12" t="s">
        <v>2090</v>
      </c>
      <c r="KHH1" s="12" t="s">
        <v>2092</v>
      </c>
      <c r="KHI1" s="12" t="s">
        <v>3400</v>
      </c>
      <c r="KHJ1" s="12" t="s">
        <v>75</v>
      </c>
      <c r="KHK1" s="12" t="s">
        <v>126</v>
      </c>
      <c r="KHL1" s="12" t="s">
        <v>3402</v>
      </c>
      <c r="KHM1" s="12" t="s">
        <v>1902</v>
      </c>
      <c r="KHN1" s="12" t="s">
        <v>2089</v>
      </c>
      <c r="KHO1" s="12" t="s">
        <v>2090</v>
      </c>
      <c r="KHP1" s="12" t="s">
        <v>2092</v>
      </c>
      <c r="KHQ1" s="12" t="s">
        <v>3400</v>
      </c>
      <c r="KHR1" s="12" t="s">
        <v>75</v>
      </c>
      <c r="KHS1" s="12" t="s">
        <v>126</v>
      </c>
      <c r="KHT1" s="12" t="s">
        <v>3402</v>
      </c>
      <c r="KHU1" s="12" t="s">
        <v>1902</v>
      </c>
      <c r="KHV1" s="12" t="s">
        <v>2089</v>
      </c>
      <c r="KHW1" s="12" t="s">
        <v>2090</v>
      </c>
      <c r="KHX1" s="12" t="s">
        <v>2092</v>
      </c>
      <c r="KHY1" s="12" t="s">
        <v>3400</v>
      </c>
      <c r="KHZ1" s="12" t="s">
        <v>75</v>
      </c>
      <c r="KIA1" s="12" t="s">
        <v>126</v>
      </c>
      <c r="KIB1" s="12" t="s">
        <v>3402</v>
      </c>
      <c r="KIC1" s="12" t="s">
        <v>1902</v>
      </c>
      <c r="KID1" s="12" t="s">
        <v>2089</v>
      </c>
      <c r="KIE1" s="12" t="s">
        <v>2090</v>
      </c>
      <c r="KIF1" s="12" t="s">
        <v>2092</v>
      </c>
      <c r="KIG1" s="12" t="s">
        <v>3400</v>
      </c>
      <c r="KIH1" s="12" t="s">
        <v>75</v>
      </c>
      <c r="KII1" s="12" t="s">
        <v>126</v>
      </c>
      <c r="KIJ1" s="12" t="s">
        <v>3402</v>
      </c>
      <c r="KIK1" s="12" t="s">
        <v>1902</v>
      </c>
      <c r="KIL1" s="12" t="s">
        <v>2089</v>
      </c>
      <c r="KIM1" s="12" t="s">
        <v>2090</v>
      </c>
      <c r="KIN1" s="12" t="s">
        <v>2092</v>
      </c>
      <c r="KIO1" s="12" t="s">
        <v>3400</v>
      </c>
      <c r="KIP1" s="12" t="s">
        <v>75</v>
      </c>
      <c r="KIQ1" s="12" t="s">
        <v>126</v>
      </c>
      <c r="KIR1" s="12" t="s">
        <v>3402</v>
      </c>
      <c r="KIS1" s="12" t="s">
        <v>1902</v>
      </c>
      <c r="KIT1" s="12" t="s">
        <v>2089</v>
      </c>
      <c r="KIU1" s="12" t="s">
        <v>2090</v>
      </c>
      <c r="KIV1" s="12" t="s">
        <v>2092</v>
      </c>
      <c r="KIW1" s="12" t="s">
        <v>3400</v>
      </c>
      <c r="KIX1" s="12" t="s">
        <v>75</v>
      </c>
      <c r="KIY1" s="12" t="s">
        <v>126</v>
      </c>
      <c r="KIZ1" s="12" t="s">
        <v>3402</v>
      </c>
      <c r="KJA1" s="12" t="s">
        <v>1902</v>
      </c>
      <c r="KJB1" s="12" t="s">
        <v>2089</v>
      </c>
      <c r="KJC1" s="12" t="s">
        <v>2090</v>
      </c>
      <c r="KJD1" s="12" t="s">
        <v>2092</v>
      </c>
      <c r="KJE1" s="12" t="s">
        <v>3400</v>
      </c>
      <c r="KJF1" s="12" t="s">
        <v>75</v>
      </c>
      <c r="KJG1" s="12" t="s">
        <v>126</v>
      </c>
      <c r="KJH1" s="12" t="s">
        <v>3402</v>
      </c>
      <c r="KJI1" s="12" t="s">
        <v>1902</v>
      </c>
      <c r="KJJ1" s="12" t="s">
        <v>2089</v>
      </c>
      <c r="KJK1" s="12" t="s">
        <v>2090</v>
      </c>
      <c r="KJL1" s="12" t="s">
        <v>2092</v>
      </c>
      <c r="KJM1" s="12" t="s">
        <v>3400</v>
      </c>
      <c r="KJN1" s="12" t="s">
        <v>75</v>
      </c>
      <c r="KJO1" s="12" t="s">
        <v>126</v>
      </c>
      <c r="KJP1" s="12" t="s">
        <v>3402</v>
      </c>
      <c r="KJQ1" s="12" t="s">
        <v>1902</v>
      </c>
      <c r="KJR1" s="12" t="s">
        <v>2089</v>
      </c>
      <c r="KJS1" s="12" t="s">
        <v>2090</v>
      </c>
      <c r="KJT1" s="12" t="s">
        <v>2092</v>
      </c>
      <c r="KJU1" s="12" t="s">
        <v>3400</v>
      </c>
      <c r="KJV1" s="12" t="s">
        <v>75</v>
      </c>
      <c r="KJW1" s="12" t="s">
        <v>126</v>
      </c>
      <c r="KJX1" s="12" t="s">
        <v>3402</v>
      </c>
      <c r="KJY1" s="12" t="s">
        <v>1902</v>
      </c>
      <c r="KJZ1" s="12" t="s">
        <v>2089</v>
      </c>
      <c r="KKA1" s="12" t="s">
        <v>2090</v>
      </c>
      <c r="KKB1" s="12" t="s">
        <v>2092</v>
      </c>
      <c r="KKC1" s="12" t="s">
        <v>3400</v>
      </c>
      <c r="KKD1" s="12" t="s">
        <v>75</v>
      </c>
      <c r="KKE1" s="12" t="s">
        <v>126</v>
      </c>
      <c r="KKF1" s="12" t="s">
        <v>3402</v>
      </c>
      <c r="KKG1" s="12" t="s">
        <v>1902</v>
      </c>
      <c r="KKH1" s="12" t="s">
        <v>2089</v>
      </c>
      <c r="KKI1" s="12" t="s">
        <v>2090</v>
      </c>
      <c r="KKJ1" s="12" t="s">
        <v>2092</v>
      </c>
      <c r="KKK1" s="12" t="s">
        <v>3400</v>
      </c>
      <c r="KKL1" s="12" t="s">
        <v>75</v>
      </c>
      <c r="KKM1" s="12" t="s">
        <v>126</v>
      </c>
      <c r="KKN1" s="12" t="s">
        <v>3402</v>
      </c>
      <c r="KKO1" s="12" t="s">
        <v>1902</v>
      </c>
      <c r="KKP1" s="12" t="s">
        <v>2089</v>
      </c>
      <c r="KKQ1" s="12" t="s">
        <v>2090</v>
      </c>
      <c r="KKR1" s="12" t="s">
        <v>2092</v>
      </c>
      <c r="KKS1" s="12" t="s">
        <v>3400</v>
      </c>
      <c r="KKT1" s="12" t="s">
        <v>75</v>
      </c>
      <c r="KKU1" s="12" t="s">
        <v>126</v>
      </c>
      <c r="KKV1" s="12" t="s">
        <v>3402</v>
      </c>
      <c r="KKW1" s="12" t="s">
        <v>1902</v>
      </c>
      <c r="KKX1" s="12" t="s">
        <v>2089</v>
      </c>
      <c r="KKY1" s="12" t="s">
        <v>2090</v>
      </c>
      <c r="KKZ1" s="12" t="s">
        <v>2092</v>
      </c>
      <c r="KLA1" s="12" t="s">
        <v>3400</v>
      </c>
      <c r="KLB1" s="12" t="s">
        <v>75</v>
      </c>
      <c r="KLC1" s="12" t="s">
        <v>126</v>
      </c>
      <c r="KLD1" s="12" t="s">
        <v>3402</v>
      </c>
      <c r="KLE1" s="12" t="s">
        <v>1902</v>
      </c>
      <c r="KLF1" s="12" t="s">
        <v>2089</v>
      </c>
      <c r="KLG1" s="12" t="s">
        <v>2090</v>
      </c>
      <c r="KLH1" s="12" t="s">
        <v>2092</v>
      </c>
      <c r="KLI1" s="12" t="s">
        <v>3400</v>
      </c>
      <c r="KLJ1" s="12" t="s">
        <v>75</v>
      </c>
      <c r="KLK1" s="12" t="s">
        <v>126</v>
      </c>
      <c r="KLL1" s="12" t="s">
        <v>3402</v>
      </c>
      <c r="KLM1" s="12" t="s">
        <v>1902</v>
      </c>
      <c r="KLN1" s="12" t="s">
        <v>2089</v>
      </c>
      <c r="KLO1" s="12" t="s">
        <v>2090</v>
      </c>
      <c r="KLP1" s="12" t="s">
        <v>2092</v>
      </c>
      <c r="KLQ1" s="12" t="s">
        <v>3400</v>
      </c>
      <c r="KLR1" s="12" t="s">
        <v>75</v>
      </c>
      <c r="KLS1" s="12" t="s">
        <v>126</v>
      </c>
      <c r="KLT1" s="12" t="s">
        <v>3402</v>
      </c>
      <c r="KLU1" s="12" t="s">
        <v>1902</v>
      </c>
      <c r="KLV1" s="12" t="s">
        <v>2089</v>
      </c>
      <c r="KLW1" s="12" t="s">
        <v>2090</v>
      </c>
      <c r="KLX1" s="12" t="s">
        <v>2092</v>
      </c>
      <c r="KLY1" s="12" t="s">
        <v>3400</v>
      </c>
      <c r="KLZ1" s="12" t="s">
        <v>75</v>
      </c>
      <c r="KMA1" s="12" t="s">
        <v>126</v>
      </c>
      <c r="KMB1" s="12" t="s">
        <v>3402</v>
      </c>
      <c r="KMC1" s="12" t="s">
        <v>1902</v>
      </c>
      <c r="KMD1" s="12" t="s">
        <v>2089</v>
      </c>
      <c r="KME1" s="12" t="s">
        <v>2090</v>
      </c>
      <c r="KMF1" s="12" t="s">
        <v>2092</v>
      </c>
      <c r="KMG1" s="12" t="s">
        <v>3400</v>
      </c>
      <c r="KMH1" s="12" t="s">
        <v>75</v>
      </c>
      <c r="KMI1" s="12" t="s">
        <v>126</v>
      </c>
      <c r="KMJ1" s="12" t="s">
        <v>3402</v>
      </c>
      <c r="KMK1" s="12" t="s">
        <v>1902</v>
      </c>
      <c r="KML1" s="12" t="s">
        <v>2089</v>
      </c>
      <c r="KMM1" s="12" t="s">
        <v>2090</v>
      </c>
      <c r="KMN1" s="12" t="s">
        <v>2092</v>
      </c>
      <c r="KMO1" s="12" t="s">
        <v>3400</v>
      </c>
      <c r="KMP1" s="12" t="s">
        <v>75</v>
      </c>
      <c r="KMQ1" s="12" t="s">
        <v>126</v>
      </c>
      <c r="KMR1" s="12" t="s">
        <v>3402</v>
      </c>
      <c r="KMS1" s="12" t="s">
        <v>1902</v>
      </c>
      <c r="KMT1" s="12" t="s">
        <v>2089</v>
      </c>
      <c r="KMU1" s="12" t="s">
        <v>2090</v>
      </c>
      <c r="KMV1" s="12" t="s">
        <v>2092</v>
      </c>
      <c r="KMW1" s="12" t="s">
        <v>3400</v>
      </c>
      <c r="KMX1" s="12" t="s">
        <v>75</v>
      </c>
      <c r="KMY1" s="12" t="s">
        <v>126</v>
      </c>
      <c r="KMZ1" s="12" t="s">
        <v>3402</v>
      </c>
      <c r="KNA1" s="12" t="s">
        <v>1902</v>
      </c>
      <c r="KNB1" s="12" t="s">
        <v>2089</v>
      </c>
      <c r="KNC1" s="12" t="s">
        <v>2090</v>
      </c>
      <c r="KND1" s="12" t="s">
        <v>2092</v>
      </c>
      <c r="KNE1" s="12" t="s">
        <v>3400</v>
      </c>
      <c r="KNF1" s="12" t="s">
        <v>75</v>
      </c>
      <c r="KNG1" s="12" t="s">
        <v>126</v>
      </c>
      <c r="KNH1" s="12" t="s">
        <v>3402</v>
      </c>
      <c r="KNI1" s="12" t="s">
        <v>1902</v>
      </c>
      <c r="KNJ1" s="12" t="s">
        <v>2089</v>
      </c>
      <c r="KNK1" s="12" t="s">
        <v>2090</v>
      </c>
      <c r="KNL1" s="12" t="s">
        <v>2092</v>
      </c>
      <c r="KNM1" s="12" t="s">
        <v>3400</v>
      </c>
      <c r="KNN1" s="12" t="s">
        <v>75</v>
      </c>
      <c r="KNO1" s="12" t="s">
        <v>126</v>
      </c>
      <c r="KNP1" s="12" t="s">
        <v>3402</v>
      </c>
      <c r="KNQ1" s="12" t="s">
        <v>1902</v>
      </c>
      <c r="KNR1" s="12" t="s">
        <v>2089</v>
      </c>
      <c r="KNS1" s="12" t="s">
        <v>2090</v>
      </c>
      <c r="KNT1" s="12" t="s">
        <v>2092</v>
      </c>
      <c r="KNU1" s="12" t="s">
        <v>3400</v>
      </c>
      <c r="KNV1" s="12" t="s">
        <v>75</v>
      </c>
      <c r="KNW1" s="12" t="s">
        <v>126</v>
      </c>
      <c r="KNX1" s="12" t="s">
        <v>3402</v>
      </c>
      <c r="KNY1" s="12" t="s">
        <v>1902</v>
      </c>
      <c r="KNZ1" s="12" t="s">
        <v>2089</v>
      </c>
      <c r="KOA1" s="12" t="s">
        <v>2090</v>
      </c>
      <c r="KOB1" s="12" t="s">
        <v>2092</v>
      </c>
      <c r="KOC1" s="12" t="s">
        <v>3400</v>
      </c>
      <c r="KOD1" s="12" t="s">
        <v>75</v>
      </c>
      <c r="KOE1" s="12" t="s">
        <v>126</v>
      </c>
      <c r="KOF1" s="12" t="s">
        <v>3402</v>
      </c>
      <c r="KOG1" s="12" t="s">
        <v>1902</v>
      </c>
      <c r="KOH1" s="12" t="s">
        <v>2089</v>
      </c>
      <c r="KOI1" s="12" t="s">
        <v>2090</v>
      </c>
      <c r="KOJ1" s="12" t="s">
        <v>2092</v>
      </c>
      <c r="KOK1" s="12" t="s">
        <v>3400</v>
      </c>
      <c r="KOL1" s="12" t="s">
        <v>75</v>
      </c>
      <c r="KOM1" s="12" t="s">
        <v>126</v>
      </c>
      <c r="KON1" s="12" t="s">
        <v>3402</v>
      </c>
      <c r="KOO1" s="12" t="s">
        <v>1902</v>
      </c>
      <c r="KOP1" s="12" t="s">
        <v>2089</v>
      </c>
      <c r="KOQ1" s="12" t="s">
        <v>2090</v>
      </c>
      <c r="KOR1" s="12" t="s">
        <v>2092</v>
      </c>
      <c r="KOS1" s="12" t="s">
        <v>3400</v>
      </c>
      <c r="KOT1" s="12" t="s">
        <v>75</v>
      </c>
      <c r="KOU1" s="12" t="s">
        <v>126</v>
      </c>
      <c r="KOV1" s="12" t="s">
        <v>3402</v>
      </c>
      <c r="KOW1" s="12" t="s">
        <v>1902</v>
      </c>
      <c r="KOX1" s="12" t="s">
        <v>2089</v>
      </c>
      <c r="KOY1" s="12" t="s">
        <v>2090</v>
      </c>
      <c r="KOZ1" s="12" t="s">
        <v>2092</v>
      </c>
      <c r="KPA1" s="12" t="s">
        <v>3400</v>
      </c>
      <c r="KPB1" s="12" t="s">
        <v>75</v>
      </c>
      <c r="KPC1" s="12" t="s">
        <v>126</v>
      </c>
      <c r="KPD1" s="12" t="s">
        <v>3402</v>
      </c>
      <c r="KPE1" s="12" t="s">
        <v>1902</v>
      </c>
      <c r="KPF1" s="12" t="s">
        <v>2089</v>
      </c>
      <c r="KPG1" s="12" t="s">
        <v>2090</v>
      </c>
      <c r="KPH1" s="12" t="s">
        <v>2092</v>
      </c>
      <c r="KPI1" s="12" t="s">
        <v>3400</v>
      </c>
      <c r="KPJ1" s="12" t="s">
        <v>75</v>
      </c>
      <c r="KPK1" s="12" t="s">
        <v>126</v>
      </c>
      <c r="KPL1" s="12" t="s">
        <v>3402</v>
      </c>
      <c r="KPM1" s="12" t="s">
        <v>1902</v>
      </c>
      <c r="KPN1" s="12" t="s">
        <v>2089</v>
      </c>
      <c r="KPO1" s="12" t="s">
        <v>2090</v>
      </c>
      <c r="KPP1" s="12" t="s">
        <v>2092</v>
      </c>
      <c r="KPQ1" s="12" t="s">
        <v>3400</v>
      </c>
      <c r="KPR1" s="12" t="s">
        <v>75</v>
      </c>
      <c r="KPS1" s="12" t="s">
        <v>126</v>
      </c>
      <c r="KPT1" s="12" t="s">
        <v>3402</v>
      </c>
      <c r="KPU1" s="12" t="s">
        <v>1902</v>
      </c>
      <c r="KPV1" s="12" t="s">
        <v>2089</v>
      </c>
      <c r="KPW1" s="12" t="s">
        <v>2090</v>
      </c>
      <c r="KPX1" s="12" t="s">
        <v>2092</v>
      </c>
      <c r="KPY1" s="12" t="s">
        <v>3400</v>
      </c>
      <c r="KPZ1" s="12" t="s">
        <v>75</v>
      </c>
      <c r="KQA1" s="12" t="s">
        <v>126</v>
      </c>
      <c r="KQB1" s="12" t="s">
        <v>3402</v>
      </c>
      <c r="KQC1" s="12" t="s">
        <v>1902</v>
      </c>
      <c r="KQD1" s="12" t="s">
        <v>2089</v>
      </c>
      <c r="KQE1" s="12" t="s">
        <v>2090</v>
      </c>
      <c r="KQF1" s="12" t="s">
        <v>2092</v>
      </c>
      <c r="KQG1" s="12" t="s">
        <v>3400</v>
      </c>
      <c r="KQH1" s="12" t="s">
        <v>75</v>
      </c>
      <c r="KQI1" s="12" t="s">
        <v>126</v>
      </c>
      <c r="KQJ1" s="12" t="s">
        <v>3402</v>
      </c>
      <c r="KQK1" s="12" t="s">
        <v>1902</v>
      </c>
      <c r="KQL1" s="12" t="s">
        <v>2089</v>
      </c>
      <c r="KQM1" s="12" t="s">
        <v>2090</v>
      </c>
      <c r="KQN1" s="12" t="s">
        <v>2092</v>
      </c>
      <c r="KQO1" s="12" t="s">
        <v>3400</v>
      </c>
      <c r="KQP1" s="12" t="s">
        <v>75</v>
      </c>
      <c r="KQQ1" s="12" t="s">
        <v>126</v>
      </c>
      <c r="KQR1" s="12" t="s">
        <v>3402</v>
      </c>
      <c r="KQS1" s="12" t="s">
        <v>1902</v>
      </c>
      <c r="KQT1" s="12" t="s">
        <v>2089</v>
      </c>
      <c r="KQU1" s="12" t="s">
        <v>2090</v>
      </c>
      <c r="KQV1" s="12" t="s">
        <v>2092</v>
      </c>
      <c r="KQW1" s="12" t="s">
        <v>3400</v>
      </c>
      <c r="KQX1" s="12" t="s">
        <v>75</v>
      </c>
      <c r="KQY1" s="12" t="s">
        <v>126</v>
      </c>
      <c r="KQZ1" s="12" t="s">
        <v>3402</v>
      </c>
      <c r="KRA1" s="12" t="s">
        <v>1902</v>
      </c>
      <c r="KRB1" s="12" t="s">
        <v>2089</v>
      </c>
      <c r="KRC1" s="12" t="s">
        <v>2090</v>
      </c>
      <c r="KRD1" s="12" t="s">
        <v>2092</v>
      </c>
      <c r="KRE1" s="12" t="s">
        <v>3400</v>
      </c>
      <c r="KRF1" s="12" t="s">
        <v>75</v>
      </c>
      <c r="KRG1" s="12" t="s">
        <v>126</v>
      </c>
      <c r="KRH1" s="12" t="s">
        <v>3402</v>
      </c>
      <c r="KRI1" s="12" t="s">
        <v>1902</v>
      </c>
      <c r="KRJ1" s="12" t="s">
        <v>2089</v>
      </c>
      <c r="KRK1" s="12" t="s">
        <v>2090</v>
      </c>
      <c r="KRL1" s="12" t="s">
        <v>2092</v>
      </c>
      <c r="KRM1" s="12" t="s">
        <v>3400</v>
      </c>
      <c r="KRN1" s="12" t="s">
        <v>75</v>
      </c>
      <c r="KRO1" s="12" t="s">
        <v>126</v>
      </c>
      <c r="KRP1" s="12" t="s">
        <v>3402</v>
      </c>
      <c r="KRQ1" s="12" t="s">
        <v>1902</v>
      </c>
      <c r="KRR1" s="12" t="s">
        <v>2089</v>
      </c>
      <c r="KRS1" s="12" t="s">
        <v>2090</v>
      </c>
      <c r="KRT1" s="12" t="s">
        <v>2092</v>
      </c>
      <c r="KRU1" s="12" t="s">
        <v>3400</v>
      </c>
      <c r="KRV1" s="12" t="s">
        <v>75</v>
      </c>
      <c r="KRW1" s="12" t="s">
        <v>126</v>
      </c>
      <c r="KRX1" s="12" t="s">
        <v>3402</v>
      </c>
      <c r="KRY1" s="12" t="s">
        <v>1902</v>
      </c>
      <c r="KRZ1" s="12" t="s">
        <v>2089</v>
      </c>
      <c r="KSA1" s="12" t="s">
        <v>2090</v>
      </c>
      <c r="KSB1" s="12" t="s">
        <v>2092</v>
      </c>
      <c r="KSC1" s="12" t="s">
        <v>3400</v>
      </c>
      <c r="KSD1" s="12" t="s">
        <v>75</v>
      </c>
      <c r="KSE1" s="12" t="s">
        <v>126</v>
      </c>
      <c r="KSF1" s="12" t="s">
        <v>3402</v>
      </c>
      <c r="KSG1" s="12" t="s">
        <v>1902</v>
      </c>
      <c r="KSH1" s="12" t="s">
        <v>2089</v>
      </c>
      <c r="KSI1" s="12" t="s">
        <v>2090</v>
      </c>
      <c r="KSJ1" s="12" t="s">
        <v>2092</v>
      </c>
      <c r="KSK1" s="12" t="s">
        <v>3400</v>
      </c>
      <c r="KSL1" s="12" t="s">
        <v>75</v>
      </c>
      <c r="KSM1" s="12" t="s">
        <v>126</v>
      </c>
      <c r="KSN1" s="12" t="s">
        <v>3402</v>
      </c>
      <c r="KSO1" s="12" t="s">
        <v>1902</v>
      </c>
      <c r="KSP1" s="12" t="s">
        <v>2089</v>
      </c>
      <c r="KSQ1" s="12" t="s">
        <v>2090</v>
      </c>
      <c r="KSR1" s="12" t="s">
        <v>2092</v>
      </c>
      <c r="KSS1" s="12" t="s">
        <v>3400</v>
      </c>
      <c r="KST1" s="12" t="s">
        <v>75</v>
      </c>
      <c r="KSU1" s="12" t="s">
        <v>126</v>
      </c>
      <c r="KSV1" s="12" t="s">
        <v>3402</v>
      </c>
      <c r="KSW1" s="12" t="s">
        <v>1902</v>
      </c>
      <c r="KSX1" s="12" t="s">
        <v>2089</v>
      </c>
      <c r="KSY1" s="12" t="s">
        <v>2090</v>
      </c>
      <c r="KSZ1" s="12" t="s">
        <v>2092</v>
      </c>
      <c r="KTA1" s="12" t="s">
        <v>3400</v>
      </c>
      <c r="KTB1" s="12" t="s">
        <v>75</v>
      </c>
      <c r="KTC1" s="12" t="s">
        <v>126</v>
      </c>
      <c r="KTD1" s="12" t="s">
        <v>3402</v>
      </c>
      <c r="KTE1" s="12" t="s">
        <v>1902</v>
      </c>
      <c r="KTF1" s="12" t="s">
        <v>2089</v>
      </c>
      <c r="KTG1" s="12" t="s">
        <v>2090</v>
      </c>
      <c r="KTH1" s="12" t="s">
        <v>2092</v>
      </c>
      <c r="KTI1" s="12" t="s">
        <v>3400</v>
      </c>
      <c r="KTJ1" s="12" t="s">
        <v>75</v>
      </c>
      <c r="KTK1" s="12" t="s">
        <v>126</v>
      </c>
      <c r="KTL1" s="12" t="s">
        <v>3402</v>
      </c>
      <c r="KTM1" s="12" t="s">
        <v>1902</v>
      </c>
      <c r="KTN1" s="12" t="s">
        <v>2089</v>
      </c>
      <c r="KTO1" s="12" t="s">
        <v>2090</v>
      </c>
      <c r="KTP1" s="12" t="s">
        <v>2092</v>
      </c>
      <c r="KTQ1" s="12" t="s">
        <v>3400</v>
      </c>
      <c r="KTR1" s="12" t="s">
        <v>75</v>
      </c>
      <c r="KTS1" s="12" t="s">
        <v>126</v>
      </c>
      <c r="KTT1" s="12" t="s">
        <v>3402</v>
      </c>
      <c r="KTU1" s="12" t="s">
        <v>1902</v>
      </c>
      <c r="KTV1" s="12" t="s">
        <v>2089</v>
      </c>
      <c r="KTW1" s="12" t="s">
        <v>2090</v>
      </c>
      <c r="KTX1" s="12" t="s">
        <v>2092</v>
      </c>
      <c r="KTY1" s="12" t="s">
        <v>3400</v>
      </c>
      <c r="KTZ1" s="12" t="s">
        <v>75</v>
      </c>
      <c r="KUA1" s="12" t="s">
        <v>126</v>
      </c>
      <c r="KUB1" s="12" t="s">
        <v>3402</v>
      </c>
      <c r="KUC1" s="12" t="s">
        <v>1902</v>
      </c>
      <c r="KUD1" s="12" t="s">
        <v>2089</v>
      </c>
      <c r="KUE1" s="12" t="s">
        <v>2090</v>
      </c>
      <c r="KUF1" s="12" t="s">
        <v>2092</v>
      </c>
      <c r="KUG1" s="12" t="s">
        <v>3400</v>
      </c>
      <c r="KUH1" s="12" t="s">
        <v>75</v>
      </c>
      <c r="KUI1" s="12" t="s">
        <v>126</v>
      </c>
      <c r="KUJ1" s="12" t="s">
        <v>3402</v>
      </c>
      <c r="KUK1" s="12" t="s">
        <v>1902</v>
      </c>
      <c r="KUL1" s="12" t="s">
        <v>2089</v>
      </c>
      <c r="KUM1" s="12" t="s">
        <v>2090</v>
      </c>
      <c r="KUN1" s="12" t="s">
        <v>2092</v>
      </c>
      <c r="KUO1" s="12" t="s">
        <v>3400</v>
      </c>
      <c r="KUP1" s="12" t="s">
        <v>75</v>
      </c>
      <c r="KUQ1" s="12" t="s">
        <v>126</v>
      </c>
      <c r="KUR1" s="12" t="s">
        <v>3402</v>
      </c>
      <c r="KUS1" s="12" t="s">
        <v>1902</v>
      </c>
      <c r="KUT1" s="12" t="s">
        <v>2089</v>
      </c>
      <c r="KUU1" s="12" t="s">
        <v>2090</v>
      </c>
      <c r="KUV1" s="12" t="s">
        <v>2092</v>
      </c>
      <c r="KUW1" s="12" t="s">
        <v>3400</v>
      </c>
      <c r="KUX1" s="12" t="s">
        <v>75</v>
      </c>
      <c r="KUY1" s="12" t="s">
        <v>126</v>
      </c>
      <c r="KUZ1" s="12" t="s">
        <v>3402</v>
      </c>
      <c r="KVA1" s="12" t="s">
        <v>1902</v>
      </c>
      <c r="KVB1" s="12" t="s">
        <v>2089</v>
      </c>
      <c r="KVC1" s="12" t="s">
        <v>2090</v>
      </c>
      <c r="KVD1" s="12" t="s">
        <v>2092</v>
      </c>
      <c r="KVE1" s="12" t="s">
        <v>3400</v>
      </c>
      <c r="KVF1" s="12" t="s">
        <v>75</v>
      </c>
      <c r="KVG1" s="12" t="s">
        <v>126</v>
      </c>
      <c r="KVH1" s="12" t="s">
        <v>3402</v>
      </c>
      <c r="KVI1" s="12" t="s">
        <v>1902</v>
      </c>
      <c r="KVJ1" s="12" t="s">
        <v>2089</v>
      </c>
      <c r="KVK1" s="12" t="s">
        <v>2090</v>
      </c>
      <c r="KVL1" s="12" t="s">
        <v>2092</v>
      </c>
      <c r="KVM1" s="12" t="s">
        <v>3400</v>
      </c>
      <c r="KVN1" s="12" t="s">
        <v>75</v>
      </c>
      <c r="KVO1" s="12" t="s">
        <v>126</v>
      </c>
      <c r="KVP1" s="12" t="s">
        <v>3402</v>
      </c>
      <c r="KVQ1" s="12" t="s">
        <v>1902</v>
      </c>
      <c r="KVR1" s="12" t="s">
        <v>2089</v>
      </c>
      <c r="KVS1" s="12" t="s">
        <v>2090</v>
      </c>
      <c r="KVT1" s="12" t="s">
        <v>2092</v>
      </c>
      <c r="KVU1" s="12" t="s">
        <v>3400</v>
      </c>
      <c r="KVV1" s="12" t="s">
        <v>75</v>
      </c>
      <c r="KVW1" s="12" t="s">
        <v>126</v>
      </c>
      <c r="KVX1" s="12" t="s">
        <v>3402</v>
      </c>
      <c r="KVY1" s="12" t="s">
        <v>1902</v>
      </c>
      <c r="KVZ1" s="12" t="s">
        <v>2089</v>
      </c>
      <c r="KWA1" s="12" t="s">
        <v>2090</v>
      </c>
      <c r="KWB1" s="12" t="s">
        <v>2092</v>
      </c>
      <c r="KWC1" s="12" t="s">
        <v>3400</v>
      </c>
      <c r="KWD1" s="12" t="s">
        <v>75</v>
      </c>
      <c r="KWE1" s="12" t="s">
        <v>126</v>
      </c>
      <c r="KWF1" s="12" t="s">
        <v>3402</v>
      </c>
      <c r="KWG1" s="12" t="s">
        <v>1902</v>
      </c>
      <c r="KWH1" s="12" t="s">
        <v>2089</v>
      </c>
      <c r="KWI1" s="12" t="s">
        <v>2090</v>
      </c>
      <c r="KWJ1" s="12" t="s">
        <v>2092</v>
      </c>
      <c r="KWK1" s="12" t="s">
        <v>3400</v>
      </c>
      <c r="KWL1" s="12" t="s">
        <v>75</v>
      </c>
      <c r="KWM1" s="12" t="s">
        <v>126</v>
      </c>
      <c r="KWN1" s="12" t="s">
        <v>3402</v>
      </c>
      <c r="KWO1" s="12" t="s">
        <v>1902</v>
      </c>
      <c r="KWP1" s="12" t="s">
        <v>2089</v>
      </c>
      <c r="KWQ1" s="12" t="s">
        <v>2090</v>
      </c>
      <c r="KWR1" s="12" t="s">
        <v>2092</v>
      </c>
      <c r="KWS1" s="12" t="s">
        <v>3400</v>
      </c>
      <c r="KWT1" s="12" t="s">
        <v>75</v>
      </c>
      <c r="KWU1" s="12" t="s">
        <v>126</v>
      </c>
      <c r="KWV1" s="12" t="s">
        <v>3402</v>
      </c>
      <c r="KWW1" s="12" t="s">
        <v>1902</v>
      </c>
      <c r="KWX1" s="12" t="s">
        <v>2089</v>
      </c>
      <c r="KWY1" s="12" t="s">
        <v>2090</v>
      </c>
      <c r="KWZ1" s="12" t="s">
        <v>2092</v>
      </c>
      <c r="KXA1" s="12" t="s">
        <v>3400</v>
      </c>
      <c r="KXB1" s="12" t="s">
        <v>75</v>
      </c>
      <c r="KXC1" s="12" t="s">
        <v>126</v>
      </c>
      <c r="KXD1" s="12" t="s">
        <v>3402</v>
      </c>
      <c r="KXE1" s="12" t="s">
        <v>1902</v>
      </c>
      <c r="KXF1" s="12" t="s">
        <v>2089</v>
      </c>
      <c r="KXG1" s="12" t="s">
        <v>2090</v>
      </c>
      <c r="KXH1" s="12" t="s">
        <v>2092</v>
      </c>
      <c r="KXI1" s="12" t="s">
        <v>3400</v>
      </c>
      <c r="KXJ1" s="12" t="s">
        <v>75</v>
      </c>
      <c r="KXK1" s="12" t="s">
        <v>126</v>
      </c>
      <c r="KXL1" s="12" t="s">
        <v>3402</v>
      </c>
      <c r="KXM1" s="12" t="s">
        <v>1902</v>
      </c>
      <c r="KXN1" s="12" t="s">
        <v>2089</v>
      </c>
      <c r="KXO1" s="12" t="s">
        <v>2090</v>
      </c>
      <c r="KXP1" s="12" t="s">
        <v>2092</v>
      </c>
      <c r="KXQ1" s="12" t="s">
        <v>3400</v>
      </c>
      <c r="KXR1" s="12" t="s">
        <v>75</v>
      </c>
      <c r="KXS1" s="12" t="s">
        <v>126</v>
      </c>
      <c r="KXT1" s="12" t="s">
        <v>3402</v>
      </c>
      <c r="KXU1" s="12" t="s">
        <v>1902</v>
      </c>
      <c r="KXV1" s="12" t="s">
        <v>2089</v>
      </c>
      <c r="KXW1" s="12" t="s">
        <v>2090</v>
      </c>
      <c r="KXX1" s="12" t="s">
        <v>2092</v>
      </c>
      <c r="KXY1" s="12" t="s">
        <v>3400</v>
      </c>
      <c r="KXZ1" s="12" t="s">
        <v>75</v>
      </c>
      <c r="KYA1" s="12" t="s">
        <v>126</v>
      </c>
      <c r="KYB1" s="12" t="s">
        <v>3402</v>
      </c>
      <c r="KYC1" s="12" t="s">
        <v>1902</v>
      </c>
      <c r="KYD1" s="12" t="s">
        <v>2089</v>
      </c>
      <c r="KYE1" s="12" t="s">
        <v>2090</v>
      </c>
      <c r="KYF1" s="12" t="s">
        <v>2092</v>
      </c>
      <c r="KYG1" s="12" t="s">
        <v>3400</v>
      </c>
      <c r="KYH1" s="12" t="s">
        <v>75</v>
      </c>
      <c r="KYI1" s="12" t="s">
        <v>126</v>
      </c>
      <c r="KYJ1" s="12" t="s">
        <v>3402</v>
      </c>
      <c r="KYK1" s="12" t="s">
        <v>1902</v>
      </c>
      <c r="KYL1" s="12" t="s">
        <v>2089</v>
      </c>
      <c r="KYM1" s="12" t="s">
        <v>2090</v>
      </c>
      <c r="KYN1" s="12" t="s">
        <v>2092</v>
      </c>
      <c r="KYO1" s="12" t="s">
        <v>3400</v>
      </c>
      <c r="KYP1" s="12" t="s">
        <v>75</v>
      </c>
      <c r="KYQ1" s="12" t="s">
        <v>126</v>
      </c>
      <c r="KYR1" s="12" t="s">
        <v>3402</v>
      </c>
      <c r="KYS1" s="12" t="s">
        <v>1902</v>
      </c>
      <c r="KYT1" s="12" t="s">
        <v>2089</v>
      </c>
      <c r="KYU1" s="12" t="s">
        <v>2090</v>
      </c>
      <c r="KYV1" s="12" t="s">
        <v>2092</v>
      </c>
      <c r="KYW1" s="12" t="s">
        <v>3400</v>
      </c>
      <c r="KYX1" s="12" t="s">
        <v>75</v>
      </c>
      <c r="KYY1" s="12" t="s">
        <v>126</v>
      </c>
      <c r="KYZ1" s="12" t="s">
        <v>3402</v>
      </c>
      <c r="KZA1" s="12" t="s">
        <v>1902</v>
      </c>
      <c r="KZB1" s="12" t="s">
        <v>2089</v>
      </c>
      <c r="KZC1" s="12" t="s">
        <v>2090</v>
      </c>
      <c r="KZD1" s="12" t="s">
        <v>2092</v>
      </c>
      <c r="KZE1" s="12" t="s">
        <v>3400</v>
      </c>
      <c r="KZF1" s="12" t="s">
        <v>75</v>
      </c>
      <c r="KZG1" s="12" t="s">
        <v>126</v>
      </c>
      <c r="KZH1" s="12" t="s">
        <v>3402</v>
      </c>
      <c r="KZI1" s="12" t="s">
        <v>1902</v>
      </c>
      <c r="KZJ1" s="12" t="s">
        <v>2089</v>
      </c>
      <c r="KZK1" s="12" t="s">
        <v>2090</v>
      </c>
      <c r="KZL1" s="12" t="s">
        <v>2092</v>
      </c>
      <c r="KZM1" s="12" t="s">
        <v>3400</v>
      </c>
      <c r="KZN1" s="12" t="s">
        <v>75</v>
      </c>
      <c r="KZO1" s="12" t="s">
        <v>126</v>
      </c>
      <c r="KZP1" s="12" t="s">
        <v>3402</v>
      </c>
      <c r="KZQ1" s="12" t="s">
        <v>1902</v>
      </c>
      <c r="KZR1" s="12" t="s">
        <v>2089</v>
      </c>
      <c r="KZS1" s="12" t="s">
        <v>2090</v>
      </c>
      <c r="KZT1" s="12" t="s">
        <v>2092</v>
      </c>
      <c r="KZU1" s="12" t="s">
        <v>3400</v>
      </c>
      <c r="KZV1" s="12" t="s">
        <v>75</v>
      </c>
      <c r="KZW1" s="12" t="s">
        <v>126</v>
      </c>
      <c r="KZX1" s="12" t="s">
        <v>3402</v>
      </c>
      <c r="KZY1" s="12" t="s">
        <v>1902</v>
      </c>
      <c r="KZZ1" s="12" t="s">
        <v>2089</v>
      </c>
      <c r="LAA1" s="12" t="s">
        <v>2090</v>
      </c>
      <c r="LAB1" s="12" t="s">
        <v>2092</v>
      </c>
      <c r="LAC1" s="12" t="s">
        <v>3400</v>
      </c>
      <c r="LAD1" s="12" t="s">
        <v>75</v>
      </c>
      <c r="LAE1" s="12" t="s">
        <v>126</v>
      </c>
      <c r="LAF1" s="12" t="s">
        <v>3402</v>
      </c>
      <c r="LAG1" s="12" t="s">
        <v>1902</v>
      </c>
      <c r="LAH1" s="12" t="s">
        <v>2089</v>
      </c>
      <c r="LAI1" s="12" t="s">
        <v>2090</v>
      </c>
      <c r="LAJ1" s="12" t="s">
        <v>2092</v>
      </c>
      <c r="LAK1" s="12" t="s">
        <v>3400</v>
      </c>
      <c r="LAL1" s="12" t="s">
        <v>75</v>
      </c>
      <c r="LAM1" s="12" t="s">
        <v>126</v>
      </c>
      <c r="LAN1" s="12" t="s">
        <v>3402</v>
      </c>
      <c r="LAO1" s="12" t="s">
        <v>1902</v>
      </c>
      <c r="LAP1" s="12" t="s">
        <v>2089</v>
      </c>
      <c r="LAQ1" s="12" t="s">
        <v>2090</v>
      </c>
      <c r="LAR1" s="12" t="s">
        <v>2092</v>
      </c>
      <c r="LAS1" s="12" t="s">
        <v>3400</v>
      </c>
      <c r="LAT1" s="12" t="s">
        <v>75</v>
      </c>
      <c r="LAU1" s="12" t="s">
        <v>126</v>
      </c>
      <c r="LAV1" s="12" t="s">
        <v>3402</v>
      </c>
      <c r="LAW1" s="12" t="s">
        <v>1902</v>
      </c>
      <c r="LAX1" s="12" t="s">
        <v>2089</v>
      </c>
      <c r="LAY1" s="12" t="s">
        <v>2090</v>
      </c>
      <c r="LAZ1" s="12" t="s">
        <v>2092</v>
      </c>
      <c r="LBA1" s="12" t="s">
        <v>3400</v>
      </c>
      <c r="LBB1" s="12" t="s">
        <v>75</v>
      </c>
      <c r="LBC1" s="12" t="s">
        <v>126</v>
      </c>
      <c r="LBD1" s="12" t="s">
        <v>3402</v>
      </c>
      <c r="LBE1" s="12" t="s">
        <v>1902</v>
      </c>
      <c r="LBF1" s="12" t="s">
        <v>2089</v>
      </c>
      <c r="LBG1" s="12" t="s">
        <v>2090</v>
      </c>
      <c r="LBH1" s="12" t="s">
        <v>2092</v>
      </c>
      <c r="LBI1" s="12" t="s">
        <v>3400</v>
      </c>
      <c r="LBJ1" s="12" t="s">
        <v>75</v>
      </c>
      <c r="LBK1" s="12" t="s">
        <v>126</v>
      </c>
      <c r="LBL1" s="12" t="s">
        <v>3402</v>
      </c>
      <c r="LBM1" s="12" t="s">
        <v>1902</v>
      </c>
      <c r="LBN1" s="12" t="s">
        <v>2089</v>
      </c>
      <c r="LBO1" s="12" t="s">
        <v>2090</v>
      </c>
      <c r="LBP1" s="12" t="s">
        <v>2092</v>
      </c>
      <c r="LBQ1" s="12" t="s">
        <v>3400</v>
      </c>
      <c r="LBR1" s="12" t="s">
        <v>75</v>
      </c>
      <c r="LBS1" s="12" t="s">
        <v>126</v>
      </c>
      <c r="LBT1" s="12" t="s">
        <v>3402</v>
      </c>
      <c r="LBU1" s="12" t="s">
        <v>1902</v>
      </c>
      <c r="LBV1" s="12" t="s">
        <v>2089</v>
      </c>
      <c r="LBW1" s="12" t="s">
        <v>2090</v>
      </c>
      <c r="LBX1" s="12" t="s">
        <v>2092</v>
      </c>
      <c r="LBY1" s="12" t="s">
        <v>3400</v>
      </c>
      <c r="LBZ1" s="12" t="s">
        <v>75</v>
      </c>
      <c r="LCA1" s="12" t="s">
        <v>126</v>
      </c>
      <c r="LCB1" s="12" t="s">
        <v>3402</v>
      </c>
      <c r="LCC1" s="12" t="s">
        <v>1902</v>
      </c>
      <c r="LCD1" s="12" t="s">
        <v>2089</v>
      </c>
      <c r="LCE1" s="12" t="s">
        <v>2090</v>
      </c>
      <c r="LCF1" s="12" t="s">
        <v>2092</v>
      </c>
      <c r="LCG1" s="12" t="s">
        <v>3400</v>
      </c>
      <c r="LCH1" s="12" t="s">
        <v>75</v>
      </c>
      <c r="LCI1" s="12" t="s">
        <v>126</v>
      </c>
      <c r="LCJ1" s="12" t="s">
        <v>3402</v>
      </c>
      <c r="LCK1" s="12" t="s">
        <v>1902</v>
      </c>
      <c r="LCL1" s="12" t="s">
        <v>2089</v>
      </c>
      <c r="LCM1" s="12" t="s">
        <v>2090</v>
      </c>
      <c r="LCN1" s="12" t="s">
        <v>2092</v>
      </c>
      <c r="LCO1" s="12" t="s">
        <v>3400</v>
      </c>
      <c r="LCP1" s="12" t="s">
        <v>75</v>
      </c>
      <c r="LCQ1" s="12" t="s">
        <v>126</v>
      </c>
      <c r="LCR1" s="12" t="s">
        <v>3402</v>
      </c>
      <c r="LCS1" s="12" t="s">
        <v>1902</v>
      </c>
      <c r="LCT1" s="12" t="s">
        <v>2089</v>
      </c>
      <c r="LCU1" s="12" t="s">
        <v>2090</v>
      </c>
      <c r="LCV1" s="12" t="s">
        <v>2092</v>
      </c>
      <c r="LCW1" s="12" t="s">
        <v>3400</v>
      </c>
      <c r="LCX1" s="12" t="s">
        <v>75</v>
      </c>
      <c r="LCY1" s="12" t="s">
        <v>126</v>
      </c>
      <c r="LCZ1" s="12" t="s">
        <v>3402</v>
      </c>
      <c r="LDA1" s="12" t="s">
        <v>1902</v>
      </c>
      <c r="LDB1" s="12" t="s">
        <v>2089</v>
      </c>
      <c r="LDC1" s="12" t="s">
        <v>2090</v>
      </c>
      <c r="LDD1" s="12" t="s">
        <v>2092</v>
      </c>
      <c r="LDE1" s="12" t="s">
        <v>3400</v>
      </c>
      <c r="LDF1" s="12" t="s">
        <v>75</v>
      </c>
      <c r="LDG1" s="12" t="s">
        <v>126</v>
      </c>
      <c r="LDH1" s="12" t="s">
        <v>3402</v>
      </c>
      <c r="LDI1" s="12" t="s">
        <v>1902</v>
      </c>
      <c r="LDJ1" s="12" t="s">
        <v>2089</v>
      </c>
      <c r="LDK1" s="12" t="s">
        <v>2090</v>
      </c>
      <c r="LDL1" s="12" t="s">
        <v>2092</v>
      </c>
      <c r="LDM1" s="12" t="s">
        <v>3400</v>
      </c>
      <c r="LDN1" s="12" t="s">
        <v>75</v>
      </c>
      <c r="LDO1" s="12" t="s">
        <v>126</v>
      </c>
      <c r="LDP1" s="12" t="s">
        <v>3402</v>
      </c>
      <c r="LDQ1" s="12" t="s">
        <v>1902</v>
      </c>
      <c r="LDR1" s="12" t="s">
        <v>2089</v>
      </c>
      <c r="LDS1" s="12" t="s">
        <v>2090</v>
      </c>
      <c r="LDT1" s="12" t="s">
        <v>2092</v>
      </c>
      <c r="LDU1" s="12" t="s">
        <v>3400</v>
      </c>
      <c r="LDV1" s="12" t="s">
        <v>75</v>
      </c>
      <c r="LDW1" s="12" t="s">
        <v>126</v>
      </c>
      <c r="LDX1" s="12" t="s">
        <v>3402</v>
      </c>
      <c r="LDY1" s="12" t="s">
        <v>1902</v>
      </c>
      <c r="LDZ1" s="12" t="s">
        <v>2089</v>
      </c>
      <c r="LEA1" s="12" t="s">
        <v>2090</v>
      </c>
      <c r="LEB1" s="12" t="s">
        <v>2092</v>
      </c>
      <c r="LEC1" s="12" t="s">
        <v>3400</v>
      </c>
      <c r="LED1" s="12" t="s">
        <v>75</v>
      </c>
      <c r="LEE1" s="12" t="s">
        <v>126</v>
      </c>
      <c r="LEF1" s="12" t="s">
        <v>3402</v>
      </c>
      <c r="LEG1" s="12" t="s">
        <v>1902</v>
      </c>
      <c r="LEH1" s="12" t="s">
        <v>2089</v>
      </c>
      <c r="LEI1" s="12" t="s">
        <v>2090</v>
      </c>
      <c r="LEJ1" s="12" t="s">
        <v>2092</v>
      </c>
      <c r="LEK1" s="12" t="s">
        <v>3400</v>
      </c>
      <c r="LEL1" s="12" t="s">
        <v>75</v>
      </c>
      <c r="LEM1" s="12" t="s">
        <v>126</v>
      </c>
      <c r="LEN1" s="12" t="s">
        <v>3402</v>
      </c>
      <c r="LEO1" s="12" t="s">
        <v>1902</v>
      </c>
      <c r="LEP1" s="12" t="s">
        <v>2089</v>
      </c>
      <c r="LEQ1" s="12" t="s">
        <v>2090</v>
      </c>
      <c r="LER1" s="12" t="s">
        <v>2092</v>
      </c>
      <c r="LES1" s="12" t="s">
        <v>3400</v>
      </c>
      <c r="LET1" s="12" t="s">
        <v>75</v>
      </c>
      <c r="LEU1" s="12" t="s">
        <v>126</v>
      </c>
      <c r="LEV1" s="12" t="s">
        <v>3402</v>
      </c>
      <c r="LEW1" s="12" t="s">
        <v>1902</v>
      </c>
      <c r="LEX1" s="12" t="s">
        <v>2089</v>
      </c>
      <c r="LEY1" s="12" t="s">
        <v>2090</v>
      </c>
      <c r="LEZ1" s="12" t="s">
        <v>2092</v>
      </c>
      <c r="LFA1" s="12" t="s">
        <v>3400</v>
      </c>
      <c r="LFB1" s="12" t="s">
        <v>75</v>
      </c>
      <c r="LFC1" s="12" t="s">
        <v>126</v>
      </c>
      <c r="LFD1" s="12" t="s">
        <v>3402</v>
      </c>
      <c r="LFE1" s="12" t="s">
        <v>1902</v>
      </c>
      <c r="LFF1" s="12" t="s">
        <v>2089</v>
      </c>
      <c r="LFG1" s="12" t="s">
        <v>2090</v>
      </c>
      <c r="LFH1" s="12" t="s">
        <v>2092</v>
      </c>
      <c r="LFI1" s="12" t="s">
        <v>3400</v>
      </c>
      <c r="LFJ1" s="12" t="s">
        <v>75</v>
      </c>
      <c r="LFK1" s="12" t="s">
        <v>126</v>
      </c>
      <c r="LFL1" s="12" t="s">
        <v>3402</v>
      </c>
      <c r="LFM1" s="12" t="s">
        <v>1902</v>
      </c>
      <c r="LFN1" s="12" t="s">
        <v>2089</v>
      </c>
      <c r="LFO1" s="12" t="s">
        <v>2090</v>
      </c>
      <c r="LFP1" s="12" t="s">
        <v>2092</v>
      </c>
      <c r="LFQ1" s="12" t="s">
        <v>3400</v>
      </c>
      <c r="LFR1" s="12" t="s">
        <v>75</v>
      </c>
      <c r="LFS1" s="12" t="s">
        <v>126</v>
      </c>
      <c r="LFT1" s="12" t="s">
        <v>3402</v>
      </c>
      <c r="LFU1" s="12" t="s">
        <v>1902</v>
      </c>
      <c r="LFV1" s="12" t="s">
        <v>2089</v>
      </c>
      <c r="LFW1" s="12" t="s">
        <v>2090</v>
      </c>
      <c r="LFX1" s="12" t="s">
        <v>2092</v>
      </c>
      <c r="LFY1" s="12" t="s">
        <v>3400</v>
      </c>
      <c r="LFZ1" s="12" t="s">
        <v>75</v>
      </c>
      <c r="LGA1" s="12" t="s">
        <v>126</v>
      </c>
      <c r="LGB1" s="12" t="s">
        <v>3402</v>
      </c>
      <c r="LGC1" s="12" t="s">
        <v>1902</v>
      </c>
      <c r="LGD1" s="12" t="s">
        <v>2089</v>
      </c>
      <c r="LGE1" s="12" t="s">
        <v>2090</v>
      </c>
      <c r="LGF1" s="12" t="s">
        <v>2092</v>
      </c>
      <c r="LGG1" s="12" t="s">
        <v>3400</v>
      </c>
      <c r="LGH1" s="12" t="s">
        <v>75</v>
      </c>
      <c r="LGI1" s="12" t="s">
        <v>126</v>
      </c>
      <c r="LGJ1" s="12" t="s">
        <v>3402</v>
      </c>
      <c r="LGK1" s="12" t="s">
        <v>1902</v>
      </c>
      <c r="LGL1" s="12" t="s">
        <v>2089</v>
      </c>
      <c r="LGM1" s="12" t="s">
        <v>2090</v>
      </c>
      <c r="LGN1" s="12" t="s">
        <v>2092</v>
      </c>
      <c r="LGO1" s="12" t="s">
        <v>3400</v>
      </c>
      <c r="LGP1" s="12" t="s">
        <v>75</v>
      </c>
      <c r="LGQ1" s="12" t="s">
        <v>126</v>
      </c>
      <c r="LGR1" s="12" t="s">
        <v>3402</v>
      </c>
      <c r="LGS1" s="12" t="s">
        <v>1902</v>
      </c>
      <c r="LGT1" s="12" t="s">
        <v>2089</v>
      </c>
      <c r="LGU1" s="12" t="s">
        <v>2090</v>
      </c>
      <c r="LGV1" s="12" t="s">
        <v>2092</v>
      </c>
      <c r="LGW1" s="12" t="s">
        <v>3400</v>
      </c>
      <c r="LGX1" s="12" t="s">
        <v>75</v>
      </c>
      <c r="LGY1" s="12" t="s">
        <v>126</v>
      </c>
      <c r="LGZ1" s="12" t="s">
        <v>3402</v>
      </c>
      <c r="LHA1" s="12" t="s">
        <v>1902</v>
      </c>
      <c r="LHB1" s="12" t="s">
        <v>2089</v>
      </c>
      <c r="LHC1" s="12" t="s">
        <v>2090</v>
      </c>
      <c r="LHD1" s="12" t="s">
        <v>2092</v>
      </c>
      <c r="LHE1" s="12" t="s">
        <v>3400</v>
      </c>
      <c r="LHF1" s="12" t="s">
        <v>75</v>
      </c>
      <c r="LHG1" s="12" t="s">
        <v>126</v>
      </c>
      <c r="LHH1" s="12" t="s">
        <v>3402</v>
      </c>
      <c r="LHI1" s="12" t="s">
        <v>1902</v>
      </c>
      <c r="LHJ1" s="12" t="s">
        <v>2089</v>
      </c>
      <c r="LHK1" s="12" t="s">
        <v>2090</v>
      </c>
      <c r="LHL1" s="12" t="s">
        <v>2092</v>
      </c>
      <c r="LHM1" s="12" t="s">
        <v>3400</v>
      </c>
      <c r="LHN1" s="12" t="s">
        <v>75</v>
      </c>
      <c r="LHO1" s="12" t="s">
        <v>126</v>
      </c>
      <c r="LHP1" s="12" t="s">
        <v>3402</v>
      </c>
      <c r="LHQ1" s="12" t="s">
        <v>1902</v>
      </c>
      <c r="LHR1" s="12" t="s">
        <v>2089</v>
      </c>
      <c r="LHS1" s="12" t="s">
        <v>2090</v>
      </c>
      <c r="LHT1" s="12" t="s">
        <v>2092</v>
      </c>
      <c r="LHU1" s="12" t="s">
        <v>3400</v>
      </c>
      <c r="LHV1" s="12" t="s">
        <v>75</v>
      </c>
      <c r="LHW1" s="12" t="s">
        <v>126</v>
      </c>
      <c r="LHX1" s="12" t="s">
        <v>3402</v>
      </c>
      <c r="LHY1" s="12" t="s">
        <v>1902</v>
      </c>
      <c r="LHZ1" s="12" t="s">
        <v>2089</v>
      </c>
      <c r="LIA1" s="12" t="s">
        <v>2090</v>
      </c>
      <c r="LIB1" s="12" t="s">
        <v>2092</v>
      </c>
      <c r="LIC1" s="12" t="s">
        <v>3400</v>
      </c>
      <c r="LID1" s="12" t="s">
        <v>75</v>
      </c>
      <c r="LIE1" s="12" t="s">
        <v>126</v>
      </c>
      <c r="LIF1" s="12" t="s">
        <v>3402</v>
      </c>
      <c r="LIG1" s="12" t="s">
        <v>1902</v>
      </c>
      <c r="LIH1" s="12" t="s">
        <v>2089</v>
      </c>
      <c r="LII1" s="12" t="s">
        <v>2090</v>
      </c>
      <c r="LIJ1" s="12" t="s">
        <v>2092</v>
      </c>
      <c r="LIK1" s="12" t="s">
        <v>3400</v>
      </c>
      <c r="LIL1" s="12" t="s">
        <v>75</v>
      </c>
      <c r="LIM1" s="12" t="s">
        <v>126</v>
      </c>
      <c r="LIN1" s="12" t="s">
        <v>3402</v>
      </c>
      <c r="LIO1" s="12" t="s">
        <v>1902</v>
      </c>
      <c r="LIP1" s="12" t="s">
        <v>2089</v>
      </c>
      <c r="LIQ1" s="12" t="s">
        <v>2090</v>
      </c>
      <c r="LIR1" s="12" t="s">
        <v>2092</v>
      </c>
      <c r="LIS1" s="12" t="s">
        <v>3400</v>
      </c>
      <c r="LIT1" s="12" t="s">
        <v>75</v>
      </c>
      <c r="LIU1" s="12" t="s">
        <v>126</v>
      </c>
      <c r="LIV1" s="12" t="s">
        <v>3402</v>
      </c>
      <c r="LIW1" s="12" t="s">
        <v>1902</v>
      </c>
      <c r="LIX1" s="12" t="s">
        <v>2089</v>
      </c>
      <c r="LIY1" s="12" t="s">
        <v>2090</v>
      </c>
      <c r="LIZ1" s="12" t="s">
        <v>2092</v>
      </c>
      <c r="LJA1" s="12" t="s">
        <v>3400</v>
      </c>
      <c r="LJB1" s="12" t="s">
        <v>75</v>
      </c>
      <c r="LJC1" s="12" t="s">
        <v>126</v>
      </c>
      <c r="LJD1" s="12" t="s">
        <v>3402</v>
      </c>
      <c r="LJE1" s="12" t="s">
        <v>1902</v>
      </c>
      <c r="LJF1" s="12" t="s">
        <v>2089</v>
      </c>
      <c r="LJG1" s="12" t="s">
        <v>2090</v>
      </c>
      <c r="LJH1" s="12" t="s">
        <v>2092</v>
      </c>
      <c r="LJI1" s="12" t="s">
        <v>3400</v>
      </c>
      <c r="LJJ1" s="12" t="s">
        <v>75</v>
      </c>
      <c r="LJK1" s="12" t="s">
        <v>126</v>
      </c>
      <c r="LJL1" s="12" t="s">
        <v>3402</v>
      </c>
      <c r="LJM1" s="12" t="s">
        <v>1902</v>
      </c>
      <c r="LJN1" s="12" t="s">
        <v>2089</v>
      </c>
      <c r="LJO1" s="12" t="s">
        <v>2090</v>
      </c>
      <c r="LJP1" s="12" t="s">
        <v>2092</v>
      </c>
      <c r="LJQ1" s="12" t="s">
        <v>3400</v>
      </c>
      <c r="LJR1" s="12" t="s">
        <v>75</v>
      </c>
      <c r="LJS1" s="12" t="s">
        <v>126</v>
      </c>
      <c r="LJT1" s="12" t="s">
        <v>3402</v>
      </c>
      <c r="LJU1" s="12" t="s">
        <v>1902</v>
      </c>
      <c r="LJV1" s="12" t="s">
        <v>2089</v>
      </c>
      <c r="LJW1" s="12" t="s">
        <v>2090</v>
      </c>
      <c r="LJX1" s="12" t="s">
        <v>2092</v>
      </c>
      <c r="LJY1" s="12" t="s">
        <v>3400</v>
      </c>
      <c r="LJZ1" s="12" t="s">
        <v>75</v>
      </c>
      <c r="LKA1" s="12" t="s">
        <v>126</v>
      </c>
      <c r="LKB1" s="12" t="s">
        <v>3402</v>
      </c>
      <c r="LKC1" s="12" t="s">
        <v>1902</v>
      </c>
      <c r="LKD1" s="12" t="s">
        <v>2089</v>
      </c>
      <c r="LKE1" s="12" t="s">
        <v>2090</v>
      </c>
      <c r="LKF1" s="12" t="s">
        <v>2092</v>
      </c>
      <c r="LKG1" s="12" t="s">
        <v>3400</v>
      </c>
      <c r="LKH1" s="12" t="s">
        <v>75</v>
      </c>
      <c r="LKI1" s="12" t="s">
        <v>126</v>
      </c>
      <c r="LKJ1" s="12" t="s">
        <v>3402</v>
      </c>
      <c r="LKK1" s="12" t="s">
        <v>1902</v>
      </c>
      <c r="LKL1" s="12" t="s">
        <v>2089</v>
      </c>
      <c r="LKM1" s="12" t="s">
        <v>2090</v>
      </c>
      <c r="LKN1" s="12" t="s">
        <v>2092</v>
      </c>
      <c r="LKO1" s="12" t="s">
        <v>3400</v>
      </c>
      <c r="LKP1" s="12" t="s">
        <v>75</v>
      </c>
      <c r="LKQ1" s="12" t="s">
        <v>126</v>
      </c>
      <c r="LKR1" s="12" t="s">
        <v>3402</v>
      </c>
      <c r="LKS1" s="12" t="s">
        <v>1902</v>
      </c>
      <c r="LKT1" s="12" t="s">
        <v>2089</v>
      </c>
      <c r="LKU1" s="12" t="s">
        <v>2090</v>
      </c>
      <c r="LKV1" s="12" t="s">
        <v>2092</v>
      </c>
      <c r="LKW1" s="12" t="s">
        <v>3400</v>
      </c>
      <c r="LKX1" s="12" t="s">
        <v>75</v>
      </c>
      <c r="LKY1" s="12" t="s">
        <v>126</v>
      </c>
      <c r="LKZ1" s="12" t="s">
        <v>3402</v>
      </c>
      <c r="LLA1" s="12" t="s">
        <v>1902</v>
      </c>
      <c r="LLB1" s="12" t="s">
        <v>2089</v>
      </c>
      <c r="LLC1" s="12" t="s">
        <v>2090</v>
      </c>
      <c r="LLD1" s="12" t="s">
        <v>2092</v>
      </c>
      <c r="LLE1" s="12" t="s">
        <v>3400</v>
      </c>
      <c r="LLF1" s="12" t="s">
        <v>75</v>
      </c>
      <c r="LLG1" s="12" t="s">
        <v>126</v>
      </c>
      <c r="LLH1" s="12" t="s">
        <v>3402</v>
      </c>
      <c r="LLI1" s="12" t="s">
        <v>1902</v>
      </c>
      <c r="LLJ1" s="12" t="s">
        <v>2089</v>
      </c>
      <c r="LLK1" s="12" t="s">
        <v>2090</v>
      </c>
      <c r="LLL1" s="12" t="s">
        <v>2092</v>
      </c>
      <c r="LLM1" s="12" t="s">
        <v>3400</v>
      </c>
      <c r="LLN1" s="12" t="s">
        <v>75</v>
      </c>
      <c r="LLO1" s="12" t="s">
        <v>126</v>
      </c>
      <c r="LLP1" s="12" t="s">
        <v>3402</v>
      </c>
      <c r="LLQ1" s="12" t="s">
        <v>1902</v>
      </c>
      <c r="LLR1" s="12" t="s">
        <v>2089</v>
      </c>
      <c r="LLS1" s="12" t="s">
        <v>2090</v>
      </c>
      <c r="LLT1" s="12" t="s">
        <v>2092</v>
      </c>
      <c r="LLU1" s="12" t="s">
        <v>3400</v>
      </c>
      <c r="LLV1" s="12" t="s">
        <v>75</v>
      </c>
      <c r="LLW1" s="12" t="s">
        <v>126</v>
      </c>
      <c r="LLX1" s="12" t="s">
        <v>3402</v>
      </c>
      <c r="LLY1" s="12" t="s">
        <v>1902</v>
      </c>
      <c r="LLZ1" s="12" t="s">
        <v>2089</v>
      </c>
      <c r="LMA1" s="12" t="s">
        <v>2090</v>
      </c>
      <c r="LMB1" s="12" t="s">
        <v>2092</v>
      </c>
      <c r="LMC1" s="12" t="s">
        <v>3400</v>
      </c>
      <c r="LMD1" s="12" t="s">
        <v>75</v>
      </c>
      <c r="LME1" s="12" t="s">
        <v>126</v>
      </c>
      <c r="LMF1" s="12" t="s">
        <v>3402</v>
      </c>
      <c r="LMG1" s="12" t="s">
        <v>1902</v>
      </c>
      <c r="LMH1" s="12" t="s">
        <v>2089</v>
      </c>
      <c r="LMI1" s="12" t="s">
        <v>2090</v>
      </c>
      <c r="LMJ1" s="12" t="s">
        <v>2092</v>
      </c>
      <c r="LMK1" s="12" t="s">
        <v>3400</v>
      </c>
      <c r="LML1" s="12" t="s">
        <v>75</v>
      </c>
      <c r="LMM1" s="12" t="s">
        <v>126</v>
      </c>
      <c r="LMN1" s="12" t="s">
        <v>3402</v>
      </c>
      <c r="LMO1" s="12" t="s">
        <v>1902</v>
      </c>
      <c r="LMP1" s="12" t="s">
        <v>2089</v>
      </c>
      <c r="LMQ1" s="12" t="s">
        <v>2090</v>
      </c>
      <c r="LMR1" s="12" t="s">
        <v>2092</v>
      </c>
      <c r="LMS1" s="12" t="s">
        <v>3400</v>
      </c>
      <c r="LMT1" s="12" t="s">
        <v>75</v>
      </c>
      <c r="LMU1" s="12" t="s">
        <v>126</v>
      </c>
      <c r="LMV1" s="12" t="s">
        <v>3402</v>
      </c>
      <c r="LMW1" s="12" t="s">
        <v>1902</v>
      </c>
      <c r="LMX1" s="12" t="s">
        <v>2089</v>
      </c>
      <c r="LMY1" s="12" t="s">
        <v>2090</v>
      </c>
      <c r="LMZ1" s="12" t="s">
        <v>2092</v>
      </c>
      <c r="LNA1" s="12" t="s">
        <v>3400</v>
      </c>
      <c r="LNB1" s="12" t="s">
        <v>75</v>
      </c>
      <c r="LNC1" s="12" t="s">
        <v>126</v>
      </c>
      <c r="LND1" s="12" t="s">
        <v>3402</v>
      </c>
      <c r="LNE1" s="12" t="s">
        <v>1902</v>
      </c>
      <c r="LNF1" s="12" t="s">
        <v>2089</v>
      </c>
      <c r="LNG1" s="12" t="s">
        <v>2090</v>
      </c>
      <c r="LNH1" s="12" t="s">
        <v>2092</v>
      </c>
      <c r="LNI1" s="12" t="s">
        <v>3400</v>
      </c>
      <c r="LNJ1" s="12" t="s">
        <v>75</v>
      </c>
      <c r="LNK1" s="12" t="s">
        <v>126</v>
      </c>
      <c r="LNL1" s="12" t="s">
        <v>3402</v>
      </c>
      <c r="LNM1" s="12" t="s">
        <v>1902</v>
      </c>
      <c r="LNN1" s="12" t="s">
        <v>2089</v>
      </c>
      <c r="LNO1" s="12" t="s">
        <v>2090</v>
      </c>
      <c r="LNP1" s="12" t="s">
        <v>2092</v>
      </c>
      <c r="LNQ1" s="12" t="s">
        <v>3400</v>
      </c>
      <c r="LNR1" s="12" t="s">
        <v>75</v>
      </c>
      <c r="LNS1" s="12" t="s">
        <v>126</v>
      </c>
      <c r="LNT1" s="12" t="s">
        <v>3402</v>
      </c>
      <c r="LNU1" s="12" t="s">
        <v>1902</v>
      </c>
      <c r="LNV1" s="12" t="s">
        <v>2089</v>
      </c>
      <c r="LNW1" s="12" t="s">
        <v>2090</v>
      </c>
      <c r="LNX1" s="12" t="s">
        <v>2092</v>
      </c>
      <c r="LNY1" s="12" t="s">
        <v>3400</v>
      </c>
      <c r="LNZ1" s="12" t="s">
        <v>75</v>
      </c>
      <c r="LOA1" s="12" t="s">
        <v>126</v>
      </c>
      <c r="LOB1" s="12" t="s">
        <v>3402</v>
      </c>
      <c r="LOC1" s="12" t="s">
        <v>1902</v>
      </c>
      <c r="LOD1" s="12" t="s">
        <v>2089</v>
      </c>
      <c r="LOE1" s="12" t="s">
        <v>2090</v>
      </c>
      <c r="LOF1" s="12" t="s">
        <v>2092</v>
      </c>
      <c r="LOG1" s="12" t="s">
        <v>3400</v>
      </c>
      <c r="LOH1" s="12" t="s">
        <v>75</v>
      </c>
      <c r="LOI1" s="12" t="s">
        <v>126</v>
      </c>
      <c r="LOJ1" s="12" t="s">
        <v>3402</v>
      </c>
      <c r="LOK1" s="12" t="s">
        <v>1902</v>
      </c>
      <c r="LOL1" s="12" t="s">
        <v>2089</v>
      </c>
      <c r="LOM1" s="12" t="s">
        <v>2090</v>
      </c>
      <c r="LON1" s="12" t="s">
        <v>2092</v>
      </c>
      <c r="LOO1" s="12" t="s">
        <v>3400</v>
      </c>
      <c r="LOP1" s="12" t="s">
        <v>75</v>
      </c>
      <c r="LOQ1" s="12" t="s">
        <v>126</v>
      </c>
      <c r="LOR1" s="12" t="s">
        <v>3402</v>
      </c>
      <c r="LOS1" s="12" t="s">
        <v>1902</v>
      </c>
      <c r="LOT1" s="12" t="s">
        <v>2089</v>
      </c>
      <c r="LOU1" s="12" t="s">
        <v>2090</v>
      </c>
      <c r="LOV1" s="12" t="s">
        <v>2092</v>
      </c>
      <c r="LOW1" s="12" t="s">
        <v>3400</v>
      </c>
      <c r="LOX1" s="12" t="s">
        <v>75</v>
      </c>
      <c r="LOY1" s="12" t="s">
        <v>126</v>
      </c>
      <c r="LOZ1" s="12" t="s">
        <v>3402</v>
      </c>
      <c r="LPA1" s="12" t="s">
        <v>1902</v>
      </c>
      <c r="LPB1" s="12" t="s">
        <v>2089</v>
      </c>
      <c r="LPC1" s="12" t="s">
        <v>2090</v>
      </c>
      <c r="LPD1" s="12" t="s">
        <v>2092</v>
      </c>
      <c r="LPE1" s="12" t="s">
        <v>3400</v>
      </c>
      <c r="LPF1" s="12" t="s">
        <v>75</v>
      </c>
      <c r="LPG1" s="12" t="s">
        <v>126</v>
      </c>
      <c r="LPH1" s="12" t="s">
        <v>3402</v>
      </c>
      <c r="LPI1" s="12" t="s">
        <v>1902</v>
      </c>
      <c r="LPJ1" s="12" t="s">
        <v>2089</v>
      </c>
      <c r="LPK1" s="12" t="s">
        <v>2090</v>
      </c>
      <c r="LPL1" s="12" t="s">
        <v>2092</v>
      </c>
      <c r="LPM1" s="12" t="s">
        <v>3400</v>
      </c>
      <c r="LPN1" s="12" t="s">
        <v>75</v>
      </c>
      <c r="LPO1" s="12" t="s">
        <v>126</v>
      </c>
      <c r="LPP1" s="12" t="s">
        <v>3402</v>
      </c>
      <c r="LPQ1" s="12" t="s">
        <v>1902</v>
      </c>
      <c r="LPR1" s="12" t="s">
        <v>2089</v>
      </c>
      <c r="LPS1" s="12" t="s">
        <v>2090</v>
      </c>
      <c r="LPT1" s="12" t="s">
        <v>2092</v>
      </c>
      <c r="LPU1" s="12" t="s">
        <v>3400</v>
      </c>
      <c r="LPV1" s="12" t="s">
        <v>75</v>
      </c>
      <c r="LPW1" s="12" t="s">
        <v>126</v>
      </c>
      <c r="LPX1" s="12" t="s">
        <v>3402</v>
      </c>
      <c r="LPY1" s="12" t="s">
        <v>1902</v>
      </c>
      <c r="LPZ1" s="12" t="s">
        <v>2089</v>
      </c>
      <c r="LQA1" s="12" t="s">
        <v>2090</v>
      </c>
      <c r="LQB1" s="12" t="s">
        <v>2092</v>
      </c>
      <c r="LQC1" s="12" t="s">
        <v>3400</v>
      </c>
      <c r="LQD1" s="12" t="s">
        <v>75</v>
      </c>
      <c r="LQE1" s="12" t="s">
        <v>126</v>
      </c>
      <c r="LQF1" s="12" t="s">
        <v>3402</v>
      </c>
      <c r="LQG1" s="12" t="s">
        <v>1902</v>
      </c>
      <c r="LQH1" s="12" t="s">
        <v>2089</v>
      </c>
      <c r="LQI1" s="12" t="s">
        <v>2090</v>
      </c>
      <c r="LQJ1" s="12" t="s">
        <v>2092</v>
      </c>
      <c r="LQK1" s="12" t="s">
        <v>3400</v>
      </c>
      <c r="LQL1" s="12" t="s">
        <v>75</v>
      </c>
      <c r="LQM1" s="12" t="s">
        <v>126</v>
      </c>
      <c r="LQN1" s="12" t="s">
        <v>3402</v>
      </c>
      <c r="LQO1" s="12" t="s">
        <v>1902</v>
      </c>
      <c r="LQP1" s="12" t="s">
        <v>2089</v>
      </c>
      <c r="LQQ1" s="12" t="s">
        <v>2090</v>
      </c>
      <c r="LQR1" s="12" t="s">
        <v>2092</v>
      </c>
      <c r="LQS1" s="12" t="s">
        <v>3400</v>
      </c>
      <c r="LQT1" s="12" t="s">
        <v>75</v>
      </c>
      <c r="LQU1" s="12" t="s">
        <v>126</v>
      </c>
      <c r="LQV1" s="12" t="s">
        <v>3402</v>
      </c>
      <c r="LQW1" s="12" t="s">
        <v>1902</v>
      </c>
      <c r="LQX1" s="12" t="s">
        <v>2089</v>
      </c>
      <c r="LQY1" s="12" t="s">
        <v>2090</v>
      </c>
      <c r="LQZ1" s="12" t="s">
        <v>2092</v>
      </c>
      <c r="LRA1" s="12" t="s">
        <v>3400</v>
      </c>
      <c r="LRB1" s="12" t="s">
        <v>75</v>
      </c>
      <c r="LRC1" s="12" t="s">
        <v>126</v>
      </c>
      <c r="LRD1" s="12" t="s">
        <v>3402</v>
      </c>
      <c r="LRE1" s="12" t="s">
        <v>1902</v>
      </c>
      <c r="LRF1" s="12" t="s">
        <v>2089</v>
      </c>
      <c r="LRG1" s="12" t="s">
        <v>2090</v>
      </c>
      <c r="LRH1" s="12" t="s">
        <v>2092</v>
      </c>
      <c r="LRI1" s="12" t="s">
        <v>3400</v>
      </c>
      <c r="LRJ1" s="12" t="s">
        <v>75</v>
      </c>
      <c r="LRK1" s="12" t="s">
        <v>126</v>
      </c>
      <c r="LRL1" s="12" t="s">
        <v>3402</v>
      </c>
      <c r="LRM1" s="12" t="s">
        <v>1902</v>
      </c>
      <c r="LRN1" s="12" t="s">
        <v>2089</v>
      </c>
      <c r="LRO1" s="12" t="s">
        <v>2090</v>
      </c>
      <c r="LRP1" s="12" t="s">
        <v>2092</v>
      </c>
      <c r="LRQ1" s="12" t="s">
        <v>3400</v>
      </c>
      <c r="LRR1" s="12" t="s">
        <v>75</v>
      </c>
      <c r="LRS1" s="12" t="s">
        <v>126</v>
      </c>
      <c r="LRT1" s="12" t="s">
        <v>3402</v>
      </c>
      <c r="LRU1" s="12" t="s">
        <v>1902</v>
      </c>
      <c r="LRV1" s="12" t="s">
        <v>2089</v>
      </c>
      <c r="LRW1" s="12" t="s">
        <v>2090</v>
      </c>
      <c r="LRX1" s="12" t="s">
        <v>2092</v>
      </c>
      <c r="LRY1" s="12" t="s">
        <v>3400</v>
      </c>
      <c r="LRZ1" s="12" t="s">
        <v>75</v>
      </c>
      <c r="LSA1" s="12" t="s">
        <v>126</v>
      </c>
      <c r="LSB1" s="12" t="s">
        <v>3402</v>
      </c>
      <c r="LSC1" s="12" t="s">
        <v>1902</v>
      </c>
      <c r="LSD1" s="12" t="s">
        <v>2089</v>
      </c>
      <c r="LSE1" s="12" t="s">
        <v>2090</v>
      </c>
      <c r="LSF1" s="12" t="s">
        <v>2092</v>
      </c>
      <c r="LSG1" s="12" t="s">
        <v>3400</v>
      </c>
      <c r="LSH1" s="12" t="s">
        <v>75</v>
      </c>
      <c r="LSI1" s="12" t="s">
        <v>126</v>
      </c>
      <c r="LSJ1" s="12" t="s">
        <v>3402</v>
      </c>
      <c r="LSK1" s="12" t="s">
        <v>1902</v>
      </c>
      <c r="LSL1" s="12" t="s">
        <v>2089</v>
      </c>
      <c r="LSM1" s="12" t="s">
        <v>2090</v>
      </c>
      <c r="LSN1" s="12" t="s">
        <v>2092</v>
      </c>
      <c r="LSO1" s="12" t="s">
        <v>3400</v>
      </c>
      <c r="LSP1" s="12" t="s">
        <v>75</v>
      </c>
      <c r="LSQ1" s="12" t="s">
        <v>126</v>
      </c>
      <c r="LSR1" s="12" t="s">
        <v>3402</v>
      </c>
      <c r="LSS1" s="12" t="s">
        <v>1902</v>
      </c>
      <c r="LST1" s="12" t="s">
        <v>2089</v>
      </c>
      <c r="LSU1" s="12" t="s">
        <v>2090</v>
      </c>
      <c r="LSV1" s="12" t="s">
        <v>2092</v>
      </c>
      <c r="LSW1" s="12" t="s">
        <v>3400</v>
      </c>
      <c r="LSX1" s="12" t="s">
        <v>75</v>
      </c>
      <c r="LSY1" s="12" t="s">
        <v>126</v>
      </c>
      <c r="LSZ1" s="12" t="s">
        <v>3402</v>
      </c>
      <c r="LTA1" s="12" t="s">
        <v>1902</v>
      </c>
      <c r="LTB1" s="12" t="s">
        <v>2089</v>
      </c>
      <c r="LTC1" s="12" t="s">
        <v>2090</v>
      </c>
      <c r="LTD1" s="12" t="s">
        <v>2092</v>
      </c>
      <c r="LTE1" s="12" t="s">
        <v>3400</v>
      </c>
      <c r="LTF1" s="12" t="s">
        <v>75</v>
      </c>
      <c r="LTG1" s="12" t="s">
        <v>126</v>
      </c>
      <c r="LTH1" s="12" t="s">
        <v>3402</v>
      </c>
      <c r="LTI1" s="12" t="s">
        <v>1902</v>
      </c>
      <c r="LTJ1" s="12" t="s">
        <v>2089</v>
      </c>
      <c r="LTK1" s="12" t="s">
        <v>2090</v>
      </c>
      <c r="LTL1" s="12" t="s">
        <v>2092</v>
      </c>
      <c r="LTM1" s="12" t="s">
        <v>3400</v>
      </c>
      <c r="LTN1" s="12" t="s">
        <v>75</v>
      </c>
      <c r="LTO1" s="12" t="s">
        <v>126</v>
      </c>
      <c r="LTP1" s="12" t="s">
        <v>3402</v>
      </c>
      <c r="LTQ1" s="12" t="s">
        <v>1902</v>
      </c>
      <c r="LTR1" s="12" t="s">
        <v>2089</v>
      </c>
      <c r="LTS1" s="12" t="s">
        <v>2090</v>
      </c>
      <c r="LTT1" s="12" t="s">
        <v>2092</v>
      </c>
      <c r="LTU1" s="12" t="s">
        <v>3400</v>
      </c>
      <c r="LTV1" s="12" t="s">
        <v>75</v>
      </c>
      <c r="LTW1" s="12" t="s">
        <v>126</v>
      </c>
      <c r="LTX1" s="12" t="s">
        <v>3402</v>
      </c>
      <c r="LTY1" s="12" t="s">
        <v>1902</v>
      </c>
      <c r="LTZ1" s="12" t="s">
        <v>2089</v>
      </c>
      <c r="LUA1" s="12" t="s">
        <v>2090</v>
      </c>
      <c r="LUB1" s="12" t="s">
        <v>2092</v>
      </c>
      <c r="LUC1" s="12" t="s">
        <v>3400</v>
      </c>
      <c r="LUD1" s="12" t="s">
        <v>75</v>
      </c>
      <c r="LUE1" s="12" t="s">
        <v>126</v>
      </c>
      <c r="LUF1" s="12" t="s">
        <v>3402</v>
      </c>
      <c r="LUG1" s="12" t="s">
        <v>1902</v>
      </c>
      <c r="LUH1" s="12" t="s">
        <v>2089</v>
      </c>
      <c r="LUI1" s="12" t="s">
        <v>2090</v>
      </c>
      <c r="LUJ1" s="12" t="s">
        <v>2092</v>
      </c>
      <c r="LUK1" s="12" t="s">
        <v>3400</v>
      </c>
      <c r="LUL1" s="12" t="s">
        <v>75</v>
      </c>
      <c r="LUM1" s="12" t="s">
        <v>126</v>
      </c>
      <c r="LUN1" s="12" t="s">
        <v>3402</v>
      </c>
      <c r="LUO1" s="12" t="s">
        <v>1902</v>
      </c>
      <c r="LUP1" s="12" t="s">
        <v>2089</v>
      </c>
      <c r="LUQ1" s="12" t="s">
        <v>2090</v>
      </c>
      <c r="LUR1" s="12" t="s">
        <v>2092</v>
      </c>
      <c r="LUS1" s="12" t="s">
        <v>3400</v>
      </c>
      <c r="LUT1" s="12" t="s">
        <v>75</v>
      </c>
      <c r="LUU1" s="12" t="s">
        <v>126</v>
      </c>
      <c r="LUV1" s="12" t="s">
        <v>3402</v>
      </c>
      <c r="LUW1" s="12" t="s">
        <v>1902</v>
      </c>
      <c r="LUX1" s="12" t="s">
        <v>2089</v>
      </c>
      <c r="LUY1" s="12" t="s">
        <v>2090</v>
      </c>
      <c r="LUZ1" s="12" t="s">
        <v>2092</v>
      </c>
      <c r="LVA1" s="12" t="s">
        <v>3400</v>
      </c>
      <c r="LVB1" s="12" t="s">
        <v>75</v>
      </c>
      <c r="LVC1" s="12" t="s">
        <v>126</v>
      </c>
      <c r="LVD1" s="12" t="s">
        <v>3402</v>
      </c>
      <c r="LVE1" s="12" t="s">
        <v>1902</v>
      </c>
      <c r="LVF1" s="12" t="s">
        <v>2089</v>
      </c>
      <c r="LVG1" s="12" t="s">
        <v>2090</v>
      </c>
      <c r="LVH1" s="12" t="s">
        <v>2092</v>
      </c>
      <c r="LVI1" s="12" t="s">
        <v>3400</v>
      </c>
      <c r="LVJ1" s="12" t="s">
        <v>75</v>
      </c>
      <c r="LVK1" s="12" t="s">
        <v>126</v>
      </c>
      <c r="LVL1" s="12" t="s">
        <v>3402</v>
      </c>
      <c r="LVM1" s="12" t="s">
        <v>1902</v>
      </c>
      <c r="LVN1" s="12" t="s">
        <v>2089</v>
      </c>
      <c r="LVO1" s="12" t="s">
        <v>2090</v>
      </c>
      <c r="LVP1" s="12" t="s">
        <v>2092</v>
      </c>
      <c r="LVQ1" s="12" t="s">
        <v>3400</v>
      </c>
      <c r="LVR1" s="12" t="s">
        <v>75</v>
      </c>
      <c r="LVS1" s="12" t="s">
        <v>126</v>
      </c>
      <c r="LVT1" s="12" t="s">
        <v>3402</v>
      </c>
      <c r="LVU1" s="12" t="s">
        <v>1902</v>
      </c>
      <c r="LVV1" s="12" t="s">
        <v>2089</v>
      </c>
      <c r="LVW1" s="12" t="s">
        <v>2090</v>
      </c>
      <c r="LVX1" s="12" t="s">
        <v>2092</v>
      </c>
      <c r="LVY1" s="12" t="s">
        <v>3400</v>
      </c>
      <c r="LVZ1" s="12" t="s">
        <v>75</v>
      </c>
      <c r="LWA1" s="12" t="s">
        <v>126</v>
      </c>
      <c r="LWB1" s="12" t="s">
        <v>3402</v>
      </c>
      <c r="LWC1" s="12" t="s">
        <v>1902</v>
      </c>
      <c r="LWD1" s="12" t="s">
        <v>2089</v>
      </c>
      <c r="LWE1" s="12" t="s">
        <v>2090</v>
      </c>
      <c r="LWF1" s="12" t="s">
        <v>2092</v>
      </c>
      <c r="LWG1" s="12" t="s">
        <v>3400</v>
      </c>
      <c r="LWH1" s="12" t="s">
        <v>75</v>
      </c>
      <c r="LWI1" s="12" t="s">
        <v>126</v>
      </c>
      <c r="LWJ1" s="12" t="s">
        <v>3402</v>
      </c>
      <c r="LWK1" s="12" t="s">
        <v>1902</v>
      </c>
      <c r="LWL1" s="12" t="s">
        <v>2089</v>
      </c>
      <c r="LWM1" s="12" t="s">
        <v>2090</v>
      </c>
      <c r="LWN1" s="12" t="s">
        <v>2092</v>
      </c>
      <c r="LWO1" s="12" t="s">
        <v>3400</v>
      </c>
      <c r="LWP1" s="12" t="s">
        <v>75</v>
      </c>
      <c r="LWQ1" s="12" t="s">
        <v>126</v>
      </c>
      <c r="LWR1" s="12" t="s">
        <v>3402</v>
      </c>
      <c r="LWS1" s="12" t="s">
        <v>1902</v>
      </c>
      <c r="LWT1" s="12" t="s">
        <v>2089</v>
      </c>
      <c r="LWU1" s="12" t="s">
        <v>2090</v>
      </c>
      <c r="LWV1" s="12" t="s">
        <v>2092</v>
      </c>
      <c r="LWW1" s="12" t="s">
        <v>3400</v>
      </c>
      <c r="LWX1" s="12" t="s">
        <v>75</v>
      </c>
      <c r="LWY1" s="12" t="s">
        <v>126</v>
      </c>
      <c r="LWZ1" s="12" t="s">
        <v>3402</v>
      </c>
      <c r="LXA1" s="12" t="s">
        <v>1902</v>
      </c>
      <c r="LXB1" s="12" t="s">
        <v>2089</v>
      </c>
      <c r="LXC1" s="12" t="s">
        <v>2090</v>
      </c>
      <c r="LXD1" s="12" t="s">
        <v>2092</v>
      </c>
      <c r="LXE1" s="12" t="s">
        <v>3400</v>
      </c>
      <c r="LXF1" s="12" t="s">
        <v>75</v>
      </c>
      <c r="LXG1" s="12" t="s">
        <v>126</v>
      </c>
      <c r="LXH1" s="12" t="s">
        <v>3402</v>
      </c>
      <c r="LXI1" s="12" t="s">
        <v>1902</v>
      </c>
      <c r="LXJ1" s="12" t="s">
        <v>2089</v>
      </c>
      <c r="LXK1" s="12" t="s">
        <v>2090</v>
      </c>
      <c r="LXL1" s="12" t="s">
        <v>2092</v>
      </c>
      <c r="LXM1" s="12" t="s">
        <v>3400</v>
      </c>
      <c r="LXN1" s="12" t="s">
        <v>75</v>
      </c>
      <c r="LXO1" s="12" t="s">
        <v>126</v>
      </c>
      <c r="LXP1" s="12" t="s">
        <v>3402</v>
      </c>
      <c r="LXQ1" s="12" t="s">
        <v>1902</v>
      </c>
      <c r="LXR1" s="12" t="s">
        <v>2089</v>
      </c>
      <c r="LXS1" s="12" t="s">
        <v>2090</v>
      </c>
      <c r="LXT1" s="12" t="s">
        <v>2092</v>
      </c>
      <c r="LXU1" s="12" t="s">
        <v>3400</v>
      </c>
      <c r="LXV1" s="12" t="s">
        <v>75</v>
      </c>
      <c r="LXW1" s="12" t="s">
        <v>126</v>
      </c>
      <c r="LXX1" s="12" t="s">
        <v>3402</v>
      </c>
      <c r="LXY1" s="12" t="s">
        <v>1902</v>
      </c>
      <c r="LXZ1" s="12" t="s">
        <v>2089</v>
      </c>
      <c r="LYA1" s="12" t="s">
        <v>2090</v>
      </c>
      <c r="LYB1" s="12" t="s">
        <v>2092</v>
      </c>
      <c r="LYC1" s="12" t="s">
        <v>3400</v>
      </c>
      <c r="LYD1" s="12" t="s">
        <v>75</v>
      </c>
      <c r="LYE1" s="12" t="s">
        <v>126</v>
      </c>
      <c r="LYF1" s="12" t="s">
        <v>3402</v>
      </c>
      <c r="LYG1" s="12" t="s">
        <v>1902</v>
      </c>
      <c r="LYH1" s="12" t="s">
        <v>2089</v>
      </c>
      <c r="LYI1" s="12" t="s">
        <v>2090</v>
      </c>
      <c r="LYJ1" s="12" t="s">
        <v>2092</v>
      </c>
      <c r="LYK1" s="12" t="s">
        <v>3400</v>
      </c>
      <c r="LYL1" s="12" t="s">
        <v>75</v>
      </c>
      <c r="LYM1" s="12" t="s">
        <v>126</v>
      </c>
      <c r="LYN1" s="12" t="s">
        <v>3402</v>
      </c>
      <c r="LYO1" s="12" t="s">
        <v>1902</v>
      </c>
      <c r="LYP1" s="12" t="s">
        <v>2089</v>
      </c>
      <c r="LYQ1" s="12" t="s">
        <v>2090</v>
      </c>
      <c r="LYR1" s="12" t="s">
        <v>2092</v>
      </c>
      <c r="LYS1" s="12" t="s">
        <v>3400</v>
      </c>
      <c r="LYT1" s="12" t="s">
        <v>75</v>
      </c>
      <c r="LYU1" s="12" t="s">
        <v>126</v>
      </c>
      <c r="LYV1" s="12" t="s">
        <v>3402</v>
      </c>
      <c r="LYW1" s="12" t="s">
        <v>1902</v>
      </c>
      <c r="LYX1" s="12" t="s">
        <v>2089</v>
      </c>
      <c r="LYY1" s="12" t="s">
        <v>2090</v>
      </c>
      <c r="LYZ1" s="12" t="s">
        <v>2092</v>
      </c>
      <c r="LZA1" s="12" t="s">
        <v>3400</v>
      </c>
      <c r="LZB1" s="12" t="s">
        <v>75</v>
      </c>
      <c r="LZC1" s="12" t="s">
        <v>126</v>
      </c>
      <c r="LZD1" s="12" t="s">
        <v>3402</v>
      </c>
      <c r="LZE1" s="12" t="s">
        <v>1902</v>
      </c>
      <c r="LZF1" s="12" t="s">
        <v>2089</v>
      </c>
      <c r="LZG1" s="12" t="s">
        <v>2090</v>
      </c>
      <c r="LZH1" s="12" t="s">
        <v>2092</v>
      </c>
      <c r="LZI1" s="12" t="s">
        <v>3400</v>
      </c>
      <c r="LZJ1" s="12" t="s">
        <v>75</v>
      </c>
      <c r="LZK1" s="12" t="s">
        <v>126</v>
      </c>
      <c r="LZL1" s="12" t="s">
        <v>3402</v>
      </c>
      <c r="LZM1" s="12" t="s">
        <v>1902</v>
      </c>
      <c r="LZN1" s="12" t="s">
        <v>2089</v>
      </c>
      <c r="LZO1" s="12" t="s">
        <v>2090</v>
      </c>
      <c r="LZP1" s="12" t="s">
        <v>2092</v>
      </c>
      <c r="LZQ1" s="12" t="s">
        <v>3400</v>
      </c>
      <c r="LZR1" s="12" t="s">
        <v>75</v>
      </c>
      <c r="LZS1" s="12" t="s">
        <v>126</v>
      </c>
      <c r="LZT1" s="12" t="s">
        <v>3402</v>
      </c>
      <c r="LZU1" s="12" t="s">
        <v>1902</v>
      </c>
      <c r="LZV1" s="12" t="s">
        <v>2089</v>
      </c>
      <c r="LZW1" s="12" t="s">
        <v>2090</v>
      </c>
      <c r="LZX1" s="12" t="s">
        <v>2092</v>
      </c>
      <c r="LZY1" s="12" t="s">
        <v>3400</v>
      </c>
      <c r="LZZ1" s="12" t="s">
        <v>75</v>
      </c>
      <c r="MAA1" s="12" t="s">
        <v>126</v>
      </c>
      <c r="MAB1" s="12" t="s">
        <v>3402</v>
      </c>
      <c r="MAC1" s="12" t="s">
        <v>1902</v>
      </c>
      <c r="MAD1" s="12" t="s">
        <v>2089</v>
      </c>
      <c r="MAE1" s="12" t="s">
        <v>2090</v>
      </c>
      <c r="MAF1" s="12" t="s">
        <v>2092</v>
      </c>
      <c r="MAG1" s="12" t="s">
        <v>3400</v>
      </c>
      <c r="MAH1" s="12" t="s">
        <v>75</v>
      </c>
      <c r="MAI1" s="12" t="s">
        <v>126</v>
      </c>
      <c r="MAJ1" s="12" t="s">
        <v>3402</v>
      </c>
      <c r="MAK1" s="12" t="s">
        <v>1902</v>
      </c>
      <c r="MAL1" s="12" t="s">
        <v>2089</v>
      </c>
      <c r="MAM1" s="12" t="s">
        <v>2090</v>
      </c>
      <c r="MAN1" s="12" t="s">
        <v>2092</v>
      </c>
      <c r="MAO1" s="12" t="s">
        <v>3400</v>
      </c>
      <c r="MAP1" s="12" t="s">
        <v>75</v>
      </c>
      <c r="MAQ1" s="12" t="s">
        <v>126</v>
      </c>
      <c r="MAR1" s="12" t="s">
        <v>3402</v>
      </c>
      <c r="MAS1" s="12" t="s">
        <v>1902</v>
      </c>
      <c r="MAT1" s="12" t="s">
        <v>2089</v>
      </c>
      <c r="MAU1" s="12" t="s">
        <v>2090</v>
      </c>
      <c r="MAV1" s="12" t="s">
        <v>2092</v>
      </c>
      <c r="MAW1" s="12" t="s">
        <v>3400</v>
      </c>
      <c r="MAX1" s="12" t="s">
        <v>75</v>
      </c>
      <c r="MAY1" s="12" t="s">
        <v>126</v>
      </c>
      <c r="MAZ1" s="12" t="s">
        <v>3402</v>
      </c>
      <c r="MBA1" s="12" t="s">
        <v>1902</v>
      </c>
      <c r="MBB1" s="12" t="s">
        <v>2089</v>
      </c>
      <c r="MBC1" s="12" t="s">
        <v>2090</v>
      </c>
      <c r="MBD1" s="12" t="s">
        <v>2092</v>
      </c>
      <c r="MBE1" s="12" t="s">
        <v>3400</v>
      </c>
      <c r="MBF1" s="12" t="s">
        <v>75</v>
      </c>
      <c r="MBG1" s="12" t="s">
        <v>126</v>
      </c>
      <c r="MBH1" s="12" t="s">
        <v>3402</v>
      </c>
      <c r="MBI1" s="12" t="s">
        <v>1902</v>
      </c>
      <c r="MBJ1" s="12" t="s">
        <v>2089</v>
      </c>
      <c r="MBK1" s="12" t="s">
        <v>2090</v>
      </c>
      <c r="MBL1" s="12" t="s">
        <v>2092</v>
      </c>
      <c r="MBM1" s="12" t="s">
        <v>3400</v>
      </c>
      <c r="MBN1" s="12" t="s">
        <v>75</v>
      </c>
      <c r="MBO1" s="12" t="s">
        <v>126</v>
      </c>
      <c r="MBP1" s="12" t="s">
        <v>3402</v>
      </c>
      <c r="MBQ1" s="12" t="s">
        <v>1902</v>
      </c>
      <c r="MBR1" s="12" t="s">
        <v>2089</v>
      </c>
      <c r="MBS1" s="12" t="s">
        <v>2090</v>
      </c>
      <c r="MBT1" s="12" t="s">
        <v>2092</v>
      </c>
      <c r="MBU1" s="12" t="s">
        <v>3400</v>
      </c>
      <c r="MBV1" s="12" t="s">
        <v>75</v>
      </c>
      <c r="MBW1" s="12" t="s">
        <v>126</v>
      </c>
      <c r="MBX1" s="12" t="s">
        <v>3402</v>
      </c>
      <c r="MBY1" s="12" t="s">
        <v>1902</v>
      </c>
      <c r="MBZ1" s="12" t="s">
        <v>2089</v>
      </c>
      <c r="MCA1" s="12" t="s">
        <v>2090</v>
      </c>
      <c r="MCB1" s="12" t="s">
        <v>2092</v>
      </c>
      <c r="MCC1" s="12" t="s">
        <v>3400</v>
      </c>
      <c r="MCD1" s="12" t="s">
        <v>75</v>
      </c>
      <c r="MCE1" s="12" t="s">
        <v>126</v>
      </c>
      <c r="MCF1" s="12" t="s">
        <v>3402</v>
      </c>
      <c r="MCG1" s="12" t="s">
        <v>1902</v>
      </c>
      <c r="MCH1" s="12" t="s">
        <v>2089</v>
      </c>
      <c r="MCI1" s="12" t="s">
        <v>2090</v>
      </c>
      <c r="MCJ1" s="12" t="s">
        <v>2092</v>
      </c>
      <c r="MCK1" s="12" t="s">
        <v>3400</v>
      </c>
      <c r="MCL1" s="12" t="s">
        <v>75</v>
      </c>
      <c r="MCM1" s="12" t="s">
        <v>126</v>
      </c>
      <c r="MCN1" s="12" t="s">
        <v>3402</v>
      </c>
      <c r="MCO1" s="12" t="s">
        <v>1902</v>
      </c>
      <c r="MCP1" s="12" t="s">
        <v>2089</v>
      </c>
      <c r="MCQ1" s="12" t="s">
        <v>2090</v>
      </c>
      <c r="MCR1" s="12" t="s">
        <v>2092</v>
      </c>
      <c r="MCS1" s="12" t="s">
        <v>3400</v>
      </c>
      <c r="MCT1" s="12" t="s">
        <v>75</v>
      </c>
      <c r="MCU1" s="12" t="s">
        <v>126</v>
      </c>
      <c r="MCV1" s="12" t="s">
        <v>3402</v>
      </c>
      <c r="MCW1" s="12" t="s">
        <v>1902</v>
      </c>
      <c r="MCX1" s="12" t="s">
        <v>2089</v>
      </c>
      <c r="MCY1" s="12" t="s">
        <v>2090</v>
      </c>
      <c r="MCZ1" s="12" t="s">
        <v>2092</v>
      </c>
      <c r="MDA1" s="12" t="s">
        <v>3400</v>
      </c>
      <c r="MDB1" s="12" t="s">
        <v>75</v>
      </c>
      <c r="MDC1" s="12" t="s">
        <v>126</v>
      </c>
      <c r="MDD1" s="12" t="s">
        <v>3402</v>
      </c>
      <c r="MDE1" s="12" t="s">
        <v>1902</v>
      </c>
      <c r="MDF1" s="12" t="s">
        <v>2089</v>
      </c>
      <c r="MDG1" s="12" t="s">
        <v>2090</v>
      </c>
      <c r="MDH1" s="12" t="s">
        <v>2092</v>
      </c>
      <c r="MDI1" s="12" t="s">
        <v>3400</v>
      </c>
      <c r="MDJ1" s="12" t="s">
        <v>75</v>
      </c>
      <c r="MDK1" s="12" t="s">
        <v>126</v>
      </c>
      <c r="MDL1" s="12" t="s">
        <v>3402</v>
      </c>
      <c r="MDM1" s="12" t="s">
        <v>1902</v>
      </c>
      <c r="MDN1" s="12" t="s">
        <v>2089</v>
      </c>
      <c r="MDO1" s="12" t="s">
        <v>2090</v>
      </c>
      <c r="MDP1" s="12" t="s">
        <v>2092</v>
      </c>
      <c r="MDQ1" s="12" t="s">
        <v>3400</v>
      </c>
      <c r="MDR1" s="12" t="s">
        <v>75</v>
      </c>
      <c r="MDS1" s="12" t="s">
        <v>126</v>
      </c>
      <c r="MDT1" s="12" t="s">
        <v>3402</v>
      </c>
      <c r="MDU1" s="12" t="s">
        <v>1902</v>
      </c>
      <c r="MDV1" s="12" t="s">
        <v>2089</v>
      </c>
      <c r="MDW1" s="12" t="s">
        <v>2090</v>
      </c>
      <c r="MDX1" s="12" t="s">
        <v>2092</v>
      </c>
      <c r="MDY1" s="12" t="s">
        <v>3400</v>
      </c>
      <c r="MDZ1" s="12" t="s">
        <v>75</v>
      </c>
      <c r="MEA1" s="12" t="s">
        <v>126</v>
      </c>
      <c r="MEB1" s="12" t="s">
        <v>3402</v>
      </c>
      <c r="MEC1" s="12" t="s">
        <v>1902</v>
      </c>
      <c r="MED1" s="12" t="s">
        <v>2089</v>
      </c>
      <c r="MEE1" s="12" t="s">
        <v>2090</v>
      </c>
      <c r="MEF1" s="12" t="s">
        <v>2092</v>
      </c>
      <c r="MEG1" s="12" t="s">
        <v>3400</v>
      </c>
      <c r="MEH1" s="12" t="s">
        <v>75</v>
      </c>
      <c r="MEI1" s="12" t="s">
        <v>126</v>
      </c>
      <c r="MEJ1" s="12" t="s">
        <v>3402</v>
      </c>
      <c r="MEK1" s="12" t="s">
        <v>1902</v>
      </c>
      <c r="MEL1" s="12" t="s">
        <v>2089</v>
      </c>
      <c r="MEM1" s="12" t="s">
        <v>2090</v>
      </c>
      <c r="MEN1" s="12" t="s">
        <v>2092</v>
      </c>
      <c r="MEO1" s="12" t="s">
        <v>3400</v>
      </c>
      <c r="MEP1" s="12" t="s">
        <v>75</v>
      </c>
      <c r="MEQ1" s="12" t="s">
        <v>126</v>
      </c>
      <c r="MER1" s="12" t="s">
        <v>3402</v>
      </c>
      <c r="MES1" s="12" t="s">
        <v>1902</v>
      </c>
      <c r="MET1" s="12" t="s">
        <v>2089</v>
      </c>
      <c r="MEU1" s="12" t="s">
        <v>2090</v>
      </c>
      <c r="MEV1" s="12" t="s">
        <v>2092</v>
      </c>
      <c r="MEW1" s="12" t="s">
        <v>3400</v>
      </c>
      <c r="MEX1" s="12" t="s">
        <v>75</v>
      </c>
      <c r="MEY1" s="12" t="s">
        <v>126</v>
      </c>
      <c r="MEZ1" s="12" t="s">
        <v>3402</v>
      </c>
      <c r="MFA1" s="12" t="s">
        <v>1902</v>
      </c>
      <c r="MFB1" s="12" t="s">
        <v>2089</v>
      </c>
      <c r="MFC1" s="12" t="s">
        <v>2090</v>
      </c>
      <c r="MFD1" s="12" t="s">
        <v>2092</v>
      </c>
      <c r="MFE1" s="12" t="s">
        <v>3400</v>
      </c>
      <c r="MFF1" s="12" t="s">
        <v>75</v>
      </c>
      <c r="MFG1" s="12" t="s">
        <v>126</v>
      </c>
      <c r="MFH1" s="12" t="s">
        <v>3402</v>
      </c>
      <c r="MFI1" s="12" t="s">
        <v>1902</v>
      </c>
      <c r="MFJ1" s="12" t="s">
        <v>2089</v>
      </c>
      <c r="MFK1" s="12" t="s">
        <v>2090</v>
      </c>
      <c r="MFL1" s="12" t="s">
        <v>2092</v>
      </c>
      <c r="MFM1" s="12" t="s">
        <v>3400</v>
      </c>
      <c r="MFN1" s="12" t="s">
        <v>75</v>
      </c>
      <c r="MFO1" s="12" t="s">
        <v>126</v>
      </c>
      <c r="MFP1" s="12" t="s">
        <v>3402</v>
      </c>
      <c r="MFQ1" s="12" t="s">
        <v>1902</v>
      </c>
      <c r="MFR1" s="12" t="s">
        <v>2089</v>
      </c>
      <c r="MFS1" s="12" t="s">
        <v>2090</v>
      </c>
      <c r="MFT1" s="12" t="s">
        <v>2092</v>
      </c>
      <c r="MFU1" s="12" t="s">
        <v>3400</v>
      </c>
      <c r="MFV1" s="12" t="s">
        <v>75</v>
      </c>
      <c r="MFW1" s="12" t="s">
        <v>126</v>
      </c>
      <c r="MFX1" s="12" t="s">
        <v>3402</v>
      </c>
      <c r="MFY1" s="12" t="s">
        <v>1902</v>
      </c>
      <c r="MFZ1" s="12" t="s">
        <v>2089</v>
      </c>
      <c r="MGA1" s="12" t="s">
        <v>2090</v>
      </c>
      <c r="MGB1" s="12" t="s">
        <v>2092</v>
      </c>
      <c r="MGC1" s="12" t="s">
        <v>3400</v>
      </c>
      <c r="MGD1" s="12" t="s">
        <v>75</v>
      </c>
      <c r="MGE1" s="12" t="s">
        <v>126</v>
      </c>
      <c r="MGF1" s="12" t="s">
        <v>3402</v>
      </c>
      <c r="MGG1" s="12" t="s">
        <v>1902</v>
      </c>
      <c r="MGH1" s="12" t="s">
        <v>2089</v>
      </c>
      <c r="MGI1" s="12" t="s">
        <v>2090</v>
      </c>
      <c r="MGJ1" s="12" t="s">
        <v>2092</v>
      </c>
      <c r="MGK1" s="12" t="s">
        <v>3400</v>
      </c>
      <c r="MGL1" s="12" t="s">
        <v>75</v>
      </c>
      <c r="MGM1" s="12" t="s">
        <v>126</v>
      </c>
      <c r="MGN1" s="12" t="s">
        <v>3402</v>
      </c>
      <c r="MGO1" s="12" t="s">
        <v>1902</v>
      </c>
      <c r="MGP1" s="12" t="s">
        <v>2089</v>
      </c>
      <c r="MGQ1" s="12" t="s">
        <v>2090</v>
      </c>
      <c r="MGR1" s="12" t="s">
        <v>2092</v>
      </c>
      <c r="MGS1" s="12" t="s">
        <v>3400</v>
      </c>
      <c r="MGT1" s="12" t="s">
        <v>75</v>
      </c>
      <c r="MGU1" s="12" t="s">
        <v>126</v>
      </c>
      <c r="MGV1" s="12" t="s">
        <v>3402</v>
      </c>
      <c r="MGW1" s="12" t="s">
        <v>1902</v>
      </c>
      <c r="MGX1" s="12" t="s">
        <v>2089</v>
      </c>
      <c r="MGY1" s="12" t="s">
        <v>2090</v>
      </c>
      <c r="MGZ1" s="12" t="s">
        <v>2092</v>
      </c>
      <c r="MHA1" s="12" t="s">
        <v>3400</v>
      </c>
      <c r="MHB1" s="12" t="s">
        <v>75</v>
      </c>
      <c r="MHC1" s="12" t="s">
        <v>126</v>
      </c>
      <c r="MHD1" s="12" t="s">
        <v>3402</v>
      </c>
      <c r="MHE1" s="12" t="s">
        <v>1902</v>
      </c>
      <c r="MHF1" s="12" t="s">
        <v>2089</v>
      </c>
      <c r="MHG1" s="12" t="s">
        <v>2090</v>
      </c>
      <c r="MHH1" s="12" t="s">
        <v>2092</v>
      </c>
      <c r="MHI1" s="12" t="s">
        <v>3400</v>
      </c>
      <c r="MHJ1" s="12" t="s">
        <v>75</v>
      </c>
      <c r="MHK1" s="12" t="s">
        <v>126</v>
      </c>
      <c r="MHL1" s="12" t="s">
        <v>3402</v>
      </c>
      <c r="MHM1" s="12" t="s">
        <v>1902</v>
      </c>
      <c r="MHN1" s="12" t="s">
        <v>2089</v>
      </c>
      <c r="MHO1" s="12" t="s">
        <v>2090</v>
      </c>
      <c r="MHP1" s="12" t="s">
        <v>2092</v>
      </c>
      <c r="MHQ1" s="12" t="s">
        <v>3400</v>
      </c>
      <c r="MHR1" s="12" t="s">
        <v>75</v>
      </c>
      <c r="MHS1" s="12" t="s">
        <v>126</v>
      </c>
      <c r="MHT1" s="12" t="s">
        <v>3402</v>
      </c>
      <c r="MHU1" s="12" t="s">
        <v>1902</v>
      </c>
      <c r="MHV1" s="12" t="s">
        <v>2089</v>
      </c>
      <c r="MHW1" s="12" t="s">
        <v>2090</v>
      </c>
      <c r="MHX1" s="12" t="s">
        <v>2092</v>
      </c>
      <c r="MHY1" s="12" t="s">
        <v>3400</v>
      </c>
      <c r="MHZ1" s="12" t="s">
        <v>75</v>
      </c>
      <c r="MIA1" s="12" t="s">
        <v>126</v>
      </c>
      <c r="MIB1" s="12" t="s">
        <v>3402</v>
      </c>
      <c r="MIC1" s="12" t="s">
        <v>1902</v>
      </c>
      <c r="MID1" s="12" t="s">
        <v>2089</v>
      </c>
      <c r="MIE1" s="12" t="s">
        <v>2090</v>
      </c>
      <c r="MIF1" s="12" t="s">
        <v>2092</v>
      </c>
      <c r="MIG1" s="12" t="s">
        <v>3400</v>
      </c>
      <c r="MIH1" s="12" t="s">
        <v>75</v>
      </c>
      <c r="MII1" s="12" t="s">
        <v>126</v>
      </c>
      <c r="MIJ1" s="12" t="s">
        <v>3402</v>
      </c>
      <c r="MIK1" s="12" t="s">
        <v>1902</v>
      </c>
      <c r="MIL1" s="12" t="s">
        <v>2089</v>
      </c>
      <c r="MIM1" s="12" t="s">
        <v>2090</v>
      </c>
      <c r="MIN1" s="12" t="s">
        <v>2092</v>
      </c>
      <c r="MIO1" s="12" t="s">
        <v>3400</v>
      </c>
      <c r="MIP1" s="12" t="s">
        <v>75</v>
      </c>
      <c r="MIQ1" s="12" t="s">
        <v>126</v>
      </c>
      <c r="MIR1" s="12" t="s">
        <v>3402</v>
      </c>
      <c r="MIS1" s="12" t="s">
        <v>1902</v>
      </c>
      <c r="MIT1" s="12" t="s">
        <v>2089</v>
      </c>
      <c r="MIU1" s="12" t="s">
        <v>2090</v>
      </c>
      <c r="MIV1" s="12" t="s">
        <v>2092</v>
      </c>
      <c r="MIW1" s="12" t="s">
        <v>3400</v>
      </c>
      <c r="MIX1" s="12" t="s">
        <v>75</v>
      </c>
      <c r="MIY1" s="12" t="s">
        <v>126</v>
      </c>
      <c r="MIZ1" s="12" t="s">
        <v>3402</v>
      </c>
      <c r="MJA1" s="12" t="s">
        <v>1902</v>
      </c>
      <c r="MJB1" s="12" t="s">
        <v>2089</v>
      </c>
      <c r="MJC1" s="12" t="s">
        <v>2090</v>
      </c>
      <c r="MJD1" s="12" t="s">
        <v>2092</v>
      </c>
      <c r="MJE1" s="12" t="s">
        <v>3400</v>
      </c>
      <c r="MJF1" s="12" t="s">
        <v>75</v>
      </c>
      <c r="MJG1" s="12" t="s">
        <v>126</v>
      </c>
      <c r="MJH1" s="12" t="s">
        <v>3402</v>
      </c>
      <c r="MJI1" s="12" t="s">
        <v>1902</v>
      </c>
      <c r="MJJ1" s="12" t="s">
        <v>2089</v>
      </c>
      <c r="MJK1" s="12" t="s">
        <v>2090</v>
      </c>
      <c r="MJL1" s="12" t="s">
        <v>2092</v>
      </c>
      <c r="MJM1" s="12" t="s">
        <v>3400</v>
      </c>
      <c r="MJN1" s="12" t="s">
        <v>75</v>
      </c>
      <c r="MJO1" s="12" t="s">
        <v>126</v>
      </c>
      <c r="MJP1" s="12" t="s">
        <v>3402</v>
      </c>
      <c r="MJQ1" s="12" t="s">
        <v>1902</v>
      </c>
      <c r="MJR1" s="12" t="s">
        <v>2089</v>
      </c>
      <c r="MJS1" s="12" t="s">
        <v>2090</v>
      </c>
      <c r="MJT1" s="12" t="s">
        <v>2092</v>
      </c>
      <c r="MJU1" s="12" t="s">
        <v>3400</v>
      </c>
      <c r="MJV1" s="12" t="s">
        <v>75</v>
      </c>
      <c r="MJW1" s="12" t="s">
        <v>126</v>
      </c>
      <c r="MJX1" s="12" t="s">
        <v>3402</v>
      </c>
      <c r="MJY1" s="12" t="s">
        <v>1902</v>
      </c>
      <c r="MJZ1" s="12" t="s">
        <v>2089</v>
      </c>
      <c r="MKA1" s="12" t="s">
        <v>2090</v>
      </c>
      <c r="MKB1" s="12" t="s">
        <v>2092</v>
      </c>
      <c r="MKC1" s="12" t="s">
        <v>3400</v>
      </c>
      <c r="MKD1" s="12" t="s">
        <v>75</v>
      </c>
      <c r="MKE1" s="12" t="s">
        <v>126</v>
      </c>
      <c r="MKF1" s="12" t="s">
        <v>3402</v>
      </c>
      <c r="MKG1" s="12" t="s">
        <v>1902</v>
      </c>
      <c r="MKH1" s="12" t="s">
        <v>2089</v>
      </c>
      <c r="MKI1" s="12" t="s">
        <v>2090</v>
      </c>
      <c r="MKJ1" s="12" t="s">
        <v>2092</v>
      </c>
      <c r="MKK1" s="12" t="s">
        <v>3400</v>
      </c>
      <c r="MKL1" s="12" t="s">
        <v>75</v>
      </c>
      <c r="MKM1" s="12" t="s">
        <v>126</v>
      </c>
      <c r="MKN1" s="12" t="s">
        <v>3402</v>
      </c>
      <c r="MKO1" s="12" t="s">
        <v>1902</v>
      </c>
      <c r="MKP1" s="12" t="s">
        <v>2089</v>
      </c>
      <c r="MKQ1" s="12" t="s">
        <v>2090</v>
      </c>
      <c r="MKR1" s="12" t="s">
        <v>2092</v>
      </c>
      <c r="MKS1" s="12" t="s">
        <v>3400</v>
      </c>
      <c r="MKT1" s="12" t="s">
        <v>75</v>
      </c>
      <c r="MKU1" s="12" t="s">
        <v>126</v>
      </c>
      <c r="MKV1" s="12" t="s">
        <v>3402</v>
      </c>
      <c r="MKW1" s="12" t="s">
        <v>1902</v>
      </c>
      <c r="MKX1" s="12" t="s">
        <v>2089</v>
      </c>
      <c r="MKY1" s="12" t="s">
        <v>2090</v>
      </c>
      <c r="MKZ1" s="12" t="s">
        <v>2092</v>
      </c>
      <c r="MLA1" s="12" t="s">
        <v>3400</v>
      </c>
      <c r="MLB1" s="12" t="s">
        <v>75</v>
      </c>
      <c r="MLC1" s="12" t="s">
        <v>126</v>
      </c>
      <c r="MLD1" s="12" t="s">
        <v>3402</v>
      </c>
      <c r="MLE1" s="12" t="s">
        <v>1902</v>
      </c>
      <c r="MLF1" s="12" t="s">
        <v>2089</v>
      </c>
      <c r="MLG1" s="12" t="s">
        <v>2090</v>
      </c>
      <c r="MLH1" s="12" t="s">
        <v>2092</v>
      </c>
      <c r="MLI1" s="12" t="s">
        <v>3400</v>
      </c>
      <c r="MLJ1" s="12" t="s">
        <v>75</v>
      </c>
      <c r="MLK1" s="12" t="s">
        <v>126</v>
      </c>
      <c r="MLL1" s="12" t="s">
        <v>3402</v>
      </c>
      <c r="MLM1" s="12" t="s">
        <v>1902</v>
      </c>
      <c r="MLN1" s="12" t="s">
        <v>2089</v>
      </c>
      <c r="MLO1" s="12" t="s">
        <v>2090</v>
      </c>
      <c r="MLP1" s="12" t="s">
        <v>2092</v>
      </c>
      <c r="MLQ1" s="12" t="s">
        <v>3400</v>
      </c>
      <c r="MLR1" s="12" t="s">
        <v>75</v>
      </c>
      <c r="MLS1" s="12" t="s">
        <v>126</v>
      </c>
      <c r="MLT1" s="12" t="s">
        <v>3402</v>
      </c>
      <c r="MLU1" s="12" t="s">
        <v>1902</v>
      </c>
      <c r="MLV1" s="12" t="s">
        <v>2089</v>
      </c>
      <c r="MLW1" s="12" t="s">
        <v>2090</v>
      </c>
      <c r="MLX1" s="12" t="s">
        <v>2092</v>
      </c>
      <c r="MLY1" s="12" t="s">
        <v>3400</v>
      </c>
      <c r="MLZ1" s="12" t="s">
        <v>75</v>
      </c>
      <c r="MMA1" s="12" t="s">
        <v>126</v>
      </c>
      <c r="MMB1" s="12" t="s">
        <v>3402</v>
      </c>
      <c r="MMC1" s="12" t="s">
        <v>1902</v>
      </c>
      <c r="MMD1" s="12" t="s">
        <v>2089</v>
      </c>
      <c r="MME1" s="12" t="s">
        <v>2090</v>
      </c>
      <c r="MMF1" s="12" t="s">
        <v>2092</v>
      </c>
      <c r="MMG1" s="12" t="s">
        <v>3400</v>
      </c>
      <c r="MMH1" s="12" t="s">
        <v>75</v>
      </c>
      <c r="MMI1" s="12" t="s">
        <v>126</v>
      </c>
      <c r="MMJ1" s="12" t="s">
        <v>3402</v>
      </c>
      <c r="MMK1" s="12" t="s">
        <v>1902</v>
      </c>
      <c r="MML1" s="12" t="s">
        <v>2089</v>
      </c>
      <c r="MMM1" s="12" t="s">
        <v>2090</v>
      </c>
      <c r="MMN1" s="12" t="s">
        <v>2092</v>
      </c>
      <c r="MMO1" s="12" t="s">
        <v>3400</v>
      </c>
      <c r="MMP1" s="12" t="s">
        <v>75</v>
      </c>
      <c r="MMQ1" s="12" t="s">
        <v>126</v>
      </c>
      <c r="MMR1" s="12" t="s">
        <v>3402</v>
      </c>
      <c r="MMS1" s="12" t="s">
        <v>1902</v>
      </c>
      <c r="MMT1" s="12" t="s">
        <v>2089</v>
      </c>
      <c r="MMU1" s="12" t="s">
        <v>2090</v>
      </c>
      <c r="MMV1" s="12" t="s">
        <v>2092</v>
      </c>
      <c r="MMW1" s="12" t="s">
        <v>3400</v>
      </c>
      <c r="MMX1" s="12" t="s">
        <v>75</v>
      </c>
      <c r="MMY1" s="12" t="s">
        <v>126</v>
      </c>
      <c r="MMZ1" s="12" t="s">
        <v>3402</v>
      </c>
      <c r="MNA1" s="12" t="s">
        <v>1902</v>
      </c>
      <c r="MNB1" s="12" t="s">
        <v>2089</v>
      </c>
      <c r="MNC1" s="12" t="s">
        <v>2090</v>
      </c>
      <c r="MND1" s="12" t="s">
        <v>2092</v>
      </c>
      <c r="MNE1" s="12" t="s">
        <v>3400</v>
      </c>
      <c r="MNF1" s="12" t="s">
        <v>75</v>
      </c>
      <c r="MNG1" s="12" t="s">
        <v>126</v>
      </c>
      <c r="MNH1" s="12" t="s">
        <v>3402</v>
      </c>
      <c r="MNI1" s="12" t="s">
        <v>1902</v>
      </c>
      <c r="MNJ1" s="12" t="s">
        <v>2089</v>
      </c>
      <c r="MNK1" s="12" t="s">
        <v>2090</v>
      </c>
      <c r="MNL1" s="12" t="s">
        <v>2092</v>
      </c>
      <c r="MNM1" s="12" t="s">
        <v>3400</v>
      </c>
      <c r="MNN1" s="12" t="s">
        <v>75</v>
      </c>
      <c r="MNO1" s="12" t="s">
        <v>126</v>
      </c>
      <c r="MNP1" s="12" t="s">
        <v>3402</v>
      </c>
      <c r="MNQ1" s="12" t="s">
        <v>1902</v>
      </c>
      <c r="MNR1" s="12" t="s">
        <v>2089</v>
      </c>
      <c r="MNS1" s="12" t="s">
        <v>2090</v>
      </c>
      <c r="MNT1" s="12" t="s">
        <v>2092</v>
      </c>
      <c r="MNU1" s="12" t="s">
        <v>3400</v>
      </c>
      <c r="MNV1" s="12" t="s">
        <v>75</v>
      </c>
      <c r="MNW1" s="12" t="s">
        <v>126</v>
      </c>
      <c r="MNX1" s="12" t="s">
        <v>3402</v>
      </c>
      <c r="MNY1" s="12" t="s">
        <v>1902</v>
      </c>
      <c r="MNZ1" s="12" t="s">
        <v>2089</v>
      </c>
      <c r="MOA1" s="12" t="s">
        <v>2090</v>
      </c>
      <c r="MOB1" s="12" t="s">
        <v>2092</v>
      </c>
      <c r="MOC1" s="12" t="s">
        <v>3400</v>
      </c>
      <c r="MOD1" s="12" t="s">
        <v>75</v>
      </c>
      <c r="MOE1" s="12" t="s">
        <v>126</v>
      </c>
      <c r="MOF1" s="12" t="s">
        <v>3402</v>
      </c>
      <c r="MOG1" s="12" t="s">
        <v>1902</v>
      </c>
      <c r="MOH1" s="12" t="s">
        <v>2089</v>
      </c>
      <c r="MOI1" s="12" t="s">
        <v>2090</v>
      </c>
      <c r="MOJ1" s="12" t="s">
        <v>2092</v>
      </c>
      <c r="MOK1" s="12" t="s">
        <v>3400</v>
      </c>
      <c r="MOL1" s="12" t="s">
        <v>75</v>
      </c>
      <c r="MOM1" s="12" t="s">
        <v>126</v>
      </c>
      <c r="MON1" s="12" t="s">
        <v>3402</v>
      </c>
      <c r="MOO1" s="12" t="s">
        <v>1902</v>
      </c>
      <c r="MOP1" s="12" t="s">
        <v>2089</v>
      </c>
      <c r="MOQ1" s="12" t="s">
        <v>2090</v>
      </c>
      <c r="MOR1" s="12" t="s">
        <v>2092</v>
      </c>
      <c r="MOS1" s="12" t="s">
        <v>3400</v>
      </c>
      <c r="MOT1" s="12" t="s">
        <v>75</v>
      </c>
      <c r="MOU1" s="12" t="s">
        <v>126</v>
      </c>
      <c r="MOV1" s="12" t="s">
        <v>3402</v>
      </c>
      <c r="MOW1" s="12" t="s">
        <v>1902</v>
      </c>
      <c r="MOX1" s="12" t="s">
        <v>2089</v>
      </c>
      <c r="MOY1" s="12" t="s">
        <v>2090</v>
      </c>
      <c r="MOZ1" s="12" t="s">
        <v>2092</v>
      </c>
      <c r="MPA1" s="12" t="s">
        <v>3400</v>
      </c>
      <c r="MPB1" s="12" t="s">
        <v>75</v>
      </c>
      <c r="MPC1" s="12" t="s">
        <v>126</v>
      </c>
      <c r="MPD1" s="12" t="s">
        <v>3402</v>
      </c>
      <c r="MPE1" s="12" t="s">
        <v>1902</v>
      </c>
      <c r="MPF1" s="12" t="s">
        <v>2089</v>
      </c>
      <c r="MPG1" s="12" t="s">
        <v>2090</v>
      </c>
      <c r="MPH1" s="12" t="s">
        <v>2092</v>
      </c>
      <c r="MPI1" s="12" t="s">
        <v>3400</v>
      </c>
      <c r="MPJ1" s="12" t="s">
        <v>75</v>
      </c>
      <c r="MPK1" s="12" t="s">
        <v>126</v>
      </c>
      <c r="MPL1" s="12" t="s">
        <v>3402</v>
      </c>
      <c r="MPM1" s="12" t="s">
        <v>1902</v>
      </c>
      <c r="MPN1" s="12" t="s">
        <v>2089</v>
      </c>
      <c r="MPO1" s="12" t="s">
        <v>2090</v>
      </c>
      <c r="MPP1" s="12" t="s">
        <v>2092</v>
      </c>
      <c r="MPQ1" s="12" t="s">
        <v>3400</v>
      </c>
      <c r="MPR1" s="12" t="s">
        <v>75</v>
      </c>
      <c r="MPS1" s="12" t="s">
        <v>126</v>
      </c>
      <c r="MPT1" s="12" t="s">
        <v>3402</v>
      </c>
      <c r="MPU1" s="12" t="s">
        <v>1902</v>
      </c>
      <c r="MPV1" s="12" t="s">
        <v>2089</v>
      </c>
      <c r="MPW1" s="12" t="s">
        <v>2090</v>
      </c>
      <c r="MPX1" s="12" t="s">
        <v>2092</v>
      </c>
      <c r="MPY1" s="12" t="s">
        <v>3400</v>
      </c>
      <c r="MPZ1" s="12" t="s">
        <v>75</v>
      </c>
      <c r="MQA1" s="12" t="s">
        <v>126</v>
      </c>
      <c r="MQB1" s="12" t="s">
        <v>3402</v>
      </c>
      <c r="MQC1" s="12" t="s">
        <v>1902</v>
      </c>
      <c r="MQD1" s="12" t="s">
        <v>2089</v>
      </c>
      <c r="MQE1" s="12" t="s">
        <v>2090</v>
      </c>
      <c r="MQF1" s="12" t="s">
        <v>2092</v>
      </c>
      <c r="MQG1" s="12" t="s">
        <v>3400</v>
      </c>
      <c r="MQH1" s="12" t="s">
        <v>75</v>
      </c>
      <c r="MQI1" s="12" t="s">
        <v>126</v>
      </c>
      <c r="MQJ1" s="12" t="s">
        <v>3402</v>
      </c>
      <c r="MQK1" s="12" t="s">
        <v>1902</v>
      </c>
      <c r="MQL1" s="12" t="s">
        <v>2089</v>
      </c>
      <c r="MQM1" s="12" t="s">
        <v>2090</v>
      </c>
      <c r="MQN1" s="12" t="s">
        <v>2092</v>
      </c>
      <c r="MQO1" s="12" t="s">
        <v>3400</v>
      </c>
      <c r="MQP1" s="12" t="s">
        <v>75</v>
      </c>
      <c r="MQQ1" s="12" t="s">
        <v>126</v>
      </c>
      <c r="MQR1" s="12" t="s">
        <v>3402</v>
      </c>
      <c r="MQS1" s="12" t="s">
        <v>1902</v>
      </c>
      <c r="MQT1" s="12" t="s">
        <v>2089</v>
      </c>
      <c r="MQU1" s="12" t="s">
        <v>2090</v>
      </c>
      <c r="MQV1" s="12" t="s">
        <v>2092</v>
      </c>
      <c r="MQW1" s="12" t="s">
        <v>3400</v>
      </c>
      <c r="MQX1" s="12" t="s">
        <v>75</v>
      </c>
      <c r="MQY1" s="12" t="s">
        <v>126</v>
      </c>
      <c r="MQZ1" s="12" t="s">
        <v>3402</v>
      </c>
      <c r="MRA1" s="12" t="s">
        <v>1902</v>
      </c>
      <c r="MRB1" s="12" t="s">
        <v>2089</v>
      </c>
      <c r="MRC1" s="12" t="s">
        <v>2090</v>
      </c>
      <c r="MRD1" s="12" t="s">
        <v>2092</v>
      </c>
      <c r="MRE1" s="12" t="s">
        <v>3400</v>
      </c>
      <c r="MRF1" s="12" t="s">
        <v>75</v>
      </c>
      <c r="MRG1" s="12" t="s">
        <v>126</v>
      </c>
      <c r="MRH1" s="12" t="s">
        <v>3402</v>
      </c>
      <c r="MRI1" s="12" t="s">
        <v>1902</v>
      </c>
      <c r="MRJ1" s="12" t="s">
        <v>2089</v>
      </c>
      <c r="MRK1" s="12" t="s">
        <v>2090</v>
      </c>
      <c r="MRL1" s="12" t="s">
        <v>2092</v>
      </c>
      <c r="MRM1" s="12" t="s">
        <v>3400</v>
      </c>
      <c r="MRN1" s="12" t="s">
        <v>75</v>
      </c>
      <c r="MRO1" s="12" t="s">
        <v>126</v>
      </c>
      <c r="MRP1" s="12" t="s">
        <v>3402</v>
      </c>
      <c r="MRQ1" s="12" t="s">
        <v>1902</v>
      </c>
      <c r="MRR1" s="12" t="s">
        <v>2089</v>
      </c>
      <c r="MRS1" s="12" t="s">
        <v>2090</v>
      </c>
      <c r="MRT1" s="12" t="s">
        <v>2092</v>
      </c>
      <c r="MRU1" s="12" t="s">
        <v>3400</v>
      </c>
      <c r="MRV1" s="12" t="s">
        <v>75</v>
      </c>
      <c r="MRW1" s="12" t="s">
        <v>126</v>
      </c>
      <c r="MRX1" s="12" t="s">
        <v>3402</v>
      </c>
      <c r="MRY1" s="12" t="s">
        <v>1902</v>
      </c>
      <c r="MRZ1" s="12" t="s">
        <v>2089</v>
      </c>
      <c r="MSA1" s="12" t="s">
        <v>2090</v>
      </c>
      <c r="MSB1" s="12" t="s">
        <v>2092</v>
      </c>
      <c r="MSC1" s="12" t="s">
        <v>3400</v>
      </c>
      <c r="MSD1" s="12" t="s">
        <v>75</v>
      </c>
      <c r="MSE1" s="12" t="s">
        <v>126</v>
      </c>
      <c r="MSF1" s="12" t="s">
        <v>3402</v>
      </c>
      <c r="MSG1" s="12" t="s">
        <v>1902</v>
      </c>
      <c r="MSH1" s="12" t="s">
        <v>2089</v>
      </c>
      <c r="MSI1" s="12" t="s">
        <v>2090</v>
      </c>
      <c r="MSJ1" s="12" t="s">
        <v>2092</v>
      </c>
      <c r="MSK1" s="12" t="s">
        <v>3400</v>
      </c>
      <c r="MSL1" s="12" t="s">
        <v>75</v>
      </c>
      <c r="MSM1" s="12" t="s">
        <v>126</v>
      </c>
      <c r="MSN1" s="12" t="s">
        <v>3402</v>
      </c>
      <c r="MSO1" s="12" t="s">
        <v>1902</v>
      </c>
      <c r="MSP1" s="12" t="s">
        <v>2089</v>
      </c>
      <c r="MSQ1" s="12" t="s">
        <v>2090</v>
      </c>
      <c r="MSR1" s="12" t="s">
        <v>2092</v>
      </c>
      <c r="MSS1" s="12" t="s">
        <v>3400</v>
      </c>
      <c r="MST1" s="12" t="s">
        <v>75</v>
      </c>
      <c r="MSU1" s="12" t="s">
        <v>126</v>
      </c>
      <c r="MSV1" s="12" t="s">
        <v>3402</v>
      </c>
      <c r="MSW1" s="12" t="s">
        <v>1902</v>
      </c>
      <c r="MSX1" s="12" t="s">
        <v>2089</v>
      </c>
      <c r="MSY1" s="12" t="s">
        <v>2090</v>
      </c>
      <c r="MSZ1" s="12" t="s">
        <v>2092</v>
      </c>
      <c r="MTA1" s="12" t="s">
        <v>3400</v>
      </c>
      <c r="MTB1" s="12" t="s">
        <v>75</v>
      </c>
      <c r="MTC1" s="12" t="s">
        <v>126</v>
      </c>
      <c r="MTD1" s="12" t="s">
        <v>3402</v>
      </c>
      <c r="MTE1" s="12" t="s">
        <v>1902</v>
      </c>
      <c r="MTF1" s="12" t="s">
        <v>2089</v>
      </c>
      <c r="MTG1" s="12" t="s">
        <v>2090</v>
      </c>
      <c r="MTH1" s="12" t="s">
        <v>2092</v>
      </c>
      <c r="MTI1" s="12" t="s">
        <v>3400</v>
      </c>
      <c r="MTJ1" s="12" t="s">
        <v>75</v>
      </c>
      <c r="MTK1" s="12" t="s">
        <v>126</v>
      </c>
      <c r="MTL1" s="12" t="s">
        <v>3402</v>
      </c>
      <c r="MTM1" s="12" t="s">
        <v>1902</v>
      </c>
      <c r="MTN1" s="12" t="s">
        <v>2089</v>
      </c>
      <c r="MTO1" s="12" t="s">
        <v>2090</v>
      </c>
      <c r="MTP1" s="12" t="s">
        <v>2092</v>
      </c>
      <c r="MTQ1" s="12" t="s">
        <v>3400</v>
      </c>
      <c r="MTR1" s="12" t="s">
        <v>75</v>
      </c>
      <c r="MTS1" s="12" t="s">
        <v>126</v>
      </c>
      <c r="MTT1" s="12" t="s">
        <v>3402</v>
      </c>
      <c r="MTU1" s="12" t="s">
        <v>1902</v>
      </c>
      <c r="MTV1" s="12" t="s">
        <v>2089</v>
      </c>
      <c r="MTW1" s="12" t="s">
        <v>2090</v>
      </c>
      <c r="MTX1" s="12" t="s">
        <v>2092</v>
      </c>
      <c r="MTY1" s="12" t="s">
        <v>3400</v>
      </c>
      <c r="MTZ1" s="12" t="s">
        <v>75</v>
      </c>
      <c r="MUA1" s="12" t="s">
        <v>126</v>
      </c>
      <c r="MUB1" s="12" t="s">
        <v>3402</v>
      </c>
      <c r="MUC1" s="12" t="s">
        <v>1902</v>
      </c>
      <c r="MUD1" s="12" t="s">
        <v>2089</v>
      </c>
      <c r="MUE1" s="12" t="s">
        <v>2090</v>
      </c>
      <c r="MUF1" s="12" t="s">
        <v>2092</v>
      </c>
      <c r="MUG1" s="12" t="s">
        <v>3400</v>
      </c>
      <c r="MUH1" s="12" t="s">
        <v>75</v>
      </c>
      <c r="MUI1" s="12" t="s">
        <v>126</v>
      </c>
      <c r="MUJ1" s="12" t="s">
        <v>3402</v>
      </c>
      <c r="MUK1" s="12" t="s">
        <v>1902</v>
      </c>
      <c r="MUL1" s="12" t="s">
        <v>2089</v>
      </c>
      <c r="MUM1" s="12" t="s">
        <v>2090</v>
      </c>
      <c r="MUN1" s="12" t="s">
        <v>2092</v>
      </c>
      <c r="MUO1" s="12" t="s">
        <v>3400</v>
      </c>
      <c r="MUP1" s="12" t="s">
        <v>75</v>
      </c>
      <c r="MUQ1" s="12" t="s">
        <v>126</v>
      </c>
      <c r="MUR1" s="12" t="s">
        <v>3402</v>
      </c>
      <c r="MUS1" s="12" t="s">
        <v>1902</v>
      </c>
      <c r="MUT1" s="12" t="s">
        <v>2089</v>
      </c>
      <c r="MUU1" s="12" t="s">
        <v>2090</v>
      </c>
      <c r="MUV1" s="12" t="s">
        <v>2092</v>
      </c>
      <c r="MUW1" s="12" t="s">
        <v>3400</v>
      </c>
      <c r="MUX1" s="12" t="s">
        <v>75</v>
      </c>
      <c r="MUY1" s="12" t="s">
        <v>126</v>
      </c>
      <c r="MUZ1" s="12" t="s">
        <v>3402</v>
      </c>
      <c r="MVA1" s="12" t="s">
        <v>1902</v>
      </c>
      <c r="MVB1" s="12" t="s">
        <v>2089</v>
      </c>
      <c r="MVC1" s="12" t="s">
        <v>2090</v>
      </c>
      <c r="MVD1" s="12" t="s">
        <v>2092</v>
      </c>
      <c r="MVE1" s="12" t="s">
        <v>3400</v>
      </c>
      <c r="MVF1" s="12" t="s">
        <v>75</v>
      </c>
      <c r="MVG1" s="12" t="s">
        <v>126</v>
      </c>
      <c r="MVH1" s="12" t="s">
        <v>3402</v>
      </c>
      <c r="MVI1" s="12" t="s">
        <v>1902</v>
      </c>
      <c r="MVJ1" s="12" t="s">
        <v>2089</v>
      </c>
      <c r="MVK1" s="12" t="s">
        <v>2090</v>
      </c>
      <c r="MVL1" s="12" t="s">
        <v>2092</v>
      </c>
      <c r="MVM1" s="12" t="s">
        <v>3400</v>
      </c>
      <c r="MVN1" s="12" t="s">
        <v>75</v>
      </c>
      <c r="MVO1" s="12" t="s">
        <v>126</v>
      </c>
      <c r="MVP1" s="12" t="s">
        <v>3402</v>
      </c>
      <c r="MVQ1" s="12" t="s">
        <v>1902</v>
      </c>
      <c r="MVR1" s="12" t="s">
        <v>2089</v>
      </c>
      <c r="MVS1" s="12" t="s">
        <v>2090</v>
      </c>
      <c r="MVT1" s="12" t="s">
        <v>2092</v>
      </c>
      <c r="MVU1" s="12" t="s">
        <v>3400</v>
      </c>
      <c r="MVV1" s="12" t="s">
        <v>75</v>
      </c>
      <c r="MVW1" s="12" t="s">
        <v>126</v>
      </c>
      <c r="MVX1" s="12" t="s">
        <v>3402</v>
      </c>
      <c r="MVY1" s="12" t="s">
        <v>1902</v>
      </c>
      <c r="MVZ1" s="12" t="s">
        <v>2089</v>
      </c>
      <c r="MWA1" s="12" t="s">
        <v>2090</v>
      </c>
      <c r="MWB1" s="12" t="s">
        <v>2092</v>
      </c>
      <c r="MWC1" s="12" t="s">
        <v>3400</v>
      </c>
      <c r="MWD1" s="12" t="s">
        <v>75</v>
      </c>
      <c r="MWE1" s="12" t="s">
        <v>126</v>
      </c>
      <c r="MWF1" s="12" t="s">
        <v>3402</v>
      </c>
      <c r="MWG1" s="12" t="s">
        <v>1902</v>
      </c>
      <c r="MWH1" s="12" t="s">
        <v>2089</v>
      </c>
      <c r="MWI1" s="12" t="s">
        <v>2090</v>
      </c>
      <c r="MWJ1" s="12" t="s">
        <v>2092</v>
      </c>
      <c r="MWK1" s="12" t="s">
        <v>3400</v>
      </c>
      <c r="MWL1" s="12" t="s">
        <v>75</v>
      </c>
      <c r="MWM1" s="12" t="s">
        <v>126</v>
      </c>
      <c r="MWN1" s="12" t="s">
        <v>3402</v>
      </c>
      <c r="MWO1" s="12" t="s">
        <v>1902</v>
      </c>
      <c r="MWP1" s="12" t="s">
        <v>2089</v>
      </c>
      <c r="MWQ1" s="12" t="s">
        <v>2090</v>
      </c>
      <c r="MWR1" s="12" t="s">
        <v>2092</v>
      </c>
      <c r="MWS1" s="12" t="s">
        <v>3400</v>
      </c>
      <c r="MWT1" s="12" t="s">
        <v>75</v>
      </c>
      <c r="MWU1" s="12" t="s">
        <v>126</v>
      </c>
      <c r="MWV1" s="12" t="s">
        <v>3402</v>
      </c>
      <c r="MWW1" s="12" t="s">
        <v>1902</v>
      </c>
      <c r="MWX1" s="12" t="s">
        <v>2089</v>
      </c>
      <c r="MWY1" s="12" t="s">
        <v>2090</v>
      </c>
      <c r="MWZ1" s="12" t="s">
        <v>2092</v>
      </c>
      <c r="MXA1" s="12" t="s">
        <v>3400</v>
      </c>
      <c r="MXB1" s="12" t="s">
        <v>75</v>
      </c>
      <c r="MXC1" s="12" t="s">
        <v>126</v>
      </c>
      <c r="MXD1" s="12" t="s">
        <v>3402</v>
      </c>
      <c r="MXE1" s="12" t="s">
        <v>1902</v>
      </c>
      <c r="MXF1" s="12" t="s">
        <v>2089</v>
      </c>
      <c r="MXG1" s="12" t="s">
        <v>2090</v>
      </c>
      <c r="MXH1" s="12" t="s">
        <v>2092</v>
      </c>
      <c r="MXI1" s="12" t="s">
        <v>3400</v>
      </c>
      <c r="MXJ1" s="12" t="s">
        <v>75</v>
      </c>
      <c r="MXK1" s="12" t="s">
        <v>126</v>
      </c>
      <c r="MXL1" s="12" t="s">
        <v>3402</v>
      </c>
      <c r="MXM1" s="12" t="s">
        <v>1902</v>
      </c>
      <c r="MXN1" s="12" t="s">
        <v>2089</v>
      </c>
      <c r="MXO1" s="12" t="s">
        <v>2090</v>
      </c>
      <c r="MXP1" s="12" t="s">
        <v>2092</v>
      </c>
      <c r="MXQ1" s="12" t="s">
        <v>3400</v>
      </c>
      <c r="MXR1" s="12" t="s">
        <v>75</v>
      </c>
      <c r="MXS1" s="12" t="s">
        <v>126</v>
      </c>
      <c r="MXT1" s="12" t="s">
        <v>3402</v>
      </c>
      <c r="MXU1" s="12" t="s">
        <v>1902</v>
      </c>
      <c r="MXV1" s="12" t="s">
        <v>2089</v>
      </c>
      <c r="MXW1" s="12" t="s">
        <v>2090</v>
      </c>
      <c r="MXX1" s="12" t="s">
        <v>2092</v>
      </c>
      <c r="MXY1" s="12" t="s">
        <v>3400</v>
      </c>
      <c r="MXZ1" s="12" t="s">
        <v>75</v>
      </c>
      <c r="MYA1" s="12" t="s">
        <v>126</v>
      </c>
      <c r="MYB1" s="12" t="s">
        <v>3402</v>
      </c>
      <c r="MYC1" s="12" t="s">
        <v>1902</v>
      </c>
      <c r="MYD1" s="12" t="s">
        <v>2089</v>
      </c>
      <c r="MYE1" s="12" t="s">
        <v>2090</v>
      </c>
      <c r="MYF1" s="12" t="s">
        <v>2092</v>
      </c>
      <c r="MYG1" s="12" t="s">
        <v>3400</v>
      </c>
      <c r="MYH1" s="12" t="s">
        <v>75</v>
      </c>
      <c r="MYI1" s="12" t="s">
        <v>126</v>
      </c>
      <c r="MYJ1" s="12" t="s">
        <v>3402</v>
      </c>
      <c r="MYK1" s="12" t="s">
        <v>1902</v>
      </c>
      <c r="MYL1" s="12" t="s">
        <v>2089</v>
      </c>
      <c r="MYM1" s="12" t="s">
        <v>2090</v>
      </c>
      <c r="MYN1" s="12" t="s">
        <v>2092</v>
      </c>
      <c r="MYO1" s="12" t="s">
        <v>3400</v>
      </c>
      <c r="MYP1" s="12" t="s">
        <v>75</v>
      </c>
      <c r="MYQ1" s="12" t="s">
        <v>126</v>
      </c>
      <c r="MYR1" s="12" t="s">
        <v>3402</v>
      </c>
      <c r="MYS1" s="12" t="s">
        <v>1902</v>
      </c>
      <c r="MYT1" s="12" t="s">
        <v>2089</v>
      </c>
      <c r="MYU1" s="12" t="s">
        <v>2090</v>
      </c>
      <c r="MYV1" s="12" t="s">
        <v>2092</v>
      </c>
      <c r="MYW1" s="12" t="s">
        <v>3400</v>
      </c>
      <c r="MYX1" s="12" t="s">
        <v>75</v>
      </c>
      <c r="MYY1" s="12" t="s">
        <v>126</v>
      </c>
      <c r="MYZ1" s="12" t="s">
        <v>3402</v>
      </c>
      <c r="MZA1" s="12" t="s">
        <v>1902</v>
      </c>
      <c r="MZB1" s="12" t="s">
        <v>2089</v>
      </c>
      <c r="MZC1" s="12" t="s">
        <v>2090</v>
      </c>
      <c r="MZD1" s="12" t="s">
        <v>2092</v>
      </c>
      <c r="MZE1" s="12" t="s">
        <v>3400</v>
      </c>
      <c r="MZF1" s="12" t="s">
        <v>75</v>
      </c>
      <c r="MZG1" s="12" t="s">
        <v>126</v>
      </c>
      <c r="MZH1" s="12" t="s">
        <v>3402</v>
      </c>
      <c r="MZI1" s="12" t="s">
        <v>1902</v>
      </c>
      <c r="MZJ1" s="12" t="s">
        <v>2089</v>
      </c>
      <c r="MZK1" s="12" t="s">
        <v>2090</v>
      </c>
      <c r="MZL1" s="12" t="s">
        <v>2092</v>
      </c>
      <c r="MZM1" s="12" t="s">
        <v>3400</v>
      </c>
      <c r="MZN1" s="12" t="s">
        <v>75</v>
      </c>
      <c r="MZO1" s="12" t="s">
        <v>126</v>
      </c>
      <c r="MZP1" s="12" t="s">
        <v>3402</v>
      </c>
      <c r="MZQ1" s="12" t="s">
        <v>1902</v>
      </c>
      <c r="MZR1" s="12" t="s">
        <v>2089</v>
      </c>
      <c r="MZS1" s="12" t="s">
        <v>2090</v>
      </c>
      <c r="MZT1" s="12" t="s">
        <v>2092</v>
      </c>
      <c r="MZU1" s="12" t="s">
        <v>3400</v>
      </c>
      <c r="MZV1" s="12" t="s">
        <v>75</v>
      </c>
      <c r="MZW1" s="12" t="s">
        <v>126</v>
      </c>
      <c r="MZX1" s="12" t="s">
        <v>3402</v>
      </c>
      <c r="MZY1" s="12" t="s">
        <v>1902</v>
      </c>
      <c r="MZZ1" s="12" t="s">
        <v>2089</v>
      </c>
      <c r="NAA1" s="12" t="s">
        <v>2090</v>
      </c>
      <c r="NAB1" s="12" t="s">
        <v>2092</v>
      </c>
      <c r="NAC1" s="12" t="s">
        <v>3400</v>
      </c>
      <c r="NAD1" s="12" t="s">
        <v>75</v>
      </c>
      <c r="NAE1" s="12" t="s">
        <v>126</v>
      </c>
      <c r="NAF1" s="12" t="s">
        <v>3402</v>
      </c>
      <c r="NAG1" s="12" t="s">
        <v>1902</v>
      </c>
      <c r="NAH1" s="12" t="s">
        <v>2089</v>
      </c>
      <c r="NAI1" s="12" t="s">
        <v>2090</v>
      </c>
      <c r="NAJ1" s="12" t="s">
        <v>2092</v>
      </c>
      <c r="NAK1" s="12" t="s">
        <v>3400</v>
      </c>
      <c r="NAL1" s="12" t="s">
        <v>75</v>
      </c>
      <c r="NAM1" s="12" t="s">
        <v>126</v>
      </c>
      <c r="NAN1" s="12" t="s">
        <v>3402</v>
      </c>
      <c r="NAO1" s="12" t="s">
        <v>1902</v>
      </c>
      <c r="NAP1" s="12" t="s">
        <v>2089</v>
      </c>
      <c r="NAQ1" s="12" t="s">
        <v>2090</v>
      </c>
      <c r="NAR1" s="12" t="s">
        <v>2092</v>
      </c>
      <c r="NAS1" s="12" t="s">
        <v>3400</v>
      </c>
      <c r="NAT1" s="12" t="s">
        <v>75</v>
      </c>
      <c r="NAU1" s="12" t="s">
        <v>126</v>
      </c>
      <c r="NAV1" s="12" t="s">
        <v>3402</v>
      </c>
      <c r="NAW1" s="12" t="s">
        <v>1902</v>
      </c>
      <c r="NAX1" s="12" t="s">
        <v>2089</v>
      </c>
      <c r="NAY1" s="12" t="s">
        <v>2090</v>
      </c>
      <c r="NAZ1" s="12" t="s">
        <v>2092</v>
      </c>
      <c r="NBA1" s="12" t="s">
        <v>3400</v>
      </c>
      <c r="NBB1" s="12" t="s">
        <v>75</v>
      </c>
      <c r="NBC1" s="12" t="s">
        <v>126</v>
      </c>
      <c r="NBD1" s="12" t="s">
        <v>3402</v>
      </c>
      <c r="NBE1" s="12" t="s">
        <v>1902</v>
      </c>
      <c r="NBF1" s="12" t="s">
        <v>2089</v>
      </c>
      <c r="NBG1" s="12" t="s">
        <v>2090</v>
      </c>
      <c r="NBH1" s="12" t="s">
        <v>2092</v>
      </c>
      <c r="NBI1" s="12" t="s">
        <v>3400</v>
      </c>
      <c r="NBJ1" s="12" t="s">
        <v>75</v>
      </c>
      <c r="NBK1" s="12" t="s">
        <v>126</v>
      </c>
      <c r="NBL1" s="12" t="s">
        <v>3402</v>
      </c>
      <c r="NBM1" s="12" t="s">
        <v>1902</v>
      </c>
      <c r="NBN1" s="12" t="s">
        <v>2089</v>
      </c>
      <c r="NBO1" s="12" t="s">
        <v>2090</v>
      </c>
      <c r="NBP1" s="12" t="s">
        <v>2092</v>
      </c>
      <c r="NBQ1" s="12" t="s">
        <v>3400</v>
      </c>
      <c r="NBR1" s="12" t="s">
        <v>75</v>
      </c>
      <c r="NBS1" s="12" t="s">
        <v>126</v>
      </c>
      <c r="NBT1" s="12" t="s">
        <v>3402</v>
      </c>
      <c r="NBU1" s="12" t="s">
        <v>1902</v>
      </c>
      <c r="NBV1" s="12" t="s">
        <v>2089</v>
      </c>
      <c r="NBW1" s="12" t="s">
        <v>2090</v>
      </c>
      <c r="NBX1" s="12" t="s">
        <v>2092</v>
      </c>
      <c r="NBY1" s="12" t="s">
        <v>3400</v>
      </c>
      <c r="NBZ1" s="12" t="s">
        <v>75</v>
      </c>
      <c r="NCA1" s="12" t="s">
        <v>126</v>
      </c>
      <c r="NCB1" s="12" t="s">
        <v>3402</v>
      </c>
      <c r="NCC1" s="12" t="s">
        <v>1902</v>
      </c>
      <c r="NCD1" s="12" t="s">
        <v>2089</v>
      </c>
      <c r="NCE1" s="12" t="s">
        <v>2090</v>
      </c>
      <c r="NCF1" s="12" t="s">
        <v>2092</v>
      </c>
      <c r="NCG1" s="12" t="s">
        <v>3400</v>
      </c>
      <c r="NCH1" s="12" t="s">
        <v>75</v>
      </c>
      <c r="NCI1" s="12" t="s">
        <v>126</v>
      </c>
      <c r="NCJ1" s="12" t="s">
        <v>3402</v>
      </c>
      <c r="NCK1" s="12" t="s">
        <v>1902</v>
      </c>
      <c r="NCL1" s="12" t="s">
        <v>2089</v>
      </c>
      <c r="NCM1" s="12" t="s">
        <v>2090</v>
      </c>
      <c r="NCN1" s="12" t="s">
        <v>2092</v>
      </c>
      <c r="NCO1" s="12" t="s">
        <v>3400</v>
      </c>
      <c r="NCP1" s="12" t="s">
        <v>75</v>
      </c>
      <c r="NCQ1" s="12" t="s">
        <v>126</v>
      </c>
      <c r="NCR1" s="12" t="s">
        <v>3402</v>
      </c>
      <c r="NCS1" s="12" t="s">
        <v>1902</v>
      </c>
      <c r="NCT1" s="12" t="s">
        <v>2089</v>
      </c>
      <c r="NCU1" s="12" t="s">
        <v>2090</v>
      </c>
      <c r="NCV1" s="12" t="s">
        <v>2092</v>
      </c>
      <c r="NCW1" s="12" t="s">
        <v>3400</v>
      </c>
      <c r="NCX1" s="12" t="s">
        <v>75</v>
      </c>
      <c r="NCY1" s="12" t="s">
        <v>126</v>
      </c>
      <c r="NCZ1" s="12" t="s">
        <v>3402</v>
      </c>
      <c r="NDA1" s="12" t="s">
        <v>1902</v>
      </c>
      <c r="NDB1" s="12" t="s">
        <v>2089</v>
      </c>
      <c r="NDC1" s="12" t="s">
        <v>2090</v>
      </c>
      <c r="NDD1" s="12" t="s">
        <v>2092</v>
      </c>
      <c r="NDE1" s="12" t="s">
        <v>3400</v>
      </c>
      <c r="NDF1" s="12" t="s">
        <v>75</v>
      </c>
      <c r="NDG1" s="12" t="s">
        <v>126</v>
      </c>
      <c r="NDH1" s="12" t="s">
        <v>3402</v>
      </c>
      <c r="NDI1" s="12" t="s">
        <v>1902</v>
      </c>
      <c r="NDJ1" s="12" t="s">
        <v>2089</v>
      </c>
      <c r="NDK1" s="12" t="s">
        <v>2090</v>
      </c>
      <c r="NDL1" s="12" t="s">
        <v>2092</v>
      </c>
      <c r="NDM1" s="12" t="s">
        <v>3400</v>
      </c>
      <c r="NDN1" s="12" t="s">
        <v>75</v>
      </c>
      <c r="NDO1" s="12" t="s">
        <v>126</v>
      </c>
      <c r="NDP1" s="12" t="s">
        <v>3402</v>
      </c>
      <c r="NDQ1" s="12" t="s">
        <v>1902</v>
      </c>
      <c r="NDR1" s="12" t="s">
        <v>2089</v>
      </c>
      <c r="NDS1" s="12" t="s">
        <v>2090</v>
      </c>
      <c r="NDT1" s="12" t="s">
        <v>2092</v>
      </c>
      <c r="NDU1" s="12" t="s">
        <v>3400</v>
      </c>
      <c r="NDV1" s="12" t="s">
        <v>75</v>
      </c>
      <c r="NDW1" s="12" t="s">
        <v>126</v>
      </c>
      <c r="NDX1" s="12" t="s">
        <v>3402</v>
      </c>
      <c r="NDY1" s="12" t="s">
        <v>1902</v>
      </c>
      <c r="NDZ1" s="12" t="s">
        <v>2089</v>
      </c>
      <c r="NEA1" s="12" t="s">
        <v>2090</v>
      </c>
      <c r="NEB1" s="12" t="s">
        <v>2092</v>
      </c>
      <c r="NEC1" s="12" t="s">
        <v>3400</v>
      </c>
      <c r="NED1" s="12" t="s">
        <v>75</v>
      </c>
      <c r="NEE1" s="12" t="s">
        <v>126</v>
      </c>
      <c r="NEF1" s="12" t="s">
        <v>3402</v>
      </c>
      <c r="NEG1" s="12" t="s">
        <v>1902</v>
      </c>
      <c r="NEH1" s="12" t="s">
        <v>2089</v>
      </c>
      <c r="NEI1" s="12" t="s">
        <v>2090</v>
      </c>
      <c r="NEJ1" s="12" t="s">
        <v>2092</v>
      </c>
      <c r="NEK1" s="12" t="s">
        <v>3400</v>
      </c>
      <c r="NEL1" s="12" t="s">
        <v>75</v>
      </c>
      <c r="NEM1" s="12" t="s">
        <v>126</v>
      </c>
      <c r="NEN1" s="12" t="s">
        <v>3402</v>
      </c>
      <c r="NEO1" s="12" t="s">
        <v>1902</v>
      </c>
      <c r="NEP1" s="12" t="s">
        <v>2089</v>
      </c>
      <c r="NEQ1" s="12" t="s">
        <v>2090</v>
      </c>
      <c r="NER1" s="12" t="s">
        <v>2092</v>
      </c>
      <c r="NES1" s="12" t="s">
        <v>3400</v>
      </c>
      <c r="NET1" s="12" t="s">
        <v>75</v>
      </c>
      <c r="NEU1" s="12" t="s">
        <v>126</v>
      </c>
      <c r="NEV1" s="12" t="s">
        <v>3402</v>
      </c>
      <c r="NEW1" s="12" t="s">
        <v>1902</v>
      </c>
      <c r="NEX1" s="12" t="s">
        <v>2089</v>
      </c>
      <c r="NEY1" s="12" t="s">
        <v>2090</v>
      </c>
      <c r="NEZ1" s="12" t="s">
        <v>2092</v>
      </c>
      <c r="NFA1" s="12" t="s">
        <v>3400</v>
      </c>
      <c r="NFB1" s="12" t="s">
        <v>75</v>
      </c>
      <c r="NFC1" s="12" t="s">
        <v>126</v>
      </c>
      <c r="NFD1" s="12" t="s">
        <v>3402</v>
      </c>
      <c r="NFE1" s="12" t="s">
        <v>1902</v>
      </c>
      <c r="NFF1" s="12" t="s">
        <v>2089</v>
      </c>
      <c r="NFG1" s="12" t="s">
        <v>2090</v>
      </c>
      <c r="NFH1" s="12" t="s">
        <v>2092</v>
      </c>
      <c r="NFI1" s="12" t="s">
        <v>3400</v>
      </c>
      <c r="NFJ1" s="12" t="s">
        <v>75</v>
      </c>
      <c r="NFK1" s="12" t="s">
        <v>126</v>
      </c>
      <c r="NFL1" s="12" t="s">
        <v>3402</v>
      </c>
      <c r="NFM1" s="12" t="s">
        <v>1902</v>
      </c>
      <c r="NFN1" s="12" t="s">
        <v>2089</v>
      </c>
      <c r="NFO1" s="12" t="s">
        <v>2090</v>
      </c>
      <c r="NFP1" s="12" t="s">
        <v>2092</v>
      </c>
      <c r="NFQ1" s="12" t="s">
        <v>3400</v>
      </c>
      <c r="NFR1" s="12" t="s">
        <v>75</v>
      </c>
      <c r="NFS1" s="12" t="s">
        <v>126</v>
      </c>
      <c r="NFT1" s="12" t="s">
        <v>3402</v>
      </c>
      <c r="NFU1" s="12" t="s">
        <v>1902</v>
      </c>
      <c r="NFV1" s="12" t="s">
        <v>2089</v>
      </c>
      <c r="NFW1" s="12" t="s">
        <v>2090</v>
      </c>
      <c r="NFX1" s="12" t="s">
        <v>2092</v>
      </c>
      <c r="NFY1" s="12" t="s">
        <v>3400</v>
      </c>
      <c r="NFZ1" s="12" t="s">
        <v>75</v>
      </c>
      <c r="NGA1" s="12" t="s">
        <v>126</v>
      </c>
      <c r="NGB1" s="12" t="s">
        <v>3402</v>
      </c>
      <c r="NGC1" s="12" t="s">
        <v>1902</v>
      </c>
      <c r="NGD1" s="12" t="s">
        <v>2089</v>
      </c>
      <c r="NGE1" s="12" t="s">
        <v>2090</v>
      </c>
      <c r="NGF1" s="12" t="s">
        <v>2092</v>
      </c>
      <c r="NGG1" s="12" t="s">
        <v>3400</v>
      </c>
      <c r="NGH1" s="12" t="s">
        <v>75</v>
      </c>
      <c r="NGI1" s="12" t="s">
        <v>126</v>
      </c>
      <c r="NGJ1" s="12" t="s">
        <v>3402</v>
      </c>
      <c r="NGK1" s="12" t="s">
        <v>1902</v>
      </c>
      <c r="NGL1" s="12" t="s">
        <v>2089</v>
      </c>
      <c r="NGM1" s="12" t="s">
        <v>2090</v>
      </c>
      <c r="NGN1" s="12" t="s">
        <v>2092</v>
      </c>
      <c r="NGO1" s="12" t="s">
        <v>3400</v>
      </c>
      <c r="NGP1" s="12" t="s">
        <v>75</v>
      </c>
      <c r="NGQ1" s="12" t="s">
        <v>126</v>
      </c>
      <c r="NGR1" s="12" t="s">
        <v>3402</v>
      </c>
      <c r="NGS1" s="12" t="s">
        <v>1902</v>
      </c>
      <c r="NGT1" s="12" t="s">
        <v>2089</v>
      </c>
      <c r="NGU1" s="12" t="s">
        <v>2090</v>
      </c>
      <c r="NGV1" s="12" t="s">
        <v>2092</v>
      </c>
      <c r="NGW1" s="12" t="s">
        <v>3400</v>
      </c>
      <c r="NGX1" s="12" t="s">
        <v>75</v>
      </c>
      <c r="NGY1" s="12" t="s">
        <v>126</v>
      </c>
      <c r="NGZ1" s="12" t="s">
        <v>3402</v>
      </c>
      <c r="NHA1" s="12" t="s">
        <v>1902</v>
      </c>
      <c r="NHB1" s="12" t="s">
        <v>2089</v>
      </c>
      <c r="NHC1" s="12" t="s">
        <v>2090</v>
      </c>
      <c r="NHD1" s="12" t="s">
        <v>2092</v>
      </c>
      <c r="NHE1" s="12" t="s">
        <v>3400</v>
      </c>
      <c r="NHF1" s="12" t="s">
        <v>75</v>
      </c>
      <c r="NHG1" s="12" t="s">
        <v>126</v>
      </c>
      <c r="NHH1" s="12" t="s">
        <v>3402</v>
      </c>
      <c r="NHI1" s="12" t="s">
        <v>1902</v>
      </c>
      <c r="NHJ1" s="12" t="s">
        <v>2089</v>
      </c>
      <c r="NHK1" s="12" t="s">
        <v>2090</v>
      </c>
      <c r="NHL1" s="12" t="s">
        <v>2092</v>
      </c>
      <c r="NHM1" s="12" t="s">
        <v>3400</v>
      </c>
      <c r="NHN1" s="12" t="s">
        <v>75</v>
      </c>
      <c r="NHO1" s="12" t="s">
        <v>126</v>
      </c>
      <c r="NHP1" s="12" t="s">
        <v>3402</v>
      </c>
      <c r="NHQ1" s="12" t="s">
        <v>1902</v>
      </c>
      <c r="NHR1" s="12" t="s">
        <v>2089</v>
      </c>
      <c r="NHS1" s="12" t="s">
        <v>2090</v>
      </c>
      <c r="NHT1" s="12" t="s">
        <v>2092</v>
      </c>
      <c r="NHU1" s="12" t="s">
        <v>3400</v>
      </c>
      <c r="NHV1" s="12" t="s">
        <v>75</v>
      </c>
      <c r="NHW1" s="12" t="s">
        <v>126</v>
      </c>
      <c r="NHX1" s="12" t="s">
        <v>3402</v>
      </c>
      <c r="NHY1" s="12" t="s">
        <v>1902</v>
      </c>
      <c r="NHZ1" s="12" t="s">
        <v>2089</v>
      </c>
      <c r="NIA1" s="12" t="s">
        <v>2090</v>
      </c>
      <c r="NIB1" s="12" t="s">
        <v>2092</v>
      </c>
      <c r="NIC1" s="12" t="s">
        <v>3400</v>
      </c>
      <c r="NID1" s="12" t="s">
        <v>75</v>
      </c>
      <c r="NIE1" s="12" t="s">
        <v>126</v>
      </c>
      <c r="NIF1" s="12" t="s">
        <v>3402</v>
      </c>
      <c r="NIG1" s="12" t="s">
        <v>1902</v>
      </c>
      <c r="NIH1" s="12" t="s">
        <v>2089</v>
      </c>
      <c r="NII1" s="12" t="s">
        <v>2090</v>
      </c>
      <c r="NIJ1" s="12" t="s">
        <v>2092</v>
      </c>
      <c r="NIK1" s="12" t="s">
        <v>3400</v>
      </c>
      <c r="NIL1" s="12" t="s">
        <v>75</v>
      </c>
      <c r="NIM1" s="12" t="s">
        <v>126</v>
      </c>
      <c r="NIN1" s="12" t="s">
        <v>3402</v>
      </c>
      <c r="NIO1" s="12" t="s">
        <v>1902</v>
      </c>
      <c r="NIP1" s="12" t="s">
        <v>2089</v>
      </c>
      <c r="NIQ1" s="12" t="s">
        <v>2090</v>
      </c>
      <c r="NIR1" s="12" t="s">
        <v>2092</v>
      </c>
      <c r="NIS1" s="12" t="s">
        <v>3400</v>
      </c>
      <c r="NIT1" s="12" t="s">
        <v>75</v>
      </c>
      <c r="NIU1" s="12" t="s">
        <v>126</v>
      </c>
      <c r="NIV1" s="12" t="s">
        <v>3402</v>
      </c>
      <c r="NIW1" s="12" t="s">
        <v>1902</v>
      </c>
      <c r="NIX1" s="12" t="s">
        <v>2089</v>
      </c>
      <c r="NIY1" s="12" t="s">
        <v>2090</v>
      </c>
      <c r="NIZ1" s="12" t="s">
        <v>2092</v>
      </c>
      <c r="NJA1" s="12" t="s">
        <v>3400</v>
      </c>
      <c r="NJB1" s="12" t="s">
        <v>75</v>
      </c>
      <c r="NJC1" s="12" t="s">
        <v>126</v>
      </c>
      <c r="NJD1" s="12" t="s">
        <v>3402</v>
      </c>
      <c r="NJE1" s="12" t="s">
        <v>1902</v>
      </c>
      <c r="NJF1" s="12" t="s">
        <v>2089</v>
      </c>
      <c r="NJG1" s="12" t="s">
        <v>2090</v>
      </c>
      <c r="NJH1" s="12" t="s">
        <v>2092</v>
      </c>
      <c r="NJI1" s="12" t="s">
        <v>3400</v>
      </c>
      <c r="NJJ1" s="12" t="s">
        <v>75</v>
      </c>
      <c r="NJK1" s="12" t="s">
        <v>126</v>
      </c>
      <c r="NJL1" s="12" t="s">
        <v>3402</v>
      </c>
      <c r="NJM1" s="12" t="s">
        <v>1902</v>
      </c>
      <c r="NJN1" s="12" t="s">
        <v>2089</v>
      </c>
      <c r="NJO1" s="12" t="s">
        <v>2090</v>
      </c>
      <c r="NJP1" s="12" t="s">
        <v>2092</v>
      </c>
      <c r="NJQ1" s="12" t="s">
        <v>3400</v>
      </c>
      <c r="NJR1" s="12" t="s">
        <v>75</v>
      </c>
      <c r="NJS1" s="12" t="s">
        <v>126</v>
      </c>
      <c r="NJT1" s="12" t="s">
        <v>3402</v>
      </c>
      <c r="NJU1" s="12" t="s">
        <v>1902</v>
      </c>
      <c r="NJV1" s="12" t="s">
        <v>2089</v>
      </c>
      <c r="NJW1" s="12" t="s">
        <v>2090</v>
      </c>
      <c r="NJX1" s="12" t="s">
        <v>2092</v>
      </c>
      <c r="NJY1" s="12" t="s">
        <v>3400</v>
      </c>
      <c r="NJZ1" s="12" t="s">
        <v>75</v>
      </c>
      <c r="NKA1" s="12" t="s">
        <v>126</v>
      </c>
      <c r="NKB1" s="12" t="s">
        <v>3402</v>
      </c>
      <c r="NKC1" s="12" t="s">
        <v>1902</v>
      </c>
      <c r="NKD1" s="12" t="s">
        <v>2089</v>
      </c>
      <c r="NKE1" s="12" t="s">
        <v>2090</v>
      </c>
      <c r="NKF1" s="12" t="s">
        <v>2092</v>
      </c>
      <c r="NKG1" s="12" t="s">
        <v>3400</v>
      </c>
      <c r="NKH1" s="12" t="s">
        <v>75</v>
      </c>
      <c r="NKI1" s="12" t="s">
        <v>126</v>
      </c>
      <c r="NKJ1" s="12" t="s">
        <v>3402</v>
      </c>
      <c r="NKK1" s="12" t="s">
        <v>1902</v>
      </c>
      <c r="NKL1" s="12" t="s">
        <v>2089</v>
      </c>
      <c r="NKM1" s="12" t="s">
        <v>2090</v>
      </c>
      <c r="NKN1" s="12" t="s">
        <v>2092</v>
      </c>
      <c r="NKO1" s="12" t="s">
        <v>3400</v>
      </c>
      <c r="NKP1" s="12" t="s">
        <v>75</v>
      </c>
      <c r="NKQ1" s="12" t="s">
        <v>126</v>
      </c>
      <c r="NKR1" s="12" t="s">
        <v>3402</v>
      </c>
      <c r="NKS1" s="12" t="s">
        <v>1902</v>
      </c>
      <c r="NKT1" s="12" t="s">
        <v>2089</v>
      </c>
      <c r="NKU1" s="12" t="s">
        <v>2090</v>
      </c>
      <c r="NKV1" s="12" t="s">
        <v>2092</v>
      </c>
      <c r="NKW1" s="12" t="s">
        <v>3400</v>
      </c>
      <c r="NKX1" s="12" t="s">
        <v>75</v>
      </c>
      <c r="NKY1" s="12" t="s">
        <v>126</v>
      </c>
      <c r="NKZ1" s="12" t="s">
        <v>3402</v>
      </c>
      <c r="NLA1" s="12" t="s">
        <v>1902</v>
      </c>
      <c r="NLB1" s="12" t="s">
        <v>2089</v>
      </c>
      <c r="NLC1" s="12" t="s">
        <v>2090</v>
      </c>
      <c r="NLD1" s="12" t="s">
        <v>2092</v>
      </c>
      <c r="NLE1" s="12" t="s">
        <v>3400</v>
      </c>
      <c r="NLF1" s="12" t="s">
        <v>75</v>
      </c>
      <c r="NLG1" s="12" t="s">
        <v>126</v>
      </c>
      <c r="NLH1" s="12" t="s">
        <v>3402</v>
      </c>
      <c r="NLI1" s="12" t="s">
        <v>1902</v>
      </c>
      <c r="NLJ1" s="12" t="s">
        <v>2089</v>
      </c>
      <c r="NLK1" s="12" t="s">
        <v>2090</v>
      </c>
      <c r="NLL1" s="12" t="s">
        <v>2092</v>
      </c>
      <c r="NLM1" s="12" t="s">
        <v>3400</v>
      </c>
      <c r="NLN1" s="12" t="s">
        <v>75</v>
      </c>
      <c r="NLO1" s="12" t="s">
        <v>126</v>
      </c>
      <c r="NLP1" s="12" t="s">
        <v>3402</v>
      </c>
      <c r="NLQ1" s="12" t="s">
        <v>1902</v>
      </c>
      <c r="NLR1" s="12" t="s">
        <v>2089</v>
      </c>
      <c r="NLS1" s="12" t="s">
        <v>2090</v>
      </c>
      <c r="NLT1" s="12" t="s">
        <v>2092</v>
      </c>
      <c r="NLU1" s="12" t="s">
        <v>3400</v>
      </c>
      <c r="NLV1" s="12" t="s">
        <v>75</v>
      </c>
      <c r="NLW1" s="12" t="s">
        <v>126</v>
      </c>
      <c r="NLX1" s="12" t="s">
        <v>3402</v>
      </c>
      <c r="NLY1" s="12" t="s">
        <v>1902</v>
      </c>
      <c r="NLZ1" s="12" t="s">
        <v>2089</v>
      </c>
      <c r="NMA1" s="12" t="s">
        <v>2090</v>
      </c>
      <c r="NMB1" s="12" t="s">
        <v>2092</v>
      </c>
      <c r="NMC1" s="12" t="s">
        <v>3400</v>
      </c>
      <c r="NMD1" s="12" t="s">
        <v>75</v>
      </c>
      <c r="NME1" s="12" t="s">
        <v>126</v>
      </c>
      <c r="NMF1" s="12" t="s">
        <v>3402</v>
      </c>
      <c r="NMG1" s="12" t="s">
        <v>1902</v>
      </c>
      <c r="NMH1" s="12" t="s">
        <v>2089</v>
      </c>
      <c r="NMI1" s="12" t="s">
        <v>2090</v>
      </c>
      <c r="NMJ1" s="12" t="s">
        <v>2092</v>
      </c>
      <c r="NMK1" s="12" t="s">
        <v>3400</v>
      </c>
      <c r="NML1" s="12" t="s">
        <v>75</v>
      </c>
      <c r="NMM1" s="12" t="s">
        <v>126</v>
      </c>
      <c r="NMN1" s="12" t="s">
        <v>3402</v>
      </c>
      <c r="NMO1" s="12" t="s">
        <v>1902</v>
      </c>
      <c r="NMP1" s="12" t="s">
        <v>2089</v>
      </c>
      <c r="NMQ1" s="12" t="s">
        <v>2090</v>
      </c>
      <c r="NMR1" s="12" t="s">
        <v>2092</v>
      </c>
      <c r="NMS1" s="12" t="s">
        <v>3400</v>
      </c>
      <c r="NMT1" s="12" t="s">
        <v>75</v>
      </c>
      <c r="NMU1" s="12" t="s">
        <v>126</v>
      </c>
      <c r="NMV1" s="12" t="s">
        <v>3402</v>
      </c>
      <c r="NMW1" s="12" t="s">
        <v>1902</v>
      </c>
      <c r="NMX1" s="12" t="s">
        <v>2089</v>
      </c>
      <c r="NMY1" s="12" t="s">
        <v>2090</v>
      </c>
      <c r="NMZ1" s="12" t="s">
        <v>2092</v>
      </c>
      <c r="NNA1" s="12" t="s">
        <v>3400</v>
      </c>
      <c r="NNB1" s="12" t="s">
        <v>75</v>
      </c>
      <c r="NNC1" s="12" t="s">
        <v>126</v>
      </c>
      <c r="NND1" s="12" t="s">
        <v>3402</v>
      </c>
      <c r="NNE1" s="12" t="s">
        <v>1902</v>
      </c>
      <c r="NNF1" s="12" t="s">
        <v>2089</v>
      </c>
      <c r="NNG1" s="12" t="s">
        <v>2090</v>
      </c>
      <c r="NNH1" s="12" t="s">
        <v>2092</v>
      </c>
      <c r="NNI1" s="12" t="s">
        <v>3400</v>
      </c>
      <c r="NNJ1" s="12" t="s">
        <v>75</v>
      </c>
      <c r="NNK1" s="12" t="s">
        <v>126</v>
      </c>
      <c r="NNL1" s="12" t="s">
        <v>3402</v>
      </c>
      <c r="NNM1" s="12" t="s">
        <v>1902</v>
      </c>
      <c r="NNN1" s="12" t="s">
        <v>2089</v>
      </c>
      <c r="NNO1" s="12" t="s">
        <v>2090</v>
      </c>
      <c r="NNP1" s="12" t="s">
        <v>2092</v>
      </c>
      <c r="NNQ1" s="12" t="s">
        <v>3400</v>
      </c>
      <c r="NNR1" s="12" t="s">
        <v>75</v>
      </c>
      <c r="NNS1" s="12" t="s">
        <v>126</v>
      </c>
      <c r="NNT1" s="12" t="s">
        <v>3402</v>
      </c>
      <c r="NNU1" s="12" t="s">
        <v>1902</v>
      </c>
      <c r="NNV1" s="12" t="s">
        <v>2089</v>
      </c>
      <c r="NNW1" s="12" t="s">
        <v>2090</v>
      </c>
      <c r="NNX1" s="12" t="s">
        <v>2092</v>
      </c>
      <c r="NNY1" s="12" t="s">
        <v>3400</v>
      </c>
      <c r="NNZ1" s="12" t="s">
        <v>75</v>
      </c>
      <c r="NOA1" s="12" t="s">
        <v>126</v>
      </c>
      <c r="NOB1" s="12" t="s">
        <v>3402</v>
      </c>
      <c r="NOC1" s="12" t="s">
        <v>1902</v>
      </c>
      <c r="NOD1" s="12" t="s">
        <v>2089</v>
      </c>
      <c r="NOE1" s="12" t="s">
        <v>2090</v>
      </c>
      <c r="NOF1" s="12" t="s">
        <v>2092</v>
      </c>
      <c r="NOG1" s="12" t="s">
        <v>3400</v>
      </c>
      <c r="NOH1" s="12" t="s">
        <v>75</v>
      </c>
      <c r="NOI1" s="12" t="s">
        <v>126</v>
      </c>
      <c r="NOJ1" s="12" t="s">
        <v>3402</v>
      </c>
      <c r="NOK1" s="12" t="s">
        <v>1902</v>
      </c>
      <c r="NOL1" s="12" t="s">
        <v>2089</v>
      </c>
      <c r="NOM1" s="12" t="s">
        <v>2090</v>
      </c>
      <c r="NON1" s="12" t="s">
        <v>2092</v>
      </c>
      <c r="NOO1" s="12" t="s">
        <v>3400</v>
      </c>
      <c r="NOP1" s="12" t="s">
        <v>75</v>
      </c>
      <c r="NOQ1" s="12" t="s">
        <v>126</v>
      </c>
      <c r="NOR1" s="12" t="s">
        <v>3402</v>
      </c>
      <c r="NOS1" s="12" t="s">
        <v>1902</v>
      </c>
      <c r="NOT1" s="12" t="s">
        <v>2089</v>
      </c>
      <c r="NOU1" s="12" t="s">
        <v>2090</v>
      </c>
      <c r="NOV1" s="12" t="s">
        <v>2092</v>
      </c>
      <c r="NOW1" s="12" t="s">
        <v>3400</v>
      </c>
      <c r="NOX1" s="12" t="s">
        <v>75</v>
      </c>
      <c r="NOY1" s="12" t="s">
        <v>126</v>
      </c>
      <c r="NOZ1" s="12" t="s">
        <v>3402</v>
      </c>
      <c r="NPA1" s="12" t="s">
        <v>1902</v>
      </c>
      <c r="NPB1" s="12" t="s">
        <v>2089</v>
      </c>
      <c r="NPC1" s="12" t="s">
        <v>2090</v>
      </c>
      <c r="NPD1" s="12" t="s">
        <v>2092</v>
      </c>
      <c r="NPE1" s="12" t="s">
        <v>3400</v>
      </c>
      <c r="NPF1" s="12" t="s">
        <v>75</v>
      </c>
      <c r="NPG1" s="12" t="s">
        <v>126</v>
      </c>
      <c r="NPH1" s="12" t="s">
        <v>3402</v>
      </c>
      <c r="NPI1" s="12" t="s">
        <v>1902</v>
      </c>
      <c r="NPJ1" s="12" t="s">
        <v>2089</v>
      </c>
      <c r="NPK1" s="12" t="s">
        <v>2090</v>
      </c>
      <c r="NPL1" s="12" t="s">
        <v>2092</v>
      </c>
      <c r="NPM1" s="12" t="s">
        <v>3400</v>
      </c>
      <c r="NPN1" s="12" t="s">
        <v>75</v>
      </c>
      <c r="NPO1" s="12" t="s">
        <v>126</v>
      </c>
      <c r="NPP1" s="12" t="s">
        <v>3402</v>
      </c>
      <c r="NPQ1" s="12" t="s">
        <v>1902</v>
      </c>
      <c r="NPR1" s="12" t="s">
        <v>2089</v>
      </c>
      <c r="NPS1" s="12" t="s">
        <v>2090</v>
      </c>
      <c r="NPT1" s="12" t="s">
        <v>2092</v>
      </c>
      <c r="NPU1" s="12" t="s">
        <v>3400</v>
      </c>
      <c r="NPV1" s="12" t="s">
        <v>75</v>
      </c>
      <c r="NPW1" s="12" t="s">
        <v>126</v>
      </c>
      <c r="NPX1" s="12" t="s">
        <v>3402</v>
      </c>
      <c r="NPY1" s="12" t="s">
        <v>1902</v>
      </c>
      <c r="NPZ1" s="12" t="s">
        <v>2089</v>
      </c>
      <c r="NQA1" s="12" t="s">
        <v>2090</v>
      </c>
      <c r="NQB1" s="12" t="s">
        <v>2092</v>
      </c>
      <c r="NQC1" s="12" t="s">
        <v>3400</v>
      </c>
      <c r="NQD1" s="12" t="s">
        <v>75</v>
      </c>
      <c r="NQE1" s="12" t="s">
        <v>126</v>
      </c>
      <c r="NQF1" s="12" t="s">
        <v>3402</v>
      </c>
      <c r="NQG1" s="12" t="s">
        <v>1902</v>
      </c>
      <c r="NQH1" s="12" t="s">
        <v>2089</v>
      </c>
      <c r="NQI1" s="12" t="s">
        <v>2090</v>
      </c>
      <c r="NQJ1" s="12" t="s">
        <v>2092</v>
      </c>
      <c r="NQK1" s="12" t="s">
        <v>3400</v>
      </c>
      <c r="NQL1" s="12" t="s">
        <v>75</v>
      </c>
      <c r="NQM1" s="12" t="s">
        <v>126</v>
      </c>
      <c r="NQN1" s="12" t="s">
        <v>3402</v>
      </c>
      <c r="NQO1" s="12" t="s">
        <v>1902</v>
      </c>
      <c r="NQP1" s="12" t="s">
        <v>2089</v>
      </c>
      <c r="NQQ1" s="12" t="s">
        <v>2090</v>
      </c>
      <c r="NQR1" s="12" t="s">
        <v>2092</v>
      </c>
      <c r="NQS1" s="12" t="s">
        <v>3400</v>
      </c>
      <c r="NQT1" s="12" t="s">
        <v>75</v>
      </c>
      <c r="NQU1" s="12" t="s">
        <v>126</v>
      </c>
      <c r="NQV1" s="12" t="s">
        <v>3402</v>
      </c>
      <c r="NQW1" s="12" t="s">
        <v>1902</v>
      </c>
      <c r="NQX1" s="12" t="s">
        <v>2089</v>
      </c>
      <c r="NQY1" s="12" t="s">
        <v>2090</v>
      </c>
      <c r="NQZ1" s="12" t="s">
        <v>2092</v>
      </c>
      <c r="NRA1" s="12" t="s">
        <v>3400</v>
      </c>
      <c r="NRB1" s="12" t="s">
        <v>75</v>
      </c>
      <c r="NRC1" s="12" t="s">
        <v>126</v>
      </c>
      <c r="NRD1" s="12" t="s">
        <v>3402</v>
      </c>
      <c r="NRE1" s="12" t="s">
        <v>1902</v>
      </c>
      <c r="NRF1" s="12" t="s">
        <v>2089</v>
      </c>
      <c r="NRG1" s="12" t="s">
        <v>2090</v>
      </c>
      <c r="NRH1" s="12" t="s">
        <v>2092</v>
      </c>
      <c r="NRI1" s="12" t="s">
        <v>3400</v>
      </c>
      <c r="NRJ1" s="12" t="s">
        <v>75</v>
      </c>
      <c r="NRK1" s="12" t="s">
        <v>126</v>
      </c>
      <c r="NRL1" s="12" t="s">
        <v>3402</v>
      </c>
      <c r="NRM1" s="12" t="s">
        <v>1902</v>
      </c>
      <c r="NRN1" s="12" t="s">
        <v>2089</v>
      </c>
      <c r="NRO1" s="12" t="s">
        <v>2090</v>
      </c>
      <c r="NRP1" s="12" t="s">
        <v>2092</v>
      </c>
      <c r="NRQ1" s="12" t="s">
        <v>3400</v>
      </c>
      <c r="NRR1" s="12" t="s">
        <v>75</v>
      </c>
      <c r="NRS1" s="12" t="s">
        <v>126</v>
      </c>
      <c r="NRT1" s="12" t="s">
        <v>3402</v>
      </c>
      <c r="NRU1" s="12" t="s">
        <v>1902</v>
      </c>
      <c r="NRV1" s="12" t="s">
        <v>2089</v>
      </c>
      <c r="NRW1" s="12" t="s">
        <v>2090</v>
      </c>
      <c r="NRX1" s="12" t="s">
        <v>2092</v>
      </c>
      <c r="NRY1" s="12" t="s">
        <v>3400</v>
      </c>
      <c r="NRZ1" s="12" t="s">
        <v>75</v>
      </c>
      <c r="NSA1" s="12" t="s">
        <v>126</v>
      </c>
      <c r="NSB1" s="12" t="s">
        <v>3402</v>
      </c>
      <c r="NSC1" s="12" t="s">
        <v>1902</v>
      </c>
      <c r="NSD1" s="12" t="s">
        <v>2089</v>
      </c>
      <c r="NSE1" s="12" t="s">
        <v>2090</v>
      </c>
      <c r="NSF1" s="12" t="s">
        <v>2092</v>
      </c>
      <c r="NSG1" s="12" t="s">
        <v>3400</v>
      </c>
      <c r="NSH1" s="12" t="s">
        <v>75</v>
      </c>
      <c r="NSI1" s="12" t="s">
        <v>126</v>
      </c>
      <c r="NSJ1" s="12" t="s">
        <v>3402</v>
      </c>
      <c r="NSK1" s="12" t="s">
        <v>1902</v>
      </c>
      <c r="NSL1" s="12" t="s">
        <v>2089</v>
      </c>
      <c r="NSM1" s="12" t="s">
        <v>2090</v>
      </c>
      <c r="NSN1" s="12" t="s">
        <v>2092</v>
      </c>
      <c r="NSO1" s="12" t="s">
        <v>3400</v>
      </c>
      <c r="NSP1" s="12" t="s">
        <v>75</v>
      </c>
      <c r="NSQ1" s="12" t="s">
        <v>126</v>
      </c>
      <c r="NSR1" s="12" t="s">
        <v>3402</v>
      </c>
      <c r="NSS1" s="12" t="s">
        <v>1902</v>
      </c>
      <c r="NST1" s="12" t="s">
        <v>2089</v>
      </c>
      <c r="NSU1" s="12" t="s">
        <v>2090</v>
      </c>
      <c r="NSV1" s="12" t="s">
        <v>2092</v>
      </c>
      <c r="NSW1" s="12" t="s">
        <v>3400</v>
      </c>
      <c r="NSX1" s="12" t="s">
        <v>75</v>
      </c>
      <c r="NSY1" s="12" t="s">
        <v>126</v>
      </c>
      <c r="NSZ1" s="12" t="s">
        <v>3402</v>
      </c>
      <c r="NTA1" s="12" t="s">
        <v>1902</v>
      </c>
      <c r="NTB1" s="12" t="s">
        <v>2089</v>
      </c>
      <c r="NTC1" s="12" t="s">
        <v>2090</v>
      </c>
      <c r="NTD1" s="12" t="s">
        <v>2092</v>
      </c>
      <c r="NTE1" s="12" t="s">
        <v>3400</v>
      </c>
      <c r="NTF1" s="12" t="s">
        <v>75</v>
      </c>
      <c r="NTG1" s="12" t="s">
        <v>126</v>
      </c>
      <c r="NTH1" s="12" t="s">
        <v>3402</v>
      </c>
      <c r="NTI1" s="12" t="s">
        <v>1902</v>
      </c>
      <c r="NTJ1" s="12" t="s">
        <v>2089</v>
      </c>
      <c r="NTK1" s="12" t="s">
        <v>2090</v>
      </c>
      <c r="NTL1" s="12" t="s">
        <v>2092</v>
      </c>
      <c r="NTM1" s="12" t="s">
        <v>3400</v>
      </c>
      <c r="NTN1" s="12" t="s">
        <v>75</v>
      </c>
      <c r="NTO1" s="12" t="s">
        <v>126</v>
      </c>
      <c r="NTP1" s="12" t="s">
        <v>3402</v>
      </c>
      <c r="NTQ1" s="12" t="s">
        <v>1902</v>
      </c>
      <c r="NTR1" s="12" t="s">
        <v>2089</v>
      </c>
      <c r="NTS1" s="12" t="s">
        <v>2090</v>
      </c>
      <c r="NTT1" s="12" t="s">
        <v>2092</v>
      </c>
      <c r="NTU1" s="12" t="s">
        <v>3400</v>
      </c>
      <c r="NTV1" s="12" t="s">
        <v>75</v>
      </c>
      <c r="NTW1" s="12" t="s">
        <v>126</v>
      </c>
      <c r="NTX1" s="12" t="s">
        <v>3402</v>
      </c>
      <c r="NTY1" s="12" t="s">
        <v>1902</v>
      </c>
      <c r="NTZ1" s="12" t="s">
        <v>2089</v>
      </c>
      <c r="NUA1" s="12" t="s">
        <v>2090</v>
      </c>
      <c r="NUB1" s="12" t="s">
        <v>2092</v>
      </c>
      <c r="NUC1" s="12" t="s">
        <v>3400</v>
      </c>
      <c r="NUD1" s="12" t="s">
        <v>75</v>
      </c>
      <c r="NUE1" s="12" t="s">
        <v>126</v>
      </c>
      <c r="NUF1" s="12" t="s">
        <v>3402</v>
      </c>
      <c r="NUG1" s="12" t="s">
        <v>1902</v>
      </c>
      <c r="NUH1" s="12" t="s">
        <v>2089</v>
      </c>
      <c r="NUI1" s="12" t="s">
        <v>2090</v>
      </c>
      <c r="NUJ1" s="12" t="s">
        <v>2092</v>
      </c>
      <c r="NUK1" s="12" t="s">
        <v>3400</v>
      </c>
      <c r="NUL1" s="12" t="s">
        <v>75</v>
      </c>
      <c r="NUM1" s="12" t="s">
        <v>126</v>
      </c>
      <c r="NUN1" s="12" t="s">
        <v>3402</v>
      </c>
      <c r="NUO1" s="12" t="s">
        <v>1902</v>
      </c>
      <c r="NUP1" s="12" t="s">
        <v>2089</v>
      </c>
      <c r="NUQ1" s="12" t="s">
        <v>2090</v>
      </c>
      <c r="NUR1" s="12" t="s">
        <v>2092</v>
      </c>
      <c r="NUS1" s="12" t="s">
        <v>3400</v>
      </c>
      <c r="NUT1" s="12" t="s">
        <v>75</v>
      </c>
      <c r="NUU1" s="12" t="s">
        <v>126</v>
      </c>
      <c r="NUV1" s="12" t="s">
        <v>3402</v>
      </c>
      <c r="NUW1" s="12" t="s">
        <v>1902</v>
      </c>
      <c r="NUX1" s="12" t="s">
        <v>2089</v>
      </c>
      <c r="NUY1" s="12" t="s">
        <v>2090</v>
      </c>
      <c r="NUZ1" s="12" t="s">
        <v>2092</v>
      </c>
      <c r="NVA1" s="12" t="s">
        <v>3400</v>
      </c>
      <c r="NVB1" s="12" t="s">
        <v>75</v>
      </c>
      <c r="NVC1" s="12" t="s">
        <v>126</v>
      </c>
      <c r="NVD1" s="12" t="s">
        <v>3402</v>
      </c>
      <c r="NVE1" s="12" t="s">
        <v>1902</v>
      </c>
      <c r="NVF1" s="12" t="s">
        <v>2089</v>
      </c>
      <c r="NVG1" s="12" t="s">
        <v>2090</v>
      </c>
      <c r="NVH1" s="12" t="s">
        <v>2092</v>
      </c>
      <c r="NVI1" s="12" t="s">
        <v>3400</v>
      </c>
      <c r="NVJ1" s="12" t="s">
        <v>75</v>
      </c>
      <c r="NVK1" s="12" t="s">
        <v>126</v>
      </c>
      <c r="NVL1" s="12" t="s">
        <v>3402</v>
      </c>
      <c r="NVM1" s="12" t="s">
        <v>1902</v>
      </c>
      <c r="NVN1" s="12" t="s">
        <v>2089</v>
      </c>
      <c r="NVO1" s="12" t="s">
        <v>2090</v>
      </c>
      <c r="NVP1" s="12" t="s">
        <v>2092</v>
      </c>
      <c r="NVQ1" s="12" t="s">
        <v>3400</v>
      </c>
      <c r="NVR1" s="12" t="s">
        <v>75</v>
      </c>
      <c r="NVS1" s="12" t="s">
        <v>126</v>
      </c>
      <c r="NVT1" s="12" t="s">
        <v>3402</v>
      </c>
      <c r="NVU1" s="12" t="s">
        <v>1902</v>
      </c>
      <c r="NVV1" s="12" t="s">
        <v>2089</v>
      </c>
      <c r="NVW1" s="12" t="s">
        <v>2090</v>
      </c>
      <c r="NVX1" s="12" t="s">
        <v>2092</v>
      </c>
      <c r="NVY1" s="12" t="s">
        <v>3400</v>
      </c>
      <c r="NVZ1" s="12" t="s">
        <v>75</v>
      </c>
      <c r="NWA1" s="12" t="s">
        <v>126</v>
      </c>
      <c r="NWB1" s="12" t="s">
        <v>3402</v>
      </c>
      <c r="NWC1" s="12" t="s">
        <v>1902</v>
      </c>
      <c r="NWD1" s="12" t="s">
        <v>2089</v>
      </c>
      <c r="NWE1" s="12" t="s">
        <v>2090</v>
      </c>
      <c r="NWF1" s="12" t="s">
        <v>2092</v>
      </c>
      <c r="NWG1" s="12" t="s">
        <v>3400</v>
      </c>
      <c r="NWH1" s="12" t="s">
        <v>75</v>
      </c>
      <c r="NWI1" s="12" t="s">
        <v>126</v>
      </c>
      <c r="NWJ1" s="12" t="s">
        <v>3402</v>
      </c>
      <c r="NWK1" s="12" t="s">
        <v>1902</v>
      </c>
      <c r="NWL1" s="12" t="s">
        <v>2089</v>
      </c>
      <c r="NWM1" s="12" t="s">
        <v>2090</v>
      </c>
      <c r="NWN1" s="12" t="s">
        <v>2092</v>
      </c>
      <c r="NWO1" s="12" t="s">
        <v>3400</v>
      </c>
      <c r="NWP1" s="12" t="s">
        <v>75</v>
      </c>
      <c r="NWQ1" s="12" t="s">
        <v>126</v>
      </c>
      <c r="NWR1" s="12" t="s">
        <v>3402</v>
      </c>
      <c r="NWS1" s="12" t="s">
        <v>1902</v>
      </c>
      <c r="NWT1" s="12" t="s">
        <v>2089</v>
      </c>
      <c r="NWU1" s="12" t="s">
        <v>2090</v>
      </c>
      <c r="NWV1" s="12" t="s">
        <v>2092</v>
      </c>
      <c r="NWW1" s="12" t="s">
        <v>3400</v>
      </c>
      <c r="NWX1" s="12" t="s">
        <v>75</v>
      </c>
      <c r="NWY1" s="12" t="s">
        <v>126</v>
      </c>
      <c r="NWZ1" s="12" t="s">
        <v>3402</v>
      </c>
      <c r="NXA1" s="12" t="s">
        <v>1902</v>
      </c>
      <c r="NXB1" s="12" t="s">
        <v>2089</v>
      </c>
      <c r="NXC1" s="12" t="s">
        <v>2090</v>
      </c>
      <c r="NXD1" s="12" t="s">
        <v>2092</v>
      </c>
      <c r="NXE1" s="12" t="s">
        <v>3400</v>
      </c>
      <c r="NXF1" s="12" t="s">
        <v>75</v>
      </c>
      <c r="NXG1" s="12" t="s">
        <v>126</v>
      </c>
      <c r="NXH1" s="12" t="s">
        <v>3402</v>
      </c>
      <c r="NXI1" s="12" t="s">
        <v>1902</v>
      </c>
      <c r="NXJ1" s="12" t="s">
        <v>2089</v>
      </c>
      <c r="NXK1" s="12" t="s">
        <v>2090</v>
      </c>
      <c r="NXL1" s="12" t="s">
        <v>2092</v>
      </c>
      <c r="NXM1" s="12" t="s">
        <v>3400</v>
      </c>
      <c r="NXN1" s="12" t="s">
        <v>75</v>
      </c>
      <c r="NXO1" s="12" t="s">
        <v>126</v>
      </c>
      <c r="NXP1" s="12" t="s">
        <v>3402</v>
      </c>
      <c r="NXQ1" s="12" t="s">
        <v>1902</v>
      </c>
      <c r="NXR1" s="12" t="s">
        <v>2089</v>
      </c>
      <c r="NXS1" s="12" t="s">
        <v>2090</v>
      </c>
      <c r="NXT1" s="12" t="s">
        <v>2092</v>
      </c>
      <c r="NXU1" s="12" t="s">
        <v>3400</v>
      </c>
      <c r="NXV1" s="12" t="s">
        <v>75</v>
      </c>
      <c r="NXW1" s="12" t="s">
        <v>126</v>
      </c>
      <c r="NXX1" s="12" t="s">
        <v>3402</v>
      </c>
      <c r="NXY1" s="12" t="s">
        <v>1902</v>
      </c>
      <c r="NXZ1" s="12" t="s">
        <v>2089</v>
      </c>
      <c r="NYA1" s="12" t="s">
        <v>2090</v>
      </c>
      <c r="NYB1" s="12" t="s">
        <v>2092</v>
      </c>
      <c r="NYC1" s="12" t="s">
        <v>3400</v>
      </c>
      <c r="NYD1" s="12" t="s">
        <v>75</v>
      </c>
      <c r="NYE1" s="12" t="s">
        <v>126</v>
      </c>
      <c r="NYF1" s="12" t="s">
        <v>3402</v>
      </c>
      <c r="NYG1" s="12" t="s">
        <v>1902</v>
      </c>
      <c r="NYH1" s="12" t="s">
        <v>2089</v>
      </c>
      <c r="NYI1" s="12" t="s">
        <v>2090</v>
      </c>
      <c r="NYJ1" s="12" t="s">
        <v>2092</v>
      </c>
      <c r="NYK1" s="12" t="s">
        <v>3400</v>
      </c>
      <c r="NYL1" s="12" t="s">
        <v>75</v>
      </c>
      <c r="NYM1" s="12" t="s">
        <v>126</v>
      </c>
      <c r="NYN1" s="12" t="s">
        <v>3402</v>
      </c>
      <c r="NYO1" s="12" t="s">
        <v>1902</v>
      </c>
      <c r="NYP1" s="12" t="s">
        <v>2089</v>
      </c>
      <c r="NYQ1" s="12" t="s">
        <v>2090</v>
      </c>
      <c r="NYR1" s="12" t="s">
        <v>2092</v>
      </c>
      <c r="NYS1" s="12" t="s">
        <v>3400</v>
      </c>
      <c r="NYT1" s="12" t="s">
        <v>75</v>
      </c>
      <c r="NYU1" s="12" t="s">
        <v>126</v>
      </c>
      <c r="NYV1" s="12" t="s">
        <v>3402</v>
      </c>
      <c r="NYW1" s="12" t="s">
        <v>1902</v>
      </c>
      <c r="NYX1" s="12" t="s">
        <v>2089</v>
      </c>
      <c r="NYY1" s="12" t="s">
        <v>2090</v>
      </c>
      <c r="NYZ1" s="12" t="s">
        <v>2092</v>
      </c>
      <c r="NZA1" s="12" t="s">
        <v>3400</v>
      </c>
      <c r="NZB1" s="12" t="s">
        <v>75</v>
      </c>
      <c r="NZC1" s="12" t="s">
        <v>126</v>
      </c>
      <c r="NZD1" s="12" t="s">
        <v>3402</v>
      </c>
      <c r="NZE1" s="12" t="s">
        <v>1902</v>
      </c>
      <c r="NZF1" s="12" t="s">
        <v>2089</v>
      </c>
      <c r="NZG1" s="12" t="s">
        <v>2090</v>
      </c>
      <c r="NZH1" s="12" t="s">
        <v>2092</v>
      </c>
      <c r="NZI1" s="12" t="s">
        <v>3400</v>
      </c>
      <c r="NZJ1" s="12" t="s">
        <v>75</v>
      </c>
      <c r="NZK1" s="12" t="s">
        <v>126</v>
      </c>
      <c r="NZL1" s="12" t="s">
        <v>3402</v>
      </c>
      <c r="NZM1" s="12" t="s">
        <v>1902</v>
      </c>
      <c r="NZN1" s="12" t="s">
        <v>2089</v>
      </c>
      <c r="NZO1" s="12" t="s">
        <v>2090</v>
      </c>
      <c r="NZP1" s="12" t="s">
        <v>2092</v>
      </c>
      <c r="NZQ1" s="12" t="s">
        <v>3400</v>
      </c>
      <c r="NZR1" s="12" t="s">
        <v>75</v>
      </c>
      <c r="NZS1" s="12" t="s">
        <v>126</v>
      </c>
      <c r="NZT1" s="12" t="s">
        <v>3402</v>
      </c>
      <c r="NZU1" s="12" t="s">
        <v>1902</v>
      </c>
      <c r="NZV1" s="12" t="s">
        <v>2089</v>
      </c>
      <c r="NZW1" s="12" t="s">
        <v>2090</v>
      </c>
      <c r="NZX1" s="12" t="s">
        <v>2092</v>
      </c>
      <c r="NZY1" s="12" t="s">
        <v>3400</v>
      </c>
      <c r="NZZ1" s="12" t="s">
        <v>75</v>
      </c>
      <c r="OAA1" s="12" t="s">
        <v>126</v>
      </c>
      <c r="OAB1" s="12" t="s">
        <v>3402</v>
      </c>
      <c r="OAC1" s="12" t="s">
        <v>1902</v>
      </c>
      <c r="OAD1" s="12" t="s">
        <v>2089</v>
      </c>
      <c r="OAE1" s="12" t="s">
        <v>2090</v>
      </c>
      <c r="OAF1" s="12" t="s">
        <v>2092</v>
      </c>
      <c r="OAG1" s="12" t="s">
        <v>3400</v>
      </c>
      <c r="OAH1" s="12" t="s">
        <v>75</v>
      </c>
      <c r="OAI1" s="12" t="s">
        <v>126</v>
      </c>
      <c r="OAJ1" s="12" t="s">
        <v>3402</v>
      </c>
      <c r="OAK1" s="12" t="s">
        <v>1902</v>
      </c>
      <c r="OAL1" s="12" t="s">
        <v>2089</v>
      </c>
      <c r="OAM1" s="12" t="s">
        <v>2090</v>
      </c>
      <c r="OAN1" s="12" t="s">
        <v>2092</v>
      </c>
      <c r="OAO1" s="12" t="s">
        <v>3400</v>
      </c>
      <c r="OAP1" s="12" t="s">
        <v>75</v>
      </c>
      <c r="OAQ1" s="12" t="s">
        <v>126</v>
      </c>
      <c r="OAR1" s="12" t="s">
        <v>3402</v>
      </c>
      <c r="OAS1" s="12" t="s">
        <v>1902</v>
      </c>
      <c r="OAT1" s="12" t="s">
        <v>2089</v>
      </c>
      <c r="OAU1" s="12" t="s">
        <v>2090</v>
      </c>
      <c r="OAV1" s="12" t="s">
        <v>2092</v>
      </c>
      <c r="OAW1" s="12" t="s">
        <v>3400</v>
      </c>
      <c r="OAX1" s="12" t="s">
        <v>75</v>
      </c>
      <c r="OAY1" s="12" t="s">
        <v>126</v>
      </c>
      <c r="OAZ1" s="12" t="s">
        <v>3402</v>
      </c>
      <c r="OBA1" s="12" t="s">
        <v>1902</v>
      </c>
      <c r="OBB1" s="12" t="s">
        <v>2089</v>
      </c>
      <c r="OBC1" s="12" t="s">
        <v>2090</v>
      </c>
      <c r="OBD1" s="12" t="s">
        <v>2092</v>
      </c>
      <c r="OBE1" s="12" t="s">
        <v>3400</v>
      </c>
      <c r="OBF1" s="12" t="s">
        <v>75</v>
      </c>
      <c r="OBG1" s="12" t="s">
        <v>126</v>
      </c>
      <c r="OBH1" s="12" t="s">
        <v>3402</v>
      </c>
      <c r="OBI1" s="12" t="s">
        <v>1902</v>
      </c>
      <c r="OBJ1" s="12" t="s">
        <v>2089</v>
      </c>
      <c r="OBK1" s="12" t="s">
        <v>2090</v>
      </c>
      <c r="OBL1" s="12" t="s">
        <v>2092</v>
      </c>
      <c r="OBM1" s="12" t="s">
        <v>3400</v>
      </c>
      <c r="OBN1" s="12" t="s">
        <v>75</v>
      </c>
      <c r="OBO1" s="12" t="s">
        <v>126</v>
      </c>
      <c r="OBP1" s="12" t="s">
        <v>3402</v>
      </c>
      <c r="OBQ1" s="12" t="s">
        <v>1902</v>
      </c>
      <c r="OBR1" s="12" t="s">
        <v>2089</v>
      </c>
      <c r="OBS1" s="12" t="s">
        <v>2090</v>
      </c>
      <c r="OBT1" s="12" t="s">
        <v>2092</v>
      </c>
      <c r="OBU1" s="12" t="s">
        <v>3400</v>
      </c>
      <c r="OBV1" s="12" t="s">
        <v>75</v>
      </c>
      <c r="OBW1" s="12" t="s">
        <v>126</v>
      </c>
      <c r="OBX1" s="12" t="s">
        <v>3402</v>
      </c>
      <c r="OBY1" s="12" t="s">
        <v>1902</v>
      </c>
      <c r="OBZ1" s="12" t="s">
        <v>2089</v>
      </c>
      <c r="OCA1" s="12" t="s">
        <v>2090</v>
      </c>
      <c r="OCB1" s="12" t="s">
        <v>2092</v>
      </c>
      <c r="OCC1" s="12" t="s">
        <v>3400</v>
      </c>
      <c r="OCD1" s="12" t="s">
        <v>75</v>
      </c>
      <c r="OCE1" s="12" t="s">
        <v>126</v>
      </c>
      <c r="OCF1" s="12" t="s">
        <v>3402</v>
      </c>
      <c r="OCG1" s="12" t="s">
        <v>1902</v>
      </c>
      <c r="OCH1" s="12" t="s">
        <v>2089</v>
      </c>
      <c r="OCI1" s="12" t="s">
        <v>2090</v>
      </c>
      <c r="OCJ1" s="12" t="s">
        <v>2092</v>
      </c>
      <c r="OCK1" s="12" t="s">
        <v>3400</v>
      </c>
      <c r="OCL1" s="12" t="s">
        <v>75</v>
      </c>
      <c r="OCM1" s="12" t="s">
        <v>126</v>
      </c>
      <c r="OCN1" s="12" t="s">
        <v>3402</v>
      </c>
      <c r="OCO1" s="12" t="s">
        <v>1902</v>
      </c>
      <c r="OCP1" s="12" t="s">
        <v>2089</v>
      </c>
      <c r="OCQ1" s="12" t="s">
        <v>2090</v>
      </c>
      <c r="OCR1" s="12" t="s">
        <v>2092</v>
      </c>
      <c r="OCS1" s="12" t="s">
        <v>3400</v>
      </c>
      <c r="OCT1" s="12" t="s">
        <v>75</v>
      </c>
      <c r="OCU1" s="12" t="s">
        <v>126</v>
      </c>
      <c r="OCV1" s="12" t="s">
        <v>3402</v>
      </c>
      <c r="OCW1" s="12" t="s">
        <v>1902</v>
      </c>
      <c r="OCX1" s="12" t="s">
        <v>2089</v>
      </c>
      <c r="OCY1" s="12" t="s">
        <v>2090</v>
      </c>
      <c r="OCZ1" s="12" t="s">
        <v>2092</v>
      </c>
      <c r="ODA1" s="12" t="s">
        <v>3400</v>
      </c>
      <c r="ODB1" s="12" t="s">
        <v>75</v>
      </c>
      <c r="ODC1" s="12" t="s">
        <v>126</v>
      </c>
      <c r="ODD1" s="12" t="s">
        <v>3402</v>
      </c>
      <c r="ODE1" s="12" t="s">
        <v>1902</v>
      </c>
      <c r="ODF1" s="12" t="s">
        <v>2089</v>
      </c>
      <c r="ODG1" s="12" t="s">
        <v>2090</v>
      </c>
      <c r="ODH1" s="12" t="s">
        <v>2092</v>
      </c>
      <c r="ODI1" s="12" t="s">
        <v>3400</v>
      </c>
      <c r="ODJ1" s="12" t="s">
        <v>75</v>
      </c>
      <c r="ODK1" s="12" t="s">
        <v>126</v>
      </c>
      <c r="ODL1" s="12" t="s">
        <v>3402</v>
      </c>
      <c r="ODM1" s="12" t="s">
        <v>1902</v>
      </c>
      <c r="ODN1" s="12" t="s">
        <v>2089</v>
      </c>
      <c r="ODO1" s="12" t="s">
        <v>2090</v>
      </c>
      <c r="ODP1" s="12" t="s">
        <v>2092</v>
      </c>
      <c r="ODQ1" s="12" t="s">
        <v>3400</v>
      </c>
      <c r="ODR1" s="12" t="s">
        <v>75</v>
      </c>
      <c r="ODS1" s="12" t="s">
        <v>126</v>
      </c>
      <c r="ODT1" s="12" t="s">
        <v>3402</v>
      </c>
      <c r="ODU1" s="12" t="s">
        <v>1902</v>
      </c>
      <c r="ODV1" s="12" t="s">
        <v>2089</v>
      </c>
      <c r="ODW1" s="12" t="s">
        <v>2090</v>
      </c>
      <c r="ODX1" s="12" t="s">
        <v>2092</v>
      </c>
      <c r="ODY1" s="12" t="s">
        <v>3400</v>
      </c>
      <c r="ODZ1" s="12" t="s">
        <v>75</v>
      </c>
      <c r="OEA1" s="12" t="s">
        <v>126</v>
      </c>
      <c r="OEB1" s="12" t="s">
        <v>3402</v>
      </c>
      <c r="OEC1" s="12" t="s">
        <v>1902</v>
      </c>
      <c r="OED1" s="12" t="s">
        <v>2089</v>
      </c>
      <c r="OEE1" s="12" t="s">
        <v>2090</v>
      </c>
      <c r="OEF1" s="12" t="s">
        <v>2092</v>
      </c>
      <c r="OEG1" s="12" t="s">
        <v>3400</v>
      </c>
      <c r="OEH1" s="12" t="s">
        <v>75</v>
      </c>
      <c r="OEI1" s="12" t="s">
        <v>126</v>
      </c>
      <c r="OEJ1" s="12" t="s">
        <v>3402</v>
      </c>
      <c r="OEK1" s="12" t="s">
        <v>1902</v>
      </c>
      <c r="OEL1" s="12" t="s">
        <v>2089</v>
      </c>
      <c r="OEM1" s="12" t="s">
        <v>2090</v>
      </c>
      <c r="OEN1" s="12" t="s">
        <v>2092</v>
      </c>
      <c r="OEO1" s="12" t="s">
        <v>3400</v>
      </c>
      <c r="OEP1" s="12" t="s">
        <v>75</v>
      </c>
      <c r="OEQ1" s="12" t="s">
        <v>126</v>
      </c>
      <c r="OER1" s="12" t="s">
        <v>3402</v>
      </c>
      <c r="OES1" s="12" t="s">
        <v>1902</v>
      </c>
      <c r="OET1" s="12" t="s">
        <v>2089</v>
      </c>
      <c r="OEU1" s="12" t="s">
        <v>2090</v>
      </c>
      <c r="OEV1" s="12" t="s">
        <v>2092</v>
      </c>
      <c r="OEW1" s="12" t="s">
        <v>3400</v>
      </c>
      <c r="OEX1" s="12" t="s">
        <v>75</v>
      </c>
      <c r="OEY1" s="12" t="s">
        <v>126</v>
      </c>
      <c r="OEZ1" s="12" t="s">
        <v>3402</v>
      </c>
      <c r="OFA1" s="12" t="s">
        <v>1902</v>
      </c>
      <c r="OFB1" s="12" t="s">
        <v>2089</v>
      </c>
      <c r="OFC1" s="12" t="s">
        <v>2090</v>
      </c>
      <c r="OFD1" s="12" t="s">
        <v>2092</v>
      </c>
      <c r="OFE1" s="12" t="s">
        <v>3400</v>
      </c>
      <c r="OFF1" s="12" t="s">
        <v>75</v>
      </c>
      <c r="OFG1" s="12" t="s">
        <v>126</v>
      </c>
      <c r="OFH1" s="12" t="s">
        <v>3402</v>
      </c>
      <c r="OFI1" s="12" t="s">
        <v>1902</v>
      </c>
      <c r="OFJ1" s="12" t="s">
        <v>2089</v>
      </c>
      <c r="OFK1" s="12" t="s">
        <v>2090</v>
      </c>
      <c r="OFL1" s="12" t="s">
        <v>2092</v>
      </c>
      <c r="OFM1" s="12" t="s">
        <v>3400</v>
      </c>
      <c r="OFN1" s="12" t="s">
        <v>75</v>
      </c>
      <c r="OFO1" s="12" t="s">
        <v>126</v>
      </c>
      <c r="OFP1" s="12" t="s">
        <v>3402</v>
      </c>
      <c r="OFQ1" s="12" t="s">
        <v>1902</v>
      </c>
      <c r="OFR1" s="12" t="s">
        <v>2089</v>
      </c>
      <c r="OFS1" s="12" t="s">
        <v>2090</v>
      </c>
      <c r="OFT1" s="12" t="s">
        <v>2092</v>
      </c>
      <c r="OFU1" s="12" t="s">
        <v>3400</v>
      </c>
      <c r="OFV1" s="12" t="s">
        <v>75</v>
      </c>
      <c r="OFW1" s="12" t="s">
        <v>126</v>
      </c>
      <c r="OFX1" s="12" t="s">
        <v>3402</v>
      </c>
      <c r="OFY1" s="12" t="s">
        <v>1902</v>
      </c>
      <c r="OFZ1" s="12" t="s">
        <v>2089</v>
      </c>
      <c r="OGA1" s="12" t="s">
        <v>2090</v>
      </c>
      <c r="OGB1" s="12" t="s">
        <v>2092</v>
      </c>
      <c r="OGC1" s="12" t="s">
        <v>3400</v>
      </c>
      <c r="OGD1" s="12" t="s">
        <v>75</v>
      </c>
      <c r="OGE1" s="12" t="s">
        <v>126</v>
      </c>
      <c r="OGF1" s="12" t="s">
        <v>3402</v>
      </c>
      <c r="OGG1" s="12" t="s">
        <v>1902</v>
      </c>
      <c r="OGH1" s="12" t="s">
        <v>2089</v>
      </c>
      <c r="OGI1" s="12" t="s">
        <v>2090</v>
      </c>
      <c r="OGJ1" s="12" t="s">
        <v>2092</v>
      </c>
      <c r="OGK1" s="12" t="s">
        <v>3400</v>
      </c>
      <c r="OGL1" s="12" t="s">
        <v>75</v>
      </c>
      <c r="OGM1" s="12" t="s">
        <v>126</v>
      </c>
      <c r="OGN1" s="12" t="s">
        <v>3402</v>
      </c>
      <c r="OGO1" s="12" t="s">
        <v>1902</v>
      </c>
      <c r="OGP1" s="12" t="s">
        <v>2089</v>
      </c>
      <c r="OGQ1" s="12" t="s">
        <v>2090</v>
      </c>
      <c r="OGR1" s="12" t="s">
        <v>2092</v>
      </c>
      <c r="OGS1" s="12" t="s">
        <v>3400</v>
      </c>
      <c r="OGT1" s="12" t="s">
        <v>75</v>
      </c>
      <c r="OGU1" s="12" t="s">
        <v>126</v>
      </c>
      <c r="OGV1" s="12" t="s">
        <v>3402</v>
      </c>
      <c r="OGW1" s="12" t="s">
        <v>1902</v>
      </c>
      <c r="OGX1" s="12" t="s">
        <v>2089</v>
      </c>
      <c r="OGY1" s="12" t="s">
        <v>2090</v>
      </c>
      <c r="OGZ1" s="12" t="s">
        <v>2092</v>
      </c>
      <c r="OHA1" s="12" t="s">
        <v>3400</v>
      </c>
      <c r="OHB1" s="12" t="s">
        <v>75</v>
      </c>
      <c r="OHC1" s="12" t="s">
        <v>126</v>
      </c>
      <c r="OHD1" s="12" t="s">
        <v>3402</v>
      </c>
      <c r="OHE1" s="12" t="s">
        <v>1902</v>
      </c>
      <c r="OHF1" s="12" t="s">
        <v>2089</v>
      </c>
      <c r="OHG1" s="12" t="s">
        <v>2090</v>
      </c>
      <c r="OHH1" s="12" t="s">
        <v>2092</v>
      </c>
      <c r="OHI1" s="12" t="s">
        <v>3400</v>
      </c>
      <c r="OHJ1" s="12" t="s">
        <v>75</v>
      </c>
      <c r="OHK1" s="12" t="s">
        <v>126</v>
      </c>
      <c r="OHL1" s="12" t="s">
        <v>3402</v>
      </c>
      <c r="OHM1" s="12" t="s">
        <v>1902</v>
      </c>
      <c r="OHN1" s="12" t="s">
        <v>2089</v>
      </c>
      <c r="OHO1" s="12" t="s">
        <v>2090</v>
      </c>
      <c r="OHP1" s="12" t="s">
        <v>2092</v>
      </c>
      <c r="OHQ1" s="12" t="s">
        <v>3400</v>
      </c>
      <c r="OHR1" s="12" t="s">
        <v>75</v>
      </c>
      <c r="OHS1" s="12" t="s">
        <v>126</v>
      </c>
      <c r="OHT1" s="12" t="s">
        <v>3402</v>
      </c>
      <c r="OHU1" s="12" t="s">
        <v>1902</v>
      </c>
      <c r="OHV1" s="12" t="s">
        <v>2089</v>
      </c>
      <c r="OHW1" s="12" t="s">
        <v>2090</v>
      </c>
      <c r="OHX1" s="12" t="s">
        <v>2092</v>
      </c>
      <c r="OHY1" s="12" t="s">
        <v>3400</v>
      </c>
      <c r="OHZ1" s="12" t="s">
        <v>75</v>
      </c>
      <c r="OIA1" s="12" t="s">
        <v>126</v>
      </c>
      <c r="OIB1" s="12" t="s">
        <v>3402</v>
      </c>
      <c r="OIC1" s="12" t="s">
        <v>1902</v>
      </c>
      <c r="OID1" s="12" t="s">
        <v>2089</v>
      </c>
      <c r="OIE1" s="12" t="s">
        <v>2090</v>
      </c>
      <c r="OIF1" s="12" t="s">
        <v>2092</v>
      </c>
      <c r="OIG1" s="12" t="s">
        <v>3400</v>
      </c>
      <c r="OIH1" s="12" t="s">
        <v>75</v>
      </c>
      <c r="OII1" s="12" t="s">
        <v>126</v>
      </c>
      <c r="OIJ1" s="12" t="s">
        <v>3402</v>
      </c>
      <c r="OIK1" s="12" t="s">
        <v>1902</v>
      </c>
      <c r="OIL1" s="12" t="s">
        <v>2089</v>
      </c>
      <c r="OIM1" s="12" t="s">
        <v>2090</v>
      </c>
      <c r="OIN1" s="12" t="s">
        <v>2092</v>
      </c>
      <c r="OIO1" s="12" t="s">
        <v>3400</v>
      </c>
      <c r="OIP1" s="12" t="s">
        <v>75</v>
      </c>
      <c r="OIQ1" s="12" t="s">
        <v>126</v>
      </c>
      <c r="OIR1" s="12" t="s">
        <v>3402</v>
      </c>
      <c r="OIS1" s="12" t="s">
        <v>1902</v>
      </c>
      <c r="OIT1" s="12" t="s">
        <v>2089</v>
      </c>
      <c r="OIU1" s="12" t="s">
        <v>2090</v>
      </c>
      <c r="OIV1" s="12" t="s">
        <v>2092</v>
      </c>
      <c r="OIW1" s="12" t="s">
        <v>3400</v>
      </c>
      <c r="OIX1" s="12" t="s">
        <v>75</v>
      </c>
      <c r="OIY1" s="12" t="s">
        <v>126</v>
      </c>
      <c r="OIZ1" s="12" t="s">
        <v>3402</v>
      </c>
      <c r="OJA1" s="12" t="s">
        <v>1902</v>
      </c>
      <c r="OJB1" s="12" t="s">
        <v>2089</v>
      </c>
      <c r="OJC1" s="12" t="s">
        <v>2090</v>
      </c>
      <c r="OJD1" s="12" t="s">
        <v>2092</v>
      </c>
      <c r="OJE1" s="12" t="s">
        <v>3400</v>
      </c>
      <c r="OJF1" s="12" t="s">
        <v>75</v>
      </c>
      <c r="OJG1" s="12" t="s">
        <v>126</v>
      </c>
      <c r="OJH1" s="12" t="s">
        <v>3402</v>
      </c>
      <c r="OJI1" s="12" t="s">
        <v>1902</v>
      </c>
      <c r="OJJ1" s="12" t="s">
        <v>2089</v>
      </c>
      <c r="OJK1" s="12" t="s">
        <v>2090</v>
      </c>
      <c r="OJL1" s="12" t="s">
        <v>2092</v>
      </c>
      <c r="OJM1" s="12" t="s">
        <v>3400</v>
      </c>
      <c r="OJN1" s="12" t="s">
        <v>75</v>
      </c>
      <c r="OJO1" s="12" t="s">
        <v>126</v>
      </c>
      <c r="OJP1" s="12" t="s">
        <v>3402</v>
      </c>
      <c r="OJQ1" s="12" t="s">
        <v>1902</v>
      </c>
      <c r="OJR1" s="12" t="s">
        <v>2089</v>
      </c>
      <c r="OJS1" s="12" t="s">
        <v>2090</v>
      </c>
      <c r="OJT1" s="12" t="s">
        <v>2092</v>
      </c>
      <c r="OJU1" s="12" t="s">
        <v>3400</v>
      </c>
      <c r="OJV1" s="12" t="s">
        <v>75</v>
      </c>
      <c r="OJW1" s="12" t="s">
        <v>126</v>
      </c>
      <c r="OJX1" s="12" t="s">
        <v>3402</v>
      </c>
      <c r="OJY1" s="12" t="s">
        <v>1902</v>
      </c>
      <c r="OJZ1" s="12" t="s">
        <v>2089</v>
      </c>
      <c r="OKA1" s="12" t="s">
        <v>2090</v>
      </c>
      <c r="OKB1" s="12" t="s">
        <v>2092</v>
      </c>
      <c r="OKC1" s="12" t="s">
        <v>3400</v>
      </c>
      <c r="OKD1" s="12" t="s">
        <v>75</v>
      </c>
      <c r="OKE1" s="12" t="s">
        <v>126</v>
      </c>
      <c r="OKF1" s="12" t="s">
        <v>3402</v>
      </c>
      <c r="OKG1" s="12" t="s">
        <v>1902</v>
      </c>
      <c r="OKH1" s="12" t="s">
        <v>2089</v>
      </c>
      <c r="OKI1" s="12" t="s">
        <v>2090</v>
      </c>
      <c r="OKJ1" s="12" t="s">
        <v>2092</v>
      </c>
      <c r="OKK1" s="12" t="s">
        <v>3400</v>
      </c>
      <c r="OKL1" s="12" t="s">
        <v>75</v>
      </c>
      <c r="OKM1" s="12" t="s">
        <v>126</v>
      </c>
      <c r="OKN1" s="12" t="s">
        <v>3402</v>
      </c>
      <c r="OKO1" s="12" t="s">
        <v>1902</v>
      </c>
      <c r="OKP1" s="12" t="s">
        <v>2089</v>
      </c>
      <c r="OKQ1" s="12" t="s">
        <v>2090</v>
      </c>
      <c r="OKR1" s="12" t="s">
        <v>2092</v>
      </c>
      <c r="OKS1" s="12" t="s">
        <v>3400</v>
      </c>
      <c r="OKT1" s="12" t="s">
        <v>75</v>
      </c>
      <c r="OKU1" s="12" t="s">
        <v>126</v>
      </c>
      <c r="OKV1" s="12" t="s">
        <v>3402</v>
      </c>
      <c r="OKW1" s="12" t="s">
        <v>1902</v>
      </c>
      <c r="OKX1" s="12" t="s">
        <v>2089</v>
      </c>
      <c r="OKY1" s="12" t="s">
        <v>2090</v>
      </c>
      <c r="OKZ1" s="12" t="s">
        <v>2092</v>
      </c>
      <c r="OLA1" s="12" t="s">
        <v>3400</v>
      </c>
      <c r="OLB1" s="12" t="s">
        <v>75</v>
      </c>
      <c r="OLC1" s="12" t="s">
        <v>126</v>
      </c>
      <c r="OLD1" s="12" t="s">
        <v>3402</v>
      </c>
      <c r="OLE1" s="12" t="s">
        <v>1902</v>
      </c>
      <c r="OLF1" s="12" t="s">
        <v>2089</v>
      </c>
      <c r="OLG1" s="12" t="s">
        <v>2090</v>
      </c>
      <c r="OLH1" s="12" t="s">
        <v>2092</v>
      </c>
      <c r="OLI1" s="12" t="s">
        <v>3400</v>
      </c>
      <c r="OLJ1" s="12" t="s">
        <v>75</v>
      </c>
      <c r="OLK1" s="12" t="s">
        <v>126</v>
      </c>
      <c r="OLL1" s="12" t="s">
        <v>3402</v>
      </c>
      <c r="OLM1" s="12" t="s">
        <v>1902</v>
      </c>
      <c r="OLN1" s="12" t="s">
        <v>2089</v>
      </c>
      <c r="OLO1" s="12" t="s">
        <v>2090</v>
      </c>
      <c r="OLP1" s="12" t="s">
        <v>2092</v>
      </c>
      <c r="OLQ1" s="12" t="s">
        <v>3400</v>
      </c>
      <c r="OLR1" s="12" t="s">
        <v>75</v>
      </c>
      <c r="OLS1" s="12" t="s">
        <v>126</v>
      </c>
      <c r="OLT1" s="12" t="s">
        <v>3402</v>
      </c>
      <c r="OLU1" s="12" t="s">
        <v>1902</v>
      </c>
      <c r="OLV1" s="12" t="s">
        <v>2089</v>
      </c>
      <c r="OLW1" s="12" t="s">
        <v>2090</v>
      </c>
      <c r="OLX1" s="12" t="s">
        <v>2092</v>
      </c>
      <c r="OLY1" s="12" t="s">
        <v>3400</v>
      </c>
      <c r="OLZ1" s="12" t="s">
        <v>75</v>
      </c>
      <c r="OMA1" s="12" t="s">
        <v>126</v>
      </c>
      <c r="OMB1" s="12" t="s">
        <v>3402</v>
      </c>
      <c r="OMC1" s="12" t="s">
        <v>1902</v>
      </c>
      <c r="OMD1" s="12" t="s">
        <v>2089</v>
      </c>
      <c r="OME1" s="12" t="s">
        <v>2090</v>
      </c>
      <c r="OMF1" s="12" t="s">
        <v>2092</v>
      </c>
      <c r="OMG1" s="12" t="s">
        <v>3400</v>
      </c>
      <c r="OMH1" s="12" t="s">
        <v>75</v>
      </c>
      <c r="OMI1" s="12" t="s">
        <v>126</v>
      </c>
      <c r="OMJ1" s="12" t="s">
        <v>3402</v>
      </c>
      <c r="OMK1" s="12" t="s">
        <v>1902</v>
      </c>
      <c r="OML1" s="12" t="s">
        <v>2089</v>
      </c>
      <c r="OMM1" s="12" t="s">
        <v>2090</v>
      </c>
      <c r="OMN1" s="12" t="s">
        <v>2092</v>
      </c>
      <c r="OMO1" s="12" t="s">
        <v>3400</v>
      </c>
      <c r="OMP1" s="12" t="s">
        <v>75</v>
      </c>
      <c r="OMQ1" s="12" t="s">
        <v>126</v>
      </c>
      <c r="OMR1" s="12" t="s">
        <v>3402</v>
      </c>
      <c r="OMS1" s="12" t="s">
        <v>1902</v>
      </c>
      <c r="OMT1" s="12" t="s">
        <v>2089</v>
      </c>
      <c r="OMU1" s="12" t="s">
        <v>2090</v>
      </c>
      <c r="OMV1" s="12" t="s">
        <v>2092</v>
      </c>
      <c r="OMW1" s="12" t="s">
        <v>3400</v>
      </c>
      <c r="OMX1" s="12" t="s">
        <v>75</v>
      </c>
      <c r="OMY1" s="12" t="s">
        <v>126</v>
      </c>
      <c r="OMZ1" s="12" t="s">
        <v>3402</v>
      </c>
      <c r="ONA1" s="12" t="s">
        <v>1902</v>
      </c>
      <c r="ONB1" s="12" t="s">
        <v>2089</v>
      </c>
      <c r="ONC1" s="12" t="s">
        <v>2090</v>
      </c>
      <c r="OND1" s="12" t="s">
        <v>2092</v>
      </c>
      <c r="ONE1" s="12" t="s">
        <v>3400</v>
      </c>
      <c r="ONF1" s="12" t="s">
        <v>75</v>
      </c>
      <c r="ONG1" s="12" t="s">
        <v>126</v>
      </c>
      <c r="ONH1" s="12" t="s">
        <v>3402</v>
      </c>
      <c r="ONI1" s="12" t="s">
        <v>1902</v>
      </c>
      <c r="ONJ1" s="12" t="s">
        <v>2089</v>
      </c>
      <c r="ONK1" s="12" t="s">
        <v>2090</v>
      </c>
      <c r="ONL1" s="12" t="s">
        <v>2092</v>
      </c>
      <c r="ONM1" s="12" t="s">
        <v>3400</v>
      </c>
      <c r="ONN1" s="12" t="s">
        <v>75</v>
      </c>
      <c r="ONO1" s="12" t="s">
        <v>126</v>
      </c>
      <c r="ONP1" s="12" t="s">
        <v>3402</v>
      </c>
      <c r="ONQ1" s="12" t="s">
        <v>1902</v>
      </c>
      <c r="ONR1" s="12" t="s">
        <v>2089</v>
      </c>
      <c r="ONS1" s="12" t="s">
        <v>2090</v>
      </c>
      <c r="ONT1" s="12" t="s">
        <v>2092</v>
      </c>
      <c r="ONU1" s="12" t="s">
        <v>3400</v>
      </c>
      <c r="ONV1" s="12" t="s">
        <v>75</v>
      </c>
      <c r="ONW1" s="12" t="s">
        <v>126</v>
      </c>
      <c r="ONX1" s="12" t="s">
        <v>3402</v>
      </c>
      <c r="ONY1" s="12" t="s">
        <v>1902</v>
      </c>
      <c r="ONZ1" s="12" t="s">
        <v>2089</v>
      </c>
      <c r="OOA1" s="12" t="s">
        <v>2090</v>
      </c>
      <c r="OOB1" s="12" t="s">
        <v>2092</v>
      </c>
      <c r="OOC1" s="12" t="s">
        <v>3400</v>
      </c>
      <c r="OOD1" s="12" t="s">
        <v>75</v>
      </c>
      <c r="OOE1" s="12" t="s">
        <v>126</v>
      </c>
      <c r="OOF1" s="12" t="s">
        <v>3402</v>
      </c>
      <c r="OOG1" s="12" t="s">
        <v>1902</v>
      </c>
      <c r="OOH1" s="12" t="s">
        <v>2089</v>
      </c>
      <c r="OOI1" s="12" t="s">
        <v>2090</v>
      </c>
      <c r="OOJ1" s="12" t="s">
        <v>2092</v>
      </c>
      <c r="OOK1" s="12" t="s">
        <v>3400</v>
      </c>
      <c r="OOL1" s="12" t="s">
        <v>75</v>
      </c>
      <c r="OOM1" s="12" t="s">
        <v>126</v>
      </c>
      <c r="OON1" s="12" t="s">
        <v>3402</v>
      </c>
      <c r="OOO1" s="12" t="s">
        <v>1902</v>
      </c>
      <c r="OOP1" s="12" t="s">
        <v>2089</v>
      </c>
      <c r="OOQ1" s="12" t="s">
        <v>2090</v>
      </c>
      <c r="OOR1" s="12" t="s">
        <v>2092</v>
      </c>
      <c r="OOS1" s="12" t="s">
        <v>3400</v>
      </c>
      <c r="OOT1" s="12" t="s">
        <v>75</v>
      </c>
      <c r="OOU1" s="12" t="s">
        <v>126</v>
      </c>
      <c r="OOV1" s="12" t="s">
        <v>3402</v>
      </c>
      <c r="OOW1" s="12" t="s">
        <v>1902</v>
      </c>
      <c r="OOX1" s="12" t="s">
        <v>2089</v>
      </c>
      <c r="OOY1" s="12" t="s">
        <v>2090</v>
      </c>
      <c r="OOZ1" s="12" t="s">
        <v>2092</v>
      </c>
      <c r="OPA1" s="12" t="s">
        <v>3400</v>
      </c>
      <c r="OPB1" s="12" t="s">
        <v>75</v>
      </c>
      <c r="OPC1" s="12" t="s">
        <v>126</v>
      </c>
      <c r="OPD1" s="12" t="s">
        <v>3402</v>
      </c>
      <c r="OPE1" s="12" t="s">
        <v>1902</v>
      </c>
      <c r="OPF1" s="12" t="s">
        <v>2089</v>
      </c>
      <c r="OPG1" s="12" t="s">
        <v>2090</v>
      </c>
      <c r="OPH1" s="12" t="s">
        <v>2092</v>
      </c>
      <c r="OPI1" s="12" t="s">
        <v>3400</v>
      </c>
      <c r="OPJ1" s="12" t="s">
        <v>75</v>
      </c>
      <c r="OPK1" s="12" t="s">
        <v>126</v>
      </c>
      <c r="OPL1" s="12" t="s">
        <v>3402</v>
      </c>
      <c r="OPM1" s="12" t="s">
        <v>1902</v>
      </c>
      <c r="OPN1" s="12" t="s">
        <v>2089</v>
      </c>
      <c r="OPO1" s="12" t="s">
        <v>2090</v>
      </c>
      <c r="OPP1" s="12" t="s">
        <v>2092</v>
      </c>
      <c r="OPQ1" s="12" t="s">
        <v>3400</v>
      </c>
      <c r="OPR1" s="12" t="s">
        <v>75</v>
      </c>
      <c r="OPS1" s="12" t="s">
        <v>126</v>
      </c>
      <c r="OPT1" s="12" t="s">
        <v>3402</v>
      </c>
      <c r="OPU1" s="12" t="s">
        <v>1902</v>
      </c>
      <c r="OPV1" s="12" t="s">
        <v>2089</v>
      </c>
      <c r="OPW1" s="12" t="s">
        <v>2090</v>
      </c>
      <c r="OPX1" s="12" t="s">
        <v>2092</v>
      </c>
      <c r="OPY1" s="12" t="s">
        <v>3400</v>
      </c>
      <c r="OPZ1" s="12" t="s">
        <v>75</v>
      </c>
      <c r="OQA1" s="12" t="s">
        <v>126</v>
      </c>
      <c r="OQB1" s="12" t="s">
        <v>3402</v>
      </c>
      <c r="OQC1" s="12" t="s">
        <v>1902</v>
      </c>
      <c r="OQD1" s="12" t="s">
        <v>2089</v>
      </c>
      <c r="OQE1" s="12" t="s">
        <v>2090</v>
      </c>
      <c r="OQF1" s="12" t="s">
        <v>2092</v>
      </c>
      <c r="OQG1" s="12" t="s">
        <v>3400</v>
      </c>
      <c r="OQH1" s="12" t="s">
        <v>75</v>
      </c>
      <c r="OQI1" s="12" t="s">
        <v>126</v>
      </c>
      <c r="OQJ1" s="12" t="s">
        <v>3402</v>
      </c>
      <c r="OQK1" s="12" t="s">
        <v>1902</v>
      </c>
      <c r="OQL1" s="12" t="s">
        <v>2089</v>
      </c>
      <c r="OQM1" s="12" t="s">
        <v>2090</v>
      </c>
      <c r="OQN1" s="12" t="s">
        <v>2092</v>
      </c>
      <c r="OQO1" s="12" t="s">
        <v>3400</v>
      </c>
      <c r="OQP1" s="12" t="s">
        <v>75</v>
      </c>
      <c r="OQQ1" s="12" t="s">
        <v>126</v>
      </c>
      <c r="OQR1" s="12" t="s">
        <v>3402</v>
      </c>
      <c r="OQS1" s="12" t="s">
        <v>1902</v>
      </c>
      <c r="OQT1" s="12" t="s">
        <v>2089</v>
      </c>
      <c r="OQU1" s="12" t="s">
        <v>2090</v>
      </c>
      <c r="OQV1" s="12" t="s">
        <v>2092</v>
      </c>
      <c r="OQW1" s="12" t="s">
        <v>3400</v>
      </c>
      <c r="OQX1" s="12" t="s">
        <v>75</v>
      </c>
      <c r="OQY1" s="12" t="s">
        <v>126</v>
      </c>
      <c r="OQZ1" s="12" t="s">
        <v>3402</v>
      </c>
      <c r="ORA1" s="12" t="s">
        <v>1902</v>
      </c>
      <c r="ORB1" s="12" t="s">
        <v>2089</v>
      </c>
      <c r="ORC1" s="12" t="s">
        <v>2090</v>
      </c>
      <c r="ORD1" s="12" t="s">
        <v>2092</v>
      </c>
      <c r="ORE1" s="12" t="s">
        <v>3400</v>
      </c>
      <c r="ORF1" s="12" t="s">
        <v>75</v>
      </c>
      <c r="ORG1" s="12" t="s">
        <v>126</v>
      </c>
      <c r="ORH1" s="12" t="s">
        <v>3402</v>
      </c>
      <c r="ORI1" s="12" t="s">
        <v>1902</v>
      </c>
      <c r="ORJ1" s="12" t="s">
        <v>2089</v>
      </c>
      <c r="ORK1" s="12" t="s">
        <v>2090</v>
      </c>
      <c r="ORL1" s="12" t="s">
        <v>2092</v>
      </c>
      <c r="ORM1" s="12" t="s">
        <v>3400</v>
      </c>
      <c r="ORN1" s="12" t="s">
        <v>75</v>
      </c>
      <c r="ORO1" s="12" t="s">
        <v>126</v>
      </c>
      <c r="ORP1" s="12" t="s">
        <v>3402</v>
      </c>
      <c r="ORQ1" s="12" t="s">
        <v>1902</v>
      </c>
      <c r="ORR1" s="12" t="s">
        <v>2089</v>
      </c>
      <c r="ORS1" s="12" t="s">
        <v>2090</v>
      </c>
      <c r="ORT1" s="12" t="s">
        <v>2092</v>
      </c>
      <c r="ORU1" s="12" t="s">
        <v>3400</v>
      </c>
      <c r="ORV1" s="12" t="s">
        <v>75</v>
      </c>
      <c r="ORW1" s="12" t="s">
        <v>126</v>
      </c>
      <c r="ORX1" s="12" t="s">
        <v>3402</v>
      </c>
      <c r="ORY1" s="12" t="s">
        <v>1902</v>
      </c>
      <c r="ORZ1" s="12" t="s">
        <v>2089</v>
      </c>
      <c r="OSA1" s="12" t="s">
        <v>2090</v>
      </c>
      <c r="OSB1" s="12" t="s">
        <v>2092</v>
      </c>
      <c r="OSC1" s="12" t="s">
        <v>3400</v>
      </c>
      <c r="OSD1" s="12" t="s">
        <v>75</v>
      </c>
      <c r="OSE1" s="12" t="s">
        <v>126</v>
      </c>
      <c r="OSF1" s="12" t="s">
        <v>3402</v>
      </c>
      <c r="OSG1" s="12" t="s">
        <v>1902</v>
      </c>
      <c r="OSH1" s="12" t="s">
        <v>2089</v>
      </c>
      <c r="OSI1" s="12" t="s">
        <v>2090</v>
      </c>
      <c r="OSJ1" s="12" t="s">
        <v>2092</v>
      </c>
      <c r="OSK1" s="12" t="s">
        <v>3400</v>
      </c>
      <c r="OSL1" s="12" t="s">
        <v>75</v>
      </c>
      <c r="OSM1" s="12" t="s">
        <v>126</v>
      </c>
      <c r="OSN1" s="12" t="s">
        <v>3402</v>
      </c>
      <c r="OSO1" s="12" t="s">
        <v>1902</v>
      </c>
      <c r="OSP1" s="12" t="s">
        <v>2089</v>
      </c>
      <c r="OSQ1" s="12" t="s">
        <v>2090</v>
      </c>
      <c r="OSR1" s="12" t="s">
        <v>2092</v>
      </c>
      <c r="OSS1" s="12" t="s">
        <v>3400</v>
      </c>
      <c r="OST1" s="12" t="s">
        <v>75</v>
      </c>
      <c r="OSU1" s="12" t="s">
        <v>126</v>
      </c>
      <c r="OSV1" s="12" t="s">
        <v>3402</v>
      </c>
      <c r="OSW1" s="12" t="s">
        <v>1902</v>
      </c>
      <c r="OSX1" s="12" t="s">
        <v>2089</v>
      </c>
      <c r="OSY1" s="12" t="s">
        <v>2090</v>
      </c>
      <c r="OSZ1" s="12" t="s">
        <v>2092</v>
      </c>
      <c r="OTA1" s="12" t="s">
        <v>3400</v>
      </c>
      <c r="OTB1" s="12" t="s">
        <v>75</v>
      </c>
      <c r="OTC1" s="12" t="s">
        <v>126</v>
      </c>
      <c r="OTD1" s="12" t="s">
        <v>3402</v>
      </c>
      <c r="OTE1" s="12" t="s">
        <v>1902</v>
      </c>
      <c r="OTF1" s="12" t="s">
        <v>2089</v>
      </c>
      <c r="OTG1" s="12" t="s">
        <v>2090</v>
      </c>
      <c r="OTH1" s="12" t="s">
        <v>2092</v>
      </c>
      <c r="OTI1" s="12" t="s">
        <v>3400</v>
      </c>
      <c r="OTJ1" s="12" t="s">
        <v>75</v>
      </c>
      <c r="OTK1" s="12" t="s">
        <v>126</v>
      </c>
      <c r="OTL1" s="12" t="s">
        <v>3402</v>
      </c>
      <c r="OTM1" s="12" t="s">
        <v>1902</v>
      </c>
      <c r="OTN1" s="12" t="s">
        <v>2089</v>
      </c>
      <c r="OTO1" s="12" t="s">
        <v>2090</v>
      </c>
      <c r="OTP1" s="12" t="s">
        <v>2092</v>
      </c>
      <c r="OTQ1" s="12" t="s">
        <v>3400</v>
      </c>
      <c r="OTR1" s="12" t="s">
        <v>75</v>
      </c>
      <c r="OTS1" s="12" t="s">
        <v>126</v>
      </c>
      <c r="OTT1" s="12" t="s">
        <v>3402</v>
      </c>
      <c r="OTU1" s="12" t="s">
        <v>1902</v>
      </c>
      <c r="OTV1" s="12" t="s">
        <v>2089</v>
      </c>
      <c r="OTW1" s="12" t="s">
        <v>2090</v>
      </c>
      <c r="OTX1" s="12" t="s">
        <v>2092</v>
      </c>
      <c r="OTY1" s="12" t="s">
        <v>3400</v>
      </c>
      <c r="OTZ1" s="12" t="s">
        <v>75</v>
      </c>
      <c r="OUA1" s="12" t="s">
        <v>126</v>
      </c>
      <c r="OUB1" s="12" t="s">
        <v>3402</v>
      </c>
      <c r="OUC1" s="12" t="s">
        <v>1902</v>
      </c>
      <c r="OUD1" s="12" t="s">
        <v>2089</v>
      </c>
      <c r="OUE1" s="12" t="s">
        <v>2090</v>
      </c>
      <c r="OUF1" s="12" t="s">
        <v>2092</v>
      </c>
      <c r="OUG1" s="12" t="s">
        <v>3400</v>
      </c>
      <c r="OUH1" s="12" t="s">
        <v>75</v>
      </c>
      <c r="OUI1" s="12" t="s">
        <v>126</v>
      </c>
      <c r="OUJ1" s="12" t="s">
        <v>3402</v>
      </c>
      <c r="OUK1" s="12" t="s">
        <v>1902</v>
      </c>
      <c r="OUL1" s="12" t="s">
        <v>2089</v>
      </c>
      <c r="OUM1" s="12" t="s">
        <v>2090</v>
      </c>
      <c r="OUN1" s="12" t="s">
        <v>2092</v>
      </c>
      <c r="OUO1" s="12" t="s">
        <v>3400</v>
      </c>
      <c r="OUP1" s="12" t="s">
        <v>75</v>
      </c>
      <c r="OUQ1" s="12" t="s">
        <v>126</v>
      </c>
      <c r="OUR1" s="12" t="s">
        <v>3402</v>
      </c>
      <c r="OUS1" s="12" t="s">
        <v>1902</v>
      </c>
      <c r="OUT1" s="12" t="s">
        <v>2089</v>
      </c>
      <c r="OUU1" s="12" t="s">
        <v>2090</v>
      </c>
      <c r="OUV1" s="12" t="s">
        <v>2092</v>
      </c>
      <c r="OUW1" s="12" t="s">
        <v>3400</v>
      </c>
      <c r="OUX1" s="12" t="s">
        <v>75</v>
      </c>
      <c r="OUY1" s="12" t="s">
        <v>126</v>
      </c>
      <c r="OUZ1" s="12" t="s">
        <v>3402</v>
      </c>
      <c r="OVA1" s="12" t="s">
        <v>1902</v>
      </c>
      <c r="OVB1" s="12" t="s">
        <v>2089</v>
      </c>
      <c r="OVC1" s="12" t="s">
        <v>2090</v>
      </c>
      <c r="OVD1" s="12" t="s">
        <v>2092</v>
      </c>
      <c r="OVE1" s="12" t="s">
        <v>3400</v>
      </c>
      <c r="OVF1" s="12" t="s">
        <v>75</v>
      </c>
      <c r="OVG1" s="12" t="s">
        <v>126</v>
      </c>
      <c r="OVH1" s="12" t="s">
        <v>3402</v>
      </c>
      <c r="OVI1" s="12" t="s">
        <v>1902</v>
      </c>
      <c r="OVJ1" s="12" t="s">
        <v>2089</v>
      </c>
      <c r="OVK1" s="12" t="s">
        <v>2090</v>
      </c>
      <c r="OVL1" s="12" t="s">
        <v>2092</v>
      </c>
      <c r="OVM1" s="12" t="s">
        <v>3400</v>
      </c>
      <c r="OVN1" s="12" t="s">
        <v>75</v>
      </c>
      <c r="OVO1" s="12" t="s">
        <v>126</v>
      </c>
      <c r="OVP1" s="12" t="s">
        <v>3402</v>
      </c>
      <c r="OVQ1" s="12" t="s">
        <v>1902</v>
      </c>
      <c r="OVR1" s="12" t="s">
        <v>2089</v>
      </c>
      <c r="OVS1" s="12" t="s">
        <v>2090</v>
      </c>
      <c r="OVT1" s="12" t="s">
        <v>2092</v>
      </c>
      <c r="OVU1" s="12" t="s">
        <v>3400</v>
      </c>
      <c r="OVV1" s="12" t="s">
        <v>75</v>
      </c>
      <c r="OVW1" s="12" t="s">
        <v>126</v>
      </c>
      <c r="OVX1" s="12" t="s">
        <v>3402</v>
      </c>
      <c r="OVY1" s="12" t="s">
        <v>1902</v>
      </c>
      <c r="OVZ1" s="12" t="s">
        <v>2089</v>
      </c>
      <c r="OWA1" s="12" t="s">
        <v>2090</v>
      </c>
      <c r="OWB1" s="12" t="s">
        <v>2092</v>
      </c>
      <c r="OWC1" s="12" t="s">
        <v>3400</v>
      </c>
      <c r="OWD1" s="12" t="s">
        <v>75</v>
      </c>
      <c r="OWE1" s="12" t="s">
        <v>126</v>
      </c>
      <c r="OWF1" s="12" t="s">
        <v>3402</v>
      </c>
      <c r="OWG1" s="12" t="s">
        <v>1902</v>
      </c>
      <c r="OWH1" s="12" t="s">
        <v>2089</v>
      </c>
      <c r="OWI1" s="12" t="s">
        <v>2090</v>
      </c>
      <c r="OWJ1" s="12" t="s">
        <v>2092</v>
      </c>
      <c r="OWK1" s="12" t="s">
        <v>3400</v>
      </c>
      <c r="OWL1" s="12" t="s">
        <v>75</v>
      </c>
      <c r="OWM1" s="12" t="s">
        <v>126</v>
      </c>
      <c r="OWN1" s="12" t="s">
        <v>3402</v>
      </c>
      <c r="OWO1" s="12" t="s">
        <v>1902</v>
      </c>
      <c r="OWP1" s="12" t="s">
        <v>2089</v>
      </c>
      <c r="OWQ1" s="12" t="s">
        <v>2090</v>
      </c>
      <c r="OWR1" s="12" t="s">
        <v>2092</v>
      </c>
      <c r="OWS1" s="12" t="s">
        <v>3400</v>
      </c>
      <c r="OWT1" s="12" t="s">
        <v>75</v>
      </c>
      <c r="OWU1" s="12" t="s">
        <v>126</v>
      </c>
      <c r="OWV1" s="12" t="s">
        <v>3402</v>
      </c>
      <c r="OWW1" s="12" t="s">
        <v>1902</v>
      </c>
      <c r="OWX1" s="12" t="s">
        <v>2089</v>
      </c>
      <c r="OWY1" s="12" t="s">
        <v>2090</v>
      </c>
      <c r="OWZ1" s="12" t="s">
        <v>2092</v>
      </c>
      <c r="OXA1" s="12" t="s">
        <v>3400</v>
      </c>
      <c r="OXB1" s="12" t="s">
        <v>75</v>
      </c>
      <c r="OXC1" s="12" t="s">
        <v>126</v>
      </c>
      <c r="OXD1" s="12" t="s">
        <v>3402</v>
      </c>
      <c r="OXE1" s="12" t="s">
        <v>1902</v>
      </c>
      <c r="OXF1" s="12" t="s">
        <v>2089</v>
      </c>
      <c r="OXG1" s="12" t="s">
        <v>2090</v>
      </c>
      <c r="OXH1" s="12" t="s">
        <v>2092</v>
      </c>
      <c r="OXI1" s="12" t="s">
        <v>3400</v>
      </c>
      <c r="OXJ1" s="12" t="s">
        <v>75</v>
      </c>
      <c r="OXK1" s="12" t="s">
        <v>126</v>
      </c>
      <c r="OXL1" s="12" t="s">
        <v>3402</v>
      </c>
      <c r="OXM1" s="12" t="s">
        <v>1902</v>
      </c>
      <c r="OXN1" s="12" t="s">
        <v>2089</v>
      </c>
      <c r="OXO1" s="12" t="s">
        <v>2090</v>
      </c>
      <c r="OXP1" s="12" t="s">
        <v>2092</v>
      </c>
      <c r="OXQ1" s="12" t="s">
        <v>3400</v>
      </c>
      <c r="OXR1" s="12" t="s">
        <v>75</v>
      </c>
      <c r="OXS1" s="12" t="s">
        <v>126</v>
      </c>
      <c r="OXT1" s="12" t="s">
        <v>3402</v>
      </c>
      <c r="OXU1" s="12" t="s">
        <v>1902</v>
      </c>
      <c r="OXV1" s="12" t="s">
        <v>2089</v>
      </c>
      <c r="OXW1" s="12" t="s">
        <v>2090</v>
      </c>
      <c r="OXX1" s="12" t="s">
        <v>2092</v>
      </c>
      <c r="OXY1" s="12" t="s">
        <v>3400</v>
      </c>
      <c r="OXZ1" s="12" t="s">
        <v>75</v>
      </c>
      <c r="OYA1" s="12" t="s">
        <v>126</v>
      </c>
      <c r="OYB1" s="12" t="s">
        <v>3402</v>
      </c>
      <c r="OYC1" s="12" t="s">
        <v>1902</v>
      </c>
      <c r="OYD1" s="12" t="s">
        <v>2089</v>
      </c>
      <c r="OYE1" s="12" t="s">
        <v>2090</v>
      </c>
      <c r="OYF1" s="12" t="s">
        <v>2092</v>
      </c>
      <c r="OYG1" s="12" t="s">
        <v>3400</v>
      </c>
      <c r="OYH1" s="12" t="s">
        <v>75</v>
      </c>
      <c r="OYI1" s="12" t="s">
        <v>126</v>
      </c>
      <c r="OYJ1" s="12" t="s">
        <v>3402</v>
      </c>
      <c r="OYK1" s="12" t="s">
        <v>1902</v>
      </c>
      <c r="OYL1" s="12" t="s">
        <v>2089</v>
      </c>
      <c r="OYM1" s="12" t="s">
        <v>2090</v>
      </c>
      <c r="OYN1" s="12" t="s">
        <v>2092</v>
      </c>
      <c r="OYO1" s="12" t="s">
        <v>3400</v>
      </c>
      <c r="OYP1" s="12" t="s">
        <v>75</v>
      </c>
      <c r="OYQ1" s="12" t="s">
        <v>126</v>
      </c>
      <c r="OYR1" s="12" t="s">
        <v>3402</v>
      </c>
      <c r="OYS1" s="12" t="s">
        <v>1902</v>
      </c>
      <c r="OYT1" s="12" t="s">
        <v>2089</v>
      </c>
      <c r="OYU1" s="12" t="s">
        <v>2090</v>
      </c>
      <c r="OYV1" s="12" t="s">
        <v>2092</v>
      </c>
      <c r="OYW1" s="12" t="s">
        <v>3400</v>
      </c>
      <c r="OYX1" s="12" t="s">
        <v>75</v>
      </c>
      <c r="OYY1" s="12" t="s">
        <v>126</v>
      </c>
      <c r="OYZ1" s="12" t="s">
        <v>3402</v>
      </c>
      <c r="OZA1" s="12" t="s">
        <v>1902</v>
      </c>
      <c r="OZB1" s="12" t="s">
        <v>2089</v>
      </c>
      <c r="OZC1" s="12" t="s">
        <v>2090</v>
      </c>
      <c r="OZD1" s="12" t="s">
        <v>2092</v>
      </c>
      <c r="OZE1" s="12" t="s">
        <v>3400</v>
      </c>
      <c r="OZF1" s="12" t="s">
        <v>75</v>
      </c>
      <c r="OZG1" s="12" t="s">
        <v>126</v>
      </c>
      <c r="OZH1" s="12" t="s">
        <v>3402</v>
      </c>
      <c r="OZI1" s="12" t="s">
        <v>1902</v>
      </c>
      <c r="OZJ1" s="12" t="s">
        <v>2089</v>
      </c>
      <c r="OZK1" s="12" t="s">
        <v>2090</v>
      </c>
      <c r="OZL1" s="12" t="s">
        <v>2092</v>
      </c>
      <c r="OZM1" s="12" t="s">
        <v>3400</v>
      </c>
      <c r="OZN1" s="12" t="s">
        <v>75</v>
      </c>
      <c r="OZO1" s="12" t="s">
        <v>126</v>
      </c>
      <c r="OZP1" s="12" t="s">
        <v>3402</v>
      </c>
      <c r="OZQ1" s="12" t="s">
        <v>1902</v>
      </c>
      <c r="OZR1" s="12" t="s">
        <v>2089</v>
      </c>
      <c r="OZS1" s="12" t="s">
        <v>2090</v>
      </c>
      <c r="OZT1" s="12" t="s">
        <v>2092</v>
      </c>
      <c r="OZU1" s="12" t="s">
        <v>3400</v>
      </c>
      <c r="OZV1" s="12" t="s">
        <v>75</v>
      </c>
      <c r="OZW1" s="12" t="s">
        <v>126</v>
      </c>
      <c r="OZX1" s="12" t="s">
        <v>3402</v>
      </c>
      <c r="OZY1" s="12" t="s">
        <v>1902</v>
      </c>
      <c r="OZZ1" s="12" t="s">
        <v>2089</v>
      </c>
      <c r="PAA1" s="12" t="s">
        <v>2090</v>
      </c>
      <c r="PAB1" s="12" t="s">
        <v>2092</v>
      </c>
      <c r="PAC1" s="12" t="s">
        <v>3400</v>
      </c>
      <c r="PAD1" s="12" t="s">
        <v>75</v>
      </c>
      <c r="PAE1" s="12" t="s">
        <v>126</v>
      </c>
      <c r="PAF1" s="12" t="s">
        <v>3402</v>
      </c>
      <c r="PAG1" s="12" t="s">
        <v>1902</v>
      </c>
      <c r="PAH1" s="12" t="s">
        <v>2089</v>
      </c>
      <c r="PAI1" s="12" t="s">
        <v>2090</v>
      </c>
      <c r="PAJ1" s="12" t="s">
        <v>2092</v>
      </c>
      <c r="PAK1" s="12" t="s">
        <v>3400</v>
      </c>
      <c r="PAL1" s="12" t="s">
        <v>75</v>
      </c>
      <c r="PAM1" s="12" t="s">
        <v>126</v>
      </c>
      <c r="PAN1" s="12" t="s">
        <v>3402</v>
      </c>
      <c r="PAO1" s="12" t="s">
        <v>1902</v>
      </c>
      <c r="PAP1" s="12" t="s">
        <v>2089</v>
      </c>
      <c r="PAQ1" s="12" t="s">
        <v>2090</v>
      </c>
      <c r="PAR1" s="12" t="s">
        <v>2092</v>
      </c>
      <c r="PAS1" s="12" t="s">
        <v>3400</v>
      </c>
      <c r="PAT1" s="12" t="s">
        <v>75</v>
      </c>
      <c r="PAU1" s="12" t="s">
        <v>126</v>
      </c>
      <c r="PAV1" s="12" t="s">
        <v>3402</v>
      </c>
      <c r="PAW1" s="12" t="s">
        <v>1902</v>
      </c>
      <c r="PAX1" s="12" t="s">
        <v>2089</v>
      </c>
      <c r="PAY1" s="12" t="s">
        <v>2090</v>
      </c>
      <c r="PAZ1" s="12" t="s">
        <v>2092</v>
      </c>
      <c r="PBA1" s="12" t="s">
        <v>3400</v>
      </c>
      <c r="PBB1" s="12" t="s">
        <v>75</v>
      </c>
      <c r="PBC1" s="12" t="s">
        <v>126</v>
      </c>
      <c r="PBD1" s="12" t="s">
        <v>3402</v>
      </c>
      <c r="PBE1" s="12" t="s">
        <v>1902</v>
      </c>
      <c r="PBF1" s="12" t="s">
        <v>2089</v>
      </c>
      <c r="PBG1" s="12" t="s">
        <v>2090</v>
      </c>
      <c r="PBH1" s="12" t="s">
        <v>2092</v>
      </c>
      <c r="PBI1" s="12" t="s">
        <v>3400</v>
      </c>
      <c r="PBJ1" s="12" t="s">
        <v>75</v>
      </c>
      <c r="PBK1" s="12" t="s">
        <v>126</v>
      </c>
      <c r="PBL1" s="12" t="s">
        <v>3402</v>
      </c>
      <c r="PBM1" s="12" t="s">
        <v>1902</v>
      </c>
      <c r="PBN1" s="12" t="s">
        <v>2089</v>
      </c>
      <c r="PBO1" s="12" t="s">
        <v>2090</v>
      </c>
      <c r="PBP1" s="12" t="s">
        <v>2092</v>
      </c>
      <c r="PBQ1" s="12" t="s">
        <v>3400</v>
      </c>
      <c r="PBR1" s="12" t="s">
        <v>75</v>
      </c>
      <c r="PBS1" s="12" t="s">
        <v>126</v>
      </c>
      <c r="PBT1" s="12" t="s">
        <v>3402</v>
      </c>
      <c r="PBU1" s="12" t="s">
        <v>1902</v>
      </c>
      <c r="PBV1" s="12" t="s">
        <v>2089</v>
      </c>
      <c r="PBW1" s="12" t="s">
        <v>2090</v>
      </c>
      <c r="PBX1" s="12" t="s">
        <v>2092</v>
      </c>
      <c r="PBY1" s="12" t="s">
        <v>3400</v>
      </c>
      <c r="PBZ1" s="12" t="s">
        <v>75</v>
      </c>
      <c r="PCA1" s="12" t="s">
        <v>126</v>
      </c>
      <c r="PCB1" s="12" t="s">
        <v>3402</v>
      </c>
      <c r="PCC1" s="12" t="s">
        <v>1902</v>
      </c>
      <c r="PCD1" s="12" t="s">
        <v>2089</v>
      </c>
      <c r="PCE1" s="12" t="s">
        <v>2090</v>
      </c>
      <c r="PCF1" s="12" t="s">
        <v>2092</v>
      </c>
      <c r="PCG1" s="12" t="s">
        <v>3400</v>
      </c>
      <c r="PCH1" s="12" t="s">
        <v>75</v>
      </c>
      <c r="PCI1" s="12" t="s">
        <v>126</v>
      </c>
      <c r="PCJ1" s="12" t="s">
        <v>3402</v>
      </c>
      <c r="PCK1" s="12" t="s">
        <v>1902</v>
      </c>
      <c r="PCL1" s="12" t="s">
        <v>2089</v>
      </c>
      <c r="PCM1" s="12" t="s">
        <v>2090</v>
      </c>
      <c r="PCN1" s="12" t="s">
        <v>2092</v>
      </c>
      <c r="PCO1" s="12" t="s">
        <v>3400</v>
      </c>
      <c r="PCP1" s="12" t="s">
        <v>75</v>
      </c>
      <c r="PCQ1" s="12" t="s">
        <v>126</v>
      </c>
      <c r="PCR1" s="12" t="s">
        <v>3402</v>
      </c>
      <c r="PCS1" s="12" t="s">
        <v>1902</v>
      </c>
      <c r="PCT1" s="12" t="s">
        <v>2089</v>
      </c>
      <c r="PCU1" s="12" t="s">
        <v>2090</v>
      </c>
      <c r="PCV1" s="12" t="s">
        <v>2092</v>
      </c>
      <c r="PCW1" s="12" t="s">
        <v>3400</v>
      </c>
      <c r="PCX1" s="12" t="s">
        <v>75</v>
      </c>
      <c r="PCY1" s="12" t="s">
        <v>126</v>
      </c>
      <c r="PCZ1" s="12" t="s">
        <v>3402</v>
      </c>
      <c r="PDA1" s="12" t="s">
        <v>1902</v>
      </c>
      <c r="PDB1" s="12" t="s">
        <v>2089</v>
      </c>
      <c r="PDC1" s="12" t="s">
        <v>2090</v>
      </c>
      <c r="PDD1" s="12" t="s">
        <v>2092</v>
      </c>
      <c r="PDE1" s="12" t="s">
        <v>3400</v>
      </c>
      <c r="PDF1" s="12" t="s">
        <v>75</v>
      </c>
      <c r="PDG1" s="12" t="s">
        <v>126</v>
      </c>
      <c r="PDH1" s="12" t="s">
        <v>3402</v>
      </c>
      <c r="PDI1" s="12" t="s">
        <v>1902</v>
      </c>
      <c r="PDJ1" s="12" t="s">
        <v>2089</v>
      </c>
      <c r="PDK1" s="12" t="s">
        <v>2090</v>
      </c>
      <c r="PDL1" s="12" t="s">
        <v>2092</v>
      </c>
      <c r="PDM1" s="12" t="s">
        <v>3400</v>
      </c>
      <c r="PDN1" s="12" t="s">
        <v>75</v>
      </c>
      <c r="PDO1" s="12" t="s">
        <v>126</v>
      </c>
      <c r="PDP1" s="12" t="s">
        <v>3402</v>
      </c>
      <c r="PDQ1" s="12" t="s">
        <v>1902</v>
      </c>
      <c r="PDR1" s="12" t="s">
        <v>2089</v>
      </c>
      <c r="PDS1" s="12" t="s">
        <v>2090</v>
      </c>
      <c r="PDT1" s="12" t="s">
        <v>2092</v>
      </c>
      <c r="PDU1" s="12" t="s">
        <v>3400</v>
      </c>
      <c r="PDV1" s="12" t="s">
        <v>75</v>
      </c>
      <c r="PDW1" s="12" t="s">
        <v>126</v>
      </c>
      <c r="PDX1" s="12" t="s">
        <v>3402</v>
      </c>
      <c r="PDY1" s="12" t="s">
        <v>1902</v>
      </c>
      <c r="PDZ1" s="12" t="s">
        <v>2089</v>
      </c>
      <c r="PEA1" s="12" t="s">
        <v>2090</v>
      </c>
      <c r="PEB1" s="12" t="s">
        <v>2092</v>
      </c>
      <c r="PEC1" s="12" t="s">
        <v>3400</v>
      </c>
      <c r="PED1" s="12" t="s">
        <v>75</v>
      </c>
      <c r="PEE1" s="12" t="s">
        <v>126</v>
      </c>
      <c r="PEF1" s="12" t="s">
        <v>3402</v>
      </c>
      <c r="PEG1" s="12" t="s">
        <v>1902</v>
      </c>
      <c r="PEH1" s="12" t="s">
        <v>2089</v>
      </c>
      <c r="PEI1" s="12" t="s">
        <v>2090</v>
      </c>
      <c r="PEJ1" s="12" t="s">
        <v>2092</v>
      </c>
      <c r="PEK1" s="12" t="s">
        <v>3400</v>
      </c>
      <c r="PEL1" s="12" t="s">
        <v>75</v>
      </c>
      <c r="PEM1" s="12" t="s">
        <v>126</v>
      </c>
      <c r="PEN1" s="12" t="s">
        <v>3402</v>
      </c>
      <c r="PEO1" s="12" t="s">
        <v>1902</v>
      </c>
      <c r="PEP1" s="12" t="s">
        <v>2089</v>
      </c>
      <c r="PEQ1" s="12" t="s">
        <v>2090</v>
      </c>
      <c r="PER1" s="12" t="s">
        <v>2092</v>
      </c>
      <c r="PES1" s="12" t="s">
        <v>3400</v>
      </c>
      <c r="PET1" s="12" t="s">
        <v>75</v>
      </c>
      <c r="PEU1" s="12" t="s">
        <v>126</v>
      </c>
      <c r="PEV1" s="12" t="s">
        <v>3402</v>
      </c>
      <c r="PEW1" s="12" t="s">
        <v>1902</v>
      </c>
      <c r="PEX1" s="12" t="s">
        <v>2089</v>
      </c>
      <c r="PEY1" s="12" t="s">
        <v>2090</v>
      </c>
      <c r="PEZ1" s="12" t="s">
        <v>2092</v>
      </c>
      <c r="PFA1" s="12" t="s">
        <v>3400</v>
      </c>
      <c r="PFB1" s="12" t="s">
        <v>75</v>
      </c>
      <c r="PFC1" s="12" t="s">
        <v>126</v>
      </c>
      <c r="PFD1" s="12" t="s">
        <v>3402</v>
      </c>
      <c r="PFE1" s="12" t="s">
        <v>1902</v>
      </c>
      <c r="PFF1" s="12" t="s">
        <v>2089</v>
      </c>
      <c r="PFG1" s="12" t="s">
        <v>2090</v>
      </c>
      <c r="PFH1" s="12" t="s">
        <v>2092</v>
      </c>
      <c r="PFI1" s="12" t="s">
        <v>3400</v>
      </c>
      <c r="PFJ1" s="12" t="s">
        <v>75</v>
      </c>
      <c r="PFK1" s="12" t="s">
        <v>126</v>
      </c>
      <c r="PFL1" s="12" t="s">
        <v>3402</v>
      </c>
      <c r="PFM1" s="12" t="s">
        <v>1902</v>
      </c>
      <c r="PFN1" s="12" t="s">
        <v>2089</v>
      </c>
      <c r="PFO1" s="12" t="s">
        <v>2090</v>
      </c>
      <c r="PFP1" s="12" t="s">
        <v>2092</v>
      </c>
      <c r="PFQ1" s="12" t="s">
        <v>3400</v>
      </c>
      <c r="PFR1" s="12" t="s">
        <v>75</v>
      </c>
      <c r="PFS1" s="12" t="s">
        <v>126</v>
      </c>
      <c r="PFT1" s="12" t="s">
        <v>3402</v>
      </c>
      <c r="PFU1" s="12" t="s">
        <v>1902</v>
      </c>
      <c r="PFV1" s="12" t="s">
        <v>2089</v>
      </c>
      <c r="PFW1" s="12" t="s">
        <v>2090</v>
      </c>
      <c r="PFX1" s="12" t="s">
        <v>2092</v>
      </c>
      <c r="PFY1" s="12" t="s">
        <v>3400</v>
      </c>
      <c r="PFZ1" s="12" t="s">
        <v>75</v>
      </c>
      <c r="PGA1" s="12" t="s">
        <v>126</v>
      </c>
      <c r="PGB1" s="12" t="s">
        <v>3402</v>
      </c>
      <c r="PGC1" s="12" t="s">
        <v>1902</v>
      </c>
      <c r="PGD1" s="12" t="s">
        <v>2089</v>
      </c>
      <c r="PGE1" s="12" t="s">
        <v>2090</v>
      </c>
      <c r="PGF1" s="12" t="s">
        <v>2092</v>
      </c>
      <c r="PGG1" s="12" t="s">
        <v>3400</v>
      </c>
      <c r="PGH1" s="12" t="s">
        <v>75</v>
      </c>
      <c r="PGI1" s="12" t="s">
        <v>126</v>
      </c>
      <c r="PGJ1" s="12" t="s">
        <v>3402</v>
      </c>
      <c r="PGK1" s="12" t="s">
        <v>1902</v>
      </c>
      <c r="PGL1" s="12" t="s">
        <v>2089</v>
      </c>
      <c r="PGM1" s="12" t="s">
        <v>2090</v>
      </c>
      <c r="PGN1" s="12" t="s">
        <v>2092</v>
      </c>
      <c r="PGO1" s="12" t="s">
        <v>3400</v>
      </c>
      <c r="PGP1" s="12" t="s">
        <v>75</v>
      </c>
      <c r="PGQ1" s="12" t="s">
        <v>126</v>
      </c>
      <c r="PGR1" s="12" t="s">
        <v>3402</v>
      </c>
      <c r="PGS1" s="12" t="s">
        <v>1902</v>
      </c>
      <c r="PGT1" s="12" t="s">
        <v>2089</v>
      </c>
      <c r="PGU1" s="12" t="s">
        <v>2090</v>
      </c>
      <c r="PGV1" s="12" t="s">
        <v>2092</v>
      </c>
      <c r="PGW1" s="12" t="s">
        <v>3400</v>
      </c>
      <c r="PGX1" s="12" t="s">
        <v>75</v>
      </c>
      <c r="PGY1" s="12" t="s">
        <v>126</v>
      </c>
      <c r="PGZ1" s="12" t="s">
        <v>3402</v>
      </c>
      <c r="PHA1" s="12" t="s">
        <v>1902</v>
      </c>
      <c r="PHB1" s="12" t="s">
        <v>2089</v>
      </c>
      <c r="PHC1" s="12" t="s">
        <v>2090</v>
      </c>
      <c r="PHD1" s="12" t="s">
        <v>2092</v>
      </c>
      <c r="PHE1" s="12" t="s">
        <v>3400</v>
      </c>
      <c r="PHF1" s="12" t="s">
        <v>75</v>
      </c>
      <c r="PHG1" s="12" t="s">
        <v>126</v>
      </c>
      <c r="PHH1" s="12" t="s">
        <v>3402</v>
      </c>
      <c r="PHI1" s="12" t="s">
        <v>1902</v>
      </c>
      <c r="PHJ1" s="12" t="s">
        <v>2089</v>
      </c>
      <c r="PHK1" s="12" t="s">
        <v>2090</v>
      </c>
      <c r="PHL1" s="12" t="s">
        <v>2092</v>
      </c>
      <c r="PHM1" s="12" t="s">
        <v>3400</v>
      </c>
      <c r="PHN1" s="12" t="s">
        <v>75</v>
      </c>
      <c r="PHO1" s="12" t="s">
        <v>126</v>
      </c>
      <c r="PHP1" s="12" t="s">
        <v>3402</v>
      </c>
      <c r="PHQ1" s="12" t="s">
        <v>1902</v>
      </c>
      <c r="PHR1" s="12" t="s">
        <v>2089</v>
      </c>
      <c r="PHS1" s="12" t="s">
        <v>2090</v>
      </c>
      <c r="PHT1" s="12" t="s">
        <v>2092</v>
      </c>
      <c r="PHU1" s="12" t="s">
        <v>3400</v>
      </c>
      <c r="PHV1" s="12" t="s">
        <v>75</v>
      </c>
      <c r="PHW1" s="12" t="s">
        <v>126</v>
      </c>
      <c r="PHX1" s="12" t="s">
        <v>3402</v>
      </c>
      <c r="PHY1" s="12" t="s">
        <v>1902</v>
      </c>
      <c r="PHZ1" s="12" t="s">
        <v>2089</v>
      </c>
      <c r="PIA1" s="12" t="s">
        <v>2090</v>
      </c>
      <c r="PIB1" s="12" t="s">
        <v>2092</v>
      </c>
      <c r="PIC1" s="12" t="s">
        <v>3400</v>
      </c>
      <c r="PID1" s="12" t="s">
        <v>75</v>
      </c>
      <c r="PIE1" s="12" t="s">
        <v>126</v>
      </c>
      <c r="PIF1" s="12" t="s">
        <v>3402</v>
      </c>
      <c r="PIG1" s="12" t="s">
        <v>1902</v>
      </c>
      <c r="PIH1" s="12" t="s">
        <v>2089</v>
      </c>
      <c r="PII1" s="12" t="s">
        <v>2090</v>
      </c>
      <c r="PIJ1" s="12" t="s">
        <v>2092</v>
      </c>
      <c r="PIK1" s="12" t="s">
        <v>3400</v>
      </c>
      <c r="PIL1" s="12" t="s">
        <v>75</v>
      </c>
      <c r="PIM1" s="12" t="s">
        <v>126</v>
      </c>
      <c r="PIN1" s="12" t="s">
        <v>3402</v>
      </c>
      <c r="PIO1" s="12" t="s">
        <v>1902</v>
      </c>
      <c r="PIP1" s="12" t="s">
        <v>2089</v>
      </c>
      <c r="PIQ1" s="12" t="s">
        <v>2090</v>
      </c>
      <c r="PIR1" s="12" t="s">
        <v>2092</v>
      </c>
      <c r="PIS1" s="12" t="s">
        <v>3400</v>
      </c>
      <c r="PIT1" s="12" t="s">
        <v>75</v>
      </c>
      <c r="PIU1" s="12" t="s">
        <v>126</v>
      </c>
      <c r="PIV1" s="12" t="s">
        <v>3402</v>
      </c>
      <c r="PIW1" s="12" t="s">
        <v>1902</v>
      </c>
      <c r="PIX1" s="12" t="s">
        <v>2089</v>
      </c>
      <c r="PIY1" s="12" t="s">
        <v>2090</v>
      </c>
      <c r="PIZ1" s="12" t="s">
        <v>2092</v>
      </c>
      <c r="PJA1" s="12" t="s">
        <v>3400</v>
      </c>
      <c r="PJB1" s="12" t="s">
        <v>75</v>
      </c>
      <c r="PJC1" s="12" t="s">
        <v>126</v>
      </c>
      <c r="PJD1" s="12" t="s">
        <v>3402</v>
      </c>
      <c r="PJE1" s="12" t="s">
        <v>1902</v>
      </c>
      <c r="PJF1" s="12" t="s">
        <v>2089</v>
      </c>
      <c r="PJG1" s="12" t="s">
        <v>2090</v>
      </c>
      <c r="PJH1" s="12" t="s">
        <v>2092</v>
      </c>
      <c r="PJI1" s="12" t="s">
        <v>3400</v>
      </c>
      <c r="PJJ1" s="12" t="s">
        <v>75</v>
      </c>
      <c r="PJK1" s="12" t="s">
        <v>126</v>
      </c>
      <c r="PJL1" s="12" t="s">
        <v>3402</v>
      </c>
      <c r="PJM1" s="12" t="s">
        <v>1902</v>
      </c>
      <c r="PJN1" s="12" t="s">
        <v>2089</v>
      </c>
      <c r="PJO1" s="12" t="s">
        <v>2090</v>
      </c>
      <c r="PJP1" s="12" t="s">
        <v>2092</v>
      </c>
      <c r="PJQ1" s="12" t="s">
        <v>3400</v>
      </c>
      <c r="PJR1" s="12" t="s">
        <v>75</v>
      </c>
      <c r="PJS1" s="12" t="s">
        <v>126</v>
      </c>
      <c r="PJT1" s="12" t="s">
        <v>3402</v>
      </c>
      <c r="PJU1" s="12" t="s">
        <v>1902</v>
      </c>
      <c r="PJV1" s="12" t="s">
        <v>2089</v>
      </c>
      <c r="PJW1" s="12" t="s">
        <v>2090</v>
      </c>
      <c r="PJX1" s="12" t="s">
        <v>2092</v>
      </c>
      <c r="PJY1" s="12" t="s">
        <v>3400</v>
      </c>
      <c r="PJZ1" s="12" t="s">
        <v>75</v>
      </c>
      <c r="PKA1" s="12" t="s">
        <v>126</v>
      </c>
      <c r="PKB1" s="12" t="s">
        <v>3402</v>
      </c>
      <c r="PKC1" s="12" t="s">
        <v>1902</v>
      </c>
      <c r="PKD1" s="12" t="s">
        <v>2089</v>
      </c>
      <c r="PKE1" s="12" t="s">
        <v>2090</v>
      </c>
      <c r="PKF1" s="12" t="s">
        <v>2092</v>
      </c>
      <c r="PKG1" s="12" t="s">
        <v>3400</v>
      </c>
      <c r="PKH1" s="12" t="s">
        <v>75</v>
      </c>
      <c r="PKI1" s="12" t="s">
        <v>126</v>
      </c>
      <c r="PKJ1" s="12" t="s">
        <v>3402</v>
      </c>
      <c r="PKK1" s="12" t="s">
        <v>1902</v>
      </c>
      <c r="PKL1" s="12" t="s">
        <v>2089</v>
      </c>
      <c r="PKM1" s="12" t="s">
        <v>2090</v>
      </c>
      <c r="PKN1" s="12" t="s">
        <v>2092</v>
      </c>
      <c r="PKO1" s="12" t="s">
        <v>3400</v>
      </c>
      <c r="PKP1" s="12" t="s">
        <v>75</v>
      </c>
      <c r="PKQ1" s="12" t="s">
        <v>126</v>
      </c>
      <c r="PKR1" s="12" t="s">
        <v>3402</v>
      </c>
      <c r="PKS1" s="12" t="s">
        <v>1902</v>
      </c>
      <c r="PKT1" s="12" t="s">
        <v>2089</v>
      </c>
      <c r="PKU1" s="12" t="s">
        <v>2090</v>
      </c>
      <c r="PKV1" s="12" t="s">
        <v>2092</v>
      </c>
      <c r="PKW1" s="12" t="s">
        <v>3400</v>
      </c>
      <c r="PKX1" s="12" t="s">
        <v>75</v>
      </c>
      <c r="PKY1" s="12" t="s">
        <v>126</v>
      </c>
      <c r="PKZ1" s="12" t="s">
        <v>3402</v>
      </c>
      <c r="PLA1" s="12" t="s">
        <v>1902</v>
      </c>
      <c r="PLB1" s="12" t="s">
        <v>2089</v>
      </c>
      <c r="PLC1" s="12" t="s">
        <v>2090</v>
      </c>
      <c r="PLD1" s="12" t="s">
        <v>2092</v>
      </c>
      <c r="PLE1" s="12" t="s">
        <v>3400</v>
      </c>
      <c r="PLF1" s="12" t="s">
        <v>75</v>
      </c>
      <c r="PLG1" s="12" t="s">
        <v>126</v>
      </c>
      <c r="PLH1" s="12" t="s">
        <v>3402</v>
      </c>
      <c r="PLI1" s="12" t="s">
        <v>1902</v>
      </c>
      <c r="PLJ1" s="12" t="s">
        <v>2089</v>
      </c>
      <c r="PLK1" s="12" t="s">
        <v>2090</v>
      </c>
      <c r="PLL1" s="12" t="s">
        <v>2092</v>
      </c>
      <c r="PLM1" s="12" t="s">
        <v>3400</v>
      </c>
      <c r="PLN1" s="12" t="s">
        <v>75</v>
      </c>
      <c r="PLO1" s="12" t="s">
        <v>126</v>
      </c>
      <c r="PLP1" s="12" t="s">
        <v>3402</v>
      </c>
      <c r="PLQ1" s="12" t="s">
        <v>1902</v>
      </c>
      <c r="PLR1" s="12" t="s">
        <v>2089</v>
      </c>
      <c r="PLS1" s="12" t="s">
        <v>2090</v>
      </c>
      <c r="PLT1" s="12" t="s">
        <v>2092</v>
      </c>
      <c r="PLU1" s="12" t="s">
        <v>3400</v>
      </c>
      <c r="PLV1" s="12" t="s">
        <v>75</v>
      </c>
      <c r="PLW1" s="12" t="s">
        <v>126</v>
      </c>
      <c r="PLX1" s="12" t="s">
        <v>3402</v>
      </c>
      <c r="PLY1" s="12" t="s">
        <v>1902</v>
      </c>
      <c r="PLZ1" s="12" t="s">
        <v>2089</v>
      </c>
      <c r="PMA1" s="12" t="s">
        <v>2090</v>
      </c>
      <c r="PMB1" s="12" t="s">
        <v>2092</v>
      </c>
      <c r="PMC1" s="12" t="s">
        <v>3400</v>
      </c>
      <c r="PMD1" s="12" t="s">
        <v>75</v>
      </c>
      <c r="PME1" s="12" t="s">
        <v>126</v>
      </c>
      <c r="PMF1" s="12" t="s">
        <v>3402</v>
      </c>
      <c r="PMG1" s="12" t="s">
        <v>1902</v>
      </c>
      <c r="PMH1" s="12" t="s">
        <v>2089</v>
      </c>
      <c r="PMI1" s="12" t="s">
        <v>2090</v>
      </c>
      <c r="PMJ1" s="12" t="s">
        <v>2092</v>
      </c>
      <c r="PMK1" s="12" t="s">
        <v>3400</v>
      </c>
      <c r="PML1" s="12" t="s">
        <v>75</v>
      </c>
      <c r="PMM1" s="12" t="s">
        <v>126</v>
      </c>
      <c r="PMN1" s="12" t="s">
        <v>3402</v>
      </c>
      <c r="PMO1" s="12" t="s">
        <v>1902</v>
      </c>
      <c r="PMP1" s="12" t="s">
        <v>2089</v>
      </c>
      <c r="PMQ1" s="12" t="s">
        <v>2090</v>
      </c>
      <c r="PMR1" s="12" t="s">
        <v>2092</v>
      </c>
      <c r="PMS1" s="12" t="s">
        <v>3400</v>
      </c>
      <c r="PMT1" s="12" t="s">
        <v>75</v>
      </c>
      <c r="PMU1" s="12" t="s">
        <v>126</v>
      </c>
      <c r="PMV1" s="12" t="s">
        <v>3402</v>
      </c>
      <c r="PMW1" s="12" t="s">
        <v>1902</v>
      </c>
      <c r="PMX1" s="12" t="s">
        <v>2089</v>
      </c>
      <c r="PMY1" s="12" t="s">
        <v>2090</v>
      </c>
      <c r="PMZ1" s="12" t="s">
        <v>2092</v>
      </c>
      <c r="PNA1" s="12" t="s">
        <v>3400</v>
      </c>
      <c r="PNB1" s="12" t="s">
        <v>75</v>
      </c>
      <c r="PNC1" s="12" t="s">
        <v>126</v>
      </c>
      <c r="PND1" s="12" t="s">
        <v>3402</v>
      </c>
      <c r="PNE1" s="12" t="s">
        <v>1902</v>
      </c>
      <c r="PNF1" s="12" t="s">
        <v>2089</v>
      </c>
      <c r="PNG1" s="12" t="s">
        <v>2090</v>
      </c>
      <c r="PNH1" s="12" t="s">
        <v>2092</v>
      </c>
      <c r="PNI1" s="12" t="s">
        <v>3400</v>
      </c>
      <c r="PNJ1" s="12" t="s">
        <v>75</v>
      </c>
      <c r="PNK1" s="12" t="s">
        <v>126</v>
      </c>
      <c r="PNL1" s="12" t="s">
        <v>3402</v>
      </c>
      <c r="PNM1" s="12" t="s">
        <v>1902</v>
      </c>
      <c r="PNN1" s="12" t="s">
        <v>2089</v>
      </c>
      <c r="PNO1" s="12" t="s">
        <v>2090</v>
      </c>
      <c r="PNP1" s="12" t="s">
        <v>2092</v>
      </c>
      <c r="PNQ1" s="12" t="s">
        <v>3400</v>
      </c>
      <c r="PNR1" s="12" t="s">
        <v>75</v>
      </c>
      <c r="PNS1" s="12" t="s">
        <v>126</v>
      </c>
      <c r="PNT1" s="12" t="s">
        <v>3402</v>
      </c>
      <c r="PNU1" s="12" t="s">
        <v>1902</v>
      </c>
      <c r="PNV1" s="12" t="s">
        <v>2089</v>
      </c>
      <c r="PNW1" s="12" t="s">
        <v>2090</v>
      </c>
      <c r="PNX1" s="12" t="s">
        <v>2092</v>
      </c>
      <c r="PNY1" s="12" t="s">
        <v>3400</v>
      </c>
      <c r="PNZ1" s="12" t="s">
        <v>75</v>
      </c>
      <c r="POA1" s="12" t="s">
        <v>126</v>
      </c>
      <c r="POB1" s="12" t="s">
        <v>3402</v>
      </c>
      <c r="POC1" s="12" t="s">
        <v>1902</v>
      </c>
      <c r="POD1" s="12" t="s">
        <v>2089</v>
      </c>
      <c r="POE1" s="12" t="s">
        <v>2090</v>
      </c>
      <c r="POF1" s="12" t="s">
        <v>2092</v>
      </c>
      <c r="POG1" s="12" t="s">
        <v>3400</v>
      </c>
      <c r="POH1" s="12" t="s">
        <v>75</v>
      </c>
      <c r="POI1" s="12" t="s">
        <v>126</v>
      </c>
      <c r="POJ1" s="12" t="s">
        <v>3402</v>
      </c>
      <c r="POK1" s="12" t="s">
        <v>1902</v>
      </c>
      <c r="POL1" s="12" t="s">
        <v>2089</v>
      </c>
      <c r="POM1" s="12" t="s">
        <v>2090</v>
      </c>
      <c r="PON1" s="12" t="s">
        <v>2092</v>
      </c>
      <c r="POO1" s="12" t="s">
        <v>3400</v>
      </c>
      <c r="POP1" s="12" t="s">
        <v>75</v>
      </c>
      <c r="POQ1" s="12" t="s">
        <v>126</v>
      </c>
      <c r="POR1" s="12" t="s">
        <v>3402</v>
      </c>
      <c r="POS1" s="12" t="s">
        <v>1902</v>
      </c>
      <c r="POT1" s="12" t="s">
        <v>2089</v>
      </c>
      <c r="POU1" s="12" t="s">
        <v>2090</v>
      </c>
      <c r="POV1" s="12" t="s">
        <v>2092</v>
      </c>
      <c r="POW1" s="12" t="s">
        <v>3400</v>
      </c>
      <c r="POX1" s="12" t="s">
        <v>75</v>
      </c>
      <c r="POY1" s="12" t="s">
        <v>126</v>
      </c>
      <c r="POZ1" s="12" t="s">
        <v>3402</v>
      </c>
      <c r="PPA1" s="12" t="s">
        <v>1902</v>
      </c>
      <c r="PPB1" s="12" t="s">
        <v>2089</v>
      </c>
      <c r="PPC1" s="12" t="s">
        <v>2090</v>
      </c>
      <c r="PPD1" s="12" t="s">
        <v>2092</v>
      </c>
      <c r="PPE1" s="12" t="s">
        <v>3400</v>
      </c>
      <c r="PPF1" s="12" t="s">
        <v>75</v>
      </c>
      <c r="PPG1" s="12" t="s">
        <v>126</v>
      </c>
      <c r="PPH1" s="12" t="s">
        <v>3402</v>
      </c>
      <c r="PPI1" s="12" t="s">
        <v>1902</v>
      </c>
      <c r="PPJ1" s="12" t="s">
        <v>2089</v>
      </c>
      <c r="PPK1" s="12" t="s">
        <v>2090</v>
      </c>
      <c r="PPL1" s="12" t="s">
        <v>2092</v>
      </c>
      <c r="PPM1" s="12" t="s">
        <v>3400</v>
      </c>
      <c r="PPN1" s="12" t="s">
        <v>75</v>
      </c>
      <c r="PPO1" s="12" t="s">
        <v>126</v>
      </c>
      <c r="PPP1" s="12" t="s">
        <v>3402</v>
      </c>
      <c r="PPQ1" s="12" t="s">
        <v>1902</v>
      </c>
      <c r="PPR1" s="12" t="s">
        <v>2089</v>
      </c>
      <c r="PPS1" s="12" t="s">
        <v>2090</v>
      </c>
      <c r="PPT1" s="12" t="s">
        <v>2092</v>
      </c>
      <c r="PPU1" s="12" t="s">
        <v>3400</v>
      </c>
      <c r="PPV1" s="12" t="s">
        <v>75</v>
      </c>
      <c r="PPW1" s="12" t="s">
        <v>126</v>
      </c>
      <c r="PPX1" s="12" t="s">
        <v>3402</v>
      </c>
      <c r="PPY1" s="12" t="s">
        <v>1902</v>
      </c>
      <c r="PPZ1" s="12" t="s">
        <v>2089</v>
      </c>
      <c r="PQA1" s="12" t="s">
        <v>2090</v>
      </c>
      <c r="PQB1" s="12" t="s">
        <v>2092</v>
      </c>
      <c r="PQC1" s="12" t="s">
        <v>3400</v>
      </c>
      <c r="PQD1" s="12" t="s">
        <v>75</v>
      </c>
      <c r="PQE1" s="12" t="s">
        <v>126</v>
      </c>
      <c r="PQF1" s="12" t="s">
        <v>3402</v>
      </c>
      <c r="PQG1" s="12" t="s">
        <v>1902</v>
      </c>
      <c r="PQH1" s="12" t="s">
        <v>2089</v>
      </c>
      <c r="PQI1" s="12" t="s">
        <v>2090</v>
      </c>
      <c r="PQJ1" s="12" t="s">
        <v>2092</v>
      </c>
      <c r="PQK1" s="12" t="s">
        <v>3400</v>
      </c>
      <c r="PQL1" s="12" t="s">
        <v>75</v>
      </c>
      <c r="PQM1" s="12" t="s">
        <v>126</v>
      </c>
      <c r="PQN1" s="12" t="s">
        <v>3402</v>
      </c>
      <c r="PQO1" s="12" t="s">
        <v>1902</v>
      </c>
      <c r="PQP1" s="12" t="s">
        <v>2089</v>
      </c>
      <c r="PQQ1" s="12" t="s">
        <v>2090</v>
      </c>
      <c r="PQR1" s="12" t="s">
        <v>2092</v>
      </c>
      <c r="PQS1" s="12" t="s">
        <v>3400</v>
      </c>
      <c r="PQT1" s="12" t="s">
        <v>75</v>
      </c>
      <c r="PQU1" s="12" t="s">
        <v>126</v>
      </c>
      <c r="PQV1" s="12" t="s">
        <v>3402</v>
      </c>
      <c r="PQW1" s="12" t="s">
        <v>1902</v>
      </c>
      <c r="PQX1" s="12" t="s">
        <v>2089</v>
      </c>
      <c r="PQY1" s="12" t="s">
        <v>2090</v>
      </c>
      <c r="PQZ1" s="12" t="s">
        <v>2092</v>
      </c>
      <c r="PRA1" s="12" t="s">
        <v>3400</v>
      </c>
      <c r="PRB1" s="12" t="s">
        <v>75</v>
      </c>
      <c r="PRC1" s="12" t="s">
        <v>126</v>
      </c>
      <c r="PRD1" s="12" t="s">
        <v>3402</v>
      </c>
      <c r="PRE1" s="12" t="s">
        <v>1902</v>
      </c>
      <c r="PRF1" s="12" t="s">
        <v>2089</v>
      </c>
      <c r="PRG1" s="12" t="s">
        <v>2090</v>
      </c>
      <c r="PRH1" s="12" t="s">
        <v>2092</v>
      </c>
      <c r="PRI1" s="12" t="s">
        <v>3400</v>
      </c>
      <c r="PRJ1" s="12" t="s">
        <v>75</v>
      </c>
      <c r="PRK1" s="12" t="s">
        <v>126</v>
      </c>
      <c r="PRL1" s="12" t="s">
        <v>3402</v>
      </c>
      <c r="PRM1" s="12" t="s">
        <v>1902</v>
      </c>
      <c r="PRN1" s="12" t="s">
        <v>2089</v>
      </c>
      <c r="PRO1" s="12" t="s">
        <v>2090</v>
      </c>
      <c r="PRP1" s="12" t="s">
        <v>2092</v>
      </c>
      <c r="PRQ1" s="12" t="s">
        <v>3400</v>
      </c>
      <c r="PRR1" s="12" t="s">
        <v>75</v>
      </c>
      <c r="PRS1" s="12" t="s">
        <v>126</v>
      </c>
      <c r="PRT1" s="12" t="s">
        <v>3402</v>
      </c>
      <c r="PRU1" s="12" t="s">
        <v>1902</v>
      </c>
      <c r="PRV1" s="12" t="s">
        <v>2089</v>
      </c>
      <c r="PRW1" s="12" t="s">
        <v>2090</v>
      </c>
      <c r="PRX1" s="12" t="s">
        <v>2092</v>
      </c>
      <c r="PRY1" s="12" t="s">
        <v>3400</v>
      </c>
      <c r="PRZ1" s="12" t="s">
        <v>75</v>
      </c>
      <c r="PSA1" s="12" t="s">
        <v>126</v>
      </c>
      <c r="PSB1" s="12" t="s">
        <v>3402</v>
      </c>
      <c r="PSC1" s="12" t="s">
        <v>1902</v>
      </c>
      <c r="PSD1" s="12" t="s">
        <v>2089</v>
      </c>
      <c r="PSE1" s="12" t="s">
        <v>2090</v>
      </c>
      <c r="PSF1" s="12" t="s">
        <v>2092</v>
      </c>
      <c r="PSG1" s="12" t="s">
        <v>3400</v>
      </c>
      <c r="PSH1" s="12" t="s">
        <v>75</v>
      </c>
      <c r="PSI1" s="12" t="s">
        <v>126</v>
      </c>
      <c r="PSJ1" s="12" t="s">
        <v>3402</v>
      </c>
      <c r="PSK1" s="12" t="s">
        <v>1902</v>
      </c>
      <c r="PSL1" s="12" t="s">
        <v>2089</v>
      </c>
      <c r="PSM1" s="12" t="s">
        <v>2090</v>
      </c>
      <c r="PSN1" s="12" t="s">
        <v>2092</v>
      </c>
      <c r="PSO1" s="12" t="s">
        <v>3400</v>
      </c>
      <c r="PSP1" s="12" t="s">
        <v>75</v>
      </c>
      <c r="PSQ1" s="12" t="s">
        <v>126</v>
      </c>
      <c r="PSR1" s="12" t="s">
        <v>3402</v>
      </c>
      <c r="PSS1" s="12" t="s">
        <v>1902</v>
      </c>
      <c r="PST1" s="12" t="s">
        <v>2089</v>
      </c>
      <c r="PSU1" s="12" t="s">
        <v>2090</v>
      </c>
      <c r="PSV1" s="12" t="s">
        <v>2092</v>
      </c>
      <c r="PSW1" s="12" t="s">
        <v>3400</v>
      </c>
      <c r="PSX1" s="12" t="s">
        <v>75</v>
      </c>
      <c r="PSY1" s="12" t="s">
        <v>126</v>
      </c>
      <c r="PSZ1" s="12" t="s">
        <v>3402</v>
      </c>
      <c r="PTA1" s="12" t="s">
        <v>1902</v>
      </c>
      <c r="PTB1" s="12" t="s">
        <v>2089</v>
      </c>
      <c r="PTC1" s="12" t="s">
        <v>2090</v>
      </c>
      <c r="PTD1" s="12" t="s">
        <v>2092</v>
      </c>
      <c r="PTE1" s="12" t="s">
        <v>3400</v>
      </c>
      <c r="PTF1" s="12" t="s">
        <v>75</v>
      </c>
      <c r="PTG1" s="12" t="s">
        <v>126</v>
      </c>
      <c r="PTH1" s="12" t="s">
        <v>3402</v>
      </c>
      <c r="PTI1" s="12" t="s">
        <v>1902</v>
      </c>
      <c r="PTJ1" s="12" t="s">
        <v>2089</v>
      </c>
      <c r="PTK1" s="12" t="s">
        <v>2090</v>
      </c>
      <c r="PTL1" s="12" t="s">
        <v>2092</v>
      </c>
      <c r="PTM1" s="12" t="s">
        <v>3400</v>
      </c>
      <c r="PTN1" s="12" t="s">
        <v>75</v>
      </c>
      <c r="PTO1" s="12" t="s">
        <v>126</v>
      </c>
      <c r="PTP1" s="12" t="s">
        <v>3402</v>
      </c>
      <c r="PTQ1" s="12" t="s">
        <v>1902</v>
      </c>
      <c r="PTR1" s="12" t="s">
        <v>2089</v>
      </c>
      <c r="PTS1" s="12" t="s">
        <v>2090</v>
      </c>
      <c r="PTT1" s="12" t="s">
        <v>2092</v>
      </c>
      <c r="PTU1" s="12" t="s">
        <v>3400</v>
      </c>
      <c r="PTV1" s="12" t="s">
        <v>75</v>
      </c>
      <c r="PTW1" s="12" t="s">
        <v>126</v>
      </c>
      <c r="PTX1" s="12" t="s">
        <v>3402</v>
      </c>
      <c r="PTY1" s="12" t="s">
        <v>1902</v>
      </c>
      <c r="PTZ1" s="12" t="s">
        <v>2089</v>
      </c>
      <c r="PUA1" s="12" t="s">
        <v>2090</v>
      </c>
      <c r="PUB1" s="12" t="s">
        <v>2092</v>
      </c>
      <c r="PUC1" s="12" t="s">
        <v>3400</v>
      </c>
      <c r="PUD1" s="12" t="s">
        <v>75</v>
      </c>
      <c r="PUE1" s="12" t="s">
        <v>126</v>
      </c>
      <c r="PUF1" s="12" t="s">
        <v>3402</v>
      </c>
      <c r="PUG1" s="12" t="s">
        <v>1902</v>
      </c>
      <c r="PUH1" s="12" t="s">
        <v>2089</v>
      </c>
      <c r="PUI1" s="12" t="s">
        <v>2090</v>
      </c>
      <c r="PUJ1" s="12" t="s">
        <v>2092</v>
      </c>
      <c r="PUK1" s="12" t="s">
        <v>3400</v>
      </c>
      <c r="PUL1" s="12" t="s">
        <v>75</v>
      </c>
      <c r="PUM1" s="12" t="s">
        <v>126</v>
      </c>
      <c r="PUN1" s="12" t="s">
        <v>3402</v>
      </c>
      <c r="PUO1" s="12" t="s">
        <v>1902</v>
      </c>
      <c r="PUP1" s="12" t="s">
        <v>2089</v>
      </c>
      <c r="PUQ1" s="12" t="s">
        <v>2090</v>
      </c>
      <c r="PUR1" s="12" t="s">
        <v>2092</v>
      </c>
      <c r="PUS1" s="12" t="s">
        <v>3400</v>
      </c>
      <c r="PUT1" s="12" t="s">
        <v>75</v>
      </c>
      <c r="PUU1" s="12" t="s">
        <v>126</v>
      </c>
      <c r="PUV1" s="12" t="s">
        <v>3402</v>
      </c>
      <c r="PUW1" s="12" t="s">
        <v>1902</v>
      </c>
      <c r="PUX1" s="12" t="s">
        <v>2089</v>
      </c>
      <c r="PUY1" s="12" t="s">
        <v>2090</v>
      </c>
      <c r="PUZ1" s="12" t="s">
        <v>2092</v>
      </c>
      <c r="PVA1" s="12" t="s">
        <v>3400</v>
      </c>
      <c r="PVB1" s="12" t="s">
        <v>75</v>
      </c>
      <c r="PVC1" s="12" t="s">
        <v>126</v>
      </c>
      <c r="PVD1" s="12" t="s">
        <v>3402</v>
      </c>
      <c r="PVE1" s="12" t="s">
        <v>1902</v>
      </c>
      <c r="PVF1" s="12" t="s">
        <v>2089</v>
      </c>
      <c r="PVG1" s="12" t="s">
        <v>2090</v>
      </c>
      <c r="PVH1" s="12" t="s">
        <v>2092</v>
      </c>
      <c r="PVI1" s="12" t="s">
        <v>3400</v>
      </c>
      <c r="PVJ1" s="12" t="s">
        <v>75</v>
      </c>
      <c r="PVK1" s="12" t="s">
        <v>126</v>
      </c>
      <c r="PVL1" s="12" t="s">
        <v>3402</v>
      </c>
      <c r="PVM1" s="12" t="s">
        <v>1902</v>
      </c>
      <c r="PVN1" s="12" t="s">
        <v>2089</v>
      </c>
      <c r="PVO1" s="12" t="s">
        <v>2090</v>
      </c>
      <c r="PVP1" s="12" t="s">
        <v>2092</v>
      </c>
      <c r="PVQ1" s="12" t="s">
        <v>3400</v>
      </c>
      <c r="PVR1" s="12" t="s">
        <v>75</v>
      </c>
      <c r="PVS1" s="12" t="s">
        <v>126</v>
      </c>
      <c r="PVT1" s="12" t="s">
        <v>3402</v>
      </c>
      <c r="PVU1" s="12" t="s">
        <v>1902</v>
      </c>
      <c r="PVV1" s="12" t="s">
        <v>2089</v>
      </c>
      <c r="PVW1" s="12" t="s">
        <v>2090</v>
      </c>
      <c r="PVX1" s="12" t="s">
        <v>2092</v>
      </c>
      <c r="PVY1" s="12" t="s">
        <v>3400</v>
      </c>
      <c r="PVZ1" s="12" t="s">
        <v>75</v>
      </c>
      <c r="PWA1" s="12" t="s">
        <v>126</v>
      </c>
      <c r="PWB1" s="12" t="s">
        <v>3402</v>
      </c>
      <c r="PWC1" s="12" t="s">
        <v>1902</v>
      </c>
      <c r="PWD1" s="12" t="s">
        <v>2089</v>
      </c>
      <c r="PWE1" s="12" t="s">
        <v>2090</v>
      </c>
      <c r="PWF1" s="12" t="s">
        <v>2092</v>
      </c>
      <c r="PWG1" s="12" t="s">
        <v>3400</v>
      </c>
      <c r="PWH1" s="12" t="s">
        <v>75</v>
      </c>
      <c r="PWI1" s="12" t="s">
        <v>126</v>
      </c>
      <c r="PWJ1" s="12" t="s">
        <v>3402</v>
      </c>
      <c r="PWK1" s="12" t="s">
        <v>1902</v>
      </c>
      <c r="PWL1" s="12" t="s">
        <v>2089</v>
      </c>
      <c r="PWM1" s="12" t="s">
        <v>2090</v>
      </c>
      <c r="PWN1" s="12" t="s">
        <v>2092</v>
      </c>
      <c r="PWO1" s="12" t="s">
        <v>3400</v>
      </c>
      <c r="PWP1" s="12" t="s">
        <v>75</v>
      </c>
      <c r="PWQ1" s="12" t="s">
        <v>126</v>
      </c>
      <c r="PWR1" s="12" t="s">
        <v>3402</v>
      </c>
      <c r="PWS1" s="12" t="s">
        <v>1902</v>
      </c>
      <c r="PWT1" s="12" t="s">
        <v>2089</v>
      </c>
      <c r="PWU1" s="12" t="s">
        <v>2090</v>
      </c>
      <c r="PWV1" s="12" t="s">
        <v>2092</v>
      </c>
      <c r="PWW1" s="12" t="s">
        <v>3400</v>
      </c>
      <c r="PWX1" s="12" t="s">
        <v>75</v>
      </c>
      <c r="PWY1" s="12" t="s">
        <v>126</v>
      </c>
      <c r="PWZ1" s="12" t="s">
        <v>3402</v>
      </c>
      <c r="PXA1" s="12" t="s">
        <v>1902</v>
      </c>
      <c r="PXB1" s="12" t="s">
        <v>2089</v>
      </c>
      <c r="PXC1" s="12" t="s">
        <v>2090</v>
      </c>
      <c r="PXD1" s="12" t="s">
        <v>2092</v>
      </c>
      <c r="PXE1" s="12" t="s">
        <v>3400</v>
      </c>
      <c r="PXF1" s="12" t="s">
        <v>75</v>
      </c>
      <c r="PXG1" s="12" t="s">
        <v>126</v>
      </c>
      <c r="PXH1" s="12" t="s">
        <v>3402</v>
      </c>
      <c r="PXI1" s="12" t="s">
        <v>1902</v>
      </c>
      <c r="PXJ1" s="12" t="s">
        <v>2089</v>
      </c>
      <c r="PXK1" s="12" t="s">
        <v>2090</v>
      </c>
      <c r="PXL1" s="12" t="s">
        <v>2092</v>
      </c>
      <c r="PXM1" s="12" t="s">
        <v>3400</v>
      </c>
      <c r="PXN1" s="12" t="s">
        <v>75</v>
      </c>
      <c r="PXO1" s="12" t="s">
        <v>126</v>
      </c>
      <c r="PXP1" s="12" t="s">
        <v>3402</v>
      </c>
      <c r="PXQ1" s="12" t="s">
        <v>1902</v>
      </c>
      <c r="PXR1" s="12" t="s">
        <v>2089</v>
      </c>
      <c r="PXS1" s="12" t="s">
        <v>2090</v>
      </c>
      <c r="PXT1" s="12" t="s">
        <v>2092</v>
      </c>
      <c r="PXU1" s="12" t="s">
        <v>3400</v>
      </c>
      <c r="PXV1" s="12" t="s">
        <v>75</v>
      </c>
      <c r="PXW1" s="12" t="s">
        <v>126</v>
      </c>
      <c r="PXX1" s="12" t="s">
        <v>3402</v>
      </c>
      <c r="PXY1" s="12" t="s">
        <v>1902</v>
      </c>
      <c r="PXZ1" s="12" t="s">
        <v>2089</v>
      </c>
      <c r="PYA1" s="12" t="s">
        <v>2090</v>
      </c>
      <c r="PYB1" s="12" t="s">
        <v>2092</v>
      </c>
      <c r="PYC1" s="12" t="s">
        <v>3400</v>
      </c>
      <c r="PYD1" s="12" t="s">
        <v>75</v>
      </c>
      <c r="PYE1" s="12" t="s">
        <v>126</v>
      </c>
      <c r="PYF1" s="12" t="s">
        <v>3402</v>
      </c>
      <c r="PYG1" s="12" t="s">
        <v>1902</v>
      </c>
      <c r="PYH1" s="12" t="s">
        <v>2089</v>
      </c>
      <c r="PYI1" s="12" t="s">
        <v>2090</v>
      </c>
      <c r="PYJ1" s="12" t="s">
        <v>2092</v>
      </c>
      <c r="PYK1" s="12" t="s">
        <v>3400</v>
      </c>
      <c r="PYL1" s="12" t="s">
        <v>75</v>
      </c>
      <c r="PYM1" s="12" t="s">
        <v>126</v>
      </c>
      <c r="PYN1" s="12" t="s">
        <v>3402</v>
      </c>
      <c r="PYO1" s="12" t="s">
        <v>1902</v>
      </c>
      <c r="PYP1" s="12" t="s">
        <v>2089</v>
      </c>
      <c r="PYQ1" s="12" t="s">
        <v>2090</v>
      </c>
      <c r="PYR1" s="12" t="s">
        <v>2092</v>
      </c>
      <c r="PYS1" s="12" t="s">
        <v>3400</v>
      </c>
      <c r="PYT1" s="12" t="s">
        <v>75</v>
      </c>
      <c r="PYU1" s="12" t="s">
        <v>126</v>
      </c>
      <c r="PYV1" s="12" t="s">
        <v>3402</v>
      </c>
      <c r="PYW1" s="12" t="s">
        <v>1902</v>
      </c>
      <c r="PYX1" s="12" t="s">
        <v>2089</v>
      </c>
      <c r="PYY1" s="12" t="s">
        <v>2090</v>
      </c>
      <c r="PYZ1" s="12" t="s">
        <v>2092</v>
      </c>
      <c r="PZA1" s="12" t="s">
        <v>3400</v>
      </c>
      <c r="PZB1" s="12" t="s">
        <v>75</v>
      </c>
      <c r="PZC1" s="12" t="s">
        <v>126</v>
      </c>
      <c r="PZD1" s="12" t="s">
        <v>3402</v>
      </c>
      <c r="PZE1" s="12" t="s">
        <v>1902</v>
      </c>
      <c r="PZF1" s="12" t="s">
        <v>2089</v>
      </c>
      <c r="PZG1" s="12" t="s">
        <v>2090</v>
      </c>
      <c r="PZH1" s="12" t="s">
        <v>2092</v>
      </c>
      <c r="PZI1" s="12" t="s">
        <v>3400</v>
      </c>
      <c r="PZJ1" s="12" t="s">
        <v>75</v>
      </c>
      <c r="PZK1" s="12" t="s">
        <v>126</v>
      </c>
      <c r="PZL1" s="12" t="s">
        <v>3402</v>
      </c>
      <c r="PZM1" s="12" t="s">
        <v>1902</v>
      </c>
      <c r="PZN1" s="12" t="s">
        <v>2089</v>
      </c>
      <c r="PZO1" s="12" t="s">
        <v>2090</v>
      </c>
      <c r="PZP1" s="12" t="s">
        <v>2092</v>
      </c>
      <c r="PZQ1" s="12" t="s">
        <v>3400</v>
      </c>
      <c r="PZR1" s="12" t="s">
        <v>75</v>
      </c>
      <c r="PZS1" s="12" t="s">
        <v>126</v>
      </c>
      <c r="PZT1" s="12" t="s">
        <v>3402</v>
      </c>
      <c r="PZU1" s="12" t="s">
        <v>1902</v>
      </c>
      <c r="PZV1" s="12" t="s">
        <v>2089</v>
      </c>
      <c r="PZW1" s="12" t="s">
        <v>2090</v>
      </c>
      <c r="PZX1" s="12" t="s">
        <v>2092</v>
      </c>
      <c r="PZY1" s="12" t="s">
        <v>3400</v>
      </c>
      <c r="PZZ1" s="12" t="s">
        <v>75</v>
      </c>
      <c r="QAA1" s="12" t="s">
        <v>126</v>
      </c>
      <c r="QAB1" s="12" t="s">
        <v>3402</v>
      </c>
      <c r="QAC1" s="12" t="s">
        <v>1902</v>
      </c>
      <c r="QAD1" s="12" t="s">
        <v>2089</v>
      </c>
      <c r="QAE1" s="12" t="s">
        <v>2090</v>
      </c>
      <c r="QAF1" s="12" t="s">
        <v>2092</v>
      </c>
      <c r="QAG1" s="12" t="s">
        <v>3400</v>
      </c>
      <c r="QAH1" s="12" t="s">
        <v>75</v>
      </c>
      <c r="QAI1" s="12" t="s">
        <v>126</v>
      </c>
      <c r="QAJ1" s="12" t="s">
        <v>3402</v>
      </c>
      <c r="QAK1" s="12" t="s">
        <v>1902</v>
      </c>
      <c r="QAL1" s="12" t="s">
        <v>2089</v>
      </c>
      <c r="QAM1" s="12" t="s">
        <v>2090</v>
      </c>
      <c r="QAN1" s="12" t="s">
        <v>2092</v>
      </c>
      <c r="QAO1" s="12" t="s">
        <v>3400</v>
      </c>
      <c r="QAP1" s="12" t="s">
        <v>75</v>
      </c>
      <c r="QAQ1" s="12" t="s">
        <v>126</v>
      </c>
      <c r="QAR1" s="12" t="s">
        <v>3402</v>
      </c>
      <c r="QAS1" s="12" t="s">
        <v>1902</v>
      </c>
      <c r="QAT1" s="12" t="s">
        <v>2089</v>
      </c>
      <c r="QAU1" s="12" t="s">
        <v>2090</v>
      </c>
      <c r="QAV1" s="12" t="s">
        <v>2092</v>
      </c>
      <c r="QAW1" s="12" t="s">
        <v>3400</v>
      </c>
      <c r="QAX1" s="12" t="s">
        <v>75</v>
      </c>
      <c r="QAY1" s="12" t="s">
        <v>126</v>
      </c>
      <c r="QAZ1" s="12" t="s">
        <v>3402</v>
      </c>
      <c r="QBA1" s="12" t="s">
        <v>1902</v>
      </c>
      <c r="QBB1" s="12" t="s">
        <v>2089</v>
      </c>
      <c r="QBC1" s="12" t="s">
        <v>2090</v>
      </c>
      <c r="QBD1" s="12" t="s">
        <v>2092</v>
      </c>
      <c r="QBE1" s="12" t="s">
        <v>3400</v>
      </c>
      <c r="QBF1" s="12" t="s">
        <v>75</v>
      </c>
      <c r="QBG1" s="12" t="s">
        <v>126</v>
      </c>
      <c r="QBH1" s="12" t="s">
        <v>3402</v>
      </c>
      <c r="QBI1" s="12" t="s">
        <v>1902</v>
      </c>
      <c r="QBJ1" s="12" t="s">
        <v>2089</v>
      </c>
      <c r="QBK1" s="12" t="s">
        <v>2090</v>
      </c>
      <c r="QBL1" s="12" t="s">
        <v>2092</v>
      </c>
      <c r="QBM1" s="12" t="s">
        <v>3400</v>
      </c>
      <c r="QBN1" s="12" t="s">
        <v>75</v>
      </c>
      <c r="QBO1" s="12" t="s">
        <v>126</v>
      </c>
      <c r="QBP1" s="12" t="s">
        <v>3402</v>
      </c>
      <c r="QBQ1" s="12" t="s">
        <v>1902</v>
      </c>
      <c r="QBR1" s="12" t="s">
        <v>2089</v>
      </c>
      <c r="QBS1" s="12" t="s">
        <v>2090</v>
      </c>
      <c r="QBT1" s="12" t="s">
        <v>2092</v>
      </c>
      <c r="QBU1" s="12" t="s">
        <v>3400</v>
      </c>
      <c r="QBV1" s="12" t="s">
        <v>75</v>
      </c>
      <c r="QBW1" s="12" t="s">
        <v>126</v>
      </c>
      <c r="QBX1" s="12" t="s">
        <v>3402</v>
      </c>
      <c r="QBY1" s="12" t="s">
        <v>1902</v>
      </c>
      <c r="QBZ1" s="12" t="s">
        <v>2089</v>
      </c>
      <c r="QCA1" s="12" t="s">
        <v>2090</v>
      </c>
      <c r="QCB1" s="12" t="s">
        <v>2092</v>
      </c>
      <c r="QCC1" s="12" t="s">
        <v>3400</v>
      </c>
      <c r="QCD1" s="12" t="s">
        <v>75</v>
      </c>
      <c r="QCE1" s="12" t="s">
        <v>126</v>
      </c>
      <c r="QCF1" s="12" t="s">
        <v>3402</v>
      </c>
      <c r="QCG1" s="12" t="s">
        <v>1902</v>
      </c>
      <c r="QCH1" s="12" t="s">
        <v>2089</v>
      </c>
      <c r="QCI1" s="12" t="s">
        <v>2090</v>
      </c>
      <c r="QCJ1" s="12" t="s">
        <v>2092</v>
      </c>
      <c r="QCK1" s="12" t="s">
        <v>3400</v>
      </c>
      <c r="QCL1" s="12" t="s">
        <v>75</v>
      </c>
      <c r="QCM1" s="12" t="s">
        <v>126</v>
      </c>
      <c r="QCN1" s="12" t="s">
        <v>3402</v>
      </c>
      <c r="QCO1" s="12" t="s">
        <v>1902</v>
      </c>
      <c r="QCP1" s="12" t="s">
        <v>2089</v>
      </c>
      <c r="QCQ1" s="12" t="s">
        <v>2090</v>
      </c>
      <c r="QCR1" s="12" t="s">
        <v>2092</v>
      </c>
      <c r="QCS1" s="12" t="s">
        <v>3400</v>
      </c>
      <c r="QCT1" s="12" t="s">
        <v>75</v>
      </c>
      <c r="QCU1" s="12" t="s">
        <v>126</v>
      </c>
      <c r="QCV1" s="12" t="s">
        <v>3402</v>
      </c>
      <c r="QCW1" s="12" t="s">
        <v>1902</v>
      </c>
      <c r="QCX1" s="12" t="s">
        <v>2089</v>
      </c>
      <c r="QCY1" s="12" t="s">
        <v>2090</v>
      </c>
      <c r="QCZ1" s="12" t="s">
        <v>2092</v>
      </c>
      <c r="QDA1" s="12" t="s">
        <v>3400</v>
      </c>
      <c r="QDB1" s="12" t="s">
        <v>75</v>
      </c>
      <c r="QDC1" s="12" t="s">
        <v>126</v>
      </c>
      <c r="QDD1" s="12" t="s">
        <v>3402</v>
      </c>
      <c r="QDE1" s="12" t="s">
        <v>1902</v>
      </c>
      <c r="QDF1" s="12" t="s">
        <v>2089</v>
      </c>
      <c r="QDG1" s="12" t="s">
        <v>2090</v>
      </c>
      <c r="QDH1" s="12" t="s">
        <v>2092</v>
      </c>
      <c r="QDI1" s="12" t="s">
        <v>3400</v>
      </c>
      <c r="QDJ1" s="12" t="s">
        <v>75</v>
      </c>
      <c r="QDK1" s="12" t="s">
        <v>126</v>
      </c>
      <c r="QDL1" s="12" t="s">
        <v>3402</v>
      </c>
      <c r="QDM1" s="12" t="s">
        <v>1902</v>
      </c>
      <c r="QDN1" s="12" t="s">
        <v>2089</v>
      </c>
      <c r="QDO1" s="12" t="s">
        <v>2090</v>
      </c>
      <c r="QDP1" s="12" t="s">
        <v>2092</v>
      </c>
      <c r="QDQ1" s="12" t="s">
        <v>3400</v>
      </c>
      <c r="QDR1" s="12" t="s">
        <v>75</v>
      </c>
      <c r="QDS1" s="12" t="s">
        <v>126</v>
      </c>
      <c r="QDT1" s="12" t="s">
        <v>3402</v>
      </c>
      <c r="QDU1" s="12" t="s">
        <v>1902</v>
      </c>
      <c r="QDV1" s="12" t="s">
        <v>2089</v>
      </c>
      <c r="QDW1" s="12" t="s">
        <v>2090</v>
      </c>
      <c r="QDX1" s="12" t="s">
        <v>2092</v>
      </c>
      <c r="QDY1" s="12" t="s">
        <v>3400</v>
      </c>
      <c r="QDZ1" s="12" t="s">
        <v>75</v>
      </c>
      <c r="QEA1" s="12" t="s">
        <v>126</v>
      </c>
      <c r="QEB1" s="12" t="s">
        <v>3402</v>
      </c>
      <c r="QEC1" s="12" t="s">
        <v>1902</v>
      </c>
      <c r="QED1" s="12" t="s">
        <v>2089</v>
      </c>
      <c r="QEE1" s="12" t="s">
        <v>2090</v>
      </c>
      <c r="QEF1" s="12" t="s">
        <v>2092</v>
      </c>
      <c r="QEG1" s="12" t="s">
        <v>3400</v>
      </c>
      <c r="QEH1" s="12" t="s">
        <v>75</v>
      </c>
      <c r="QEI1" s="12" t="s">
        <v>126</v>
      </c>
      <c r="QEJ1" s="12" t="s">
        <v>3402</v>
      </c>
      <c r="QEK1" s="12" t="s">
        <v>1902</v>
      </c>
      <c r="QEL1" s="12" t="s">
        <v>2089</v>
      </c>
      <c r="QEM1" s="12" t="s">
        <v>2090</v>
      </c>
      <c r="QEN1" s="12" t="s">
        <v>2092</v>
      </c>
      <c r="QEO1" s="12" t="s">
        <v>3400</v>
      </c>
      <c r="QEP1" s="12" t="s">
        <v>75</v>
      </c>
      <c r="QEQ1" s="12" t="s">
        <v>126</v>
      </c>
      <c r="QER1" s="12" t="s">
        <v>3402</v>
      </c>
      <c r="QES1" s="12" t="s">
        <v>1902</v>
      </c>
      <c r="QET1" s="12" t="s">
        <v>2089</v>
      </c>
      <c r="QEU1" s="12" t="s">
        <v>2090</v>
      </c>
      <c r="QEV1" s="12" t="s">
        <v>2092</v>
      </c>
      <c r="QEW1" s="12" t="s">
        <v>3400</v>
      </c>
      <c r="QEX1" s="12" t="s">
        <v>75</v>
      </c>
      <c r="QEY1" s="12" t="s">
        <v>126</v>
      </c>
      <c r="QEZ1" s="12" t="s">
        <v>3402</v>
      </c>
      <c r="QFA1" s="12" t="s">
        <v>1902</v>
      </c>
      <c r="QFB1" s="12" t="s">
        <v>2089</v>
      </c>
      <c r="QFC1" s="12" t="s">
        <v>2090</v>
      </c>
      <c r="QFD1" s="12" t="s">
        <v>2092</v>
      </c>
      <c r="QFE1" s="12" t="s">
        <v>3400</v>
      </c>
      <c r="QFF1" s="12" t="s">
        <v>75</v>
      </c>
      <c r="QFG1" s="12" t="s">
        <v>126</v>
      </c>
      <c r="QFH1" s="12" t="s">
        <v>3402</v>
      </c>
      <c r="QFI1" s="12" t="s">
        <v>1902</v>
      </c>
      <c r="QFJ1" s="12" t="s">
        <v>2089</v>
      </c>
      <c r="QFK1" s="12" t="s">
        <v>2090</v>
      </c>
      <c r="QFL1" s="12" t="s">
        <v>2092</v>
      </c>
      <c r="QFM1" s="12" t="s">
        <v>3400</v>
      </c>
      <c r="QFN1" s="12" t="s">
        <v>75</v>
      </c>
      <c r="QFO1" s="12" t="s">
        <v>126</v>
      </c>
      <c r="QFP1" s="12" t="s">
        <v>3402</v>
      </c>
      <c r="QFQ1" s="12" t="s">
        <v>1902</v>
      </c>
      <c r="QFR1" s="12" t="s">
        <v>2089</v>
      </c>
      <c r="QFS1" s="12" t="s">
        <v>2090</v>
      </c>
      <c r="QFT1" s="12" t="s">
        <v>2092</v>
      </c>
      <c r="QFU1" s="12" t="s">
        <v>3400</v>
      </c>
      <c r="QFV1" s="12" t="s">
        <v>75</v>
      </c>
      <c r="QFW1" s="12" t="s">
        <v>126</v>
      </c>
      <c r="QFX1" s="12" t="s">
        <v>3402</v>
      </c>
      <c r="QFY1" s="12" t="s">
        <v>1902</v>
      </c>
      <c r="QFZ1" s="12" t="s">
        <v>2089</v>
      </c>
      <c r="QGA1" s="12" t="s">
        <v>2090</v>
      </c>
      <c r="QGB1" s="12" t="s">
        <v>2092</v>
      </c>
      <c r="QGC1" s="12" t="s">
        <v>3400</v>
      </c>
      <c r="QGD1" s="12" t="s">
        <v>75</v>
      </c>
      <c r="QGE1" s="12" t="s">
        <v>126</v>
      </c>
      <c r="QGF1" s="12" t="s">
        <v>3402</v>
      </c>
      <c r="QGG1" s="12" t="s">
        <v>1902</v>
      </c>
      <c r="QGH1" s="12" t="s">
        <v>2089</v>
      </c>
      <c r="QGI1" s="12" t="s">
        <v>2090</v>
      </c>
      <c r="QGJ1" s="12" t="s">
        <v>2092</v>
      </c>
      <c r="QGK1" s="12" t="s">
        <v>3400</v>
      </c>
      <c r="QGL1" s="12" t="s">
        <v>75</v>
      </c>
      <c r="QGM1" s="12" t="s">
        <v>126</v>
      </c>
      <c r="QGN1" s="12" t="s">
        <v>3402</v>
      </c>
      <c r="QGO1" s="12" t="s">
        <v>1902</v>
      </c>
      <c r="QGP1" s="12" t="s">
        <v>2089</v>
      </c>
      <c r="QGQ1" s="12" t="s">
        <v>2090</v>
      </c>
      <c r="QGR1" s="12" t="s">
        <v>2092</v>
      </c>
      <c r="QGS1" s="12" t="s">
        <v>3400</v>
      </c>
      <c r="QGT1" s="12" t="s">
        <v>75</v>
      </c>
      <c r="QGU1" s="12" t="s">
        <v>126</v>
      </c>
      <c r="QGV1" s="12" t="s">
        <v>3402</v>
      </c>
      <c r="QGW1" s="12" t="s">
        <v>1902</v>
      </c>
      <c r="QGX1" s="12" t="s">
        <v>2089</v>
      </c>
      <c r="QGY1" s="12" t="s">
        <v>2090</v>
      </c>
      <c r="QGZ1" s="12" t="s">
        <v>2092</v>
      </c>
      <c r="QHA1" s="12" t="s">
        <v>3400</v>
      </c>
      <c r="QHB1" s="12" t="s">
        <v>75</v>
      </c>
      <c r="QHC1" s="12" t="s">
        <v>126</v>
      </c>
      <c r="QHD1" s="12" t="s">
        <v>3402</v>
      </c>
      <c r="QHE1" s="12" t="s">
        <v>1902</v>
      </c>
      <c r="QHF1" s="12" t="s">
        <v>2089</v>
      </c>
      <c r="QHG1" s="12" t="s">
        <v>2090</v>
      </c>
      <c r="QHH1" s="12" t="s">
        <v>2092</v>
      </c>
      <c r="QHI1" s="12" t="s">
        <v>3400</v>
      </c>
      <c r="QHJ1" s="12" t="s">
        <v>75</v>
      </c>
      <c r="QHK1" s="12" t="s">
        <v>126</v>
      </c>
      <c r="QHL1" s="12" t="s">
        <v>3402</v>
      </c>
      <c r="QHM1" s="12" t="s">
        <v>1902</v>
      </c>
      <c r="QHN1" s="12" t="s">
        <v>2089</v>
      </c>
      <c r="QHO1" s="12" t="s">
        <v>2090</v>
      </c>
      <c r="QHP1" s="12" t="s">
        <v>2092</v>
      </c>
      <c r="QHQ1" s="12" t="s">
        <v>3400</v>
      </c>
      <c r="QHR1" s="12" t="s">
        <v>75</v>
      </c>
      <c r="QHS1" s="12" t="s">
        <v>126</v>
      </c>
      <c r="QHT1" s="12" t="s">
        <v>3402</v>
      </c>
      <c r="QHU1" s="12" t="s">
        <v>1902</v>
      </c>
      <c r="QHV1" s="12" t="s">
        <v>2089</v>
      </c>
      <c r="QHW1" s="12" t="s">
        <v>2090</v>
      </c>
      <c r="QHX1" s="12" t="s">
        <v>2092</v>
      </c>
      <c r="QHY1" s="12" t="s">
        <v>3400</v>
      </c>
      <c r="QHZ1" s="12" t="s">
        <v>75</v>
      </c>
      <c r="QIA1" s="12" t="s">
        <v>126</v>
      </c>
      <c r="QIB1" s="12" t="s">
        <v>3402</v>
      </c>
      <c r="QIC1" s="12" t="s">
        <v>1902</v>
      </c>
      <c r="QID1" s="12" t="s">
        <v>2089</v>
      </c>
      <c r="QIE1" s="12" t="s">
        <v>2090</v>
      </c>
      <c r="QIF1" s="12" t="s">
        <v>2092</v>
      </c>
      <c r="QIG1" s="12" t="s">
        <v>3400</v>
      </c>
      <c r="QIH1" s="12" t="s">
        <v>75</v>
      </c>
      <c r="QII1" s="12" t="s">
        <v>126</v>
      </c>
      <c r="QIJ1" s="12" t="s">
        <v>3402</v>
      </c>
      <c r="QIK1" s="12" t="s">
        <v>1902</v>
      </c>
      <c r="QIL1" s="12" t="s">
        <v>2089</v>
      </c>
      <c r="QIM1" s="12" t="s">
        <v>2090</v>
      </c>
      <c r="QIN1" s="12" t="s">
        <v>2092</v>
      </c>
      <c r="QIO1" s="12" t="s">
        <v>3400</v>
      </c>
      <c r="QIP1" s="12" t="s">
        <v>75</v>
      </c>
      <c r="QIQ1" s="12" t="s">
        <v>126</v>
      </c>
      <c r="QIR1" s="12" t="s">
        <v>3402</v>
      </c>
      <c r="QIS1" s="12" t="s">
        <v>1902</v>
      </c>
      <c r="QIT1" s="12" t="s">
        <v>2089</v>
      </c>
      <c r="QIU1" s="12" t="s">
        <v>2090</v>
      </c>
      <c r="QIV1" s="12" t="s">
        <v>2092</v>
      </c>
      <c r="QIW1" s="12" t="s">
        <v>3400</v>
      </c>
      <c r="QIX1" s="12" t="s">
        <v>75</v>
      </c>
      <c r="QIY1" s="12" t="s">
        <v>126</v>
      </c>
      <c r="QIZ1" s="12" t="s">
        <v>3402</v>
      </c>
      <c r="QJA1" s="12" t="s">
        <v>1902</v>
      </c>
      <c r="QJB1" s="12" t="s">
        <v>2089</v>
      </c>
      <c r="QJC1" s="12" t="s">
        <v>2090</v>
      </c>
      <c r="QJD1" s="12" t="s">
        <v>2092</v>
      </c>
      <c r="QJE1" s="12" t="s">
        <v>3400</v>
      </c>
      <c r="QJF1" s="12" t="s">
        <v>75</v>
      </c>
      <c r="QJG1" s="12" t="s">
        <v>126</v>
      </c>
      <c r="QJH1" s="12" t="s">
        <v>3402</v>
      </c>
      <c r="QJI1" s="12" t="s">
        <v>1902</v>
      </c>
      <c r="QJJ1" s="12" t="s">
        <v>2089</v>
      </c>
      <c r="QJK1" s="12" t="s">
        <v>2090</v>
      </c>
      <c r="QJL1" s="12" t="s">
        <v>2092</v>
      </c>
      <c r="QJM1" s="12" t="s">
        <v>3400</v>
      </c>
      <c r="QJN1" s="12" t="s">
        <v>75</v>
      </c>
      <c r="QJO1" s="12" t="s">
        <v>126</v>
      </c>
      <c r="QJP1" s="12" t="s">
        <v>3402</v>
      </c>
      <c r="QJQ1" s="12" t="s">
        <v>1902</v>
      </c>
      <c r="QJR1" s="12" t="s">
        <v>2089</v>
      </c>
      <c r="QJS1" s="12" t="s">
        <v>2090</v>
      </c>
      <c r="QJT1" s="12" t="s">
        <v>2092</v>
      </c>
      <c r="QJU1" s="12" t="s">
        <v>3400</v>
      </c>
      <c r="QJV1" s="12" t="s">
        <v>75</v>
      </c>
      <c r="QJW1" s="12" t="s">
        <v>126</v>
      </c>
      <c r="QJX1" s="12" t="s">
        <v>3402</v>
      </c>
      <c r="QJY1" s="12" t="s">
        <v>1902</v>
      </c>
      <c r="QJZ1" s="12" t="s">
        <v>2089</v>
      </c>
      <c r="QKA1" s="12" t="s">
        <v>2090</v>
      </c>
      <c r="QKB1" s="12" t="s">
        <v>2092</v>
      </c>
      <c r="QKC1" s="12" t="s">
        <v>3400</v>
      </c>
      <c r="QKD1" s="12" t="s">
        <v>75</v>
      </c>
      <c r="QKE1" s="12" t="s">
        <v>126</v>
      </c>
      <c r="QKF1" s="12" t="s">
        <v>3402</v>
      </c>
      <c r="QKG1" s="12" t="s">
        <v>1902</v>
      </c>
      <c r="QKH1" s="12" t="s">
        <v>2089</v>
      </c>
      <c r="QKI1" s="12" t="s">
        <v>2090</v>
      </c>
      <c r="QKJ1" s="12" t="s">
        <v>2092</v>
      </c>
      <c r="QKK1" s="12" t="s">
        <v>3400</v>
      </c>
      <c r="QKL1" s="12" t="s">
        <v>75</v>
      </c>
      <c r="QKM1" s="12" t="s">
        <v>126</v>
      </c>
      <c r="QKN1" s="12" t="s">
        <v>3402</v>
      </c>
      <c r="QKO1" s="12" t="s">
        <v>1902</v>
      </c>
      <c r="QKP1" s="12" t="s">
        <v>2089</v>
      </c>
      <c r="QKQ1" s="12" t="s">
        <v>2090</v>
      </c>
      <c r="QKR1" s="12" t="s">
        <v>2092</v>
      </c>
      <c r="QKS1" s="12" t="s">
        <v>3400</v>
      </c>
      <c r="QKT1" s="12" t="s">
        <v>75</v>
      </c>
      <c r="QKU1" s="12" t="s">
        <v>126</v>
      </c>
      <c r="QKV1" s="12" t="s">
        <v>3402</v>
      </c>
      <c r="QKW1" s="12" t="s">
        <v>1902</v>
      </c>
      <c r="QKX1" s="12" t="s">
        <v>2089</v>
      </c>
      <c r="QKY1" s="12" t="s">
        <v>2090</v>
      </c>
      <c r="QKZ1" s="12" t="s">
        <v>2092</v>
      </c>
      <c r="QLA1" s="12" t="s">
        <v>3400</v>
      </c>
      <c r="QLB1" s="12" t="s">
        <v>75</v>
      </c>
      <c r="QLC1" s="12" t="s">
        <v>126</v>
      </c>
      <c r="QLD1" s="12" t="s">
        <v>3402</v>
      </c>
      <c r="QLE1" s="12" t="s">
        <v>1902</v>
      </c>
      <c r="QLF1" s="12" t="s">
        <v>2089</v>
      </c>
      <c r="QLG1" s="12" t="s">
        <v>2090</v>
      </c>
      <c r="QLH1" s="12" t="s">
        <v>2092</v>
      </c>
      <c r="QLI1" s="12" t="s">
        <v>3400</v>
      </c>
      <c r="QLJ1" s="12" t="s">
        <v>75</v>
      </c>
      <c r="QLK1" s="12" t="s">
        <v>126</v>
      </c>
      <c r="QLL1" s="12" t="s">
        <v>3402</v>
      </c>
      <c r="QLM1" s="12" t="s">
        <v>1902</v>
      </c>
      <c r="QLN1" s="12" t="s">
        <v>2089</v>
      </c>
      <c r="QLO1" s="12" t="s">
        <v>2090</v>
      </c>
      <c r="QLP1" s="12" t="s">
        <v>2092</v>
      </c>
      <c r="QLQ1" s="12" t="s">
        <v>3400</v>
      </c>
      <c r="QLR1" s="12" t="s">
        <v>75</v>
      </c>
      <c r="QLS1" s="12" t="s">
        <v>126</v>
      </c>
      <c r="QLT1" s="12" t="s">
        <v>3402</v>
      </c>
      <c r="QLU1" s="12" t="s">
        <v>1902</v>
      </c>
      <c r="QLV1" s="12" t="s">
        <v>2089</v>
      </c>
      <c r="QLW1" s="12" t="s">
        <v>2090</v>
      </c>
      <c r="QLX1" s="12" t="s">
        <v>2092</v>
      </c>
      <c r="QLY1" s="12" t="s">
        <v>3400</v>
      </c>
      <c r="QLZ1" s="12" t="s">
        <v>75</v>
      </c>
      <c r="QMA1" s="12" t="s">
        <v>126</v>
      </c>
      <c r="QMB1" s="12" t="s">
        <v>3402</v>
      </c>
      <c r="QMC1" s="12" t="s">
        <v>1902</v>
      </c>
      <c r="QMD1" s="12" t="s">
        <v>2089</v>
      </c>
      <c r="QME1" s="12" t="s">
        <v>2090</v>
      </c>
      <c r="QMF1" s="12" t="s">
        <v>2092</v>
      </c>
      <c r="QMG1" s="12" t="s">
        <v>3400</v>
      </c>
      <c r="QMH1" s="12" t="s">
        <v>75</v>
      </c>
      <c r="QMI1" s="12" t="s">
        <v>126</v>
      </c>
      <c r="QMJ1" s="12" t="s">
        <v>3402</v>
      </c>
      <c r="QMK1" s="12" t="s">
        <v>1902</v>
      </c>
      <c r="QML1" s="12" t="s">
        <v>2089</v>
      </c>
      <c r="QMM1" s="12" t="s">
        <v>2090</v>
      </c>
      <c r="QMN1" s="12" t="s">
        <v>2092</v>
      </c>
      <c r="QMO1" s="12" t="s">
        <v>3400</v>
      </c>
      <c r="QMP1" s="12" t="s">
        <v>75</v>
      </c>
      <c r="QMQ1" s="12" t="s">
        <v>126</v>
      </c>
      <c r="QMR1" s="12" t="s">
        <v>3402</v>
      </c>
      <c r="QMS1" s="12" t="s">
        <v>1902</v>
      </c>
      <c r="QMT1" s="12" t="s">
        <v>2089</v>
      </c>
      <c r="QMU1" s="12" t="s">
        <v>2090</v>
      </c>
      <c r="QMV1" s="12" t="s">
        <v>2092</v>
      </c>
      <c r="QMW1" s="12" t="s">
        <v>3400</v>
      </c>
      <c r="QMX1" s="12" t="s">
        <v>75</v>
      </c>
      <c r="QMY1" s="12" t="s">
        <v>126</v>
      </c>
      <c r="QMZ1" s="12" t="s">
        <v>3402</v>
      </c>
      <c r="QNA1" s="12" t="s">
        <v>1902</v>
      </c>
      <c r="QNB1" s="12" t="s">
        <v>2089</v>
      </c>
      <c r="QNC1" s="12" t="s">
        <v>2090</v>
      </c>
      <c r="QND1" s="12" t="s">
        <v>2092</v>
      </c>
      <c r="QNE1" s="12" t="s">
        <v>3400</v>
      </c>
      <c r="QNF1" s="12" t="s">
        <v>75</v>
      </c>
      <c r="QNG1" s="12" t="s">
        <v>126</v>
      </c>
      <c r="QNH1" s="12" t="s">
        <v>3402</v>
      </c>
      <c r="QNI1" s="12" t="s">
        <v>1902</v>
      </c>
      <c r="QNJ1" s="12" t="s">
        <v>2089</v>
      </c>
      <c r="QNK1" s="12" t="s">
        <v>2090</v>
      </c>
      <c r="QNL1" s="12" t="s">
        <v>2092</v>
      </c>
      <c r="QNM1" s="12" t="s">
        <v>3400</v>
      </c>
      <c r="QNN1" s="12" t="s">
        <v>75</v>
      </c>
      <c r="QNO1" s="12" t="s">
        <v>126</v>
      </c>
      <c r="QNP1" s="12" t="s">
        <v>3402</v>
      </c>
      <c r="QNQ1" s="12" t="s">
        <v>1902</v>
      </c>
      <c r="QNR1" s="12" t="s">
        <v>2089</v>
      </c>
      <c r="QNS1" s="12" t="s">
        <v>2090</v>
      </c>
      <c r="QNT1" s="12" t="s">
        <v>2092</v>
      </c>
      <c r="QNU1" s="12" t="s">
        <v>3400</v>
      </c>
      <c r="QNV1" s="12" t="s">
        <v>75</v>
      </c>
      <c r="QNW1" s="12" t="s">
        <v>126</v>
      </c>
      <c r="QNX1" s="12" t="s">
        <v>3402</v>
      </c>
      <c r="QNY1" s="12" t="s">
        <v>1902</v>
      </c>
      <c r="QNZ1" s="12" t="s">
        <v>2089</v>
      </c>
      <c r="QOA1" s="12" t="s">
        <v>2090</v>
      </c>
      <c r="QOB1" s="12" t="s">
        <v>2092</v>
      </c>
      <c r="QOC1" s="12" t="s">
        <v>3400</v>
      </c>
      <c r="QOD1" s="12" t="s">
        <v>75</v>
      </c>
      <c r="QOE1" s="12" t="s">
        <v>126</v>
      </c>
      <c r="QOF1" s="12" t="s">
        <v>3402</v>
      </c>
      <c r="QOG1" s="12" t="s">
        <v>1902</v>
      </c>
      <c r="QOH1" s="12" t="s">
        <v>2089</v>
      </c>
      <c r="QOI1" s="12" t="s">
        <v>2090</v>
      </c>
      <c r="QOJ1" s="12" t="s">
        <v>2092</v>
      </c>
      <c r="QOK1" s="12" t="s">
        <v>3400</v>
      </c>
      <c r="QOL1" s="12" t="s">
        <v>75</v>
      </c>
      <c r="QOM1" s="12" t="s">
        <v>126</v>
      </c>
      <c r="QON1" s="12" t="s">
        <v>3402</v>
      </c>
      <c r="QOO1" s="12" t="s">
        <v>1902</v>
      </c>
      <c r="QOP1" s="12" t="s">
        <v>2089</v>
      </c>
      <c r="QOQ1" s="12" t="s">
        <v>2090</v>
      </c>
      <c r="QOR1" s="12" t="s">
        <v>2092</v>
      </c>
      <c r="QOS1" s="12" t="s">
        <v>3400</v>
      </c>
      <c r="QOT1" s="12" t="s">
        <v>75</v>
      </c>
      <c r="QOU1" s="12" t="s">
        <v>126</v>
      </c>
      <c r="QOV1" s="12" t="s">
        <v>3402</v>
      </c>
      <c r="QOW1" s="12" t="s">
        <v>1902</v>
      </c>
      <c r="QOX1" s="12" t="s">
        <v>2089</v>
      </c>
      <c r="QOY1" s="12" t="s">
        <v>2090</v>
      </c>
      <c r="QOZ1" s="12" t="s">
        <v>2092</v>
      </c>
      <c r="QPA1" s="12" t="s">
        <v>3400</v>
      </c>
      <c r="QPB1" s="12" t="s">
        <v>75</v>
      </c>
      <c r="QPC1" s="12" t="s">
        <v>126</v>
      </c>
      <c r="QPD1" s="12" t="s">
        <v>3402</v>
      </c>
      <c r="QPE1" s="12" t="s">
        <v>1902</v>
      </c>
      <c r="QPF1" s="12" t="s">
        <v>2089</v>
      </c>
      <c r="QPG1" s="12" t="s">
        <v>2090</v>
      </c>
      <c r="QPH1" s="12" t="s">
        <v>2092</v>
      </c>
      <c r="QPI1" s="12" t="s">
        <v>3400</v>
      </c>
      <c r="QPJ1" s="12" t="s">
        <v>75</v>
      </c>
      <c r="QPK1" s="12" t="s">
        <v>126</v>
      </c>
      <c r="QPL1" s="12" t="s">
        <v>3402</v>
      </c>
      <c r="QPM1" s="12" t="s">
        <v>1902</v>
      </c>
      <c r="QPN1" s="12" t="s">
        <v>2089</v>
      </c>
      <c r="QPO1" s="12" t="s">
        <v>2090</v>
      </c>
      <c r="QPP1" s="12" t="s">
        <v>2092</v>
      </c>
      <c r="QPQ1" s="12" t="s">
        <v>3400</v>
      </c>
      <c r="QPR1" s="12" t="s">
        <v>75</v>
      </c>
      <c r="QPS1" s="12" t="s">
        <v>126</v>
      </c>
      <c r="QPT1" s="12" t="s">
        <v>3402</v>
      </c>
      <c r="QPU1" s="12" t="s">
        <v>1902</v>
      </c>
      <c r="QPV1" s="12" t="s">
        <v>2089</v>
      </c>
      <c r="QPW1" s="12" t="s">
        <v>2090</v>
      </c>
      <c r="QPX1" s="12" t="s">
        <v>2092</v>
      </c>
      <c r="QPY1" s="12" t="s">
        <v>3400</v>
      </c>
      <c r="QPZ1" s="12" t="s">
        <v>75</v>
      </c>
      <c r="QQA1" s="12" t="s">
        <v>126</v>
      </c>
      <c r="QQB1" s="12" t="s">
        <v>3402</v>
      </c>
      <c r="QQC1" s="12" t="s">
        <v>1902</v>
      </c>
      <c r="QQD1" s="12" t="s">
        <v>2089</v>
      </c>
      <c r="QQE1" s="12" t="s">
        <v>2090</v>
      </c>
      <c r="QQF1" s="12" t="s">
        <v>2092</v>
      </c>
      <c r="QQG1" s="12" t="s">
        <v>3400</v>
      </c>
      <c r="QQH1" s="12" t="s">
        <v>75</v>
      </c>
      <c r="QQI1" s="12" t="s">
        <v>126</v>
      </c>
      <c r="QQJ1" s="12" t="s">
        <v>3402</v>
      </c>
      <c r="QQK1" s="12" t="s">
        <v>1902</v>
      </c>
      <c r="QQL1" s="12" t="s">
        <v>2089</v>
      </c>
      <c r="QQM1" s="12" t="s">
        <v>2090</v>
      </c>
      <c r="QQN1" s="12" t="s">
        <v>2092</v>
      </c>
      <c r="QQO1" s="12" t="s">
        <v>3400</v>
      </c>
      <c r="QQP1" s="12" t="s">
        <v>75</v>
      </c>
      <c r="QQQ1" s="12" t="s">
        <v>126</v>
      </c>
      <c r="QQR1" s="12" t="s">
        <v>3402</v>
      </c>
      <c r="QQS1" s="12" t="s">
        <v>1902</v>
      </c>
      <c r="QQT1" s="12" t="s">
        <v>2089</v>
      </c>
      <c r="QQU1" s="12" t="s">
        <v>2090</v>
      </c>
      <c r="QQV1" s="12" t="s">
        <v>2092</v>
      </c>
      <c r="QQW1" s="12" t="s">
        <v>3400</v>
      </c>
      <c r="QQX1" s="12" t="s">
        <v>75</v>
      </c>
      <c r="QQY1" s="12" t="s">
        <v>126</v>
      </c>
      <c r="QQZ1" s="12" t="s">
        <v>3402</v>
      </c>
      <c r="QRA1" s="12" t="s">
        <v>1902</v>
      </c>
      <c r="QRB1" s="12" t="s">
        <v>2089</v>
      </c>
      <c r="QRC1" s="12" t="s">
        <v>2090</v>
      </c>
      <c r="QRD1" s="12" t="s">
        <v>2092</v>
      </c>
      <c r="QRE1" s="12" t="s">
        <v>3400</v>
      </c>
      <c r="QRF1" s="12" t="s">
        <v>75</v>
      </c>
      <c r="QRG1" s="12" t="s">
        <v>126</v>
      </c>
      <c r="QRH1" s="12" t="s">
        <v>3402</v>
      </c>
      <c r="QRI1" s="12" t="s">
        <v>1902</v>
      </c>
      <c r="QRJ1" s="12" t="s">
        <v>2089</v>
      </c>
      <c r="QRK1" s="12" t="s">
        <v>2090</v>
      </c>
      <c r="QRL1" s="12" t="s">
        <v>2092</v>
      </c>
      <c r="QRM1" s="12" t="s">
        <v>3400</v>
      </c>
      <c r="QRN1" s="12" t="s">
        <v>75</v>
      </c>
      <c r="QRO1" s="12" t="s">
        <v>126</v>
      </c>
      <c r="QRP1" s="12" t="s">
        <v>3402</v>
      </c>
      <c r="QRQ1" s="12" t="s">
        <v>1902</v>
      </c>
      <c r="QRR1" s="12" t="s">
        <v>2089</v>
      </c>
      <c r="QRS1" s="12" t="s">
        <v>2090</v>
      </c>
      <c r="QRT1" s="12" t="s">
        <v>2092</v>
      </c>
      <c r="QRU1" s="12" t="s">
        <v>3400</v>
      </c>
      <c r="QRV1" s="12" t="s">
        <v>75</v>
      </c>
      <c r="QRW1" s="12" t="s">
        <v>126</v>
      </c>
      <c r="QRX1" s="12" t="s">
        <v>3402</v>
      </c>
      <c r="QRY1" s="12" t="s">
        <v>1902</v>
      </c>
      <c r="QRZ1" s="12" t="s">
        <v>2089</v>
      </c>
      <c r="QSA1" s="12" t="s">
        <v>2090</v>
      </c>
      <c r="QSB1" s="12" t="s">
        <v>2092</v>
      </c>
      <c r="QSC1" s="12" t="s">
        <v>3400</v>
      </c>
      <c r="QSD1" s="12" t="s">
        <v>75</v>
      </c>
      <c r="QSE1" s="12" t="s">
        <v>126</v>
      </c>
      <c r="QSF1" s="12" t="s">
        <v>3402</v>
      </c>
      <c r="QSG1" s="12" t="s">
        <v>1902</v>
      </c>
      <c r="QSH1" s="12" t="s">
        <v>2089</v>
      </c>
      <c r="QSI1" s="12" t="s">
        <v>2090</v>
      </c>
      <c r="QSJ1" s="12" t="s">
        <v>2092</v>
      </c>
      <c r="QSK1" s="12" t="s">
        <v>3400</v>
      </c>
      <c r="QSL1" s="12" t="s">
        <v>75</v>
      </c>
      <c r="QSM1" s="12" t="s">
        <v>126</v>
      </c>
      <c r="QSN1" s="12" t="s">
        <v>3402</v>
      </c>
      <c r="QSO1" s="12" t="s">
        <v>1902</v>
      </c>
      <c r="QSP1" s="12" t="s">
        <v>2089</v>
      </c>
      <c r="QSQ1" s="12" t="s">
        <v>2090</v>
      </c>
      <c r="QSR1" s="12" t="s">
        <v>2092</v>
      </c>
      <c r="QSS1" s="12" t="s">
        <v>3400</v>
      </c>
      <c r="QST1" s="12" t="s">
        <v>75</v>
      </c>
      <c r="QSU1" s="12" t="s">
        <v>126</v>
      </c>
      <c r="QSV1" s="12" t="s">
        <v>3402</v>
      </c>
      <c r="QSW1" s="12" t="s">
        <v>1902</v>
      </c>
      <c r="QSX1" s="12" t="s">
        <v>2089</v>
      </c>
      <c r="QSY1" s="12" t="s">
        <v>2090</v>
      </c>
      <c r="QSZ1" s="12" t="s">
        <v>2092</v>
      </c>
      <c r="QTA1" s="12" t="s">
        <v>3400</v>
      </c>
      <c r="QTB1" s="12" t="s">
        <v>75</v>
      </c>
      <c r="QTC1" s="12" t="s">
        <v>126</v>
      </c>
      <c r="QTD1" s="12" t="s">
        <v>3402</v>
      </c>
      <c r="QTE1" s="12" t="s">
        <v>1902</v>
      </c>
      <c r="QTF1" s="12" t="s">
        <v>2089</v>
      </c>
      <c r="QTG1" s="12" t="s">
        <v>2090</v>
      </c>
      <c r="QTH1" s="12" t="s">
        <v>2092</v>
      </c>
      <c r="QTI1" s="12" t="s">
        <v>3400</v>
      </c>
      <c r="QTJ1" s="12" t="s">
        <v>75</v>
      </c>
      <c r="QTK1" s="12" t="s">
        <v>126</v>
      </c>
      <c r="QTL1" s="12" t="s">
        <v>3402</v>
      </c>
      <c r="QTM1" s="12" t="s">
        <v>1902</v>
      </c>
      <c r="QTN1" s="12" t="s">
        <v>2089</v>
      </c>
      <c r="QTO1" s="12" t="s">
        <v>2090</v>
      </c>
      <c r="QTP1" s="12" t="s">
        <v>2092</v>
      </c>
      <c r="QTQ1" s="12" t="s">
        <v>3400</v>
      </c>
      <c r="QTR1" s="12" t="s">
        <v>75</v>
      </c>
      <c r="QTS1" s="12" t="s">
        <v>126</v>
      </c>
      <c r="QTT1" s="12" t="s">
        <v>3402</v>
      </c>
      <c r="QTU1" s="12" t="s">
        <v>1902</v>
      </c>
      <c r="QTV1" s="12" t="s">
        <v>2089</v>
      </c>
      <c r="QTW1" s="12" t="s">
        <v>2090</v>
      </c>
      <c r="QTX1" s="12" t="s">
        <v>2092</v>
      </c>
      <c r="QTY1" s="12" t="s">
        <v>3400</v>
      </c>
      <c r="QTZ1" s="12" t="s">
        <v>75</v>
      </c>
      <c r="QUA1" s="12" t="s">
        <v>126</v>
      </c>
      <c r="QUB1" s="12" t="s">
        <v>3402</v>
      </c>
      <c r="QUC1" s="12" t="s">
        <v>1902</v>
      </c>
      <c r="QUD1" s="12" t="s">
        <v>2089</v>
      </c>
      <c r="QUE1" s="12" t="s">
        <v>2090</v>
      </c>
      <c r="QUF1" s="12" t="s">
        <v>2092</v>
      </c>
      <c r="QUG1" s="12" t="s">
        <v>3400</v>
      </c>
      <c r="QUH1" s="12" t="s">
        <v>75</v>
      </c>
      <c r="QUI1" s="12" t="s">
        <v>126</v>
      </c>
      <c r="QUJ1" s="12" t="s">
        <v>3402</v>
      </c>
      <c r="QUK1" s="12" t="s">
        <v>1902</v>
      </c>
      <c r="QUL1" s="12" t="s">
        <v>2089</v>
      </c>
      <c r="QUM1" s="12" t="s">
        <v>2090</v>
      </c>
      <c r="QUN1" s="12" t="s">
        <v>2092</v>
      </c>
      <c r="QUO1" s="12" t="s">
        <v>3400</v>
      </c>
      <c r="QUP1" s="12" t="s">
        <v>75</v>
      </c>
      <c r="QUQ1" s="12" t="s">
        <v>126</v>
      </c>
      <c r="QUR1" s="12" t="s">
        <v>3402</v>
      </c>
      <c r="QUS1" s="12" t="s">
        <v>1902</v>
      </c>
      <c r="QUT1" s="12" t="s">
        <v>2089</v>
      </c>
      <c r="QUU1" s="12" t="s">
        <v>2090</v>
      </c>
      <c r="QUV1" s="12" t="s">
        <v>2092</v>
      </c>
      <c r="QUW1" s="12" t="s">
        <v>3400</v>
      </c>
      <c r="QUX1" s="12" t="s">
        <v>75</v>
      </c>
      <c r="QUY1" s="12" t="s">
        <v>126</v>
      </c>
      <c r="QUZ1" s="12" t="s">
        <v>3402</v>
      </c>
      <c r="QVA1" s="12" t="s">
        <v>1902</v>
      </c>
      <c r="QVB1" s="12" t="s">
        <v>2089</v>
      </c>
      <c r="QVC1" s="12" t="s">
        <v>2090</v>
      </c>
      <c r="QVD1" s="12" t="s">
        <v>2092</v>
      </c>
      <c r="QVE1" s="12" t="s">
        <v>3400</v>
      </c>
      <c r="QVF1" s="12" t="s">
        <v>75</v>
      </c>
      <c r="QVG1" s="12" t="s">
        <v>126</v>
      </c>
      <c r="QVH1" s="12" t="s">
        <v>3402</v>
      </c>
      <c r="QVI1" s="12" t="s">
        <v>1902</v>
      </c>
      <c r="QVJ1" s="12" t="s">
        <v>2089</v>
      </c>
      <c r="QVK1" s="12" t="s">
        <v>2090</v>
      </c>
      <c r="QVL1" s="12" t="s">
        <v>2092</v>
      </c>
      <c r="QVM1" s="12" t="s">
        <v>3400</v>
      </c>
      <c r="QVN1" s="12" t="s">
        <v>75</v>
      </c>
      <c r="QVO1" s="12" t="s">
        <v>126</v>
      </c>
      <c r="QVP1" s="12" t="s">
        <v>3402</v>
      </c>
      <c r="QVQ1" s="12" t="s">
        <v>1902</v>
      </c>
      <c r="QVR1" s="12" t="s">
        <v>2089</v>
      </c>
      <c r="QVS1" s="12" t="s">
        <v>2090</v>
      </c>
      <c r="QVT1" s="12" t="s">
        <v>2092</v>
      </c>
      <c r="QVU1" s="12" t="s">
        <v>3400</v>
      </c>
      <c r="QVV1" s="12" t="s">
        <v>75</v>
      </c>
      <c r="QVW1" s="12" t="s">
        <v>126</v>
      </c>
      <c r="QVX1" s="12" t="s">
        <v>3402</v>
      </c>
      <c r="QVY1" s="12" t="s">
        <v>1902</v>
      </c>
      <c r="QVZ1" s="12" t="s">
        <v>2089</v>
      </c>
      <c r="QWA1" s="12" t="s">
        <v>2090</v>
      </c>
      <c r="QWB1" s="12" t="s">
        <v>2092</v>
      </c>
      <c r="QWC1" s="12" t="s">
        <v>3400</v>
      </c>
      <c r="QWD1" s="12" t="s">
        <v>75</v>
      </c>
      <c r="QWE1" s="12" t="s">
        <v>126</v>
      </c>
      <c r="QWF1" s="12" t="s">
        <v>3402</v>
      </c>
      <c r="QWG1" s="12" t="s">
        <v>1902</v>
      </c>
      <c r="QWH1" s="12" t="s">
        <v>2089</v>
      </c>
      <c r="QWI1" s="12" t="s">
        <v>2090</v>
      </c>
      <c r="QWJ1" s="12" t="s">
        <v>2092</v>
      </c>
      <c r="QWK1" s="12" t="s">
        <v>3400</v>
      </c>
      <c r="QWL1" s="12" t="s">
        <v>75</v>
      </c>
      <c r="QWM1" s="12" t="s">
        <v>126</v>
      </c>
      <c r="QWN1" s="12" t="s">
        <v>3402</v>
      </c>
      <c r="QWO1" s="12" t="s">
        <v>1902</v>
      </c>
      <c r="QWP1" s="12" t="s">
        <v>2089</v>
      </c>
      <c r="QWQ1" s="12" t="s">
        <v>2090</v>
      </c>
      <c r="QWR1" s="12" t="s">
        <v>2092</v>
      </c>
      <c r="QWS1" s="12" t="s">
        <v>3400</v>
      </c>
      <c r="QWT1" s="12" t="s">
        <v>75</v>
      </c>
      <c r="QWU1" s="12" t="s">
        <v>126</v>
      </c>
      <c r="QWV1" s="12" t="s">
        <v>3402</v>
      </c>
      <c r="QWW1" s="12" t="s">
        <v>1902</v>
      </c>
      <c r="QWX1" s="12" t="s">
        <v>2089</v>
      </c>
      <c r="QWY1" s="12" t="s">
        <v>2090</v>
      </c>
      <c r="QWZ1" s="12" t="s">
        <v>2092</v>
      </c>
      <c r="QXA1" s="12" t="s">
        <v>3400</v>
      </c>
      <c r="QXB1" s="12" t="s">
        <v>75</v>
      </c>
      <c r="QXC1" s="12" t="s">
        <v>126</v>
      </c>
      <c r="QXD1" s="12" t="s">
        <v>3402</v>
      </c>
      <c r="QXE1" s="12" t="s">
        <v>1902</v>
      </c>
      <c r="QXF1" s="12" t="s">
        <v>2089</v>
      </c>
      <c r="QXG1" s="12" t="s">
        <v>2090</v>
      </c>
      <c r="QXH1" s="12" t="s">
        <v>2092</v>
      </c>
      <c r="QXI1" s="12" t="s">
        <v>3400</v>
      </c>
      <c r="QXJ1" s="12" t="s">
        <v>75</v>
      </c>
      <c r="QXK1" s="12" t="s">
        <v>126</v>
      </c>
      <c r="QXL1" s="12" t="s">
        <v>3402</v>
      </c>
      <c r="QXM1" s="12" t="s">
        <v>1902</v>
      </c>
      <c r="QXN1" s="12" t="s">
        <v>2089</v>
      </c>
      <c r="QXO1" s="12" t="s">
        <v>2090</v>
      </c>
      <c r="QXP1" s="12" t="s">
        <v>2092</v>
      </c>
      <c r="QXQ1" s="12" t="s">
        <v>3400</v>
      </c>
      <c r="QXR1" s="12" t="s">
        <v>75</v>
      </c>
      <c r="QXS1" s="12" t="s">
        <v>126</v>
      </c>
      <c r="QXT1" s="12" t="s">
        <v>3402</v>
      </c>
      <c r="QXU1" s="12" t="s">
        <v>1902</v>
      </c>
      <c r="QXV1" s="12" t="s">
        <v>2089</v>
      </c>
      <c r="QXW1" s="12" t="s">
        <v>2090</v>
      </c>
      <c r="QXX1" s="12" t="s">
        <v>2092</v>
      </c>
      <c r="QXY1" s="12" t="s">
        <v>3400</v>
      </c>
      <c r="QXZ1" s="12" t="s">
        <v>75</v>
      </c>
      <c r="QYA1" s="12" t="s">
        <v>126</v>
      </c>
      <c r="QYB1" s="12" t="s">
        <v>3402</v>
      </c>
      <c r="QYC1" s="12" t="s">
        <v>1902</v>
      </c>
      <c r="QYD1" s="12" t="s">
        <v>2089</v>
      </c>
      <c r="QYE1" s="12" t="s">
        <v>2090</v>
      </c>
      <c r="QYF1" s="12" t="s">
        <v>2092</v>
      </c>
      <c r="QYG1" s="12" t="s">
        <v>3400</v>
      </c>
      <c r="QYH1" s="12" t="s">
        <v>75</v>
      </c>
      <c r="QYI1" s="12" t="s">
        <v>126</v>
      </c>
      <c r="QYJ1" s="12" t="s">
        <v>3402</v>
      </c>
      <c r="QYK1" s="12" t="s">
        <v>1902</v>
      </c>
      <c r="QYL1" s="12" t="s">
        <v>2089</v>
      </c>
      <c r="QYM1" s="12" t="s">
        <v>2090</v>
      </c>
      <c r="QYN1" s="12" t="s">
        <v>2092</v>
      </c>
      <c r="QYO1" s="12" t="s">
        <v>3400</v>
      </c>
      <c r="QYP1" s="12" t="s">
        <v>75</v>
      </c>
      <c r="QYQ1" s="12" t="s">
        <v>126</v>
      </c>
      <c r="QYR1" s="12" t="s">
        <v>3402</v>
      </c>
      <c r="QYS1" s="12" t="s">
        <v>1902</v>
      </c>
      <c r="QYT1" s="12" t="s">
        <v>2089</v>
      </c>
      <c r="QYU1" s="12" t="s">
        <v>2090</v>
      </c>
      <c r="QYV1" s="12" t="s">
        <v>2092</v>
      </c>
      <c r="QYW1" s="12" t="s">
        <v>3400</v>
      </c>
      <c r="QYX1" s="12" t="s">
        <v>75</v>
      </c>
      <c r="QYY1" s="12" t="s">
        <v>126</v>
      </c>
      <c r="QYZ1" s="12" t="s">
        <v>3402</v>
      </c>
      <c r="QZA1" s="12" t="s">
        <v>1902</v>
      </c>
      <c r="QZB1" s="12" t="s">
        <v>2089</v>
      </c>
      <c r="QZC1" s="12" t="s">
        <v>2090</v>
      </c>
      <c r="QZD1" s="12" t="s">
        <v>2092</v>
      </c>
      <c r="QZE1" s="12" t="s">
        <v>3400</v>
      </c>
      <c r="QZF1" s="12" t="s">
        <v>75</v>
      </c>
      <c r="QZG1" s="12" t="s">
        <v>126</v>
      </c>
      <c r="QZH1" s="12" t="s">
        <v>3402</v>
      </c>
      <c r="QZI1" s="12" t="s">
        <v>1902</v>
      </c>
      <c r="QZJ1" s="12" t="s">
        <v>2089</v>
      </c>
      <c r="QZK1" s="12" t="s">
        <v>2090</v>
      </c>
      <c r="QZL1" s="12" t="s">
        <v>2092</v>
      </c>
      <c r="QZM1" s="12" t="s">
        <v>3400</v>
      </c>
      <c r="QZN1" s="12" t="s">
        <v>75</v>
      </c>
      <c r="QZO1" s="12" t="s">
        <v>126</v>
      </c>
      <c r="QZP1" s="12" t="s">
        <v>3402</v>
      </c>
      <c r="QZQ1" s="12" t="s">
        <v>1902</v>
      </c>
      <c r="QZR1" s="12" t="s">
        <v>2089</v>
      </c>
      <c r="QZS1" s="12" t="s">
        <v>2090</v>
      </c>
      <c r="QZT1" s="12" t="s">
        <v>2092</v>
      </c>
      <c r="QZU1" s="12" t="s">
        <v>3400</v>
      </c>
      <c r="QZV1" s="12" t="s">
        <v>75</v>
      </c>
      <c r="QZW1" s="12" t="s">
        <v>126</v>
      </c>
      <c r="QZX1" s="12" t="s">
        <v>3402</v>
      </c>
      <c r="QZY1" s="12" t="s">
        <v>1902</v>
      </c>
      <c r="QZZ1" s="12" t="s">
        <v>2089</v>
      </c>
      <c r="RAA1" s="12" t="s">
        <v>2090</v>
      </c>
      <c r="RAB1" s="12" t="s">
        <v>2092</v>
      </c>
      <c r="RAC1" s="12" t="s">
        <v>3400</v>
      </c>
      <c r="RAD1" s="12" t="s">
        <v>75</v>
      </c>
      <c r="RAE1" s="12" t="s">
        <v>126</v>
      </c>
      <c r="RAF1" s="12" t="s">
        <v>3402</v>
      </c>
      <c r="RAG1" s="12" t="s">
        <v>1902</v>
      </c>
      <c r="RAH1" s="12" t="s">
        <v>2089</v>
      </c>
      <c r="RAI1" s="12" t="s">
        <v>2090</v>
      </c>
      <c r="RAJ1" s="12" t="s">
        <v>2092</v>
      </c>
      <c r="RAK1" s="12" t="s">
        <v>3400</v>
      </c>
      <c r="RAL1" s="12" t="s">
        <v>75</v>
      </c>
      <c r="RAM1" s="12" t="s">
        <v>126</v>
      </c>
      <c r="RAN1" s="12" t="s">
        <v>3402</v>
      </c>
      <c r="RAO1" s="12" t="s">
        <v>1902</v>
      </c>
      <c r="RAP1" s="12" t="s">
        <v>2089</v>
      </c>
      <c r="RAQ1" s="12" t="s">
        <v>2090</v>
      </c>
      <c r="RAR1" s="12" t="s">
        <v>2092</v>
      </c>
      <c r="RAS1" s="12" t="s">
        <v>3400</v>
      </c>
      <c r="RAT1" s="12" t="s">
        <v>75</v>
      </c>
      <c r="RAU1" s="12" t="s">
        <v>126</v>
      </c>
      <c r="RAV1" s="12" t="s">
        <v>3402</v>
      </c>
      <c r="RAW1" s="12" t="s">
        <v>1902</v>
      </c>
      <c r="RAX1" s="12" t="s">
        <v>2089</v>
      </c>
      <c r="RAY1" s="12" t="s">
        <v>2090</v>
      </c>
      <c r="RAZ1" s="12" t="s">
        <v>2092</v>
      </c>
      <c r="RBA1" s="12" t="s">
        <v>3400</v>
      </c>
      <c r="RBB1" s="12" t="s">
        <v>75</v>
      </c>
      <c r="RBC1" s="12" t="s">
        <v>126</v>
      </c>
      <c r="RBD1" s="12" t="s">
        <v>3402</v>
      </c>
      <c r="RBE1" s="12" t="s">
        <v>1902</v>
      </c>
      <c r="RBF1" s="12" t="s">
        <v>2089</v>
      </c>
      <c r="RBG1" s="12" t="s">
        <v>2090</v>
      </c>
      <c r="RBH1" s="12" t="s">
        <v>2092</v>
      </c>
      <c r="RBI1" s="12" t="s">
        <v>3400</v>
      </c>
      <c r="RBJ1" s="12" t="s">
        <v>75</v>
      </c>
      <c r="RBK1" s="12" t="s">
        <v>126</v>
      </c>
      <c r="RBL1" s="12" t="s">
        <v>3402</v>
      </c>
      <c r="RBM1" s="12" t="s">
        <v>1902</v>
      </c>
      <c r="RBN1" s="12" t="s">
        <v>2089</v>
      </c>
      <c r="RBO1" s="12" t="s">
        <v>2090</v>
      </c>
      <c r="RBP1" s="12" t="s">
        <v>2092</v>
      </c>
      <c r="RBQ1" s="12" t="s">
        <v>3400</v>
      </c>
      <c r="RBR1" s="12" t="s">
        <v>75</v>
      </c>
      <c r="RBS1" s="12" t="s">
        <v>126</v>
      </c>
      <c r="RBT1" s="12" t="s">
        <v>3402</v>
      </c>
      <c r="RBU1" s="12" t="s">
        <v>1902</v>
      </c>
      <c r="RBV1" s="12" t="s">
        <v>2089</v>
      </c>
      <c r="RBW1" s="12" t="s">
        <v>2090</v>
      </c>
      <c r="RBX1" s="12" t="s">
        <v>2092</v>
      </c>
      <c r="RBY1" s="12" t="s">
        <v>3400</v>
      </c>
      <c r="RBZ1" s="12" t="s">
        <v>75</v>
      </c>
      <c r="RCA1" s="12" t="s">
        <v>126</v>
      </c>
      <c r="RCB1" s="12" t="s">
        <v>3402</v>
      </c>
      <c r="RCC1" s="12" t="s">
        <v>1902</v>
      </c>
      <c r="RCD1" s="12" t="s">
        <v>2089</v>
      </c>
      <c r="RCE1" s="12" t="s">
        <v>2090</v>
      </c>
      <c r="RCF1" s="12" t="s">
        <v>2092</v>
      </c>
      <c r="RCG1" s="12" t="s">
        <v>3400</v>
      </c>
      <c r="RCH1" s="12" t="s">
        <v>75</v>
      </c>
      <c r="RCI1" s="12" t="s">
        <v>126</v>
      </c>
      <c r="RCJ1" s="12" t="s">
        <v>3402</v>
      </c>
      <c r="RCK1" s="12" t="s">
        <v>1902</v>
      </c>
      <c r="RCL1" s="12" t="s">
        <v>2089</v>
      </c>
      <c r="RCM1" s="12" t="s">
        <v>2090</v>
      </c>
      <c r="RCN1" s="12" t="s">
        <v>2092</v>
      </c>
      <c r="RCO1" s="12" t="s">
        <v>3400</v>
      </c>
      <c r="RCP1" s="12" t="s">
        <v>75</v>
      </c>
      <c r="RCQ1" s="12" t="s">
        <v>126</v>
      </c>
      <c r="RCR1" s="12" t="s">
        <v>3402</v>
      </c>
      <c r="RCS1" s="12" t="s">
        <v>1902</v>
      </c>
      <c r="RCT1" s="12" t="s">
        <v>2089</v>
      </c>
      <c r="RCU1" s="12" t="s">
        <v>2090</v>
      </c>
      <c r="RCV1" s="12" t="s">
        <v>2092</v>
      </c>
      <c r="RCW1" s="12" t="s">
        <v>3400</v>
      </c>
      <c r="RCX1" s="12" t="s">
        <v>75</v>
      </c>
      <c r="RCY1" s="12" t="s">
        <v>126</v>
      </c>
      <c r="RCZ1" s="12" t="s">
        <v>3402</v>
      </c>
      <c r="RDA1" s="12" t="s">
        <v>1902</v>
      </c>
      <c r="RDB1" s="12" t="s">
        <v>2089</v>
      </c>
      <c r="RDC1" s="12" t="s">
        <v>2090</v>
      </c>
      <c r="RDD1" s="12" t="s">
        <v>2092</v>
      </c>
      <c r="RDE1" s="12" t="s">
        <v>3400</v>
      </c>
      <c r="RDF1" s="12" t="s">
        <v>75</v>
      </c>
      <c r="RDG1" s="12" t="s">
        <v>126</v>
      </c>
      <c r="RDH1" s="12" t="s">
        <v>3402</v>
      </c>
      <c r="RDI1" s="12" t="s">
        <v>1902</v>
      </c>
      <c r="RDJ1" s="12" t="s">
        <v>2089</v>
      </c>
      <c r="RDK1" s="12" t="s">
        <v>2090</v>
      </c>
      <c r="RDL1" s="12" t="s">
        <v>2092</v>
      </c>
      <c r="RDM1" s="12" t="s">
        <v>3400</v>
      </c>
      <c r="RDN1" s="12" t="s">
        <v>75</v>
      </c>
      <c r="RDO1" s="12" t="s">
        <v>126</v>
      </c>
      <c r="RDP1" s="12" t="s">
        <v>3402</v>
      </c>
      <c r="RDQ1" s="12" t="s">
        <v>1902</v>
      </c>
      <c r="RDR1" s="12" t="s">
        <v>2089</v>
      </c>
      <c r="RDS1" s="12" t="s">
        <v>2090</v>
      </c>
      <c r="RDT1" s="12" t="s">
        <v>2092</v>
      </c>
      <c r="RDU1" s="12" t="s">
        <v>3400</v>
      </c>
      <c r="RDV1" s="12" t="s">
        <v>75</v>
      </c>
      <c r="RDW1" s="12" t="s">
        <v>126</v>
      </c>
      <c r="RDX1" s="12" t="s">
        <v>3402</v>
      </c>
      <c r="RDY1" s="12" t="s">
        <v>1902</v>
      </c>
      <c r="RDZ1" s="12" t="s">
        <v>2089</v>
      </c>
      <c r="REA1" s="12" t="s">
        <v>2090</v>
      </c>
      <c r="REB1" s="12" t="s">
        <v>2092</v>
      </c>
      <c r="REC1" s="12" t="s">
        <v>3400</v>
      </c>
      <c r="RED1" s="12" t="s">
        <v>75</v>
      </c>
      <c r="REE1" s="12" t="s">
        <v>126</v>
      </c>
      <c r="REF1" s="12" t="s">
        <v>3402</v>
      </c>
      <c r="REG1" s="12" t="s">
        <v>1902</v>
      </c>
      <c r="REH1" s="12" t="s">
        <v>2089</v>
      </c>
      <c r="REI1" s="12" t="s">
        <v>2090</v>
      </c>
      <c r="REJ1" s="12" t="s">
        <v>2092</v>
      </c>
      <c r="REK1" s="12" t="s">
        <v>3400</v>
      </c>
      <c r="REL1" s="12" t="s">
        <v>75</v>
      </c>
      <c r="REM1" s="12" t="s">
        <v>126</v>
      </c>
      <c r="REN1" s="12" t="s">
        <v>3402</v>
      </c>
      <c r="REO1" s="12" t="s">
        <v>1902</v>
      </c>
      <c r="REP1" s="12" t="s">
        <v>2089</v>
      </c>
      <c r="REQ1" s="12" t="s">
        <v>2090</v>
      </c>
      <c r="RER1" s="12" t="s">
        <v>2092</v>
      </c>
      <c r="RES1" s="12" t="s">
        <v>3400</v>
      </c>
      <c r="RET1" s="12" t="s">
        <v>75</v>
      </c>
      <c r="REU1" s="12" t="s">
        <v>126</v>
      </c>
      <c r="REV1" s="12" t="s">
        <v>3402</v>
      </c>
      <c r="REW1" s="12" t="s">
        <v>1902</v>
      </c>
      <c r="REX1" s="12" t="s">
        <v>2089</v>
      </c>
      <c r="REY1" s="12" t="s">
        <v>2090</v>
      </c>
      <c r="REZ1" s="12" t="s">
        <v>2092</v>
      </c>
      <c r="RFA1" s="12" t="s">
        <v>3400</v>
      </c>
      <c r="RFB1" s="12" t="s">
        <v>75</v>
      </c>
      <c r="RFC1" s="12" t="s">
        <v>126</v>
      </c>
      <c r="RFD1" s="12" t="s">
        <v>3402</v>
      </c>
      <c r="RFE1" s="12" t="s">
        <v>1902</v>
      </c>
      <c r="RFF1" s="12" t="s">
        <v>2089</v>
      </c>
      <c r="RFG1" s="12" t="s">
        <v>2090</v>
      </c>
      <c r="RFH1" s="12" t="s">
        <v>2092</v>
      </c>
      <c r="RFI1" s="12" t="s">
        <v>3400</v>
      </c>
      <c r="RFJ1" s="12" t="s">
        <v>75</v>
      </c>
      <c r="RFK1" s="12" t="s">
        <v>126</v>
      </c>
      <c r="RFL1" s="12" t="s">
        <v>3402</v>
      </c>
      <c r="RFM1" s="12" t="s">
        <v>1902</v>
      </c>
      <c r="RFN1" s="12" t="s">
        <v>2089</v>
      </c>
      <c r="RFO1" s="12" t="s">
        <v>2090</v>
      </c>
      <c r="RFP1" s="12" t="s">
        <v>2092</v>
      </c>
      <c r="RFQ1" s="12" t="s">
        <v>3400</v>
      </c>
      <c r="RFR1" s="12" t="s">
        <v>75</v>
      </c>
      <c r="RFS1" s="12" t="s">
        <v>126</v>
      </c>
      <c r="RFT1" s="12" t="s">
        <v>3402</v>
      </c>
      <c r="RFU1" s="12" t="s">
        <v>1902</v>
      </c>
      <c r="RFV1" s="12" t="s">
        <v>2089</v>
      </c>
      <c r="RFW1" s="12" t="s">
        <v>2090</v>
      </c>
      <c r="RFX1" s="12" t="s">
        <v>2092</v>
      </c>
      <c r="RFY1" s="12" t="s">
        <v>3400</v>
      </c>
      <c r="RFZ1" s="12" t="s">
        <v>75</v>
      </c>
      <c r="RGA1" s="12" t="s">
        <v>126</v>
      </c>
      <c r="RGB1" s="12" t="s">
        <v>3402</v>
      </c>
      <c r="RGC1" s="12" t="s">
        <v>1902</v>
      </c>
      <c r="RGD1" s="12" t="s">
        <v>2089</v>
      </c>
      <c r="RGE1" s="12" t="s">
        <v>2090</v>
      </c>
      <c r="RGF1" s="12" t="s">
        <v>2092</v>
      </c>
      <c r="RGG1" s="12" t="s">
        <v>3400</v>
      </c>
      <c r="RGH1" s="12" t="s">
        <v>75</v>
      </c>
      <c r="RGI1" s="12" t="s">
        <v>126</v>
      </c>
      <c r="RGJ1" s="12" t="s">
        <v>3402</v>
      </c>
      <c r="RGK1" s="12" t="s">
        <v>1902</v>
      </c>
      <c r="RGL1" s="12" t="s">
        <v>2089</v>
      </c>
      <c r="RGM1" s="12" t="s">
        <v>2090</v>
      </c>
      <c r="RGN1" s="12" t="s">
        <v>2092</v>
      </c>
      <c r="RGO1" s="12" t="s">
        <v>3400</v>
      </c>
      <c r="RGP1" s="12" t="s">
        <v>75</v>
      </c>
      <c r="RGQ1" s="12" t="s">
        <v>126</v>
      </c>
      <c r="RGR1" s="12" t="s">
        <v>3402</v>
      </c>
      <c r="RGS1" s="12" t="s">
        <v>1902</v>
      </c>
      <c r="RGT1" s="12" t="s">
        <v>2089</v>
      </c>
      <c r="RGU1" s="12" t="s">
        <v>2090</v>
      </c>
      <c r="RGV1" s="12" t="s">
        <v>2092</v>
      </c>
      <c r="RGW1" s="12" t="s">
        <v>3400</v>
      </c>
      <c r="RGX1" s="12" t="s">
        <v>75</v>
      </c>
      <c r="RGY1" s="12" t="s">
        <v>126</v>
      </c>
      <c r="RGZ1" s="12" t="s">
        <v>3402</v>
      </c>
      <c r="RHA1" s="12" t="s">
        <v>1902</v>
      </c>
      <c r="RHB1" s="12" t="s">
        <v>2089</v>
      </c>
      <c r="RHC1" s="12" t="s">
        <v>2090</v>
      </c>
      <c r="RHD1" s="12" t="s">
        <v>2092</v>
      </c>
      <c r="RHE1" s="12" t="s">
        <v>3400</v>
      </c>
      <c r="RHF1" s="12" t="s">
        <v>75</v>
      </c>
      <c r="RHG1" s="12" t="s">
        <v>126</v>
      </c>
      <c r="RHH1" s="12" t="s">
        <v>3402</v>
      </c>
      <c r="RHI1" s="12" t="s">
        <v>1902</v>
      </c>
      <c r="RHJ1" s="12" t="s">
        <v>2089</v>
      </c>
      <c r="RHK1" s="12" t="s">
        <v>2090</v>
      </c>
      <c r="RHL1" s="12" t="s">
        <v>2092</v>
      </c>
      <c r="RHM1" s="12" t="s">
        <v>3400</v>
      </c>
      <c r="RHN1" s="12" t="s">
        <v>75</v>
      </c>
      <c r="RHO1" s="12" t="s">
        <v>126</v>
      </c>
      <c r="RHP1" s="12" t="s">
        <v>3402</v>
      </c>
      <c r="RHQ1" s="12" t="s">
        <v>1902</v>
      </c>
      <c r="RHR1" s="12" t="s">
        <v>2089</v>
      </c>
      <c r="RHS1" s="12" t="s">
        <v>2090</v>
      </c>
      <c r="RHT1" s="12" t="s">
        <v>2092</v>
      </c>
      <c r="RHU1" s="12" t="s">
        <v>3400</v>
      </c>
      <c r="RHV1" s="12" t="s">
        <v>75</v>
      </c>
      <c r="RHW1" s="12" t="s">
        <v>126</v>
      </c>
      <c r="RHX1" s="12" t="s">
        <v>3402</v>
      </c>
      <c r="RHY1" s="12" t="s">
        <v>1902</v>
      </c>
      <c r="RHZ1" s="12" t="s">
        <v>2089</v>
      </c>
      <c r="RIA1" s="12" t="s">
        <v>2090</v>
      </c>
      <c r="RIB1" s="12" t="s">
        <v>2092</v>
      </c>
      <c r="RIC1" s="12" t="s">
        <v>3400</v>
      </c>
      <c r="RID1" s="12" t="s">
        <v>75</v>
      </c>
      <c r="RIE1" s="12" t="s">
        <v>126</v>
      </c>
      <c r="RIF1" s="12" t="s">
        <v>3402</v>
      </c>
      <c r="RIG1" s="12" t="s">
        <v>1902</v>
      </c>
      <c r="RIH1" s="12" t="s">
        <v>2089</v>
      </c>
      <c r="RII1" s="12" t="s">
        <v>2090</v>
      </c>
      <c r="RIJ1" s="12" t="s">
        <v>2092</v>
      </c>
      <c r="RIK1" s="12" t="s">
        <v>3400</v>
      </c>
      <c r="RIL1" s="12" t="s">
        <v>75</v>
      </c>
      <c r="RIM1" s="12" t="s">
        <v>126</v>
      </c>
      <c r="RIN1" s="12" t="s">
        <v>3402</v>
      </c>
      <c r="RIO1" s="12" t="s">
        <v>1902</v>
      </c>
      <c r="RIP1" s="12" t="s">
        <v>2089</v>
      </c>
      <c r="RIQ1" s="12" t="s">
        <v>2090</v>
      </c>
      <c r="RIR1" s="12" t="s">
        <v>2092</v>
      </c>
      <c r="RIS1" s="12" t="s">
        <v>3400</v>
      </c>
      <c r="RIT1" s="12" t="s">
        <v>75</v>
      </c>
      <c r="RIU1" s="12" t="s">
        <v>126</v>
      </c>
      <c r="RIV1" s="12" t="s">
        <v>3402</v>
      </c>
      <c r="RIW1" s="12" t="s">
        <v>1902</v>
      </c>
      <c r="RIX1" s="12" t="s">
        <v>2089</v>
      </c>
      <c r="RIY1" s="12" t="s">
        <v>2090</v>
      </c>
      <c r="RIZ1" s="12" t="s">
        <v>2092</v>
      </c>
      <c r="RJA1" s="12" t="s">
        <v>3400</v>
      </c>
      <c r="RJB1" s="12" t="s">
        <v>75</v>
      </c>
      <c r="RJC1" s="12" t="s">
        <v>126</v>
      </c>
      <c r="RJD1" s="12" t="s">
        <v>3402</v>
      </c>
      <c r="RJE1" s="12" t="s">
        <v>1902</v>
      </c>
      <c r="RJF1" s="12" t="s">
        <v>2089</v>
      </c>
      <c r="RJG1" s="12" t="s">
        <v>2090</v>
      </c>
      <c r="RJH1" s="12" t="s">
        <v>2092</v>
      </c>
      <c r="RJI1" s="12" t="s">
        <v>3400</v>
      </c>
      <c r="RJJ1" s="12" t="s">
        <v>75</v>
      </c>
      <c r="RJK1" s="12" t="s">
        <v>126</v>
      </c>
      <c r="RJL1" s="12" t="s">
        <v>3402</v>
      </c>
      <c r="RJM1" s="12" t="s">
        <v>1902</v>
      </c>
      <c r="RJN1" s="12" t="s">
        <v>2089</v>
      </c>
      <c r="RJO1" s="12" t="s">
        <v>2090</v>
      </c>
      <c r="RJP1" s="12" t="s">
        <v>2092</v>
      </c>
      <c r="RJQ1" s="12" t="s">
        <v>3400</v>
      </c>
      <c r="RJR1" s="12" t="s">
        <v>75</v>
      </c>
      <c r="RJS1" s="12" t="s">
        <v>126</v>
      </c>
      <c r="RJT1" s="12" t="s">
        <v>3402</v>
      </c>
      <c r="RJU1" s="12" t="s">
        <v>1902</v>
      </c>
      <c r="RJV1" s="12" t="s">
        <v>2089</v>
      </c>
      <c r="RJW1" s="12" t="s">
        <v>2090</v>
      </c>
      <c r="RJX1" s="12" t="s">
        <v>2092</v>
      </c>
      <c r="RJY1" s="12" t="s">
        <v>3400</v>
      </c>
      <c r="RJZ1" s="12" t="s">
        <v>75</v>
      </c>
      <c r="RKA1" s="12" t="s">
        <v>126</v>
      </c>
      <c r="RKB1" s="12" t="s">
        <v>3402</v>
      </c>
      <c r="RKC1" s="12" t="s">
        <v>1902</v>
      </c>
      <c r="RKD1" s="12" t="s">
        <v>2089</v>
      </c>
      <c r="RKE1" s="12" t="s">
        <v>2090</v>
      </c>
      <c r="RKF1" s="12" t="s">
        <v>2092</v>
      </c>
      <c r="RKG1" s="12" t="s">
        <v>3400</v>
      </c>
      <c r="RKH1" s="12" t="s">
        <v>75</v>
      </c>
      <c r="RKI1" s="12" t="s">
        <v>126</v>
      </c>
      <c r="RKJ1" s="12" t="s">
        <v>3402</v>
      </c>
      <c r="RKK1" s="12" t="s">
        <v>1902</v>
      </c>
      <c r="RKL1" s="12" t="s">
        <v>2089</v>
      </c>
      <c r="RKM1" s="12" t="s">
        <v>2090</v>
      </c>
      <c r="RKN1" s="12" t="s">
        <v>2092</v>
      </c>
      <c r="RKO1" s="12" t="s">
        <v>3400</v>
      </c>
      <c r="RKP1" s="12" t="s">
        <v>75</v>
      </c>
      <c r="RKQ1" s="12" t="s">
        <v>126</v>
      </c>
      <c r="RKR1" s="12" t="s">
        <v>3402</v>
      </c>
      <c r="RKS1" s="12" t="s">
        <v>1902</v>
      </c>
      <c r="RKT1" s="12" t="s">
        <v>2089</v>
      </c>
      <c r="RKU1" s="12" t="s">
        <v>2090</v>
      </c>
      <c r="RKV1" s="12" t="s">
        <v>2092</v>
      </c>
      <c r="RKW1" s="12" t="s">
        <v>3400</v>
      </c>
      <c r="RKX1" s="12" t="s">
        <v>75</v>
      </c>
      <c r="RKY1" s="12" t="s">
        <v>126</v>
      </c>
      <c r="RKZ1" s="12" t="s">
        <v>3402</v>
      </c>
      <c r="RLA1" s="12" t="s">
        <v>1902</v>
      </c>
      <c r="RLB1" s="12" t="s">
        <v>2089</v>
      </c>
      <c r="RLC1" s="12" t="s">
        <v>2090</v>
      </c>
      <c r="RLD1" s="12" t="s">
        <v>2092</v>
      </c>
      <c r="RLE1" s="12" t="s">
        <v>3400</v>
      </c>
      <c r="RLF1" s="12" t="s">
        <v>75</v>
      </c>
      <c r="RLG1" s="12" t="s">
        <v>126</v>
      </c>
      <c r="RLH1" s="12" t="s">
        <v>3402</v>
      </c>
      <c r="RLI1" s="12" t="s">
        <v>1902</v>
      </c>
      <c r="RLJ1" s="12" t="s">
        <v>2089</v>
      </c>
      <c r="RLK1" s="12" t="s">
        <v>2090</v>
      </c>
      <c r="RLL1" s="12" t="s">
        <v>2092</v>
      </c>
      <c r="RLM1" s="12" t="s">
        <v>3400</v>
      </c>
      <c r="RLN1" s="12" t="s">
        <v>75</v>
      </c>
      <c r="RLO1" s="12" t="s">
        <v>126</v>
      </c>
      <c r="RLP1" s="12" t="s">
        <v>3402</v>
      </c>
      <c r="RLQ1" s="12" t="s">
        <v>1902</v>
      </c>
      <c r="RLR1" s="12" t="s">
        <v>2089</v>
      </c>
      <c r="RLS1" s="12" t="s">
        <v>2090</v>
      </c>
      <c r="RLT1" s="12" t="s">
        <v>2092</v>
      </c>
      <c r="RLU1" s="12" t="s">
        <v>3400</v>
      </c>
      <c r="RLV1" s="12" t="s">
        <v>75</v>
      </c>
      <c r="RLW1" s="12" t="s">
        <v>126</v>
      </c>
      <c r="RLX1" s="12" t="s">
        <v>3402</v>
      </c>
      <c r="RLY1" s="12" t="s">
        <v>1902</v>
      </c>
      <c r="RLZ1" s="12" t="s">
        <v>2089</v>
      </c>
      <c r="RMA1" s="12" t="s">
        <v>2090</v>
      </c>
      <c r="RMB1" s="12" t="s">
        <v>2092</v>
      </c>
      <c r="RMC1" s="12" t="s">
        <v>3400</v>
      </c>
      <c r="RMD1" s="12" t="s">
        <v>75</v>
      </c>
      <c r="RME1" s="12" t="s">
        <v>126</v>
      </c>
      <c r="RMF1" s="12" t="s">
        <v>3402</v>
      </c>
      <c r="RMG1" s="12" t="s">
        <v>1902</v>
      </c>
      <c r="RMH1" s="12" t="s">
        <v>2089</v>
      </c>
      <c r="RMI1" s="12" t="s">
        <v>2090</v>
      </c>
      <c r="RMJ1" s="12" t="s">
        <v>2092</v>
      </c>
      <c r="RMK1" s="12" t="s">
        <v>3400</v>
      </c>
      <c r="RML1" s="12" t="s">
        <v>75</v>
      </c>
      <c r="RMM1" s="12" t="s">
        <v>126</v>
      </c>
      <c r="RMN1" s="12" t="s">
        <v>3402</v>
      </c>
      <c r="RMO1" s="12" t="s">
        <v>1902</v>
      </c>
      <c r="RMP1" s="12" t="s">
        <v>2089</v>
      </c>
      <c r="RMQ1" s="12" t="s">
        <v>2090</v>
      </c>
      <c r="RMR1" s="12" t="s">
        <v>2092</v>
      </c>
      <c r="RMS1" s="12" t="s">
        <v>3400</v>
      </c>
      <c r="RMT1" s="12" t="s">
        <v>75</v>
      </c>
      <c r="RMU1" s="12" t="s">
        <v>126</v>
      </c>
      <c r="RMV1" s="12" t="s">
        <v>3402</v>
      </c>
      <c r="RMW1" s="12" t="s">
        <v>1902</v>
      </c>
      <c r="RMX1" s="12" t="s">
        <v>2089</v>
      </c>
      <c r="RMY1" s="12" t="s">
        <v>2090</v>
      </c>
      <c r="RMZ1" s="12" t="s">
        <v>2092</v>
      </c>
      <c r="RNA1" s="12" t="s">
        <v>3400</v>
      </c>
      <c r="RNB1" s="12" t="s">
        <v>75</v>
      </c>
      <c r="RNC1" s="12" t="s">
        <v>126</v>
      </c>
      <c r="RND1" s="12" t="s">
        <v>3402</v>
      </c>
      <c r="RNE1" s="12" t="s">
        <v>1902</v>
      </c>
      <c r="RNF1" s="12" t="s">
        <v>2089</v>
      </c>
      <c r="RNG1" s="12" t="s">
        <v>2090</v>
      </c>
      <c r="RNH1" s="12" t="s">
        <v>2092</v>
      </c>
      <c r="RNI1" s="12" t="s">
        <v>3400</v>
      </c>
      <c r="RNJ1" s="12" t="s">
        <v>75</v>
      </c>
      <c r="RNK1" s="12" t="s">
        <v>126</v>
      </c>
      <c r="RNL1" s="12" t="s">
        <v>3402</v>
      </c>
      <c r="RNM1" s="12" t="s">
        <v>1902</v>
      </c>
      <c r="RNN1" s="12" t="s">
        <v>2089</v>
      </c>
      <c r="RNO1" s="12" t="s">
        <v>2090</v>
      </c>
      <c r="RNP1" s="12" t="s">
        <v>2092</v>
      </c>
      <c r="RNQ1" s="12" t="s">
        <v>3400</v>
      </c>
      <c r="RNR1" s="12" t="s">
        <v>75</v>
      </c>
      <c r="RNS1" s="12" t="s">
        <v>126</v>
      </c>
      <c r="RNT1" s="12" t="s">
        <v>3402</v>
      </c>
      <c r="RNU1" s="12" t="s">
        <v>1902</v>
      </c>
      <c r="RNV1" s="12" t="s">
        <v>2089</v>
      </c>
      <c r="RNW1" s="12" t="s">
        <v>2090</v>
      </c>
      <c r="RNX1" s="12" t="s">
        <v>2092</v>
      </c>
      <c r="RNY1" s="12" t="s">
        <v>3400</v>
      </c>
      <c r="RNZ1" s="12" t="s">
        <v>75</v>
      </c>
      <c r="ROA1" s="12" t="s">
        <v>126</v>
      </c>
      <c r="ROB1" s="12" t="s">
        <v>3402</v>
      </c>
      <c r="ROC1" s="12" t="s">
        <v>1902</v>
      </c>
      <c r="ROD1" s="12" t="s">
        <v>2089</v>
      </c>
      <c r="ROE1" s="12" t="s">
        <v>2090</v>
      </c>
      <c r="ROF1" s="12" t="s">
        <v>2092</v>
      </c>
      <c r="ROG1" s="12" t="s">
        <v>3400</v>
      </c>
      <c r="ROH1" s="12" t="s">
        <v>75</v>
      </c>
      <c r="ROI1" s="12" t="s">
        <v>126</v>
      </c>
      <c r="ROJ1" s="12" t="s">
        <v>3402</v>
      </c>
      <c r="ROK1" s="12" t="s">
        <v>1902</v>
      </c>
      <c r="ROL1" s="12" t="s">
        <v>2089</v>
      </c>
      <c r="ROM1" s="12" t="s">
        <v>2090</v>
      </c>
      <c r="RON1" s="12" t="s">
        <v>2092</v>
      </c>
      <c r="ROO1" s="12" t="s">
        <v>3400</v>
      </c>
      <c r="ROP1" s="12" t="s">
        <v>75</v>
      </c>
      <c r="ROQ1" s="12" t="s">
        <v>126</v>
      </c>
      <c r="ROR1" s="12" t="s">
        <v>3402</v>
      </c>
      <c r="ROS1" s="12" t="s">
        <v>1902</v>
      </c>
      <c r="ROT1" s="12" t="s">
        <v>2089</v>
      </c>
      <c r="ROU1" s="12" t="s">
        <v>2090</v>
      </c>
      <c r="ROV1" s="12" t="s">
        <v>2092</v>
      </c>
      <c r="ROW1" s="12" t="s">
        <v>3400</v>
      </c>
      <c r="ROX1" s="12" t="s">
        <v>75</v>
      </c>
      <c r="ROY1" s="12" t="s">
        <v>126</v>
      </c>
      <c r="ROZ1" s="12" t="s">
        <v>3402</v>
      </c>
      <c r="RPA1" s="12" t="s">
        <v>1902</v>
      </c>
      <c r="RPB1" s="12" t="s">
        <v>2089</v>
      </c>
      <c r="RPC1" s="12" t="s">
        <v>2090</v>
      </c>
      <c r="RPD1" s="12" t="s">
        <v>2092</v>
      </c>
      <c r="RPE1" s="12" t="s">
        <v>3400</v>
      </c>
      <c r="RPF1" s="12" t="s">
        <v>75</v>
      </c>
      <c r="RPG1" s="12" t="s">
        <v>126</v>
      </c>
      <c r="RPH1" s="12" t="s">
        <v>3402</v>
      </c>
      <c r="RPI1" s="12" t="s">
        <v>1902</v>
      </c>
      <c r="RPJ1" s="12" t="s">
        <v>2089</v>
      </c>
      <c r="RPK1" s="12" t="s">
        <v>2090</v>
      </c>
      <c r="RPL1" s="12" t="s">
        <v>2092</v>
      </c>
      <c r="RPM1" s="12" t="s">
        <v>3400</v>
      </c>
      <c r="RPN1" s="12" t="s">
        <v>75</v>
      </c>
      <c r="RPO1" s="12" t="s">
        <v>126</v>
      </c>
      <c r="RPP1" s="12" t="s">
        <v>3402</v>
      </c>
      <c r="RPQ1" s="12" t="s">
        <v>1902</v>
      </c>
      <c r="RPR1" s="12" t="s">
        <v>2089</v>
      </c>
      <c r="RPS1" s="12" t="s">
        <v>2090</v>
      </c>
      <c r="RPT1" s="12" t="s">
        <v>2092</v>
      </c>
      <c r="RPU1" s="12" t="s">
        <v>3400</v>
      </c>
      <c r="RPV1" s="12" t="s">
        <v>75</v>
      </c>
      <c r="RPW1" s="12" t="s">
        <v>126</v>
      </c>
      <c r="RPX1" s="12" t="s">
        <v>3402</v>
      </c>
      <c r="RPY1" s="12" t="s">
        <v>1902</v>
      </c>
      <c r="RPZ1" s="12" t="s">
        <v>2089</v>
      </c>
      <c r="RQA1" s="12" t="s">
        <v>2090</v>
      </c>
      <c r="RQB1" s="12" t="s">
        <v>2092</v>
      </c>
      <c r="RQC1" s="12" t="s">
        <v>3400</v>
      </c>
      <c r="RQD1" s="12" t="s">
        <v>75</v>
      </c>
      <c r="RQE1" s="12" t="s">
        <v>126</v>
      </c>
      <c r="RQF1" s="12" t="s">
        <v>3402</v>
      </c>
      <c r="RQG1" s="12" t="s">
        <v>1902</v>
      </c>
      <c r="RQH1" s="12" t="s">
        <v>2089</v>
      </c>
      <c r="RQI1" s="12" t="s">
        <v>2090</v>
      </c>
      <c r="RQJ1" s="12" t="s">
        <v>2092</v>
      </c>
      <c r="RQK1" s="12" t="s">
        <v>3400</v>
      </c>
      <c r="RQL1" s="12" t="s">
        <v>75</v>
      </c>
      <c r="RQM1" s="12" t="s">
        <v>126</v>
      </c>
      <c r="RQN1" s="12" t="s">
        <v>3402</v>
      </c>
      <c r="RQO1" s="12" t="s">
        <v>1902</v>
      </c>
      <c r="RQP1" s="12" t="s">
        <v>2089</v>
      </c>
      <c r="RQQ1" s="12" t="s">
        <v>2090</v>
      </c>
      <c r="RQR1" s="12" t="s">
        <v>2092</v>
      </c>
      <c r="RQS1" s="12" t="s">
        <v>3400</v>
      </c>
      <c r="RQT1" s="12" t="s">
        <v>75</v>
      </c>
      <c r="RQU1" s="12" t="s">
        <v>126</v>
      </c>
      <c r="RQV1" s="12" t="s">
        <v>3402</v>
      </c>
      <c r="RQW1" s="12" t="s">
        <v>1902</v>
      </c>
      <c r="RQX1" s="12" t="s">
        <v>2089</v>
      </c>
      <c r="RQY1" s="12" t="s">
        <v>2090</v>
      </c>
      <c r="RQZ1" s="12" t="s">
        <v>2092</v>
      </c>
      <c r="RRA1" s="12" t="s">
        <v>3400</v>
      </c>
      <c r="RRB1" s="12" t="s">
        <v>75</v>
      </c>
      <c r="RRC1" s="12" t="s">
        <v>126</v>
      </c>
      <c r="RRD1" s="12" t="s">
        <v>3402</v>
      </c>
      <c r="RRE1" s="12" t="s">
        <v>1902</v>
      </c>
      <c r="RRF1" s="12" t="s">
        <v>2089</v>
      </c>
      <c r="RRG1" s="12" t="s">
        <v>2090</v>
      </c>
      <c r="RRH1" s="12" t="s">
        <v>2092</v>
      </c>
      <c r="RRI1" s="12" t="s">
        <v>3400</v>
      </c>
      <c r="RRJ1" s="12" t="s">
        <v>75</v>
      </c>
      <c r="RRK1" s="12" t="s">
        <v>126</v>
      </c>
      <c r="RRL1" s="12" t="s">
        <v>3402</v>
      </c>
      <c r="RRM1" s="12" t="s">
        <v>1902</v>
      </c>
      <c r="RRN1" s="12" t="s">
        <v>2089</v>
      </c>
      <c r="RRO1" s="12" t="s">
        <v>2090</v>
      </c>
      <c r="RRP1" s="12" t="s">
        <v>2092</v>
      </c>
      <c r="RRQ1" s="12" t="s">
        <v>3400</v>
      </c>
      <c r="RRR1" s="12" t="s">
        <v>75</v>
      </c>
      <c r="RRS1" s="12" t="s">
        <v>126</v>
      </c>
      <c r="RRT1" s="12" t="s">
        <v>3402</v>
      </c>
      <c r="RRU1" s="12" t="s">
        <v>1902</v>
      </c>
      <c r="RRV1" s="12" t="s">
        <v>2089</v>
      </c>
      <c r="RRW1" s="12" t="s">
        <v>2090</v>
      </c>
      <c r="RRX1" s="12" t="s">
        <v>2092</v>
      </c>
      <c r="RRY1" s="12" t="s">
        <v>3400</v>
      </c>
      <c r="RRZ1" s="12" t="s">
        <v>75</v>
      </c>
      <c r="RSA1" s="12" t="s">
        <v>126</v>
      </c>
      <c r="RSB1" s="12" t="s">
        <v>3402</v>
      </c>
      <c r="RSC1" s="12" t="s">
        <v>1902</v>
      </c>
      <c r="RSD1" s="12" t="s">
        <v>2089</v>
      </c>
      <c r="RSE1" s="12" t="s">
        <v>2090</v>
      </c>
      <c r="RSF1" s="12" t="s">
        <v>2092</v>
      </c>
      <c r="RSG1" s="12" t="s">
        <v>3400</v>
      </c>
      <c r="RSH1" s="12" t="s">
        <v>75</v>
      </c>
      <c r="RSI1" s="12" t="s">
        <v>126</v>
      </c>
      <c r="RSJ1" s="12" t="s">
        <v>3402</v>
      </c>
      <c r="RSK1" s="12" t="s">
        <v>1902</v>
      </c>
      <c r="RSL1" s="12" t="s">
        <v>2089</v>
      </c>
      <c r="RSM1" s="12" t="s">
        <v>2090</v>
      </c>
      <c r="RSN1" s="12" t="s">
        <v>2092</v>
      </c>
      <c r="RSO1" s="12" t="s">
        <v>3400</v>
      </c>
      <c r="RSP1" s="12" t="s">
        <v>75</v>
      </c>
      <c r="RSQ1" s="12" t="s">
        <v>126</v>
      </c>
      <c r="RSR1" s="12" t="s">
        <v>3402</v>
      </c>
      <c r="RSS1" s="12" t="s">
        <v>1902</v>
      </c>
      <c r="RST1" s="12" t="s">
        <v>2089</v>
      </c>
      <c r="RSU1" s="12" t="s">
        <v>2090</v>
      </c>
      <c r="RSV1" s="12" t="s">
        <v>2092</v>
      </c>
      <c r="RSW1" s="12" t="s">
        <v>3400</v>
      </c>
      <c r="RSX1" s="12" t="s">
        <v>75</v>
      </c>
      <c r="RSY1" s="12" t="s">
        <v>126</v>
      </c>
      <c r="RSZ1" s="12" t="s">
        <v>3402</v>
      </c>
      <c r="RTA1" s="12" t="s">
        <v>1902</v>
      </c>
      <c r="RTB1" s="12" t="s">
        <v>2089</v>
      </c>
      <c r="RTC1" s="12" t="s">
        <v>2090</v>
      </c>
      <c r="RTD1" s="12" t="s">
        <v>2092</v>
      </c>
      <c r="RTE1" s="12" t="s">
        <v>3400</v>
      </c>
      <c r="RTF1" s="12" t="s">
        <v>75</v>
      </c>
      <c r="RTG1" s="12" t="s">
        <v>126</v>
      </c>
      <c r="RTH1" s="12" t="s">
        <v>3402</v>
      </c>
      <c r="RTI1" s="12" t="s">
        <v>1902</v>
      </c>
      <c r="RTJ1" s="12" t="s">
        <v>2089</v>
      </c>
      <c r="RTK1" s="12" t="s">
        <v>2090</v>
      </c>
      <c r="RTL1" s="12" t="s">
        <v>2092</v>
      </c>
      <c r="RTM1" s="12" t="s">
        <v>3400</v>
      </c>
      <c r="RTN1" s="12" t="s">
        <v>75</v>
      </c>
      <c r="RTO1" s="12" t="s">
        <v>126</v>
      </c>
      <c r="RTP1" s="12" t="s">
        <v>3402</v>
      </c>
      <c r="RTQ1" s="12" t="s">
        <v>1902</v>
      </c>
      <c r="RTR1" s="12" t="s">
        <v>2089</v>
      </c>
      <c r="RTS1" s="12" t="s">
        <v>2090</v>
      </c>
      <c r="RTT1" s="12" t="s">
        <v>2092</v>
      </c>
      <c r="RTU1" s="12" t="s">
        <v>3400</v>
      </c>
      <c r="RTV1" s="12" t="s">
        <v>75</v>
      </c>
      <c r="RTW1" s="12" t="s">
        <v>126</v>
      </c>
      <c r="RTX1" s="12" t="s">
        <v>3402</v>
      </c>
      <c r="RTY1" s="12" t="s">
        <v>1902</v>
      </c>
      <c r="RTZ1" s="12" t="s">
        <v>2089</v>
      </c>
      <c r="RUA1" s="12" t="s">
        <v>2090</v>
      </c>
      <c r="RUB1" s="12" t="s">
        <v>2092</v>
      </c>
      <c r="RUC1" s="12" t="s">
        <v>3400</v>
      </c>
      <c r="RUD1" s="12" t="s">
        <v>75</v>
      </c>
      <c r="RUE1" s="12" t="s">
        <v>126</v>
      </c>
      <c r="RUF1" s="12" t="s">
        <v>3402</v>
      </c>
      <c r="RUG1" s="12" t="s">
        <v>1902</v>
      </c>
      <c r="RUH1" s="12" t="s">
        <v>2089</v>
      </c>
      <c r="RUI1" s="12" t="s">
        <v>2090</v>
      </c>
      <c r="RUJ1" s="12" t="s">
        <v>2092</v>
      </c>
      <c r="RUK1" s="12" t="s">
        <v>3400</v>
      </c>
      <c r="RUL1" s="12" t="s">
        <v>75</v>
      </c>
      <c r="RUM1" s="12" t="s">
        <v>126</v>
      </c>
      <c r="RUN1" s="12" t="s">
        <v>3402</v>
      </c>
      <c r="RUO1" s="12" t="s">
        <v>1902</v>
      </c>
      <c r="RUP1" s="12" t="s">
        <v>2089</v>
      </c>
      <c r="RUQ1" s="12" t="s">
        <v>2090</v>
      </c>
      <c r="RUR1" s="12" t="s">
        <v>2092</v>
      </c>
      <c r="RUS1" s="12" t="s">
        <v>3400</v>
      </c>
      <c r="RUT1" s="12" t="s">
        <v>75</v>
      </c>
      <c r="RUU1" s="12" t="s">
        <v>126</v>
      </c>
      <c r="RUV1" s="12" t="s">
        <v>3402</v>
      </c>
      <c r="RUW1" s="12" t="s">
        <v>1902</v>
      </c>
      <c r="RUX1" s="12" t="s">
        <v>2089</v>
      </c>
      <c r="RUY1" s="12" t="s">
        <v>2090</v>
      </c>
      <c r="RUZ1" s="12" t="s">
        <v>2092</v>
      </c>
      <c r="RVA1" s="12" t="s">
        <v>3400</v>
      </c>
      <c r="RVB1" s="12" t="s">
        <v>75</v>
      </c>
      <c r="RVC1" s="12" t="s">
        <v>126</v>
      </c>
      <c r="RVD1" s="12" t="s">
        <v>3402</v>
      </c>
      <c r="RVE1" s="12" t="s">
        <v>1902</v>
      </c>
      <c r="RVF1" s="12" t="s">
        <v>2089</v>
      </c>
      <c r="RVG1" s="12" t="s">
        <v>2090</v>
      </c>
      <c r="RVH1" s="12" t="s">
        <v>2092</v>
      </c>
      <c r="RVI1" s="12" t="s">
        <v>3400</v>
      </c>
      <c r="RVJ1" s="12" t="s">
        <v>75</v>
      </c>
      <c r="RVK1" s="12" t="s">
        <v>126</v>
      </c>
      <c r="RVL1" s="12" t="s">
        <v>3402</v>
      </c>
      <c r="RVM1" s="12" t="s">
        <v>1902</v>
      </c>
      <c r="RVN1" s="12" t="s">
        <v>2089</v>
      </c>
      <c r="RVO1" s="12" t="s">
        <v>2090</v>
      </c>
      <c r="RVP1" s="12" t="s">
        <v>2092</v>
      </c>
      <c r="RVQ1" s="12" t="s">
        <v>3400</v>
      </c>
      <c r="RVR1" s="12" t="s">
        <v>75</v>
      </c>
      <c r="RVS1" s="12" t="s">
        <v>126</v>
      </c>
      <c r="RVT1" s="12" t="s">
        <v>3402</v>
      </c>
      <c r="RVU1" s="12" t="s">
        <v>1902</v>
      </c>
      <c r="RVV1" s="12" t="s">
        <v>2089</v>
      </c>
      <c r="RVW1" s="12" t="s">
        <v>2090</v>
      </c>
      <c r="RVX1" s="12" t="s">
        <v>2092</v>
      </c>
      <c r="RVY1" s="12" t="s">
        <v>3400</v>
      </c>
      <c r="RVZ1" s="12" t="s">
        <v>75</v>
      </c>
      <c r="RWA1" s="12" t="s">
        <v>126</v>
      </c>
      <c r="RWB1" s="12" t="s">
        <v>3402</v>
      </c>
      <c r="RWC1" s="12" t="s">
        <v>1902</v>
      </c>
      <c r="RWD1" s="12" t="s">
        <v>2089</v>
      </c>
      <c r="RWE1" s="12" t="s">
        <v>2090</v>
      </c>
      <c r="RWF1" s="12" t="s">
        <v>2092</v>
      </c>
      <c r="RWG1" s="12" t="s">
        <v>3400</v>
      </c>
      <c r="RWH1" s="12" t="s">
        <v>75</v>
      </c>
      <c r="RWI1" s="12" t="s">
        <v>126</v>
      </c>
      <c r="RWJ1" s="12" t="s">
        <v>3402</v>
      </c>
      <c r="RWK1" s="12" t="s">
        <v>1902</v>
      </c>
      <c r="RWL1" s="12" t="s">
        <v>2089</v>
      </c>
      <c r="RWM1" s="12" t="s">
        <v>2090</v>
      </c>
      <c r="RWN1" s="12" t="s">
        <v>2092</v>
      </c>
      <c r="RWO1" s="12" t="s">
        <v>3400</v>
      </c>
      <c r="RWP1" s="12" t="s">
        <v>75</v>
      </c>
      <c r="RWQ1" s="12" t="s">
        <v>126</v>
      </c>
      <c r="RWR1" s="12" t="s">
        <v>3402</v>
      </c>
      <c r="RWS1" s="12" t="s">
        <v>1902</v>
      </c>
      <c r="RWT1" s="12" t="s">
        <v>2089</v>
      </c>
      <c r="RWU1" s="12" t="s">
        <v>2090</v>
      </c>
      <c r="RWV1" s="12" t="s">
        <v>2092</v>
      </c>
      <c r="RWW1" s="12" t="s">
        <v>3400</v>
      </c>
      <c r="RWX1" s="12" t="s">
        <v>75</v>
      </c>
      <c r="RWY1" s="12" t="s">
        <v>126</v>
      </c>
      <c r="RWZ1" s="12" t="s">
        <v>3402</v>
      </c>
      <c r="RXA1" s="12" t="s">
        <v>1902</v>
      </c>
      <c r="RXB1" s="12" t="s">
        <v>2089</v>
      </c>
      <c r="RXC1" s="12" t="s">
        <v>2090</v>
      </c>
      <c r="RXD1" s="12" t="s">
        <v>2092</v>
      </c>
      <c r="RXE1" s="12" t="s">
        <v>3400</v>
      </c>
      <c r="RXF1" s="12" t="s">
        <v>75</v>
      </c>
      <c r="RXG1" s="12" t="s">
        <v>126</v>
      </c>
      <c r="RXH1" s="12" t="s">
        <v>3402</v>
      </c>
      <c r="RXI1" s="12" t="s">
        <v>1902</v>
      </c>
      <c r="RXJ1" s="12" t="s">
        <v>2089</v>
      </c>
      <c r="RXK1" s="12" t="s">
        <v>2090</v>
      </c>
      <c r="RXL1" s="12" t="s">
        <v>2092</v>
      </c>
      <c r="RXM1" s="12" t="s">
        <v>3400</v>
      </c>
      <c r="RXN1" s="12" t="s">
        <v>75</v>
      </c>
      <c r="RXO1" s="12" t="s">
        <v>126</v>
      </c>
      <c r="RXP1" s="12" t="s">
        <v>3402</v>
      </c>
      <c r="RXQ1" s="12" t="s">
        <v>1902</v>
      </c>
      <c r="RXR1" s="12" t="s">
        <v>2089</v>
      </c>
      <c r="RXS1" s="12" t="s">
        <v>2090</v>
      </c>
      <c r="RXT1" s="12" t="s">
        <v>2092</v>
      </c>
      <c r="RXU1" s="12" t="s">
        <v>3400</v>
      </c>
      <c r="RXV1" s="12" t="s">
        <v>75</v>
      </c>
      <c r="RXW1" s="12" t="s">
        <v>126</v>
      </c>
      <c r="RXX1" s="12" t="s">
        <v>3402</v>
      </c>
      <c r="RXY1" s="12" t="s">
        <v>1902</v>
      </c>
      <c r="RXZ1" s="12" t="s">
        <v>2089</v>
      </c>
      <c r="RYA1" s="12" t="s">
        <v>2090</v>
      </c>
      <c r="RYB1" s="12" t="s">
        <v>2092</v>
      </c>
      <c r="RYC1" s="12" t="s">
        <v>3400</v>
      </c>
      <c r="RYD1" s="12" t="s">
        <v>75</v>
      </c>
      <c r="RYE1" s="12" t="s">
        <v>126</v>
      </c>
      <c r="RYF1" s="12" t="s">
        <v>3402</v>
      </c>
      <c r="RYG1" s="12" t="s">
        <v>1902</v>
      </c>
      <c r="RYH1" s="12" t="s">
        <v>2089</v>
      </c>
      <c r="RYI1" s="12" t="s">
        <v>2090</v>
      </c>
      <c r="RYJ1" s="12" t="s">
        <v>2092</v>
      </c>
      <c r="RYK1" s="12" t="s">
        <v>3400</v>
      </c>
      <c r="RYL1" s="12" t="s">
        <v>75</v>
      </c>
      <c r="RYM1" s="12" t="s">
        <v>126</v>
      </c>
      <c r="RYN1" s="12" t="s">
        <v>3402</v>
      </c>
      <c r="RYO1" s="12" t="s">
        <v>1902</v>
      </c>
      <c r="RYP1" s="12" t="s">
        <v>2089</v>
      </c>
      <c r="RYQ1" s="12" t="s">
        <v>2090</v>
      </c>
      <c r="RYR1" s="12" t="s">
        <v>2092</v>
      </c>
      <c r="RYS1" s="12" t="s">
        <v>3400</v>
      </c>
      <c r="RYT1" s="12" t="s">
        <v>75</v>
      </c>
      <c r="RYU1" s="12" t="s">
        <v>126</v>
      </c>
      <c r="RYV1" s="12" t="s">
        <v>3402</v>
      </c>
      <c r="RYW1" s="12" t="s">
        <v>1902</v>
      </c>
      <c r="RYX1" s="12" t="s">
        <v>2089</v>
      </c>
      <c r="RYY1" s="12" t="s">
        <v>2090</v>
      </c>
      <c r="RYZ1" s="12" t="s">
        <v>2092</v>
      </c>
      <c r="RZA1" s="12" t="s">
        <v>3400</v>
      </c>
      <c r="RZB1" s="12" t="s">
        <v>75</v>
      </c>
      <c r="RZC1" s="12" t="s">
        <v>126</v>
      </c>
      <c r="RZD1" s="12" t="s">
        <v>3402</v>
      </c>
      <c r="RZE1" s="12" t="s">
        <v>1902</v>
      </c>
      <c r="RZF1" s="12" t="s">
        <v>2089</v>
      </c>
      <c r="RZG1" s="12" t="s">
        <v>2090</v>
      </c>
      <c r="RZH1" s="12" t="s">
        <v>2092</v>
      </c>
      <c r="RZI1" s="12" t="s">
        <v>3400</v>
      </c>
      <c r="RZJ1" s="12" t="s">
        <v>75</v>
      </c>
      <c r="RZK1" s="12" t="s">
        <v>126</v>
      </c>
      <c r="RZL1" s="12" t="s">
        <v>3402</v>
      </c>
      <c r="RZM1" s="12" t="s">
        <v>1902</v>
      </c>
      <c r="RZN1" s="12" t="s">
        <v>2089</v>
      </c>
      <c r="RZO1" s="12" t="s">
        <v>2090</v>
      </c>
      <c r="RZP1" s="12" t="s">
        <v>2092</v>
      </c>
      <c r="RZQ1" s="12" t="s">
        <v>3400</v>
      </c>
      <c r="RZR1" s="12" t="s">
        <v>75</v>
      </c>
      <c r="RZS1" s="12" t="s">
        <v>126</v>
      </c>
      <c r="RZT1" s="12" t="s">
        <v>3402</v>
      </c>
      <c r="RZU1" s="12" t="s">
        <v>1902</v>
      </c>
      <c r="RZV1" s="12" t="s">
        <v>2089</v>
      </c>
      <c r="RZW1" s="12" t="s">
        <v>2090</v>
      </c>
      <c r="RZX1" s="12" t="s">
        <v>2092</v>
      </c>
      <c r="RZY1" s="12" t="s">
        <v>3400</v>
      </c>
      <c r="RZZ1" s="12" t="s">
        <v>75</v>
      </c>
      <c r="SAA1" s="12" t="s">
        <v>126</v>
      </c>
      <c r="SAB1" s="12" t="s">
        <v>3402</v>
      </c>
      <c r="SAC1" s="12" t="s">
        <v>1902</v>
      </c>
      <c r="SAD1" s="12" t="s">
        <v>2089</v>
      </c>
      <c r="SAE1" s="12" t="s">
        <v>2090</v>
      </c>
      <c r="SAF1" s="12" t="s">
        <v>2092</v>
      </c>
      <c r="SAG1" s="12" t="s">
        <v>3400</v>
      </c>
      <c r="SAH1" s="12" t="s">
        <v>75</v>
      </c>
      <c r="SAI1" s="12" t="s">
        <v>126</v>
      </c>
      <c r="SAJ1" s="12" t="s">
        <v>3402</v>
      </c>
      <c r="SAK1" s="12" t="s">
        <v>1902</v>
      </c>
      <c r="SAL1" s="12" t="s">
        <v>2089</v>
      </c>
      <c r="SAM1" s="12" t="s">
        <v>2090</v>
      </c>
      <c r="SAN1" s="12" t="s">
        <v>2092</v>
      </c>
      <c r="SAO1" s="12" t="s">
        <v>3400</v>
      </c>
      <c r="SAP1" s="12" t="s">
        <v>75</v>
      </c>
      <c r="SAQ1" s="12" t="s">
        <v>126</v>
      </c>
      <c r="SAR1" s="12" t="s">
        <v>3402</v>
      </c>
      <c r="SAS1" s="12" t="s">
        <v>1902</v>
      </c>
      <c r="SAT1" s="12" t="s">
        <v>2089</v>
      </c>
      <c r="SAU1" s="12" t="s">
        <v>2090</v>
      </c>
      <c r="SAV1" s="12" t="s">
        <v>2092</v>
      </c>
      <c r="SAW1" s="12" t="s">
        <v>3400</v>
      </c>
      <c r="SAX1" s="12" t="s">
        <v>75</v>
      </c>
      <c r="SAY1" s="12" t="s">
        <v>126</v>
      </c>
      <c r="SAZ1" s="12" t="s">
        <v>3402</v>
      </c>
      <c r="SBA1" s="12" t="s">
        <v>1902</v>
      </c>
      <c r="SBB1" s="12" t="s">
        <v>2089</v>
      </c>
      <c r="SBC1" s="12" t="s">
        <v>2090</v>
      </c>
      <c r="SBD1" s="12" t="s">
        <v>2092</v>
      </c>
      <c r="SBE1" s="12" t="s">
        <v>3400</v>
      </c>
      <c r="SBF1" s="12" t="s">
        <v>75</v>
      </c>
      <c r="SBG1" s="12" t="s">
        <v>126</v>
      </c>
      <c r="SBH1" s="12" t="s">
        <v>3402</v>
      </c>
      <c r="SBI1" s="12" t="s">
        <v>1902</v>
      </c>
      <c r="SBJ1" s="12" t="s">
        <v>2089</v>
      </c>
      <c r="SBK1" s="12" t="s">
        <v>2090</v>
      </c>
      <c r="SBL1" s="12" t="s">
        <v>2092</v>
      </c>
      <c r="SBM1" s="12" t="s">
        <v>3400</v>
      </c>
      <c r="SBN1" s="12" t="s">
        <v>75</v>
      </c>
      <c r="SBO1" s="12" t="s">
        <v>126</v>
      </c>
      <c r="SBP1" s="12" t="s">
        <v>3402</v>
      </c>
      <c r="SBQ1" s="12" t="s">
        <v>1902</v>
      </c>
      <c r="SBR1" s="12" t="s">
        <v>2089</v>
      </c>
      <c r="SBS1" s="12" t="s">
        <v>2090</v>
      </c>
      <c r="SBT1" s="12" t="s">
        <v>2092</v>
      </c>
      <c r="SBU1" s="12" t="s">
        <v>3400</v>
      </c>
      <c r="SBV1" s="12" t="s">
        <v>75</v>
      </c>
      <c r="SBW1" s="12" t="s">
        <v>126</v>
      </c>
      <c r="SBX1" s="12" t="s">
        <v>3402</v>
      </c>
      <c r="SBY1" s="12" t="s">
        <v>1902</v>
      </c>
      <c r="SBZ1" s="12" t="s">
        <v>2089</v>
      </c>
      <c r="SCA1" s="12" t="s">
        <v>2090</v>
      </c>
      <c r="SCB1" s="12" t="s">
        <v>2092</v>
      </c>
      <c r="SCC1" s="12" t="s">
        <v>3400</v>
      </c>
      <c r="SCD1" s="12" t="s">
        <v>75</v>
      </c>
      <c r="SCE1" s="12" t="s">
        <v>126</v>
      </c>
      <c r="SCF1" s="12" t="s">
        <v>3402</v>
      </c>
      <c r="SCG1" s="12" t="s">
        <v>1902</v>
      </c>
      <c r="SCH1" s="12" t="s">
        <v>2089</v>
      </c>
      <c r="SCI1" s="12" t="s">
        <v>2090</v>
      </c>
      <c r="SCJ1" s="12" t="s">
        <v>2092</v>
      </c>
      <c r="SCK1" s="12" t="s">
        <v>3400</v>
      </c>
      <c r="SCL1" s="12" t="s">
        <v>75</v>
      </c>
      <c r="SCM1" s="12" t="s">
        <v>126</v>
      </c>
      <c r="SCN1" s="12" t="s">
        <v>3402</v>
      </c>
      <c r="SCO1" s="12" t="s">
        <v>1902</v>
      </c>
      <c r="SCP1" s="12" t="s">
        <v>2089</v>
      </c>
      <c r="SCQ1" s="12" t="s">
        <v>2090</v>
      </c>
      <c r="SCR1" s="12" t="s">
        <v>2092</v>
      </c>
      <c r="SCS1" s="12" t="s">
        <v>3400</v>
      </c>
      <c r="SCT1" s="12" t="s">
        <v>75</v>
      </c>
      <c r="SCU1" s="12" t="s">
        <v>126</v>
      </c>
      <c r="SCV1" s="12" t="s">
        <v>3402</v>
      </c>
      <c r="SCW1" s="12" t="s">
        <v>1902</v>
      </c>
      <c r="SCX1" s="12" t="s">
        <v>2089</v>
      </c>
      <c r="SCY1" s="12" t="s">
        <v>2090</v>
      </c>
      <c r="SCZ1" s="12" t="s">
        <v>2092</v>
      </c>
      <c r="SDA1" s="12" t="s">
        <v>3400</v>
      </c>
      <c r="SDB1" s="12" t="s">
        <v>75</v>
      </c>
      <c r="SDC1" s="12" t="s">
        <v>126</v>
      </c>
      <c r="SDD1" s="12" t="s">
        <v>3402</v>
      </c>
      <c r="SDE1" s="12" t="s">
        <v>1902</v>
      </c>
      <c r="SDF1" s="12" t="s">
        <v>2089</v>
      </c>
      <c r="SDG1" s="12" t="s">
        <v>2090</v>
      </c>
      <c r="SDH1" s="12" t="s">
        <v>2092</v>
      </c>
      <c r="SDI1" s="12" t="s">
        <v>3400</v>
      </c>
      <c r="SDJ1" s="12" t="s">
        <v>75</v>
      </c>
      <c r="SDK1" s="12" t="s">
        <v>126</v>
      </c>
      <c r="SDL1" s="12" t="s">
        <v>3402</v>
      </c>
      <c r="SDM1" s="12" t="s">
        <v>1902</v>
      </c>
      <c r="SDN1" s="12" t="s">
        <v>2089</v>
      </c>
      <c r="SDO1" s="12" t="s">
        <v>2090</v>
      </c>
      <c r="SDP1" s="12" t="s">
        <v>2092</v>
      </c>
      <c r="SDQ1" s="12" t="s">
        <v>3400</v>
      </c>
      <c r="SDR1" s="12" t="s">
        <v>75</v>
      </c>
      <c r="SDS1" s="12" t="s">
        <v>126</v>
      </c>
      <c r="SDT1" s="12" t="s">
        <v>3402</v>
      </c>
      <c r="SDU1" s="12" t="s">
        <v>1902</v>
      </c>
      <c r="SDV1" s="12" t="s">
        <v>2089</v>
      </c>
      <c r="SDW1" s="12" t="s">
        <v>2090</v>
      </c>
      <c r="SDX1" s="12" t="s">
        <v>2092</v>
      </c>
      <c r="SDY1" s="12" t="s">
        <v>3400</v>
      </c>
      <c r="SDZ1" s="12" t="s">
        <v>75</v>
      </c>
      <c r="SEA1" s="12" t="s">
        <v>126</v>
      </c>
      <c r="SEB1" s="12" t="s">
        <v>3402</v>
      </c>
      <c r="SEC1" s="12" t="s">
        <v>1902</v>
      </c>
      <c r="SED1" s="12" t="s">
        <v>2089</v>
      </c>
      <c r="SEE1" s="12" t="s">
        <v>2090</v>
      </c>
      <c r="SEF1" s="12" t="s">
        <v>2092</v>
      </c>
      <c r="SEG1" s="12" t="s">
        <v>3400</v>
      </c>
      <c r="SEH1" s="12" t="s">
        <v>75</v>
      </c>
      <c r="SEI1" s="12" t="s">
        <v>126</v>
      </c>
      <c r="SEJ1" s="12" t="s">
        <v>3402</v>
      </c>
      <c r="SEK1" s="12" t="s">
        <v>1902</v>
      </c>
      <c r="SEL1" s="12" t="s">
        <v>2089</v>
      </c>
      <c r="SEM1" s="12" t="s">
        <v>2090</v>
      </c>
      <c r="SEN1" s="12" t="s">
        <v>2092</v>
      </c>
      <c r="SEO1" s="12" t="s">
        <v>3400</v>
      </c>
      <c r="SEP1" s="12" t="s">
        <v>75</v>
      </c>
      <c r="SEQ1" s="12" t="s">
        <v>126</v>
      </c>
      <c r="SER1" s="12" t="s">
        <v>3402</v>
      </c>
      <c r="SES1" s="12" t="s">
        <v>1902</v>
      </c>
      <c r="SET1" s="12" t="s">
        <v>2089</v>
      </c>
      <c r="SEU1" s="12" t="s">
        <v>2090</v>
      </c>
      <c r="SEV1" s="12" t="s">
        <v>2092</v>
      </c>
      <c r="SEW1" s="12" t="s">
        <v>3400</v>
      </c>
      <c r="SEX1" s="12" t="s">
        <v>75</v>
      </c>
      <c r="SEY1" s="12" t="s">
        <v>126</v>
      </c>
      <c r="SEZ1" s="12" t="s">
        <v>3402</v>
      </c>
      <c r="SFA1" s="12" t="s">
        <v>1902</v>
      </c>
      <c r="SFB1" s="12" t="s">
        <v>2089</v>
      </c>
      <c r="SFC1" s="12" t="s">
        <v>2090</v>
      </c>
      <c r="SFD1" s="12" t="s">
        <v>2092</v>
      </c>
      <c r="SFE1" s="12" t="s">
        <v>3400</v>
      </c>
      <c r="SFF1" s="12" t="s">
        <v>75</v>
      </c>
      <c r="SFG1" s="12" t="s">
        <v>126</v>
      </c>
      <c r="SFH1" s="12" t="s">
        <v>3402</v>
      </c>
      <c r="SFI1" s="12" t="s">
        <v>1902</v>
      </c>
      <c r="SFJ1" s="12" t="s">
        <v>2089</v>
      </c>
      <c r="SFK1" s="12" t="s">
        <v>2090</v>
      </c>
      <c r="SFL1" s="12" t="s">
        <v>2092</v>
      </c>
      <c r="SFM1" s="12" t="s">
        <v>3400</v>
      </c>
      <c r="SFN1" s="12" t="s">
        <v>75</v>
      </c>
      <c r="SFO1" s="12" t="s">
        <v>126</v>
      </c>
      <c r="SFP1" s="12" t="s">
        <v>3402</v>
      </c>
      <c r="SFQ1" s="12" t="s">
        <v>1902</v>
      </c>
      <c r="SFR1" s="12" t="s">
        <v>2089</v>
      </c>
      <c r="SFS1" s="12" t="s">
        <v>2090</v>
      </c>
      <c r="SFT1" s="12" t="s">
        <v>2092</v>
      </c>
      <c r="SFU1" s="12" t="s">
        <v>3400</v>
      </c>
      <c r="SFV1" s="12" t="s">
        <v>75</v>
      </c>
      <c r="SFW1" s="12" t="s">
        <v>126</v>
      </c>
      <c r="SFX1" s="12" t="s">
        <v>3402</v>
      </c>
      <c r="SFY1" s="12" t="s">
        <v>1902</v>
      </c>
      <c r="SFZ1" s="12" t="s">
        <v>2089</v>
      </c>
      <c r="SGA1" s="12" t="s">
        <v>2090</v>
      </c>
      <c r="SGB1" s="12" t="s">
        <v>2092</v>
      </c>
      <c r="SGC1" s="12" t="s">
        <v>3400</v>
      </c>
      <c r="SGD1" s="12" t="s">
        <v>75</v>
      </c>
      <c r="SGE1" s="12" t="s">
        <v>126</v>
      </c>
      <c r="SGF1" s="12" t="s">
        <v>3402</v>
      </c>
      <c r="SGG1" s="12" t="s">
        <v>1902</v>
      </c>
      <c r="SGH1" s="12" t="s">
        <v>2089</v>
      </c>
      <c r="SGI1" s="12" t="s">
        <v>2090</v>
      </c>
      <c r="SGJ1" s="12" t="s">
        <v>2092</v>
      </c>
      <c r="SGK1" s="12" t="s">
        <v>3400</v>
      </c>
      <c r="SGL1" s="12" t="s">
        <v>75</v>
      </c>
      <c r="SGM1" s="12" t="s">
        <v>126</v>
      </c>
      <c r="SGN1" s="12" t="s">
        <v>3402</v>
      </c>
      <c r="SGO1" s="12" t="s">
        <v>1902</v>
      </c>
      <c r="SGP1" s="12" t="s">
        <v>2089</v>
      </c>
      <c r="SGQ1" s="12" t="s">
        <v>2090</v>
      </c>
      <c r="SGR1" s="12" t="s">
        <v>2092</v>
      </c>
      <c r="SGS1" s="12" t="s">
        <v>3400</v>
      </c>
      <c r="SGT1" s="12" t="s">
        <v>75</v>
      </c>
      <c r="SGU1" s="12" t="s">
        <v>126</v>
      </c>
      <c r="SGV1" s="12" t="s">
        <v>3402</v>
      </c>
      <c r="SGW1" s="12" t="s">
        <v>1902</v>
      </c>
      <c r="SGX1" s="12" t="s">
        <v>2089</v>
      </c>
      <c r="SGY1" s="12" t="s">
        <v>2090</v>
      </c>
      <c r="SGZ1" s="12" t="s">
        <v>2092</v>
      </c>
      <c r="SHA1" s="12" t="s">
        <v>3400</v>
      </c>
      <c r="SHB1" s="12" t="s">
        <v>75</v>
      </c>
      <c r="SHC1" s="12" t="s">
        <v>126</v>
      </c>
      <c r="SHD1" s="12" t="s">
        <v>3402</v>
      </c>
      <c r="SHE1" s="12" t="s">
        <v>1902</v>
      </c>
      <c r="SHF1" s="12" t="s">
        <v>2089</v>
      </c>
      <c r="SHG1" s="12" t="s">
        <v>2090</v>
      </c>
      <c r="SHH1" s="12" t="s">
        <v>2092</v>
      </c>
      <c r="SHI1" s="12" t="s">
        <v>3400</v>
      </c>
      <c r="SHJ1" s="12" t="s">
        <v>75</v>
      </c>
      <c r="SHK1" s="12" t="s">
        <v>126</v>
      </c>
      <c r="SHL1" s="12" t="s">
        <v>3402</v>
      </c>
      <c r="SHM1" s="12" t="s">
        <v>1902</v>
      </c>
      <c r="SHN1" s="12" t="s">
        <v>2089</v>
      </c>
      <c r="SHO1" s="12" t="s">
        <v>2090</v>
      </c>
      <c r="SHP1" s="12" t="s">
        <v>2092</v>
      </c>
      <c r="SHQ1" s="12" t="s">
        <v>3400</v>
      </c>
      <c r="SHR1" s="12" t="s">
        <v>75</v>
      </c>
      <c r="SHS1" s="12" t="s">
        <v>126</v>
      </c>
      <c r="SHT1" s="12" t="s">
        <v>3402</v>
      </c>
      <c r="SHU1" s="12" t="s">
        <v>1902</v>
      </c>
      <c r="SHV1" s="12" t="s">
        <v>2089</v>
      </c>
      <c r="SHW1" s="12" t="s">
        <v>2090</v>
      </c>
      <c r="SHX1" s="12" t="s">
        <v>2092</v>
      </c>
      <c r="SHY1" s="12" t="s">
        <v>3400</v>
      </c>
      <c r="SHZ1" s="12" t="s">
        <v>75</v>
      </c>
      <c r="SIA1" s="12" t="s">
        <v>126</v>
      </c>
      <c r="SIB1" s="12" t="s">
        <v>3402</v>
      </c>
      <c r="SIC1" s="12" t="s">
        <v>1902</v>
      </c>
      <c r="SID1" s="12" t="s">
        <v>2089</v>
      </c>
      <c r="SIE1" s="12" t="s">
        <v>2090</v>
      </c>
      <c r="SIF1" s="12" t="s">
        <v>2092</v>
      </c>
      <c r="SIG1" s="12" t="s">
        <v>3400</v>
      </c>
      <c r="SIH1" s="12" t="s">
        <v>75</v>
      </c>
      <c r="SII1" s="12" t="s">
        <v>126</v>
      </c>
      <c r="SIJ1" s="12" t="s">
        <v>3402</v>
      </c>
      <c r="SIK1" s="12" t="s">
        <v>1902</v>
      </c>
      <c r="SIL1" s="12" t="s">
        <v>2089</v>
      </c>
      <c r="SIM1" s="12" t="s">
        <v>2090</v>
      </c>
      <c r="SIN1" s="12" t="s">
        <v>2092</v>
      </c>
      <c r="SIO1" s="12" t="s">
        <v>3400</v>
      </c>
      <c r="SIP1" s="12" t="s">
        <v>75</v>
      </c>
      <c r="SIQ1" s="12" t="s">
        <v>126</v>
      </c>
      <c r="SIR1" s="12" t="s">
        <v>3402</v>
      </c>
      <c r="SIS1" s="12" t="s">
        <v>1902</v>
      </c>
      <c r="SIT1" s="12" t="s">
        <v>2089</v>
      </c>
      <c r="SIU1" s="12" t="s">
        <v>2090</v>
      </c>
      <c r="SIV1" s="12" t="s">
        <v>2092</v>
      </c>
      <c r="SIW1" s="12" t="s">
        <v>3400</v>
      </c>
      <c r="SIX1" s="12" t="s">
        <v>75</v>
      </c>
      <c r="SIY1" s="12" t="s">
        <v>126</v>
      </c>
      <c r="SIZ1" s="12" t="s">
        <v>3402</v>
      </c>
      <c r="SJA1" s="12" t="s">
        <v>1902</v>
      </c>
      <c r="SJB1" s="12" t="s">
        <v>2089</v>
      </c>
      <c r="SJC1" s="12" t="s">
        <v>2090</v>
      </c>
      <c r="SJD1" s="12" t="s">
        <v>2092</v>
      </c>
      <c r="SJE1" s="12" t="s">
        <v>3400</v>
      </c>
      <c r="SJF1" s="12" t="s">
        <v>75</v>
      </c>
      <c r="SJG1" s="12" t="s">
        <v>126</v>
      </c>
      <c r="SJH1" s="12" t="s">
        <v>3402</v>
      </c>
      <c r="SJI1" s="12" t="s">
        <v>1902</v>
      </c>
      <c r="SJJ1" s="12" t="s">
        <v>2089</v>
      </c>
      <c r="SJK1" s="12" t="s">
        <v>2090</v>
      </c>
      <c r="SJL1" s="12" t="s">
        <v>2092</v>
      </c>
      <c r="SJM1" s="12" t="s">
        <v>3400</v>
      </c>
      <c r="SJN1" s="12" t="s">
        <v>75</v>
      </c>
      <c r="SJO1" s="12" t="s">
        <v>126</v>
      </c>
      <c r="SJP1" s="12" t="s">
        <v>3402</v>
      </c>
      <c r="SJQ1" s="12" t="s">
        <v>1902</v>
      </c>
      <c r="SJR1" s="12" t="s">
        <v>2089</v>
      </c>
      <c r="SJS1" s="12" t="s">
        <v>2090</v>
      </c>
      <c r="SJT1" s="12" t="s">
        <v>2092</v>
      </c>
      <c r="SJU1" s="12" t="s">
        <v>3400</v>
      </c>
      <c r="SJV1" s="12" t="s">
        <v>75</v>
      </c>
      <c r="SJW1" s="12" t="s">
        <v>126</v>
      </c>
      <c r="SJX1" s="12" t="s">
        <v>3402</v>
      </c>
      <c r="SJY1" s="12" t="s">
        <v>1902</v>
      </c>
      <c r="SJZ1" s="12" t="s">
        <v>2089</v>
      </c>
      <c r="SKA1" s="12" t="s">
        <v>2090</v>
      </c>
      <c r="SKB1" s="12" t="s">
        <v>2092</v>
      </c>
      <c r="SKC1" s="12" t="s">
        <v>3400</v>
      </c>
      <c r="SKD1" s="12" t="s">
        <v>75</v>
      </c>
      <c r="SKE1" s="12" t="s">
        <v>126</v>
      </c>
      <c r="SKF1" s="12" t="s">
        <v>3402</v>
      </c>
      <c r="SKG1" s="12" t="s">
        <v>1902</v>
      </c>
      <c r="SKH1" s="12" t="s">
        <v>2089</v>
      </c>
      <c r="SKI1" s="12" t="s">
        <v>2090</v>
      </c>
      <c r="SKJ1" s="12" t="s">
        <v>2092</v>
      </c>
      <c r="SKK1" s="12" t="s">
        <v>3400</v>
      </c>
      <c r="SKL1" s="12" t="s">
        <v>75</v>
      </c>
      <c r="SKM1" s="12" t="s">
        <v>126</v>
      </c>
      <c r="SKN1" s="12" t="s">
        <v>3402</v>
      </c>
      <c r="SKO1" s="12" t="s">
        <v>1902</v>
      </c>
      <c r="SKP1" s="12" t="s">
        <v>2089</v>
      </c>
      <c r="SKQ1" s="12" t="s">
        <v>2090</v>
      </c>
      <c r="SKR1" s="12" t="s">
        <v>2092</v>
      </c>
      <c r="SKS1" s="12" t="s">
        <v>3400</v>
      </c>
      <c r="SKT1" s="12" t="s">
        <v>75</v>
      </c>
      <c r="SKU1" s="12" t="s">
        <v>126</v>
      </c>
      <c r="SKV1" s="12" t="s">
        <v>3402</v>
      </c>
      <c r="SKW1" s="12" t="s">
        <v>1902</v>
      </c>
      <c r="SKX1" s="12" t="s">
        <v>2089</v>
      </c>
      <c r="SKY1" s="12" t="s">
        <v>2090</v>
      </c>
      <c r="SKZ1" s="12" t="s">
        <v>2092</v>
      </c>
      <c r="SLA1" s="12" t="s">
        <v>3400</v>
      </c>
      <c r="SLB1" s="12" t="s">
        <v>75</v>
      </c>
      <c r="SLC1" s="12" t="s">
        <v>126</v>
      </c>
      <c r="SLD1" s="12" t="s">
        <v>3402</v>
      </c>
      <c r="SLE1" s="12" t="s">
        <v>1902</v>
      </c>
      <c r="SLF1" s="12" t="s">
        <v>2089</v>
      </c>
      <c r="SLG1" s="12" t="s">
        <v>2090</v>
      </c>
      <c r="SLH1" s="12" t="s">
        <v>2092</v>
      </c>
      <c r="SLI1" s="12" t="s">
        <v>3400</v>
      </c>
      <c r="SLJ1" s="12" t="s">
        <v>75</v>
      </c>
      <c r="SLK1" s="12" t="s">
        <v>126</v>
      </c>
      <c r="SLL1" s="12" t="s">
        <v>3402</v>
      </c>
      <c r="SLM1" s="12" t="s">
        <v>1902</v>
      </c>
      <c r="SLN1" s="12" t="s">
        <v>2089</v>
      </c>
      <c r="SLO1" s="12" t="s">
        <v>2090</v>
      </c>
      <c r="SLP1" s="12" t="s">
        <v>2092</v>
      </c>
      <c r="SLQ1" s="12" t="s">
        <v>3400</v>
      </c>
      <c r="SLR1" s="12" t="s">
        <v>75</v>
      </c>
      <c r="SLS1" s="12" t="s">
        <v>126</v>
      </c>
      <c r="SLT1" s="12" t="s">
        <v>3402</v>
      </c>
      <c r="SLU1" s="12" t="s">
        <v>1902</v>
      </c>
      <c r="SLV1" s="12" t="s">
        <v>2089</v>
      </c>
      <c r="SLW1" s="12" t="s">
        <v>2090</v>
      </c>
      <c r="SLX1" s="12" t="s">
        <v>2092</v>
      </c>
      <c r="SLY1" s="12" t="s">
        <v>3400</v>
      </c>
      <c r="SLZ1" s="12" t="s">
        <v>75</v>
      </c>
      <c r="SMA1" s="12" t="s">
        <v>126</v>
      </c>
      <c r="SMB1" s="12" t="s">
        <v>3402</v>
      </c>
      <c r="SMC1" s="12" t="s">
        <v>1902</v>
      </c>
      <c r="SMD1" s="12" t="s">
        <v>2089</v>
      </c>
      <c r="SME1" s="12" t="s">
        <v>2090</v>
      </c>
      <c r="SMF1" s="12" t="s">
        <v>2092</v>
      </c>
      <c r="SMG1" s="12" t="s">
        <v>3400</v>
      </c>
      <c r="SMH1" s="12" t="s">
        <v>75</v>
      </c>
      <c r="SMI1" s="12" t="s">
        <v>126</v>
      </c>
      <c r="SMJ1" s="12" t="s">
        <v>3402</v>
      </c>
      <c r="SMK1" s="12" t="s">
        <v>1902</v>
      </c>
      <c r="SML1" s="12" t="s">
        <v>2089</v>
      </c>
      <c r="SMM1" s="12" t="s">
        <v>2090</v>
      </c>
      <c r="SMN1" s="12" t="s">
        <v>2092</v>
      </c>
      <c r="SMO1" s="12" t="s">
        <v>3400</v>
      </c>
      <c r="SMP1" s="12" t="s">
        <v>75</v>
      </c>
      <c r="SMQ1" s="12" t="s">
        <v>126</v>
      </c>
      <c r="SMR1" s="12" t="s">
        <v>3402</v>
      </c>
      <c r="SMS1" s="12" t="s">
        <v>1902</v>
      </c>
      <c r="SMT1" s="12" t="s">
        <v>2089</v>
      </c>
      <c r="SMU1" s="12" t="s">
        <v>2090</v>
      </c>
      <c r="SMV1" s="12" t="s">
        <v>2092</v>
      </c>
      <c r="SMW1" s="12" t="s">
        <v>3400</v>
      </c>
      <c r="SMX1" s="12" t="s">
        <v>75</v>
      </c>
      <c r="SMY1" s="12" t="s">
        <v>126</v>
      </c>
      <c r="SMZ1" s="12" t="s">
        <v>3402</v>
      </c>
      <c r="SNA1" s="12" t="s">
        <v>1902</v>
      </c>
      <c r="SNB1" s="12" t="s">
        <v>2089</v>
      </c>
      <c r="SNC1" s="12" t="s">
        <v>2090</v>
      </c>
      <c r="SND1" s="12" t="s">
        <v>2092</v>
      </c>
      <c r="SNE1" s="12" t="s">
        <v>3400</v>
      </c>
      <c r="SNF1" s="12" t="s">
        <v>75</v>
      </c>
      <c r="SNG1" s="12" t="s">
        <v>126</v>
      </c>
      <c r="SNH1" s="12" t="s">
        <v>3402</v>
      </c>
      <c r="SNI1" s="12" t="s">
        <v>1902</v>
      </c>
      <c r="SNJ1" s="12" t="s">
        <v>2089</v>
      </c>
      <c r="SNK1" s="12" t="s">
        <v>2090</v>
      </c>
      <c r="SNL1" s="12" t="s">
        <v>2092</v>
      </c>
      <c r="SNM1" s="12" t="s">
        <v>3400</v>
      </c>
      <c r="SNN1" s="12" t="s">
        <v>75</v>
      </c>
      <c r="SNO1" s="12" t="s">
        <v>126</v>
      </c>
      <c r="SNP1" s="12" t="s">
        <v>3402</v>
      </c>
      <c r="SNQ1" s="12" t="s">
        <v>1902</v>
      </c>
      <c r="SNR1" s="12" t="s">
        <v>2089</v>
      </c>
      <c r="SNS1" s="12" t="s">
        <v>2090</v>
      </c>
      <c r="SNT1" s="12" t="s">
        <v>2092</v>
      </c>
      <c r="SNU1" s="12" t="s">
        <v>3400</v>
      </c>
      <c r="SNV1" s="12" t="s">
        <v>75</v>
      </c>
      <c r="SNW1" s="12" t="s">
        <v>126</v>
      </c>
      <c r="SNX1" s="12" t="s">
        <v>3402</v>
      </c>
      <c r="SNY1" s="12" t="s">
        <v>1902</v>
      </c>
      <c r="SNZ1" s="12" t="s">
        <v>2089</v>
      </c>
      <c r="SOA1" s="12" t="s">
        <v>2090</v>
      </c>
      <c r="SOB1" s="12" t="s">
        <v>2092</v>
      </c>
      <c r="SOC1" s="12" t="s">
        <v>3400</v>
      </c>
      <c r="SOD1" s="12" t="s">
        <v>75</v>
      </c>
      <c r="SOE1" s="12" t="s">
        <v>126</v>
      </c>
      <c r="SOF1" s="12" t="s">
        <v>3402</v>
      </c>
      <c r="SOG1" s="12" t="s">
        <v>1902</v>
      </c>
      <c r="SOH1" s="12" t="s">
        <v>2089</v>
      </c>
      <c r="SOI1" s="12" t="s">
        <v>2090</v>
      </c>
      <c r="SOJ1" s="12" t="s">
        <v>2092</v>
      </c>
      <c r="SOK1" s="12" t="s">
        <v>3400</v>
      </c>
      <c r="SOL1" s="12" t="s">
        <v>75</v>
      </c>
      <c r="SOM1" s="12" t="s">
        <v>126</v>
      </c>
      <c r="SON1" s="12" t="s">
        <v>3402</v>
      </c>
      <c r="SOO1" s="12" t="s">
        <v>1902</v>
      </c>
      <c r="SOP1" s="12" t="s">
        <v>2089</v>
      </c>
      <c r="SOQ1" s="12" t="s">
        <v>2090</v>
      </c>
      <c r="SOR1" s="12" t="s">
        <v>2092</v>
      </c>
      <c r="SOS1" s="12" t="s">
        <v>3400</v>
      </c>
      <c r="SOT1" s="12" t="s">
        <v>75</v>
      </c>
      <c r="SOU1" s="12" t="s">
        <v>126</v>
      </c>
      <c r="SOV1" s="12" t="s">
        <v>3402</v>
      </c>
      <c r="SOW1" s="12" t="s">
        <v>1902</v>
      </c>
      <c r="SOX1" s="12" t="s">
        <v>2089</v>
      </c>
      <c r="SOY1" s="12" t="s">
        <v>2090</v>
      </c>
      <c r="SOZ1" s="12" t="s">
        <v>2092</v>
      </c>
      <c r="SPA1" s="12" t="s">
        <v>3400</v>
      </c>
      <c r="SPB1" s="12" t="s">
        <v>75</v>
      </c>
      <c r="SPC1" s="12" t="s">
        <v>126</v>
      </c>
      <c r="SPD1" s="12" t="s">
        <v>3402</v>
      </c>
      <c r="SPE1" s="12" t="s">
        <v>1902</v>
      </c>
      <c r="SPF1" s="12" t="s">
        <v>2089</v>
      </c>
      <c r="SPG1" s="12" t="s">
        <v>2090</v>
      </c>
      <c r="SPH1" s="12" t="s">
        <v>2092</v>
      </c>
      <c r="SPI1" s="12" t="s">
        <v>3400</v>
      </c>
      <c r="SPJ1" s="12" t="s">
        <v>75</v>
      </c>
      <c r="SPK1" s="12" t="s">
        <v>126</v>
      </c>
      <c r="SPL1" s="12" t="s">
        <v>3402</v>
      </c>
      <c r="SPM1" s="12" t="s">
        <v>1902</v>
      </c>
      <c r="SPN1" s="12" t="s">
        <v>2089</v>
      </c>
      <c r="SPO1" s="12" t="s">
        <v>2090</v>
      </c>
      <c r="SPP1" s="12" t="s">
        <v>2092</v>
      </c>
      <c r="SPQ1" s="12" t="s">
        <v>3400</v>
      </c>
      <c r="SPR1" s="12" t="s">
        <v>75</v>
      </c>
      <c r="SPS1" s="12" t="s">
        <v>126</v>
      </c>
      <c r="SPT1" s="12" t="s">
        <v>3402</v>
      </c>
      <c r="SPU1" s="12" t="s">
        <v>1902</v>
      </c>
      <c r="SPV1" s="12" t="s">
        <v>2089</v>
      </c>
      <c r="SPW1" s="12" t="s">
        <v>2090</v>
      </c>
      <c r="SPX1" s="12" t="s">
        <v>2092</v>
      </c>
      <c r="SPY1" s="12" t="s">
        <v>3400</v>
      </c>
      <c r="SPZ1" s="12" t="s">
        <v>75</v>
      </c>
      <c r="SQA1" s="12" t="s">
        <v>126</v>
      </c>
      <c r="SQB1" s="12" t="s">
        <v>3402</v>
      </c>
      <c r="SQC1" s="12" t="s">
        <v>1902</v>
      </c>
      <c r="SQD1" s="12" t="s">
        <v>2089</v>
      </c>
      <c r="SQE1" s="12" t="s">
        <v>2090</v>
      </c>
      <c r="SQF1" s="12" t="s">
        <v>2092</v>
      </c>
      <c r="SQG1" s="12" t="s">
        <v>3400</v>
      </c>
      <c r="SQH1" s="12" t="s">
        <v>75</v>
      </c>
      <c r="SQI1" s="12" t="s">
        <v>126</v>
      </c>
      <c r="SQJ1" s="12" t="s">
        <v>3402</v>
      </c>
      <c r="SQK1" s="12" t="s">
        <v>1902</v>
      </c>
      <c r="SQL1" s="12" t="s">
        <v>2089</v>
      </c>
      <c r="SQM1" s="12" t="s">
        <v>2090</v>
      </c>
      <c r="SQN1" s="12" t="s">
        <v>2092</v>
      </c>
      <c r="SQO1" s="12" t="s">
        <v>3400</v>
      </c>
      <c r="SQP1" s="12" t="s">
        <v>75</v>
      </c>
      <c r="SQQ1" s="12" t="s">
        <v>126</v>
      </c>
      <c r="SQR1" s="12" t="s">
        <v>3402</v>
      </c>
      <c r="SQS1" s="12" t="s">
        <v>1902</v>
      </c>
      <c r="SQT1" s="12" t="s">
        <v>2089</v>
      </c>
      <c r="SQU1" s="12" t="s">
        <v>2090</v>
      </c>
      <c r="SQV1" s="12" t="s">
        <v>2092</v>
      </c>
      <c r="SQW1" s="12" t="s">
        <v>3400</v>
      </c>
      <c r="SQX1" s="12" t="s">
        <v>75</v>
      </c>
      <c r="SQY1" s="12" t="s">
        <v>126</v>
      </c>
      <c r="SQZ1" s="12" t="s">
        <v>3402</v>
      </c>
      <c r="SRA1" s="12" t="s">
        <v>1902</v>
      </c>
      <c r="SRB1" s="12" t="s">
        <v>2089</v>
      </c>
      <c r="SRC1" s="12" t="s">
        <v>2090</v>
      </c>
      <c r="SRD1" s="12" t="s">
        <v>2092</v>
      </c>
      <c r="SRE1" s="12" t="s">
        <v>3400</v>
      </c>
      <c r="SRF1" s="12" t="s">
        <v>75</v>
      </c>
      <c r="SRG1" s="12" t="s">
        <v>126</v>
      </c>
      <c r="SRH1" s="12" t="s">
        <v>3402</v>
      </c>
      <c r="SRI1" s="12" t="s">
        <v>1902</v>
      </c>
      <c r="SRJ1" s="12" t="s">
        <v>2089</v>
      </c>
      <c r="SRK1" s="12" t="s">
        <v>2090</v>
      </c>
      <c r="SRL1" s="12" t="s">
        <v>2092</v>
      </c>
      <c r="SRM1" s="12" t="s">
        <v>3400</v>
      </c>
      <c r="SRN1" s="12" t="s">
        <v>75</v>
      </c>
      <c r="SRO1" s="12" t="s">
        <v>126</v>
      </c>
      <c r="SRP1" s="12" t="s">
        <v>3402</v>
      </c>
      <c r="SRQ1" s="12" t="s">
        <v>1902</v>
      </c>
      <c r="SRR1" s="12" t="s">
        <v>2089</v>
      </c>
      <c r="SRS1" s="12" t="s">
        <v>2090</v>
      </c>
      <c r="SRT1" s="12" t="s">
        <v>2092</v>
      </c>
      <c r="SRU1" s="12" t="s">
        <v>3400</v>
      </c>
      <c r="SRV1" s="12" t="s">
        <v>75</v>
      </c>
      <c r="SRW1" s="12" t="s">
        <v>126</v>
      </c>
      <c r="SRX1" s="12" t="s">
        <v>3402</v>
      </c>
      <c r="SRY1" s="12" t="s">
        <v>1902</v>
      </c>
      <c r="SRZ1" s="12" t="s">
        <v>2089</v>
      </c>
      <c r="SSA1" s="12" t="s">
        <v>2090</v>
      </c>
      <c r="SSB1" s="12" t="s">
        <v>2092</v>
      </c>
      <c r="SSC1" s="12" t="s">
        <v>3400</v>
      </c>
      <c r="SSD1" s="12" t="s">
        <v>75</v>
      </c>
      <c r="SSE1" s="12" t="s">
        <v>126</v>
      </c>
      <c r="SSF1" s="12" t="s">
        <v>3402</v>
      </c>
      <c r="SSG1" s="12" t="s">
        <v>1902</v>
      </c>
      <c r="SSH1" s="12" t="s">
        <v>2089</v>
      </c>
      <c r="SSI1" s="12" t="s">
        <v>2090</v>
      </c>
      <c r="SSJ1" s="12" t="s">
        <v>2092</v>
      </c>
      <c r="SSK1" s="12" t="s">
        <v>3400</v>
      </c>
      <c r="SSL1" s="12" t="s">
        <v>75</v>
      </c>
      <c r="SSM1" s="12" t="s">
        <v>126</v>
      </c>
      <c r="SSN1" s="12" t="s">
        <v>3402</v>
      </c>
      <c r="SSO1" s="12" t="s">
        <v>1902</v>
      </c>
      <c r="SSP1" s="12" t="s">
        <v>2089</v>
      </c>
      <c r="SSQ1" s="12" t="s">
        <v>2090</v>
      </c>
      <c r="SSR1" s="12" t="s">
        <v>2092</v>
      </c>
      <c r="SSS1" s="12" t="s">
        <v>3400</v>
      </c>
      <c r="SST1" s="12" t="s">
        <v>75</v>
      </c>
      <c r="SSU1" s="12" t="s">
        <v>126</v>
      </c>
      <c r="SSV1" s="12" t="s">
        <v>3402</v>
      </c>
      <c r="SSW1" s="12" t="s">
        <v>1902</v>
      </c>
      <c r="SSX1" s="12" t="s">
        <v>2089</v>
      </c>
      <c r="SSY1" s="12" t="s">
        <v>2090</v>
      </c>
      <c r="SSZ1" s="12" t="s">
        <v>2092</v>
      </c>
      <c r="STA1" s="12" t="s">
        <v>3400</v>
      </c>
      <c r="STB1" s="12" t="s">
        <v>75</v>
      </c>
      <c r="STC1" s="12" t="s">
        <v>126</v>
      </c>
      <c r="STD1" s="12" t="s">
        <v>3402</v>
      </c>
      <c r="STE1" s="12" t="s">
        <v>1902</v>
      </c>
      <c r="STF1" s="12" t="s">
        <v>2089</v>
      </c>
      <c r="STG1" s="12" t="s">
        <v>2090</v>
      </c>
      <c r="STH1" s="12" t="s">
        <v>2092</v>
      </c>
      <c r="STI1" s="12" t="s">
        <v>3400</v>
      </c>
      <c r="STJ1" s="12" t="s">
        <v>75</v>
      </c>
      <c r="STK1" s="12" t="s">
        <v>126</v>
      </c>
      <c r="STL1" s="12" t="s">
        <v>3402</v>
      </c>
      <c r="STM1" s="12" t="s">
        <v>1902</v>
      </c>
      <c r="STN1" s="12" t="s">
        <v>2089</v>
      </c>
      <c r="STO1" s="12" t="s">
        <v>2090</v>
      </c>
      <c r="STP1" s="12" t="s">
        <v>2092</v>
      </c>
      <c r="STQ1" s="12" t="s">
        <v>3400</v>
      </c>
      <c r="STR1" s="12" t="s">
        <v>75</v>
      </c>
      <c r="STS1" s="12" t="s">
        <v>126</v>
      </c>
      <c r="STT1" s="12" t="s">
        <v>3402</v>
      </c>
      <c r="STU1" s="12" t="s">
        <v>1902</v>
      </c>
      <c r="STV1" s="12" t="s">
        <v>2089</v>
      </c>
      <c r="STW1" s="12" t="s">
        <v>2090</v>
      </c>
      <c r="STX1" s="12" t="s">
        <v>2092</v>
      </c>
      <c r="STY1" s="12" t="s">
        <v>3400</v>
      </c>
      <c r="STZ1" s="12" t="s">
        <v>75</v>
      </c>
      <c r="SUA1" s="12" t="s">
        <v>126</v>
      </c>
      <c r="SUB1" s="12" t="s">
        <v>3402</v>
      </c>
      <c r="SUC1" s="12" t="s">
        <v>1902</v>
      </c>
      <c r="SUD1" s="12" t="s">
        <v>2089</v>
      </c>
      <c r="SUE1" s="12" t="s">
        <v>2090</v>
      </c>
      <c r="SUF1" s="12" t="s">
        <v>2092</v>
      </c>
      <c r="SUG1" s="12" t="s">
        <v>3400</v>
      </c>
      <c r="SUH1" s="12" t="s">
        <v>75</v>
      </c>
      <c r="SUI1" s="12" t="s">
        <v>126</v>
      </c>
      <c r="SUJ1" s="12" t="s">
        <v>3402</v>
      </c>
      <c r="SUK1" s="12" t="s">
        <v>1902</v>
      </c>
      <c r="SUL1" s="12" t="s">
        <v>2089</v>
      </c>
      <c r="SUM1" s="12" t="s">
        <v>2090</v>
      </c>
      <c r="SUN1" s="12" t="s">
        <v>2092</v>
      </c>
      <c r="SUO1" s="12" t="s">
        <v>3400</v>
      </c>
      <c r="SUP1" s="12" t="s">
        <v>75</v>
      </c>
      <c r="SUQ1" s="12" t="s">
        <v>126</v>
      </c>
      <c r="SUR1" s="12" t="s">
        <v>3402</v>
      </c>
      <c r="SUS1" s="12" t="s">
        <v>1902</v>
      </c>
      <c r="SUT1" s="12" t="s">
        <v>2089</v>
      </c>
      <c r="SUU1" s="12" t="s">
        <v>2090</v>
      </c>
      <c r="SUV1" s="12" t="s">
        <v>2092</v>
      </c>
      <c r="SUW1" s="12" t="s">
        <v>3400</v>
      </c>
      <c r="SUX1" s="12" t="s">
        <v>75</v>
      </c>
      <c r="SUY1" s="12" t="s">
        <v>126</v>
      </c>
      <c r="SUZ1" s="12" t="s">
        <v>3402</v>
      </c>
      <c r="SVA1" s="12" t="s">
        <v>1902</v>
      </c>
      <c r="SVB1" s="12" t="s">
        <v>2089</v>
      </c>
      <c r="SVC1" s="12" t="s">
        <v>2090</v>
      </c>
      <c r="SVD1" s="12" t="s">
        <v>2092</v>
      </c>
      <c r="SVE1" s="12" t="s">
        <v>3400</v>
      </c>
      <c r="SVF1" s="12" t="s">
        <v>75</v>
      </c>
      <c r="SVG1" s="12" t="s">
        <v>126</v>
      </c>
      <c r="SVH1" s="12" t="s">
        <v>3402</v>
      </c>
      <c r="SVI1" s="12" t="s">
        <v>1902</v>
      </c>
      <c r="SVJ1" s="12" t="s">
        <v>2089</v>
      </c>
      <c r="SVK1" s="12" t="s">
        <v>2090</v>
      </c>
      <c r="SVL1" s="12" t="s">
        <v>2092</v>
      </c>
      <c r="SVM1" s="12" t="s">
        <v>3400</v>
      </c>
      <c r="SVN1" s="12" t="s">
        <v>75</v>
      </c>
      <c r="SVO1" s="12" t="s">
        <v>126</v>
      </c>
      <c r="SVP1" s="12" t="s">
        <v>3402</v>
      </c>
      <c r="SVQ1" s="12" t="s">
        <v>1902</v>
      </c>
      <c r="SVR1" s="12" t="s">
        <v>2089</v>
      </c>
      <c r="SVS1" s="12" t="s">
        <v>2090</v>
      </c>
      <c r="SVT1" s="12" t="s">
        <v>2092</v>
      </c>
      <c r="SVU1" s="12" t="s">
        <v>3400</v>
      </c>
      <c r="SVV1" s="12" t="s">
        <v>75</v>
      </c>
      <c r="SVW1" s="12" t="s">
        <v>126</v>
      </c>
      <c r="SVX1" s="12" t="s">
        <v>3402</v>
      </c>
      <c r="SVY1" s="12" t="s">
        <v>1902</v>
      </c>
      <c r="SVZ1" s="12" t="s">
        <v>2089</v>
      </c>
      <c r="SWA1" s="12" t="s">
        <v>2090</v>
      </c>
      <c r="SWB1" s="12" t="s">
        <v>2092</v>
      </c>
      <c r="SWC1" s="12" t="s">
        <v>3400</v>
      </c>
      <c r="SWD1" s="12" t="s">
        <v>75</v>
      </c>
      <c r="SWE1" s="12" t="s">
        <v>126</v>
      </c>
      <c r="SWF1" s="12" t="s">
        <v>3402</v>
      </c>
      <c r="SWG1" s="12" t="s">
        <v>1902</v>
      </c>
      <c r="SWH1" s="12" t="s">
        <v>2089</v>
      </c>
      <c r="SWI1" s="12" t="s">
        <v>2090</v>
      </c>
      <c r="SWJ1" s="12" t="s">
        <v>2092</v>
      </c>
      <c r="SWK1" s="12" t="s">
        <v>3400</v>
      </c>
      <c r="SWL1" s="12" t="s">
        <v>75</v>
      </c>
      <c r="SWM1" s="12" t="s">
        <v>126</v>
      </c>
      <c r="SWN1" s="12" t="s">
        <v>3402</v>
      </c>
      <c r="SWO1" s="12" t="s">
        <v>1902</v>
      </c>
      <c r="SWP1" s="12" t="s">
        <v>2089</v>
      </c>
      <c r="SWQ1" s="12" t="s">
        <v>2090</v>
      </c>
      <c r="SWR1" s="12" t="s">
        <v>2092</v>
      </c>
      <c r="SWS1" s="12" t="s">
        <v>3400</v>
      </c>
      <c r="SWT1" s="12" t="s">
        <v>75</v>
      </c>
      <c r="SWU1" s="12" t="s">
        <v>126</v>
      </c>
      <c r="SWV1" s="12" t="s">
        <v>3402</v>
      </c>
      <c r="SWW1" s="12" t="s">
        <v>1902</v>
      </c>
      <c r="SWX1" s="12" t="s">
        <v>2089</v>
      </c>
      <c r="SWY1" s="12" t="s">
        <v>2090</v>
      </c>
      <c r="SWZ1" s="12" t="s">
        <v>2092</v>
      </c>
      <c r="SXA1" s="12" t="s">
        <v>3400</v>
      </c>
      <c r="SXB1" s="12" t="s">
        <v>75</v>
      </c>
      <c r="SXC1" s="12" t="s">
        <v>126</v>
      </c>
      <c r="SXD1" s="12" t="s">
        <v>3402</v>
      </c>
      <c r="SXE1" s="12" t="s">
        <v>1902</v>
      </c>
      <c r="SXF1" s="12" t="s">
        <v>2089</v>
      </c>
      <c r="SXG1" s="12" t="s">
        <v>2090</v>
      </c>
      <c r="SXH1" s="12" t="s">
        <v>2092</v>
      </c>
      <c r="SXI1" s="12" t="s">
        <v>3400</v>
      </c>
      <c r="SXJ1" s="12" t="s">
        <v>75</v>
      </c>
      <c r="SXK1" s="12" t="s">
        <v>126</v>
      </c>
      <c r="SXL1" s="12" t="s">
        <v>3402</v>
      </c>
      <c r="SXM1" s="12" t="s">
        <v>1902</v>
      </c>
      <c r="SXN1" s="12" t="s">
        <v>2089</v>
      </c>
      <c r="SXO1" s="12" t="s">
        <v>2090</v>
      </c>
      <c r="SXP1" s="12" t="s">
        <v>2092</v>
      </c>
      <c r="SXQ1" s="12" t="s">
        <v>3400</v>
      </c>
      <c r="SXR1" s="12" t="s">
        <v>75</v>
      </c>
      <c r="SXS1" s="12" t="s">
        <v>126</v>
      </c>
      <c r="SXT1" s="12" t="s">
        <v>3402</v>
      </c>
      <c r="SXU1" s="12" t="s">
        <v>1902</v>
      </c>
      <c r="SXV1" s="12" t="s">
        <v>2089</v>
      </c>
      <c r="SXW1" s="12" t="s">
        <v>2090</v>
      </c>
      <c r="SXX1" s="12" t="s">
        <v>2092</v>
      </c>
      <c r="SXY1" s="12" t="s">
        <v>3400</v>
      </c>
      <c r="SXZ1" s="12" t="s">
        <v>75</v>
      </c>
      <c r="SYA1" s="12" t="s">
        <v>126</v>
      </c>
      <c r="SYB1" s="12" t="s">
        <v>3402</v>
      </c>
      <c r="SYC1" s="12" t="s">
        <v>1902</v>
      </c>
      <c r="SYD1" s="12" t="s">
        <v>2089</v>
      </c>
      <c r="SYE1" s="12" t="s">
        <v>2090</v>
      </c>
      <c r="SYF1" s="12" t="s">
        <v>2092</v>
      </c>
      <c r="SYG1" s="12" t="s">
        <v>3400</v>
      </c>
      <c r="SYH1" s="12" t="s">
        <v>75</v>
      </c>
      <c r="SYI1" s="12" t="s">
        <v>126</v>
      </c>
      <c r="SYJ1" s="12" t="s">
        <v>3402</v>
      </c>
      <c r="SYK1" s="12" t="s">
        <v>1902</v>
      </c>
      <c r="SYL1" s="12" t="s">
        <v>2089</v>
      </c>
      <c r="SYM1" s="12" t="s">
        <v>2090</v>
      </c>
      <c r="SYN1" s="12" t="s">
        <v>2092</v>
      </c>
      <c r="SYO1" s="12" t="s">
        <v>3400</v>
      </c>
      <c r="SYP1" s="12" t="s">
        <v>75</v>
      </c>
      <c r="SYQ1" s="12" t="s">
        <v>126</v>
      </c>
      <c r="SYR1" s="12" t="s">
        <v>3402</v>
      </c>
      <c r="SYS1" s="12" t="s">
        <v>1902</v>
      </c>
      <c r="SYT1" s="12" t="s">
        <v>2089</v>
      </c>
      <c r="SYU1" s="12" t="s">
        <v>2090</v>
      </c>
      <c r="SYV1" s="12" t="s">
        <v>2092</v>
      </c>
      <c r="SYW1" s="12" t="s">
        <v>3400</v>
      </c>
      <c r="SYX1" s="12" t="s">
        <v>75</v>
      </c>
      <c r="SYY1" s="12" t="s">
        <v>126</v>
      </c>
      <c r="SYZ1" s="12" t="s">
        <v>3402</v>
      </c>
      <c r="SZA1" s="12" t="s">
        <v>1902</v>
      </c>
      <c r="SZB1" s="12" t="s">
        <v>2089</v>
      </c>
      <c r="SZC1" s="12" t="s">
        <v>2090</v>
      </c>
      <c r="SZD1" s="12" t="s">
        <v>2092</v>
      </c>
      <c r="SZE1" s="12" t="s">
        <v>3400</v>
      </c>
      <c r="SZF1" s="12" t="s">
        <v>75</v>
      </c>
      <c r="SZG1" s="12" t="s">
        <v>126</v>
      </c>
      <c r="SZH1" s="12" t="s">
        <v>3402</v>
      </c>
      <c r="SZI1" s="12" t="s">
        <v>1902</v>
      </c>
      <c r="SZJ1" s="12" t="s">
        <v>2089</v>
      </c>
      <c r="SZK1" s="12" t="s">
        <v>2090</v>
      </c>
      <c r="SZL1" s="12" t="s">
        <v>2092</v>
      </c>
      <c r="SZM1" s="12" t="s">
        <v>3400</v>
      </c>
      <c r="SZN1" s="12" t="s">
        <v>75</v>
      </c>
      <c r="SZO1" s="12" t="s">
        <v>126</v>
      </c>
      <c r="SZP1" s="12" t="s">
        <v>3402</v>
      </c>
      <c r="SZQ1" s="12" t="s">
        <v>1902</v>
      </c>
      <c r="SZR1" s="12" t="s">
        <v>2089</v>
      </c>
      <c r="SZS1" s="12" t="s">
        <v>2090</v>
      </c>
      <c r="SZT1" s="12" t="s">
        <v>2092</v>
      </c>
      <c r="SZU1" s="12" t="s">
        <v>3400</v>
      </c>
      <c r="SZV1" s="12" t="s">
        <v>75</v>
      </c>
      <c r="SZW1" s="12" t="s">
        <v>126</v>
      </c>
      <c r="SZX1" s="12" t="s">
        <v>3402</v>
      </c>
      <c r="SZY1" s="12" t="s">
        <v>1902</v>
      </c>
      <c r="SZZ1" s="12" t="s">
        <v>2089</v>
      </c>
      <c r="TAA1" s="12" t="s">
        <v>2090</v>
      </c>
      <c r="TAB1" s="12" t="s">
        <v>2092</v>
      </c>
      <c r="TAC1" s="12" t="s">
        <v>3400</v>
      </c>
      <c r="TAD1" s="12" t="s">
        <v>75</v>
      </c>
      <c r="TAE1" s="12" t="s">
        <v>126</v>
      </c>
      <c r="TAF1" s="12" t="s">
        <v>3402</v>
      </c>
      <c r="TAG1" s="12" t="s">
        <v>1902</v>
      </c>
      <c r="TAH1" s="12" t="s">
        <v>2089</v>
      </c>
      <c r="TAI1" s="12" t="s">
        <v>2090</v>
      </c>
      <c r="TAJ1" s="12" t="s">
        <v>2092</v>
      </c>
      <c r="TAK1" s="12" t="s">
        <v>3400</v>
      </c>
      <c r="TAL1" s="12" t="s">
        <v>75</v>
      </c>
      <c r="TAM1" s="12" t="s">
        <v>126</v>
      </c>
      <c r="TAN1" s="12" t="s">
        <v>3402</v>
      </c>
      <c r="TAO1" s="12" t="s">
        <v>1902</v>
      </c>
      <c r="TAP1" s="12" t="s">
        <v>2089</v>
      </c>
      <c r="TAQ1" s="12" t="s">
        <v>2090</v>
      </c>
      <c r="TAR1" s="12" t="s">
        <v>2092</v>
      </c>
      <c r="TAS1" s="12" t="s">
        <v>3400</v>
      </c>
      <c r="TAT1" s="12" t="s">
        <v>75</v>
      </c>
      <c r="TAU1" s="12" t="s">
        <v>126</v>
      </c>
      <c r="TAV1" s="12" t="s">
        <v>3402</v>
      </c>
      <c r="TAW1" s="12" t="s">
        <v>1902</v>
      </c>
      <c r="TAX1" s="12" t="s">
        <v>2089</v>
      </c>
      <c r="TAY1" s="12" t="s">
        <v>2090</v>
      </c>
      <c r="TAZ1" s="12" t="s">
        <v>2092</v>
      </c>
      <c r="TBA1" s="12" t="s">
        <v>3400</v>
      </c>
      <c r="TBB1" s="12" t="s">
        <v>75</v>
      </c>
      <c r="TBC1" s="12" t="s">
        <v>126</v>
      </c>
      <c r="TBD1" s="12" t="s">
        <v>3402</v>
      </c>
      <c r="TBE1" s="12" t="s">
        <v>1902</v>
      </c>
      <c r="TBF1" s="12" t="s">
        <v>2089</v>
      </c>
      <c r="TBG1" s="12" t="s">
        <v>2090</v>
      </c>
      <c r="TBH1" s="12" t="s">
        <v>2092</v>
      </c>
      <c r="TBI1" s="12" t="s">
        <v>3400</v>
      </c>
      <c r="TBJ1" s="12" t="s">
        <v>75</v>
      </c>
      <c r="TBK1" s="12" t="s">
        <v>126</v>
      </c>
      <c r="TBL1" s="12" t="s">
        <v>3402</v>
      </c>
      <c r="TBM1" s="12" t="s">
        <v>1902</v>
      </c>
      <c r="TBN1" s="12" t="s">
        <v>2089</v>
      </c>
      <c r="TBO1" s="12" t="s">
        <v>2090</v>
      </c>
      <c r="TBP1" s="12" t="s">
        <v>2092</v>
      </c>
      <c r="TBQ1" s="12" t="s">
        <v>3400</v>
      </c>
      <c r="TBR1" s="12" t="s">
        <v>75</v>
      </c>
      <c r="TBS1" s="12" t="s">
        <v>126</v>
      </c>
      <c r="TBT1" s="12" t="s">
        <v>3402</v>
      </c>
      <c r="TBU1" s="12" t="s">
        <v>1902</v>
      </c>
      <c r="TBV1" s="12" t="s">
        <v>2089</v>
      </c>
      <c r="TBW1" s="12" t="s">
        <v>2090</v>
      </c>
      <c r="TBX1" s="12" t="s">
        <v>2092</v>
      </c>
      <c r="TBY1" s="12" t="s">
        <v>3400</v>
      </c>
      <c r="TBZ1" s="12" t="s">
        <v>75</v>
      </c>
      <c r="TCA1" s="12" t="s">
        <v>126</v>
      </c>
      <c r="TCB1" s="12" t="s">
        <v>3402</v>
      </c>
      <c r="TCC1" s="12" t="s">
        <v>1902</v>
      </c>
      <c r="TCD1" s="12" t="s">
        <v>2089</v>
      </c>
      <c r="TCE1" s="12" t="s">
        <v>2090</v>
      </c>
      <c r="TCF1" s="12" t="s">
        <v>2092</v>
      </c>
      <c r="TCG1" s="12" t="s">
        <v>3400</v>
      </c>
      <c r="TCH1" s="12" t="s">
        <v>75</v>
      </c>
      <c r="TCI1" s="12" t="s">
        <v>126</v>
      </c>
      <c r="TCJ1" s="12" t="s">
        <v>3402</v>
      </c>
      <c r="TCK1" s="12" t="s">
        <v>1902</v>
      </c>
      <c r="TCL1" s="12" t="s">
        <v>2089</v>
      </c>
      <c r="TCM1" s="12" t="s">
        <v>2090</v>
      </c>
      <c r="TCN1" s="12" t="s">
        <v>2092</v>
      </c>
      <c r="TCO1" s="12" t="s">
        <v>3400</v>
      </c>
      <c r="TCP1" s="12" t="s">
        <v>75</v>
      </c>
      <c r="TCQ1" s="12" t="s">
        <v>126</v>
      </c>
      <c r="TCR1" s="12" t="s">
        <v>3402</v>
      </c>
      <c r="TCS1" s="12" t="s">
        <v>1902</v>
      </c>
      <c r="TCT1" s="12" t="s">
        <v>2089</v>
      </c>
      <c r="TCU1" s="12" t="s">
        <v>2090</v>
      </c>
      <c r="TCV1" s="12" t="s">
        <v>2092</v>
      </c>
      <c r="TCW1" s="12" t="s">
        <v>3400</v>
      </c>
      <c r="TCX1" s="12" t="s">
        <v>75</v>
      </c>
      <c r="TCY1" s="12" t="s">
        <v>126</v>
      </c>
      <c r="TCZ1" s="12" t="s">
        <v>3402</v>
      </c>
      <c r="TDA1" s="12" t="s">
        <v>1902</v>
      </c>
      <c r="TDB1" s="12" t="s">
        <v>2089</v>
      </c>
      <c r="TDC1" s="12" t="s">
        <v>2090</v>
      </c>
      <c r="TDD1" s="12" t="s">
        <v>2092</v>
      </c>
      <c r="TDE1" s="12" t="s">
        <v>3400</v>
      </c>
      <c r="TDF1" s="12" t="s">
        <v>75</v>
      </c>
      <c r="TDG1" s="12" t="s">
        <v>126</v>
      </c>
      <c r="TDH1" s="12" t="s">
        <v>3402</v>
      </c>
      <c r="TDI1" s="12" t="s">
        <v>1902</v>
      </c>
      <c r="TDJ1" s="12" t="s">
        <v>2089</v>
      </c>
      <c r="TDK1" s="12" t="s">
        <v>2090</v>
      </c>
      <c r="TDL1" s="12" t="s">
        <v>2092</v>
      </c>
      <c r="TDM1" s="12" t="s">
        <v>3400</v>
      </c>
      <c r="TDN1" s="12" t="s">
        <v>75</v>
      </c>
      <c r="TDO1" s="12" t="s">
        <v>126</v>
      </c>
      <c r="TDP1" s="12" t="s">
        <v>3402</v>
      </c>
      <c r="TDQ1" s="12" t="s">
        <v>1902</v>
      </c>
      <c r="TDR1" s="12" t="s">
        <v>2089</v>
      </c>
      <c r="TDS1" s="12" t="s">
        <v>2090</v>
      </c>
      <c r="TDT1" s="12" t="s">
        <v>2092</v>
      </c>
      <c r="TDU1" s="12" t="s">
        <v>3400</v>
      </c>
      <c r="TDV1" s="12" t="s">
        <v>75</v>
      </c>
      <c r="TDW1" s="12" t="s">
        <v>126</v>
      </c>
      <c r="TDX1" s="12" t="s">
        <v>3402</v>
      </c>
      <c r="TDY1" s="12" t="s">
        <v>1902</v>
      </c>
      <c r="TDZ1" s="12" t="s">
        <v>2089</v>
      </c>
      <c r="TEA1" s="12" t="s">
        <v>2090</v>
      </c>
      <c r="TEB1" s="12" t="s">
        <v>2092</v>
      </c>
      <c r="TEC1" s="12" t="s">
        <v>3400</v>
      </c>
      <c r="TED1" s="12" t="s">
        <v>75</v>
      </c>
      <c r="TEE1" s="12" t="s">
        <v>126</v>
      </c>
      <c r="TEF1" s="12" t="s">
        <v>3402</v>
      </c>
      <c r="TEG1" s="12" t="s">
        <v>1902</v>
      </c>
      <c r="TEH1" s="12" t="s">
        <v>2089</v>
      </c>
      <c r="TEI1" s="12" t="s">
        <v>2090</v>
      </c>
      <c r="TEJ1" s="12" t="s">
        <v>2092</v>
      </c>
      <c r="TEK1" s="12" t="s">
        <v>3400</v>
      </c>
      <c r="TEL1" s="12" t="s">
        <v>75</v>
      </c>
      <c r="TEM1" s="12" t="s">
        <v>126</v>
      </c>
      <c r="TEN1" s="12" t="s">
        <v>3402</v>
      </c>
      <c r="TEO1" s="12" t="s">
        <v>1902</v>
      </c>
      <c r="TEP1" s="12" t="s">
        <v>2089</v>
      </c>
      <c r="TEQ1" s="12" t="s">
        <v>2090</v>
      </c>
      <c r="TER1" s="12" t="s">
        <v>2092</v>
      </c>
      <c r="TES1" s="12" t="s">
        <v>3400</v>
      </c>
      <c r="TET1" s="12" t="s">
        <v>75</v>
      </c>
      <c r="TEU1" s="12" t="s">
        <v>126</v>
      </c>
      <c r="TEV1" s="12" t="s">
        <v>3402</v>
      </c>
      <c r="TEW1" s="12" t="s">
        <v>1902</v>
      </c>
      <c r="TEX1" s="12" t="s">
        <v>2089</v>
      </c>
      <c r="TEY1" s="12" t="s">
        <v>2090</v>
      </c>
      <c r="TEZ1" s="12" t="s">
        <v>2092</v>
      </c>
      <c r="TFA1" s="12" t="s">
        <v>3400</v>
      </c>
      <c r="TFB1" s="12" t="s">
        <v>75</v>
      </c>
      <c r="TFC1" s="12" t="s">
        <v>126</v>
      </c>
      <c r="TFD1" s="12" t="s">
        <v>3402</v>
      </c>
      <c r="TFE1" s="12" t="s">
        <v>1902</v>
      </c>
      <c r="TFF1" s="12" t="s">
        <v>2089</v>
      </c>
      <c r="TFG1" s="12" t="s">
        <v>2090</v>
      </c>
      <c r="TFH1" s="12" t="s">
        <v>2092</v>
      </c>
      <c r="TFI1" s="12" t="s">
        <v>3400</v>
      </c>
      <c r="TFJ1" s="12" t="s">
        <v>75</v>
      </c>
      <c r="TFK1" s="12" t="s">
        <v>126</v>
      </c>
      <c r="TFL1" s="12" t="s">
        <v>3402</v>
      </c>
      <c r="TFM1" s="12" t="s">
        <v>1902</v>
      </c>
      <c r="TFN1" s="12" t="s">
        <v>2089</v>
      </c>
      <c r="TFO1" s="12" t="s">
        <v>2090</v>
      </c>
      <c r="TFP1" s="12" t="s">
        <v>2092</v>
      </c>
      <c r="TFQ1" s="12" t="s">
        <v>3400</v>
      </c>
      <c r="TFR1" s="12" t="s">
        <v>75</v>
      </c>
      <c r="TFS1" s="12" t="s">
        <v>126</v>
      </c>
      <c r="TFT1" s="12" t="s">
        <v>3402</v>
      </c>
      <c r="TFU1" s="12" t="s">
        <v>1902</v>
      </c>
      <c r="TFV1" s="12" t="s">
        <v>2089</v>
      </c>
      <c r="TFW1" s="12" t="s">
        <v>2090</v>
      </c>
      <c r="TFX1" s="12" t="s">
        <v>2092</v>
      </c>
      <c r="TFY1" s="12" t="s">
        <v>3400</v>
      </c>
      <c r="TFZ1" s="12" t="s">
        <v>75</v>
      </c>
      <c r="TGA1" s="12" t="s">
        <v>126</v>
      </c>
      <c r="TGB1" s="12" t="s">
        <v>3402</v>
      </c>
      <c r="TGC1" s="12" t="s">
        <v>1902</v>
      </c>
      <c r="TGD1" s="12" t="s">
        <v>2089</v>
      </c>
      <c r="TGE1" s="12" t="s">
        <v>2090</v>
      </c>
      <c r="TGF1" s="12" t="s">
        <v>2092</v>
      </c>
      <c r="TGG1" s="12" t="s">
        <v>3400</v>
      </c>
      <c r="TGH1" s="12" t="s">
        <v>75</v>
      </c>
      <c r="TGI1" s="12" t="s">
        <v>126</v>
      </c>
      <c r="TGJ1" s="12" t="s">
        <v>3402</v>
      </c>
      <c r="TGK1" s="12" t="s">
        <v>1902</v>
      </c>
      <c r="TGL1" s="12" t="s">
        <v>2089</v>
      </c>
      <c r="TGM1" s="12" t="s">
        <v>2090</v>
      </c>
      <c r="TGN1" s="12" t="s">
        <v>2092</v>
      </c>
      <c r="TGO1" s="12" t="s">
        <v>3400</v>
      </c>
      <c r="TGP1" s="12" t="s">
        <v>75</v>
      </c>
      <c r="TGQ1" s="12" t="s">
        <v>126</v>
      </c>
      <c r="TGR1" s="12" t="s">
        <v>3402</v>
      </c>
      <c r="TGS1" s="12" t="s">
        <v>1902</v>
      </c>
      <c r="TGT1" s="12" t="s">
        <v>2089</v>
      </c>
      <c r="TGU1" s="12" t="s">
        <v>2090</v>
      </c>
      <c r="TGV1" s="12" t="s">
        <v>2092</v>
      </c>
      <c r="TGW1" s="12" t="s">
        <v>3400</v>
      </c>
      <c r="TGX1" s="12" t="s">
        <v>75</v>
      </c>
      <c r="TGY1" s="12" t="s">
        <v>126</v>
      </c>
      <c r="TGZ1" s="12" t="s">
        <v>3402</v>
      </c>
      <c r="THA1" s="12" t="s">
        <v>1902</v>
      </c>
      <c r="THB1" s="12" t="s">
        <v>2089</v>
      </c>
      <c r="THC1" s="12" t="s">
        <v>2090</v>
      </c>
      <c r="THD1" s="12" t="s">
        <v>2092</v>
      </c>
      <c r="THE1" s="12" t="s">
        <v>3400</v>
      </c>
      <c r="THF1" s="12" t="s">
        <v>75</v>
      </c>
      <c r="THG1" s="12" t="s">
        <v>126</v>
      </c>
      <c r="THH1" s="12" t="s">
        <v>3402</v>
      </c>
      <c r="THI1" s="12" t="s">
        <v>1902</v>
      </c>
      <c r="THJ1" s="12" t="s">
        <v>2089</v>
      </c>
      <c r="THK1" s="12" t="s">
        <v>2090</v>
      </c>
      <c r="THL1" s="12" t="s">
        <v>2092</v>
      </c>
      <c r="THM1" s="12" t="s">
        <v>3400</v>
      </c>
      <c r="THN1" s="12" t="s">
        <v>75</v>
      </c>
      <c r="THO1" s="12" t="s">
        <v>126</v>
      </c>
      <c r="THP1" s="12" t="s">
        <v>3402</v>
      </c>
      <c r="THQ1" s="12" t="s">
        <v>1902</v>
      </c>
      <c r="THR1" s="12" t="s">
        <v>2089</v>
      </c>
      <c r="THS1" s="12" t="s">
        <v>2090</v>
      </c>
      <c r="THT1" s="12" t="s">
        <v>2092</v>
      </c>
      <c r="THU1" s="12" t="s">
        <v>3400</v>
      </c>
      <c r="THV1" s="12" t="s">
        <v>75</v>
      </c>
      <c r="THW1" s="12" t="s">
        <v>126</v>
      </c>
      <c r="THX1" s="12" t="s">
        <v>3402</v>
      </c>
      <c r="THY1" s="12" t="s">
        <v>1902</v>
      </c>
      <c r="THZ1" s="12" t="s">
        <v>2089</v>
      </c>
      <c r="TIA1" s="12" t="s">
        <v>2090</v>
      </c>
      <c r="TIB1" s="12" t="s">
        <v>2092</v>
      </c>
      <c r="TIC1" s="12" t="s">
        <v>3400</v>
      </c>
      <c r="TID1" s="12" t="s">
        <v>75</v>
      </c>
      <c r="TIE1" s="12" t="s">
        <v>126</v>
      </c>
      <c r="TIF1" s="12" t="s">
        <v>3402</v>
      </c>
      <c r="TIG1" s="12" t="s">
        <v>1902</v>
      </c>
      <c r="TIH1" s="12" t="s">
        <v>2089</v>
      </c>
      <c r="TII1" s="12" t="s">
        <v>2090</v>
      </c>
      <c r="TIJ1" s="12" t="s">
        <v>2092</v>
      </c>
      <c r="TIK1" s="12" t="s">
        <v>3400</v>
      </c>
      <c r="TIL1" s="12" t="s">
        <v>75</v>
      </c>
      <c r="TIM1" s="12" t="s">
        <v>126</v>
      </c>
      <c r="TIN1" s="12" t="s">
        <v>3402</v>
      </c>
      <c r="TIO1" s="12" t="s">
        <v>1902</v>
      </c>
      <c r="TIP1" s="12" t="s">
        <v>2089</v>
      </c>
      <c r="TIQ1" s="12" t="s">
        <v>2090</v>
      </c>
      <c r="TIR1" s="12" t="s">
        <v>2092</v>
      </c>
      <c r="TIS1" s="12" t="s">
        <v>3400</v>
      </c>
      <c r="TIT1" s="12" t="s">
        <v>75</v>
      </c>
      <c r="TIU1" s="12" t="s">
        <v>126</v>
      </c>
      <c r="TIV1" s="12" t="s">
        <v>3402</v>
      </c>
      <c r="TIW1" s="12" t="s">
        <v>1902</v>
      </c>
      <c r="TIX1" s="12" t="s">
        <v>2089</v>
      </c>
      <c r="TIY1" s="12" t="s">
        <v>2090</v>
      </c>
      <c r="TIZ1" s="12" t="s">
        <v>2092</v>
      </c>
      <c r="TJA1" s="12" t="s">
        <v>3400</v>
      </c>
      <c r="TJB1" s="12" t="s">
        <v>75</v>
      </c>
      <c r="TJC1" s="12" t="s">
        <v>126</v>
      </c>
      <c r="TJD1" s="12" t="s">
        <v>3402</v>
      </c>
      <c r="TJE1" s="12" t="s">
        <v>1902</v>
      </c>
      <c r="TJF1" s="12" t="s">
        <v>2089</v>
      </c>
      <c r="TJG1" s="12" t="s">
        <v>2090</v>
      </c>
      <c r="TJH1" s="12" t="s">
        <v>2092</v>
      </c>
      <c r="TJI1" s="12" t="s">
        <v>3400</v>
      </c>
      <c r="TJJ1" s="12" t="s">
        <v>75</v>
      </c>
      <c r="TJK1" s="12" t="s">
        <v>126</v>
      </c>
      <c r="TJL1" s="12" t="s">
        <v>3402</v>
      </c>
      <c r="TJM1" s="12" t="s">
        <v>1902</v>
      </c>
      <c r="TJN1" s="12" t="s">
        <v>2089</v>
      </c>
      <c r="TJO1" s="12" t="s">
        <v>2090</v>
      </c>
      <c r="TJP1" s="12" t="s">
        <v>2092</v>
      </c>
      <c r="TJQ1" s="12" t="s">
        <v>3400</v>
      </c>
      <c r="TJR1" s="12" t="s">
        <v>75</v>
      </c>
      <c r="TJS1" s="12" t="s">
        <v>126</v>
      </c>
      <c r="TJT1" s="12" t="s">
        <v>3402</v>
      </c>
      <c r="TJU1" s="12" t="s">
        <v>1902</v>
      </c>
      <c r="TJV1" s="12" t="s">
        <v>2089</v>
      </c>
      <c r="TJW1" s="12" t="s">
        <v>2090</v>
      </c>
      <c r="TJX1" s="12" t="s">
        <v>2092</v>
      </c>
      <c r="TJY1" s="12" t="s">
        <v>3400</v>
      </c>
      <c r="TJZ1" s="12" t="s">
        <v>75</v>
      </c>
      <c r="TKA1" s="12" t="s">
        <v>126</v>
      </c>
      <c r="TKB1" s="12" t="s">
        <v>3402</v>
      </c>
      <c r="TKC1" s="12" t="s">
        <v>1902</v>
      </c>
      <c r="TKD1" s="12" t="s">
        <v>2089</v>
      </c>
      <c r="TKE1" s="12" t="s">
        <v>2090</v>
      </c>
      <c r="TKF1" s="12" t="s">
        <v>2092</v>
      </c>
      <c r="TKG1" s="12" t="s">
        <v>3400</v>
      </c>
      <c r="TKH1" s="12" t="s">
        <v>75</v>
      </c>
      <c r="TKI1" s="12" t="s">
        <v>126</v>
      </c>
      <c r="TKJ1" s="12" t="s">
        <v>3402</v>
      </c>
      <c r="TKK1" s="12" t="s">
        <v>1902</v>
      </c>
      <c r="TKL1" s="12" t="s">
        <v>2089</v>
      </c>
      <c r="TKM1" s="12" t="s">
        <v>2090</v>
      </c>
      <c r="TKN1" s="12" t="s">
        <v>2092</v>
      </c>
      <c r="TKO1" s="12" t="s">
        <v>3400</v>
      </c>
      <c r="TKP1" s="12" t="s">
        <v>75</v>
      </c>
      <c r="TKQ1" s="12" t="s">
        <v>126</v>
      </c>
      <c r="TKR1" s="12" t="s">
        <v>3402</v>
      </c>
      <c r="TKS1" s="12" t="s">
        <v>1902</v>
      </c>
      <c r="TKT1" s="12" t="s">
        <v>2089</v>
      </c>
      <c r="TKU1" s="12" t="s">
        <v>2090</v>
      </c>
      <c r="TKV1" s="12" t="s">
        <v>2092</v>
      </c>
      <c r="TKW1" s="12" t="s">
        <v>3400</v>
      </c>
      <c r="TKX1" s="12" t="s">
        <v>75</v>
      </c>
      <c r="TKY1" s="12" t="s">
        <v>126</v>
      </c>
      <c r="TKZ1" s="12" t="s">
        <v>3402</v>
      </c>
      <c r="TLA1" s="12" t="s">
        <v>1902</v>
      </c>
      <c r="TLB1" s="12" t="s">
        <v>2089</v>
      </c>
      <c r="TLC1" s="12" t="s">
        <v>2090</v>
      </c>
      <c r="TLD1" s="12" t="s">
        <v>2092</v>
      </c>
      <c r="TLE1" s="12" t="s">
        <v>3400</v>
      </c>
      <c r="TLF1" s="12" t="s">
        <v>75</v>
      </c>
      <c r="TLG1" s="12" t="s">
        <v>126</v>
      </c>
      <c r="TLH1" s="12" t="s">
        <v>3402</v>
      </c>
      <c r="TLI1" s="12" t="s">
        <v>1902</v>
      </c>
      <c r="TLJ1" s="12" t="s">
        <v>2089</v>
      </c>
      <c r="TLK1" s="12" t="s">
        <v>2090</v>
      </c>
      <c r="TLL1" s="12" t="s">
        <v>2092</v>
      </c>
      <c r="TLM1" s="12" t="s">
        <v>3400</v>
      </c>
      <c r="TLN1" s="12" t="s">
        <v>75</v>
      </c>
      <c r="TLO1" s="12" t="s">
        <v>126</v>
      </c>
      <c r="TLP1" s="12" t="s">
        <v>3402</v>
      </c>
      <c r="TLQ1" s="12" t="s">
        <v>1902</v>
      </c>
      <c r="TLR1" s="12" t="s">
        <v>2089</v>
      </c>
      <c r="TLS1" s="12" t="s">
        <v>2090</v>
      </c>
      <c r="TLT1" s="12" t="s">
        <v>2092</v>
      </c>
      <c r="TLU1" s="12" t="s">
        <v>3400</v>
      </c>
      <c r="TLV1" s="12" t="s">
        <v>75</v>
      </c>
      <c r="TLW1" s="12" t="s">
        <v>126</v>
      </c>
      <c r="TLX1" s="12" t="s">
        <v>3402</v>
      </c>
      <c r="TLY1" s="12" t="s">
        <v>1902</v>
      </c>
      <c r="TLZ1" s="12" t="s">
        <v>2089</v>
      </c>
      <c r="TMA1" s="12" t="s">
        <v>2090</v>
      </c>
      <c r="TMB1" s="12" t="s">
        <v>2092</v>
      </c>
      <c r="TMC1" s="12" t="s">
        <v>3400</v>
      </c>
      <c r="TMD1" s="12" t="s">
        <v>75</v>
      </c>
      <c r="TME1" s="12" t="s">
        <v>126</v>
      </c>
      <c r="TMF1" s="12" t="s">
        <v>3402</v>
      </c>
      <c r="TMG1" s="12" t="s">
        <v>1902</v>
      </c>
      <c r="TMH1" s="12" t="s">
        <v>2089</v>
      </c>
      <c r="TMI1" s="12" t="s">
        <v>2090</v>
      </c>
      <c r="TMJ1" s="12" t="s">
        <v>2092</v>
      </c>
      <c r="TMK1" s="12" t="s">
        <v>3400</v>
      </c>
      <c r="TML1" s="12" t="s">
        <v>75</v>
      </c>
      <c r="TMM1" s="12" t="s">
        <v>126</v>
      </c>
      <c r="TMN1" s="12" t="s">
        <v>3402</v>
      </c>
      <c r="TMO1" s="12" t="s">
        <v>1902</v>
      </c>
      <c r="TMP1" s="12" t="s">
        <v>2089</v>
      </c>
      <c r="TMQ1" s="12" t="s">
        <v>2090</v>
      </c>
      <c r="TMR1" s="12" t="s">
        <v>2092</v>
      </c>
      <c r="TMS1" s="12" t="s">
        <v>3400</v>
      </c>
      <c r="TMT1" s="12" t="s">
        <v>75</v>
      </c>
      <c r="TMU1" s="12" t="s">
        <v>126</v>
      </c>
      <c r="TMV1" s="12" t="s">
        <v>3402</v>
      </c>
      <c r="TMW1" s="12" t="s">
        <v>1902</v>
      </c>
      <c r="TMX1" s="12" t="s">
        <v>2089</v>
      </c>
      <c r="TMY1" s="12" t="s">
        <v>2090</v>
      </c>
      <c r="TMZ1" s="12" t="s">
        <v>2092</v>
      </c>
      <c r="TNA1" s="12" t="s">
        <v>3400</v>
      </c>
      <c r="TNB1" s="12" t="s">
        <v>75</v>
      </c>
      <c r="TNC1" s="12" t="s">
        <v>126</v>
      </c>
      <c r="TND1" s="12" t="s">
        <v>3402</v>
      </c>
      <c r="TNE1" s="12" t="s">
        <v>1902</v>
      </c>
      <c r="TNF1" s="12" t="s">
        <v>2089</v>
      </c>
      <c r="TNG1" s="12" t="s">
        <v>2090</v>
      </c>
      <c r="TNH1" s="12" t="s">
        <v>2092</v>
      </c>
      <c r="TNI1" s="12" t="s">
        <v>3400</v>
      </c>
      <c r="TNJ1" s="12" t="s">
        <v>75</v>
      </c>
      <c r="TNK1" s="12" t="s">
        <v>126</v>
      </c>
      <c r="TNL1" s="12" t="s">
        <v>3402</v>
      </c>
      <c r="TNM1" s="12" t="s">
        <v>1902</v>
      </c>
      <c r="TNN1" s="12" t="s">
        <v>2089</v>
      </c>
      <c r="TNO1" s="12" t="s">
        <v>2090</v>
      </c>
      <c r="TNP1" s="12" t="s">
        <v>2092</v>
      </c>
      <c r="TNQ1" s="12" t="s">
        <v>3400</v>
      </c>
      <c r="TNR1" s="12" t="s">
        <v>75</v>
      </c>
      <c r="TNS1" s="12" t="s">
        <v>126</v>
      </c>
      <c r="TNT1" s="12" t="s">
        <v>3402</v>
      </c>
      <c r="TNU1" s="12" t="s">
        <v>1902</v>
      </c>
      <c r="TNV1" s="12" t="s">
        <v>2089</v>
      </c>
      <c r="TNW1" s="12" t="s">
        <v>2090</v>
      </c>
      <c r="TNX1" s="12" t="s">
        <v>2092</v>
      </c>
      <c r="TNY1" s="12" t="s">
        <v>3400</v>
      </c>
      <c r="TNZ1" s="12" t="s">
        <v>75</v>
      </c>
      <c r="TOA1" s="12" t="s">
        <v>126</v>
      </c>
      <c r="TOB1" s="12" t="s">
        <v>3402</v>
      </c>
      <c r="TOC1" s="12" t="s">
        <v>1902</v>
      </c>
      <c r="TOD1" s="12" t="s">
        <v>2089</v>
      </c>
      <c r="TOE1" s="12" t="s">
        <v>2090</v>
      </c>
      <c r="TOF1" s="12" t="s">
        <v>2092</v>
      </c>
      <c r="TOG1" s="12" t="s">
        <v>3400</v>
      </c>
      <c r="TOH1" s="12" t="s">
        <v>75</v>
      </c>
      <c r="TOI1" s="12" t="s">
        <v>126</v>
      </c>
      <c r="TOJ1" s="12" t="s">
        <v>3402</v>
      </c>
      <c r="TOK1" s="12" t="s">
        <v>1902</v>
      </c>
      <c r="TOL1" s="12" t="s">
        <v>2089</v>
      </c>
      <c r="TOM1" s="12" t="s">
        <v>2090</v>
      </c>
      <c r="TON1" s="12" t="s">
        <v>2092</v>
      </c>
      <c r="TOO1" s="12" t="s">
        <v>3400</v>
      </c>
      <c r="TOP1" s="12" t="s">
        <v>75</v>
      </c>
      <c r="TOQ1" s="12" t="s">
        <v>126</v>
      </c>
      <c r="TOR1" s="12" t="s">
        <v>3402</v>
      </c>
      <c r="TOS1" s="12" t="s">
        <v>1902</v>
      </c>
      <c r="TOT1" s="12" t="s">
        <v>2089</v>
      </c>
      <c r="TOU1" s="12" t="s">
        <v>2090</v>
      </c>
      <c r="TOV1" s="12" t="s">
        <v>2092</v>
      </c>
      <c r="TOW1" s="12" t="s">
        <v>3400</v>
      </c>
      <c r="TOX1" s="12" t="s">
        <v>75</v>
      </c>
      <c r="TOY1" s="12" t="s">
        <v>126</v>
      </c>
      <c r="TOZ1" s="12" t="s">
        <v>3402</v>
      </c>
      <c r="TPA1" s="12" t="s">
        <v>1902</v>
      </c>
      <c r="TPB1" s="12" t="s">
        <v>2089</v>
      </c>
      <c r="TPC1" s="12" t="s">
        <v>2090</v>
      </c>
      <c r="TPD1" s="12" t="s">
        <v>2092</v>
      </c>
      <c r="TPE1" s="12" t="s">
        <v>3400</v>
      </c>
      <c r="TPF1" s="12" t="s">
        <v>75</v>
      </c>
      <c r="TPG1" s="12" t="s">
        <v>126</v>
      </c>
      <c r="TPH1" s="12" t="s">
        <v>3402</v>
      </c>
      <c r="TPI1" s="12" t="s">
        <v>1902</v>
      </c>
      <c r="TPJ1" s="12" t="s">
        <v>2089</v>
      </c>
      <c r="TPK1" s="12" t="s">
        <v>2090</v>
      </c>
      <c r="TPL1" s="12" t="s">
        <v>2092</v>
      </c>
      <c r="TPM1" s="12" t="s">
        <v>3400</v>
      </c>
      <c r="TPN1" s="12" t="s">
        <v>75</v>
      </c>
      <c r="TPO1" s="12" t="s">
        <v>126</v>
      </c>
      <c r="TPP1" s="12" t="s">
        <v>3402</v>
      </c>
      <c r="TPQ1" s="12" t="s">
        <v>1902</v>
      </c>
      <c r="TPR1" s="12" t="s">
        <v>2089</v>
      </c>
      <c r="TPS1" s="12" t="s">
        <v>2090</v>
      </c>
      <c r="TPT1" s="12" t="s">
        <v>2092</v>
      </c>
      <c r="TPU1" s="12" t="s">
        <v>3400</v>
      </c>
      <c r="TPV1" s="12" t="s">
        <v>75</v>
      </c>
      <c r="TPW1" s="12" t="s">
        <v>126</v>
      </c>
      <c r="TPX1" s="12" t="s">
        <v>3402</v>
      </c>
      <c r="TPY1" s="12" t="s">
        <v>1902</v>
      </c>
      <c r="TPZ1" s="12" t="s">
        <v>2089</v>
      </c>
      <c r="TQA1" s="12" t="s">
        <v>2090</v>
      </c>
      <c r="TQB1" s="12" t="s">
        <v>2092</v>
      </c>
      <c r="TQC1" s="12" t="s">
        <v>3400</v>
      </c>
      <c r="TQD1" s="12" t="s">
        <v>75</v>
      </c>
      <c r="TQE1" s="12" t="s">
        <v>126</v>
      </c>
      <c r="TQF1" s="12" t="s">
        <v>3402</v>
      </c>
      <c r="TQG1" s="12" t="s">
        <v>1902</v>
      </c>
      <c r="TQH1" s="12" t="s">
        <v>2089</v>
      </c>
      <c r="TQI1" s="12" t="s">
        <v>2090</v>
      </c>
      <c r="TQJ1" s="12" t="s">
        <v>2092</v>
      </c>
      <c r="TQK1" s="12" t="s">
        <v>3400</v>
      </c>
      <c r="TQL1" s="12" t="s">
        <v>75</v>
      </c>
      <c r="TQM1" s="12" t="s">
        <v>126</v>
      </c>
      <c r="TQN1" s="12" t="s">
        <v>3402</v>
      </c>
      <c r="TQO1" s="12" t="s">
        <v>1902</v>
      </c>
      <c r="TQP1" s="12" t="s">
        <v>2089</v>
      </c>
      <c r="TQQ1" s="12" t="s">
        <v>2090</v>
      </c>
      <c r="TQR1" s="12" t="s">
        <v>2092</v>
      </c>
      <c r="TQS1" s="12" t="s">
        <v>3400</v>
      </c>
      <c r="TQT1" s="12" t="s">
        <v>75</v>
      </c>
      <c r="TQU1" s="12" t="s">
        <v>126</v>
      </c>
      <c r="TQV1" s="12" t="s">
        <v>3402</v>
      </c>
      <c r="TQW1" s="12" t="s">
        <v>1902</v>
      </c>
      <c r="TQX1" s="12" t="s">
        <v>2089</v>
      </c>
      <c r="TQY1" s="12" t="s">
        <v>2090</v>
      </c>
      <c r="TQZ1" s="12" t="s">
        <v>2092</v>
      </c>
      <c r="TRA1" s="12" t="s">
        <v>3400</v>
      </c>
      <c r="TRB1" s="12" t="s">
        <v>75</v>
      </c>
      <c r="TRC1" s="12" t="s">
        <v>126</v>
      </c>
      <c r="TRD1" s="12" t="s">
        <v>3402</v>
      </c>
      <c r="TRE1" s="12" t="s">
        <v>1902</v>
      </c>
      <c r="TRF1" s="12" t="s">
        <v>2089</v>
      </c>
      <c r="TRG1" s="12" t="s">
        <v>2090</v>
      </c>
      <c r="TRH1" s="12" t="s">
        <v>2092</v>
      </c>
      <c r="TRI1" s="12" t="s">
        <v>3400</v>
      </c>
      <c r="TRJ1" s="12" t="s">
        <v>75</v>
      </c>
      <c r="TRK1" s="12" t="s">
        <v>126</v>
      </c>
      <c r="TRL1" s="12" t="s">
        <v>3402</v>
      </c>
      <c r="TRM1" s="12" t="s">
        <v>1902</v>
      </c>
      <c r="TRN1" s="12" t="s">
        <v>2089</v>
      </c>
      <c r="TRO1" s="12" t="s">
        <v>2090</v>
      </c>
      <c r="TRP1" s="12" t="s">
        <v>2092</v>
      </c>
      <c r="TRQ1" s="12" t="s">
        <v>3400</v>
      </c>
      <c r="TRR1" s="12" t="s">
        <v>75</v>
      </c>
      <c r="TRS1" s="12" t="s">
        <v>126</v>
      </c>
      <c r="TRT1" s="12" t="s">
        <v>3402</v>
      </c>
      <c r="TRU1" s="12" t="s">
        <v>1902</v>
      </c>
      <c r="TRV1" s="12" t="s">
        <v>2089</v>
      </c>
      <c r="TRW1" s="12" t="s">
        <v>2090</v>
      </c>
      <c r="TRX1" s="12" t="s">
        <v>2092</v>
      </c>
      <c r="TRY1" s="12" t="s">
        <v>3400</v>
      </c>
      <c r="TRZ1" s="12" t="s">
        <v>75</v>
      </c>
      <c r="TSA1" s="12" t="s">
        <v>126</v>
      </c>
      <c r="TSB1" s="12" t="s">
        <v>3402</v>
      </c>
      <c r="TSC1" s="12" t="s">
        <v>1902</v>
      </c>
      <c r="TSD1" s="12" t="s">
        <v>2089</v>
      </c>
      <c r="TSE1" s="12" t="s">
        <v>2090</v>
      </c>
      <c r="TSF1" s="12" t="s">
        <v>2092</v>
      </c>
      <c r="TSG1" s="12" t="s">
        <v>3400</v>
      </c>
      <c r="TSH1" s="12" t="s">
        <v>75</v>
      </c>
      <c r="TSI1" s="12" t="s">
        <v>126</v>
      </c>
      <c r="TSJ1" s="12" t="s">
        <v>3402</v>
      </c>
      <c r="TSK1" s="12" t="s">
        <v>1902</v>
      </c>
      <c r="TSL1" s="12" t="s">
        <v>2089</v>
      </c>
      <c r="TSM1" s="12" t="s">
        <v>2090</v>
      </c>
      <c r="TSN1" s="12" t="s">
        <v>2092</v>
      </c>
      <c r="TSO1" s="12" t="s">
        <v>3400</v>
      </c>
      <c r="TSP1" s="12" t="s">
        <v>75</v>
      </c>
      <c r="TSQ1" s="12" t="s">
        <v>126</v>
      </c>
      <c r="TSR1" s="12" t="s">
        <v>3402</v>
      </c>
      <c r="TSS1" s="12" t="s">
        <v>1902</v>
      </c>
      <c r="TST1" s="12" t="s">
        <v>2089</v>
      </c>
      <c r="TSU1" s="12" t="s">
        <v>2090</v>
      </c>
      <c r="TSV1" s="12" t="s">
        <v>2092</v>
      </c>
      <c r="TSW1" s="12" t="s">
        <v>3400</v>
      </c>
      <c r="TSX1" s="12" t="s">
        <v>75</v>
      </c>
      <c r="TSY1" s="12" t="s">
        <v>126</v>
      </c>
      <c r="TSZ1" s="12" t="s">
        <v>3402</v>
      </c>
      <c r="TTA1" s="12" t="s">
        <v>1902</v>
      </c>
      <c r="TTB1" s="12" t="s">
        <v>2089</v>
      </c>
      <c r="TTC1" s="12" t="s">
        <v>2090</v>
      </c>
      <c r="TTD1" s="12" t="s">
        <v>2092</v>
      </c>
      <c r="TTE1" s="12" t="s">
        <v>3400</v>
      </c>
      <c r="TTF1" s="12" t="s">
        <v>75</v>
      </c>
      <c r="TTG1" s="12" t="s">
        <v>126</v>
      </c>
      <c r="TTH1" s="12" t="s">
        <v>3402</v>
      </c>
      <c r="TTI1" s="12" t="s">
        <v>1902</v>
      </c>
      <c r="TTJ1" s="12" t="s">
        <v>2089</v>
      </c>
      <c r="TTK1" s="12" t="s">
        <v>2090</v>
      </c>
      <c r="TTL1" s="12" t="s">
        <v>2092</v>
      </c>
      <c r="TTM1" s="12" t="s">
        <v>3400</v>
      </c>
      <c r="TTN1" s="12" t="s">
        <v>75</v>
      </c>
      <c r="TTO1" s="12" t="s">
        <v>126</v>
      </c>
      <c r="TTP1" s="12" t="s">
        <v>3402</v>
      </c>
      <c r="TTQ1" s="12" t="s">
        <v>1902</v>
      </c>
      <c r="TTR1" s="12" t="s">
        <v>2089</v>
      </c>
      <c r="TTS1" s="12" t="s">
        <v>2090</v>
      </c>
      <c r="TTT1" s="12" t="s">
        <v>2092</v>
      </c>
      <c r="TTU1" s="12" t="s">
        <v>3400</v>
      </c>
      <c r="TTV1" s="12" t="s">
        <v>75</v>
      </c>
      <c r="TTW1" s="12" t="s">
        <v>126</v>
      </c>
      <c r="TTX1" s="12" t="s">
        <v>3402</v>
      </c>
      <c r="TTY1" s="12" t="s">
        <v>1902</v>
      </c>
      <c r="TTZ1" s="12" t="s">
        <v>2089</v>
      </c>
      <c r="TUA1" s="12" t="s">
        <v>2090</v>
      </c>
      <c r="TUB1" s="12" t="s">
        <v>2092</v>
      </c>
      <c r="TUC1" s="12" t="s">
        <v>3400</v>
      </c>
      <c r="TUD1" s="12" t="s">
        <v>75</v>
      </c>
      <c r="TUE1" s="12" t="s">
        <v>126</v>
      </c>
      <c r="TUF1" s="12" t="s">
        <v>3402</v>
      </c>
      <c r="TUG1" s="12" t="s">
        <v>1902</v>
      </c>
      <c r="TUH1" s="12" t="s">
        <v>2089</v>
      </c>
      <c r="TUI1" s="12" t="s">
        <v>2090</v>
      </c>
      <c r="TUJ1" s="12" t="s">
        <v>2092</v>
      </c>
      <c r="TUK1" s="12" t="s">
        <v>3400</v>
      </c>
      <c r="TUL1" s="12" t="s">
        <v>75</v>
      </c>
      <c r="TUM1" s="12" t="s">
        <v>126</v>
      </c>
      <c r="TUN1" s="12" t="s">
        <v>3402</v>
      </c>
      <c r="TUO1" s="12" t="s">
        <v>1902</v>
      </c>
      <c r="TUP1" s="12" t="s">
        <v>2089</v>
      </c>
      <c r="TUQ1" s="12" t="s">
        <v>2090</v>
      </c>
      <c r="TUR1" s="12" t="s">
        <v>2092</v>
      </c>
      <c r="TUS1" s="12" t="s">
        <v>3400</v>
      </c>
      <c r="TUT1" s="12" t="s">
        <v>75</v>
      </c>
      <c r="TUU1" s="12" t="s">
        <v>126</v>
      </c>
      <c r="TUV1" s="12" t="s">
        <v>3402</v>
      </c>
      <c r="TUW1" s="12" t="s">
        <v>1902</v>
      </c>
      <c r="TUX1" s="12" t="s">
        <v>2089</v>
      </c>
      <c r="TUY1" s="12" t="s">
        <v>2090</v>
      </c>
      <c r="TUZ1" s="12" t="s">
        <v>2092</v>
      </c>
      <c r="TVA1" s="12" t="s">
        <v>3400</v>
      </c>
      <c r="TVB1" s="12" t="s">
        <v>75</v>
      </c>
      <c r="TVC1" s="12" t="s">
        <v>126</v>
      </c>
      <c r="TVD1" s="12" t="s">
        <v>3402</v>
      </c>
      <c r="TVE1" s="12" t="s">
        <v>1902</v>
      </c>
      <c r="TVF1" s="12" t="s">
        <v>2089</v>
      </c>
      <c r="TVG1" s="12" t="s">
        <v>2090</v>
      </c>
      <c r="TVH1" s="12" t="s">
        <v>2092</v>
      </c>
      <c r="TVI1" s="12" t="s">
        <v>3400</v>
      </c>
      <c r="TVJ1" s="12" t="s">
        <v>75</v>
      </c>
      <c r="TVK1" s="12" t="s">
        <v>126</v>
      </c>
      <c r="TVL1" s="12" t="s">
        <v>3402</v>
      </c>
      <c r="TVM1" s="12" t="s">
        <v>1902</v>
      </c>
      <c r="TVN1" s="12" t="s">
        <v>2089</v>
      </c>
      <c r="TVO1" s="12" t="s">
        <v>2090</v>
      </c>
      <c r="TVP1" s="12" t="s">
        <v>2092</v>
      </c>
      <c r="TVQ1" s="12" t="s">
        <v>3400</v>
      </c>
      <c r="TVR1" s="12" t="s">
        <v>75</v>
      </c>
      <c r="TVS1" s="12" t="s">
        <v>126</v>
      </c>
      <c r="TVT1" s="12" t="s">
        <v>3402</v>
      </c>
      <c r="TVU1" s="12" t="s">
        <v>1902</v>
      </c>
      <c r="TVV1" s="12" t="s">
        <v>2089</v>
      </c>
      <c r="TVW1" s="12" t="s">
        <v>2090</v>
      </c>
      <c r="TVX1" s="12" t="s">
        <v>2092</v>
      </c>
      <c r="TVY1" s="12" t="s">
        <v>3400</v>
      </c>
      <c r="TVZ1" s="12" t="s">
        <v>75</v>
      </c>
      <c r="TWA1" s="12" t="s">
        <v>126</v>
      </c>
      <c r="TWB1" s="12" t="s">
        <v>3402</v>
      </c>
      <c r="TWC1" s="12" t="s">
        <v>1902</v>
      </c>
      <c r="TWD1" s="12" t="s">
        <v>2089</v>
      </c>
      <c r="TWE1" s="12" t="s">
        <v>2090</v>
      </c>
      <c r="TWF1" s="12" t="s">
        <v>2092</v>
      </c>
      <c r="TWG1" s="12" t="s">
        <v>3400</v>
      </c>
      <c r="TWH1" s="12" t="s">
        <v>75</v>
      </c>
      <c r="TWI1" s="12" t="s">
        <v>126</v>
      </c>
      <c r="TWJ1" s="12" t="s">
        <v>3402</v>
      </c>
      <c r="TWK1" s="12" t="s">
        <v>1902</v>
      </c>
      <c r="TWL1" s="12" t="s">
        <v>2089</v>
      </c>
      <c r="TWM1" s="12" t="s">
        <v>2090</v>
      </c>
      <c r="TWN1" s="12" t="s">
        <v>2092</v>
      </c>
      <c r="TWO1" s="12" t="s">
        <v>3400</v>
      </c>
      <c r="TWP1" s="12" t="s">
        <v>75</v>
      </c>
      <c r="TWQ1" s="12" t="s">
        <v>126</v>
      </c>
      <c r="TWR1" s="12" t="s">
        <v>3402</v>
      </c>
      <c r="TWS1" s="12" t="s">
        <v>1902</v>
      </c>
      <c r="TWT1" s="12" t="s">
        <v>2089</v>
      </c>
      <c r="TWU1" s="12" t="s">
        <v>2090</v>
      </c>
      <c r="TWV1" s="12" t="s">
        <v>2092</v>
      </c>
      <c r="TWW1" s="12" t="s">
        <v>3400</v>
      </c>
      <c r="TWX1" s="12" t="s">
        <v>75</v>
      </c>
      <c r="TWY1" s="12" t="s">
        <v>126</v>
      </c>
      <c r="TWZ1" s="12" t="s">
        <v>3402</v>
      </c>
      <c r="TXA1" s="12" t="s">
        <v>1902</v>
      </c>
      <c r="TXB1" s="12" t="s">
        <v>2089</v>
      </c>
      <c r="TXC1" s="12" t="s">
        <v>2090</v>
      </c>
      <c r="TXD1" s="12" t="s">
        <v>2092</v>
      </c>
      <c r="TXE1" s="12" t="s">
        <v>3400</v>
      </c>
      <c r="TXF1" s="12" t="s">
        <v>75</v>
      </c>
      <c r="TXG1" s="12" t="s">
        <v>126</v>
      </c>
      <c r="TXH1" s="12" t="s">
        <v>3402</v>
      </c>
      <c r="TXI1" s="12" t="s">
        <v>1902</v>
      </c>
      <c r="TXJ1" s="12" t="s">
        <v>2089</v>
      </c>
      <c r="TXK1" s="12" t="s">
        <v>2090</v>
      </c>
      <c r="TXL1" s="12" t="s">
        <v>2092</v>
      </c>
      <c r="TXM1" s="12" t="s">
        <v>3400</v>
      </c>
      <c r="TXN1" s="12" t="s">
        <v>75</v>
      </c>
      <c r="TXO1" s="12" t="s">
        <v>126</v>
      </c>
      <c r="TXP1" s="12" t="s">
        <v>3402</v>
      </c>
      <c r="TXQ1" s="12" t="s">
        <v>1902</v>
      </c>
      <c r="TXR1" s="12" t="s">
        <v>2089</v>
      </c>
      <c r="TXS1" s="12" t="s">
        <v>2090</v>
      </c>
      <c r="TXT1" s="12" t="s">
        <v>2092</v>
      </c>
      <c r="TXU1" s="12" t="s">
        <v>3400</v>
      </c>
      <c r="TXV1" s="12" t="s">
        <v>75</v>
      </c>
      <c r="TXW1" s="12" t="s">
        <v>126</v>
      </c>
      <c r="TXX1" s="12" t="s">
        <v>3402</v>
      </c>
      <c r="TXY1" s="12" t="s">
        <v>1902</v>
      </c>
      <c r="TXZ1" s="12" t="s">
        <v>2089</v>
      </c>
      <c r="TYA1" s="12" t="s">
        <v>2090</v>
      </c>
      <c r="TYB1" s="12" t="s">
        <v>2092</v>
      </c>
      <c r="TYC1" s="12" t="s">
        <v>3400</v>
      </c>
      <c r="TYD1" s="12" t="s">
        <v>75</v>
      </c>
      <c r="TYE1" s="12" t="s">
        <v>126</v>
      </c>
      <c r="TYF1" s="12" t="s">
        <v>3402</v>
      </c>
      <c r="TYG1" s="12" t="s">
        <v>1902</v>
      </c>
      <c r="TYH1" s="12" t="s">
        <v>2089</v>
      </c>
      <c r="TYI1" s="12" t="s">
        <v>2090</v>
      </c>
      <c r="TYJ1" s="12" t="s">
        <v>2092</v>
      </c>
      <c r="TYK1" s="12" t="s">
        <v>3400</v>
      </c>
      <c r="TYL1" s="12" t="s">
        <v>75</v>
      </c>
      <c r="TYM1" s="12" t="s">
        <v>126</v>
      </c>
      <c r="TYN1" s="12" t="s">
        <v>3402</v>
      </c>
      <c r="TYO1" s="12" t="s">
        <v>1902</v>
      </c>
      <c r="TYP1" s="12" t="s">
        <v>2089</v>
      </c>
      <c r="TYQ1" s="12" t="s">
        <v>2090</v>
      </c>
      <c r="TYR1" s="12" t="s">
        <v>2092</v>
      </c>
      <c r="TYS1" s="12" t="s">
        <v>3400</v>
      </c>
      <c r="TYT1" s="12" t="s">
        <v>75</v>
      </c>
      <c r="TYU1" s="12" t="s">
        <v>126</v>
      </c>
      <c r="TYV1" s="12" t="s">
        <v>3402</v>
      </c>
      <c r="TYW1" s="12" t="s">
        <v>1902</v>
      </c>
      <c r="TYX1" s="12" t="s">
        <v>2089</v>
      </c>
      <c r="TYY1" s="12" t="s">
        <v>2090</v>
      </c>
      <c r="TYZ1" s="12" t="s">
        <v>2092</v>
      </c>
      <c r="TZA1" s="12" t="s">
        <v>3400</v>
      </c>
      <c r="TZB1" s="12" t="s">
        <v>75</v>
      </c>
      <c r="TZC1" s="12" t="s">
        <v>126</v>
      </c>
      <c r="TZD1" s="12" t="s">
        <v>3402</v>
      </c>
      <c r="TZE1" s="12" t="s">
        <v>1902</v>
      </c>
      <c r="TZF1" s="12" t="s">
        <v>2089</v>
      </c>
      <c r="TZG1" s="12" t="s">
        <v>2090</v>
      </c>
      <c r="TZH1" s="12" t="s">
        <v>2092</v>
      </c>
      <c r="TZI1" s="12" t="s">
        <v>3400</v>
      </c>
      <c r="TZJ1" s="12" t="s">
        <v>75</v>
      </c>
      <c r="TZK1" s="12" t="s">
        <v>126</v>
      </c>
      <c r="TZL1" s="12" t="s">
        <v>3402</v>
      </c>
      <c r="TZM1" s="12" t="s">
        <v>1902</v>
      </c>
      <c r="TZN1" s="12" t="s">
        <v>2089</v>
      </c>
      <c r="TZO1" s="12" t="s">
        <v>2090</v>
      </c>
      <c r="TZP1" s="12" t="s">
        <v>2092</v>
      </c>
      <c r="TZQ1" s="12" t="s">
        <v>3400</v>
      </c>
      <c r="TZR1" s="12" t="s">
        <v>75</v>
      </c>
      <c r="TZS1" s="12" t="s">
        <v>126</v>
      </c>
      <c r="TZT1" s="12" t="s">
        <v>3402</v>
      </c>
      <c r="TZU1" s="12" t="s">
        <v>1902</v>
      </c>
      <c r="TZV1" s="12" t="s">
        <v>2089</v>
      </c>
      <c r="TZW1" s="12" t="s">
        <v>2090</v>
      </c>
      <c r="TZX1" s="12" t="s">
        <v>2092</v>
      </c>
      <c r="TZY1" s="12" t="s">
        <v>3400</v>
      </c>
      <c r="TZZ1" s="12" t="s">
        <v>75</v>
      </c>
      <c r="UAA1" s="12" t="s">
        <v>126</v>
      </c>
      <c r="UAB1" s="12" t="s">
        <v>3402</v>
      </c>
      <c r="UAC1" s="12" t="s">
        <v>1902</v>
      </c>
      <c r="UAD1" s="12" t="s">
        <v>2089</v>
      </c>
      <c r="UAE1" s="12" t="s">
        <v>2090</v>
      </c>
      <c r="UAF1" s="12" t="s">
        <v>2092</v>
      </c>
      <c r="UAG1" s="12" t="s">
        <v>3400</v>
      </c>
      <c r="UAH1" s="12" t="s">
        <v>75</v>
      </c>
      <c r="UAI1" s="12" t="s">
        <v>126</v>
      </c>
      <c r="UAJ1" s="12" t="s">
        <v>3402</v>
      </c>
      <c r="UAK1" s="12" t="s">
        <v>1902</v>
      </c>
      <c r="UAL1" s="12" t="s">
        <v>2089</v>
      </c>
      <c r="UAM1" s="12" t="s">
        <v>2090</v>
      </c>
      <c r="UAN1" s="12" t="s">
        <v>2092</v>
      </c>
      <c r="UAO1" s="12" t="s">
        <v>3400</v>
      </c>
      <c r="UAP1" s="12" t="s">
        <v>75</v>
      </c>
      <c r="UAQ1" s="12" t="s">
        <v>126</v>
      </c>
      <c r="UAR1" s="12" t="s">
        <v>3402</v>
      </c>
      <c r="UAS1" s="12" t="s">
        <v>1902</v>
      </c>
      <c r="UAT1" s="12" t="s">
        <v>2089</v>
      </c>
      <c r="UAU1" s="12" t="s">
        <v>2090</v>
      </c>
      <c r="UAV1" s="12" t="s">
        <v>2092</v>
      </c>
      <c r="UAW1" s="12" t="s">
        <v>3400</v>
      </c>
      <c r="UAX1" s="12" t="s">
        <v>75</v>
      </c>
      <c r="UAY1" s="12" t="s">
        <v>126</v>
      </c>
      <c r="UAZ1" s="12" t="s">
        <v>3402</v>
      </c>
      <c r="UBA1" s="12" t="s">
        <v>1902</v>
      </c>
      <c r="UBB1" s="12" t="s">
        <v>2089</v>
      </c>
      <c r="UBC1" s="12" t="s">
        <v>2090</v>
      </c>
      <c r="UBD1" s="12" t="s">
        <v>2092</v>
      </c>
      <c r="UBE1" s="12" t="s">
        <v>3400</v>
      </c>
      <c r="UBF1" s="12" t="s">
        <v>75</v>
      </c>
      <c r="UBG1" s="12" t="s">
        <v>126</v>
      </c>
      <c r="UBH1" s="12" t="s">
        <v>3402</v>
      </c>
      <c r="UBI1" s="12" t="s">
        <v>1902</v>
      </c>
      <c r="UBJ1" s="12" t="s">
        <v>2089</v>
      </c>
      <c r="UBK1" s="12" t="s">
        <v>2090</v>
      </c>
      <c r="UBL1" s="12" t="s">
        <v>2092</v>
      </c>
      <c r="UBM1" s="12" t="s">
        <v>3400</v>
      </c>
      <c r="UBN1" s="12" t="s">
        <v>75</v>
      </c>
      <c r="UBO1" s="12" t="s">
        <v>126</v>
      </c>
      <c r="UBP1" s="12" t="s">
        <v>3402</v>
      </c>
      <c r="UBQ1" s="12" t="s">
        <v>1902</v>
      </c>
      <c r="UBR1" s="12" t="s">
        <v>2089</v>
      </c>
      <c r="UBS1" s="12" t="s">
        <v>2090</v>
      </c>
      <c r="UBT1" s="12" t="s">
        <v>2092</v>
      </c>
      <c r="UBU1" s="12" t="s">
        <v>3400</v>
      </c>
      <c r="UBV1" s="12" t="s">
        <v>75</v>
      </c>
      <c r="UBW1" s="12" t="s">
        <v>126</v>
      </c>
      <c r="UBX1" s="12" t="s">
        <v>3402</v>
      </c>
      <c r="UBY1" s="12" t="s">
        <v>1902</v>
      </c>
      <c r="UBZ1" s="12" t="s">
        <v>2089</v>
      </c>
      <c r="UCA1" s="12" t="s">
        <v>2090</v>
      </c>
      <c r="UCB1" s="12" t="s">
        <v>2092</v>
      </c>
      <c r="UCC1" s="12" t="s">
        <v>3400</v>
      </c>
      <c r="UCD1" s="12" t="s">
        <v>75</v>
      </c>
      <c r="UCE1" s="12" t="s">
        <v>126</v>
      </c>
      <c r="UCF1" s="12" t="s">
        <v>3402</v>
      </c>
      <c r="UCG1" s="12" t="s">
        <v>1902</v>
      </c>
      <c r="UCH1" s="12" t="s">
        <v>2089</v>
      </c>
      <c r="UCI1" s="12" t="s">
        <v>2090</v>
      </c>
      <c r="UCJ1" s="12" t="s">
        <v>2092</v>
      </c>
      <c r="UCK1" s="12" t="s">
        <v>3400</v>
      </c>
      <c r="UCL1" s="12" t="s">
        <v>75</v>
      </c>
      <c r="UCM1" s="12" t="s">
        <v>126</v>
      </c>
      <c r="UCN1" s="12" t="s">
        <v>3402</v>
      </c>
      <c r="UCO1" s="12" t="s">
        <v>1902</v>
      </c>
      <c r="UCP1" s="12" t="s">
        <v>2089</v>
      </c>
      <c r="UCQ1" s="12" t="s">
        <v>2090</v>
      </c>
      <c r="UCR1" s="12" t="s">
        <v>2092</v>
      </c>
      <c r="UCS1" s="12" t="s">
        <v>3400</v>
      </c>
      <c r="UCT1" s="12" t="s">
        <v>75</v>
      </c>
      <c r="UCU1" s="12" t="s">
        <v>126</v>
      </c>
      <c r="UCV1" s="12" t="s">
        <v>3402</v>
      </c>
      <c r="UCW1" s="12" t="s">
        <v>1902</v>
      </c>
      <c r="UCX1" s="12" t="s">
        <v>2089</v>
      </c>
      <c r="UCY1" s="12" t="s">
        <v>2090</v>
      </c>
      <c r="UCZ1" s="12" t="s">
        <v>2092</v>
      </c>
      <c r="UDA1" s="12" t="s">
        <v>3400</v>
      </c>
      <c r="UDB1" s="12" t="s">
        <v>75</v>
      </c>
      <c r="UDC1" s="12" t="s">
        <v>126</v>
      </c>
      <c r="UDD1" s="12" t="s">
        <v>3402</v>
      </c>
      <c r="UDE1" s="12" t="s">
        <v>1902</v>
      </c>
      <c r="UDF1" s="12" t="s">
        <v>2089</v>
      </c>
      <c r="UDG1" s="12" t="s">
        <v>2090</v>
      </c>
      <c r="UDH1" s="12" t="s">
        <v>2092</v>
      </c>
      <c r="UDI1" s="12" t="s">
        <v>3400</v>
      </c>
      <c r="UDJ1" s="12" t="s">
        <v>75</v>
      </c>
      <c r="UDK1" s="12" t="s">
        <v>126</v>
      </c>
      <c r="UDL1" s="12" t="s">
        <v>3402</v>
      </c>
      <c r="UDM1" s="12" t="s">
        <v>1902</v>
      </c>
      <c r="UDN1" s="12" t="s">
        <v>2089</v>
      </c>
      <c r="UDO1" s="12" t="s">
        <v>2090</v>
      </c>
      <c r="UDP1" s="12" t="s">
        <v>2092</v>
      </c>
      <c r="UDQ1" s="12" t="s">
        <v>3400</v>
      </c>
      <c r="UDR1" s="12" t="s">
        <v>75</v>
      </c>
      <c r="UDS1" s="12" t="s">
        <v>126</v>
      </c>
      <c r="UDT1" s="12" t="s">
        <v>3402</v>
      </c>
      <c r="UDU1" s="12" t="s">
        <v>1902</v>
      </c>
      <c r="UDV1" s="12" t="s">
        <v>2089</v>
      </c>
      <c r="UDW1" s="12" t="s">
        <v>2090</v>
      </c>
      <c r="UDX1" s="12" t="s">
        <v>2092</v>
      </c>
      <c r="UDY1" s="12" t="s">
        <v>3400</v>
      </c>
      <c r="UDZ1" s="12" t="s">
        <v>75</v>
      </c>
      <c r="UEA1" s="12" t="s">
        <v>126</v>
      </c>
      <c r="UEB1" s="12" t="s">
        <v>3402</v>
      </c>
      <c r="UEC1" s="12" t="s">
        <v>1902</v>
      </c>
      <c r="UED1" s="12" t="s">
        <v>2089</v>
      </c>
      <c r="UEE1" s="12" t="s">
        <v>2090</v>
      </c>
      <c r="UEF1" s="12" t="s">
        <v>2092</v>
      </c>
      <c r="UEG1" s="12" t="s">
        <v>3400</v>
      </c>
      <c r="UEH1" s="12" t="s">
        <v>75</v>
      </c>
      <c r="UEI1" s="12" t="s">
        <v>126</v>
      </c>
      <c r="UEJ1" s="12" t="s">
        <v>3402</v>
      </c>
      <c r="UEK1" s="12" t="s">
        <v>1902</v>
      </c>
      <c r="UEL1" s="12" t="s">
        <v>2089</v>
      </c>
      <c r="UEM1" s="12" t="s">
        <v>2090</v>
      </c>
      <c r="UEN1" s="12" t="s">
        <v>2092</v>
      </c>
      <c r="UEO1" s="12" t="s">
        <v>3400</v>
      </c>
      <c r="UEP1" s="12" t="s">
        <v>75</v>
      </c>
      <c r="UEQ1" s="12" t="s">
        <v>126</v>
      </c>
      <c r="UER1" s="12" t="s">
        <v>3402</v>
      </c>
      <c r="UES1" s="12" t="s">
        <v>1902</v>
      </c>
      <c r="UET1" s="12" t="s">
        <v>2089</v>
      </c>
      <c r="UEU1" s="12" t="s">
        <v>2090</v>
      </c>
      <c r="UEV1" s="12" t="s">
        <v>2092</v>
      </c>
      <c r="UEW1" s="12" t="s">
        <v>3400</v>
      </c>
      <c r="UEX1" s="12" t="s">
        <v>75</v>
      </c>
      <c r="UEY1" s="12" t="s">
        <v>126</v>
      </c>
      <c r="UEZ1" s="12" t="s">
        <v>3402</v>
      </c>
      <c r="UFA1" s="12" t="s">
        <v>1902</v>
      </c>
      <c r="UFB1" s="12" t="s">
        <v>2089</v>
      </c>
      <c r="UFC1" s="12" t="s">
        <v>2090</v>
      </c>
      <c r="UFD1" s="12" t="s">
        <v>2092</v>
      </c>
      <c r="UFE1" s="12" t="s">
        <v>3400</v>
      </c>
      <c r="UFF1" s="12" t="s">
        <v>75</v>
      </c>
      <c r="UFG1" s="12" t="s">
        <v>126</v>
      </c>
      <c r="UFH1" s="12" t="s">
        <v>3402</v>
      </c>
      <c r="UFI1" s="12" t="s">
        <v>1902</v>
      </c>
      <c r="UFJ1" s="12" t="s">
        <v>2089</v>
      </c>
      <c r="UFK1" s="12" t="s">
        <v>2090</v>
      </c>
      <c r="UFL1" s="12" t="s">
        <v>2092</v>
      </c>
      <c r="UFM1" s="12" t="s">
        <v>3400</v>
      </c>
      <c r="UFN1" s="12" t="s">
        <v>75</v>
      </c>
      <c r="UFO1" s="12" t="s">
        <v>126</v>
      </c>
      <c r="UFP1" s="12" t="s">
        <v>3402</v>
      </c>
      <c r="UFQ1" s="12" t="s">
        <v>1902</v>
      </c>
      <c r="UFR1" s="12" t="s">
        <v>2089</v>
      </c>
      <c r="UFS1" s="12" t="s">
        <v>2090</v>
      </c>
      <c r="UFT1" s="12" t="s">
        <v>2092</v>
      </c>
      <c r="UFU1" s="12" t="s">
        <v>3400</v>
      </c>
      <c r="UFV1" s="12" t="s">
        <v>75</v>
      </c>
      <c r="UFW1" s="12" t="s">
        <v>126</v>
      </c>
      <c r="UFX1" s="12" t="s">
        <v>3402</v>
      </c>
      <c r="UFY1" s="12" t="s">
        <v>1902</v>
      </c>
      <c r="UFZ1" s="12" t="s">
        <v>2089</v>
      </c>
      <c r="UGA1" s="12" t="s">
        <v>2090</v>
      </c>
      <c r="UGB1" s="12" t="s">
        <v>2092</v>
      </c>
      <c r="UGC1" s="12" t="s">
        <v>3400</v>
      </c>
      <c r="UGD1" s="12" t="s">
        <v>75</v>
      </c>
      <c r="UGE1" s="12" t="s">
        <v>126</v>
      </c>
      <c r="UGF1" s="12" t="s">
        <v>3402</v>
      </c>
      <c r="UGG1" s="12" t="s">
        <v>1902</v>
      </c>
      <c r="UGH1" s="12" t="s">
        <v>2089</v>
      </c>
      <c r="UGI1" s="12" t="s">
        <v>2090</v>
      </c>
      <c r="UGJ1" s="12" t="s">
        <v>2092</v>
      </c>
      <c r="UGK1" s="12" t="s">
        <v>3400</v>
      </c>
      <c r="UGL1" s="12" t="s">
        <v>75</v>
      </c>
      <c r="UGM1" s="12" t="s">
        <v>126</v>
      </c>
      <c r="UGN1" s="12" t="s">
        <v>3402</v>
      </c>
      <c r="UGO1" s="12" t="s">
        <v>1902</v>
      </c>
      <c r="UGP1" s="12" t="s">
        <v>2089</v>
      </c>
      <c r="UGQ1" s="12" t="s">
        <v>2090</v>
      </c>
      <c r="UGR1" s="12" t="s">
        <v>2092</v>
      </c>
      <c r="UGS1" s="12" t="s">
        <v>3400</v>
      </c>
      <c r="UGT1" s="12" t="s">
        <v>75</v>
      </c>
      <c r="UGU1" s="12" t="s">
        <v>126</v>
      </c>
      <c r="UGV1" s="12" t="s">
        <v>3402</v>
      </c>
      <c r="UGW1" s="12" t="s">
        <v>1902</v>
      </c>
      <c r="UGX1" s="12" t="s">
        <v>2089</v>
      </c>
      <c r="UGY1" s="12" t="s">
        <v>2090</v>
      </c>
      <c r="UGZ1" s="12" t="s">
        <v>2092</v>
      </c>
      <c r="UHA1" s="12" t="s">
        <v>3400</v>
      </c>
      <c r="UHB1" s="12" t="s">
        <v>75</v>
      </c>
      <c r="UHC1" s="12" t="s">
        <v>126</v>
      </c>
      <c r="UHD1" s="12" t="s">
        <v>3402</v>
      </c>
      <c r="UHE1" s="12" t="s">
        <v>1902</v>
      </c>
      <c r="UHF1" s="12" t="s">
        <v>2089</v>
      </c>
      <c r="UHG1" s="12" t="s">
        <v>2090</v>
      </c>
      <c r="UHH1" s="12" t="s">
        <v>2092</v>
      </c>
      <c r="UHI1" s="12" t="s">
        <v>3400</v>
      </c>
      <c r="UHJ1" s="12" t="s">
        <v>75</v>
      </c>
      <c r="UHK1" s="12" t="s">
        <v>126</v>
      </c>
      <c r="UHL1" s="12" t="s">
        <v>3402</v>
      </c>
      <c r="UHM1" s="12" t="s">
        <v>1902</v>
      </c>
      <c r="UHN1" s="12" t="s">
        <v>2089</v>
      </c>
      <c r="UHO1" s="12" t="s">
        <v>2090</v>
      </c>
      <c r="UHP1" s="12" t="s">
        <v>2092</v>
      </c>
      <c r="UHQ1" s="12" t="s">
        <v>3400</v>
      </c>
      <c r="UHR1" s="12" t="s">
        <v>75</v>
      </c>
      <c r="UHS1" s="12" t="s">
        <v>126</v>
      </c>
      <c r="UHT1" s="12" t="s">
        <v>3402</v>
      </c>
      <c r="UHU1" s="12" t="s">
        <v>1902</v>
      </c>
      <c r="UHV1" s="12" t="s">
        <v>2089</v>
      </c>
      <c r="UHW1" s="12" t="s">
        <v>2090</v>
      </c>
      <c r="UHX1" s="12" t="s">
        <v>2092</v>
      </c>
      <c r="UHY1" s="12" t="s">
        <v>3400</v>
      </c>
      <c r="UHZ1" s="12" t="s">
        <v>75</v>
      </c>
      <c r="UIA1" s="12" t="s">
        <v>126</v>
      </c>
      <c r="UIB1" s="12" t="s">
        <v>3402</v>
      </c>
      <c r="UIC1" s="12" t="s">
        <v>1902</v>
      </c>
      <c r="UID1" s="12" t="s">
        <v>2089</v>
      </c>
      <c r="UIE1" s="12" t="s">
        <v>2090</v>
      </c>
      <c r="UIF1" s="12" t="s">
        <v>2092</v>
      </c>
      <c r="UIG1" s="12" t="s">
        <v>3400</v>
      </c>
      <c r="UIH1" s="12" t="s">
        <v>75</v>
      </c>
      <c r="UII1" s="12" t="s">
        <v>126</v>
      </c>
      <c r="UIJ1" s="12" t="s">
        <v>3402</v>
      </c>
      <c r="UIK1" s="12" t="s">
        <v>1902</v>
      </c>
      <c r="UIL1" s="12" t="s">
        <v>2089</v>
      </c>
      <c r="UIM1" s="12" t="s">
        <v>2090</v>
      </c>
      <c r="UIN1" s="12" t="s">
        <v>2092</v>
      </c>
      <c r="UIO1" s="12" t="s">
        <v>3400</v>
      </c>
      <c r="UIP1" s="12" t="s">
        <v>75</v>
      </c>
      <c r="UIQ1" s="12" t="s">
        <v>126</v>
      </c>
      <c r="UIR1" s="12" t="s">
        <v>3402</v>
      </c>
      <c r="UIS1" s="12" t="s">
        <v>1902</v>
      </c>
      <c r="UIT1" s="12" t="s">
        <v>2089</v>
      </c>
      <c r="UIU1" s="12" t="s">
        <v>2090</v>
      </c>
      <c r="UIV1" s="12" t="s">
        <v>2092</v>
      </c>
      <c r="UIW1" s="12" t="s">
        <v>3400</v>
      </c>
      <c r="UIX1" s="12" t="s">
        <v>75</v>
      </c>
      <c r="UIY1" s="12" t="s">
        <v>126</v>
      </c>
      <c r="UIZ1" s="12" t="s">
        <v>3402</v>
      </c>
      <c r="UJA1" s="12" t="s">
        <v>1902</v>
      </c>
      <c r="UJB1" s="12" t="s">
        <v>2089</v>
      </c>
      <c r="UJC1" s="12" t="s">
        <v>2090</v>
      </c>
      <c r="UJD1" s="12" t="s">
        <v>2092</v>
      </c>
      <c r="UJE1" s="12" t="s">
        <v>3400</v>
      </c>
      <c r="UJF1" s="12" t="s">
        <v>75</v>
      </c>
      <c r="UJG1" s="12" t="s">
        <v>126</v>
      </c>
      <c r="UJH1" s="12" t="s">
        <v>3402</v>
      </c>
      <c r="UJI1" s="12" t="s">
        <v>1902</v>
      </c>
      <c r="UJJ1" s="12" t="s">
        <v>2089</v>
      </c>
      <c r="UJK1" s="12" t="s">
        <v>2090</v>
      </c>
      <c r="UJL1" s="12" t="s">
        <v>2092</v>
      </c>
      <c r="UJM1" s="12" t="s">
        <v>3400</v>
      </c>
      <c r="UJN1" s="12" t="s">
        <v>75</v>
      </c>
      <c r="UJO1" s="12" t="s">
        <v>126</v>
      </c>
      <c r="UJP1" s="12" t="s">
        <v>3402</v>
      </c>
      <c r="UJQ1" s="12" t="s">
        <v>1902</v>
      </c>
      <c r="UJR1" s="12" t="s">
        <v>2089</v>
      </c>
      <c r="UJS1" s="12" t="s">
        <v>2090</v>
      </c>
      <c r="UJT1" s="12" t="s">
        <v>2092</v>
      </c>
      <c r="UJU1" s="12" t="s">
        <v>3400</v>
      </c>
      <c r="UJV1" s="12" t="s">
        <v>75</v>
      </c>
      <c r="UJW1" s="12" t="s">
        <v>126</v>
      </c>
      <c r="UJX1" s="12" t="s">
        <v>3402</v>
      </c>
      <c r="UJY1" s="12" t="s">
        <v>1902</v>
      </c>
      <c r="UJZ1" s="12" t="s">
        <v>2089</v>
      </c>
      <c r="UKA1" s="12" t="s">
        <v>2090</v>
      </c>
      <c r="UKB1" s="12" t="s">
        <v>2092</v>
      </c>
      <c r="UKC1" s="12" t="s">
        <v>3400</v>
      </c>
      <c r="UKD1" s="12" t="s">
        <v>75</v>
      </c>
      <c r="UKE1" s="12" t="s">
        <v>126</v>
      </c>
      <c r="UKF1" s="12" t="s">
        <v>3402</v>
      </c>
      <c r="UKG1" s="12" t="s">
        <v>1902</v>
      </c>
      <c r="UKH1" s="12" t="s">
        <v>2089</v>
      </c>
      <c r="UKI1" s="12" t="s">
        <v>2090</v>
      </c>
      <c r="UKJ1" s="12" t="s">
        <v>2092</v>
      </c>
      <c r="UKK1" s="12" t="s">
        <v>3400</v>
      </c>
      <c r="UKL1" s="12" t="s">
        <v>75</v>
      </c>
      <c r="UKM1" s="12" t="s">
        <v>126</v>
      </c>
      <c r="UKN1" s="12" t="s">
        <v>3402</v>
      </c>
      <c r="UKO1" s="12" t="s">
        <v>1902</v>
      </c>
      <c r="UKP1" s="12" t="s">
        <v>2089</v>
      </c>
      <c r="UKQ1" s="12" t="s">
        <v>2090</v>
      </c>
      <c r="UKR1" s="12" t="s">
        <v>2092</v>
      </c>
      <c r="UKS1" s="12" t="s">
        <v>3400</v>
      </c>
      <c r="UKT1" s="12" t="s">
        <v>75</v>
      </c>
      <c r="UKU1" s="12" t="s">
        <v>126</v>
      </c>
      <c r="UKV1" s="12" t="s">
        <v>3402</v>
      </c>
      <c r="UKW1" s="12" t="s">
        <v>1902</v>
      </c>
      <c r="UKX1" s="12" t="s">
        <v>2089</v>
      </c>
      <c r="UKY1" s="12" t="s">
        <v>2090</v>
      </c>
      <c r="UKZ1" s="12" t="s">
        <v>2092</v>
      </c>
      <c r="ULA1" s="12" t="s">
        <v>3400</v>
      </c>
      <c r="ULB1" s="12" t="s">
        <v>75</v>
      </c>
      <c r="ULC1" s="12" t="s">
        <v>126</v>
      </c>
      <c r="ULD1" s="12" t="s">
        <v>3402</v>
      </c>
      <c r="ULE1" s="12" t="s">
        <v>1902</v>
      </c>
      <c r="ULF1" s="12" t="s">
        <v>2089</v>
      </c>
      <c r="ULG1" s="12" t="s">
        <v>2090</v>
      </c>
      <c r="ULH1" s="12" t="s">
        <v>2092</v>
      </c>
      <c r="ULI1" s="12" t="s">
        <v>3400</v>
      </c>
      <c r="ULJ1" s="12" t="s">
        <v>75</v>
      </c>
      <c r="ULK1" s="12" t="s">
        <v>126</v>
      </c>
      <c r="ULL1" s="12" t="s">
        <v>3402</v>
      </c>
      <c r="ULM1" s="12" t="s">
        <v>1902</v>
      </c>
      <c r="ULN1" s="12" t="s">
        <v>2089</v>
      </c>
      <c r="ULO1" s="12" t="s">
        <v>2090</v>
      </c>
      <c r="ULP1" s="12" t="s">
        <v>2092</v>
      </c>
      <c r="ULQ1" s="12" t="s">
        <v>3400</v>
      </c>
      <c r="ULR1" s="12" t="s">
        <v>75</v>
      </c>
      <c r="ULS1" s="12" t="s">
        <v>126</v>
      </c>
      <c r="ULT1" s="12" t="s">
        <v>3402</v>
      </c>
      <c r="ULU1" s="12" t="s">
        <v>1902</v>
      </c>
      <c r="ULV1" s="12" t="s">
        <v>2089</v>
      </c>
      <c r="ULW1" s="12" t="s">
        <v>2090</v>
      </c>
      <c r="ULX1" s="12" t="s">
        <v>2092</v>
      </c>
      <c r="ULY1" s="12" t="s">
        <v>3400</v>
      </c>
      <c r="ULZ1" s="12" t="s">
        <v>75</v>
      </c>
      <c r="UMA1" s="12" t="s">
        <v>126</v>
      </c>
      <c r="UMB1" s="12" t="s">
        <v>3402</v>
      </c>
      <c r="UMC1" s="12" t="s">
        <v>1902</v>
      </c>
      <c r="UMD1" s="12" t="s">
        <v>2089</v>
      </c>
      <c r="UME1" s="12" t="s">
        <v>2090</v>
      </c>
      <c r="UMF1" s="12" t="s">
        <v>2092</v>
      </c>
      <c r="UMG1" s="12" t="s">
        <v>3400</v>
      </c>
      <c r="UMH1" s="12" t="s">
        <v>75</v>
      </c>
      <c r="UMI1" s="12" t="s">
        <v>126</v>
      </c>
      <c r="UMJ1" s="12" t="s">
        <v>3402</v>
      </c>
      <c r="UMK1" s="12" t="s">
        <v>1902</v>
      </c>
      <c r="UML1" s="12" t="s">
        <v>2089</v>
      </c>
      <c r="UMM1" s="12" t="s">
        <v>2090</v>
      </c>
      <c r="UMN1" s="12" t="s">
        <v>2092</v>
      </c>
      <c r="UMO1" s="12" t="s">
        <v>3400</v>
      </c>
      <c r="UMP1" s="12" t="s">
        <v>75</v>
      </c>
      <c r="UMQ1" s="12" t="s">
        <v>126</v>
      </c>
      <c r="UMR1" s="12" t="s">
        <v>3402</v>
      </c>
      <c r="UMS1" s="12" t="s">
        <v>1902</v>
      </c>
      <c r="UMT1" s="12" t="s">
        <v>2089</v>
      </c>
      <c r="UMU1" s="12" t="s">
        <v>2090</v>
      </c>
      <c r="UMV1" s="12" t="s">
        <v>2092</v>
      </c>
      <c r="UMW1" s="12" t="s">
        <v>3400</v>
      </c>
      <c r="UMX1" s="12" t="s">
        <v>75</v>
      </c>
      <c r="UMY1" s="12" t="s">
        <v>126</v>
      </c>
      <c r="UMZ1" s="12" t="s">
        <v>3402</v>
      </c>
      <c r="UNA1" s="12" t="s">
        <v>1902</v>
      </c>
      <c r="UNB1" s="12" t="s">
        <v>2089</v>
      </c>
      <c r="UNC1" s="12" t="s">
        <v>2090</v>
      </c>
      <c r="UND1" s="12" t="s">
        <v>2092</v>
      </c>
      <c r="UNE1" s="12" t="s">
        <v>3400</v>
      </c>
      <c r="UNF1" s="12" t="s">
        <v>75</v>
      </c>
      <c r="UNG1" s="12" t="s">
        <v>126</v>
      </c>
      <c r="UNH1" s="12" t="s">
        <v>3402</v>
      </c>
      <c r="UNI1" s="12" t="s">
        <v>1902</v>
      </c>
      <c r="UNJ1" s="12" t="s">
        <v>2089</v>
      </c>
      <c r="UNK1" s="12" t="s">
        <v>2090</v>
      </c>
      <c r="UNL1" s="12" t="s">
        <v>2092</v>
      </c>
      <c r="UNM1" s="12" t="s">
        <v>3400</v>
      </c>
      <c r="UNN1" s="12" t="s">
        <v>75</v>
      </c>
      <c r="UNO1" s="12" t="s">
        <v>126</v>
      </c>
      <c r="UNP1" s="12" t="s">
        <v>3402</v>
      </c>
      <c r="UNQ1" s="12" t="s">
        <v>1902</v>
      </c>
      <c r="UNR1" s="12" t="s">
        <v>2089</v>
      </c>
      <c r="UNS1" s="12" t="s">
        <v>2090</v>
      </c>
      <c r="UNT1" s="12" t="s">
        <v>2092</v>
      </c>
      <c r="UNU1" s="12" t="s">
        <v>3400</v>
      </c>
      <c r="UNV1" s="12" t="s">
        <v>75</v>
      </c>
      <c r="UNW1" s="12" t="s">
        <v>126</v>
      </c>
      <c r="UNX1" s="12" t="s">
        <v>3402</v>
      </c>
      <c r="UNY1" s="12" t="s">
        <v>1902</v>
      </c>
      <c r="UNZ1" s="12" t="s">
        <v>2089</v>
      </c>
      <c r="UOA1" s="12" t="s">
        <v>2090</v>
      </c>
      <c r="UOB1" s="12" t="s">
        <v>2092</v>
      </c>
      <c r="UOC1" s="12" t="s">
        <v>3400</v>
      </c>
      <c r="UOD1" s="12" t="s">
        <v>75</v>
      </c>
      <c r="UOE1" s="12" t="s">
        <v>126</v>
      </c>
      <c r="UOF1" s="12" t="s">
        <v>3402</v>
      </c>
      <c r="UOG1" s="12" t="s">
        <v>1902</v>
      </c>
      <c r="UOH1" s="12" t="s">
        <v>2089</v>
      </c>
      <c r="UOI1" s="12" t="s">
        <v>2090</v>
      </c>
      <c r="UOJ1" s="12" t="s">
        <v>2092</v>
      </c>
      <c r="UOK1" s="12" t="s">
        <v>3400</v>
      </c>
      <c r="UOL1" s="12" t="s">
        <v>75</v>
      </c>
      <c r="UOM1" s="12" t="s">
        <v>126</v>
      </c>
      <c r="UON1" s="12" t="s">
        <v>3402</v>
      </c>
      <c r="UOO1" s="12" t="s">
        <v>1902</v>
      </c>
      <c r="UOP1" s="12" t="s">
        <v>2089</v>
      </c>
      <c r="UOQ1" s="12" t="s">
        <v>2090</v>
      </c>
      <c r="UOR1" s="12" t="s">
        <v>2092</v>
      </c>
      <c r="UOS1" s="12" t="s">
        <v>3400</v>
      </c>
      <c r="UOT1" s="12" t="s">
        <v>75</v>
      </c>
      <c r="UOU1" s="12" t="s">
        <v>126</v>
      </c>
      <c r="UOV1" s="12" t="s">
        <v>3402</v>
      </c>
      <c r="UOW1" s="12" t="s">
        <v>1902</v>
      </c>
      <c r="UOX1" s="12" t="s">
        <v>2089</v>
      </c>
      <c r="UOY1" s="12" t="s">
        <v>2090</v>
      </c>
      <c r="UOZ1" s="12" t="s">
        <v>2092</v>
      </c>
      <c r="UPA1" s="12" t="s">
        <v>3400</v>
      </c>
      <c r="UPB1" s="12" t="s">
        <v>75</v>
      </c>
      <c r="UPC1" s="12" t="s">
        <v>126</v>
      </c>
      <c r="UPD1" s="12" t="s">
        <v>3402</v>
      </c>
      <c r="UPE1" s="12" t="s">
        <v>1902</v>
      </c>
      <c r="UPF1" s="12" t="s">
        <v>2089</v>
      </c>
      <c r="UPG1" s="12" t="s">
        <v>2090</v>
      </c>
      <c r="UPH1" s="12" t="s">
        <v>2092</v>
      </c>
      <c r="UPI1" s="12" t="s">
        <v>3400</v>
      </c>
      <c r="UPJ1" s="12" t="s">
        <v>75</v>
      </c>
      <c r="UPK1" s="12" t="s">
        <v>126</v>
      </c>
      <c r="UPL1" s="12" t="s">
        <v>3402</v>
      </c>
      <c r="UPM1" s="12" t="s">
        <v>1902</v>
      </c>
      <c r="UPN1" s="12" t="s">
        <v>2089</v>
      </c>
      <c r="UPO1" s="12" t="s">
        <v>2090</v>
      </c>
      <c r="UPP1" s="12" t="s">
        <v>2092</v>
      </c>
      <c r="UPQ1" s="12" t="s">
        <v>3400</v>
      </c>
      <c r="UPR1" s="12" t="s">
        <v>75</v>
      </c>
      <c r="UPS1" s="12" t="s">
        <v>126</v>
      </c>
      <c r="UPT1" s="12" t="s">
        <v>3402</v>
      </c>
      <c r="UPU1" s="12" t="s">
        <v>1902</v>
      </c>
      <c r="UPV1" s="12" t="s">
        <v>2089</v>
      </c>
      <c r="UPW1" s="12" t="s">
        <v>2090</v>
      </c>
      <c r="UPX1" s="12" t="s">
        <v>2092</v>
      </c>
      <c r="UPY1" s="12" t="s">
        <v>3400</v>
      </c>
      <c r="UPZ1" s="12" t="s">
        <v>75</v>
      </c>
      <c r="UQA1" s="12" t="s">
        <v>126</v>
      </c>
      <c r="UQB1" s="12" t="s">
        <v>3402</v>
      </c>
      <c r="UQC1" s="12" t="s">
        <v>1902</v>
      </c>
      <c r="UQD1" s="12" t="s">
        <v>2089</v>
      </c>
      <c r="UQE1" s="12" t="s">
        <v>2090</v>
      </c>
      <c r="UQF1" s="12" t="s">
        <v>2092</v>
      </c>
      <c r="UQG1" s="12" t="s">
        <v>3400</v>
      </c>
      <c r="UQH1" s="12" t="s">
        <v>75</v>
      </c>
      <c r="UQI1" s="12" t="s">
        <v>126</v>
      </c>
      <c r="UQJ1" s="12" t="s">
        <v>3402</v>
      </c>
      <c r="UQK1" s="12" t="s">
        <v>1902</v>
      </c>
      <c r="UQL1" s="12" t="s">
        <v>2089</v>
      </c>
      <c r="UQM1" s="12" t="s">
        <v>2090</v>
      </c>
      <c r="UQN1" s="12" t="s">
        <v>2092</v>
      </c>
      <c r="UQO1" s="12" t="s">
        <v>3400</v>
      </c>
      <c r="UQP1" s="12" t="s">
        <v>75</v>
      </c>
      <c r="UQQ1" s="12" t="s">
        <v>126</v>
      </c>
      <c r="UQR1" s="12" t="s">
        <v>3402</v>
      </c>
      <c r="UQS1" s="12" t="s">
        <v>1902</v>
      </c>
      <c r="UQT1" s="12" t="s">
        <v>2089</v>
      </c>
      <c r="UQU1" s="12" t="s">
        <v>2090</v>
      </c>
      <c r="UQV1" s="12" t="s">
        <v>2092</v>
      </c>
      <c r="UQW1" s="12" t="s">
        <v>3400</v>
      </c>
      <c r="UQX1" s="12" t="s">
        <v>75</v>
      </c>
      <c r="UQY1" s="12" t="s">
        <v>126</v>
      </c>
      <c r="UQZ1" s="12" t="s">
        <v>3402</v>
      </c>
      <c r="URA1" s="12" t="s">
        <v>1902</v>
      </c>
      <c r="URB1" s="12" t="s">
        <v>2089</v>
      </c>
      <c r="URC1" s="12" t="s">
        <v>2090</v>
      </c>
      <c r="URD1" s="12" t="s">
        <v>2092</v>
      </c>
      <c r="URE1" s="12" t="s">
        <v>3400</v>
      </c>
      <c r="URF1" s="12" t="s">
        <v>75</v>
      </c>
      <c r="URG1" s="12" t="s">
        <v>126</v>
      </c>
      <c r="URH1" s="12" t="s">
        <v>3402</v>
      </c>
      <c r="URI1" s="12" t="s">
        <v>1902</v>
      </c>
      <c r="URJ1" s="12" t="s">
        <v>2089</v>
      </c>
      <c r="URK1" s="12" t="s">
        <v>2090</v>
      </c>
      <c r="URL1" s="12" t="s">
        <v>2092</v>
      </c>
      <c r="URM1" s="12" t="s">
        <v>3400</v>
      </c>
      <c r="URN1" s="12" t="s">
        <v>75</v>
      </c>
      <c r="URO1" s="12" t="s">
        <v>126</v>
      </c>
      <c r="URP1" s="12" t="s">
        <v>3402</v>
      </c>
      <c r="URQ1" s="12" t="s">
        <v>1902</v>
      </c>
      <c r="URR1" s="12" t="s">
        <v>2089</v>
      </c>
      <c r="URS1" s="12" t="s">
        <v>2090</v>
      </c>
      <c r="URT1" s="12" t="s">
        <v>2092</v>
      </c>
      <c r="URU1" s="12" t="s">
        <v>3400</v>
      </c>
      <c r="URV1" s="12" t="s">
        <v>75</v>
      </c>
      <c r="URW1" s="12" t="s">
        <v>126</v>
      </c>
      <c r="URX1" s="12" t="s">
        <v>3402</v>
      </c>
      <c r="URY1" s="12" t="s">
        <v>1902</v>
      </c>
      <c r="URZ1" s="12" t="s">
        <v>2089</v>
      </c>
      <c r="USA1" s="12" t="s">
        <v>2090</v>
      </c>
      <c r="USB1" s="12" t="s">
        <v>2092</v>
      </c>
      <c r="USC1" s="12" t="s">
        <v>3400</v>
      </c>
      <c r="USD1" s="12" t="s">
        <v>75</v>
      </c>
      <c r="USE1" s="12" t="s">
        <v>126</v>
      </c>
      <c r="USF1" s="12" t="s">
        <v>3402</v>
      </c>
      <c r="USG1" s="12" t="s">
        <v>1902</v>
      </c>
      <c r="USH1" s="12" t="s">
        <v>2089</v>
      </c>
      <c r="USI1" s="12" t="s">
        <v>2090</v>
      </c>
      <c r="USJ1" s="12" t="s">
        <v>2092</v>
      </c>
      <c r="USK1" s="12" t="s">
        <v>3400</v>
      </c>
      <c r="USL1" s="12" t="s">
        <v>75</v>
      </c>
      <c r="USM1" s="12" t="s">
        <v>126</v>
      </c>
      <c r="USN1" s="12" t="s">
        <v>3402</v>
      </c>
      <c r="USO1" s="12" t="s">
        <v>1902</v>
      </c>
      <c r="USP1" s="12" t="s">
        <v>2089</v>
      </c>
      <c r="USQ1" s="12" t="s">
        <v>2090</v>
      </c>
      <c r="USR1" s="12" t="s">
        <v>2092</v>
      </c>
      <c r="USS1" s="12" t="s">
        <v>3400</v>
      </c>
      <c r="UST1" s="12" t="s">
        <v>75</v>
      </c>
      <c r="USU1" s="12" t="s">
        <v>126</v>
      </c>
      <c r="USV1" s="12" t="s">
        <v>3402</v>
      </c>
      <c r="USW1" s="12" t="s">
        <v>1902</v>
      </c>
      <c r="USX1" s="12" t="s">
        <v>2089</v>
      </c>
      <c r="USY1" s="12" t="s">
        <v>2090</v>
      </c>
      <c r="USZ1" s="12" t="s">
        <v>2092</v>
      </c>
      <c r="UTA1" s="12" t="s">
        <v>3400</v>
      </c>
      <c r="UTB1" s="12" t="s">
        <v>75</v>
      </c>
      <c r="UTC1" s="12" t="s">
        <v>126</v>
      </c>
      <c r="UTD1" s="12" t="s">
        <v>3402</v>
      </c>
      <c r="UTE1" s="12" t="s">
        <v>1902</v>
      </c>
      <c r="UTF1" s="12" t="s">
        <v>2089</v>
      </c>
      <c r="UTG1" s="12" t="s">
        <v>2090</v>
      </c>
      <c r="UTH1" s="12" t="s">
        <v>2092</v>
      </c>
      <c r="UTI1" s="12" t="s">
        <v>3400</v>
      </c>
      <c r="UTJ1" s="12" t="s">
        <v>75</v>
      </c>
      <c r="UTK1" s="12" t="s">
        <v>126</v>
      </c>
      <c r="UTL1" s="12" t="s">
        <v>3402</v>
      </c>
      <c r="UTM1" s="12" t="s">
        <v>1902</v>
      </c>
      <c r="UTN1" s="12" t="s">
        <v>2089</v>
      </c>
      <c r="UTO1" s="12" t="s">
        <v>2090</v>
      </c>
      <c r="UTP1" s="12" t="s">
        <v>2092</v>
      </c>
      <c r="UTQ1" s="12" t="s">
        <v>3400</v>
      </c>
      <c r="UTR1" s="12" t="s">
        <v>75</v>
      </c>
      <c r="UTS1" s="12" t="s">
        <v>126</v>
      </c>
      <c r="UTT1" s="12" t="s">
        <v>3402</v>
      </c>
      <c r="UTU1" s="12" t="s">
        <v>1902</v>
      </c>
      <c r="UTV1" s="12" t="s">
        <v>2089</v>
      </c>
      <c r="UTW1" s="12" t="s">
        <v>2090</v>
      </c>
      <c r="UTX1" s="12" t="s">
        <v>2092</v>
      </c>
      <c r="UTY1" s="12" t="s">
        <v>3400</v>
      </c>
      <c r="UTZ1" s="12" t="s">
        <v>75</v>
      </c>
      <c r="UUA1" s="12" t="s">
        <v>126</v>
      </c>
      <c r="UUB1" s="12" t="s">
        <v>3402</v>
      </c>
      <c r="UUC1" s="12" t="s">
        <v>1902</v>
      </c>
      <c r="UUD1" s="12" t="s">
        <v>2089</v>
      </c>
      <c r="UUE1" s="12" t="s">
        <v>2090</v>
      </c>
      <c r="UUF1" s="12" t="s">
        <v>2092</v>
      </c>
      <c r="UUG1" s="12" t="s">
        <v>3400</v>
      </c>
      <c r="UUH1" s="12" t="s">
        <v>75</v>
      </c>
      <c r="UUI1" s="12" t="s">
        <v>126</v>
      </c>
      <c r="UUJ1" s="12" t="s">
        <v>3402</v>
      </c>
      <c r="UUK1" s="12" t="s">
        <v>1902</v>
      </c>
      <c r="UUL1" s="12" t="s">
        <v>2089</v>
      </c>
      <c r="UUM1" s="12" t="s">
        <v>2090</v>
      </c>
      <c r="UUN1" s="12" t="s">
        <v>2092</v>
      </c>
      <c r="UUO1" s="12" t="s">
        <v>3400</v>
      </c>
      <c r="UUP1" s="12" t="s">
        <v>75</v>
      </c>
      <c r="UUQ1" s="12" t="s">
        <v>126</v>
      </c>
      <c r="UUR1" s="12" t="s">
        <v>3402</v>
      </c>
      <c r="UUS1" s="12" t="s">
        <v>1902</v>
      </c>
      <c r="UUT1" s="12" t="s">
        <v>2089</v>
      </c>
      <c r="UUU1" s="12" t="s">
        <v>2090</v>
      </c>
      <c r="UUV1" s="12" t="s">
        <v>2092</v>
      </c>
      <c r="UUW1" s="12" t="s">
        <v>3400</v>
      </c>
      <c r="UUX1" s="12" t="s">
        <v>75</v>
      </c>
      <c r="UUY1" s="12" t="s">
        <v>126</v>
      </c>
      <c r="UUZ1" s="12" t="s">
        <v>3402</v>
      </c>
      <c r="UVA1" s="12" t="s">
        <v>1902</v>
      </c>
      <c r="UVB1" s="12" t="s">
        <v>2089</v>
      </c>
      <c r="UVC1" s="12" t="s">
        <v>2090</v>
      </c>
      <c r="UVD1" s="12" t="s">
        <v>2092</v>
      </c>
      <c r="UVE1" s="12" t="s">
        <v>3400</v>
      </c>
      <c r="UVF1" s="12" t="s">
        <v>75</v>
      </c>
      <c r="UVG1" s="12" t="s">
        <v>126</v>
      </c>
      <c r="UVH1" s="12" t="s">
        <v>3402</v>
      </c>
      <c r="UVI1" s="12" t="s">
        <v>1902</v>
      </c>
      <c r="UVJ1" s="12" t="s">
        <v>2089</v>
      </c>
      <c r="UVK1" s="12" t="s">
        <v>2090</v>
      </c>
      <c r="UVL1" s="12" t="s">
        <v>2092</v>
      </c>
      <c r="UVM1" s="12" t="s">
        <v>3400</v>
      </c>
      <c r="UVN1" s="12" t="s">
        <v>75</v>
      </c>
      <c r="UVO1" s="12" t="s">
        <v>126</v>
      </c>
      <c r="UVP1" s="12" t="s">
        <v>3402</v>
      </c>
      <c r="UVQ1" s="12" t="s">
        <v>1902</v>
      </c>
      <c r="UVR1" s="12" t="s">
        <v>2089</v>
      </c>
      <c r="UVS1" s="12" t="s">
        <v>2090</v>
      </c>
      <c r="UVT1" s="12" t="s">
        <v>2092</v>
      </c>
      <c r="UVU1" s="12" t="s">
        <v>3400</v>
      </c>
      <c r="UVV1" s="12" t="s">
        <v>75</v>
      </c>
      <c r="UVW1" s="12" t="s">
        <v>126</v>
      </c>
      <c r="UVX1" s="12" t="s">
        <v>3402</v>
      </c>
      <c r="UVY1" s="12" t="s">
        <v>1902</v>
      </c>
      <c r="UVZ1" s="12" t="s">
        <v>2089</v>
      </c>
      <c r="UWA1" s="12" t="s">
        <v>2090</v>
      </c>
      <c r="UWB1" s="12" t="s">
        <v>2092</v>
      </c>
      <c r="UWC1" s="12" t="s">
        <v>3400</v>
      </c>
      <c r="UWD1" s="12" t="s">
        <v>75</v>
      </c>
      <c r="UWE1" s="12" t="s">
        <v>126</v>
      </c>
      <c r="UWF1" s="12" t="s">
        <v>3402</v>
      </c>
      <c r="UWG1" s="12" t="s">
        <v>1902</v>
      </c>
      <c r="UWH1" s="12" t="s">
        <v>2089</v>
      </c>
      <c r="UWI1" s="12" t="s">
        <v>2090</v>
      </c>
      <c r="UWJ1" s="12" t="s">
        <v>2092</v>
      </c>
      <c r="UWK1" s="12" t="s">
        <v>3400</v>
      </c>
      <c r="UWL1" s="12" t="s">
        <v>75</v>
      </c>
      <c r="UWM1" s="12" t="s">
        <v>126</v>
      </c>
      <c r="UWN1" s="12" t="s">
        <v>3402</v>
      </c>
      <c r="UWO1" s="12" t="s">
        <v>1902</v>
      </c>
      <c r="UWP1" s="12" t="s">
        <v>2089</v>
      </c>
      <c r="UWQ1" s="12" t="s">
        <v>2090</v>
      </c>
      <c r="UWR1" s="12" t="s">
        <v>2092</v>
      </c>
      <c r="UWS1" s="12" t="s">
        <v>3400</v>
      </c>
      <c r="UWT1" s="12" t="s">
        <v>75</v>
      </c>
      <c r="UWU1" s="12" t="s">
        <v>126</v>
      </c>
      <c r="UWV1" s="12" t="s">
        <v>3402</v>
      </c>
      <c r="UWW1" s="12" t="s">
        <v>1902</v>
      </c>
      <c r="UWX1" s="12" t="s">
        <v>2089</v>
      </c>
      <c r="UWY1" s="12" t="s">
        <v>2090</v>
      </c>
      <c r="UWZ1" s="12" t="s">
        <v>2092</v>
      </c>
      <c r="UXA1" s="12" t="s">
        <v>3400</v>
      </c>
      <c r="UXB1" s="12" t="s">
        <v>75</v>
      </c>
      <c r="UXC1" s="12" t="s">
        <v>126</v>
      </c>
      <c r="UXD1" s="12" t="s">
        <v>3402</v>
      </c>
      <c r="UXE1" s="12" t="s">
        <v>1902</v>
      </c>
      <c r="UXF1" s="12" t="s">
        <v>2089</v>
      </c>
      <c r="UXG1" s="12" t="s">
        <v>2090</v>
      </c>
      <c r="UXH1" s="12" t="s">
        <v>2092</v>
      </c>
      <c r="UXI1" s="12" t="s">
        <v>3400</v>
      </c>
      <c r="UXJ1" s="12" t="s">
        <v>75</v>
      </c>
      <c r="UXK1" s="12" t="s">
        <v>126</v>
      </c>
      <c r="UXL1" s="12" t="s">
        <v>3402</v>
      </c>
      <c r="UXM1" s="12" t="s">
        <v>1902</v>
      </c>
      <c r="UXN1" s="12" t="s">
        <v>2089</v>
      </c>
      <c r="UXO1" s="12" t="s">
        <v>2090</v>
      </c>
      <c r="UXP1" s="12" t="s">
        <v>2092</v>
      </c>
      <c r="UXQ1" s="12" t="s">
        <v>3400</v>
      </c>
      <c r="UXR1" s="12" t="s">
        <v>75</v>
      </c>
      <c r="UXS1" s="12" t="s">
        <v>126</v>
      </c>
      <c r="UXT1" s="12" t="s">
        <v>3402</v>
      </c>
      <c r="UXU1" s="12" t="s">
        <v>1902</v>
      </c>
      <c r="UXV1" s="12" t="s">
        <v>2089</v>
      </c>
      <c r="UXW1" s="12" t="s">
        <v>2090</v>
      </c>
      <c r="UXX1" s="12" t="s">
        <v>2092</v>
      </c>
      <c r="UXY1" s="12" t="s">
        <v>3400</v>
      </c>
      <c r="UXZ1" s="12" t="s">
        <v>75</v>
      </c>
      <c r="UYA1" s="12" t="s">
        <v>126</v>
      </c>
      <c r="UYB1" s="12" t="s">
        <v>3402</v>
      </c>
      <c r="UYC1" s="12" t="s">
        <v>1902</v>
      </c>
      <c r="UYD1" s="12" t="s">
        <v>2089</v>
      </c>
      <c r="UYE1" s="12" t="s">
        <v>2090</v>
      </c>
      <c r="UYF1" s="12" t="s">
        <v>2092</v>
      </c>
      <c r="UYG1" s="12" t="s">
        <v>3400</v>
      </c>
      <c r="UYH1" s="12" t="s">
        <v>75</v>
      </c>
      <c r="UYI1" s="12" t="s">
        <v>126</v>
      </c>
      <c r="UYJ1" s="12" t="s">
        <v>3402</v>
      </c>
      <c r="UYK1" s="12" t="s">
        <v>1902</v>
      </c>
      <c r="UYL1" s="12" t="s">
        <v>2089</v>
      </c>
      <c r="UYM1" s="12" t="s">
        <v>2090</v>
      </c>
      <c r="UYN1" s="12" t="s">
        <v>2092</v>
      </c>
      <c r="UYO1" s="12" t="s">
        <v>3400</v>
      </c>
      <c r="UYP1" s="12" t="s">
        <v>75</v>
      </c>
      <c r="UYQ1" s="12" t="s">
        <v>126</v>
      </c>
      <c r="UYR1" s="12" t="s">
        <v>3402</v>
      </c>
      <c r="UYS1" s="12" t="s">
        <v>1902</v>
      </c>
      <c r="UYT1" s="12" t="s">
        <v>2089</v>
      </c>
      <c r="UYU1" s="12" t="s">
        <v>2090</v>
      </c>
      <c r="UYV1" s="12" t="s">
        <v>2092</v>
      </c>
      <c r="UYW1" s="12" t="s">
        <v>3400</v>
      </c>
      <c r="UYX1" s="12" t="s">
        <v>75</v>
      </c>
      <c r="UYY1" s="12" t="s">
        <v>126</v>
      </c>
      <c r="UYZ1" s="12" t="s">
        <v>3402</v>
      </c>
      <c r="UZA1" s="12" t="s">
        <v>1902</v>
      </c>
      <c r="UZB1" s="12" t="s">
        <v>2089</v>
      </c>
      <c r="UZC1" s="12" t="s">
        <v>2090</v>
      </c>
      <c r="UZD1" s="12" t="s">
        <v>2092</v>
      </c>
      <c r="UZE1" s="12" t="s">
        <v>3400</v>
      </c>
      <c r="UZF1" s="12" t="s">
        <v>75</v>
      </c>
      <c r="UZG1" s="12" t="s">
        <v>126</v>
      </c>
      <c r="UZH1" s="12" t="s">
        <v>3402</v>
      </c>
      <c r="UZI1" s="12" t="s">
        <v>1902</v>
      </c>
      <c r="UZJ1" s="12" t="s">
        <v>2089</v>
      </c>
      <c r="UZK1" s="12" t="s">
        <v>2090</v>
      </c>
      <c r="UZL1" s="12" t="s">
        <v>2092</v>
      </c>
      <c r="UZM1" s="12" t="s">
        <v>3400</v>
      </c>
      <c r="UZN1" s="12" t="s">
        <v>75</v>
      </c>
      <c r="UZO1" s="12" t="s">
        <v>126</v>
      </c>
      <c r="UZP1" s="12" t="s">
        <v>3402</v>
      </c>
      <c r="UZQ1" s="12" t="s">
        <v>1902</v>
      </c>
      <c r="UZR1" s="12" t="s">
        <v>2089</v>
      </c>
      <c r="UZS1" s="12" t="s">
        <v>2090</v>
      </c>
      <c r="UZT1" s="12" t="s">
        <v>2092</v>
      </c>
      <c r="UZU1" s="12" t="s">
        <v>3400</v>
      </c>
      <c r="UZV1" s="12" t="s">
        <v>75</v>
      </c>
      <c r="UZW1" s="12" t="s">
        <v>126</v>
      </c>
      <c r="UZX1" s="12" t="s">
        <v>3402</v>
      </c>
      <c r="UZY1" s="12" t="s">
        <v>1902</v>
      </c>
      <c r="UZZ1" s="12" t="s">
        <v>2089</v>
      </c>
      <c r="VAA1" s="12" t="s">
        <v>2090</v>
      </c>
      <c r="VAB1" s="12" t="s">
        <v>2092</v>
      </c>
      <c r="VAC1" s="12" t="s">
        <v>3400</v>
      </c>
      <c r="VAD1" s="12" t="s">
        <v>75</v>
      </c>
      <c r="VAE1" s="12" t="s">
        <v>126</v>
      </c>
      <c r="VAF1" s="12" t="s">
        <v>3402</v>
      </c>
      <c r="VAG1" s="12" t="s">
        <v>1902</v>
      </c>
      <c r="VAH1" s="12" t="s">
        <v>2089</v>
      </c>
      <c r="VAI1" s="12" t="s">
        <v>2090</v>
      </c>
      <c r="VAJ1" s="12" t="s">
        <v>2092</v>
      </c>
      <c r="VAK1" s="12" t="s">
        <v>3400</v>
      </c>
      <c r="VAL1" s="12" t="s">
        <v>75</v>
      </c>
      <c r="VAM1" s="12" t="s">
        <v>126</v>
      </c>
      <c r="VAN1" s="12" t="s">
        <v>3402</v>
      </c>
      <c r="VAO1" s="12" t="s">
        <v>1902</v>
      </c>
      <c r="VAP1" s="12" t="s">
        <v>2089</v>
      </c>
      <c r="VAQ1" s="12" t="s">
        <v>2090</v>
      </c>
      <c r="VAR1" s="12" t="s">
        <v>2092</v>
      </c>
      <c r="VAS1" s="12" t="s">
        <v>3400</v>
      </c>
      <c r="VAT1" s="12" t="s">
        <v>75</v>
      </c>
      <c r="VAU1" s="12" t="s">
        <v>126</v>
      </c>
      <c r="VAV1" s="12" t="s">
        <v>3402</v>
      </c>
      <c r="VAW1" s="12" t="s">
        <v>1902</v>
      </c>
      <c r="VAX1" s="12" t="s">
        <v>2089</v>
      </c>
      <c r="VAY1" s="12" t="s">
        <v>2090</v>
      </c>
      <c r="VAZ1" s="12" t="s">
        <v>2092</v>
      </c>
      <c r="VBA1" s="12" t="s">
        <v>3400</v>
      </c>
      <c r="VBB1" s="12" t="s">
        <v>75</v>
      </c>
      <c r="VBC1" s="12" t="s">
        <v>126</v>
      </c>
      <c r="VBD1" s="12" t="s">
        <v>3402</v>
      </c>
      <c r="VBE1" s="12" t="s">
        <v>1902</v>
      </c>
      <c r="VBF1" s="12" t="s">
        <v>2089</v>
      </c>
      <c r="VBG1" s="12" t="s">
        <v>2090</v>
      </c>
      <c r="VBH1" s="12" t="s">
        <v>2092</v>
      </c>
      <c r="VBI1" s="12" t="s">
        <v>3400</v>
      </c>
      <c r="VBJ1" s="12" t="s">
        <v>75</v>
      </c>
      <c r="VBK1" s="12" t="s">
        <v>126</v>
      </c>
      <c r="VBL1" s="12" t="s">
        <v>3402</v>
      </c>
      <c r="VBM1" s="12" t="s">
        <v>1902</v>
      </c>
      <c r="VBN1" s="12" t="s">
        <v>2089</v>
      </c>
      <c r="VBO1" s="12" t="s">
        <v>2090</v>
      </c>
      <c r="VBP1" s="12" t="s">
        <v>2092</v>
      </c>
      <c r="VBQ1" s="12" t="s">
        <v>3400</v>
      </c>
      <c r="VBR1" s="12" t="s">
        <v>75</v>
      </c>
      <c r="VBS1" s="12" t="s">
        <v>126</v>
      </c>
      <c r="VBT1" s="12" t="s">
        <v>3402</v>
      </c>
      <c r="VBU1" s="12" t="s">
        <v>1902</v>
      </c>
      <c r="VBV1" s="12" t="s">
        <v>2089</v>
      </c>
      <c r="VBW1" s="12" t="s">
        <v>2090</v>
      </c>
      <c r="VBX1" s="12" t="s">
        <v>2092</v>
      </c>
      <c r="VBY1" s="12" t="s">
        <v>3400</v>
      </c>
      <c r="VBZ1" s="12" t="s">
        <v>75</v>
      </c>
      <c r="VCA1" s="12" t="s">
        <v>126</v>
      </c>
      <c r="VCB1" s="12" t="s">
        <v>3402</v>
      </c>
      <c r="VCC1" s="12" t="s">
        <v>1902</v>
      </c>
      <c r="VCD1" s="12" t="s">
        <v>2089</v>
      </c>
      <c r="VCE1" s="12" t="s">
        <v>2090</v>
      </c>
      <c r="VCF1" s="12" t="s">
        <v>2092</v>
      </c>
      <c r="VCG1" s="12" t="s">
        <v>3400</v>
      </c>
      <c r="VCH1" s="12" t="s">
        <v>75</v>
      </c>
      <c r="VCI1" s="12" t="s">
        <v>126</v>
      </c>
      <c r="VCJ1" s="12" t="s">
        <v>3402</v>
      </c>
      <c r="VCK1" s="12" t="s">
        <v>1902</v>
      </c>
      <c r="VCL1" s="12" t="s">
        <v>2089</v>
      </c>
      <c r="VCM1" s="12" t="s">
        <v>2090</v>
      </c>
      <c r="VCN1" s="12" t="s">
        <v>2092</v>
      </c>
      <c r="VCO1" s="12" t="s">
        <v>3400</v>
      </c>
      <c r="VCP1" s="12" t="s">
        <v>75</v>
      </c>
      <c r="VCQ1" s="12" t="s">
        <v>126</v>
      </c>
      <c r="VCR1" s="12" t="s">
        <v>3402</v>
      </c>
      <c r="VCS1" s="12" t="s">
        <v>1902</v>
      </c>
      <c r="VCT1" s="12" t="s">
        <v>2089</v>
      </c>
      <c r="VCU1" s="12" t="s">
        <v>2090</v>
      </c>
      <c r="VCV1" s="12" t="s">
        <v>2092</v>
      </c>
      <c r="VCW1" s="12" t="s">
        <v>3400</v>
      </c>
      <c r="VCX1" s="12" t="s">
        <v>75</v>
      </c>
      <c r="VCY1" s="12" t="s">
        <v>126</v>
      </c>
      <c r="VCZ1" s="12" t="s">
        <v>3402</v>
      </c>
      <c r="VDA1" s="12" t="s">
        <v>1902</v>
      </c>
      <c r="VDB1" s="12" t="s">
        <v>2089</v>
      </c>
      <c r="VDC1" s="12" t="s">
        <v>2090</v>
      </c>
      <c r="VDD1" s="12" t="s">
        <v>2092</v>
      </c>
      <c r="VDE1" s="12" t="s">
        <v>3400</v>
      </c>
      <c r="VDF1" s="12" t="s">
        <v>75</v>
      </c>
      <c r="VDG1" s="12" t="s">
        <v>126</v>
      </c>
      <c r="VDH1" s="12" t="s">
        <v>3402</v>
      </c>
      <c r="VDI1" s="12" t="s">
        <v>1902</v>
      </c>
      <c r="VDJ1" s="12" t="s">
        <v>2089</v>
      </c>
      <c r="VDK1" s="12" t="s">
        <v>2090</v>
      </c>
      <c r="VDL1" s="12" t="s">
        <v>2092</v>
      </c>
      <c r="VDM1" s="12" t="s">
        <v>3400</v>
      </c>
      <c r="VDN1" s="12" t="s">
        <v>75</v>
      </c>
      <c r="VDO1" s="12" t="s">
        <v>126</v>
      </c>
      <c r="VDP1" s="12" t="s">
        <v>3402</v>
      </c>
      <c r="VDQ1" s="12" t="s">
        <v>1902</v>
      </c>
      <c r="VDR1" s="12" t="s">
        <v>2089</v>
      </c>
      <c r="VDS1" s="12" t="s">
        <v>2090</v>
      </c>
      <c r="VDT1" s="12" t="s">
        <v>2092</v>
      </c>
      <c r="VDU1" s="12" t="s">
        <v>3400</v>
      </c>
      <c r="VDV1" s="12" t="s">
        <v>75</v>
      </c>
      <c r="VDW1" s="12" t="s">
        <v>126</v>
      </c>
      <c r="VDX1" s="12" t="s">
        <v>3402</v>
      </c>
      <c r="VDY1" s="12" t="s">
        <v>1902</v>
      </c>
      <c r="VDZ1" s="12" t="s">
        <v>2089</v>
      </c>
      <c r="VEA1" s="12" t="s">
        <v>2090</v>
      </c>
      <c r="VEB1" s="12" t="s">
        <v>2092</v>
      </c>
      <c r="VEC1" s="12" t="s">
        <v>3400</v>
      </c>
      <c r="VED1" s="12" t="s">
        <v>75</v>
      </c>
      <c r="VEE1" s="12" t="s">
        <v>126</v>
      </c>
      <c r="VEF1" s="12" t="s">
        <v>3402</v>
      </c>
      <c r="VEG1" s="12" t="s">
        <v>1902</v>
      </c>
      <c r="VEH1" s="12" t="s">
        <v>2089</v>
      </c>
      <c r="VEI1" s="12" t="s">
        <v>2090</v>
      </c>
      <c r="VEJ1" s="12" t="s">
        <v>2092</v>
      </c>
      <c r="VEK1" s="12" t="s">
        <v>3400</v>
      </c>
      <c r="VEL1" s="12" t="s">
        <v>75</v>
      </c>
      <c r="VEM1" s="12" t="s">
        <v>126</v>
      </c>
      <c r="VEN1" s="12" t="s">
        <v>3402</v>
      </c>
      <c r="VEO1" s="12" t="s">
        <v>1902</v>
      </c>
      <c r="VEP1" s="12" t="s">
        <v>2089</v>
      </c>
      <c r="VEQ1" s="12" t="s">
        <v>2090</v>
      </c>
      <c r="VER1" s="12" t="s">
        <v>2092</v>
      </c>
      <c r="VES1" s="12" t="s">
        <v>3400</v>
      </c>
      <c r="VET1" s="12" t="s">
        <v>75</v>
      </c>
      <c r="VEU1" s="12" t="s">
        <v>126</v>
      </c>
      <c r="VEV1" s="12" t="s">
        <v>3402</v>
      </c>
      <c r="VEW1" s="12" t="s">
        <v>1902</v>
      </c>
      <c r="VEX1" s="12" t="s">
        <v>2089</v>
      </c>
      <c r="VEY1" s="12" t="s">
        <v>2090</v>
      </c>
      <c r="VEZ1" s="12" t="s">
        <v>2092</v>
      </c>
      <c r="VFA1" s="12" t="s">
        <v>3400</v>
      </c>
      <c r="VFB1" s="12" t="s">
        <v>75</v>
      </c>
      <c r="VFC1" s="12" t="s">
        <v>126</v>
      </c>
      <c r="VFD1" s="12" t="s">
        <v>3402</v>
      </c>
      <c r="VFE1" s="12" t="s">
        <v>1902</v>
      </c>
      <c r="VFF1" s="12" t="s">
        <v>2089</v>
      </c>
      <c r="VFG1" s="12" t="s">
        <v>2090</v>
      </c>
      <c r="VFH1" s="12" t="s">
        <v>2092</v>
      </c>
      <c r="VFI1" s="12" t="s">
        <v>3400</v>
      </c>
      <c r="VFJ1" s="12" t="s">
        <v>75</v>
      </c>
      <c r="VFK1" s="12" t="s">
        <v>126</v>
      </c>
      <c r="VFL1" s="12" t="s">
        <v>3402</v>
      </c>
      <c r="VFM1" s="12" t="s">
        <v>1902</v>
      </c>
      <c r="VFN1" s="12" t="s">
        <v>2089</v>
      </c>
      <c r="VFO1" s="12" t="s">
        <v>2090</v>
      </c>
      <c r="VFP1" s="12" t="s">
        <v>2092</v>
      </c>
      <c r="VFQ1" s="12" t="s">
        <v>3400</v>
      </c>
      <c r="VFR1" s="12" t="s">
        <v>75</v>
      </c>
      <c r="VFS1" s="12" t="s">
        <v>126</v>
      </c>
      <c r="VFT1" s="12" t="s">
        <v>3402</v>
      </c>
      <c r="VFU1" s="12" t="s">
        <v>1902</v>
      </c>
      <c r="VFV1" s="12" t="s">
        <v>2089</v>
      </c>
      <c r="VFW1" s="12" t="s">
        <v>2090</v>
      </c>
      <c r="VFX1" s="12" t="s">
        <v>2092</v>
      </c>
      <c r="VFY1" s="12" t="s">
        <v>3400</v>
      </c>
      <c r="VFZ1" s="12" t="s">
        <v>75</v>
      </c>
      <c r="VGA1" s="12" t="s">
        <v>126</v>
      </c>
      <c r="VGB1" s="12" t="s">
        <v>3402</v>
      </c>
      <c r="VGC1" s="12" t="s">
        <v>1902</v>
      </c>
      <c r="VGD1" s="12" t="s">
        <v>2089</v>
      </c>
      <c r="VGE1" s="12" t="s">
        <v>2090</v>
      </c>
      <c r="VGF1" s="12" t="s">
        <v>2092</v>
      </c>
      <c r="VGG1" s="12" t="s">
        <v>3400</v>
      </c>
      <c r="VGH1" s="12" t="s">
        <v>75</v>
      </c>
      <c r="VGI1" s="12" t="s">
        <v>126</v>
      </c>
      <c r="VGJ1" s="12" t="s">
        <v>3402</v>
      </c>
      <c r="VGK1" s="12" t="s">
        <v>1902</v>
      </c>
      <c r="VGL1" s="12" t="s">
        <v>2089</v>
      </c>
      <c r="VGM1" s="12" t="s">
        <v>2090</v>
      </c>
      <c r="VGN1" s="12" t="s">
        <v>2092</v>
      </c>
      <c r="VGO1" s="12" t="s">
        <v>3400</v>
      </c>
      <c r="VGP1" s="12" t="s">
        <v>75</v>
      </c>
      <c r="VGQ1" s="12" t="s">
        <v>126</v>
      </c>
      <c r="VGR1" s="12" t="s">
        <v>3402</v>
      </c>
      <c r="VGS1" s="12" t="s">
        <v>1902</v>
      </c>
      <c r="VGT1" s="12" t="s">
        <v>2089</v>
      </c>
      <c r="VGU1" s="12" t="s">
        <v>2090</v>
      </c>
      <c r="VGV1" s="12" t="s">
        <v>2092</v>
      </c>
      <c r="VGW1" s="12" t="s">
        <v>3400</v>
      </c>
      <c r="VGX1" s="12" t="s">
        <v>75</v>
      </c>
      <c r="VGY1" s="12" t="s">
        <v>126</v>
      </c>
      <c r="VGZ1" s="12" t="s">
        <v>3402</v>
      </c>
      <c r="VHA1" s="12" t="s">
        <v>1902</v>
      </c>
      <c r="VHB1" s="12" t="s">
        <v>2089</v>
      </c>
      <c r="VHC1" s="12" t="s">
        <v>2090</v>
      </c>
      <c r="VHD1" s="12" t="s">
        <v>2092</v>
      </c>
      <c r="VHE1" s="12" t="s">
        <v>3400</v>
      </c>
      <c r="VHF1" s="12" t="s">
        <v>75</v>
      </c>
      <c r="VHG1" s="12" t="s">
        <v>126</v>
      </c>
      <c r="VHH1" s="12" t="s">
        <v>3402</v>
      </c>
      <c r="VHI1" s="12" t="s">
        <v>1902</v>
      </c>
      <c r="VHJ1" s="12" t="s">
        <v>2089</v>
      </c>
      <c r="VHK1" s="12" t="s">
        <v>2090</v>
      </c>
      <c r="VHL1" s="12" t="s">
        <v>2092</v>
      </c>
      <c r="VHM1" s="12" t="s">
        <v>3400</v>
      </c>
      <c r="VHN1" s="12" t="s">
        <v>75</v>
      </c>
      <c r="VHO1" s="12" t="s">
        <v>126</v>
      </c>
      <c r="VHP1" s="12" t="s">
        <v>3402</v>
      </c>
      <c r="VHQ1" s="12" t="s">
        <v>1902</v>
      </c>
      <c r="VHR1" s="12" t="s">
        <v>2089</v>
      </c>
      <c r="VHS1" s="12" t="s">
        <v>2090</v>
      </c>
      <c r="VHT1" s="12" t="s">
        <v>2092</v>
      </c>
      <c r="VHU1" s="12" t="s">
        <v>3400</v>
      </c>
      <c r="VHV1" s="12" t="s">
        <v>75</v>
      </c>
      <c r="VHW1" s="12" t="s">
        <v>126</v>
      </c>
      <c r="VHX1" s="12" t="s">
        <v>3402</v>
      </c>
      <c r="VHY1" s="12" t="s">
        <v>1902</v>
      </c>
      <c r="VHZ1" s="12" t="s">
        <v>2089</v>
      </c>
      <c r="VIA1" s="12" t="s">
        <v>2090</v>
      </c>
      <c r="VIB1" s="12" t="s">
        <v>2092</v>
      </c>
      <c r="VIC1" s="12" t="s">
        <v>3400</v>
      </c>
      <c r="VID1" s="12" t="s">
        <v>75</v>
      </c>
      <c r="VIE1" s="12" t="s">
        <v>126</v>
      </c>
      <c r="VIF1" s="12" t="s">
        <v>3402</v>
      </c>
      <c r="VIG1" s="12" t="s">
        <v>1902</v>
      </c>
      <c r="VIH1" s="12" t="s">
        <v>2089</v>
      </c>
      <c r="VII1" s="12" t="s">
        <v>2090</v>
      </c>
      <c r="VIJ1" s="12" t="s">
        <v>2092</v>
      </c>
      <c r="VIK1" s="12" t="s">
        <v>3400</v>
      </c>
      <c r="VIL1" s="12" t="s">
        <v>75</v>
      </c>
      <c r="VIM1" s="12" t="s">
        <v>126</v>
      </c>
      <c r="VIN1" s="12" t="s">
        <v>3402</v>
      </c>
      <c r="VIO1" s="12" t="s">
        <v>1902</v>
      </c>
      <c r="VIP1" s="12" t="s">
        <v>2089</v>
      </c>
      <c r="VIQ1" s="12" t="s">
        <v>2090</v>
      </c>
      <c r="VIR1" s="12" t="s">
        <v>2092</v>
      </c>
      <c r="VIS1" s="12" t="s">
        <v>3400</v>
      </c>
      <c r="VIT1" s="12" t="s">
        <v>75</v>
      </c>
      <c r="VIU1" s="12" t="s">
        <v>126</v>
      </c>
      <c r="VIV1" s="12" t="s">
        <v>3402</v>
      </c>
      <c r="VIW1" s="12" t="s">
        <v>1902</v>
      </c>
      <c r="VIX1" s="12" t="s">
        <v>2089</v>
      </c>
      <c r="VIY1" s="12" t="s">
        <v>2090</v>
      </c>
      <c r="VIZ1" s="12" t="s">
        <v>2092</v>
      </c>
      <c r="VJA1" s="12" t="s">
        <v>3400</v>
      </c>
      <c r="VJB1" s="12" t="s">
        <v>75</v>
      </c>
      <c r="VJC1" s="12" t="s">
        <v>126</v>
      </c>
      <c r="VJD1" s="12" t="s">
        <v>3402</v>
      </c>
      <c r="VJE1" s="12" t="s">
        <v>1902</v>
      </c>
      <c r="VJF1" s="12" t="s">
        <v>2089</v>
      </c>
      <c r="VJG1" s="12" t="s">
        <v>2090</v>
      </c>
      <c r="VJH1" s="12" t="s">
        <v>2092</v>
      </c>
      <c r="VJI1" s="12" t="s">
        <v>3400</v>
      </c>
      <c r="VJJ1" s="12" t="s">
        <v>75</v>
      </c>
      <c r="VJK1" s="12" t="s">
        <v>126</v>
      </c>
      <c r="VJL1" s="12" t="s">
        <v>3402</v>
      </c>
      <c r="VJM1" s="12" t="s">
        <v>1902</v>
      </c>
      <c r="VJN1" s="12" t="s">
        <v>2089</v>
      </c>
      <c r="VJO1" s="12" t="s">
        <v>2090</v>
      </c>
      <c r="VJP1" s="12" t="s">
        <v>2092</v>
      </c>
      <c r="VJQ1" s="12" t="s">
        <v>3400</v>
      </c>
      <c r="VJR1" s="12" t="s">
        <v>75</v>
      </c>
      <c r="VJS1" s="12" t="s">
        <v>126</v>
      </c>
      <c r="VJT1" s="12" t="s">
        <v>3402</v>
      </c>
      <c r="VJU1" s="12" t="s">
        <v>1902</v>
      </c>
      <c r="VJV1" s="12" t="s">
        <v>2089</v>
      </c>
      <c r="VJW1" s="12" t="s">
        <v>2090</v>
      </c>
      <c r="VJX1" s="12" t="s">
        <v>2092</v>
      </c>
      <c r="VJY1" s="12" t="s">
        <v>3400</v>
      </c>
      <c r="VJZ1" s="12" t="s">
        <v>75</v>
      </c>
      <c r="VKA1" s="12" t="s">
        <v>126</v>
      </c>
      <c r="VKB1" s="12" t="s">
        <v>3402</v>
      </c>
      <c r="VKC1" s="12" t="s">
        <v>1902</v>
      </c>
      <c r="VKD1" s="12" t="s">
        <v>2089</v>
      </c>
      <c r="VKE1" s="12" t="s">
        <v>2090</v>
      </c>
      <c r="VKF1" s="12" t="s">
        <v>2092</v>
      </c>
      <c r="VKG1" s="12" t="s">
        <v>3400</v>
      </c>
      <c r="VKH1" s="12" t="s">
        <v>75</v>
      </c>
      <c r="VKI1" s="12" t="s">
        <v>126</v>
      </c>
      <c r="VKJ1" s="12" t="s">
        <v>3402</v>
      </c>
      <c r="VKK1" s="12" t="s">
        <v>1902</v>
      </c>
      <c r="VKL1" s="12" t="s">
        <v>2089</v>
      </c>
      <c r="VKM1" s="12" t="s">
        <v>2090</v>
      </c>
      <c r="VKN1" s="12" t="s">
        <v>2092</v>
      </c>
      <c r="VKO1" s="12" t="s">
        <v>3400</v>
      </c>
      <c r="VKP1" s="12" t="s">
        <v>75</v>
      </c>
      <c r="VKQ1" s="12" t="s">
        <v>126</v>
      </c>
      <c r="VKR1" s="12" t="s">
        <v>3402</v>
      </c>
      <c r="VKS1" s="12" t="s">
        <v>1902</v>
      </c>
      <c r="VKT1" s="12" t="s">
        <v>2089</v>
      </c>
      <c r="VKU1" s="12" t="s">
        <v>2090</v>
      </c>
      <c r="VKV1" s="12" t="s">
        <v>2092</v>
      </c>
      <c r="VKW1" s="12" t="s">
        <v>3400</v>
      </c>
      <c r="VKX1" s="12" t="s">
        <v>75</v>
      </c>
      <c r="VKY1" s="12" t="s">
        <v>126</v>
      </c>
      <c r="VKZ1" s="12" t="s">
        <v>3402</v>
      </c>
      <c r="VLA1" s="12" t="s">
        <v>1902</v>
      </c>
      <c r="VLB1" s="12" t="s">
        <v>2089</v>
      </c>
      <c r="VLC1" s="12" t="s">
        <v>2090</v>
      </c>
      <c r="VLD1" s="12" t="s">
        <v>2092</v>
      </c>
      <c r="VLE1" s="12" t="s">
        <v>3400</v>
      </c>
      <c r="VLF1" s="12" t="s">
        <v>75</v>
      </c>
      <c r="VLG1" s="12" t="s">
        <v>126</v>
      </c>
      <c r="VLH1" s="12" t="s">
        <v>3402</v>
      </c>
      <c r="VLI1" s="12" t="s">
        <v>1902</v>
      </c>
      <c r="VLJ1" s="12" t="s">
        <v>2089</v>
      </c>
      <c r="VLK1" s="12" t="s">
        <v>2090</v>
      </c>
      <c r="VLL1" s="12" t="s">
        <v>2092</v>
      </c>
      <c r="VLM1" s="12" t="s">
        <v>3400</v>
      </c>
      <c r="VLN1" s="12" t="s">
        <v>75</v>
      </c>
      <c r="VLO1" s="12" t="s">
        <v>126</v>
      </c>
      <c r="VLP1" s="12" t="s">
        <v>3402</v>
      </c>
      <c r="VLQ1" s="12" t="s">
        <v>1902</v>
      </c>
      <c r="VLR1" s="12" t="s">
        <v>2089</v>
      </c>
      <c r="VLS1" s="12" t="s">
        <v>2090</v>
      </c>
      <c r="VLT1" s="12" t="s">
        <v>2092</v>
      </c>
      <c r="VLU1" s="12" t="s">
        <v>3400</v>
      </c>
      <c r="VLV1" s="12" t="s">
        <v>75</v>
      </c>
      <c r="VLW1" s="12" t="s">
        <v>126</v>
      </c>
      <c r="VLX1" s="12" t="s">
        <v>3402</v>
      </c>
      <c r="VLY1" s="12" t="s">
        <v>1902</v>
      </c>
      <c r="VLZ1" s="12" t="s">
        <v>2089</v>
      </c>
      <c r="VMA1" s="12" t="s">
        <v>2090</v>
      </c>
      <c r="VMB1" s="12" t="s">
        <v>2092</v>
      </c>
      <c r="VMC1" s="12" t="s">
        <v>3400</v>
      </c>
      <c r="VMD1" s="12" t="s">
        <v>75</v>
      </c>
      <c r="VME1" s="12" t="s">
        <v>126</v>
      </c>
      <c r="VMF1" s="12" t="s">
        <v>3402</v>
      </c>
      <c r="VMG1" s="12" t="s">
        <v>1902</v>
      </c>
      <c r="VMH1" s="12" t="s">
        <v>2089</v>
      </c>
      <c r="VMI1" s="12" t="s">
        <v>2090</v>
      </c>
      <c r="VMJ1" s="12" t="s">
        <v>2092</v>
      </c>
      <c r="VMK1" s="12" t="s">
        <v>3400</v>
      </c>
      <c r="VML1" s="12" t="s">
        <v>75</v>
      </c>
      <c r="VMM1" s="12" t="s">
        <v>126</v>
      </c>
      <c r="VMN1" s="12" t="s">
        <v>3402</v>
      </c>
      <c r="VMO1" s="12" t="s">
        <v>1902</v>
      </c>
      <c r="VMP1" s="12" t="s">
        <v>2089</v>
      </c>
      <c r="VMQ1" s="12" t="s">
        <v>2090</v>
      </c>
      <c r="VMR1" s="12" t="s">
        <v>2092</v>
      </c>
      <c r="VMS1" s="12" t="s">
        <v>3400</v>
      </c>
      <c r="VMT1" s="12" t="s">
        <v>75</v>
      </c>
      <c r="VMU1" s="12" t="s">
        <v>126</v>
      </c>
      <c r="VMV1" s="12" t="s">
        <v>3402</v>
      </c>
      <c r="VMW1" s="12" t="s">
        <v>1902</v>
      </c>
      <c r="VMX1" s="12" t="s">
        <v>2089</v>
      </c>
      <c r="VMY1" s="12" t="s">
        <v>2090</v>
      </c>
      <c r="VMZ1" s="12" t="s">
        <v>2092</v>
      </c>
      <c r="VNA1" s="12" t="s">
        <v>3400</v>
      </c>
      <c r="VNB1" s="12" t="s">
        <v>75</v>
      </c>
      <c r="VNC1" s="12" t="s">
        <v>126</v>
      </c>
      <c r="VND1" s="12" t="s">
        <v>3402</v>
      </c>
      <c r="VNE1" s="12" t="s">
        <v>1902</v>
      </c>
      <c r="VNF1" s="12" t="s">
        <v>2089</v>
      </c>
      <c r="VNG1" s="12" t="s">
        <v>2090</v>
      </c>
      <c r="VNH1" s="12" t="s">
        <v>2092</v>
      </c>
      <c r="VNI1" s="12" t="s">
        <v>3400</v>
      </c>
      <c r="VNJ1" s="12" t="s">
        <v>75</v>
      </c>
      <c r="VNK1" s="12" t="s">
        <v>126</v>
      </c>
      <c r="VNL1" s="12" t="s">
        <v>3402</v>
      </c>
      <c r="VNM1" s="12" t="s">
        <v>1902</v>
      </c>
      <c r="VNN1" s="12" t="s">
        <v>2089</v>
      </c>
      <c r="VNO1" s="12" t="s">
        <v>2090</v>
      </c>
      <c r="VNP1" s="12" t="s">
        <v>2092</v>
      </c>
      <c r="VNQ1" s="12" t="s">
        <v>3400</v>
      </c>
      <c r="VNR1" s="12" t="s">
        <v>75</v>
      </c>
      <c r="VNS1" s="12" t="s">
        <v>126</v>
      </c>
      <c r="VNT1" s="12" t="s">
        <v>3402</v>
      </c>
      <c r="VNU1" s="12" t="s">
        <v>1902</v>
      </c>
      <c r="VNV1" s="12" t="s">
        <v>2089</v>
      </c>
      <c r="VNW1" s="12" t="s">
        <v>2090</v>
      </c>
      <c r="VNX1" s="12" t="s">
        <v>2092</v>
      </c>
      <c r="VNY1" s="12" t="s">
        <v>3400</v>
      </c>
      <c r="VNZ1" s="12" t="s">
        <v>75</v>
      </c>
      <c r="VOA1" s="12" t="s">
        <v>126</v>
      </c>
      <c r="VOB1" s="12" t="s">
        <v>3402</v>
      </c>
      <c r="VOC1" s="12" t="s">
        <v>1902</v>
      </c>
      <c r="VOD1" s="12" t="s">
        <v>2089</v>
      </c>
      <c r="VOE1" s="12" t="s">
        <v>2090</v>
      </c>
      <c r="VOF1" s="12" t="s">
        <v>2092</v>
      </c>
      <c r="VOG1" s="12" t="s">
        <v>3400</v>
      </c>
      <c r="VOH1" s="12" t="s">
        <v>75</v>
      </c>
      <c r="VOI1" s="12" t="s">
        <v>126</v>
      </c>
      <c r="VOJ1" s="12" t="s">
        <v>3402</v>
      </c>
      <c r="VOK1" s="12" t="s">
        <v>1902</v>
      </c>
      <c r="VOL1" s="12" t="s">
        <v>2089</v>
      </c>
      <c r="VOM1" s="12" t="s">
        <v>2090</v>
      </c>
      <c r="VON1" s="12" t="s">
        <v>2092</v>
      </c>
      <c r="VOO1" s="12" t="s">
        <v>3400</v>
      </c>
      <c r="VOP1" s="12" t="s">
        <v>75</v>
      </c>
      <c r="VOQ1" s="12" t="s">
        <v>126</v>
      </c>
      <c r="VOR1" s="12" t="s">
        <v>3402</v>
      </c>
      <c r="VOS1" s="12" t="s">
        <v>1902</v>
      </c>
      <c r="VOT1" s="12" t="s">
        <v>2089</v>
      </c>
      <c r="VOU1" s="12" t="s">
        <v>2090</v>
      </c>
      <c r="VOV1" s="12" t="s">
        <v>2092</v>
      </c>
      <c r="VOW1" s="12" t="s">
        <v>3400</v>
      </c>
      <c r="VOX1" s="12" t="s">
        <v>75</v>
      </c>
      <c r="VOY1" s="12" t="s">
        <v>126</v>
      </c>
      <c r="VOZ1" s="12" t="s">
        <v>3402</v>
      </c>
      <c r="VPA1" s="12" t="s">
        <v>1902</v>
      </c>
      <c r="VPB1" s="12" t="s">
        <v>2089</v>
      </c>
      <c r="VPC1" s="12" t="s">
        <v>2090</v>
      </c>
      <c r="VPD1" s="12" t="s">
        <v>2092</v>
      </c>
      <c r="VPE1" s="12" t="s">
        <v>3400</v>
      </c>
      <c r="VPF1" s="12" t="s">
        <v>75</v>
      </c>
      <c r="VPG1" s="12" t="s">
        <v>126</v>
      </c>
      <c r="VPH1" s="12" t="s">
        <v>3402</v>
      </c>
      <c r="VPI1" s="12" t="s">
        <v>1902</v>
      </c>
      <c r="VPJ1" s="12" t="s">
        <v>2089</v>
      </c>
      <c r="VPK1" s="12" t="s">
        <v>2090</v>
      </c>
      <c r="VPL1" s="12" t="s">
        <v>2092</v>
      </c>
      <c r="VPM1" s="12" t="s">
        <v>3400</v>
      </c>
      <c r="VPN1" s="12" t="s">
        <v>75</v>
      </c>
      <c r="VPO1" s="12" t="s">
        <v>126</v>
      </c>
      <c r="VPP1" s="12" t="s">
        <v>3402</v>
      </c>
      <c r="VPQ1" s="12" t="s">
        <v>1902</v>
      </c>
      <c r="VPR1" s="12" t="s">
        <v>2089</v>
      </c>
      <c r="VPS1" s="12" t="s">
        <v>2090</v>
      </c>
      <c r="VPT1" s="12" t="s">
        <v>2092</v>
      </c>
      <c r="VPU1" s="12" t="s">
        <v>3400</v>
      </c>
      <c r="VPV1" s="12" t="s">
        <v>75</v>
      </c>
      <c r="VPW1" s="12" t="s">
        <v>126</v>
      </c>
      <c r="VPX1" s="12" t="s">
        <v>3402</v>
      </c>
      <c r="VPY1" s="12" t="s">
        <v>1902</v>
      </c>
      <c r="VPZ1" s="12" t="s">
        <v>2089</v>
      </c>
      <c r="VQA1" s="12" t="s">
        <v>2090</v>
      </c>
      <c r="VQB1" s="12" t="s">
        <v>2092</v>
      </c>
      <c r="VQC1" s="12" t="s">
        <v>3400</v>
      </c>
      <c r="VQD1" s="12" t="s">
        <v>75</v>
      </c>
      <c r="VQE1" s="12" t="s">
        <v>126</v>
      </c>
      <c r="VQF1" s="12" t="s">
        <v>3402</v>
      </c>
      <c r="VQG1" s="12" t="s">
        <v>1902</v>
      </c>
      <c r="VQH1" s="12" t="s">
        <v>2089</v>
      </c>
      <c r="VQI1" s="12" t="s">
        <v>2090</v>
      </c>
      <c r="VQJ1" s="12" t="s">
        <v>2092</v>
      </c>
      <c r="VQK1" s="12" t="s">
        <v>3400</v>
      </c>
      <c r="VQL1" s="12" t="s">
        <v>75</v>
      </c>
      <c r="VQM1" s="12" t="s">
        <v>126</v>
      </c>
      <c r="VQN1" s="12" t="s">
        <v>3402</v>
      </c>
      <c r="VQO1" s="12" t="s">
        <v>1902</v>
      </c>
      <c r="VQP1" s="12" t="s">
        <v>2089</v>
      </c>
      <c r="VQQ1" s="12" t="s">
        <v>2090</v>
      </c>
      <c r="VQR1" s="12" t="s">
        <v>2092</v>
      </c>
      <c r="VQS1" s="12" t="s">
        <v>3400</v>
      </c>
      <c r="VQT1" s="12" t="s">
        <v>75</v>
      </c>
      <c r="VQU1" s="12" t="s">
        <v>126</v>
      </c>
      <c r="VQV1" s="12" t="s">
        <v>3402</v>
      </c>
      <c r="VQW1" s="12" t="s">
        <v>1902</v>
      </c>
      <c r="VQX1" s="12" t="s">
        <v>2089</v>
      </c>
      <c r="VQY1" s="12" t="s">
        <v>2090</v>
      </c>
      <c r="VQZ1" s="12" t="s">
        <v>2092</v>
      </c>
      <c r="VRA1" s="12" t="s">
        <v>3400</v>
      </c>
      <c r="VRB1" s="12" t="s">
        <v>75</v>
      </c>
      <c r="VRC1" s="12" t="s">
        <v>126</v>
      </c>
      <c r="VRD1" s="12" t="s">
        <v>3402</v>
      </c>
      <c r="VRE1" s="12" t="s">
        <v>1902</v>
      </c>
      <c r="VRF1" s="12" t="s">
        <v>2089</v>
      </c>
      <c r="VRG1" s="12" t="s">
        <v>2090</v>
      </c>
      <c r="VRH1" s="12" t="s">
        <v>2092</v>
      </c>
      <c r="VRI1" s="12" t="s">
        <v>3400</v>
      </c>
      <c r="VRJ1" s="12" t="s">
        <v>75</v>
      </c>
      <c r="VRK1" s="12" t="s">
        <v>126</v>
      </c>
      <c r="VRL1" s="12" t="s">
        <v>3402</v>
      </c>
      <c r="VRM1" s="12" t="s">
        <v>1902</v>
      </c>
      <c r="VRN1" s="12" t="s">
        <v>2089</v>
      </c>
      <c r="VRO1" s="12" t="s">
        <v>2090</v>
      </c>
      <c r="VRP1" s="12" t="s">
        <v>2092</v>
      </c>
      <c r="VRQ1" s="12" t="s">
        <v>3400</v>
      </c>
      <c r="VRR1" s="12" t="s">
        <v>75</v>
      </c>
      <c r="VRS1" s="12" t="s">
        <v>126</v>
      </c>
      <c r="VRT1" s="12" t="s">
        <v>3402</v>
      </c>
      <c r="VRU1" s="12" t="s">
        <v>1902</v>
      </c>
      <c r="VRV1" s="12" t="s">
        <v>2089</v>
      </c>
      <c r="VRW1" s="12" t="s">
        <v>2090</v>
      </c>
      <c r="VRX1" s="12" t="s">
        <v>2092</v>
      </c>
      <c r="VRY1" s="12" t="s">
        <v>3400</v>
      </c>
      <c r="VRZ1" s="12" t="s">
        <v>75</v>
      </c>
      <c r="VSA1" s="12" t="s">
        <v>126</v>
      </c>
      <c r="VSB1" s="12" t="s">
        <v>3402</v>
      </c>
      <c r="VSC1" s="12" t="s">
        <v>1902</v>
      </c>
      <c r="VSD1" s="12" t="s">
        <v>2089</v>
      </c>
      <c r="VSE1" s="12" t="s">
        <v>2090</v>
      </c>
      <c r="VSF1" s="12" t="s">
        <v>2092</v>
      </c>
      <c r="VSG1" s="12" t="s">
        <v>3400</v>
      </c>
      <c r="VSH1" s="12" t="s">
        <v>75</v>
      </c>
      <c r="VSI1" s="12" t="s">
        <v>126</v>
      </c>
      <c r="VSJ1" s="12" t="s">
        <v>3402</v>
      </c>
      <c r="VSK1" s="12" t="s">
        <v>1902</v>
      </c>
      <c r="VSL1" s="12" t="s">
        <v>2089</v>
      </c>
      <c r="VSM1" s="12" t="s">
        <v>2090</v>
      </c>
      <c r="VSN1" s="12" t="s">
        <v>2092</v>
      </c>
      <c r="VSO1" s="12" t="s">
        <v>3400</v>
      </c>
      <c r="VSP1" s="12" t="s">
        <v>75</v>
      </c>
      <c r="VSQ1" s="12" t="s">
        <v>126</v>
      </c>
      <c r="VSR1" s="12" t="s">
        <v>3402</v>
      </c>
      <c r="VSS1" s="12" t="s">
        <v>1902</v>
      </c>
      <c r="VST1" s="12" t="s">
        <v>2089</v>
      </c>
      <c r="VSU1" s="12" t="s">
        <v>2090</v>
      </c>
      <c r="VSV1" s="12" t="s">
        <v>2092</v>
      </c>
      <c r="VSW1" s="12" t="s">
        <v>3400</v>
      </c>
      <c r="VSX1" s="12" t="s">
        <v>75</v>
      </c>
      <c r="VSY1" s="12" t="s">
        <v>126</v>
      </c>
      <c r="VSZ1" s="12" t="s">
        <v>3402</v>
      </c>
      <c r="VTA1" s="12" t="s">
        <v>1902</v>
      </c>
      <c r="VTB1" s="12" t="s">
        <v>2089</v>
      </c>
      <c r="VTC1" s="12" t="s">
        <v>2090</v>
      </c>
      <c r="VTD1" s="12" t="s">
        <v>2092</v>
      </c>
      <c r="VTE1" s="12" t="s">
        <v>3400</v>
      </c>
      <c r="VTF1" s="12" t="s">
        <v>75</v>
      </c>
      <c r="VTG1" s="12" t="s">
        <v>126</v>
      </c>
      <c r="VTH1" s="12" t="s">
        <v>3402</v>
      </c>
      <c r="VTI1" s="12" t="s">
        <v>1902</v>
      </c>
      <c r="VTJ1" s="12" t="s">
        <v>2089</v>
      </c>
      <c r="VTK1" s="12" t="s">
        <v>2090</v>
      </c>
      <c r="VTL1" s="12" t="s">
        <v>2092</v>
      </c>
      <c r="VTM1" s="12" t="s">
        <v>3400</v>
      </c>
      <c r="VTN1" s="12" t="s">
        <v>75</v>
      </c>
      <c r="VTO1" s="12" t="s">
        <v>126</v>
      </c>
      <c r="VTP1" s="12" t="s">
        <v>3402</v>
      </c>
      <c r="VTQ1" s="12" t="s">
        <v>1902</v>
      </c>
      <c r="VTR1" s="12" t="s">
        <v>2089</v>
      </c>
      <c r="VTS1" s="12" t="s">
        <v>2090</v>
      </c>
      <c r="VTT1" s="12" t="s">
        <v>2092</v>
      </c>
      <c r="VTU1" s="12" t="s">
        <v>3400</v>
      </c>
      <c r="VTV1" s="12" t="s">
        <v>75</v>
      </c>
      <c r="VTW1" s="12" t="s">
        <v>126</v>
      </c>
      <c r="VTX1" s="12" t="s">
        <v>3402</v>
      </c>
      <c r="VTY1" s="12" t="s">
        <v>1902</v>
      </c>
      <c r="VTZ1" s="12" t="s">
        <v>2089</v>
      </c>
      <c r="VUA1" s="12" t="s">
        <v>2090</v>
      </c>
      <c r="VUB1" s="12" t="s">
        <v>2092</v>
      </c>
      <c r="VUC1" s="12" t="s">
        <v>3400</v>
      </c>
      <c r="VUD1" s="12" t="s">
        <v>75</v>
      </c>
      <c r="VUE1" s="12" t="s">
        <v>126</v>
      </c>
      <c r="VUF1" s="12" t="s">
        <v>3402</v>
      </c>
      <c r="VUG1" s="12" t="s">
        <v>1902</v>
      </c>
      <c r="VUH1" s="12" t="s">
        <v>2089</v>
      </c>
      <c r="VUI1" s="12" t="s">
        <v>2090</v>
      </c>
      <c r="VUJ1" s="12" t="s">
        <v>2092</v>
      </c>
      <c r="VUK1" s="12" t="s">
        <v>3400</v>
      </c>
      <c r="VUL1" s="12" t="s">
        <v>75</v>
      </c>
      <c r="VUM1" s="12" t="s">
        <v>126</v>
      </c>
      <c r="VUN1" s="12" t="s">
        <v>3402</v>
      </c>
      <c r="VUO1" s="12" t="s">
        <v>1902</v>
      </c>
      <c r="VUP1" s="12" t="s">
        <v>2089</v>
      </c>
      <c r="VUQ1" s="12" t="s">
        <v>2090</v>
      </c>
      <c r="VUR1" s="12" t="s">
        <v>2092</v>
      </c>
      <c r="VUS1" s="12" t="s">
        <v>3400</v>
      </c>
      <c r="VUT1" s="12" t="s">
        <v>75</v>
      </c>
      <c r="VUU1" s="12" t="s">
        <v>126</v>
      </c>
      <c r="VUV1" s="12" t="s">
        <v>3402</v>
      </c>
      <c r="VUW1" s="12" t="s">
        <v>1902</v>
      </c>
      <c r="VUX1" s="12" t="s">
        <v>2089</v>
      </c>
      <c r="VUY1" s="12" t="s">
        <v>2090</v>
      </c>
      <c r="VUZ1" s="12" t="s">
        <v>2092</v>
      </c>
      <c r="VVA1" s="12" t="s">
        <v>3400</v>
      </c>
      <c r="VVB1" s="12" t="s">
        <v>75</v>
      </c>
      <c r="VVC1" s="12" t="s">
        <v>126</v>
      </c>
      <c r="VVD1" s="12" t="s">
        <v>3402</v>
      </c>
      <c r="VVE1" s="12" t="s">
        <v>1902</v>
      </c>
      <c r="VVF1" s="12" t="s">
        <v>2089</v>
      </c>
      <c r="VVG1" s="12" t="s">
        <v>2090</v>
      </c>
      <c r="VVH1" s="12" t="s">
        <v>2092</v>
      </c>
      <c r="VVI1" s="12" t="s">
        <v>3400</v>
      </c>
      <c r="VVJ1" s="12" t="s">
        <v>75</v>
      </c>
      <c r="VVK1" s="12" t="s">
        <v>126</v>
      </c>
      <c r="VVL1" s="12" t="s">
        <v>3402</v>
      </c>
      <c r="VVM1" s="12" t="s">
        <v>1902</v>
      </c>
      <c r="VVN1" s="12" t="s">
        <v>2089</v>
      </c>
      <c r="VVO1" s="12" t="s">
        <v>2090</v>
      </c>
      <c r="VVP1" s="12" t="s">
        <v>2092</v>
      </c>
      <c r="VVQ1" s="12" t="s">
        <v>3400</v>
      </c>
      <c r="VVR1" s="12" t="s">
        <v>75</v>
      </c>
      <c r="VVS1" s="12" t="s">
        <v>126</v>
      </c>
      <c r="VVT1" s="12" t="s">
        <v>3402</v>
      </c>
      <c r="VVU1" s="12" t="s">
        <v>1902</v>
      </c>
      <c r="VVV1" s="12" t="s">
        <v>2089</v>
      </c>
      <c r="VVW1" s="12" t="s">
        <v>2090</v>
      </c>
      <c r="VVX1" s="12" t="s">
        <v>2092</v>
      </c>
      <c r="VVY1" s="12" t="s">
        <v>3400</v>
      </c>
      <c r="VVZ1" s="12" t="s">
        <v>75</v>
      </c>
      <c r="VWA1" s="12" t="s">
        <v>126</v>
      </c>
      <c r="VWB1" s="12" t="s">
        <v>3402</v>
      </c>
      <c r="VWC1" s="12" t="s">
        <v>1902</v>
      </c>
      <c r="VWD1" s="12" t="s">
        <v>2089</v>
      </c>
      <c r="VWE1" s="12" t="s">
        <v>2090</v>
      </c>
      <c r="VWF1" s="12" t="s">
        <v>2092</v>
      </c>
      <c r="VWG1" s="12" t="s">
        <v>3400</v>
      </c>
      <c r="VWH1" s="12" t="s">
        <v>75</v>
      </c>
      <c r="VWI1" s="12" t="s">
        <v>126</v>
      </c>
      <c r="VWJ1" s="12" t="s">
        <v>3402</v>
      </c>
      <c r="VWK1" s="12" t="s">
        <v>1902</v>
      </c>
      <c r="VWL1" s="12" t="s">
        <v>2089</v>
      </c>
      <c r="VWM1" s="12" t="s">
        <v>2090</v>
      </c>
      <c r="VWN1" s="12" t="s">
        <v>2092</v>
      </c>
      <c r="VWO1" s="12" t="s">
        <v>3400</v>
      </c>
      <c r="VWP1" s="12" t="s">
        <v>75</v>
      </c>
      <c r="VWQ1" s="12" t="s">
        <v>126</v>
      </c>
      <c r="VWR1" s="12" t="s">
        <v>3402</v>
      </c>
      <c r="VWS1" s="12" t="s">
        <v>1902</v>
      </c>
      <c r="VWT1" s="12" t="s">
        <v>2089</v>
      </c>
      <c r="VWU1" s="12" t="s">
        <v>2090</v>
      </c>
      <c r="VWV1" s="12" t="s">
        <v>2092</v>
      </c>
      <c r="VWW1" s="12" t="s">
        <v>3400</v>
      </c>
      <c r="VWX1" s="12" t="s">
        <v>75</v>
      </c>
      <c r="VWY1" s="12" t="s">
        <v>126</v>
      </c>
      <c r="VWZ1" s="12" t="s">
        <v>3402</v>
      </c>
      <c r="VXA1" s="12" t="s">
        <v>1902</v>
      </c>
      <c r="VXB1" s="12" t="s">
        <v>2089</v>
      </c>
      <c r="VXC1" s="12" t="s">
        <v>2090</v>
      </c>
      <c r="VXD1" s="12" t="s">
        <v>2092</v>
      </c>
      <c r="VXE1" s="12" t="s">
        <v>3400</v>
      </c>
      <c r="VXF1" s="12" t="s">
        <v>75</v>
      </c>
      <c r="VXG1" s="12" t="s">
        <v>126</v>
      </c>
      <c r="VXH1" s="12" t="s">
        <v>3402</v>
      </c>
      <c r="VXI1" s="12" t="s">
        <v>1902</v>
      </c>
      <c r="VXJ1" s="12" t="s">
        <v>2089</v>
      </c>
      <c r="VXK1" s="12" t="s">
        <v>2090</v>
      </c>
      <c r="VXL1" s="12" t="s">
        <v>2092</v>
      </c>
      <c r="VXM1" s="12" t="s">
        <v>3400</v>
      </c>
      <c r="VXN1" s="12" t="s">
        <v>75</v>
      </c>
      <c r="VXO1" s="12" t="s">
        <v>126</v>
      </c>
      <c r="VXP1" s="12" t="s">
        <v>3402</v>
      </c>
      <c r="VXQ1" s="12" t="s">
        <v>1902</v>
      </c>
      <c r="VXR1" s="12" t="s">
        <v>2089</v>
      </c>
      <c r="VXS1" s="12" t="s">
        <v>2090</v>
      </c>
      <c r="VXT1" s="12" t="s">
        <v>2092</v>
      </c>
      <c r="VXU1" s="12" t="s">
        <v>3400</v>
      </c>
      <c r="VXV1" s="12" t="s">
        <v>75</v>
      </c>
      <c r="VXW1" s="12" t="s">
        <v>126</v>
      </c>
      <c r="VXX1" s="12" t="s">
        <v>3402</v>
      </c>
      <c r="VXY1" s="12" t="s">
        <v>1902</v>
      </c>
      <c r="VXZ1" s="12" t="s">
        <v>2089</v>
      </c>
      <c r="VYA1" s="12" t="s">
        <v>2090</v>
      </c>
      <c r="VYB1" s="12" t="s">
        <v>2092</v>
      </c>
      <c r="VYC1" s="12" t="s">
        <v>3400</v>
      </c>
      <c r="VYD1" s="12" t="s">
        <v>75</v>
      </c>
      <c r="VYE1" s="12" t="s">
        <v>126</v>
      </c>
      <c r="VYF1" s="12" t="s">
        <v>3402</v>
      </c>
      <c r="VYG1" s="12" t="s">
        <v>1902</v>
      </c>
      <c r="VYH1" s="12" t="s">
        <v>2089</v>
      </c>
      <c r="VYI1" s="12" t="s">
        <v>2090</v>
      </c>
      <c r="VYJ1" s="12" t="s">
        <v>2092</v>
      </c>
      <c r="VYK1" s="12" t="s">
        <v>3400</v>
      </c>
      <c r="VYL1" s="12" t="s">
        <v>75</v>
      </c>
      <c r="VYM1" s="12" t="s">
        <v>126</v>
      </c>
      <c r="VYN1" s="12" t="s">
        <v>3402</v>
      </c>
      <c r="VYO1" s="12" t="s">
        <v>1902</v>
      </c>
      <c r="VYP1" s="12" t="s">
        <v>2089</v>
      </c>
      <c r="VYQ1" s="12" t="s">
        <v>2090</v>
      </c>
      <c r="VYR1" s="12" t="s">
        <v>2092</v>
      </c>
      <c r="VYS1" s="12" t="s">
        <v>3400</v>
      </c>
      <c r="VYT1" s="12" t="s">
        <v>75</v>
      </c>
      <c r="VYU1" s="12" t="s">
        <v>126</v>
      </c>
      <c r="VYV1" s="12" t="s">
        <v>3402</v>
      </c>
      <c r="VYW1" s="12" t="s">
        <v>1902</v>
      </c>
      <c r="VYX1" s="12" t="s">
        <v>2089</v>
      </c>
      <c r="VYY1" s="12" t="s">
        <v>2090</v>
      </c>
      <c r="VYZ1" s="12" t="s">
        <v>2092</v>
      </c>
      <c r="VZA1" s="12" t="s">
        <v>3400</v>
      </c>
      <c r="VZB1" s="12" t="s">
        <v>75</v>
      </c>
      <c r="VZC1" s="12" t="s">
        <v>126</v>
      </c>
      <c r="VZD1" s="12" t="s">
        <v>3402</v>
      </c>
      <c r="VZE1" s="12" t="s">
        <v>1902</v>
      </c>
      <c r="VZF1" s="12" t="s">
        <v>2089</v>
      </c>
      <c r="VZG1" s="12" t="s">
        <v>2090</v>
      </c>
      <c r="VZH1" s="12" t="s">
        <v>2092</v>
      </c>
      <c r="VZI1" s="12" t="s">
        <v>3400</v>
      </c>
      <c r="VZJ1" s="12" t="s">
        <v>75</v>
      </c>
      <c r="VZK1" s="12" t="s">
        <v>126</v>
      </c>
      <c r="VZL1" s="12" t="s">
        <v>3402</v>
      </c>
      <c r="VZM1" s="12" t="s">
        <v>1902</v>
      </c>
      <c r="VZN1" s="12" t="s">
        <v>2089</v>
      </c>
      <c r="VZO1" s="12" t="s">
        <v>2090</v>
      </c>
      <c r="VZP1" s="12" t="s">
        <v>2092</v>
      </c>
      <c r="VZQ1" s="12" t="s">
        <v>3400</v>
      </c>
      <c r="VZR1" s="12" t="s">
        <v>75</v>
      </c>
      <c r="VZS1" s="12" t="s">
        <v>126</v>
      </c>
      <c r="VZT1" s="12" t="s">
        <v>3402</v>
      </c>
      <c r="VZU1" s="12" t="s">
        <v>1902</v>
      </c>
      <c r="VZV1" s="12" t="s">
        <v>2089</v>
      </c>
      <c r="VZW1" s="12" t="s">
        <v>2090</v>
      </c>
      <c r="VZX1" s="12" t="s">
        <v>2092</v>
      </c>
      <c r="VZY1" s="12" t="s">
        <v>3400</v>
      </c>
      <c r="VZZ1" s="12" t="s">
        <v>75</v>
      </c>
      <c r="WAA1" s="12" t="s">
        <v>126</v>
      </c>
      <c r="WAB1" s="12" t="s">
        <v>3402</v>
      </c>
      <c r="WAC1" s="12" t="s">
        <v>1902</v>
      </c>
      <c r="WAD1" s="12" t="s">
        <v>2089</v>
      </c>
      <c r="WAE1" s="12" t="s">
        <v>2090</v>
      </c>
      <c r="WAF1" s="12" t="s">
        <v>2092</v>
      </c>
      <c r="WAG1" s="12" t="s">
        <v>3400</v>
      </c>
      <c r="WAH1" s="12" t="s">
        <v>75</v>
      </c>
      <c r="WAI1" s="12" t="s">
        <v>126</v>
      </c>
      <c r="WAJ1" s="12" t="s">
        <v>3402</v>
      </c>
      <c r="WAK1" s="12" t="s">
        <v>1902</v>
      </c>
      <c r="WAL1" s="12" t="s">
        <v>2089</v>
      </c>
      <c r="WAM1" s="12" t="s">
        <v>2090</v>
      </c>
      <c r="WAN1" s="12" t="s">
        <v>2092</v>
      </c>
      <c r="WAO1" s="12" t="s">
        <v>3400</v>
      </c>
      <c r="WAP1" s="12" t="s">
        <v>75</v>
      </c>
      <c r="WAQ1" s="12" t="s">
        <v>126</v>
      </c>
      <c r="WAR1" s="12" t="s">
        <v>3402</v>
      </c>
      <c r="WAS1" s="12" t="s">
        <v>1902</v>
      </c>
      <c r="WAT1" s="12" t="s">
        <v>2089</v>
      </c>
      <c r="WAU1" s="12" t="s">
        <v>2090</v>
      </c>
      <c r="WAV1" s="12" t="s">
        <v>2092</v>
      </c>
      <c r="WAW1" s="12" t="s">
        <v>3400</v>
      </c>
      <c r="WAX1" s="12" t="s">
        <v>75</v>
      </c>
      <c r="WAY1" s="12" t="s">
        <v>126</v>
      </c>
      <c r="WAZ1" s="12" t="s">
        <v>3402</v>
      </c>
      <c r="WBA1" s="12" t="s">
        <v>1902</v>
      </c>
      <c r="WBB1" s="12" t="s">
        <v>2089</v>
      </c>
      <c r="WBC1" s="12" t="s">
        <v>2090</v>
      </c>
      <c r="WBD1" s="12" t="s">
        <v>2092</v>
      </c>
      <c r="WBE1" s="12" t="s">
        <v>3400</v>
      </c>
      <c r="WBF1" s="12" t="s">
        <v>75</v>
      </c>
      <c r="WBG1" s="12" t="s">
        <v>126</v>
      </c>
      <c r="WBH1" s="12" t="s">
        <v>3402</v>
      </c>
      <c r="WBI1" s="12" t="s">
        <v>1902</v>
      </c>
      <c r="WBJ1" s="12" t="s">
        <v>2089</v>
      </c>
      <c r="WBK1" s="12" t="s">
        <v>2090</v>
      </c>
      <c r="WBL1" s="12" t="s">
        <v>2092</v>
      </c>
      <c r="WBM1" s="12" t="s">
        <v>3400</v>
      </c>
      <c r="WBN1" s="12" t="s">
        <v>75</v>
      </c>
      <c r="WBO1" s="12" t="s">
        <v>126</v>
      </c>
      <c r="WBP1" s="12" t="s">
        <v>3402</v>
      </c>
      <c r="WBQ1" s="12" t="s">
        <v>1902</v>
      </c>
      <c r="WBR1" s="12" t="s">
        <v>2089</v>
      </c>
      <c r="WBS1" s="12" t="s">
        <v>2090</v>
      </c>
      <c r="WBT1" s="12" t="s">
        <v>2092</v>
      </c>
      <c r="WBU1" s="12" t="s">
        <v>3400</v>
      </c>
      <c r="WBV1" s="12" t="s">
        <v>75</v>
      </c>
      <c r="WBW1" s="12" t="s">
        <v>126</v>
      </c>
      <c r="WBX1" s="12" t="s">
        <v>3402</v>
      </c>
      <c r="WBY1" s="12" t="s">
        <v>1902</v>
      </c>
      <c r="WBZ1" s="12" t="s">
        <v>2089</v>
      </c>
      <c r="WCA1" s="12" t="s">
        <v>2090</v>
      </c>
      <c r="WCB1" s="12" t="s">
        <v>2092</v>
      </c>
      <c r="WCC1" s="12" t="s">
        <v>3400</v>
      </c>
      <c r="WCD1" s="12" t="s">
        <v>75</v>
      </c>
      <c r="WCE1" s="12" t="s">
        <v>126</v>
      </c>
      <c r="WCF1" s="12" t="s">
        <v>3402</v>
      </c>
      <c r="WCG1" s="12" t="s">
        <v>1902</v>
      </c>
      <c r="WCH1" s="12" t="s">
        <v>2089</v>
      </c>
      <c r="WCI1" s="12" t="s">
        <v>2090</v>
      </c>
      <c r="WCJ1" s="12" t="s">
        <v>2092</v>
      </c>
      <c r="WCK1" s="12" t="s">
        <v>3400</v>
      </c>
      <c r="WCL1" s="12" t="s">
        <v>75</v>
      </c>
      <c r="WCM1" s="12" t="s">
        <v>126</v>
      </c>
      <c r="WCN1" s="12" t="s">
        <v>3402</v>
      </c>
      <c r="WCO1" s="12" t="s">
        <v>1902</v>
      </c>
      <c r="WCP1" s="12" t="s">
        <v>2089</v>
      </c>
      <c r="WCQ1" s="12" t="s">
        <v>2090</v>
      </c>
      <c r="WCR1" s="12" t="s">
        <v>2092</v>
      </c>
      <c r="WCS1" s="12" t="s">
        <v>3400</v>
      </c>
      <c r="WCT1" s="12" t="s">
        <v>75</v>
      </c>
      <c r="WCU1" s="12" t="s">
        <v>126</v>
      </c>
      <c r="WCV1" s="12" t="s">
        <v>3402</v>
      </c>
      <c r="WCW1" s="12" t="s">
        <v>1902</v>
      </c>
      <c r="WCX1" s="12" t="s">
        <v>2089</v>
      </c>
      <c r="WCY1" s="12" t="s">
        <v>2090</v>
      </c>
      <c r="WCZ1" s="12" t="s">
        <v>2092</v>
      </c>
      <c r="WDA1" s="12" t="s">
        <v>3400</v>
      </c>
      <c r="WDB1" s="12" t="s">
        <v>75</v>
      </c>
      <c r="WDC1" s="12" t="s">
        <v>126</v>
      </c>
      <c r="WDD1" s="12" t="s">
        <v>3402</v>
      </c>
      <c r="WDE1" s="12" t="s">
        <v>1902</v>
      </c>
      <c r="WDF1" s="12" t="s">
        <v>2089</v>
      </c>
      <c r="WDG1" s="12" t="s">
        <v>2090</v>
      </c>
      <c r="WDH1" s="12" t="s">
        <v>2092</v>
      </c>
      <c r="WDI1" s="12" t="s">
        <v>3400</v>
      </c>
      <c r="WDJ1" s="12" t="s">
        <v>75</v>
      </c>
      <c r="WDK1" s="12" t="s">
        <v>126</v>
      </c>
      <c r="WDL1" s="12" t="s">
        <v>3402</v>
      </c>
      <c r="WDM1" s="12" t="s">
        <v>1902</v>
      </c>
      <c r="WDN1" s="12" t="s">
        <v>2089</v>
      </c>
      <c r="WDO1" s="12" t="s">
        <v>2090</v>
      </c>
      <c r="WDP1" s="12" t="s">
        <v>2092</v>
      </c>
      <c r="WDQ1" s="12" t="s">
        <v>3400</v>
      </c>
      <c r="WDR1" s="12" t="s">
        <v>75</v>
      </c>
      <c r="WDS1" s="12" t="s">
        <v>126</v>
      </c>
      <c r="WDT1" s="12" t="s">
        <v>3402</v>
      </c>
      <c r="WDU1" s="12" t="s">
        <v>1902</v>
      </c>
      <c r="WDV1" s="12" t="s">
        <v>2089</v>
      </c>
      <c r="WDW1" s="12" t="s">
        <v>2090</v>
      </c>
      <c r="WDX1" s="12" t="s">
        <v>2092</v>
      </c>
      <c r="WDY1" s="12" t="s">
        <v>3400</v>
      </c>
      <c r="WDZ1" s="12" t="s">
        <v>75</v>
      </c>
      <c r="WEA1" s="12" t="s">
        <v>126</v>
      </c>
      <c r="WEB1" s="12" t="s">
        <v>3402</v>
      </c>
      <c r="WEC1" s="12" t="s">
        <v>1902</v>
      </c>
      <c r="WED1" s="12" t="s">
        <v>2089</v>
      </c>
      <c r="WEE1" s="12" t="s">
        <v>2090</v>
      </c>
      <c r="WEF1" s="12" t="s">
        <v>2092</v>
      </c>
      <c r="WEG1" s="12" t="s">
        <v>3400</v>
      </c>
      <c r="WEH1" s="12" t="s">
        <v>75</v>
      </c>
      <c r="WEI1" s="12" t="s">
        <v>126</v>
      </c>
      <c r="WEJ1" s="12" t="s">
        <v>3402</v>
      </c>
      <c r="WEK1" s="12" t="s">
        <v>1902</v>
      </c>
      <c r="WEL1" s="12" t="s">
        <v>2089</v>
      </c>
      <c r="WEM1" s="12" t="s">
        <v>2090</v>
      </c>
      <c r="WEN1" s="12" t="s">
        <v>2092</v>
      </c>
      <c r="WEO1" s="12" t="s">
        <v>3400</v>
      </c>
      <c r="WEP1" s="12" t="s">
        <v>75</v>
      </c>
      <c r="WEQ1" s="12" t="s">
        <v>126</v>
      </c>
      <c r="WER1" s="12" t="s">
        <v>3402</v>
      </c>
      <c r="WES1" s="12" t="s">
        <v>1902</v>
      </c>
      <c r="WET1" s="12" t="s">
        <v>2089</v>
      </c>
      <c r="WEU1" s="12" t="s">
        <v>2090</v>
      </c>
      <c r="WEV1" s="12" t="s">
        <v>2092</v>
      </c>
      <c r="WEW1" s="12" t="s">
        <v>3400</v>
      </c>
      <c r="WEX1" s="12" t="s">
        <v>75</v>
      </c>
      <c r="WEY1" s="12" t="s">
        <v>126</v>
      </c>
      <c r="WEZ1" s="12" t="s">
        <v>3402</v>
      </c>
      <c r="WFA1" s="12" t="s">
        <v>1902</v>
      </c>
      <c r="WFB1" s="12" t="s">
        <v>2089</v>
      </c>
      <c r="WFC1" s="12" t="s">
        <v>2090</v>
      </c>
      <c r="WFD1" s="12" t="s">
        <v>2092</v>
      </c>
      <c r="WFE1" s="12" t="s">
        <v>3400</v>
      </c>
      <c r="WFF1" s="12" t="s">
        <v>75</v>
      </c>
      <c r="WFG1" s="12" t="s">
        <v>126</v>
      </c>
      <c r="WFH1" s="12" t="s">
        <v>3402</v>
      </c>
      <c r="WFI1" s="12" t="s">
        <v>1902</v>
      </c>
      <c r="WFJ1" s="12" t="s">
        <v>2089</v>
      </c>
      <c r="WFK1" s="12" t="s">
        <v>2090</v>
      </c>
      <c r="WFL1" s="12" t="s">
        <v>2092</v>
      </c>
      <c r="WFM1" s="12" t="s">
        <v>3400</v>
      </c>
      <c r="WFN1" s="12" t="s">
        <v>75</v>
      </c>
      <c r="WFO1" s="12" t="s">
        <v>126</v>
      </c>
      <c r="WFP1" s="12" t="s">
        <v>3402</v>
      </c>
      <c r="WFQ1" s="12" t="s">
        <v>1902</v>
      </c>
      <c r="WFR1" s="12" t="s">
        <v>2089</v>
      </c>
      <c r="WFS1" s="12" t="s">
        <v>2090</v>
      </c>
      <c r="WFT1" s="12" t="s">
        <v>2092</v>
      </c>
      <c r="WFU1" s="12" t="s">
        <v>3400</v>
      </c>
      <c r="WFV1" s="12" t="s">
        <v>75</v>
      </c>
      <c r="WFW1" s="12" t="s">
        <v>126</v>
      </c>
      <c r="WFX1" s="12" t="s">
        <v>3402</v>
      </c>
      <c r="WFY1" s="12" t="s">
        <v>1902</v>
      </c>
      <c r="WFZ1" s="12" t="s">
        <v>2089</v>
      </c>
      <c r="WGA1" s="12" t="s">
        <v>2090</v>
      </c>
      <c r="WGB1" s="12" t="s">
        <v>2092</v>
      </c>
      <c r="WGC1" s="12" t="s">
        <v>3400</v>
      </c>
      <c r="WGD1" s="12" t="s">
        <v>75</v>
      </c>
      <c r="WGE1" s="12" t="s">
        <v>126</v>
      </c>
      <c r="WGF1" s="12" t="s">
        <v>3402</v>
      </c>
      <c r="WGG1" s="12" t="s">
        <v>1902</v>
      </c>
      <c r="WGH1" s="12" t="s">
        <v>2089</v>
      </c>
      <c r="WGI1" s="12" t="s">
        <v>2090</v>
      </c>
      <c r="WGJ1" s="12" t="s">
        <v>2092</v>
      </c>
      <c r="WGK1" s="12" t="s">
        <v>3400</v>
      </c>
      <c r="WGL1" s="12" t="s">
        <v>75</v>
      </c>
      <c r="WGM1" s="12" t="s">
        <v>126</v>
      </c>
      <c r="WGN1" s="12" t="s">
        <v>3402</v>
      </c>
      <c r="WGO1" s="12" t="s">
        <v>1902</v>
      </c>
      <c r="WGP1" s="12" t="s">
        <v>2089</v>
      </c>
      <c r="WGQ1" s="12" t="s">
        <v>2090</v>
      </c>
      <c r="WGR1" s="12" t="s">
        <v>2092</v>
      </c>
      <c r="WGS1" s="12" t="s">
        <v>3400</v>
      </c>
      <c r="WGT1" s="12" t="s">
        <v>75</v>
      </c>
      <c r="WGU1" s="12" t="s">
        <v>126</v>
      </c>
      <c r="WGV1" s="12" t="s">
        <v>3402</v>
      </c>
      <c r="WGW1" s="12" t="s">
        <v>1902</v>
      </c>
      <c r="WGX1" s="12" t="s">
        <v>2089</v>
      </c>
      <c r="WGY1" s="12" t="s">
        <v>2090</v>
      </c>
      <c r="WGZ1" s="12" t="s">
        <v>2092</v>
      </c>
      <c r="WHA1" s="12" t="s">
        <v>3400</v>
      </c>
      <c r="WHB1" s="12" t="s">
        <v>75</v>
      </c>
      <c r="WHC1" s="12" t="s">
        <v>126</v>
      </c>
      <c r="WHD1" s="12" t="s">
        <v>3402</v>
      </c>
      <c r="WHE1" s="12" t="s">
        <v>1902</v>
      </c>
      <c r="WHF1" s="12" t="s">
        <v>2089</v>
      </c>
      <c r="WHG1" s="12" t="s">
        <v>2090</v>
      </c>
      <c r="WHH1" s="12" t="s">
        <v>2092</v>
      </c>
      <c r="WHI1" s="12" t="s">
        <v>3400</v>
      </c>
      <c r="WHJ1" s="12" t="s">
        <v>75</v>
      </c>
      <c r="WHK1" s="12" t="s">
        <v>126</v>
      </c>
      <c r="WHL1" s="12" t="s">
        <v>3402</v>
      </c>
      <c r="WHM1" s="12" t="s">
        <v>1902</v>
      </c>
      <c r="WHN1" s="12" t="s">
        <v>2089</v>
      </c>
      <c r="WHO1" s="12" t="s">
        <v>2090</v>
      </c>
      <c r="WHP1" s="12" t="s">
        <v>2092</v>
      </c>
      <c r="WHQ1" s="12" t="s">
        <v>3400</v>
      </c>
      <c r="WHR1" s="12" t="s">
        <v>75</v>
      </c>
      <c r="WHS1" s="12" t="s">
        <v>126</v>
      </c>
      <c r="WHT1" s="12" t="s">
        <v>3402</v>
      </c>
      <c r="WHU1" s="12" t="s">
        <v>1902</v>
      </c>
      <c r="WHV1" s="12" t="s">
        <v>2089</v>
      </c>
      <c r="WHW1" s="12" t="s">
        <v>2090</v>
      </c>
      <c r="WHX1" s="12" t="s">
        <v>2092</v>
      </c>
      <c r="WHY1" s="12" t="s">
        <v>3400</v>
      </c>
      <c r="WHZ1" s="12" t="s">
        <v>75</v>
      </c>
      <c r="WIA1" s="12" t="s">
        <v>126</v>
      </c>
      <c r="WIB1" s="12" t="s">
        <v>3402</v>
      </c>
      <c r="WIC1" s="12" t="s">
        <v>1902</v>
      </c>
      <c r="WID1" s="12" t="s">
        <v>2089</v>
      </c>
      <c r="WIE1" s="12" t="s">
        <v>2090</v>
      </c>
      <c r="WIF1" s="12" t="s">
        <v>2092</v>
      </c>
      <c r="WIG1" s="12" t="s">
        <v>3400</v>
      </c>
      <c r="WIH1" s="12" t="s">
        <v>75</v>
      </c>
      <c r="WII1" s="12" t="s">
        <v>126</v>
      </c>
      <c r="WIJ1" s="12" t="s">
        <v>3402</v>
      </c>
      <c r="WIK1" s="12" t="s">
        <v>1902</v>
      </c>
      <c r="WIL1" s="12" t="s">
        <v>2089</v>
      </c>
      <c r="WIM1" s="12" t="s">
        <v>2090</v>
      </c>
      <c r="WIN1" s="12" t="s">
        <v>2092</v>
      </c>
      <c r="WIO1" s="12" t="s">
        <v>3400</v>
      </c>
      <c r="WIP1" s="12" t="s">
        <v>75</v>
      </c>
      <c r="WIQ1" s="12" t="s">
        <v>126</v>
      </c>
      <c r="WIR1" s="12" t="s">
        <v>3402</v>
      </c>
      <c r="WIS1" s="12" t="s">
        <v>1902</v>
      </c>
      <c r="WIT1" s="12" t="s">
        <v>2089</v>
      </c>
      <c r="WIU1" s="12" t="s">
        <v>2090</v>
      </c>
      <c r="WIV1" s="12" t="s">
        <v>2092</v>
      </c>
      <c r="WIW1" s="12" t="s">
        <v>3400</v>
      </c>
      <c r="WIX1" s="12" t="s">
        <v>75</v>
      </c>
      <c r="WIY1" s="12" t="s">
        <v>126</v>
      </c>
      <c r="WIZ1" s="12" t="s">
        <v>3402</v>
      </c>
      <c r="WJA1" s="12" t="s">
        <v>1902</v>
      </c>
      <c r="WJB1" s="12" t="s">
        <v>2089</v>
      </c>
      <c r="WJC1" s="12" t="s">
        <v>2090</v>
      </c>
      <c r="WJD1" s="12" t="s">
        <v>2092</v>
      </c>
      <c r="WJE1" s="12" t="s">
        <v>3400</v>
      </c>
      <c r="WJF1" s="12" t="s">
        <v>75</v>
      </c>
      <c r="WJG1" s="12" t="s">
        <v>126</v>
      </c>
      <c r="WJH1" s="12" t="s">
        <v>3402</v>
      </c>
      <c r="WJI1" s="12" t="s">
        <v>1902</v>
      </c>
      <c r="WJJ1" s="12" t="s">
        <v>2089</v>
      </c>
      <c r="WJK1" s="12" t="s">
        <v>2090</v>
      </c>
      <c r="WJL1" s="12" t="s">
        <v>2092</v>
      </c>
      <c r="WJM1" s="12" t="s">
        <v>3400</v>
      </c>
      <c r="WJN1" s="12" t="s">
        <v>75</v>
      </c>
      <c r="WJO1" s="12" t="s">
        <v>126</v>
      </c>
      <c r="WJP1" s="12" t="s">
        <v>3402</v>
      </c>
      <c r="WJQ1" s="12" t="s">
        <v>1902</v>
      </c>
      <c r="WJR1" s="12" t="s">
        <v>2089</v>
      </c>
      <c r="WJS1" s="12" t="s">
        <v>2090</v>
      </c>
      <c r="WJT1" s="12" t="s">
        <v>2092</v>
      </c>
      <c r="WJU1" s="12" t="s">
        <v>3400</v>
      </c>
      <c r="WJV1" s="12" t="s">
        <v>75</v>
      </c>
      <c r="WJW1" s="12" t="s">
        <v>126</v>
      </c>
      <c r="WJX1" s="12" t="s">
        <v>3402</v>
      </c>
      <c r="WJY1" s="12" t="s">
        <v>1902</v>
      </c>
      <c r="WJZ1" s="12" t="s">
        <v>2089</v>
      </c>
      <c r="WKA1" s="12" t="s">
        <v>2090</v>
      </c>
      <c r="WKB1" s="12" t="s">
        <v>2092</v>
      </c>
      <c r="WKC1" s="12" t="s">
        <v>3400</v>
      </c>
      <c r="WKD1" s="12" t="s">
        <v>75</v>
      </c>
      <c r="WKE1" s="12" t="s">
        <v>126</v>
      </c>
      <c r="WKF1" s="12" t="s">
        <v>3402</v>
      </c>
      <c r="WKG1" s="12" t="s">
        <v>1902</v>
      </c>
      <c r="WKH1" s="12" t="s">
        <v>2089</v>
      </c>
      <c r="WKI1" s="12" t="s">
        <v>2090</v>
      </c>
      <c r="WKJ1" s="12" t="s">
        <v>2092</v>
      </c>
      <c r="WKK1" s="12" t="s">
        <v>3400</v>
      </c>
      <c r="WKL1" s="12" t="s">
        <v>75</v>
      </c>
      <c r="WKM1" s="12" t="s">
        <v>126</v>
      </c>
      <c r="WKN1" s="12" t="s">
        <v>3402</v>
      </c>
      <c r="WKO1" s="12" t="s">
        <v>1902</v>
      </c>
      <c r="WKP1" s="12" t="s">
        <v>2089</v>
      </c>
      <c r="WKQ1" s="12" t="s">
        <v>2090</v>
      </c>
      <c r="WKR1" s="12" t="s">
        <v>2092</v>
      </c>
      <c r="WKS1" s="12" t="s">
        <v>3400</v>
      </c>
      <c r="WKT1" s="12" t="s">
        <v>75</v>
      </c>
      <c r="WKU1" s="12" t="s">
        <v>126</v>
      </c>
      <c r="WKV1" s="12" t="s">
        <v>3402</v>
      </c>
      <c r="WKW1" s="12" t="s">
        <v>1902</v>
      </c>
      <c r="WKX1" s="12" t="s">
        <v>2089</v>
      </c>
      <c r="WKY1" s="12" t="s">
        <v>2090</v>
      </c>
      <c r="WKZ1" s="12" t="s">
        <v>2092</v>
      </c>
      <c r="WLA1" s="12" t="s">
        <v>3400</v>
      </c>
      <c r="WLB1" s="12" t="s">
        <v>75</v>
      </c>
      <c r="WLC1" s="12" t="s">
        <v>126</v>
      </c>
      <c r="WLD1" s="12" t="s">
        <v>3402</v>
      </c>
      <c r="WLE1" s="12" t="s">
        <v>1902</v>
      </c>
      <c r="WLF1" s="12" t="s">
        <v>2089</v>
      </c>
      <c r="WLG1" s="12" t="s">
        <v>2090</v>
      </c>
      <c r="WLH1" s="12" t="s">
        <v>2092</v>
      </c>
      <c r="WLI1" s="12" t="s">
        <v>3400</v>
      </c>
      <c r="WLJ1" s="12" t="s">
        <v>75</v>
      </c>
      <c r="WLK1" s="12" t="s">
        <v>126</v>
      </c>
      <c r="WLL1" s="12" t="s">
        <v>3402</v>
      </c>
      <c r="WLM1" s="12" t="s">
        <v>1902</v>
      </c>
      <c r="WLN1" s="12" t="s">
        <v>2089</v>
      </c>
      <c r="WLO1" s="12" t="s">
        <v>2090</v>
      </c>
      <c r="WLP1" s="12" t="s">
        <v>2092</v>
      </c>
      <c r="WLQ1" s="12" t="s">
        <v>3400</v>
      </c>
      <c r="WLR1" s="12" t="s">
        <v>75</v>
      </c>
      <c r="WLS1" s="12" t="s">
        <v>126</v>
      </c>
      <c r="WLT1" s="12" t="s">
        <v>3402</v>
      </c>
      <c r="WLU1" s="12" t="s">
        <v>1902</v>
      </c>
      <c r="WLV1" s="12" t="s">
        <v>2089</v>
      </c>
      <c r="WLW1" s="12" t="s">
        <v>2090</v>
      </c>
      <c r="WLX1" s="12" t="s">
        <v>2092</v>
      </c>
      <c r="WLY1" s="12" t="s">
        <v>3400</v>
      </c>
      <c r="WLZ1" s="12" t="s">
        <v>75</v>
      </c>
      <c r="WMA1" s="12" t="s">
        <v>126</v>
      </c>
      <c r="WMB1" s="12" t="s">
        <v>3402</v>
      </c>
      <c r="WMC1" s="12" t="s">
        <v>1902</v>
      </c>
      <c r="WMD1" s="12" t="s">
        <v>2089</v>
      </c>
      <c r="WME1" s="12" t="s">
        <v>2090</v>
      </c>
      <c r="WMF1" s="12" t="s">
        <v>2092</v>
      </c>
      <c r="WMG1" s="12" t="s">
        <v>3400</v>
      </c>
      <c r="WMH1" s="12" t="s">
        <v>75</v>
      </c>
      <c r="WMI1" s="12" t="s">
        <v>126</v>
      </c>
      <c r="WMJ1" s="12" t="s">
        <v>3402</v>
      </c>
      <c r="WMK1" s="12" t="s">
        <v>1902</v>
      </c>
      <c r="WML1" s="12" t="s">
        <v>2089</v>
      </c>
      <c r="WMM1" s="12" t="s">
        <v>2090</v>
      </c>
      <c r="WMN1" s="12" t="s">
        <v>2092</v>
      </c>
      <c r="WMO1" s="12" t="s">
        <v>3400</v>
      </c>
      <c r="WMP1" s="12" t="s">
        <v>75</v>
      </c>
      <c r="WMQ1" s="12" t="s">
        <v>126</v>
      </c>
      <c r="WMR1" s="12" t="s">
        <v>3402</v>
      </c>
      <c r="WMS1" s="12" t="s">
        <v>1902</v>
      </c>
      <c r="WMT1" s="12" t="s">
        <v>2089</v>
      </c>
      <c r="WMU1" s="12" t="s">
        <v>2090</v>
      </c>
      <c r="WMV1" s="12" t="s">
        <v>2092</v>
      </c>
      <c r="WMW1" s="12" t="s">
        <v>3400</v>
      </c>
      <c r="WMX1" s="12" t="s">
        <v>75</v>
      </c>
      <c r="WMY1" s="12" t="s">
        <v>126</v>
      </c>
      <c r="WMZ1" s="12" t="s">
        <v>3402</v>
      </c>
      <c r="WNA1" s="12" t="s">
        <v>1902</v>
      </c>
      <c r="WNB1" s="12" t="s">
        <v>2089</v>
      </c>
      <c r="WNC1" s="12" t="s">
        <v>2090</v>
      </c>
      <c r="WND1" s="12" t="s">
        <v>2092</v>
      </c>
      <c r="WNE1" s="12" t="s">
        <v>3400</v>
      </c>
      <c r="WNF1" s="12" t="s">
        <v>75</v>
      </c>
      <c r="WNG1" s="12" t="s">
        <v>126</v>
      </c>
      <c r="WNH1" s="12" t="s">
        <v>3402</v>
      </c>
      <c r="WNI1" s="12" t="s">
        <v>1902</v>
      </c>
      <c r="WNJ1" s="12" t="s">
        <v>2089</v>
      </c>
      <c r="WNK1" s="12" t="s">
        <v>2090</v>
      </c>
      <c r="WNL1" s="12" t="s">
        <v>2092</v>
      </c>
      <c r="WNM1" s="12" t="s">
        <v>3400</v>
      </c>
      <c r="WNN1" s="12" t="s">
        <v>75</v>
      </c>
      <c r="WNO1" s="12" t="s">
        <v>126</v>
      </c>
      <c r="WNP1" s="12" t="s">
        <v>3402</v>
      </c>
      <c r="WNQ1" s="12" t="s">
        <v>1902</v>
      </c>
      <c r="WNR1" s="12" t="s">
        <v>2089</v>
      </c>
      <c r="WNS1" s="12" t="s">
        <v>2090</v>
      </c>
      <c r="WNT1" s="12" t="s">
        <v>2092</v>
      </c>
      <c r="WNU1" s="12" t="s">
        <v>3400</v>
      </c>
      <c r="WNV1" s="12" t="s">
        <v>75</v>
      </c>
      <c r="WNW1" s="12" t="s">
        <v>126</v>
      </c>
      <c r="WNX1" s="12" t="s">
        <v>3402</v>
      </c>
      <c r="WNY1" s="12" t="s">
        <v>1902</v>
      </c>
      <c r="WNZ1" s="12" t="s">
        <v>2089</v>
      </c>
      <c r="WOA1" s="12" t="s">
        <v>2090</v>
      </c>
      <c r="WOB1" s="12" t="s">
        <v>2092</v>
      </c>
      <c r="WOC1" s="12" t="s">
        <v>3400</v>
      </c>
      <c r="WOD1" s="12" t="s">
        <v>75</v>
      </c>
      <c r="WOE1" s="12" t="s">
        <v>126</v>
      </c>
      <c r="WOF1" s="12" t="s">
        <v>3402</v>
      </c>
      <c r="WOG1" s="12" t="s">
        <v>1902</v>
      </c>
      <c r="WOH1" s="12" t="s">
        <v>2089</v>
      </c>
      <c r="WOI1" s="12" t="s">
        <v>2090</v>
      </c>
      <c r="WOJ1" s="12" t="s">
        <v>2092</v>
      </c>
      <c r="WOK1" s="12" t="s">
        <v>3400</v>
      </c>
      <c r="WOL1" s="12" t="s">
        <v>75</v>
      </c>
      <c r="WOM1" s="12" t="s">
        <v>126</v>
      </c>
      <c r="WON1" s="12" t="s">
        <v>3402</v>
      </c>
      <c r="WOO1" s="12" t="s">
        <v>1902</v>
      </c>
      <c r="WOP1" s="12" t="s">
        <v>2089</v>
      </c>
      <c r="WOQ1" s="12" t="s">
        <v>2090</v>
      </c>
      <c r="WOR1" s="12" t="s">
        <v>2092</v>
      </c>
      <c r="WOS1" s="12" t="s">
        <v>3400</v>
      </c>
      <c r="WOT1" s="12" t="s">
        <v>75</v>
      </c>
      <c r="WOU1" s="12" t="s">
        <v>126</v>
      </c>
      <c r="WOV1" s="12" t="s">
        <v>3402</v>
      </c>
      <c r="WOW1" s="12" t="s">
        <v>1902</v>
      </c>
      <c r="WOX1" s="12" t="s">
        <v>2089</v>
      </c>
      <c r="WOY1" s="12" t="s">
        <v>2090</v>
      </c>
      <c r="WOZ1" s="12" t="s">
        <v>2092</v>
      </c>
      <c r="WPA1" s="12" t="s">
        <v>3400</v>
      </c>
      <c r="WPB1" s="12" t="s">
        <v>75</v>
      </c>
      <c r="WPC1" s="12" t="s">
        <v>126</v>
      </c>
      <c r="WPD1" s="12" t="s">
        <v>3402</v>
      </c>
      <c r="WPE1" s="12" t="s">
        <v>1902</v>
      </c>
      <c r="WPF1" s="12" t="s">
        <v>2089</v>
      </c>
      <c r="WPG1" s="12" t="s">
        <v>2090</v>
      </c>
      <c r="WPH1" s="12" t="s">
        <v>2092</v>
      </c>
      <c r="WPI1" s="12" t="s">
        <v>3400</v>
      </c>
      <c r="WPJ1" s="12" t="s">
        <v>75</v>
      </c>
      <c r="WPK1" s="12" t="s">
        <v>126</v>
      </c>
      <c r="WPL1" s="12" t="s">
        <v>3402</v>
      </c>
      <c r="WPM1" s="12" t="s">
        <v>1902</v>
      </c>
      <c r="WPN1" s="12" t="s">
        <v>2089</v>
      </c>
      <c r="WPO1" s="12" t="s">
        <v>2090</v>
      </c>
      <c r="WPP1" s="12" t="s">
        <v>2092</v>
      </c>
      <c r="WPQ1" s="12" t="s">
        <v>3400</v>
      </c>
      <c r="WPR1" s="12" t="s">
        <v>75</v>
      </c>
      <c r="WPS1" s="12" t="s">
        <v>126</v>
      </c>
      <c r="WPT1" s="12" t="s">
        <v>3402</v>
      </c>
      <c r="WPU1" s="12" t="s">
        <v>1902</v>
      </c>
      <c r="WPV1" s="12" t="s">
        <v>2089</v>
      </c>
      <c r="WPW1" s="12" t="s">
        <v>2090</v>
      </c>
      <c r="WPX1" s="12" t="s">
        <v>2092</v>
      </c>
      <c r="WPY1" s="12" t="s">
        <v>3400</v>
      </c>
      <c r="WPZ1" s="12" t="s">
        <v>75</v>
      </c>
      <c r="WQA1" s="12" t="s">
        <v>126</v>
      </c>
      <c r="WQB1" s="12" t="s">
        <v>3402</v>
      </c>
      <c r="WQC1" s="12" t="s">
        <v>1902</v>
      </c>
      <c r="WQD1" s="12" t="s">
        <v>2089</v>
      </c>
      <c r="WQE1" s="12" t="s">
        <v>2090</v>
      </c>
      <c r="WQF1" s="12" t="s">
        <v>2092</v>
      </c>
      <c r="WQG1" s="12" t="s">
        <v>3400</v>
      </c>
      <c r="WQH1" s="12" t="s">
        <v>75</v>
      </c>
      <c r="WQI1" s="12" t="s">
        <v>126</v>
      </c>
      <c r="WQJ1" s="12" t="s">
        <v>3402</v>
      </c>
      <c r="WQK1" s="12" t="s">
        <v>1902</v>
      </c>
      <c r="WQL1" s="12" t="s">
        <v>2089</v>
      </c>
      <c r="WQM1" s="12" t="s">
        <v>2090</v>
      </c>
      <c r="WQN1" s="12" t="s">
        <v>2092</v>
      </c>
      <c r="WQO1" s="12" t="s">
        <v>3400</v>
      </c>
      <c r="WQP1" s="12" t="s">
        <v>75</v>
      </c>
      <c r="WQQ1" s="12" t="s">
        <v>126</v>
      </c>
      <c r="WQR1" s="12" t="s">
        <v>3402</v>
      </c>
      <c r="WQS1" s="12" t="s">
        <v>1902</v>
      </c>
      <c r="WQT1" s="12" t="s">
        <v>2089</v>
      </c>
      <c r="WQU1" s="12" t="s">
        <v>2090</v>
      </c>
      <c r="WQV1" s="12" t="s">
        <v>2092</v>
      </c>
      <c r="WQW1" s="12" t="s">
        <v>3400</v>
      </c>
      <c r="WQX1" s="12" t="s">
        <v>75</v>
      </c>
      <c r="WQY1" s="12" t="s">
        <v>126</v>
      </c>
      <c r="WQZ1" s="12" t="s">
        <v>3402</v>
      </c>
      <c r="WRA1" s="12" t="s">
        <v>1902</v>
      </c>
      <c r="WRB1" s="12" t="s">
        <v>2089</v>
      </c>
      <c r="WRC1" s="12" t="s">
        <v>2090</v>
      </c>
      <c r="WRD1" s="12" t="s">
        <v>2092</v>
      </c>
      <c r="WRE1" s="12" t="s">
        <v>3400</v>
      </c>
      <c r="WRF1" s="12" t="s">
        <v>75</v>
      </c>
      <c r="WRG1" s="12" t="s">
        <v>126</v>
      </c>
      <c r="WRH1" s="12" t="s">
        <v>3402</v>
      </c>
      <c r="WRI1" s="12" t="s">
        <v>1902</v>
      </c>
      <c r="WRJ1" s="12" t="s">
        <v>2089</v>
      </c>
      <c r="WRK1" s="12" t="s">
        <v>2090</v>
      </c>
      <c r="WRL1" s="12" t="s">
        <v>2092</v>
      </c>
      <c r="WRM1" s="12" t="s">
        <v>3400</v>
      </c>
      <c r="WRN1" s="12" t="s">
        <v>75</v>
      </c>
      <c r="WRO1" s="12" t="s">
        <v>126</v>
      </c>
      <c r="WRP1" s="12" t="s">
        <v>3402</v>
      </c>
      <c r="WRQ1" s="12" t="s">
        <v>1902</v>
      </c>
      <c r="WRR1" s="12" t="s">
        <v>2089</v>
      </c>
      <c r="WRS1" s="12" t="s">
        <v>2090</v>
      </c>
      <c r="WRT1" s="12" t="s">
        <v>2092</v>
      </c>
      <c r="WRU1" s="12" t="s">
        <v>3400</v>
      </c>
      <c r="WRV1" s="12" t="s">
        <v>75</v>
      </c>
      <c r="WRW1" s="12" t="s">
        <v>126</v>
      </c>
      <c r="WRX1" s="12" t="s">
        <v>3402</v>
      </c>
      <c r="WRY1" s="12" t="s">
        <v>1902</v>
      </c>
      <c r="WRZ1" s="12" t="s">
        <v>2089</v>
      </c>
      <c r="WSA1" s="12" t="s">
        <v>2090</v>
      </c>
      <c r="WSB1" s="12" t="s">
        <v>2092</v>
      </c>
      <c r="WSC1" s="12" t="s">
        <v>3400</v>
      </c>
      <c r="WSD1" s="12" t="s">
        <v>75</v>
      </c>
      <c r="WSE1" s="12" t="s">
        <v>126</v>
      </c>
      <c r="WSF1" s="12" t="s">
        <v>3402</v>
      </c>
      <c r="WSG1" s="12" t="s">
        <v>1902</v>
      </c>
      <c r="WSH1" s="12" t="s">
        <v>2089</v>
      </c>
      <c r="WSI1" s="12" t="s">
        <v>2090</v>
      </c>
      <c r="WSJ1" s="12" t="s">
        <v>2092</v>
      </c>
      <c r="WSK1" s="12" t="s">
        <v>3400</v>
      </c>
      <c r="WSL1" s="12" t="s">
        <v>75</v>
      </c>
      <c r="WSM1" s="12" t="s">
        <v>126</v>
      </c>
      <c r="WSN1" s="12" t="s">
        <v>3402</v>
      </c>
      <c r="WSO1" s="12" t="s">
        <v>1902</v>
      </c>
      <c r="WSP1" s="12" t="s">
        <v>2089</v>
      </c>
      <c r="WSQ1" s="12" t="s">
        <v>2090</v>
      </c>
      <c r="WSR1" s="12" t="s">
        <v>2092</v>
      </c>
      <c r="WSS1" s="12" t="s">
        <v>3400</v>
      </c>
      <c r="WST1" s="12" t="s">
        <v>75</v>
      </c>
      <c r="WSU1" s="12" t="s">
        <v>126</v>
      </c>
      <c r="WSV1" s="12" t="s">
        <v>3402</v>
      </c>
      <c r="WSW1" s="12" t="s">
        <v>1902</v>
      </c>
      <c r="WSX1" s="12" t="s">
        <v>2089</v>
      </c>
      <c r="WSY1" s="12" t="s">
        <v>2090</v>
      </c>
      <c r="WSZ1" s="12" t="s">
        <v>2092</v>
      </c>
      <c r="WTA1" s="12" t="s">
        <v>3400</v>
      </c>
      <c r="WTB1" s="12" t="s">
        <v>75</v>
      </c>
      <c r="WTC1" s="12" t="s">
        <v>126</v>
      </c>
      <c r="WTD1" s="12" t="s">
        <v>3402</v>
      </c>
      <c r="WTE1" s="12" t="s">
        <v>1902</v>
      </c>
      <c r="WTF1" s="12" t="s">
        <v>2089</v>
      </c>
      <c r="WTG1" s="12" t="s">
        <v>2090</v>
      </c>
      <c r="WTH1" s="12" t="s">
        <v>2092</v>
      </c>
      <c r="WTI1" s="12" t="s">
        <v>3400</v>
      </c>
      <c r="WTJ1" s="12" t="s">
        <v>75</v>
      </c>
      <c r="WTK1" s="12" t="s">
        <v>126</v>
      </c>
      <c r="WTL1" s="12" t="s">
        <v>3402</v>
      </c>
      <c r="WTM1" s="12" t="s">
        <v>1902</v>
      </c>
      <c r="WTN1" s="12" t="s">
        <v>2089</v>
      </c>
      <c r="WTO1" s="12" t="s">
        <v>2090</v>
      </c>
      <c r="WTP1" s="12" t="s">
        <v>2092</v>
      </c>
      <c r="WTQ1" s="12" t="s">
        <v>3400</v>
      </c>
      <c r="WTR1" s="12" t="s">
        <v>75</v>
      </c>
      <c r="WTS1" s="12" t="s">
        <v>126</v>
      </c>
      <c r="WTT1" s="12" t="s">
        <v>3402</v>
      </c>
      <c r="WTU1" s="12" t="s">
        <v>1902</v>
      </c>
      <c r="WTV1" s="12" t="s">
        <v>2089</v>
      </c>
      <c r="WTW1" s="12" t="s">
        <v>2090</v>
      </c>
      <c r="WTX1" s="12" t="s">
        <v>2092</v>
      </c>
      <c r="WTY1" s="12" t="s">
        <v>3400</v>
      </c>
      <c r="WTZ1" s="12" t="s">
        <v>75</v>
      </c>
      <c r="WUA1" s="12" t="s">
        <v>126</v>
      </c>
      <c r="WUB1" s="12" t="s">
        <v>3402</v>
      </c>
      <c r="WUC1" s="12" t="s">
        <v>1902</v>
      </c>
      <c r="WUD1" s="12" t="s">
        <v>2089</v>
      </c>
      <c r="WUE1" s="12" t="s">
        <v>2090</v>
      </c>
      <c r="WUF1" s="12" t="s">
        <v>2092</v>
      </c>
      <c r="WUG1" s="12" t="s">
        <v>3400</v>
      </c>
      <c r="WUH1" s="12" t="s">
        <v>75</v>
      </c>
      <c r="WUI1" s="12" t="s">
        <v>126</v>
      </c>
      <c r="WUJ1" s="12" t="s">
        <v>3402</v>
      </c>
      <c r="WUK1" s="12" t="s">
        <v>1902</v>
      </c>
      <c r="WUL1" s="12" t="s">
        <v>2089</v>
      </c>
      <c r="WUM1" s="12" t="s">
        <v>2090</v>
      </c>
      <c r="WUN1" s="12" t="s">
        <v>2092</v>
      </c>
      <c r="WUO1" s="12" t="s">
        <v>3400</v>
      </c>
      <c r="WUP1" s="12" t="s">
        <v>75</v>
      </c>
      <c r="WUQ1" s="12" t="s">
        <v>126</v>
      </c>
      <c r="WUR1" s="12" t="s">
        <v>3402</v>
      </c>
      <c r="WUS1" s="12" t="s">
        <v>1902</v>
      </c>
      <c r="WUT1" s="12" t="s">
        <v>2089</v>
      </c>
      <c r="WUU1" s="12" t="s">
        <v>2090</v>
      </c>
      <c r="WUV1" s="12" t="s">
        <v>2092</v>
      </c>
      <c r="WUW1" s="12" t="s">
        <v>3400</v>
      </c>
      <c r="WUX1" s="12" t="s">
        <v>75</v>
      </c>
      <c r="WUY1" s="12" t="s">
        <v>126</v>
      </c>
      <c r="WUZ1" s="12" t="s">
        <v>3402</v>
      </c>
      <c r="WVA1" s="12" t="s">
        <v>1902</v>
      </c>
      <c r="WVB1" s="12" t="s">
        <v>2089</v>
      </c>
      <c r="WVC1" s="12" t="s">
        <v>2090</v>
      </c>
      <c r="WVD1" s="12" t="s">
        <v>2092</v>
      </c>
      <c r="WVE1" s="12" t="s">
        <v>3400</v>
      </c>
      <c r="WVF1" s="12" t="s">
        <v>75</v>
      </c>
      <c r="WVG1" s="12" t="s">
        <v>126</v>
      </c>
      <c r="WVH1" s="12" t="s">
        <v>3402</v>
      </c>
      <c r="WVI1" s="12" t="s">
        <v>1902</v>
      </c>
      <c r="WVJ1" s="12" t="s">
        <v>2089</v>
      </c>
      <c r="WVK1" s="12" t="s">
        <v>2090</v>
      </c>
      <c r="WVL1" s="12" t="s">
        <v>2092</v>
      </c>
      <c r="WVM1" s="12" t="s">
        <v>3400</v>
      </c>
      <c r="WVN1" s="12" t="s">
        <v>75</v>
      </c>
      <c r="WVO1" s="12" t="s">
        <v>126</v>
      </c>
      <c r="WVP1" s="12" t="s">
        <v>3402</v>
      </c>
      <c r="WVQ1" s="12" t="s">
        <v>1902</v>
      </c>
      <c r="WVR1" s="12" t="s">
        <v>2089</v>
      </c>
      <c r="WVS1" s="12" t="s">
        <v>2090</v>
      </c>
      <c r="WVT1" s="12" t="s">
        <v>2092</v>
      </c>
      <c r="WVU1" s="12" t="s">
        <v>3400</v>
      </c>
      <c r="WVV1" s="12" t="s">
        <v>75</v>
      </c>
      <c r="WVW1" s="12" t="s">
        <v>126</v>
      </c>
      <c r="WVX1" s="12" t="s">
        <v>3402</v>
      </c>
      <c r="WVY1" s="12" t="s">
        <v>1902</v>
      </c>
      <c r="WVZ1" s="12" t="s">
        <v>2089</v>
      </c>
      <c r="WWA1" s="12" t="s">
        <v>2090</v>
      </c>
      <c r="WWB1" s="12" t="s">
        <v>2092</v>
      </c>
      <c r="WWC1" s="12" t="s">
        <v>3400</v>
      </c>
      <c r="WWD1" s="12" t="s">
        <v>75</v>
      </c>
      <c r="WWE1" s="12" t="s">
        <v>126</v>
      </c>
      <c r="WWF1" s="12" t="s">
        <v>3402</v>
      </c>
      <c r="WWG1" s="12" t="s">
        <v>1902</v>
      </c>
      <c r="WWH1" s="12" t="s">
        <v>2089</v>
      </c>
      <c r="WWI1" s="12" t="s">
        <v>2090</v>
      </c>
      <c r="WWJ1" s="12" t="s">
        <v>2092</v>
      </c>
      <c r="WWK1" s="12" t="s">
        <v>3400</v>
      </c>
      <c r="WWL1" s="12" t="s">
        <v>75</v>
      </c>
      <c r="WWM1" s="12" t="s">
        <v>126</v>
      </c>
      <c r="WWN1" s="12" t="s">
        <v>3402</v>
      </c>
      <c r="WWO1" s="12" t="s">
        <v>1902</v>
      </c>
      <c r="WWP1" s="12" t="s">
        <v>2089</v>
      </c>
      <c r="WWQ1" s="12" t="s">
        <v>2090</v>
      </c>
      <c r="WWR1" s="12" t="s">
        <v>2092</v>
      </c>
      <c r="WWS1" s="12" t="s">
        <v>3400</v>
      </c>
      <c r="WWT1" s="12" t="s">
        <v>75</v>
      </c>
      <c r="WWU1" s="12" t="s">
        <v>126</v>
      </c>
      <c r="WWV1" s="12" t="s">
        <v>3402</v>
      </c>
      <c r="WWW1" s="12" t="s">
        <v>1902</v>
      </c>
      <c r="WWX1" s="12" t="s">
        <v>2089</v>
      </c>
      <c r="WWY1" s="12" t="s">
        <v>2090</v>
      </c>
      <c r="WWZ1" s="12" t="s">
        <v>2092</v>
      </c>
      <c r="WXA1" s="12" t="s">
        <v>3400</v>
      </c>
      <c r="WXB1" s="12" t="s">
        <v>75</v>
      </c>
      <c r="WXC1" s="12" t="s">
        <v>126</v>
      </c>
      <c r="WXD1" s="12" t="s">
        <v>3402</v>
      </c>
      <c r="WXE1" s="12" t="s">
        <v>1902</v>
      </c>
      <c r="WXF1" s="12" t="s">
        <v>2089</v>
      </c>
      <c r="WXG1" s="12" t="s">
        <v>2090</v>
      </c>
      <c r="WXH1" s="12" t="s">
        <v>2092</v>
      </c>
      <c r="WXI1" s="12" t="s">
        <v>3400</v>
      </c>
      <c r="WXJ1" s="12" t="s">
        <v>75</v>
      </c>
      <c r="WXK1" s="12" t="s">
        <v>126</v>
      </c>
      <c r="WXL1" s="12" t="s">
        <v>3402</v>
      </c>
      <c r="WXM1" s="12" t="s">
        <v>1902</v>
      </c>
      <c r="WXN1" s="12" t="s">
        <v>2089</v>
      </c>
      <c r="WXO1" s="12" t="s">
        <v>2090</v>
      </c>
      <c r="WXP1" s="12" t="s">
        <v>2092</v>
      </c>
      <c r="WXQ1" s="12" t="s">
        <v>3400</v>
      </c>
      <c r="WXR1" s="12" t="s">
        <v>75</v>
      </c>
      <c r="WXS1" s="12" t="s">
        <v>126</v>
      </c>
      <c r="WXT1" s="12" t="s">
        <v>3402</v>
      </c>
      <c r="WXU1" s="12" t="s">
        <v>1902</v>
      </c>
      <c r="WXV1" s="12" t="s">
        <v>2089</v>
      </c>
      <c r="WXW1" s="12" t="s">
        <v>2090</v>
      </c>
      <c r="WXX1" s="12" t="s">
        <v>2092</v>
      </c>
      <c r="WXY1" s="12" t="s">
        <v>3400</v>
      </c>
      <c r="WXZ1" s="12" t="s">
        <v>75</v>
      </c>
      <c r="WYA1" s="12" t="s">
        <v>126</v>
      </c>
      <c r="WYB1" s="12" t="s">
        <v>3402</v>
      </c>
      <c r="WYC1" s="12" t="s">
        <v>1902</v>
      </c>
      <c r="WYD1" s="12" t="s">
        <v>2089</v>
      </c>
      <c r="WYE1" s="12" t="s">
        <v>2090</v>
      </c>
      <c r="WYF1" s="12" t="s">
        <v>2092</v>
      </c>
      <c r="WYG1" s="12" t="s">
        <v>3400</v>
      </c>
      <c r="WYH1" s="12" t="s">
        <v>75</v>
      </c>
      <c r="WYI1" s="12" t="s">
        <v>126</v>
      </c>
      <c r="WYJ1" s="12" t="s">
        <v>3402</v>
      </c>
      <c r="WYK1" s="12" t="s">
        <v>1902</v>
      </c>
      <c r="WYL1" s="12" t="s">
        <v>2089</v>
      </c>
      <c r="WYM1" s="12" t="s">
        <v>2090</v>
      </c>
      <c r="WYN1" s="12" t="s">
        <v>2092</v>
      </c>
      <c r="WYO1" s="12" t="s">
        <v>3400</v>
      </c>
      <c r="WYP1" s="12" t="s">
        <v>75</v>
      </c>
      <c r="WYQ1" s="12" t="s">
        <v>126</v>
      </c>
      <c r="WYR1" s="12" t="s">
        <v>3402</v>
      </c>
      <c r="WYS1" s="12" t="s">
        <v>1902</v>
      </c>
      <c r="WYT1" s="12" t="s">
        <v>2089</v>
      </c>
      <c r="WYU1" s="12" t="s">
        <v>2090</v>
      </c>
      <c r="WYV1" s="12" t="s">
        <v>2092</v>
      </c>
      <c r="WYW1" s="12" t="s">
        <v>3400</v>
      </c>
      <c r="WYX1" s="12" t="s">
        <v>75</v>
      </c>
      <c r="WYY1" s="12" t="s">
        <v>126</v>
      </c>
      <c r="WYZ1" s="12" t="s">
        <v>3402</v>
      </c>
      <c r="WZA1" s="12" t="s">
        <v>1902</v>
      </c>
      <c r="WZB1" s="12" t="s">
        <v>2089</v>
      </c>
      <c r="WZC1" s="12" t="s">
        <v>2090</v>
      </c>
      <c r="WZD1" s="12" t="s">
        <v>2092</v>
      </c>
      <c r="WZE1" s="12" t="s">
        <v>3400</v>
      </c>
      <c r="WZF1" s="12" t="s">
        <v>75</v>
      </c>
      <c r="WZG1" s="12" t="s">
        <v>126</v>
      </c>
      <c r="WZH1" s="12" t="s">
        <v>3402</v>
      </c>
      <c r="WZI1" s="12" t="s">
        <v>1902</v>
      </c>
      <c r="WZJ1" s="12" t="s">
        <v>2089</v>
      </c>
      <c r="WZK1" s="12" t="s">
        <v>2090</v>
      </c>
      <c r="WZL1" s="12" t="s">
        <v>2092</v>
      </c>
      <c r="WZM1" s="12" t="s">
        <v>3400</v>
      </c>
      <c r="WZN1" s="12" t="s">
        <v>75</v>
      </c>
      <c r="WZO1" s="12" t="s">
        <v>126</v>
      </c>
      <c r="WZP1" s="12" t="s">
        <v>3402</v>
      </c>
      <c r="WZQ1" s="12" t="s">
        <v>1902</v>
      </c>
      <c r="WZR1" s="12" t="s">
        <v>2089</v>
      </c>
      <c r="WZS1" s="12" t="s">
        <v>2090</v>
      </c>
      <c r="WZT1" s="12" t="s">
        <v>2092</v>
      </c>
      <c r="WZU1" s="12" t="s">
        <v>3400</v>
      </c>
      <c r="WZV1" s="12" t="s">
        <v>75</v>
      </c>
      <c r="WZW1" s="12" t="s">
        <v>126</v>
      </c>
      <c r="WZX1" s="12" t="s">
        <v>3402</v>
      </c>
      <c r="WZY1" s="12" t="s">
        <v>1902</v>
      </c>
      <c r="WZZ1" s="12" t="s">
        <v>2089</v>
      </c>
      <c r="XAA1" s="12" t="s">
        <v>2090</v>
      </c>
      <c r="XAB1" s="12" t="s">
        <v>2092</v>
      </c>
      <c r="XAC1" s="12" t="s">
        <v>3400</v>
      </c>
      <c r="XAD1" s="12" t="s">
        <v>75</v>
      </c>
      <c r="XAE1" s="12" t="s">
        <v>126</v>
      </c>
      <c r="XAF1" s="12" t="s">
        <v>3402</v>
      </c>
      <c r="XAG1" s="12" t="s">
        <v>1902</v>
      </c>
      <c r="XAH1" s="12" t="s">
        <v>2089</v>
      </c>
      <c r="XAI1" s="12" t="s">
        <v>2090</v>
      </c>
      <c r="XAJ1" s="12" t="s">
        <v>2092</v>
      </c>
      <c r="XAK1" s="12" t="s">
        <v>3400</v>
      </c>
      <c r="XAL1" s="12" t="s">
        <v>75</v>
      </c>
      <c r="XAM1" s="12" t="s">
        <v>126</v>
      </c>
      <c r="XAN1" s="12" t="s">
        <v>3402</v>
      </c>
      <c r="XAO1" s="12" t="s">
        <v>1902</v>
      </c>
      <c r="XAP1" s="12" t="s">
        <v>2089</v>
      </c>
      <c r="XAQ1" s="12" t="s">
        <v>2090</v>
      </c>
      <c r="XAR1" s="12" t="s">
        <v>2092</v>
      </c>
      <c r="XAS1" s="12" t="s">
        <v>3400</v>
      </c>
      <c r="XAT1" s="12" t="s">
        <v>75</v>
      </c>
      <c r="XAU1" s="12" t="s">
        <v>126</v>
      </c>
      <c r="XAV1" s="12" t="s">
        <v>3402</v>
      </c>
      <c r="XAW1" s="12" t="s">
        <v>1902</v>
      </c>
      <c r="XAX1" s="12" t="s">
        <v>2089</v>
      </c>
      <c r="XAY1" s="12" t="s">
        <v>2090</v>
      </c>
      <c r="XAZ1" s="12" t="s">
        <v>2092</v>
      </c>
      <c r="XBA1" s="12" t="s">
        <v>3400</v>
      </c>
      <c r="XBB1" s="12" t="s">
        <v>75</v>
      </c>
      <c r="XBC1" s="12" t="s">
        <v>126</v>
      </c>
      <c r="XBD1" s="12" t="s">
        <v>3402</v>
      </c>
      <c r="XBE1" s="12" t="s">
        <v>1902</v>
      </c>
      <c r="XBF1" s="12" t="s">
        <v>2089</v>
      </c>
      <c r="XBG1" s="12" t="s">
        <v>2090</v>
      </c>
      <c r="XBH1" s="12" t="s">
        <v>2092</v>
      </c>
      <c r="XBI1" s="12" t="s">
        <v>3400</v>
      </c>
      <c r="XBJ1" s="12" t="s">
        <v>75</v>
      </c>
      <c r="XBK1" s="12" t="s">
        <v>126</v>
      </c>
      <c r="XBL1" s="12" t="s">
        <v>3402</v>
      </c>
      <c r="XBM1" s="12" t="s">
        <v>1902</v>
      </c>
      <c r="XBN1" s="12" t="s">
        <v>2089</v>
      </c>
      <c r="XBO1" s="12" t="s">
        <v>2090</v>
      </c>
      <c r="XBP1" s="12" t="s">
        <v>2092</v>
      </c>
      <c r="XBQ1" s="12" t="s">
        <v>3400</v>
      </c>
      <c r="XBR1" s="12" t="s">
        <v>75</v>
      </c>
      <c r="XBS1" s="12" t="s">
        <v>126</v>
      </c>
      <c r="XBT1" s="12" t="s">
        <v>3402</v>
      </c>
      <c r="XBU1" s="12" t="s">
        <v>1902</v>
      </c>
      <c r="XBV1" s="12" t="s">
        <v>2089</v>
      </c>
      <c r="XBW1" s="12" t="s">
        <v>2090</v>
      </c>
      <c r="XBX1" s="12" t="s">
        <v>2092</v>
      </c>
      <c r="XBY1" s="12" t="s">
        <v>3400</v>
      </c>
      <c r="XBZ1" s="12" t="s">
        <v>75</v>
      </c>
      <c r="XCA1" s="12" t="s">
        <v>126</v>
      </c>
      <c r="XCB1" s="12" t="s">
        <v>3402</v>
      </c>
      <c r="XCC1" s="12" t="s">
        <v>1902</v>
      </c>
      <c r="XCD1" s="12" t="s">
        <v>2089</v>
      </c>
      <c r="XCE1" s="12" t="s">
        <v>2090</v>
      </c>
      <c r="XCF1" s="12" t="s">
        <v>2092</v>
      </c>
      <c r="XCG1" s="12" t="s">
        <v>3400</v>
      </c>
      <c r="XCH1" s="12" t="s">
        <v>75</v>
      </c>
      <c r="XCI1" s="12" t="s">
        <v>126</v>
      </c>
      <c r="XCJ1" s="12" t="s">
        <v>3402</v>
      </c>
      <c r="XCK1" s="12" t="s">
        <v>1902</v>
      </c>
      <c r="XCL1" s="12" t="s">
        <v>2089</v>
      </c>
      <c r="XCM1" s="12" t="s">
        <v>2090</v>
      </c>
      <c r="XCN1" s="12" t="s">
        <v>2092</v>
      </c>
      <c r="XCO1" s="12" t="s">
        <v>3400</v>
      </c>
      <c r="XCP1" s="12" t="s">
        <v>75</v>
      </c>
      <c r="XCQ1" s="12" t="s">
        <v>126</v>
      </c>
      <c r="XCR1" s="12" t="s">
        <v>3402</v>
      </c>
      <c r="XCS1" s="12" t="s">
        <v>1902</v>
      </c>
      <c r="XCT1" s="12" t="s">
        <v>2089</v>
      </c>
      <c r="XCU1" s="12" t="s">
        <v>2090</v>
      </c>
      <c r="XCV1" s="12" t="s">
        <v>2092</v>
      </c>
      <c r="XCW1" s="12" t="s">
        <v>3400</v>
      </c>
      <c r="XCX1" s="12" t="s">
        <v>75</v>
      </c>
      <c r="XCY1" s="12" t="s">
        <v>126</v>
      </c>
      <c r="XCZ1" s="12" t="s">
        <v>3402</v>
      </c>
      <c r="XDA1" s="12" t="s">
        <v>1902</v>
      </c>
      <c r="XDB1" s="12" t="s">
        <v>2089</v>
      </c>
      <c r="XDC1" s="12" t="s">
        <v>2090</v>
      </c>
      <c r="XDD1" s="12" t="s">
        <v>2092</v>
      </c>
      <c r="XDE1" s="12" t="s">
        <v>3400</v>
      </c>
      <c r="XDF1" s="12" t="s">
        <v>75</v>
      </c>
      <c r="XDG1" s="12" t="s">
        <v>126</v>
      </c>
      <c r="XDH1" s="12" t="s">
        <v>3402</v>
      </c>
      <c r="XDI1" s="12" t="s">
        <v>1902</v>
      </c>
      <c r="XDJ1" s="12" t="s">
        <v>2089</v>
      </c>
      <c r="XDK1" s="12" t="s">
        <v>2090</v>
      </c>
      <c r="XDL1" s="12" t="s">
        <v>2092</v>
      </c>
      <c r="XDM1" s="12" t="s">
        <v>3400</v>
      </c>
      <c r="XDN1" s="12" t="s">
        <v>75</v>
      </c>
      <c r="XDO1" s="12" t="s">
        <v>126</v>
      </c>
      <c r="XDP1" s="12" t="s">
        <v>3402</v>
      </c>
      <c r="XDQ1" s="12" t="s">
        <v>1902</v>
      </c>
      <c r="XDR1" s="12" t="s">
        <v>2089</v>
      </c>
      <c r="XDS1" s="12" t="s">
        <v>2090</v>
      </c>
      <c r="XDT1" s="12" t="s">
        <v>2092</v>
      </c>
      <c r="XDU1" s="12" t="s">
        <v>3400</v>
      </c>
      <c r="XDV1" s="12" t="s">
        <v>75</v>
      </c>
      <c r="XDW1" s="12" t="s">
        <v>126</v>
      </c>
      <c r="XDX1" s="12" t="s">
        <v>3402</v>
      </c>
      <c r="XDY1" s="12" t="s">
        <v>1902</v>
      </c>
      <c r="XDZ1" s="12" t="s">
        <v>2089</v>
      </c>
      <c r="XEA1" s="12" t="s">
        <v>2090</v>
      </c>
      <c r="XEB1" s="12" t="s">
        <v>2092</v>
      </c>
      <c r="XEC1" s="12" t="s">
        <v>3400</v>
      </c>
      <c r="XED1" s="12" t="s">
        <v>75</v>
      </c>
      <c r="XEE1" s="12" t="s">
        <v>126</v>
      </c>
      <c r="XEF1" s="12" t="s">
        <v>3402</v>
      </c>
      <c r="XEG1" s="12" t="s">
        <v>1902</v>
      </c>
      <c r="XEH1" s="12" t="s">
        <v>2089</v>
      </c>
      <c r="XEI1" s="12" t="s">
        <v>2090</v>
      </c>
      <c r="XEJ1" s="12" t="s">
        <v>2092</v>
      </c>
      <c r="XEK1" s="12" t="s">
        <v>3400</v>
      </c>
      <c r="XEL1" s="12" t="s">
        <v>75</v>
      </c>
      <c r="XEM1" s="12" t="s">
        <v>126</v>
      </c>
      <c r="XEN1" s="12" t="s">
        <v>3402</v>
      </c>
      <c r="XEO1" s="12" t="s">
        <v>1902</v>
      </c>
      <c r="XEP1" s="12" t="s">
        <v>2089</v>
      </c>
      <c r="XEQ1" s="12" t="s">
        <v>2090</v>
      </c>
      <c r="XER1" s="12" t="s">
        <v>2092</v>
      </c>
      <c r="XES1" s="12" t="s">
        <v>3400</v>
      </c>
      <c r="XET1" s="12" t="s">
        <v>75</v>
      </c>
      <c r="XEU1" s="12" t="s">
        <v>126</v>
      </c>
      <c r="XEV1" s="12" t="s">
        <v>3402</v>
      </c>
      <c r="XEW1" s="12" t="s">
        <v>1902</v>
      </c>
      <c r="XEX1" s="12" t="s">
        <v>2089</v>
      </c>
      <c r="XEY1" s="12" t="s">
        <v>2090</v>
      </c>
      <c r="XEZ1" s="12" t="s">
        <v>2092</v>
      </c>
    </row>
    <row r="2" spans="1:16380" ht="24" customHeight="1" x14ac:dyDescent="0.2">
      <c r="A2" s="290" t="s">
        <v>2330</v>
      </c>
      <c r="B2" t="s">
        <v>76</v>
      </c>
      <c r="C2" t="s">
        <v>0</v>
      </c>
      <c r="D2" t="s">
        <v>1418</v>
      </c>
    </row>
    <row r="3" spans="1:16380" ht="24" customHeight="1" x14ac:dyDescent="0.2">
      <c r="A3" s="290" t="s">
        <v>2349</v>
      </c>
      <c r="B3" t="s">
        <v>76</v>
      </c>
      <c r="C3" t="s">
        <v>526</v>
      </c>
      <c r="D3" t="s">
        <v>3615</v>
      </c>
    </row>
    <row r="4" spans="1:16380" ht="24" customHeight="1" x14ac:dyDescent="0.2">
      <c r="A4" s="290" t="s">
        <v>2859</v>
      </c>
      <c r="B4" t="s">
        <v>76</v>
      </c>
      <c r="C4" t="s">
        <v>1447</v>
      </c>
      <c r="D4" t="s">
        <v>1453</v>
      </c>
    </row>
    <row r="5" spans="1:16380" ht="24" customHeight="1" x14ac:dyDescent="0.2">
      <c r="A5" s="290" t="s">
        <v>2364</v>
      </c>
      <c r="B5" t="s">
        <v>76</v>
      </c>
      <c r="C5" t="s">
        <v>458</v>
      </c>
      <c r="D5" t="s">
        <v>1459</v>
      </c>
    </row>
    <row r="6" spans="1:16380" ht="24" customHeight="1" x14ac:dyDescent="0.2">
      <c r="A6" s="290" t="s">
        <v>2866</v>
      </c>
      <c r="B6" t="s">
        <v>76</v>
      </c>
      <c r="C6" t="s">
        <v>1463</v>
      </c>
      <c r="D6" t="s">
        <v>1486</v>
      </c>
    </row>
    <row r="7" spans="1:16380" ht="24" customHeight="1" x14ac:dyDescent="0.2">
      <c r="A7" s="290" t="s">
        <v>2390</v>
      </c>
      <c r="B7" t="s">
        <v>76</v>
      </c>
      <c r="C7" t="s">
        <v>381</v>
      </c>
      <c r="D7" t="s">
        <v>1494</v>
      </c>
    </row>
    <row r="8" spans="1:16380" ht="24" customHeight="1" x14ac:dyDescent="0.2">
      <c r="A8" s="290" t="s">
        <v>2408</v>
      </c>
      <c r="B8" t="s">
        <v>76</v>
      </c>
      <c r="C8" t="s">
        <v>1568</v>
      </c>
      <c r="D8" t="s">
        <v>1569</v>
      </c>
    </row>
    <row r="9" spans="1:16380" ht="24" customHeight="1" x14ac:dyDescent="0.2">
      <c r="A9" s="290" t="s">
        <v>3167</v>
      </c>
      <c r="B9" t="s">
        <v>76</v>
      </c>
      <c r="C9" t="s">
        <v>1570</v>
      </c>
      <c r="D9" t="s">
        <v>1572</v>
      </c>
    </row>
    <row r="10" spans="1:16380" ht="24" customHeight="1" x14ac:dyDescent="0.2">
      <c r="A10" s="290" t="s">
        <v>2431</v>
      </c>
      <c r="B10" t="s">
        <v>76</v>
      </c>
      <c r="C10" t="s">
        <v>1591</v>
      </c>
      <c r="D10" t="s">
        <v>1595</v>
      </c>
    </row>
    <row r="11" spans="1:16380" ht="24" customHeight="1" x14ac:dyDescent="0.2">
      <c r="A11" s="290" t="s">
        <v>2437</v>
      </c>
      <c r="B11" t="s">
        <v>76</v>
      </c>
      <c r="C11" t="s">
        <v>230</v>
      </c>
      <c r="D11" t="s">
        <v>1609</v>
      </c>
    </row>
    <row r="12" spans="1:16380" ht="24" customHeight="1" x14ac:dyDescent="0.2">
      <c r="A12" s="290" t="s">
        <v>2469</v>
      </c>
      <c r="B12" t="s">
        <v>76</v>
      </c>
      <c r="C12" t="s">
        <v>416</v>
      </c>
      <c r="D12" t="s">
        <v>1633</v>
      </c>
    </row>
    <row r="13" spans="1:16380" ht="24" customHeight="1" x14ac:dyDescent="0.2">
      <c r="A13" s="290" t="s">
        <v>2469</v>
      </c>
      <c r="B13" t="s">
        <v>76</v>
      </c>
      <c r="C13" t="s">
        <v>416</v>
      </c>
      <c r="D13" t="s">
        <v>3709</v>
      </c>
    </row>
    <row r="14" spans="1:16380" ht="24" customHeight="1" x14ac:dyDescent="0.2">
      <c r="A14" s="290" t="s">
        <v>2524</v>
      </c>
      <c r="B14" t="s">
        <v>76</v>
      </c>
      <c r="C14" t="s">
        <v>1216</v>
      </c>
      <c r="D14" t="s">
        <v>3726</v>
      </c>
    </row>
    <row r="15" spans="1:16380" ht="24" customHeight="1" x14ac:dyDescent="0.2">
      <c r="A15" s="290" t="s">
        <v>2733</v>
      </c>
      <c r="B15" t="s">
        <v>76</v>
      </c>
      <c r="C15" t="s">
        <v>1118</v>
      </c>
      <c r="D15" t="s">
        <v>1676</v>
      </c>
    </row>
    <row r="16" spans="1:16380" ht="24" customHeight="1" x14ac:dyDescent="0.2">
      <c r="A16" s="290" t="s">
        <v>2575</v>
      </c>
      <c r="B16" t="s">
        <v>76</v>
      </c>
      <c r="C16" t="s">
        <v>382</v>
      </c>
      <c r="D16" t="s">
        <v>1701</v>
      </c>
    </row>
    <row r="17" spans="1:4" ht="24" customHeight="1" x14ac:dyDescent="0.2">
      <c r="A17" s="290" t="s">
        <v>2584</v>
      </c>
      <c r="B17" t="s">
        <v>76</v>
      </c>
      <c r="C17" t="s">
        <v>766</v>
      </c>
      <c r="D17" t="s">
        <v>1755</v>
      </c>
    </row>
    <row r="18" spans="1:4" ht="24" customHeight="1" x14ac:dyDescent="0.2">
      <c r="A18" s="290" t="s">
        <v>3293</v>
      </c>
      <c r="B18" t="s">
        <v>79</v>
      </c>
      <c r="C18" t="s">
        <v>908</v>
      </c>
      <c r="D18" t="s">
        <v>1757</v>
      </c>
    </row>
    <row r="19" spans="1:4" ht="24" customHeight="1" x14ac:dyDescent="0.2">
      <c r="A19" s="290" t="s">
        <v>2629</v>
      </c>
      <c r="B19" t="s">
        <v>76</v>
      </c>
      <c r="C19" t="s">
        <v>2127</v>
      </c>
      <c r="D19" t="s">
        <v>1762</v>
      </c>
    </row>
    <row r="20" spans="1:4" ht="24" customHeight="1" x14ac:dyDescent="0.2">
      <c r="A20" s="290" t="s">
        <v>2655</v>
      </c>
      <c r="B20" t="s">
        <v>76</v>
      </c>
      <c r="C20" t="s">
        <v>1767</v>
      </c>
      <c r="D20" t="s">
        <v>3738</v>
      </c>
    </row>
    <row r="21" spans="1:4" ht="24" customHeight="1" x14ac:dyDescent="0.2">
      <c r="A21" s="290" t="s">
        <v>2655</v>
      </c>
      <c r="B21" t="s">
        <v>76</v>
      </c>
      <c r="C21" t="s">
        <v>1767</v>
      </c>
      <c r="D21" t="s">
        <v>1781</v>
      </c>
    </row>
    <row r="22" spans="1:4" ht="24" customHeight="1" x14ac:dyDescent="0.2">
      <c r="A22" s="290" t="s">
        <v>2938</v>
      </c>
      <c r="B22" t="s">
        <v>76</v>
      </c>
      <c r="C22" t="s">
        <v>910</v>
      </c>
      <c r="D22" t="s">
        <v>1807</v>
      </c>
    </row>
    <row r="23" spans="1:4" ht="24" customHeight="1" x14ac:dyDescent="0.2">
      <c r="A23" s="290" t="s">
        <v>2742</v>
      </c>
      <c r="B23" t="s">
        <v>76</v>
      </c>
      <c r="C23" t="s">
        <v>136</v>
      </c>
      <c r="D23" t="s">
        <v>3633</v>
      </c>
    </row>
    <row r="24" spans="1:4" ht="24" customHeight="1" x14ac:dyDescent="0.2">
      <c r="A24" s="290" t="s">
        <v>2749</v>
      </c>
      <c r="B24" t="s">
        <v>76</v>
      </c>
      <c r="C24" t="s">
        <v>317</v>
      </c>
      <c r="D24" t="s">
        <v>1824</v>
      </c>
    </row>
    <row r="25" spans="1:4" ht="24" customHeight="1" x14ac:dyDescent="0.2">
      <c r="A25" s="290" t="s">
        <v>2821</v>
      </c>
      <c r="B25" t="s">
        <v>76</v>
      </c>
      <c r="C25" t="s">
        <v>14</v>
      </c>
      <c r="D25" t="s">
        <v>1839</v>
      </c>
    </row>
    <row r="26" spans="1:4" ht="24" customHeight="1" x14ac:dyDescent="0.2">
      <c r="A26" s="290" t="s">
        <v>2836</v>
      </c>
      <c r="B26" t="s">
        <v>76</v>
      </c>
      <c r="C26" t="s">
        <v>324</v>
      </c>
      <c r="D26" t="s">
        <v>1859</v>
      </c>
    </row>
    <row r="27" spans="1:4" ht="24" customHeight="1" x14ac:dyDescent="0.2">
      <c r="A27" s="290" t="s">
        <v>2661</v>
      </c>
      <c r="B27" t="s">
        <v>76</v>
      </c>
      <c r="C27" t="s">
        <v>1871</v>
      </c>
      <c r="D27" t="s">
        <v>1876</v>
      </c>
    </row>
    <row r="28" spans="1:4" ht="24" customHeight="1" x14ac:dyDescent="0.2">
      <c r="A28" s="290" t="s">
        <v>2874</v>
      </c>
      <c r="B28" t="s">
        <v>76</v>
      </c>
      <c r="C28" t="s">
        <v>61</v>
      </c>
      <c r="D28" t="s">
        <v>1881</v>
      </c>
    </row>
    <row r="29" spans="1:4" ht="24" customHeight="1" x14ac:dyDescent="0.2">
      <c r="A29" s="290" t="s">
        <v>2930</v>
      </c>
      <c r="B29" t="s">
        <v>76</v>
      </c>
      <c r="C29" t="s">
        <v>3450</v>
      </c>
      <c r="D29" t="s">
        <v>1891</v>
      </c>
    </row>
    <row r="30" spans="1:4" ht="24" customHeight="1" x14ac:dyDescent="0.2">
      <c r="A30" s="290" t="s">
        <v>2977</v>
      </c>
      <c r="B30" t="s">
        <v>76</v>
      </c>
      <c r="C30" t="s">
        <v>57</v>
      </c>
      <c r="D30" t="s">
        <v>1918</v>
      </c>
    </row>
    <row r="31" spans="1:4" ht="24" customHeight="1" x14ac:dyDescent="0.2">
      <c r="A31" s="290" t="s">
        <v>2991</v>
      </c>
      <c r="B31" t="s">
        <v>76</v>
      </c>
      <c r="C31" t="s">
        <v>339</v>
      </c>
      <c r="D31" t="s">
        <v>2208</v>
      </c>
    </row>
    <row r="32" spans="1:4" ht="24" customHeight="1" x14ac:dyDescent="0.2">
      <c r="A32" s="290" t="s">
        <v>3001</v>
      </c>
      <c r="B32" t="s">
        <v>76</v>
      </c>
      <c r="C32" t="s">
        <v>780</v>
      </c>
      <c r="D32" t="s">
        <v>1956</v>
      </c>
    </row>
    <row r="33" spans="1:4" ht="24" customHeight="1" x14ac:dyDescent="0.2">
      <c r="A33" s="290" t="s">
        <v>3038</v>
      </c>
      <c r="B33" t="s">
        <v>76</v>
      </c>
      <c r="C33" t="s">
        <v>906</v>
      </c>
      <c r="D33" t="s">
        <v>1961</v>
      </c>
    </row>
    <row r="34" spans="1:4" ht="24" customHeight="1" x14ac:dyDescent="0.2">
      <c r="A34" s="290" t="s">
        <v>3061</v>
      </c>
      <c r="B34" t="s">
        <v>76</v>
      </c>
      <c r="C34" t="s">
        <v>1964</v>
      </c>
      <c r="D34" t="s">
        <v>1970</v>
      </c>
    </row>
    <row r="35" spans="1:4" ht="24" customHeight="1" x14ac:dyDescent="0.2">
      <c r="A35" s="290" t="s">
        <v>3096</v>
      </c>
      <c r="B35" t="s">
        <v>76</v>
      </c>
      <c r="C35" t="s">
        <v>313</v>
      </c>
      <c r="D35" t="s">
        <v>1992</v>
      </c>
    </row>
    <row r="36" spans="1:4" ht="24" customHeight="1" x14ac:dyDescent="0.2">
      <c r="A36" s="290" t="s">
        <v>3096</v>
      </c>
      <c r="B36" t="s">
        <v>76</v>
      </c>
      <c r="C36" t="s">
        <v>313</v>
      </c>
      <c r="D36" t="s">
        <v>2016</v>
      </c>
    </row>
    <row r="37" spans="1:4" ht="24" customHeight="1" x14ac:dyDescent="0.2">
      <c r="A37" s="290" t="s">
        <v>3103</v>
      </c>
      <c r="B37" t="s">
        <v>76</v>
      </c>
      <c r="C37" t="s">
        <v>33</v>
      </c>
      <c r="D37" t="s">
        <v>2248</v>
      </c>
    </row>
    <row r="38" spans="1:4" ht="24" customHeight="1" x14ac:dyDescent="0.2">
      <c r="A38" s="290" t="s">
        <v>3103</v>
      </c>
      <c r="B38" t="s">
        <v>76</v>
      </c>
      <c r="C38" t="s">
        <v>33</v>
      </c>
      <c r="D38" t="s">
        <v>3681</v>
      </c>
    </row>
    <row r="39" spans="1:4" ht="24" customHeight="1" x14ac:dyDescent="0.2">
      <c r="A39" s="290" t="s">
        <v>3128</v>
      </c>
      <c r="B39" t="s">
        <v>76</v>
      </c>
      <c r="C39" t="s">
        <v>429</v>
      </c>
      <c r="D39" t="s">
        <v>2037</v>
      </c>
    </row>
    <row r="40" spans="1:4" ht="24" customHeight="1" x14ac:dyDescent="0.2">
      <c r="A40" s="290" t="s">
        <v>3160</v>
      </c>
      <c r="B40" t="s">
        <v>76</v>
      </c>
      <c r="C40" t="s">
        <v>444</v>
      </c>
      <c r="D40" t="s">
        <v>3427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zoomScaleNormal="82" zoomScaleSheetLayoutView="70" workbookViewId="0"/>
  </sheetViews>
  <sheetFormatPr defaultRowHeight="12.75" x14ac:dyDescent="0.2"/>
  <sheetData/>
  <phoneticPr fontId="7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E65"/>
  <sheetViews>
    <sheetView topLeftCell="A13" workbookViewId="0">
      <selection activeCell="D48" sqref="D48"/>
    </sheetView>
  </sheetViews>
  <sheetFormatPr defaultColWidth="9.140625" defaultRowHeight="12.75" x14ac:dyDescent="0.2"/>
  <cols>
    <col min="1" max="1" width="3.28515625" style="214" bestFit="1" customWidth="1"/>
    <col min="2" max="3" width="9.140625" style="214"/>
    <col min="4" max="4" width="46.42578125" style="214" customWidth="1"/>
    <col min="5" max="16384" width="9.140625" style="214"/>
  </cols>
  <sheetData>
    <row r="1" spans="1:5" x14ac:dyDescent="0.2">
      <c r="A1" s="8" t="s">
        <v>74</v>
      </c>
      <c r="B1" s="7" t="s">
        <v>3465</v>
      </c>
      <c r="C1" s="7" t="s">
        <v>3743</v>
      </c>
      <c r="D1" s="20" t="s">
        <v>3435</v>
      </c>
    </row>
    <row r="2" spans="1:5" x14ac:dyDescent="0.2">
      <c r="A2" s="214">
        <v>1</v>
      </c>
      <c r="B2" s="214" t="str">
        <f>VLOOKUP(C2,[4]All!$B$6:$E$145,4,0)</f>
        <v>Aat</v>
      </c>
      <c r="C2" s="214" t="s">
        <v>2963</v>
      </c>
      <c r="D2" s="214" t="str">
        <f>VLOOKUP(C2,[5]UPDATE!$B$3:$C$143,2,0)</f>
        <v>Pacific Capital</v>
      </c>
      <c r="E2" s="214" t="str">
        <f>VLOOKUP(C2,[5]UPDATE!$B$3:$E$143,4,0)</f>
        <v>AB</v>
      </c>
    </row>
    <row r="3" spans="1:5" x14ac:dyDescent="0.2">
      <c r="A3" s="214">
        <f>+A2+1</f>
        <v>2</v>
      </c>
      <c r="B3" s="214" t="str">
        <f>VLOOKUP(C3,[4]All!$B$6:$E$145,4,0)</f>
        <v>Aat</v>
      </c>
      <c r="C3" s="214" t="s">
        <v>2821</v>
      </c>
      <c r="D3" s="214" t="str">
        <f>VLOOKUP(C3,[5]UPDATE!$B$3:$C$143,2,0)</f>
        <v>Mandiri Sekuritas</v>
      </c>
      <c r="E3" s="214" t="str">
        <f>VLOOKUP(C3,[5]UPDATE!$B$3:$E$143,4,0)</f>
        <v>AB</v>
      </c>
    </row>
    <row r="4" spans="1:5" x14ac:dyDescent="0.2">
      <c r="A4" s="214">
        <f t="shared" ref="A4:A65" si="0">+A3+1</f>
        <v>3</v>
      </c>
      <c r="B4" s="214" t="str">
        <f>VLOOKUP(C4,[4]All!$B$6:$E$145,4,0)</f>
        <v>Aat</v>
      </c>
      <c r="C4" s="214" t="s">
        <v>2836</v>
      </c>
      <c r="D4" s="214" t="str">
        <f>VLOOKUP(C4,[5]UPDATE!$B$3:$C$143,2,0)</f>
        <v>Mega Capital Indonesia</v>
      </c>
      <c r="E4" s="214" t="str">
        <f>VLOOKUP(C4,[5]UPDATE!$B$3:$E$143,4,0)</f>
        <v>AB</v>
      </c>
    </row>
    <row r="5" spans="1:5" x14ac:dyDescent="0.2">
      <c r="A5" s="214">
        <f t="shared" si="0"/>
        <v>4</v>
      </c>
      <c r="B5" s="214" t="str">
        <f>VLOOKUP(C5,[4]All!$B$6:$E$145,4,0)</f>
        <v>Aat</v>
      </c>
      <c r="C5" s="214" t="s">
        <v>3160</v>
      </c>
      <c r="D5" s="214" t="str">
        <f>VLOOKUP(C5,[5]UPDATE!$B$3:$C$143,2,0)</f>
        <v>UOB Kay Hian Securities</v>
      </c>
      <c r="E5" s="214" t="str">
        <f>VLOOKUP(C5,[5]UPDATE!$B$3:$E$143,4,0)</f>
        <v>AB</v>
      </c>
    </row>
    <row r="6" spans="1:5" x14ac:dyDescent="0.2">
      <c r="A6" s="214">
        <f t="shared" si="0"/>
        <v>5</v>
      </c>
      <c r="B6" s="214" t="str">
        <f>VLOOKUP(C6,[4]All!$B$6:$E$145,4,0)</f>
        <v>Aat</v>
      </c>
      <c r="C6" s="214" t="s">
        <v>2622</v>
      </c>
      <c r="D6" s="214" t="str">
        <f>VLOOKUP(C6,[5]UPDATE!$B$3:$C$143,2,0)</f>
        <v>Harita Kencana Securities</v>
      </c>
      <c r="E6" s="214" t="str">
        <f>VLOOKUP(C6,[5]UPDATE!$B$3:$E$143,4,0)</f>
        <v>AB</v>
      </c>
    </row>
    <row r="7" spans="1:5" x14ac:dyDescent="0.2">
      <c r="A7" s="214">
        <f t="shared" si="0"/>
        <v>6</v>
      </c>
      <c r="B7" s="214" t="str">
        <f>VLOOKUP(C7,[4]All!$B$6:$E$145,4,0)</f>
        <v>Gofur</v>
      </c>
      <c r="C7" s="214" t="s">
        <v>2859</v>
      </c>
      <c r="D7" s="214" t="str">
        <f>VLOOKUP(C7,[5]UPDATE!$B$3:$C$143,2,0)</f>
        <v>Minna Padi Investama Tbk.</v>
      </c>
      <c r="E7" s="214" t="str">
        <f>VLOOKUP(C7,[5]UPDATE!$B$3:$E$143,4,0)</f>
        <v>AB</v>
      </c>
    </row>
    <row r="8" spans="1:5" x14ac:dyDescent="0.2">
      <c r="A8" s="214">
        <f t="shared" si="0"/>
        <v>7</v>
      </c>
      <c r="B8" s="214" t="str">
        <f>VLOOKUP(C8,[4]All!$B$6:$E$145,4,0)</f>
        <v>Gofur</v>
      </c>
      <c r="C8" s="214" t="s">
        <v>2682</v>
      </c>
      <c r="D8" s="214" t="str">
        <f>VLOOKUP(C8,[5]UPDATE!$B$3:$C$143,2,0)</f>
        <v>Intiteladan Arthaswadaya</v>
      </c>
      <c r="E8" s="214" t="str">
        <f>VLOOKUP(C8,[5]UPDATE!$B$3:$E$143,4,0)</f>
        <v>AB</v>
      </c>
    </row>
    <row r="9" spans="1:5" x14ac:dyDescent="0.2">
      <c r="A9" s="214">
        <f t="shared" si="0"/>
        <v>8</v>
      </c>
      <c r="B9" s="214" t="str">
        <f>VLOOKUP(C9,[4]All!$B$6:$E$145,4,0)</f>
        <v>Gofur</v>
      </c>
      <c r="C9" s="214" t="s">
        <v>2874</v>
      </c>
      <c r="D9" s="214" t="str">
        <f>VLOOKUP(C9,[5]UPDATE!$B$3:$C$143,2,0)</f>
        <v>Net Sekuritas</v>
      </c>
      <c r="E9" s="214" t="str">
        <f>VLOOKUP(C9,[5]UPDATE!$B$3:$E$143,4,0)</f>
        <v>AB</v>
      </c>
    </row>
    <row r="10" spans="1:5" x14ac:dyDescent="0.2">
      <c r="A10" s="214">
        <f t="shared" si="0"/>
        <v>9</v>
      </c>
      <c r="B10" s="214" t="str">
        <f>VLOOKUP(C10,[4]All!$B$6:$E$145,4,0)</f>
        <v>Gofur</v>
      </c>
      <c r="C10" s="214" t="s">
        <v>3061</v>
      </c>
      <c r="D10" s="214" t="str">
        <f>VLOOKUP(C10,[5]UPDATE!$B$3:$C$143,2,0)</f>
        <v>Reliance Securities Tbk.</v>
      </c>
      <c r="E10" s="214" t="str">
        <f>VLOOKUP(C10,[5]UPDATE!$B$3:$E$143,4,0)</f>
        <v>AB</v>
      </c>
    </row>
    <row r="11" spans="1:5" x14ac:dyDescent="0.2">
      <c r="A11" s="214">
        <f t="shared" si="0"/>
        <v>10</v>
      </c>
      <c r="B11" s="214" t="str">
        <f>VLOOKUP(C11,[4]All!$B$6:$E$145,4,0)</f>
        <v>Gofur</v>
      </c>
      <c r="C11" s="214" t="s">
        <v>3082</v>
      </c>
      <c r="D11" s="214" t="str">
        <f>VLOOKUP(C11,[5]UPDATE!$B$3:$C$143,2,0)</f>
        <v>Semesta Indovest</v>
      </c>
      <c r="E11" s="214" t="str">
        <f>VLOOKUP(C11,[5]UPDATE!$B$3:$E$143,4,0)</f>
        <v>AB</v>
      </c>
    </row>
    <row r="12" spans="1:5" x14ac:dyDescent="0.2">
      <c r="A12" s="214">
        <f t="shared" si="0"/>
        <v>11</v>
      </c>
      <c r="B12" s="214" t="str">
        <f>VLOOKUP(C12,[4]All!$B$6:$E$145,4,0)</f>
        <v>Gofur</v>
      </c>
      <c r="C12" s="214" t="s">
        <v>3128</v>
      </c>
      <c r="D12" s="214" t="str">
        <f>VLOOKUP(C12,[5]UPDATE!$B$3:$C$143,2,0)</f>
        <v>Trimegah Securities Tbk.</v>
      </c>
      <c r="E12" s="214" t="str">
        <f>VLOOKUP(C12,[5]UPDATE!$B$3:$E$143,4,0)</f>
        <v>AB</v>
      </c>
    </row>
    <row r="13" spans="1:5" x14ac:dyDescent="0.2">
      <c r="A13" s="214">
        <f t="shared" si="0"/>
        <v>12</v>
      </c>
      <c r="B13" s="214" t="str">
        <f>VLOOKUP(C13,[4]All!$B$6:$E$145,4,0)</f>
        <v>Gofur</v>
      </c>
      <c r="C13" s="214" t="s">
        <v>3192</v>
      </c>
      <c r="D13" s="214" t="str">
        <f>VLOOKUP(C13,[5]UPDATE!$B$3:$C$143,2,0)</f>
        <v>Waterfront Securities Indonesia</v>
      </c>
      <c r="E13" s="214" t="str">
        <f>VLOOKUP(C13,[5]UPDATE!$B$3:$E$143,4,0)</f>
        <v>AB</v>
      </c>
    </row>
    <row r="14" spans="1:5" x14ac:dyDescent="0.2">
      <c r="A14" s="214">
        <f t="shared" si="0"/>
        <v>13</v>
      </c>
      <c r="B14" s="214" t="str">
        <f>VLOOKUP(C14,[4]All!$B$6:$E$145,4,0)</f>
        <v>Happy</v>
      </c>
      <c r="C14" s="214" t="s">
        <v>2866</v>
      </c>
      <c r="D14" s="214" t="str">
        <f>VLOOKUP(C14,[5]UPDATE!$B$3:$C$143,2,0)</f>
        <v>MNC Securities</v>
      </c>
      <c r="E14" s="214" t="str">
        <f>VLOOKUP(C14,[5]UPDATE!$B$3:$E$143,4,0)</f>
        <v>AB</v>
      </c>
    </row>
    <row r="15" spans="1:5" x14ac:dyDescent="0.2">
      <c r="A15" s="214">
        <f t="shared" si="0"/>
        <v>14</v>
      </c>
      <c r="B15" s="214" t="str">
        <f>VLOOKUP(C15,[4]All!$B$6:$E$145,4,0)</f>
        <v>Happy</v>
      </c>
      <c r="C15" s="214" t="s">
        <v>2550</v>
      </c>
      <c r="D15" s="214" t="str">
        <f>VLOOKUP(C15,[5]UPDATE!$B$3:$C$143,2,0)</f>
        <v>Ekokapital Sekuritas</v>
      </c>
      <c r="E15" s="214" t="str">
        <f>VLOOKUP(C15,[5]UPDATE!$B$3:$E$143,4,0)</f>
        <v>AB</v>
      </c>
    </row>
    <row r="16" spans="1:5" x14ac:dyDescent="0.2">
      <c r="A16" s="214">
        <f t="shared" si="0"/>
        <v>15</v>
      </c>
      <c r="B16" s="214" t="str">
        <f>VLOOKUP(C16,[4]All!$B$6:$E$145,4,0)</f>
        <v>Happy</v>
      </c>
      <c r="C16" s="214" t="s">
        <v>2575</v>
      </c>
      <c r="D16" s="214" t="str">
        <f>VLOOKUP(C16,[5]UPDATE!$B$3:$C$143,2,0)</f>
        <v>Equity Securities Indonesia</v>
      </c>
      <c r="E16" s="214" t="str">
        <f>VLOOKUP(C16,[5]UPDATE!$B$3:$E$143,4,0)</f>
        <v>AB</v>
      </c>
    </row>
    <row r="17" spans="1:5" x14ac:dyDescent="0.2">
      <c r="A17" s="214">
        <f t="shared" si="0"/>
        <v>16</v>
      </c>
      <c r="B17" s="214" t="str">
        <f>VLOOKUP(C17,[4]All!$B$6:$E$145,4,0)</f>
        <v>Happy</v>
      </c>
      <c r="C17" s="214" t="s">
        <v>3293</v>
      </c>
      <c r="D17" s="214" t="str">
        <f>VLOOKUP(C17,[5]UPDATE!$B$3:$C$143,2,0)</f>
        <v>Garuda Nusantara Capital</v>
      </c>
      <c r="E17" s="214" t="str">
        <f>VLOOKUP(C17,[5]UPDATE!$B$3:$E$143,4,0)</f>
        <v>Non AB</v>
      </c>
    </row>
    <row r="18" spans="1:5" x14ac:dyDescent="0.2">
      <c r="A18" s="214">
        <f t="shared" si="0"/>
        <v>17</v>
      </c>
      <c r="B18" s="214" t="str">
        <f>VLOOKUP(C18,[4]All!$B$6:$E$145,4,0)</f>
        <v>Happy</v>
      </c>
      <c r="C18" s="214" t="s">
        <v>2938</v>
      </c>
      <c r="D18" s="214" t="str">
        <f>VLOOKUP(C18,[5]UPDATE!$B$3:$C$143,2,0)</f>
        <v>Oso Securities</v>
      </c>
      <c r="E18" s="214" t="str">
        <f>VLOOKUP(C18,[5]UPDATE!$B$3:$E$143,4,0)</f>
        <v>AB</v>
      </c>
    </row>
    <row r="19" spans="1:5" x14ac:dyDescent="0.2">
      <c r="A19" s="214">
        <f t="shared" si="0"/>
        <v>18</v>
      </c>
      <c r="B19" s="214" t="str">
        <f>VLOOKUP(C19,[4]All!$B$6:$E$145,4,0)</f>
        <v>Happy</v>
      </c>
      <c r="C19" s="214" t="s">
        <v>2661</v>
      </c>
      <c r="D19" s="214" t="str">
        <f>VLOOKUP(C19,[5]UPDATE!$B$3:$C$143,2,0)</f>
        <v>Indomitra Securities</v>
      </c>
      <c r="E19" s="214" t="str">
        <f>VLOOKUP(C19,[5]UPDATE!$B$3:$E$143,4,0)</f>
        <v>AB</v>
      </c>
    </row>
    <row r="20" spans="1:5" x14ac:dyDescent="0.2">
      <c r="A20" s="214">
        <f t="shared" si="0"/>
        <v>19</v>
      </c>
      <c r="B20" s="214" t="str">
        <f>VLOOKUP(C20,[4]All!$B$6:$E$145,4,0)</f>
        <v>Happy</v>
      </c>
      <c r="C20" s="214" t="s">
        <v>3001</v>
      </c>
      <c r="D20" s="214" t="str">
        <f>VLOOKUP(C20,[5]UPDATE!$B$3:$C$143,2,0)</f>
        <v>Phintraco Securities</v>
      </c>
      <c r="E20" s="214" t="str">
        <f>VLOOKUP(C20,[5]UPDATE!$B$3:$E$143,4,0)</f>
        <v>AB</v>
      </c>
    </row>
    <row r="21" spans="1:5" x14ac:dyDescent="0.2">
      <c r="A21" s="214">
        <f t="shared" si="0"/>
        <v>20</v>
      </c>
      <c r="B21" s="214" t="str">
        <f>VLOOKUP(C21,[4]All!$B$6:$E$145,4,0)</f>
        <v>Happy</v>
      </c>
      <c r="C21" s="214" t="s">
        <v>3096</v>
      </c>
      <c r="D21" s="214" t="str">
        <f>VLOOKUP(C21,[5]UPDATE!$B$3:$C$143,2,0)</f>
        <v>Sinarmas Sekuritas</v>
      </c>
      <c r="E21" s="214" t="str">
        <f>VLOOKUP(C21,[5]UPDATE!$B$3:$E$143,4,0)</f>
        <v>AB</v>
      </c>
    </row>
    <row r="22" spans="1:5" x14ac:dyDescent="0.2">
      <c r="A22" s="214">
        <f t="shared" si="0"/>
        <v>21</v>
      </c>
      <c r="B22" s="214" t="str">
        <f>VLOOKUP(C22,[4]All!$B$6:$E$145,4,0)</f>
        <v>Hendri</v>
      </c>
      <c r="C22" s="214" t="s">
        <v>2349</v>
      </c>
      <c r="D22" s="214" t="str">
        <f>VLOOKUP(C22,[5]UPDATE!$B$3:$C$143,2,0)</f>
        <v>Asjaya Indosurya Securities</v>
      </c>
      <c r="E22" s="214" t="str">
        <f>VLOOKUP(C22,[5]UPDATE!$B$3:$E$143,4,0)</f>
        <v>AB</v>
      </c>
    </row>
    <row r="23" spans="1:5" x14ac:dyDescent="0.2">
      <c r="A23" s="214">
        <f t="shared" si="0"/>
        <v>22</v>
      </c>
      <c r="B23" s="214" t="str">
        <f>VLOOKUP(C23,[4]All!$B$6:$E$145,4,0)</f>
        <v>Hendri</v>
      </c>
      <c r="C23" s="214" t="s">
        <v>2390</v>
      </c>
      <c r="D23" s="214" t="str">
        <f>VLOOKUP(C23,[5]UPDATE!$B$3:$C$143,2,0)</f>
        <v>BNI Securities</v>
      </c>
      <c r="E23" s="214" t="str">
        <f>VLOOKUP(C23,[5]UPDATE!$B$3:$E$143,4,0)</f>
        <v>AB</v>
      </c>
    </row>
    <row r="24" spans="1:5" x14ac:dyDescent="0.2">
      <c r="A24" s="214">
        <f t="shared" si="0"/>
        <v>23</v>
      </c>
      <c r="B24" s="214" t="str">
        <f>VLOOKUP(C24,[4]All!$B$6:$E$145,4,0)</f>
        <v>Hendri</v>
      </c>
      <c r="C24" s="214" t="s">
        <v>2437</v>
      </c>
      <c r="D24" s="214" t="str">
        <f>VLOOKUP(C24,[5]UPDATE!$B$3:$C$143,2,0)</f>
        <v>Ciptadana Securities</v>
      </c>
      <c r="E24" s="214" t="str">
        <f>VLOOKUP(C24,[5]UPDATE!$B$3:$E$143,4,0)</f>
        <v>AB</v>
      </c>
    </row>
    <row r="25" spans="1:5" x14ac:dyDescent="0.2">
      <c r="A25" s="214">
        <f t="shared" si="0"/>
        <v>24</v>
      </c>
      <c r="B25" s="214" t="str">
        <f>VLOOKUP(C25,[4]All!$B$6:$E$145,4,0)</f>
        <v>Hendri</v>
      </c>
      <c r="C25" s="214" t="s">
        <v>2991</v>
      </c>
      <c r="D25" s="214" t="str">
        <f>VLOOKUP(C25,[5]UPDATE!$B$3:$C$143,2,0)</f>
        <v>Phillip Securities Indonesia</v>
      </c>
      <c r="E25" s="214" t="str">
        <f>VLOOKUP(C25,[5]UPDATE!$B$3:$E$143,4,0)</f>
        <v>AB</v>
      </c>
    </row>
    <row r="26" spans="1:5" x14ac:dyDescent="0.2">
      <c r="A26" s="214">
        <f t="shared" si="0"/>
        <v>25</v>
      </c>
      <c r="B26" s="214" t="str">
        <f>VLOOKUP(C26,[4]All!$B$6:$E$145,4,0)</f>
        <v>Hendri</v>
      </c>
      <c r="C26" s="214" t="s">
        <v>3046</v>
      </c>
      <c r="D26" s="214" t="str">
        <f>VLOOKUP(C26,[5]UPDATE!$B$3:$C$143,2,0)</f>
        <v>Recapital Securities</v>
      </c>
      <c r="E26" s="214" t="str">
        <f>VLOOKUP(C26,[5]UPDATE!$B$3:$E$143,4,0)</f>
        <v>AB</v>
      </c>
    </row>
    <row r="27" spans="1:5" x14ac:dyDescent="0.2">
      <c r="A27" s="214">
        <f t="shared" si="0"/>
        <v>26</v>
      </c>
      <c r="B27" s="214" t="str">
        <f>VLOOKUP(C27,[4]All!$B$6:$E$145,4,0)</f>
        <v>Hendri</v>
      </c>
      <c r="C27" s="214" t="s">
        <v>2281</v>
      </c>
      <c r="D27" s="214" t="str">
        <f>VLOOKUP(C27,[5]UPDATE!$B$3:$C$143,2,0)</f>
        <v>Victoria Securities Indonesia</v>
      </c>
      <c r="E27" s="214" t="str">
        <f>VLOOKUP(C27,[5]UPDATE!$B$3:$E$143,4,0)</f>
        <v>AB</v>
      </c>
    </row>
    <row r="28" spans="1:5" x14ac:dyDescent="0.2">
      <c r="A28" s="214">
        <f t="shared" si="0"/>
        <v>27</v>
      </c>
      <c r="B28" s="214" t="str">
        <f>VLOOKUP(C28,[4]All!$B$6:$E$145,4,0)</f>
        <v>Nia</v>
      </c>
      <c r="C28" s="214" t="s">
        <v>2339</v>
      </c>
      <c r="D28" s="214" t="str">
        <f>VLOOKUP(C28,[5]UPDATE!$B$3:$C$143,2,0)</f>
        <v>Artha Securities Indonesia</v>
      </c>
      <c r="E28" s="214" t="str">
        <f>VLOOKUP(C28,[5]UPDATE!$B$3:$E$143,4,0)</f>
        <v>AB</v>
      </c>
    </row>
    <row r="29" spans="1:5" x14ac:dyDescent="0.2">
      <c r="A29" s="214">
        <f t="shared" si="0"/>
        <v>28</v>
      </c>
      <c r="B29" s="214" t="str">
        <f>VLOOKUP(C29,[4]All!$B$6:$E$145,4,0)</f>
        <v>Nia</v>
      </c>
      <c r="C29" s="214" t="s">
        <v>2476</v>
      </c>
      <c r="D29" s="214" t="str">
        <f>VLOOKUP(C29,[5]UPDATE!$B$3:$C$143,2,0)</f>
        <v>Danasakti Securities</v>
      </c>
      <c r="E29" s="214" t="str">
        <f>VLOOKUP(C29,[5]UPDATE!$B$3:$E$143,4,0)</f>
        <v>AB</v>
      </c>
    </row>
    <row r="30" spans="1:5" x14ac:dyDescent="0.2">
      <c r="A30" s="214">
        <f t="shared" si="0"/>
        <v>29</v>
      </c>
      <c r="B30" s="214" t="str">
        <f>VLOOKUP(C30,[4]All!$B$6:$E$145,4,0)</f>
        <v>Nia</v>
      </c>
      <c r="C30" s="214" t="s">
        <v>2524</v>
      </c>
      <c r="D30" s="214" t="str">
        <f>VLOOKUP(C30,[5]UPDATE!$B$3:$C$143,2,0)</f>
        <v>Dhanawibawa Arthacemerlang</v>
      </c>
      <c r="E30" s="214" t="str">
        <f>VLOOKUP(C30,[5]UPDATE!$B$3:$E$143,4,0)</f>
        <v>AB</v>
      </c>
    </row>
    <row r="31" spans="1:5" x14ac:dyDescent="0.2">
      <c r="A31" s="214">
        <f t="shared" si="0"/>
        <v>30</v>
      </c>
      <c r="B31" s="214" t="str">
        <f>VLOOKUP(C31,[4]All!$B$6:$E$145,4,0)</f>
        <v>Nia</v>
      </c>
      <c r="C31" s="214" t="s">
        <v>2559</v>
      </c>
      <c r="D31" s="214" t="str">
        <f>VLOOKUP(C31,[5]UPDATE!$B$3:$C$143,2,0)</f>
        <v>Magenta Kapital Indonesia</v>
      </c>
      <c r="E31" s="214" t="str">
        <f>VLOOKUP(C31,[5]UPDATE!$B$3:$E$143,4,0)</f>
        <v>AB</v>
      </c>
    </row>
    <row r="32" spans="1:5" x14ac:dyDescent="0.2">
      <c r="A32" s="214">
        <f t="shared" si="0"/>
        <v>31</v>
      </c>
      <c r="B32" s="214" t="str">
        <f>VLOOKUP(C32,[4]All!$B$6:$E$145,4,0)</f>
        <v>Nia</v>
      </c>
      <c r="C32" s="214" t="s">
        <v>2749</v>
      </c>
      <c r="D32" s="214" t="str">
        <f>VLOOKUP(C32,[5]UPDATE!$B$3:$C$143,2,0)</f>
        <v>Lautandhana Securindo</v>
      </c>
      <c r="E32" s="214" t="str">
        <f>VLOOKUP(C32,[5]UPDATE!$B$3:$E$143,4,0)</f>
        <v>AB</v>
      </c>
    </row>
    <row r="33" spans="1:5" x14ac:dyDescent="0.2">
      <c r="A33" s="214">
        <f t="shared" si="0"/>
        <v>32</v>
      </c>
      <c r="B33" s="214" t="str">
        <f>VLOOKUP(C33,[4]All!$B$6:$E$145,4,0)</f>
        <v>Nia</v>
      </c>
      <c r="C33" s="214" t="s">
        <v>2892</v>
      </c>
      <c r="D33" s="214" t="str">
        <f>VLOOKUP(C33,[5]UPDATE!$B$3:$C$143,2,0)</f>
        <v>NISP Sekuritas</v>
      </c>
      <c r="E33" s="214" t="str">
        <f>VLOOKUP(C33,[5]UPDATE!$B$3:$E$143,4,0)</f>
        <v>AB</v>
      </c>
    </row>
    <row r="34" spans="1:5" x14ac:dyDescent="0.2">
      <c r="A34" s="214">
        <f t="shared" si="0"/>
        <v>33</v>
      </c>
      <c r="B34" s="214" t="str">
        <f>VLOOKUP(C34,[4]All!$B$6:$E$145,4,0)</f>
        <v>Nia</v>
      </c>
      <c r="C34" s="214" t="s">
        <v>3374</v>
      </c>
      <c r="D34" s="214" t="str">
        <f>VLOOKUP(C34,[5]UPDATE!$B$3:$C$143,2,0)</f>
        <v>Star Reksa Sekuritas</v>
      </c>
      <c r="E34" s="214" t="str">
        <f>VLOOKUP(C34,[5]UPDATE!$B$3:$E$143,4,0)</f>
        <v>Non AB</v>
      </c>
    </row>
    <row r="35" spans="1:5" x14ac:dyDescent="0.2">
      <c r="A35" s="214">
        <f t="shared" si="0"/>
        <v>34</v>
      </c>
      <c r="B35" s="214" t="str">
        <f>VLOOKUP(C35,[4]All!$B$6:$E$145,4,0)</f>
        <v>Nia</v>
      </c>
      <c r="C35" s="214" t="s">
        <v>3119</v>
      </c>
      <c r="D35" s="214" t="str">
        <f>VLOOKUP(C35,[5]UPDATE!$B$3:$C$143,2,0)</f>
        <v>OCBC Sekuritas Indonesia</v>
      </c>
      <c r="E35" s="214" t="str">
        <f>VLOOKUP(C35,[5]UPDATE!$B$3:$E$143,4,0)</f>
        <v>AB</v>
      </c>
    </row>
    <row r="36" spans="1:5" x14ac:dyDescent="0.2">
      <c r="A36" s="214">
        <f t="shared" si="0"/>
        <v>35</v>
      </c>
      <c r="B36" s="214" t="str">
        <f>VLOOKUP(C36,[4]All!$B$6:$E$145,4,0)</f>
        <v>Rohmat</v>
      </c>
      <c r="C36" s="214" t="s">
        <v>2431</v>
      </c>
      <c r="D36" s="214" t="str">
        <f>VLOOKUP(C36,[5]UPDATE!$B$3:$C$143,2,0)</f>
        <v>CIMB Securities Indonesia</v>
      </c>
      <c r="E36" s="214" t="str">
        <f>VLOOKUP(C36,[5]UPDATE!$B$3:$E$143,4,0)</f>
        <v>AB</v>
      </c>
    </row>
    <row r="37" spans="1:5" x14ac:dyDescent="0.2">
      <c r="A37" s="214">
        <f t="shared" si="0"/>
        <v>36</v>
      </c>
      <c r="B37" s="214" t="str">
        <f>VLOOKUP(C37,[4]All!$B$6:$E$145,4,0)</f>
        <v>Rohmat</v>
      </c>
      <c r="C37" s="214" t="s">
        <v>2772</v>
      </c>
      <c r="D37" s="214" t="str">
        <f>VLOOKUP(C37,[5]UPDATE!$B$3:$C$143,2,0)</f>
        <v>Magnus Capital</v>
      </c>
      <c r="E37" s="214" t="str">
        <f>VLOOKUP(C37,[5]UPDATE!$B$3:$E$143,4,0)</f>
        <v>AB</v>
      </c>
    </row>
    <row r="38" spans="1:5" x14ac:dyDescent="0.2">
      <c r="A38" s="214">
        <f t="shared" si="0"/>
        <v>37</v>
      </c>
      <c r="B38" s="214" t="str">
        <f>VLOOKUP(C38,[4]All!$B$6:$E$145,4,0)</f>
        <v>Rohmat</v>
      </c>
      <c r="C38" s="214" t="s">
        <v>2424</v>
      </c>
      <c r="D38" s="214" t="str">
        <f>VLOOKUP(C38,[5]UPDATE!$B$3:$C$143,2,0)</f>
        <v>Bumiputera Capital Indonesia</v>
      </c>
      <c r="E38" s="214" t="str">
        <f>VLOOKUP(C38,[5]UPDATE!$B$3:$E$143,4,0)</f>
        <v>AB</v>
      </c>
    </row>
    <row r="39" spans="1:5" x14ac:dyDescent="0.2">
      <c r="A39" s="214">
        <f t="shared" si="0"/>
        <v>38</v>
      </c>
      <c r="B39" s="214" t="str">
        <f>VLOOKUP(C39,[4]All!$B$6:$E$145,4,0)</f>
        <v>Rohmat</v>
      </c>
      <c r="C39" s="214" t="s">
        <v>2591</v>
      </c>
      <c r="D39" s="214" t="str">
        <f>VLOOKUP(C39,[5]UPDATE!$B$3:$C$143,2,0)</f>
        <v>Daewoo Securities</v>
      </c>
      <c r="E39" s="214" t="str">
        <f>VLOOKUP(C39,[5]UPDATE!$B$3:$E$143,4,0)</f>
        <v>AB</v>
      </c>
    </row>
    <row r="40" spans="1:5" x14ac:dyDescent="0.2">
      <c r="A40" s="214">
        <f t="shared" si="0"/>
        <v>39</v>
      </c>
      <c r="B40" s="214" t="str">
        <f>VLOOKUP(C40,[4]All!$B$6:$E$145,4,0)</f>
        <v>Rohmat</v>
      </c>
      <c r="C40" s="214" t="s">
        <v>2724</v>
      </c>
      <c r="D40" s="214" t="str">
        <f>VLOOKUP(C40,[5]UPDATE!$B$3:$C$143,2,0)</f>
        <v>Maybank Kim Eng Securities</v>
      </c>
      <c r="E40" s="214" t="str">
        <f>VLOOKUP(C40,[5]UPDATE!$B$3:$E$143,4,0)</f>
        <v>AB</v>
      </c>
    </row>
    <row r="41" spans="1:5" x14ac:dyDescent="0.2">
      <c r="A41" s="214">
        <f t="shared" si="0"/>
        <v>40</v>
      </c>
      <c r="B41" s="214" t="str">
        <f>VLOOKUP(C41,[4]All!$B$6:$E$145,4,0)</f>
        <v>Rohmat</v>
      </c>
      <c r="C41" s="214" t="s">
        <v>2606</v>
      </c>
      <c r="D41" s="214" t="str">
        <f>VLOOKUP(C41,[5]UPDATE!$B$3:$C$143,2,0)</f>
        <v>First Asia Capital</v>
      </c>
      <c r="E41" s="214" t="str">
        <f>VLOOKUP(C41,[5]UPDATE!$B$3:$E$143,4,0)</f>
        <v>AB</v>
      </c>
    </row>
    <row r="42" spans="1:5" x14ac:dyDescent="0.2">
      <c r="A42" s="214">
        <f t="shared" si="0"/>
        <v>41</v>
      </c>
      <c r="B42" s="214" t="str">
        <f>VLOOKUP(C42,[4]All!$B$6:$E$145,4,0)</f>
        <v>Rohmat</v>
      </c>
      <c r="C42" s="214" t="s">
        <v>3151</v>
      </c>
      <c r="D42" s="214" t="str">
        <f>VLOOKUP(C42,[5]UPDATE!$B$3:$C$143,2,0)</f>
        <v>Universal Broker Indonesia</v>
      </c>
      <c r="E42" s="214" t="str">
        <f>VLOOKUP(C42,[5]UPDATE!$B$3:$E$143,4,0)</f>
        <v>AB</v>
      </c>
    </row>
    <row r="43" spans="1:5" x14ac:dyDescent="0.2">
      <c r="A43" s="214">
        <f t="shared" si="0"/>
        <v>42</v>
      </c>
      <c r="B43" s="214" t="str">
        <f>VLOOKUP(C43,[4]All!$B$6:$E$145,4,0)</f>
        <v>Sigit</v>
      </c>
      <c r="C43" s="214" t="s">
        <v>2330</v>
      </c>
      <c r="D43" s="214" t="str">
        <f>VLOOKUP(C43,[5]UPDATE!$B$3:$C$143,2,0)</f>
        <v>Anugerah Securindo Indah</v>
      </c>
      <c r="E43" s="214" t="str">
        <f>VLOOKUP(C43,[5]UPDATE!$B$3:$E$143,4,0)</f>
        <v>AB</v>
      </c>
    </row>
    <row r="44" spans="1:5" x14ac:dyDescent="0.2">
      <c r="A44" s="214">
        <f t="shared" si="0"/>
        <v>43</v>
      </c>
      <c r="B44" s="214" t="str">
        <f>VLOOKUP(C44,[4]All!$B$6:$E$145,4,0)</f>
        <v>Sigit</v>
      </c>
      <c r="C44" s="214" t="s">
        <v>2408</v>
      </c>
      <c r="D44" s="214" t="str">
        <f>VLOOKUP(C44,[5]UPDATE!$B$3:$C$143,2,0)</f>
        <v>Brent Securities</v>
      </c>
      <c r="E44" s="214" t="str">
        <f>VLOOKUP(C44,[5]UPDATE!$B$3:$E$143,4,0)</f>
        <v>AB</v>
      </c>
    </row>
    <row r="45" spans="1:5" x14ac:dyDescent="0.2">
      <c r="A45" s="214">
        <f t="shared" si="0"/>
        <v>44</v>
      </c>
      <c r="B45" s="214" t="str">
        <f>VLOOKUP(C45,[4]All!$B$6:$E$145,4,0)</f>
        <v>Sigit</v>
      </c>
      <c r="C45" s="214" t="s">
        <v>2469</v>
      </c>
      <c r="D45" s="214" t="str">
        <f>VLOOKUP(C45,[5]UPDATE!$B$3:$C$143,2,0)</f>
        <v>Danareksa Sekuritas</v>
      </c>
      <c r="E45" s="214" t="str">
        <f>VLOOKUP(C45,[5]UPDATE!$B$3:$E$143,4,0)</f>
        <v>AB</v>
      </c>
    </row>
    <row r="46" spans="1:5" x14ac:dyDescent="0.2">
      <c r="A46" s="214">
        <f t="shared" si="0"/>
        <v>45</v>
      </c>
      <c r="B46" s="214" t="str">
        <f>VLOOKUP(C46,[4]All!$B$6:$E$145,4,0)</f>
        <v>Sigit</v>
      </c>
      <c r="C46" s="214" t="s">
        <v>2629</v>
      </c>
      <c r="D46" s="214" t="str">
        <f>VLOOKUP(C46,[5]UPDATE!$B$3:$C$143,2,0)</f>
        <v>HD Capital Tbk.</v>
      </c>
      <c r="E46" s="214" t="str">
        <f>VLOOKUP(C46,[5]UPDATE!$B$3:$E$143,4,0)</f>
        <v>AB</v>
      </c>
    </row>
    <row r="47" spans="1:5" x14ac:dyDescent="0.2">
      <c r="A47" s="214">
        <f t="shared" si="0"/>
        <v>46</v>
      </c>
      <c r="B47" s="214" t="str">
        <f>VLOOKUP(C47,[4]All!$B$6:$E$145,4,0)</f>
        <v>Sigit</v>
      </c>
      <c r="C47" s="214" t="s">
        <v>2639</v>
      </c>
      <c r="D47" s="214" t="str">
        <f>VLOOKUP(C47,[5]UPDATE!$B$3:$C$143,2,0)</f>
        <v>Henan Putihrai</v>
      </c>
      <c r="E47" s="214" t="str">
        <f>VLOOKUP(C47,[5]UPDATE!$B$3:$E$143,4,0)</f>
        <v>AB</v>
      </c>
    </row>
    <row r="48" spans="1:5" x14ac:dyDescent="0.2">
      <c r="A48" s="214">
        <f t="shared" si="0"/>
        <v>47</v>
      </c>
      <c r="B48" s="214" t="str">
        <f>VLOOKUP(C48,[4]All!$B$6:$E$145,4,0)</f>
        <v>Sigit</v>
      </c>
      <c r="C48" s="214" t="s">
        <v>2742</v>
      </c>
      <c r="D48" s="214" t="str">
        <f>VLOOKUP(C48,[5]UPDATE!$B$3:$C$143,2,0)</f>
        <v>Kresna Graha Sekurindo Tbk.</v>
      </c>
      <c r="E48" s="214" t="str">
        <f>VLOOKUP(C48,[5]UPDATE!$B$3:$E$143,4,0)</f>
        <v>AB</v>
      </c>
    </row>
    <row r="49" spans="1:5" x14ac:dyDescent="0.2">
      <c r="A49" s="214">
        <f t="shared" si="0"/>
        <v>48</v>
      </c>
      <c r="B49" s="214" t="str">
        <f>VLOOKUP(C49,[4]All!$B$6:$E$145,4,0)</f>
        <v>Sigit</v>
      </c>
      <c r="C49" s="214" t="s">
        <v>2977</v>
      </c>
      <c r="D49" s="214" t="str">
        <f>VLOOKUP(C49,[5]UPDATE!$B$3:$C$143,2,0)</f>
        <v>Panin Sekuritas Tbk.</v>
      </c>
      <c r="E49" s="214" t="str">
        <f>VLOOKUP(C49,[5]UPDATE!$B$3:$E$143,4,0)</f>
        <v>AB</v>
      </c>
    </row>
    <row r="50" spans="1:5" x14ac:dyDescent="0.2">
      <c r="A50" s="214">
        <f t="shared" si="0"/>
        <v>49</v>
      </c>
      <c r="B50" s="214" t="str">
        <f>VLOOKUP(C50,[4]All!$B$6:$E$145,4,0)</f>
        <v>Sigit</v>
      </c>
      <c r="C50" s="214" t="s">
        <v>2567</v>
      </c>
      <c r="D50" s="214" t="str">
        <f>VLOOKUP(C50,[5]UPDATE!$B$3:$C$143,2,0)</f>
        <v>Equator Securities</v>
      </c>
      <c r="E50" s="214" t="str">
        <f>VLOOKUP(C50,[5]UPDATE!$B$3:$E$143,4,0)</f>
        <v>AB</v>
      </c>
    </row>
    <row r="51" spans="1:5" x14ac:dyDescent="0.2">
      <c r="A51" s="214">
        <f t="shared" si="0"/>
        <v>50</v>
      </c>
      <c r="B51" s="214" t="str">
        <f>VLOOKUP(C51,[4]All!$B$6:$E$145,4,0)</f>
        <v>Sigit</v>
      </c>
      <c r="C51" s="214" t="s">
        <v>2314</v>
      </c>
      <c r="D51" s="214" t="str">
        <f>VLOOKUP(C51,[5]UPDATE!$B$3:$C$143,2,0)</f>
        <v>AmCapital Indonesia</v>
      </c>
      <c r="E51" s="214" t="str">
        <f>VLOOKUP(C51,[5]UPDATE!$B$3:$E$143,4,0)</f>
        <v>AB</v>
      </c>
    </row>
    <row r="52" spans="1:5" x14ac:dyDescent="0.2">
      <c r="A52" s="214">
        <f t="shared" si="0"/>
        <v>51</v>
      </c>
      <c r="B52" s="214" t="str">
        <f>VLOOKUP(C52,[4]All!$B$6:$E$145,4,0)</f>
        <v>Syl</v>
      </c>
      <c r="C52" s="214" t="s">
        <v>2357</v>
      </c>
      <c r="D52" s="214" t="str">
        <f>VLOOKUP(C52,[5]UPDATE!$B$3:$C$143,2,0)</f>
        <v>Bahana Securities</v>
      </c>
      <c r="E52" s="214" t="str">
        <f>VLOOKUP(C52,[5]UPDATE!$B$3:$E$143,4,0)</f>
        <v>AB</v>
      </c>
    </row>
    <row r="53" spans="1:5" x14ac:dyDescent="0.2">
      <c r="A53" s="214">
        <f t="shared" si="0"/>
        <v>52</v>
      </c>
      <c r="B53" s="214" t="str">
        <f>VLOOKUP(C53,[4]All!$B$6:$E$145,4,0)</f>
        <v>Syl</v>
      </c>
      <c r="C53" s="214" t="s">
        <v>2364</v>
      </c>
      <c r="D53" s="214" t="str">
        <f>VLOOKUP(C53,[5]UPDATE!$B$3:$C$143,2,0)</f>
        <v>Batavia Prosperindo Sekuritas</v>
      </c>
      <c r="E53" s="214" t="str">
        <f>VLOOKUP(C53,[5]UPDATE!$B$3:$E$143,4,0)</f>
        <v>AB</v>
      </c>
    </row>
    <row r="54" spans="1:5" x14ac:dyDescent="0.2">
      <c r="A54" s="214">
        <f t="shared" si="0"/>
        <v>53</v>
      </c>
      <c r="B54" s="214" t="str">
        <f>VLOOKUP(C54,[4]All!$B$6:$E$145,4,0)</f>
        <v>Syl</v>
      </c>
      <c r="C54" s="214" t="s">
        <v>3167</v>
      </c>
      <c r="D54" s="214" t="str">
        <f>VLOOKUP(C54,[5]UPDATE!$B$3:$C$143,2,0)</f>
        <v>Valbury Asia Securities</v>
      </c>
      <c r="E54" s="214" t="str">
        <f>VLOOKUP(C54,[5]UPDATE!$B$3:$E$143,4,0)</f>
        <v>AB</v>
      </c>
    </row>
    <row r="55" spans="1:5" x14ac:dyDescent="0.2">
      <c r="A55" s="214">
        <f t="shared" si="0"/>
        <v>54</v>
      </c>
      <c r="B55" s="214" t="str">
        <f>VLOOKUP(C55,[4]All!$B$6:$E$145,4,0)</f>
        <v>Syl</v>
      </c>
      <c r="C55" s="214" t="s">
        <v>2733</v>
      </c>
      <c r="D55" s="214" t="str">
        <f>VLOOKUP(C55,[5]UPDATE!$B$3:$C$143,2,0)</f>
        <v>Kiwoom Securities Indonesia</v>
      </c>
      <c r="E55" s="214" t="str">
        <f>VLOOKUP(C55,[5]UPDATE!$B$3:$E$143,4,0)</f>
        <v>AB</v>
      </c>
    </row>
    <row r="56" spans="1:5" x14ac:dyDescent="0.2">
      <c r="A56" s="214">
        <f t="shared" si="0"/>
        <v>55</v>
      </c>
      <c r="B56" s="214" t="str">
        <f>VLOOKUP(C56,[4]All!$B$6:$E$145,4,0)</f>
        <v>Syl</v>
      </c>
      <c r="C56" s="214" t="s">
        <v>2584</v>
      </c>
      <c r="D56" s="214" t="str">
        <f>VLOOKUP(C56,[5]UPDATE!$B$3:$C$143,2,0)</f>
        <v>Erdikha Elit Sekuritas</v>
      </c>
      <c r="E56" s="214" t="str">
        <f>VLOOKUP(C56,[5]UPDATE!$B$3:$E$143,4,0)</f>
        <v>AB</v>
      </c>
    </row>
    <row r="57" spans="1:5" x14ac:dyDescent="0.2">
      <c r="A57" s="214">
        <f t="shared" si="0"/>
        <v>56</v>
      </c>
      <c r="B57" s="214" t="str">
        <f>VLOOKUP(C57,[4]All!$B$6:$E$145,4,0)</f>
        <v>Syl</v>
      </c>
      <c r="C57" s="214" t="s">
        <v>2930</v>
      </c>
      <c r="D57" s="214" t="str">
        <f>VLOOKUP(C57,[5]UPDATE!$B$3:$C$143,2,0)</f>
        <v>RHB OSK Securities Indonesia</v>
      </c>
      <c r="E57" s="214" t="str">
        <f>VLOOKUP(C57,[5]UPDATE!$B$3:$E$143,4,0)</f>
        <v>AB</v>
      </c>
    </row>
    <row r="58" spans="1:5" x14ac:dyDescent="0.2">
      <c r="A58" s="214">
        <f t="shared" si="0"/>
        <v>57</v>
      </c>
      <c r="B58" s="214" t="str">
        <f>VLOOKUP(C58,[4]All!$B$6:$E$145,4,0)</f>
        <v>Syl</v>
      </c>
      <c r="C58" s="214" t="s">
        <v>3103</v>
      </c>
      <c r="D58" s="214" t="str">
        <f>VLOOKUP(C58,[5]UPDATE!$B$3:$C$143,2,0)</f>
        <v>Sucorinvest Central Gani</v>
      </c>
      <c r="E58" s="214" t="str">
        <f>VLOOKUP(C58,[5]UPDATE!$B$3:$E$143,4,0)</f>
        <v>AB</v>
      </c>
    </row>
    <row r="59" spans="1:5" x14ac:dyDescent="0.2">
      <c r="A59" s="214">
        <f t="shared" si="0"/>
        <v>58</v>
      </c>
      <c r="B59" s="214" t="str">
        <f>VLOOKUP(C59,[4]All!$B$6:$E$145,4,0)</f>
        <v>Syl</v>
      </c>
      <c r="C59" s="214" t="s">
        <v>3135</v>
      </c>
      <c r="D59" s="214" t="str">
        <f>VLOOKUP(C59,[5]UPDATE!$B$3:$C$143,2,0)</f>
        <v>Trust Securities</v>
      </c>
      <c r="E59" s="214" t="str">
        <f>VLOOKUP(C59,[5]UPDATE!$B$3:$E$143,4,0)</f>
        <v>AB</v>
      </c>
    </row>
    <row r="60" spans="1:5" x14ac:dyDescent="0.2">
      <c r="A60" s="214">
        <f t="shared" si="0"/>
        <v>59</v>
      </c>
      <c r="B60" s="214" t="str">
        <f>VLOOKUP(C60,[4]All!$B$6:$E$145,4,0)</f>
        <v>Ully</v>
      </c>
      <c r="C60" s="214" t="s">
        <v>3199</v>
      </c>
      <c r="D60" s="214" t="str">
        <f>VLOOKUP(C60,[5]UPDATE!$B$3:$C$143,2,0)</f>
        <v>Woori Korindo Securities Indonesia</v>
      </c>
      <c r="E60" s="214" t="str">
        <f>VLOOKUP(C60,[5]UPDATE!$B$3:$E$143,4,0)</f>
        <v>AB</v>
      </c>
    </row>
    <row r="61" spans="1:5" x14ac:dyDescent="0.2">
      <c r="A61" s="214">
        <f t="shared" si="0"/>
        <v>60</v>
      </c>
      <c r="B61" s="214" t="str">
        <f>VLOOKUP(C61,[4]All!$B$6:$E$145,4,0)</f>
        <v>Ully</v>
      </c>
      <c r="C61" s="214" t="s">
        <v>2655</v>
      </c>
      <c r="D61" s="214" t="str">
        <f>VLOOKUP(C61,[5]UPDATE!$B$3:$C$143,2,0)</f>
        <v>Indo Premier Securities</v>
      </c>
      <c r="E61" s="214" t="str">
        <f>VLOOKUP(C61,[5]UPDATE!$B$3:$E$143,4,0)</f>
        <v>AB</v>
      </c>
    </row>
    <row r="62" spans="1:5" x14ac:dyDescent="0.2">
      <c r="A62" s="214">
        <f t="shared" si="0"/>
        <v>61</v>
      </c>
      <c r="B62" s="214" t="str">
        <f>VLOOKUP(C62,[4]All!$B$6:$E$145,4,0)</f>
        <v>Ully</v>
      </c>
      <c r="C62" s="214" t="s">
        <v>2709</v>
      </c>
      <c r="D62" s="214" t="str">
        <f>VLOOKUP(C62,[5]UPDATE!$B$3:$C$143,2,0)</f>
        <v>Jasa Utama Capital</v>
      </c>
      <c r="E62" s="214" t="str">
        <f>VLOOKUP(C62,[5]UPDATE!$B$3:$E$143,4,0)</f>
        <v>AB</v>
      </c>
    </row>
    <row r="63" spans="1:5" x14ac:dyDescent="0.2">
      <c r="A63" s="214">
        <f t="shared" si="0"/>
        <v>62</v>
      </c>
      <c r="B63" s="214" t="str">
        <f>VLOOKUP(C63,[4]All!$B$6:$E$145,4,0)</f>
        <v>Ully</v>
      </c>
      <c r="C63" s="214" t="s">
        <v>2852</v>
      </c>
      <c r="D63" s="214" t="str">
        <f>VLOOKUP(C63,[5]UPDATE!$B$3:$C$143,2,0)</f>
        <v>Millenium Danatama Sekuritas</v>
      </c>
      <c r="E63" s="214" t="str">
        <f>VLOOKUP(C63,[5]UPDATE!$B$3:$E$143,4,0)</f>
        <v>AB</v>
      </c>
    </row>
    <row r="64" spans="1:5" x14ac:dyDescent="0.2">
      <c r="A64" s="214">
        <f t="shared" si="0"/>
        <v>63</v>
      </c>
      <c r="B64" s="214" t="str">
        <f>VLOOKUP(C64,[4]All!$B$6:$E$145,4,0)</f>
        <v>Ully</v>
      </c>
      <c r="C64" s="214" t="s">
        <v>3038</v>
      </c>
      <c r="D64" s="214" t="str">
        <f>VLOOKUP(C64,[5]UPDATE!$B$3:$C$143,2,0)</f>
        <v>Profindo International Securities</v>
      </c>
      <c r="E64" s="214" t="str">
        <f>VLOOKUP(C64,[5]UPDATE!$B$3:$E$143,4,0)</f>
        <v>AB</v>
      </c>
    </row>
    <row r="65" spans="1:5" x14ac:dyDescent="0.2">
      <c r="A65" s="214">
        <f t="shared" si="0"/>
        <v>64</v>
      </c>
      <c r="B65" s="214" t="str">
        <f>VLOOKUP(C65,[4]All!$B$6:$E$145,4,0)</f>
        <v>Ully</v>
      </c>
      <c r="C65" s="214" t="s">
        <v>3023</v>
      </c>
      <c r="D65" s="214" t="str">
        <f>VLOOKUP(C65,[5]UPDATE!$B$3:$C$143,2,0)</f>
        <v>Primasia Securities</v>
      </c>
      <c r="E65" s="214" t="str">
        <f>VLOOKUP(C65,[5]UPDATE!$B$3:$E$143,4,0)</f>
        <v>AB</v>
      </c>
    </row>
  </sheetData>
  <autoFilter ref="B1:D1"/>
  <sortState ref="B2:D65">
    <sortCondition ref="B2:B65"/>
  </sortState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157"/>
  <sheetViews>
    <sheetView zoomScale="70" zoomScaleNormal="7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80" sqref="C80"/>
    </sheetView>
  </sheetViews>
  <sheetFormatPr defaultColWidth="9.140625" defaultRowHeight="15" x14ac:dyDescent="0.25"/>
  <cols>
    <col min="1" max="1" width="12" style="143" bestFit="1" customWidth="1"/>
    <col min="2" max="2" width="9.7109375" style="144" customWidth="1"/>
    <col min="3" max="3" width="43.42578125" style="144" customWidth="1"/>
    <col min="4" max="4" width="41.7109375" style="145" hidden="1" customWidth="1"/>
    <col min="5" max="5" width="9.7109375" style="137" hidden="1" customWidth="1"/>
    <col min="6" max="6" width="13.7109375" style="146" customWidth="1"/>
    <col min="7" max="7" width="44.7109375" style="146" customWidth="1"/>
    <col min="8" max="8" width="44.7109375" style="137" customWidth="1"/>
    <col min="9" max="10" width="44.7109375" style="138" customWidth="1"/>
    <col min="11" max="11" width="44.7109375" style="139" customWidth="1"/>
    <col min="12" max="12" width="44.7109375" style="140" customWidth="1"/>
    <col min="13" max="14" width="44.7109375" style="141" customWidth="1"/>
    <col min="15" max="15" width="17.85546875" style="137" customWidth="1"/>
    <col min="16" max="16" width="14.140625" style="137" customWidth="1"/>
    <col min="17" max="17" width="17.85546875" style="137" customWidth="1"/>
    <col min="18" max="18" width="17.85546875" style="137" hidden="1" customWidth="1"/>
    <col min="19" max="19" width="13.42578125" style="137" hidden="1" customWidth="1"/>
    <col min="20" max="20" width="18" style="137" hidden="1" customWidth="1"/>
    <col min="21" max="21" width="20.85546875" style="142" hidden="1" customWidth="1"/>
    <col min="22" max="22" width="20.85546875" style="137" hidden="1" customWidth="1"/>
    <col min="23" max="23" width="20" style="137" hidden="1" customWidth="1"/>
    <col min="24" max="24" width="17.85546875" style="137" hidden="1" customWidth="1"/>
    <col min="25" max="25" width="14.140625" style="137" hidden="1" customWidth="1"/>
    <col min="26" max="26" width="17.85546875" style="137" customWidth="1"/>
    <col min="27" max="27" width="0" style="137" hidden="1" customWidth="1"/>
    <col min="28" max="28" width="10" style="137" hidden="1" customWidth="1"/>
    <col min="29" max="45" width="0" style="137" hidden="1" customWidth="1"/>
    <col min="46" max="16384" width="9.140625" style="137"/>
  </cols>
  <sheetData>
    <row r="1" spans="1:29" s="92" customFormat="1" ht="45" x14ac:dyDescent="0.2">
      <c r="A1" s="88" t="s">
        <v>40</v>
      </c>
      <c r="B1" s="88" t="s">
        <v>2273</v>
      </c>
      <c r="C1" s="88" t="s">
        <v>126</v>
      </c>
      <c r="D1" s="88" t="s">
        <v>126</v>
      </c>
      <c r="E1" s="88" t="s">
        <v>2273</v>
      </c>
      <c r="F1" s="88" t="s">
        <v>75</v>
      </c>
      <c r="G1" s="88" t="s">
        <v>2274</v>
      </c>
      <c r="H1" s="88" t="s">
        <v>2274</v>
      </c>
      <c r="I1" s="88" t="s">
        <v>2275</v>
      </c>
      <c r="J1" s="88" t="s">
        <v>2276</v>
      </c>
      <c r="K1" s="89" t="s">
        <v>2277</v>
      </c>
      <c r="L1" s="89" t="s">
        <v>2278</v>
      </c>
      <c r="M1" s="88" t="s">
        <v>2279</v>
      </c>
      <c r="N1" s="88" t="s">
        <v>2280</v>
      </c>
      <c r="O1" s="88" t="s">
        <v>77</v>
      </c>
      <c r="P1" s="88" t="s">
        <v>84</v>
      </c>
      <c r="Q1" s="88" t="s">
        <v>2281</v>
      </c>
      <c r="R1" s="88" t="s">
        <v>2282</v>
      </c>
      <c r="S1" s="90" t="s">
        <v>2283</v>
      </c>
      <c r="T1" s="90" t="s">
        <v>2284</v>
      </c>
      <c r="U1" s="91" t="s">
        <v>2285</v>
      </c>
      <c r="V1" s="90" t="s">
        <v>2286</v>
      </c>
      <c r="W1" s="88" t="s">
        <v>2287</v>
      </c>
      <c r="X1" s="88" t="s">
        <v>2288</v>
      </c>
      <c r="Y1" s="88" t="s">
        <v>2289</v>
      </c>
      <c r="Z1" s="88" t="s">
        <v>2290</v>
      </c>
      <c r="AA1" s="92" t="s">
        <v>2291</v>
      </c>
      <c r="AB1" s="92" t="s">
        <v>2292</v>
      </c>
      <c r="AC1" s="92" t="s">
        <v>2293</v>
      </c>
    </row>
    <row r="2" spans="1:29" s="107" customFormat="1" ht="45" x14ac:dyDescent="0.2">
      <c r="A2" s="93">
        <v>1</v>
      </c>
      <c r="B2" s="94" t="s">
        <v>2294</v>
      </c>
      <c r="C2" s="87" t="s">
        <v>2295</v>
      </c>
      <c r="D2" s="95" t="s">
        <v>2296</v>
      </c>
      <c r="E2" s="96" t="s">
        <v>2294</v>
      </c>
      <c r="F2" s="94" t="s">
        <v>76</v>
      </c>
      <c r="G2" s="97" t="s">
        <v>2297</v>
      </c>
      <c r="H2" s="97" t="str">
        <f t="shared" ref="H2:H65" si="0">I2&amp;", "&amp;J2&amp;", "&amp;K2&amp;", "&amp;L2&amp;", "&amp;M2&amp;", "&amp;N2</f>
        <v>BII Plaza Tower II Lt. 32, Jl. MH Thamrin No. 51 Kav. 22, Jakarta, 10350, Telp. 39834551, 39834557, Fax. 39834559, 39834560</v>
      </c>
      <c r="I2" s="98" t="s">
        <v>2298</v>
      </c>
      <c r="J2" s="99" t="s">
        <v>2299</v>
      </c>
      <c r="K2" s="100" t="s">
        <v>2083</v>
      </c>
      <c r="L2" s="101">
        <v>10350</v>
      </c>
      <c r="M2" s="102" t="s">
        <v>2300</v>
      </c>
      <c r="N2" s="103" t="s">
        <v>2301</v>
      </c>
      <c r="O2" s="104" t="s">
        <v>77</v>
      </c>
      <c r="P2" s="104" t="s">
        <v>84</v>
      </c>
      <c r="Q2" s="104"/>
      <c r="R2" s="104"/>
      <c r="S2" s="105" t="e">
        <f>VLOOKUP(B2,#REF!,23,0)</f>
        <v>#REF!</v>
      </c>
      <c r="T2" s="105" t="e">
        <f>VLOOKUP(B2,#REF!,13,0)</f>
        <v>#REF!</v>
      </c>
      <c r="U2" s="106"/>
      <c r="V2" s="105"/>
      <c r="W2" s="104" t="s">
        <v>2302</v>
      </c>
      <c r="X2" s="104" t="s">
        <v>2303</v>
      </c>
      <c r="Y2" s="104" t="str">
        <f>VLOOKUP(B2,'[1]Status Penjaminan'!$B$2:$E$95,3,0)</f>
        <v>Aktif</v>
      </c>
      <c r="Z2" s="104" t="s">
        <v>2304</v>
      </c>
    </row>
    <row r="3" spans="1:29" s="107" customFormat="1" ht="45" x14ac:dyDescent="0.2">
      <c r="A3" s="93">
        <f t="shared" ref="A3:A66" si="1">+A2+1</f>
        <v>2</v>
      </c>
      <c r="B3" s="94" t="s">
        <v>2305</v>
      </c>
      <c r="C3" s="87" t="s">
        <v>2306</v>
      </c>
      <c r="D3" s="95" t="s">
        <v>2307</v>
      </c>
      <c r="E3" s="96" t="s">
        <v>2305</v>
      </c>
      <c r="F3" s="94" t="s">
        <v>76</v>
      </c>
      <c r="G3" s="97" t="s">
        <v>2308</v>
      </c>
      <c r="H3" s="97" t="str">
        <f t="shared" si="0"/>
        <v>Plaza BII Menara 3 Lt. 11, Jl. M. H. Thamrin Kav. 51, Jakarta, 10350, Telp. 3929601-218-228, Fax. 3929638-9588</v>
      </c>
      <c r="I3" s="98" t="s">
        <v>2309</v>
      </c>
      <c r="J3" s="99" t="s">
        <v>2310</v>
      </c>
      <c r="K3" s="100" t="s">
        <v>2083</v>
      </c>
      <c r="L3" s="101">
        <v>10350</v>
      </c>
      <c r="M3" s="102" t="s">
        <v>2311</v>
      </c>
      <c r="N3" s="103" t="s">
        <v>2312</v>
      </c>
      <c r="O3" s="104" t="s">
        <v>77</v>
      </c>
      <c r="P3" s="104" t="s">
        <v>84</v>
      </c>
      <c r="Q3" s="104"/>
      <c r="R3" s="104"/>
      <c r="S3" s="105"/>
      <c r="T3" s="105"/>
      <c r="U3" s="106"/>
      <c r="V3" s="106"/>
      <c r="W3" s="104" t="s">
        <v>2313</v>
      </c>
      <c r="X3" s="104" t="s">
        <v>2303</v>
      </c>
      <c r="Y3" s="104" t="str">
        <f>VLOOKUP(B3,'[1]Status Penjaminan'!$B$2:$E$95,3,0)</f>
        <v>Aktif</v>
      </c>
      <c r="Z3" s="104" t="s">
        <v>2304</v>
      </c>
    </row>
    <row r="4" spans="1:29" s="107" customFormat="1" ht="60" x14ac:dyDescent="0.2">
      <c r="A4" s="93">
        <f t="shared" si="1"/>
        <v>3</v>
      </c>
      <c r="B4" s="94" t="s">
        <v>2314</v>
      </c>
      <c r="C4" s="87" t="s">
        <v>2315</v>
      </c>
      <c r="D4" s="95" t="s">
        <v>2316</v>
      </c>
      <c r="E4" s="96" t="s">
        <v>2314</v>
      </c>
      <c r="F4" s="94" t="s">
        <v>76</v>
      </c>
      <c r="G4" s="97" t="s">
        <v>2317</v>
      </c>
      <c r="H4" s="97" t="str">
        <f t="shared" si="0"/>
        <v>Wisma GKBI 5th Floor, Suite 501, Jl. Jend. Sudirman No. 28, Jakarta, 10210, Telp. 5742310, 2512430, 5700079, Fax. 5713706, 5719011</v>
      </c>
      <c r="I4" s="98" t="s">
        <v>2318</v>
      </c>
      <c r="J4" s="99" t="s">
        <v>2319</v>
      </c>
      <c r="K4" s="100" t="s">
        <v>2083</v>
      </c>
      <c r="L4" s="101">
        <v>10210</v>
      </c>
      <c r="M4" s="102" t="s">
        <v>2320</v>
      </c>
      <c r="N4" s="103" t="s">
        <v>2321</v>
      </c>
      <c r="O4" s="104" t="s">
        <v>77</v>
      </c>
      <c r="P4" s="104" t="s">
        <v>84</v>
      </c>
      <c r="Q4" s="104"/>
      <c r="R4" s="104"/>
      <c r="S4" s="105" t="e">
        <f>VLOOKUP(B4,#REF!,23,0)</f>
        <v>#REF!</v>
      </c>
      <c r="T4" s="105" t="e">
        <f>VLOOKUP(B4,#REF!,13,0)</f>
        <v>#REF!</v>
      </c>
      <c r="U4" s="106"/>
      <c r="V4" s="105"/>
      <c r="W4" s="104" t="s">
        <v>2313</v>
      </c>
      <c r="X4" s="104" t="s">
        <v>2303</v>
      </c>
      <c r="Y4" s="104" t="str">
        <f>VLOOKUP(B4,'[1]Status Penjaminan'!$B$2:$E$95,3,0)</f>
        <v>Aktif</v>
      </c>
      <c r="Z4" s="104" t="s">
        <v>2304</v>
      </c>
    </row>
    <row r="5" spans="1:29" s="107" customFormat="1" ht="45" x14ac:dyDescent="0.2">
      <c r="A5" s="93">
        <f t="shared" si="1"/>
        <v>4</v>
      </c>
      <c r="B5" s="94" t="s">
        <v>2322</v>
      </c>
      <c r="C5" s="87" t="s">
        <v>2323</v>
      </c>
      <c r="D5" s="95" t="s">
        <v>2324</v>
      </c>
      <c r="E5" s="96" t="s">
        <v>2322</v>
      </c>
      <c r="F5" s="94" t="s">
        <v>76</v>
      </c>
      <c r="G5" s="97" t="s">
        <v>2325</v>
      </c>
      <c r="H5" s="97" t="str">
        <f t="shared" si="0"/>
        <v>Gedung Equity Tower Lt. 22, Jl. Jend. Sudirman Kav. 52-53 , Jakarta, 12190, Telp. 29916600, Fax. 5152644, 5152454</v>
      </c>
      <c r="I5" s="98" t="s">
        <v>2326</v>
      </c>
      <c r="J5" s="99" t="s">
        <v>2327</v>
      </c>
      <c r="K5" s="100" t="s">
        <v>2083</v>
      </c>
      <c r="L5" s="101">
        <v>12190</v>
      </c>
      <c r="M5" s="100" t="s">
        <v>2328</v>
      </c>
      <c r="N5" s="103" t="s">
        <v>2329</v>
      </c>
      <c r="O5" s="104" t="s">
        <v>77</v>
      </c>
      <c r="P5" s="104" t="s">
        <v>84</v>
      </c>
      <c r="Q5" s="104" t="s">
        <v>2281</v>
      </c>
      <c r="R5" s="104"/>
      <c r="S5" s="105" t="e">
        <f>VLOOKUP(B5,#REF!,23,0)</f>
        <v>#REF!</v>
      </c>
      <c r="T5" s="105" t="e">
        <f>VLOOKUP(B5,#REF!,13,0)</f>
        <v>#REF!</v>
      </c>
      <c r="U5" s="106"/>
      <c r="V5" s="105"/>
      <c r="W5" s="104" t="s">
        <v>2302</v>
      </c>
      <c r="X5" s="104" t="s">
        <v>2303</v>
      </c>
      <c r="Y5" s="104" t="str">
        <f>VLOOKUP(B5,'[1]Status Penjaminan'!$B$2:$E$95,3,0)</f>
        <v>Aktif</v>
      </c>
      <c r="Z5" s="104" t="s">
        <v>2304</v>
      </c>
    </row>
    <row r="6" spans="1:29" s="107" customFormat="1" ht="60" x14ac:dyDescent="0.2">
      <c r="A6" s="93">
        <f t="shared" si="1"/>
        <v>5</v>
      </c>
      <c r="B6" s="94" t="s">
        <v>2330</v>
      </c>
      <c r="C6" s="87" t="s">
        <v>78</v>
      </c>
      <c r="D6" s="95" t="s">
        <v>2331</v>
      </c>
      <c r="E6" s="96" t="s">
        <v>2330</v>
      </c>
      <c r="F6" s="94" t="s">
        <v>76</v>
      </c>
      <c r="G6" s="97" t="s">
        <v>2332</v>
      </c>
      <c r="H6" s="97" t="str">
        <f t="shared" si="0"/>
        <v>Komp. Ruko Cempaka Mas   Blok M No. 1,2,3 Cempaka Putih, Jl. Jend Suprapto - Cempaka Mas, Jakarta Pusat, 10640, Telp. 42800433, Fax. 42800432</v>
      </c>
      <c r="I6" s="98" t="s">
        <v>2333</v>
      </c>
      <c r="J6" s="99" t="s">
        <v>2334</v>
      </c>
      <c r="K6" s="100" t="s">
        <v>2335</v>
      </c>
      <c r="L6" s="101">
        <v>10640</v>
      </c>
      <c r="M6" s="102" t="s">
        <v>2336</v>
      </c>
      <c r="N6" s="103" t="s">
        <v>2337</v>
      </c>
      <c r="O6" s="104" t="s">
        <v>77</v>
      </c>
      <c r="P6" s="104"/>
      <c r="Q6" s="104"/>
      <c r="R6" s="104">
        <v>100</v>
      </c>
      <c r="S6" s="105" t="e">
        <f>VLOOKUP(B6,#REF!,23,0)</f>
        <v>#REF!</v>
      </c>
      <c r="T6" s="105" t="e">
        <f>VLOOKUP(B6,#REF!,13,0)</f>
        <v>#REF!</v>
      </c>
      <c r="U6" s="106"/>
      <c r="V6" s="105"/>
      <c r="W6" s="104" t="s">
        <v>2302</v>
      </c>
      <c r="X6" s="104" t="s">
        <v>2338</v>
      </c>
      <c r="Y6" s="104" t="e">
        <f>VLOOKUP(B6,'[1]Status Penjaminan'!$B$2:$E$95,3,0)</f>
        <v>#N/A</v>
      </c>
      <c r="Z6" s="104" t="s">
        <v>2304</v>
      </c>
    </row>
    <row r="7" spans="1:29" s="107" customFormat="1" ht="45" x14ac:dyDescent="0.2">
      <c r="A7" s="93">
        <f t="shared" si="1"/>
        <v>6</v>
      </c>
      <c r="B7" s="94" t="s">
        <v>2339</v>
      </c>
      <c r="C7" s="87" t="s">
        <v>80</v>
      </c>
      <c r="D7" s="95" t="s">
        <v>2340</v>
      </c>
      <c r="E7" s="96" t="s">
        <v>2339</v>
      </c>
      <c r="F7" s="94" t="s">
        <v>76</v>
      </c>
      <c r="G7" s="97" t="s">
        <v>2341</v>
      </c>
      <c r="H7" s="97" t="str">
        <f t="shared" si="0"/>
        <v>Artha Building Mangga Dua Square Blok F No. 40, Jl. Gunung Sahari Raya, Jakarta, 10730, Telp. 62312626, Fax. 62312525</v>
      </c>
      <c r="I7" s="98" t="s">
        <v>2342</v>
      </c>
      <c r="J7" s="99" t="s">
        <v>2343</v>
      </c>
      <c r="K7" s="100" t="s">
        <v>2083</v>
      </c>
      <c r="L7" s="101">
        <v>10730</v>
      </c>
      <c r="M7" s="102" t="s">
        <v>2344</v>
      </c>
      <c r="N7" s="103" t="s">
        <v>2345</v>
      </c>
      <c r="O7" s="104" t="s">
        <v>77</v>
      </c>
      <c r="P7" s="104" t="s">
        <v>84</v>
      </c>
      <c r="Q7" s="104"/>
      <c r="R7" s="104"/>
      <c r="S7" s="105" t="e">
        <f>VLOOKUP(B7,#REF!,23,0)</f>
        <v>#REF!</v>
      </c>
      <c r="T7" s="105" t="e">
        <f>VLOOKUP(B7,#REF!,13,0)</f>
        <v>#REF!</v>
      </c>
      <c r="U7" s="106"/>
      <c r="V7" s="105"/>
      <c r="W7" s="104" t="s">
        <v>2302</v>
      </c>
      <c r="X7" s="104" t="s">
        <v>2303</v>
      </c>
      <c r="Y7" s="104" t="str">
        <f>VLOOKUP(B7,'[1]Status Penjaminan'!$B$2:$E$95,3,0)</f>
        <v>Tidak Aktif</v>
      </c>
      <c r="Z7" s="104" t="s">
        <v>2304</v>
      </c>
      <c r="AA7" s="107" t="s">
        <v>2346</v>
      </c>
      <c r="AB7" s="108" t="s">
        <v>2347</v>
      </c>
      <c r="AC7" s="107" t="s">
        <v>2348</v>
      </c>
    </row>
    <row r="8" spans="1:29" s="107" customFormat="1" ht="45" x14ac:dyDescent="0.2">
      <c r="A8" s="93">
        <f t="shared" si="1"/>
        <v>7</v>
      </c>
      <c r="B8" s="94" t="s">
        <v>2349</v>
      </c>
      <c r="C8" s="87" t="s">
        <v>81</v>
      </c>
      <c r="D8" s="95" t="s">
        <v>2350</v>
      </c>
      <c r="E8" s="96" t="s">
        <v>2349</v>
      </c>
      <c r="F8" s="94" t="s">
        <v>76</v>
      </c>
      <c r="G8" s="97" t="s">
        <v>2351</v>
      </c>
      <c r="H8" s="97" t="str">
        <f t="shared" si="0"/>
        <v>Graha Surya Lt. 6, Jl. Setiabudi Selatan I Kav 9 , Jakarta Selatan, 12920, Telp. 57905068, Fax. 57904898</v>
      </c>
      <c r="I8" s="98" t="s">
        <v>2352</v>
      </c>
      <c r="J8" s="99" t="s">
        <v>2353</v>
      </c>
      <c r="K8" s="100" t="s">
        <v>2354</v>
      </c>
      <c r="L8" s="101">
        <v>12920</v>
      </c>
      <c r="M8" s="102" t="s">
        <v>2355</v>
      </c>
      <c r="N8" s="103" t="s">
        <v>2356</v>
      </c>
      <c r="O8" s="104" t="s">
        <v>77</v>
      </c>
      <c r="P8" s="104" t="s">
        <v>84</v>
      </c>
      <c r="Q8" s="104" t="s">
        <v>2281</v>
      </c>
      <c r="R8" s="104"/>
      <c r="S8" s="105" t="e">
        <f>VLOOKUP(B8,#REF!,23,0)</f>
        <v>#REF!</v>
      </c>
      <c r="T8" s="105" t="e">
        <f>VLOOKUP(B8,#REF!,13,0)</f>
        <v>#REF!</v>
      </c>
      <c r="U8" s="106"/>
      <c r="V8" s="105"/>
      <c r="W8" s="104" t="s">
        <v>2302</v>
      </c>
      <c r="X8" s="104" t="s">
        <v>2303</v>
      </c>
      <c r="Y8" s="104" t="str">
        <f>VLOOKUP(B8,'[1]Status Penjaminan'!$B$2:$E$95,3,0)</f>
        <v>Aktif</v>
      </c>
      <c r="Z8" s="104" t="s">
        <v>2304</v>
      </c>
    </row>
    <row r="9" spans="1:29" s="107" customFormat="1" ht="30" x14ac:dyDescent="0.2">
      <c r="A9" s="93">
        <f t="shared" si="1"/>
        <v>8</v>
      </c>
      <c r="B9" s="94" t="s">
        <v>2357</v>
      </c>
      <c r="C9" s="87" t="s">
        <v>82</v>
      </c>
      <c r="D9" s="95" t="s">
        <v>2358</v>
      </c>
      <c r="E9" s="96" t="s">
        <v>2357</v>
      </c>
      <c r="F9" s="94" t="s">
        <v>76</v>
      </c>
      <c r="G9" s="97" t="s">
        <v>2359</v>
      </c>
      <c r="H9" s="97" t="str">
        <f t="shared" si="0"/>
        <v>Niaga Tower Lt. 19, Jl. Jend. Sudirman Kav. 58, Jakarta, 12190, Telp. 2505080, Fax. 2505070-71</v>
      </c>
      <c r="I9" s="98" t="s">
        <v>2360</v>
      </c>
      <c r="J9" s="99" t="s">
        <v>2361</v>
      </c>
      <c r="K9" s="100" t="s">
        <v>2083</v>
      </c>
      <c r="L9" s="109">
        <v>12190</v>
      </c>
      <c r="M9" s="102" t="s">
        <v>2362</v>
      </c>
      <c r="N9" s="103" t="s">
        <v>2363</v>
      </c>
      <c r="O9" s="104" t="s">
        <v>77</v>
      </c>
      <c r="P9" s="104" t="s">
        <v>84</v>
      </c>
      <c r="Q9" s="104"/>
      <c r="R9" s="104"/>
      <c r="S9" s="105" t="e">
        <f>VLOOKUP(B9,#REF!,23,0)</f>
        <v>#REF!</v>
      </c>
      <c r="T9" s="105" t="e">
        <f>VLOOKUP(B9,#REF!,13,0)</f>
        <v>#REF!</v>
      </c>
      <c r="U9" s="106"/>
      <c r="V9" s="105"/>
      <c r="W9" s="104" t="s">
        <v>2302</v>
      </c>
      <c r="X9" s="104" t="s">
        <v>2303</v>
      </c>
      <c r="Y9" s="104" t="str">
        <f>VLOOKUP(B9,'[1]Status Penjaminan'!$B$2:$E$95,3,0)</f>
        <v>Aktif</v>
      </c>
      <c r="Z9" s="104" t="s">
        <v>2304</v>
      </c>
    </row>
    <row r="10" spans="1:29" s="107" customFormat="1" ht="45" x14ac:dyDescent="0.2">
      <c r="A10" s="93">
        <f t="shared" si="1"/>
        <v>9</v>
      </c>
      <c r="B10" s="94" t="s">
        <v>2364</v>
      </c>
      <c r="C10" s="87" t="s">
        <v>83</v>
      </c>
      <c r="D10" s="95" t="s">
        <v>2365</v>
      </c>
      <c r="E10" s="96" t="s">
        <v>2364</v>
      </c>
      <c r="F10" s="94" t="s">
        <v>76</v>
      </c>
      <c r="G10" s="97" t="s">
        <v>2366</v>
      </c>
      <c r="H10" s="97" t="str">
        <f t="shared" si="0"/>
        <v>Plaza Chase  Lantai 12, Jl. Jend. Sudirman Kav.21, Jakarta, 12920, Telp. 5207374, Fax. 5206936</v>
      </c>
      <c r="I10" s="98" t="s">
        <v>2367</v>
      </c>
      <c r="J10" s="99" t="s">
        <v>2368</v>
      </c>
      <c r="K10" s="100" t="s">
        <v>2083</v>
      </c>
      <c r="L10" s="101">
        <v>12920</v>
      </c>
      <c r="M10" s="102" t="s">
        <v>2369</v>
      </c>
      <c r="N10" s="103" t="s">
        <v>2370</v>
      </c>
      <c r="O10" s="104"/>
      <c r="P10" s="104" t="s">
        <v>84</v>
      </c>
      <c r="Q10" s="104"/>
      <c r="R10" s="104"/>
      <c r="S10" s="105" t="e">
        <f>VLOOKUP(B10,#REF!,23,0)</f>
        <v>#REF!</v>
      </c>
      <c r="T10" s="105" t="e">
        <f>VLOOKUP(B10,#REF!,13,0)</f>
        <v>#REF!</v>
      </c>
      <c r="U10" s="106"/>
      <c r="V10" s="105"/>
      <c r="W10" s="104" t="s">
        <v>2302</v>
      </c>
      <c r="X10" s="104" t="s">
        <v>2303</v>
      </c>
      <c r="Y10" s="104" t="str">
        <f>VLOOKUP(B10,'[1]Status Penjaminan'!$B$2:$E$95,3,0)</f>
        <v>Tidak Aktif</v>
      </c>
      <c r="Z10" s="104" t="s">
        <v>2304</v>
      </c>
      <c r="AA10" s="107" t="s">
        <v>2371</v>
      </c>
      <c r="AB10" s="108" t="s">
        <v>2372</v>
      </c>
      <c r="AC10" s="107" t="s">
        <v>2373</v>
      </c>
    </row>
    <row r="11" spans="1:29" s="107" customFormat="1" ht="45" x14ac:dyDescent="0.2">
      <c r="A11" s="93">
        <f t="shared" si="1"/>
        <v>10</v>
      </c>
      <c r="B11" s="94" t="s">
        <v>2374</v>
      </c>
      <c r="C11" s="87" t="s">
        <v>2375</v>
      </c>
      <c r="D11" s="95" t="s">
        <v>2376</v>
      </c>
      <c r="E11" s="96" t="s">
        <v>2374</v>
      </c>
      <c r="F11" s="94" t="s">
        <v>76</v>
      </c>
      <c r="G11" s="97" t="s">
        <v>2377</v>
      </c>
      <c r="H11" s="97" t="str">
        <f t="shared" si="0"/>
        <v>Gedung Setiabudi Atrium Lt. 5 Suite 502a-503, Jl. HR Rasuna Said Kav. 62, Jakarta, 12920, Telp. 5206678, Fax. 5210325</v>
      </c>
      <c r="I11" s="98" t="s">
        <v>2378</v>
      </c>
      <c r="J11" s="99" t="s">
        <v>2379</v>
      </c>
      <c r="K11" s="100" t="s">
        <v>2083</v>
      </c>
      <c r="L11" s="101">
        <v>12920</v>
      </c>
      <c r="M11" s="102" t="s">
        <v>2380</v>
      </c>
      <c r="N11" s="103" t="s">
        <v>2381</v>
      </c>
      <c r="O11" s="104" t="s">
        <v>77</v>
      </c>
      <c r="P11" s="104"/>
      <c r="Q11" s="104"/>
      <c r="R11" s="104">
        <v>60</v>
      </c>
      <c r="S11" s="105" t="e">
        <f>VLOOKUP(B11,#REF!,23,0)</f>
        <v>#REF!</v>
      </c>
      <c r="T11" s="105" t="e">
        <f>VLOOKUP(B11,#REF!,13,0)</f>
        <v>#REF!</v>
      </c>
      <c r="U11" s="106"/>
      <c r="V11" s="105"/>
      <c r="W11" s="104" t="s">
        <v>2302</v>
      </c>
      <c r="X11" s="104" t="s">
        <v>2303</v>
      </c>
      <c r="Y11" s="104" t="e">
        <f>VLOOKUP(B11,'[1]Status Penjaminan'!$B$2:$E$95,3,0)</f>
        <v>#N/A</v>
      </c>
      <c r="Z11" s="104" t="s">
        <v>2304</v>
      </c>
    </row>
    <row r="12" spans="1:29" s="107" customFormat="1" ht="45" x14ac:dyDescent="0.2">
      <c r="A12" s="93">
        <f t="shared" si="1"/>
        <v>11</v>
      </c>
      <c r="B12" s="94" t="s">
        <v>2382</v>
      </c>
      <c r="C12" s="87" t="s">
        <v>2383</v>
      </c>
      <c r="D12" s="95" t="s">
        <v>2384</v>
      </c>
      <c r="E12" s="96" t="s">
        <v>2382</v>
      </c>
      <c r="F12" s="94" t="s">
        <v>76</v>
      </c>
      <c r="G12" s="97" t="s">
        <v>2385</v>
      </c>
      <c r="H12" s="97" t="str">
        <f t="shared" si="0"/>
        <v>Gedung Bursa Efek Indonesia, Tower I, Lt. 16, Jl. Jend. Sudirman Kav. 52-53, Jakarta, 12190, Telp. (021)29967666, 29967600, Fax   (021) 51252966</v>
      </c>
      <c r="I12" s="98" t="s">
        <v>2386</v>
      </c>
      <c r="J12" s="99" t="s">
        <v>2387</v>
      </c>
      <c r="K12" s="100" t="s">
        <v>2083</v>
      </c>
      <c r="L12" s="101">
        <v>12190</v>
      </c>
      <c r="M12" s="102" t="s">
        <v>2388</v>
      </c>
      <c r="N12" s="103" t="s">
        <v>2389</v>
      </c>
      <c r="O12" s="104" t="s">
        <v>77</v>
      </c>
      <c r="P12" s="104"/>
      <c r="Q12" s="104"/>
      <c r="R12" s="104"/>
      <c r="S12" s="105" t="e">
        <f>VLOOKUP(B12,#REF!,23,0)</f>
        <v>#REF!</v>
      </c>
      <c r="T12" s="105" t="e">
        <f>VLOOKUP(B12,#REF!,13,0)</f>
        <v>#REF!</v>
      </c>
      <c r="U12" s="106"/>
      <c r="V12" s="105"/>
      <c r="W12" s="104" t="s">
        <v>2302</v>
      </c>
      <c r="X12" s="104" t="s">
        <v>2303</v>
      </c>
      <c r="Y12" s="104" t="e">
        <f>VLOOKUP(B12,'[1]Status Penjaminan'!$B$2:$E$95,3,0)</f>
        <v>#N/A</v>
      </c>
      <c r="Z12" s="104" t="s">
        <v>2304</v>
      </c>
    </row>
    <row r="13" spans="1:29" s="107" customFormat="1" ht="45" x14ac:dyDescent="0.2">
      <c r="A13" s="93">
        <f t="shared" si="1"/>
        <v>12</v>
      </c>
      <c r="B13" s="94" t="s">
        <v>2390</v>
      </c>
      <c r="C13" s="87" t="s">
        <v>85</v>
      </c>
      <c r="D13" s="95" t="s">
        <v>2391</v>
      </c>
      <c r="E13" s="96" t="s">
        <v>2390</v>
      </c>
      <c r="F13" s="94" t="s">
        <v>76</v>
      </c>
      <c r="G13" s="97" t="s">
        <v>2392</v>
      </c>
      <c r="H13" s="97" t="str">
        <f t="shared" si="0"/>
        <v>Sudirman Plaza Indofood Tower. Lt. 16, Jl Jendral Sudirman Kav. 76 - 78, Jakarta, 12910, Telp. 25543946, Fax. 5795831</v>
      </c>
      <c r="I13" s="98" t="s">
        <v>2393</v>
      </c>
      <c r="J13" s="99" t="s">
        <v>2394</v>
      </c>
      <c r="K13" s="100" t="s">
        <v>2083</v>
      </c>
      <c r="L13" s="101">
        <v>12910</v>
      </c>
      <c r="M13" s="102" t="s">
        <v>2395</v>
      </c>
      <c r="N13" s="103" t="s">
        <v>2396</v>
      </c>
      <c r="O13" s="104" t="s">
        <v>77</v>
      </c>
      <c r="P13" s="104" t="s">
        <v>84</v>
      </c>
      <c r="Q13" s="104"/>
      <c r="R13" s="104"/>
      <c r="S13" s="105" t="e">
        <f>VLOOKUP(B13,#REF!,23,0)</f>
        <v>#REF!</v>
      </c>
      <c r="T13" s="105" t="e">
        <f>VLOOKUP(B13,#REF!,13,0)</f>
        <v>#REF!</v>
      </c>
      <c r="U13" s="106"/>
      <c r="V13" s="105"/>
      <c r="W13" s="104" t="s">
        <v>2302</v>
      </c>
      <c r="X13" s="104" t="s">
        <v>2303</v>
      </c>
      <c r="Y13" s="104" t="str">
        <f>VLOOKUP(B13,'[1]Status Penjaminan'!$B$2:$E$95,3,0)</f>
        <v>Aktif</v>
      </c>
      <c r="Z13" s="104" t="s">
        <v>2304</v>
      </c>
    </row>
    <row r="14" spans="1:29" s="107" customFormat="1" ht="45" x14ac:dyDescent="0.2">
      <c r="A14" s="93">
        <f t="shared" si="1"/>
        <v>13</v>
      </c>
      <c r="B14" s="94" t="s">
        <v>2397</v>
      </c>
      <c r="C14" s="87" t="s">
        <v>2398</v>
      </c>
      <c r="D14" s="95" t="s">
        <v>2399</v>
      </c>
      <c r="E14" s="96" t="s">
        <v>2397</v>
      </c>
      <c r="F14" s="94" t="s">
        <v>76</v>
      </c>
      <c r="G14" s="97" t="s">
        <v>2400</v>
      </c>
      <c r="H14" s="97" t="str">
        <f t="shared" si="0"/>
        <v>Menara BCA Lt. 35, Grand Indonesia, Jl. M.H. Thamrin No. 1, Jakarta , 10310, Telp. 23586586, 23586235, 23584910, Fax. 23587587, 23586860</v>
      </c>
      <c r="I14" s="98" t="s">
        <v>2401</v>
      </c>
      <c r="J14" s="99" t="s">
        <v>2402</v>
      </c>
      <c r="K14" s="100" t="s">
        <v>400</v>
      </c>
      <c r="L14" s="101">
        <v>10310</v>
      </c>
      <c r="M14" s="102" t="s">
        <v>2403</v>
      </c>
      <c r="N14" s="103" t="s">
        <v>2404</v>
      </c>
      <c r="O14" s="104" t="s">
        <v>77</v>
      </c>
      <c r="P14" s="104" t="s">
        <v>84</v>
      </c>
      <c r="Q14" s="104"/>
      <c r="R14" s="104"/>
      <c r="S14" s="105" t="e">
        <f>VLOOKUP(B14,#REF!,23,0)</f>
        <v>#REF!</v>
      </c>
      <c r="T14" s="105" t="e">
        <f>VLOOKUP(B14,#REF!,13,0)</f>
        <v>#REF!</v>
      </c>
      <c r="U14" s="106"/>
      <c r="V14" s="105"/>
      <c r="W14" s="104" t="s">
        <v>2302</v>
      </c>
      <c r="X14" s="104" t="s">
        <v>2303</v>
      </c>
      <c r="Y14" s="104" t="str">
        <f>VLOOKUP(B14,'[1]Status Penjaminan'!$B$2:$E$95,3,0)</f>
        <v>Aktif</v>
      </c>
      <c r="Z14" s="104" t="s">
        <v>2304</v>
      </c>
      <c r="AA14" s="107" t="s">
        <v>2405</v>
      </c>
      <c r="AB14" s="110" t="s">
        <v>2406</v>
      </c>
      <c r="AC14" s="107" t="s">
        <v>2407</v>
      </c>
    </row>
    <row r="15" spans="1:29" s="107" customFormat="1" ht="45" x14ac:dyDescent="0.2">
      <c r="A15" s="93">
        <f t="shared" si="1"/>
        <v>14</v>
      </c>
      <c r="B15" s="94" t="s">
        <v>2408</v>
      </c>
      <c r="C15" s="87" t="s">
        <v>86</v>
      </c>
      <c r="D15" s="95" t="s">
        <v>2409</v>
      </c>
      <c r="E15" s="96" t="s">
        <v>2408</v>
      </c>
      <c r="F15" s="94" t="s">
        <v>76</v>
      </c>
      <c r="G15" s="97" t="s">
        <v>2410</v>
      </c>
      <c r="H15" s="97" t="str">
        <f t="shared" si="0"/>
        <v>Plaza Bapindo - Mandiri Tower  Lt. 19, Jl. Jend Sudirman Kav. 54-55, Jakarta, 12190, Telp. 5266628-68, Fax. 5277259, 5266629</v>
      </c>
      <c r="I15" s="98" t="s">
        <v>2411</v>
      </c>
      <c r="J15" s="99" t="s">
        <v>2412</v>
      </c>
      <c r="K15" s="100" t="s">
        <v>2083</v>
      </c>
      <c r="L15" s="101">
        <v>12190</v>
      </c>
      <c r="M15" s="102" t="s">
        <v>2413</v>
      </c>
      <c r="N15" s="103" t="s">
        <v>2414</v>
      </c>
      <c r="O15" s="104" t="s">
        <v>77</v>
      </c>
      <c r="P15" s="104" t="s">
        <v>84</v>
      </c>
      <c r="Q15" s="104"/>
      <c r="R15" s="104">
        <v>55</v>
      </c>
      <c r="S15" s="105" t="e">
        <f>VLOOKUP(B15,#REF!,23,0)</f>
        <v>#REF!</v>
      </c>
      <c r="T15" s="105" t="e">
        <f>VLOOKUP(B15,#REF!,13,0)</f>
        <v>#REF!</v>
      </c>
      <c r="U15" s="106"/>
      <c r="V15" s="105"/>
      <c r="W15" s="104" t="s">
        <v>2302</v>
      </c>
      <c r="X15" s="104" t="s">
        <v>2303</v>
      </c>
      <c r="Y15" s="104" t="str">
        <f>VLOOKUP(B15,'[1]Status Penjaminan'!$B$2:$E$95,3,0)</f>
        <v>Tidak Aktif</v>
      </c>
      <c r="Z15" s="104" t="s">
        <v>2304</v>
      </c>
    </row>
    <row r="16" spans="1:29" s="107" customFormat="1" ht="90" x14ac:dyDescent="0.2">
      <c r="A16" s="93">
        <f t="shared" si="1"/>
        <v>15</v>
      </c>
      <c r="B16" s="94" t="s">
        <v>2415</v>
      </c>
      <c r="C16" s="87" t="s">
        <v>87</v>
      </c>
      <c r="D16" s="95" t="s">
        <v>2416</v>
      </c>
      <c r="E16" s="96" t="s">
        <v>2415</v>
      </c>
      <c r="F16" s="94" t="s">
        <v>76</v>
      </c>
      <c r="G16" s="97" t="str">
        <f>H16&amp;", "&amp;I16&amp;", "&amp;J16&amp;", "&amp;K16&amp;", "&amp;L16&amp;", "&amp;M16</f>
        <v>Indonesia Stock Exchange Building Tower II, 26th Floor, Jl. Jend Sudirman Kav. 52-53, Jakarta, 12190, Telp. (021) 5150203, Fax. (021) 5150241, Indonesia Stock Exchange Building Tower II, 26th Floor, Jl. Jend Sudirman Kav. 52-53, Jakarta, 12190, Telp. (021) 5150203</v>
      </c>
      <c r="H16" s="97" t="str">
        <f t="shared" si="0"/>
        <v>Indonesia Stock Exchange Building Tower II, 26th Floor, Jl. Jend Sudirman Kav. 52-53, Jakarta, 12190, Telp. (021) 5150203, Fax. (021) 5150241</v>
      </c>
      <c r="I16" s="98" t="s">
        <v>2417</v>
      </c>
      <c r="J16" s="99" t="s">
        <v>2418</v>
      </c>
      <c r="K16" s="100" t="s">
        <v>2083</v>
      </c>
      <c r="L16" s="101">
        <v>12190</v>
      </c>
      <c r="M16" s="102" t="s">
        <v>2419</v>
      </c>
      <c r="N16" s="103" t="s">
        <v>2420</v>
      </c>
      <c r="O16" s="104" t="s">
        <v>77</v>
      </c>
      <c r="P16" s="104" t="s">
        <v>84</v>
      </c>
      <c r="Q16" s="104"/>
      <c r="R16" s="104"/>
      <c r="S16" s="105" t="e">
        <f>VLOOKUP(B16,#REF!,23,0)</f>
        <v>#REF!</v>
      </c>
      <c r="T16" s="105" t="e">
        <f>VLOOKUP(B16,#REF!,13,0)</f>
        <v>#REF!</v>
      </c>
      <c r="U16" s="106"/>
      <c r="V16" s="105"/>
      <c r="W16" s="104" t="s">
        <v>2302</v>
      </c>
      <c r="X16" s="104" t="s">
        <v>2303</v>
      </c>
      <c r="Y16" s="104" t="str">
        <f>VLOOKUP(B16,'[1]Status Penjaminan'!$B$2:$E$95,3,0)</f>
        <v>Aktif</v>
      </c>
      <c r="Z16" s="104" t="s">
        <v>2304</v>
      </c>
      <c r="AA16" s="107" t="s">
        <v>2421</v>
      </c>
      <c r="AB16" s="110" t="s">
        <v>2422</v>
      </c>
      <c r="AC16" s="107" t="s">
        <v>2423</v>
      </c>
    </row>
    <row r="17" spans="1:29" s="107" customFormat="1" ht="45" x14ac:dyDescent="0.2">
      <c r="A17" s="93">
        <f t="shared" si="1"/>
        <v>16</v>
      </c>
      <c r="B17" s="94" t="s">
        <v>2424</v>
      </c>
      <c r="C17" s="87" t="s">
        <v>88</v>
      </c>
      <c r="D17" s="95" t="s">
        <v>2425</v>
      </c>
      <c r="E17" s="96" t="s">
        <v>2424</v>
      </c>
      <c r="F17" s="94" t="s">
        <v>76</v>
      </c>
      <c r="G17" s="97" t="s">
        <v>2426</v>
      </c>
      <c r="H17" s="97" t="str">
        <f t="shared" si="0"/>
        <v>Wisma Bumiputera Lt. 17, Jl. Jend Sudirman Kav. 75, Jakarta, 12190, Telp. 52960155, 52960150, Fax. 52960148</v>
      </c>
      <c r="I17" s="98" t="s">
        <v>2427</v>
      </c>
      <c r="J17" s="99" t="s">
        <v>2428</v>
      </c>
      <c r="K17" s="100" t="s">
        <v>2083</v>
      </c>
      <c r="L17" s="101">
        <v>12190</v>
      </c>
      <c r="M17" s="102" t="s">
        <v>2429</v>
      </c>
      <c r="N17" s="103" t="s">
        <v>2430</v>
      </c>
      <c r="O17" s="104" t="s">
        <v>77</v>
      </c>
      <c r="P17" s="104" t="s">
        <v>84</v>
      </c>
      <c r="Q17" s="104" t="s">
        <v>2281</v>
      </c>
      <c r="R17" s="104"/>
      <c r="S17" s="105" t="e">
        <f>VLOOKUP(B17,#REF!,23,0)</f>
        <v>#REF!</v>
      </c>
      <c r="T17" s="105" t="e">
        <f>VLOOKUP(B17,#REF!,13,0)</f>
        <v>#REF!</v>
      </c>
      <c r="U17" s="106"/>
      <c r="V17" s="105"/>
      <c r="W17" s="104" t="s">
        <v>2313</v>
      </c>
      <c r="X17" s="104" t="s">
        <v>2303</v>
      </c>
      <c r="Y17" s="104" t="str">
        <f>VLOOKUP(B17,'[1]Status Penjaminan'!$B$2:$E$95,3,0)</f>
        <v>Aktif</v>
      </c>
      <c r="Z17" s="104" t="s">
        <v>2304</v>
      </c>
    </row>
    <row r="18" spans="1:29" s="107" customFormat="1" ht="45" x14ac:dyDescent="0.2">
      <c r="A18" s="93">
        <f t="shared" si="1"/>
        <v>17</v>
      </c>
      <c r="B18" s="94" t="s">
        <v>2431</v>
      </c>
      <c r="C18" s="87" t="s">
        <v>716</v>
      </c>
      <c r="D18" s="95" t="s">
        <v>2432</v>
      </c>
      <c r="E18" s="96" t="s">
        <v>2431</v>
      </c>
      <c r="F18" s="94" t="s">
        <v>76</v>
      </c>
      <c r="G18" s="97" t="s">
        <v>2433</v>
      </c>
      <c r="H18" s="97" t="str">
        <f t="shared" si="0"/>
        <v>Gedung Bursa Efek Indonesia Menara II, Lantai 20, Jl. Jend. Sudirman Kav. 52-53, Jakarta, 12190, Telp. 5151330, Fax. 5151335</v>
      </c>
      <c r="I18" s="98" t="s">
        <v>2434</v>
      </c>
      <c r="J18" s="99" t="s">
        <v>2387</v>
      </c>
      <c r="K18" s="100" t="s">
        <v>2083</v>
      </c>
      <c r="L18" s="101">
        <v>12190</v>
      </c>
      <c r="M18" s="102" t="s">
        <v>2435</v>
      </c>
      <c r="N18" s="103" t="s">
        <v>2436</v>
      </c>
      <c r="O18" s="104" t="s">
        <v>77</v>
      </c>
      <c r="P18" s="104" t="s">
        <v>84</v>
      </c>
      <c r="Q18" s="104"/>
      <c r="R18" s="104"/>
      <c r="S18" s="105" t="e">
        <f>VLOOKUP(B18,#REF!,23,0)</f>
        <v>#REF!</v>
      </c>
      <c r="T18" s="105" t="e">
        <f>VLOOKUP(B18,#REF!,13,0)</f>
        <v>#REF!</v>
      </c>
      <c r="U18" s="106"/>
      <c r="V18" s="105"/>
      <c r="W18" s="104" t="s">
        <v>2302</v>
      </c>
      <c r="X18" s="104" t="s">
        <v>2303</v>
      </c>
      <c r="Y18" s="104" t="str">
        <f>VLOOKUP(B18,'[1]Status Penjaminan'!$B$2:$E$95,3,0)</f>
        <v>Aktif</v>
      </c>
      <c r="Z18" s="104" t="s">
        <v>2304</v>
      </c>
    </row>
    <row r="19" spans="1:29" s="107" customFormat="1" ht="45" x14ac:dyDescent="0.2">
      <c r="A19" s="93">
        <f t="shared" si="1"/>
        <v>18</v>
      </c>
      <c r="B19" s="94" t="s">
        <v>2437</v>
      </c>
      <c r="C19" s="87" t="s">
        <v>2438</v>
      </c>
      <c r="D19" s="95" t="s">
        <v>2439</v>
      </c>
      <c r="E19" s="96" t="s">
        <v>2437</v>
      </c>
      <c r="F19" s="94" t="s">
        <v>76</v>
      </c>
      <c r="G19" s="97" t="s">
        <v>2440</v>
      </c>
      <c r="H19" s="97" t="str">
        <f t="shared" si="0"/>
        <v>Plaza Asia Office Park 2, Jl Jenderal Sudirman Kav 59, Jakarta Selatan, 12190, Telp. (021) 25574800, Fax. (021) 25574842</v>
      </c>
      <c r="I19" s="98" t="s">
        <v>2441</v>
      </c>
      <c r="J19" s="99" t="s">
        <v>2442</v>
      </c>
      <c r="K19" s="100" t="s">
        <v>139</v>
      </c>
      <c r="L19" s="101">
        <v>12190</v>
      </c>
      <c r="M19" s="102" t="s">
        <v>2443</v>
      </c>
      <c r="N19" s="103" t="s">
        <v>2444</v>
      </c>
      <c r="O19" s="104"/>
      <c r="P19" s="104" t="s">
        <v>84</v>
      </c>
      <c r="Q19" s="104"/>
      <c r="R19" s="104"/>
      <c r="S19" s="105" t="e">
        <f>VLOOKUP(B19,#REF!,23,0)</f>
        <v>#REF!</v>
      </c>
      <c r="T19" s="105" t="e">
        <f>VLOOKUP(B19,#REF!,13,0)</f>
        <v>#REF!</v>
      </c>
      <c r="U19" s="106"/>
      <c r="V19" s="105"/>
      <c r="W19" s="104" t="s">
        <v>2302</v>
      </c>
      <c r="X19" s="104" t="s">
        <v>2303</v>
      </c>
      <c r="Y19" s="104" t="str">
        <f>VLOOKUP(B19,'[1]Status Penjaminan'!$B$2:$E$95,3,0)</f>
        <v>Aktif</v>
      </c>
      <c r="Z19" s="104" t="s">
        <v>2304</v>
      </c>
    </row>
    <row r="20" spans="1:29" s="107" customFormat="1" ht="30" x14ac:dyDescent="0.2">
      <c r="A20" s="93">
        <f t="shared" si="1"/>
        <v>19</v>
      </c>
      <c r="B20" s="94" t="s">
        <v>2445</v>
      </c>
      <c r="C20" s="87" t="s">
        <v>2446</v>
      </c>
      <c r="D20" s="95" t="s">
        <v>2447</v>
      </c>
      <c r="E20" s="96" t="s">
        <v>2445</v>
      </c>
      <c r="F20" s="94" t="s">
        <v>76</v>
      </c>
      <c r="G20" s="97" t="s">
        <v>2448</v>
      </c>
      <c r="H20" s="97" t="str">
        <f t="shared" si="0"/>
        <v>Citibank Tower  Lt. 6, Jl. Jend. Sudirman Kav. 54-55, Jakarta, 12190, Telp. 52908545, Fax. 52908540</v>
      </c>
      <c r="I20" s="98" t="s">
        <v>2449</v>
      </c>
      <c r="J20" s="99" t="s">
        <v>2450</v>
      </c>
      <c r="K20" s="100" t="s">
        <v>2083</v>
      </c>
      <c r="L20" s="101">
        <v>12190</v>
      </c>
      <c r="M20" s="102" t="s">
        <v>2451</v>
      </c>
      <c r="N20" s="103" t="s">
        <v>2452</v>
      </c>
      <c r="O20" s="104" t="s">
        <v>77</v>
      </c>
      <c r="P20" s="104" t="s">
        <v>84</v>
      </c>
      <c r="Q20" s="104"/>
      <c r="R20" s="104">
        <v>100</v>
      </c>
      <c r="S20" s="105" t="e">
        <f>VLOOKUP(B20,#REF!,23,0)</f>
        <v>#REF!</v>
      </c>
      <c r="T20" s="105" t="e">
        <f>VLOOKUP(B20,#REF!,13,0)</f>
        <v>#REF!</v>
      </c>
      <c r="U20" s="106"/>
      <c r="V20" s="105"/>
      <c r="W20" s="104" t="s">
        <v>2302</v>
      </c>
      <c r="X20" s="104" t="s">
        <v>2303</v>
      </c>
      <c r="Y20" s="104" t="str">
        <f>VLOOKUP(B20,'[1]Status Penjaminan'!$B$2:$E$95,3,0)</f>
        <v>Tidak Aktif</v>
      </c>
      <c r="Z20" s="104" t="s">
        <v>2304</v>
      </c>
    </row>
    <row r="21" spans="1:29" s="107" customFormat="1" ht="45" x14ac:dyDescent="0.2">
      <c r="A21" s="93">
        <f t="shared" si="1"/>
        <v>20</v>
      </c>
      <c r="B21" s="94" t="s">
        <v>2453</v>
      </c>
      <c r="C21" s="87" t="s">
        <v>2454</v>
      </c>
      <c r="D21" s="95" t="s">
        <v>2455</v>
      </c>
      <c r="E21" s="96" t="s">
        <v>2453</v>
      </c>
      <c r="F21" s="94" t="s">
        <v>76</v>
      </c>
      <c r="G21" s="97" t="s">
        <v>2456</v>
      </c>
      <c r="H21" s="97" t="str">
        <f t="shared" si="0"/>
        <v>Wisma GKBI Lt.9 Suite 901, Jl. Jend Sudirman No. 28, Jakarta, 10210, Telp. (021) 25548888, Fax. ( 021) 5746922</v>
      </c>
      <c r="I21" s="98" t="s">
        <v>2457</v>
      </c>
      <c r="J21" s="99" t="s">
        <v>2458</v>
      </c>
      <c r="K21" s="100" t="s">
        <v>2083</v>
      </c>
      <c r="L21" s="101">
        <v>10210</v>
      </c>
      <c r="M21" s="102" t="s">
        <v>2459</v>
      </c>
      <c r="N21" s="103" t="s">
        <v>2460</v>
      </c>
      <c r="O21" s="104" t="s">
        <v>77</v>
      </c>
      <c r="P21" s="104" t="s">
        <v>84</v>
      </c>
      <c r="Q21" s="104"/>
      <c r="R21" s="104"/>
      <c r="S21" s="105" t="e">
        <f>VLOOKUP(B21,#REF!,23,0)</f>
        <v>#REF!</v>
      </c>
      <c r="T21" s="105" t="e">
        <f>VLOOKUP(B21,#REF!,13,0)</f>
        <v>#REF!</v>
      </c>
      <c r="U21" s="106"/>
      <c r="V21" s="105"/>
      <c r="W21" s="104" t="s">
        <v>2302</v>
      </c>
      <c r="X21" s="104" t="s">
        <v>2303</v>
      </c>
      <c r="Y21" s="104" t="str">
        <f>VLOOKUP(B21,'[1]Status Penjaminan'!$B$2:$E$95,3,0)</f>
        <v>Tidak Aktif</v>
      </c>
      <c r="Z21" s="104" t="s">
        <v>2304</v>
      </c>
    </row>
    <row r="22" spans="1:29" s="107" customFormat="1" ht="45" x14ac:dyDescent="0.2">
      <c r="A22" s="93">
        <f t="shared" si="1"/>
        <v>21</v>
      </c>
      <c r="B22" s="94" t="s">
        <v>2461</v>
      </c>
      <c r="C22" s="87" t="s">
        <v>2462</v>
      </c>
      <c r="D22" s="95" t="s">
        <v>2463</v>
      </c>
      <c r="E22" s="96" t="s">
        <v>2461</v>
      </c>
      <c r="F22" s="94" t="s">
        <v>76</v>
      </c>
      <c r="G22" s="97" t="s">
        <v>2464</v>
      </c>
      <c r="H22" s="97" t="str">
        <f t="shared" si="0"/>
        <v>Sampoerna Strategic Square, South Tower, Lt. 23, Jl. Jend Sudirman Kav. 45 - 46, Jakarta, 12930, Telp. 25537900, Fax. 25537999</v>
      </c>
      <c r="I22" s="98" t="s">
        <v>2465</v>
      </c>
      <c r="J22" s="99" t="s">
        <v>2466</v>
      </c>
      <c r="K22" s="100" t="s">
        <v>2083</v>
      </c>
      <c r="L22" s="101">
        <v>12930</v>
      </c>
      <c r="M22" s="102" t="s">
        <v>2467</v>
      </c>
      <c r="N22" s="103" t="s">
        <v>2468</v>
      </c>
      <c r="O22" s="104"/>
      <c r="P22" s="104" t="s">
        <v>84</v>
      </c>
      <c r="Q22" s="104"/>
      <c r="R22" s="104"/>
      <c r="S22" s="105" t="e">
        <f>VLOOKUP(B22,#REF!,23,0)</f>
        <v>#REF!</v>
      </c>
      <c r="T22" s="105" t="e">
        <f>VLOOKUP(B22,#REF!,13,0)</f>
        <v>#REF!</v>
      </c>
      <c r="U22" s="106"/>
      <c r="V22" s="105"/>
      <c r="W22" s="104" t="s">
        <v>2302</v>
      </c>
      <c r="X22" s="104" t="s">
        <v>2303</v>
      </c>
      <c r="Y22" s="104" t="str">
        <f>VLOOKUP(B22,'[1]Status Penjaminan'!$B$2:$E$95,3,0)</f>
        <v>Tidak Aktif</v>
      </c>
      <c r="Z22" s="104" t="s">
        <v>2304</v>
      </c>
    </row>
    <row r="23" spans="1:29" s="111" customFormat="1" ht="45" x14ac:dyDescent="0.2">
      <c r="A23" s="93">
        <f t="shared" si="1"/>
        <v>22</v>
      </c>
      <c r="B23" s="94" t="s">
        <v>2469</v>
      </c>
      <c r="C23" s="87" t="s">
        <v>89</v>
      </c>
      <c r="D23" s="95" t="s">
        <v>2470</v>
      </c>
      <c r="E23" s="96" t="s">
        <v>2469</v>
      </c>
      <c r="F23" s="94" t="s">
        <v>76</v>
      </c>
      <c r="G23" s="97" t="s">
        <v>2471</v>
      </c>
      <c r="H23" s="97" t="str">
        <f t="shared" si="0"/>
        <v>Gedung Danareksa, Jl. Medan Merdeka  Selatan No. 14, Jakarta, 10110, Telp. 3509777, 3509888, Fax. 3500989</v>
      </c>
      <c r="I23" s="98" t="s">
        <v>2472</v>
      </c>
      <c r="J23" s="99" t="s">
        <v>2473</v>
      </c>
      <c r="K23" s="100" t="s">
        <v>2083</v>
      </c>
      <c r="L23" s="109">
        <v>10110</v>
      </c>
      <c r="M23" s="102" t="s">
        <v>2474</v>
      </c>
      <c r="N23" s="103" t="s">
        <v>2475</v>
      </c>
      <c r="O23" s="104" t="s">
        <v>77</v>
      </c>
      <c r="P23" s="104" t="s">
        <v>84</v>
      </c>
      <c r="Q23" s="104"/>
      <c r="R23" s="104"/>
      <c r="S23" s="105" t="e">
        <f>VLOOKUP(B23,#REF!,23,0)</f>
        <v>#REF!</v>
      </c>
      <c r="T23" s="105" t="e">
        <f>VLOOKUP(B23,#REF!,13,0)</f>
        <v>#REF!</v>
      </c>
      <c r="U23" s="106"/>
      <c r="V23" s="105"/>
      <c r="W23" s="104" t="s">
        <v>2302</v>
      </c>
      <c r="X23" s="104" t="s">
        <v>2303</v>
      </c>
      <c r="Y23" s="104" t="str">
        <f>VLOOKUP(B23,'[1]Status Penjaminan'!$B$2:$E$95,3,0)</f>
        <v>Aktif</v>
      </c>
      <c r="Z23" s="104" t="s">
        <v>2304</v>
      </c>
    </row>
    <row r="24" spans="1:29" s="107" customFormat="1" ht="30" x14ac:dyDescent="0.2">
      <c r="A24" s="93">
        <f t="shared" si="1"/>
        <v>23</v>
      </c>
      <c r="B24" s="94" t="s">
        <v>2476</v>
      </c>
      <c r="C24" s="87" t="s">
        <v>90</v>
      </c>
      <c r="D24" s="95" t="s">
        <v>2477</v>
      </c>
      <c r="E24" s="96" t="s">
        <v>2476</v>
      </c>
      <c r="F24" s="94" t="s">
        <v>76</v>
      </c>
      <c r="G24" s="97" t="s">
        <v>2478</v>
      </c>
      <c r="H24" s="97" t="str">
        <f t="shared" si="0"/>
        <v>, Jl. Tanah Abang III No. 6, Jakarta, 10160, Telp.  2312345, Fax.  2314880</v>
      </c>
      <c r="I24" s="98"/>
      <c r="J24" s="99" t="s">
        <v>2479</v>
      </c>
      <c r="K24" s="100" t="s">
        <v>2083</v>
      </c>
      <c r="L24" s="101">
        <v>10160</v>
      </c>
      <c r="M24" s="102" t="s">
        <v>2480</v>
      </c>
      <c r="N24" s="103" t="s">
        <v>2481</v>
      </c>
      <c r="O24" s="104" t="s">
        <v>77</v>
      </c>
      <c r="P24" s="104" t="s">
        <v>84</v>
      </c>
      <c r="Q24" s="104"/>
      <c r="R24" s="104"/>
      <c r="S24" s="105" t="e">
        <f>VLOOKUP(B24,#REF!,23,0)</f>
        <v>#REF!</v>
      </c>
      <c r="T24" s="105" t="e">
        <f>VLOOKUP(B24,#REF!,13,0)</f>
        <v>#REF!</v>
      </c>
      <c r="U24" s="106"/>
      <c r="V24" s="105"/>
      <c r="W24" s="104" t="s">
        <v>2302</v>
      </c>
      <c r="X24" s="104" t="s">
        <v>2303</v>
      </c>
      <c r="Y24" s="104" t="str">
        <f>VLOOKUP(B24,'[1]Status Penjaminan'!$B$2:$E$95,3,0)</f>
        <v>Aktif</v>
      </c>
      <c r="Z24" s="104" t="s">
        <v>2304</v>
      </c>
      <c r="AA24" s="107" t="s">
        <v>2482</v>
      </c>
      <c r="AB24" s="110" t="s">
        <v>2347</v>
      </c>
      <c r="AC24" s="107" t="s">
        <v>2483</v>
      </c>
    </row>
    <row r="25" spans="1:29" s="107" customFormat="1" ht="45" x14ac:dyDescent="0.2">
      <c r="A25" s="93">
        <f t="shared" si="1"/>
        <v>24</v>
      </c>
      <c r="B25" s="94" t="s">
        <v>2484</v>
      </c>
      <c r="C25" s="87" t="s">
        <v>91</v>
      </c>
      <c r="D25" s="95" t="s">
        <v>2485</v>
      </c>
      <c r="E25" s="96" t="s">
        <v>2484</v>
      </c>
      <c r="F25" s="94" t="s">
        <v>76</v>
      </c>
      <c r="G25" s="97" t="s">
        <v>2486</v>
      </c>
      <c r="H25" s="97" t="str">
        <f t="shared" si="0"/>
        <v>Danatama Square, JL. Mega Kuningan Timur Blok C-6 / Kav. 12 Kawasan Mega Kuningan , Jakarta, 12950, Telp. 57974288, Fax: 5797489</v>
      </c>
      <c r="I25" s="98" t="s">
        <v>2487</v>
      </c>
      <c r="J25" s="99" t="s">
        <v>2488</v>
      </c>
      <c r="K25" s="100" t="s">
        <v>2083</v>
      </c>
      <c r="L25" s="101">
        <v>12950</v>
      </c>
      <c r="M25" s="102" t="s">
        <v>2489</v>
      </c>
      <c r="N25" s="103" t="s">
        <v>2490</v>
      </c>
      <c r="O25" s="104" t="s">
        <v>77</v>
      </c>
      <c r="P25" s="104" t="s">
        <v>84</v>
      </c>
      <c r="Q25" s="104" t="s">
        <v>2281</v>
      </c>
      <c r="R25" s="104"/>
      <c r="S25" s="105"/>
      <c r="T25" s="105"/>
      <c r="U25" s="106" t="e">
        <f>VLOOKUP(B25,#REF!,11,0)</f>
        <v>#REF!</v>
      </c>
      <c r="V25" s="106" t="e">
        <f>VLOOKUP(B25,#REF!,12,0)</f>
        <v>#REF!</v>
      </c>
      <c r="W25" s="104" t="s">
        <v>2313</v>
      </c>
      <c r="X25" s="104" t="s">
        <v>2303</v>
      </c>
      <c r="Y25" s="104" t="str">
        <f>VLOOKUP(B25,'[1]Status Penjaminan'!$B$2:$E$95,3,0)</f>
        <v>Aktif</v>
      </c>
      <c r="Z25" s="104" t="s">
        <v>2304</v>
      </c>
      <c r="AA25" s="107" t="s">
        <v>2491</v>
      </c>
      <c r="AB25" s="110" t="s">
        <v>2492</v>
      </c>
      <c r="AC25" s="107" t="s">
        <v>2493</v>
      </c>
    </row>
    <row r="26" spans="1:29" s="107" customFormat="1" ht="45" x14ac:dyDescent="0.2">
      <c r="A26" s="93">
        <f t="shared" si="1"/>
        <v>25</v>
      </c>
      <c r="B26" s="94" t="s">
        <v>2494</v>
      </c>
      <c r="C26" s="87" t="s">
        <v>2495</v>
      </c>
      <c r="D26" s="95" t="s">
        <v>2496</v>
      </c>
      <c r="E26" s="96" t="s">
        <v>2494</v>
      </c>
      <c r="F26" s="94" t="s">
        <v>76</v>
      </c>
      <c r="G26" s="97" t="s">
        <v>2497</v>
      </c>
      <c r="H26" s="97" t="str">
        <f t="shared" si="0"/>
        <v>Gedung Equity Tower, Lt. 9 Unit A &amp; E, SCBD Lot. 9, Jl. Jend. Sudirman Kav. 52-53,  Jakarta, 12190, Telp. 29911888, Fax. 29911999</v>
      </c>
      <c r="I26" s="98" t="s">
        <v>2498</v>
      </c>
      <c r="J26" s="112" t="s">
        <v>2387</v>
      </c>
      <c r="K26" s="113" t="s">
        <v>2499</v>
      </c>
      <c r="L26" s="105">
        <v>12190</v>
      </c>
      <c r="M26" s="102" t="s">
        <v>2500</v>
      </c>
      <c r="N26" s="103" t="s">
        <v>2501</v>
      </c>
      <c r="O26" s="104" t="s">
        <v>77</v>
      </c>
      <c r="P26" s="104" t="s">
        <v>84</v>
      </c>
      <c r="Q26" s="104"/>
      <c r="R26" s="104"/>
      <c r="S26" s="105" t="e">
        <f>VLOOKUP(B26,#REF!,23,0)</f>
        <v>#REF!</v>
      </c>
      <c r="T26" s="105" t="e">
        <f>VLOOKUP(B26,#REF!,13,0)</f>
        <v>#REF!</v>
      </c>
      <c r="U26" s="106"/>
      <c r="V26" s="105"/>
      <c r="W26" s="104" t="s">
        <v>2313</v>
      </c>
      <c r="X26" s="104" t="s">
        <v>2303</v>
      </c>
      <c r="Y26" s="104" t="str">
        <f>VLOOKUP(B26,'[1]Status Penjaminan'!$B$2:$E$95,3,0)</f>
        <v>Aktif</v>
      </c>
      <c r="Z26" s="104" t="s">
        <v>2304</v>
      </c>
      <c r="AA26" s="107" t="s">
        <v>2502</v>
      </c>
      <c r="AB26" s="110" t="s">
        <v>2503</v>
      </c>
      <c r="AC26" s="107" t="s">
        <v>2504</v>
      </c>
    </row>
    <row r="27" spans="1:29" s="107" customFormat="1" ht="45" x14ac:dyDescent="0.2">
      <c r="A27" s="93">
        <f t="shared" si="1"/>
        <v>26</v>
      </c>
      <c r="B27" s="94" t="s">
        <v>2505</v>
      </c>
      <c r="C27" s="87" t="s">
        <v>2506</v>
      </c>
      <c r="D27" s="95" t="s">
        <v>2507</v>
      </c>
      <c r="E27" s="96" t="s">
        <v>2505</v>
      </c>
      <c r="F27" s="94" t="s">
        <v>76</v>
      </c>
      <c r="G27" s="97" t="s">
        <v>2508</v>
      </c>
      <c r="H27" s="97" t="str">
        <f t="shared" si="0"/>
        <v>Plaza Permata, Top Floor , Jl. MH. Thamrin  Kav. 57, Jakarta, 10350, Telp.  39832668, Fax. 39832669</v>
      </c>
      <c r="I27" s="98" t="s">
        <v>2509</v>
      </c>
      <c r="J27" s="99" t="s">
        <v>2510</v>
      </c>
      <c r="K27" s="100" t="s">
        <v>2083</v>
      </c>
      <c r="L27" s="101">
        <v>10350</v>
      </c>
      <c r="M27" s="102" t="s">
        <v>2511</v>
      </c>
      <c r="N27" s="103" t="s">
        <v>2512</v>
      </c>
      <c r="O27" s="104" t="s">
        <v>77</v>
      </c>
      <c r="P27" s="104" t="s">
        <v>84</v>
      </c>
      <c r="Q27" s="104"/>
      <c r="R27" s="104">
        <v>120</v>
      </c>
      <c r="S27" s="105"/>
      <c r="T27" s="105"/>
      <c r="U27" s="106"/>
      <c r="V27" s="106"/>
      <c r="W27" s="104" t="s">
        <v>2302</v>
      </c>
      <c r="X27" s="104" t="s">
        <v>2303</v>
      </c>
      <c r="Y27" s="104" t="str">
        <f>VLOOKUP(B27,'[1]Status Penjaminan'!$B$2:$E$95,3,0)</f>
        <v>Aktif</v>
      </c>
      <c r="Z27" s="104" t="s">
        <v>2304</v>
      </c>
      <c r="AA27" s="107" t="s">
        <v>2513</v>
      </c>
      <c r="AB27" s="110" t="s">
        <v>2514</v>
      </c>
      <c r="AC27" s="107" t="s">
        <v>2515</v>
      </c>
    </row>
    <row r="28" spans="1:29" s="107" customFormat="1" ht="45" x14ac:dyDescent="0.2">
      <c r="A28" s="93">
        <f t="shared" si="1"/>
        <v>27</v>
      </c>
      <c r="B28" s="94" t="s">
        <v>2516</v>
      </c>
      <c r="C28" s="87" t="s">
        <v>2517</v>
      </c>
      <c r="D28" s="95" t="s">
        <v>2518</v>
      </c>
      <c r="E28" s="96" t="s">
        <v>2516</v>
      </c>
      <c r="F28" s="94" t="s">
        <v>76</v>
      </c>
      <c r="G28" s="97" t="s">
        <v>2519</v>
      </c>
      <c r="H28" s="97" t="str">
        <f t="shared" si="0"/>
        <v>Deutsche Bank Building Lt. 9, Jl. Imam Bonjol No. 80, Jakarta, 10310, Telp. 3189 545, Fax. 3189 076</v>
      </c>
      <c r="I28" s="98" t="s">
        <v>2520</v>
      </c>
      <c r="J28" s="99" t="s">
        <v>2521</v>
      </c>
      <c r="K28" s="100" t="s">
        <v>2083</v>
      </c>
      <c r="L28" s="101">
        <v>10310</v>
      </c>
      <c r="M28" s="102" t="s">
        <v>2522</v>
      </c>
      <c r="N28" s="103" t="s">
        <v>2523</v>
      </c>
      <c r="O28" s="104"/>
      <c r="P28" s="104" t="s">
        <v>84</v>
      </c>
      <c r="Q28" s="104"/>
      <c r="R28" s="104"/>
      <c r="S28" s="105" t="e">
        <f>VLOOKUP(B28,#REF!,23,0)</f>
        <v>#REF!</v>
      </c>
      <c r="T28" s="105" t="e">
        <f>VLOOKUP(B28,#REF!,13,0)</f>
        <v>#REF!</v>
      </c>
      <c r="U28" s="106"/>
      <c r="V28" s="105"/>
      <c r="W28" s="104" t="s">
        <v>2302</v>
      </c>
      <c r="X28" s="104" t="s">
        <v>2303</v>
      </c>
      <c r="Y28" s="104" t="str">
        <f>VLOOKUP(B28,'[1]Status Penjaminan'!$B$2:$E$95,3,0)</f>
        <v>Aktif</v>
      </c>
      <c r="Z28" s="104" t="s">
        <v>2304</v>
      </c>
    </row>
    <row r="29" spans="1:29" s="107" customFormat="1" ht="45" x14ac:dyDescent="0.2">
      <c r="A29" s="93">
        <f t="shared" si="1"/>
        <v>28</v>
      </c>
      <c r="B29" s="94" t="s">
        <v>2524</v>
      </c>
      <c r="C29" s="87" t="s">
        <v>2525</v>
      </c>
      <c r="D29" s="95" t="s">
        <v>2526</v>
      </c>
      <c r="E29" s="96" t="s">
        <v>2524</v>
      </c>
      <c r="F29" s="94" t="s">
        <v>76</v>
      </c>
      <c r="G29" s="97" t="s">
        <v>2527</v>
      </c>
      <c r="H29" s="97" t="str">
        <f t="shared" si="0"/>
        <v>Gd. Bursa Efek Jakarta Lt.15 Menara I Suite 1504, Jl. Jend Sudirman Kav . 52-53, Jakarta, 12190, Telp. 5151678-79, Fax. 5151226</v>
      </c>
      <c r="I29" s="98" t="s">
        <v>2528</v>
      </c>
      <c r="J29" s="99" t="s">
        <v>2529</v>
      </c>
      <c r="K29" s="100" t="s">
        <v>2083</v>
      </c>
      <c r="L29" s="101">
        <v>12190</v>
      </c>
      <c r="M29" s="102" t="s">
        <v>2530</v>
      </c>
      <c r="N29" s="103" t="s">
        <v>2531</v>
      </c>
      <c r="O29" s="104" t="s">
        <v>77</v>
      </c>
      <c r="P29" s="104" t="s">
        <v>84</v>
      </c>
      <c r="Q29" s="104" t="s">
        <v>2281</v>
      </c>
      <c r="R29" s="104">
        <v>60</v>
      </c>
      <c r="S29" s="105" t="e">
        <f>VLOOKUP(B29,#REF!,23,0)</f>
        <v>#REF!</v>
      </c>
      <c r="T29" s="105" t="e">
        <f>VLOOKUP(B29,#REF!,13,0)</f>
        <v>#REF!</v>
      </c>
      <c r="U29" s="106"/>
      <c r="V29" s="105"/>
      <c r="W29" s="104" t="s">
        <v>2302</v>
      </c>
      <c r="X29" s="104" t="s">
        <v>2303</v>
      </c>
      <c r="Y29" s="104" t="str">
        <f>VLOOKUP(B29,'[1]Status Penjaminan'!$B$2:$E$95,3,0)</f>
        <v>Aktif</v>
      </c>
      <c r="Z29" s="104" t="s">
        <v>2304</v>
      </c>
      <c r="AA29" s="107" t="s">
        <v>2532</v>
      </c>
      <c r="AB29" s="110" t="s">
        <v>2514</v>
      </c>
    </row>
    <row r="30" spans="1:29" s="107" customFormat="1" ht="30" x14ac:dyDescent="0.2">
      <c r="A30" s="93">
        <f t="shared" si="1"/>
        <v>29</v>
      </c>
      <c r="B30" s="94" t="s">
        <v>2533</v>
      </c>
      <c r="C30" s="87" t="s">
        <v>2534</v>
      </c>
      <c r="D30" s="95" t="s">
        <v>2535</v>
      </c>
      <c r="E30" s="96" t="s">
        <v>2533</v>
      </c>
      <c r="F30" s="94" t="s">
        <v>76</v>
      </c>
      <c r="G30" s="97" t="s">
        <v>2536</v>
      </c>
      <c r="H30" s="97" t="str">
        <f t="shared" si="0"/>
        <v>, Jl. KS Tubun II/15, Jakarta, 11410, Telp. 5330987, 5303864 , Fax. 5330991</v>
      </c>
      <c r="I30" s="98"/>
      <c r="J30" s="99" t="s">
        <v>2537</v>
      </c>
      <c r="K30" s="100" t="s">
        <v>2083</v>
      </c>
      <c r="L30" s="101">
        <v>11410</v>
      </c>
      <c r="M30" s="102" t="s">
        <v>2538</v>
      </c>
      <c r="N30" s="103" t="s">
        <v>2539</v>
      </c>
      <c r="O30" s="104" t="s">
        <v>77</v>
      </c>
      <c r="P30" s="104" t="s">
        <v>84</v>
      </c>
      <c r="Q30" s="104" t="s">
        <v>2281</v>
      </c>
      <c r="R30" s="104"/>
      <c r="S30" s="105" t="e">
        <f>VLOOKUP(B30,#REF!,23,0)</f>
        <v>#REF!</v>
      </c>
      <c r="T30" s="105" t="e">
        <f>VLOOKUP(B30,#REF!,13,0)</f>
        <v>#REF!</v>
      </c>
      <c r="U30" s="106"/>
      <c r="V30" s="105"/>
      <c r="W30" s="104" t="s">
        <v>2313</v>
      </c>
      <c r="X30" s="104" t="s">
        <v>2303</v>
      </c>
      <c r="Y30" s="104" t="str">
        <f>VLOOKUP(B30,'[1]Status Penjaminan'!$B$2:$E$95,3,0)</f>
        <v>Aktif</v>
      </c>
      <c r="Z30" s="104" t="s">
        <v>2304</v>
      </c>
    </row>
    <row r="31" spans="1:29" s="107" customFormat="1" ht="45" x14ac:dyDescent="0.2">
      <c r="A31" s="93">
        <f t="shared" si="1"/>
        <v>30</v>
      </c>
      <c r="B31" s="94" t="s">
        <v>2540</v>
      </c>
      <c r="C31" s="87" t="s">
        <v>2541</v>
      </c>
      <c r="D31" s="95" t="s">
        <v>2542</v>
      </c>
      <c r="E31" s="96" t="s">
        <v>2540</v>
      </c>
      <c r="F31" s="94" t="s">
        <v>76</v>
      </c>
      <c r="G31" s="97" t="s">
        <v>2543</v>
      </c>
      <c r="H31" s="97" t="str">
        <f t="shared" si="0"/>
        <v>Wisma Bisnis Indonesia Lt.15, Jl. Let Jend. S. Parman Kav.12, Jakarta, 11480, Telp. 5307133, Fax. 5305877</v>
      </c>
      <c r="I31" s="98" t="s">
        <v>2544</v>
      </c>
      <c r="J31" s="99" t="s">
        <v>2545</v>
      </c>
      <c r="K31" s="100" t="s">
        <v>2083</v>
      </c>
      <c r="L31" s="101">
        <v>11480</v>
      </c>
      <c r="M31" s="102" t="s">
        <v>2546</v>
      </c>
      <c r="N31" s="103" t="s">
        <v>2547</v>
      </c>
      <c r="O31" s="104" t="s">
        <v>77</v>
      </c>
      <c r="P31" s="104"/>
      <c r="Q31" s="104"/>
      <c r="R31" s="104"/>
      <c r="S31" s="105" t="e">
        <f>VLOOKUP(B31,#REF!,23,0)</f>
        <v>#REF!</v>
      </c>
      <c r="T31" s="105" t="e">
        <f>VLOOKUP(B31,#REF!,13,0)</f>
        <v>#REF!</v>
      </c>
      <c r="U31" s="106"/>
      <c r="V31" s="105"/>
      <c r="W31" s="104" t="s">
        <v>2302</v>
      </c>
      <c r="X31" s="104" t="s">
        <v>2303</v>
      </c>
      <c r="Y31" s="104" t="e">
        <f>VLOOKUP(B31,'[1]Status Penjaminan'!$B$2:$E$95,3,0)</f>
        <v>#N/A</v>
      </c>
      <c r="Z31" s="104" t="s">
        <v>2304</v>
      </c>
      <c r="AA31" s="107" t="s">
        <v>2548</v>
      </c>
      <c r="AB31" s="110" t="s">
        <v>2514</v>
      </c>
      <c r="AC31" s="107" t="s">
        <v>2549</v>
      </c>
    </row>
    <row r="32" spans="1:29" s="107" customFormat="1" ht="45" x14ac:dyDescent="0.2">
      <c r="A32" s="93">
        <f t="shared" si="1"/>
        <v>31</v>
      </c>
      <c r="B32" s="94" t="s">
        <v>2550</v>
      </c>
      <c r="C32" s="87" t="s">
        <v>92</v>
      </c>
      <c r="D32" s="95" t="s">
        <v>2551</v>
      </c>
      <c r="E32" s="96" t="s">
        <v>2550</v>
      </c>
      <c r="F32" s="94" t="s">
        <v>76</v>
      </c>
      <c r="G32" s="97" t="s">
        <v>2552</v>
      </c>
      <c r="H32" s="97" t="str">
        <f t="shared" si="0"/>
        <v>Graha GAWI Lt. 5 (d/h. Grha FCB), Jl Setiabudi Selatan Kav. 10, Jakarta Selatan, 12920, Telp. 57904588, Fax. 57904593</v>
      </c>
      <c r="I32" s="98" t="s">
        <v>2553</v>
      </c>
      <c r="J32" s="99" t="s">
        <v>2554</v>
      </c>
      <c r="K32" s="100" t="s">
        <v>139</v>
      </c>
      <c r="L32" s="101">
        <v>12920</v>
      </c>
      <c r="M32" s="102" t="s">
        <v>2555</v>
      </c>
      <c r="N32" s="103" t="s">
        <v>2556</v>
      </c>
      <c r="O32" s="104" t="s">
        <v>77</v>
      </c>
      <c r="P32" s="104"/>
      <c r="Q32" s="104"/>
      <c r="R32" s="104"/>
      <c r="S32" s="105" t="e">
        <f>VLOOKUP(B32,#REF!,23,0)</f>
        <v>#REF!</v>
      </c>
      <c r="T32" s="105" t="e">
        <f>VLOOKUP(B32,#REF!,13,0)</f>
        <v>#REF!</v>
      </c>
      <c r="U32" s="106"/>
      <c r="V32" s="105"/>
      <c r="W32" s="104" t="s">
        <v>2302</v>
      </c>
      <c r="X32" s="104" t="s">
        <v>2303</v>
      </c>
      <c r="Y32" s="104" t="e">
        <f>VLOOKUP(B32,'[1]Status Penjaminan'!$B$2:$E$95,3,0)</f>
        <v>#N/A</v>
      </c>
      <c r="Z32" s="104" t="s">
        <v>2304</v>
      </c>
      <c r="AA32" s="107" t="s">
        <v>2557</v>
      </c>
      <c r="AB32" s="110" t="s">
        <v>2503</v>
      </c>
      <c r="AC32" s="107" t="s">
        <v>2558</v>
      </c>
    </row>
    <row r="33" spans="1:29" s="107" customFormat="1" ht="45" x14ac:dyDescent="0.2">
      <c r="A33" s="93">
        <f t="shared" si="1"/>
        <v>32</v>
      </c>
      <c r="B33" s="94" t="s">
        <v>2559</v>
      </c>
      <c r="C33" s="87" t="s">
        <v>2560</v>
      </c>
      <c r="D33" s="95" t="s">
        <v>2561</v>
      </c>
      <c r="E33" s="96" t="s">
        <v>2559</v>
      </c>
      <c r="F33" s="94" t="s">
        <v>76</v>
      </c>
      <c r="G33" s="97" t="s">
        <v>2562</v>
      </c>
      <c r="H33" s="97" t="str">
        <f t="shared" si="0"/>
        <v>Menara Batavia Lt. 23, K.H Mas Mansyur Kav 126, Jakarta, 10220, Telp. 5747420, Fax. 5747422</v>
      </c>
      <c r="I33" s="98" t="s">
        <v>2563</v>
      </c>
      <c r="J33" s="99" t="s">
        <v>2564</v>
      </c>
      <c r="K33" s="100" t="s">
        <v>2083</v>
      </c>
      <c r="L33" s="101">
        <v>10220</v>
      </c>
      <c r="M33" s="102" t="s">
        <v>2565</v>
      </c>
      <c r="N33" s="103" t="s">
        <v>2566</v>
      </c>
      <c r="O33" s="104" t="s">
        <v>77</v>
      </c>
      <c r="P33" s="104" t="s">
        <v>84</v>
      </c>
      <c r="Q33" s="104"/>
      <c r="R33" s="104"/>
      <c r="S33" s="105" t="e">
        <f>VLOOKUP(B33,#REF!,23,0)</f>
        <v>#REF!</v>
      </c>
      <c r="T33" s="105" t="e">
        <f>VLOOKUP(B33,#REF!,13,0)</f>
        <v>#REF!</v>
      </c>
      <c r="U33" s="106" t="e">
        <f>VLOOKUP(B33,#REF!,11,0)</f>
        <v>#REF!</v>
      </c>
      <c r="V33" s="106" t="e">
        <f>VLOOKUP(B33,#REF!,12,0)</f>
        <v>#REF!</v>
      </c>
      <c r="W33" s="104" t="s">
        <v>2313</v>
      </c>
      <c r="X33" s="104" t="s">
        <v>2303</v>
      </c>
      <c r="Y33" s="104" t="str">
        <f>VLOOKUP(B33,'[1]Status Penjaminan'!$B$2:$E$95,3,0)</f>
        <v>Aktif</v>
      </c>
      <c r="Z33" s="104" t="s">
        <v>2304</v>
      </c>
    </row>
    <row r="34" spans="1:29" s="107" customFormat="1" ht="30" x14ac:dyDescent="0.2">
      <c r="A34" s="93">
        <f t="shared" si="1"/>
        <v>33</v>
      </c>
      <c r="B34" s="94" t="s">
        <v>2567</v>
      </c>
      <c r="C34" s="87" t="s">
        <v>2568</v>
      </c>
      <c r="D34" s="95" t="s">
        <v>2569</v>
      </c>
      <c r="E34" s="96" t="s">
        <v>2567</v>
      </c>
      <c r="F34" s="94" t="s">
        <v>76</v>
      </c>
      <c r="G34" s="97" t="s">
        <v>2570</v>
      </c>
      <c r="H34" s="97" t="str">
        <f t="shared" si="0"/>
        <v>Wisma KEIAI Lantai 21, Jl. Jend. Sudirman Kav.3 , Jakarta , 10220, Telp. 5226668, Fax. 5226669</v>
      </c>
      <c r="I34" s="98" t="s">
        <v>2571</v>
      </c>
      <c r="J34" s="99" t="s">
        <v>2572</v>
      </c>
      <c r="K34" s="100" t="s">
        <v>400</v>
      </c>
      <c r="L34" s="109">
        <v>10220</v>
      </c>
      <c r="M34" s="102" t="s">
        <v>2573</v>
      </c>
      <c r="N34" s="103" t="s">
        <v>2574</v>
      </c>
      <c r="O34" s="104"/>
      <c r="P34" s="104" t="s">
        <v>84</v>
      </c>
      <c r="Q34" s="104"/>
      <c r="R34" s="104">
        <v>75</v>
      </c>
      <c r="S34" s="105" t="e">
        <f>VLOOKUP(B34,#REF!,23,0)</f>
        <v>#REF!</v>
      </c>
      <c r="T34" s="105" t="e">
        <f>VLOOKUP(B34,#REF!,13,0)</f>
        <v>#REF!</v>
      </c>
      <c r="U34" s="106"/>
      <c r="V34" s="105"/>
      <c r="W34" s="104" t="s">
        <v>2302</v>
      </c>
      <c r="X34" s="104" t="s">
        <v>2303</v>
      </c>
      <c r="Y34" s="104" t="str">
        <f>VLOOKUP(B34,'[1]Status Penjaminan'!$B$2:$E$95,3,0)</f>
        <v>Tidak Aktif</v>
      </c>
      <c r="Z34" s="104" t="s">
        <v>2304</v>
      </c>
    </row>
    <row r="35" spans="1:29" s="107" customFormat="1" ht="53.25" customHeight="1" x14ac:dyDescent="0.2">
      <c r="A35" s="93">
        <f t="shared" si="1"/>
        <v>34</v>
      </c>
      <c r="B35" s="94" t="s">
        <v>2575</v>
      </c>
      <c r="C35" s="87" t="s">
        <v>93</v>
      </c>
      <c r="D35" s="95" t="s">
        <v>2576</v>
      </c>
      <c r="E35" s="96" t="s">
        <v>2575</v>
      </c>
      <c r="F35" s="94" t="s">
        <v>76</v>
      </c>
      <c r="G35" s="97" t="s">
        <v>2577</v>
      </c>
      <c r="H35" s="97" t="str">
        <f t="shared" si="0"/>
        <v>Wisma Sudirman lt. 14, Jl. Jend Sudirman Kav. 34, Jakarta, 10220, Telp. 5700738, Fax. 5703379,-80</v>
      </c>
      <c r="I35" s="98" t="s">
        <v>2578</v>
      </c>
      <c r="J35" s="99" t="s">
        <v>2579</v>
      </c>
      <c r="K35" s="100" t="s">
        <v>2083</v>
      </c>
      <c r="L35" s="101">
        <v>10220</v>
      </c>
      <c r="M35" s="102" t="s">
        <v>2580</v>
      </c>
      <c r="N35" s="103" t="s">
        <v>2581</v>
      </c>
      <c r="O35" s="104" t="s">
        <v>77</v>
      </c>
      <c r="P35" s="104" t="s">
        <v>84</v>
      </c>
      <c r="Q35" s="104" t="s">
        <v>2281</v>
      </c>
      <c r="R35" s="104"/>
      <c r="S35" s="105"/>
      <c r="T35" s="105"/>
      <c r="U35" s="106"/>
      <c r="V35" s="105"/>
      <c r="W35" s="104"/>
      <c r="X35" s="104"/>
      <c r="Y35" s="104"/>
      <c r="Z35" s="104" t="s">
        <v>2304</v>
      </c>
      <c r="AA35" s="107" t="s">
        <v>2582</v>
      </c>
      <c r="AB35" s="110" t="s">
        <v>2514</v>
      </c>
      <c r="AC35" s="107" t="s">
        <v>2583</v>
      </c>
    </row>
    <row r="36" spans="1:29" s="107" customFormat="1" ht="45" x14ac:dyDescent="0.2">
      <c r="A36" s="93">
        <f t="shared" si="1"/>
        <v>35</v>
      </c>
      <c r="B36" s="94" t="s">
        <v>2584</v>
      </c>
      <c r="C36" s="87" t="s">
        <v>765</v>
      </c>
      <c r="D36" s="95" t="s">
        <v>2585</v>
      </c>
      <c r="E36" s="96" t="s">
        <v>2584</v>
      </c>
      <c r="F36" s="94" t="s">
        <v>76</v>
      </c>
      <c r="G36" s="97" t="s">
        <v>2586</v>
      </c>
      <c r="H36" s="97" t="str">
        <f t="shared" si="0"/>
        <v>Gedung Sucaco Lt. 5 , Jl. Kebon Sirih No. 71, Jakarta Pusat, 10340, Telp. 3100525 Ext. 265, Fax. 331119</v>
      </c>
      <c r="I36" s="98" t="s">
        <v>2587</v>
      </c>
      <c r="J36" s="99" t="s">
        <v>2588</v>
      </c>
      <c r="K36" s="100" t="s">
        <v>2335</v>
      </c>
      <c r="L36" s="101">
        <v>10340</v>
      </c>
      <c r="M36" s="102" t="s">
        <v>2589</v>
      </c>
      <c r="N36" s="103" t="s">
        <v>2590</v>
      </c>
      <c r="O36" s="104" t="s">
        <v>77</v>
      </c>
      <c r="P36" s="104" t="s">
        <v>84</v>
      </c>
      <c r="Q36" s="104"/>
      <c r="R36" s="104">
        <v>75</v>
      </c>
      <c r="S36" s="105" t="e">
        <f>VLOOKUP(B36,#REF!,23,0)</f>
        <v>#REF!</v>
      </c>
      <c r="T36" s="105" t="e">
        <f>VLOOKUP(B36,#REF!,13,0)</f>
        <v>#REF!</v>
      </c>
      <c r="U36" s="106"/>
      <c r="V36" s="105"/>
      <c r="W36" s="104" t="s">
        <v>2313</v>
      </c>
      <c r="X36" s="104" t="s">
        <v>2303</v>
      </c>
      <c r="Y36" s="104" t="str">
        <f>VLOOKUP(B36,'[1]Status Penjaminan'!$B$2:$E$95,3,0)</f>
        <v>Aktif</v>
      </c>
      <c r="Z36" s="104" t="s">
        <v>2304</v>
      </c>
    </row>
    <row r="37" spans="1:29" s="107" customFormat="1" ht="45" x14ac:dyDescent="0.2">
      <c r="A37" s="93">
        <f t="shared" si="1"/>
        <v>36</v>
      </c>
      <c r="B37" s="94" t="s">
        <v>2591</v>
      </c>
      <c r="C37" s="87" t="s">
        <v>2592</v>
      </c>
      <c r="D37" s="95" t="s">
        <v>2593</v>
      </c>
      <c r="E37" s="96" t="s">
        <v>2591</v>
      </c>
      <c r="F37" s="94" t="s">
        <v>76</v>
      </c>
      <c r="G37" s="97" t="s">
        <v>2594</v>
      </c>
      <c r="H37" s="97" t="str">
        <f t="shared" si="0"/>
        <v>Wisma GKBI Lt. 17 Suite 1715, Jl. Jend Sudirman  No. 28, Jakarta, 10210, Telp. 5741442, Fax. 5741443</v>
      </c>
      <c r="I37" s="98" t="s">
        <v>2595</v>
      </c>
      <c r="J37" s="99" t="s">
        <v>2596</v>
      </c>
      <c r="K37" s="100" t="s">
        <v>2083</v>
      </c>
      <c r="L37" s="101">
        <v>10210</v>
      </c>
      <c r="M37" s="102" t="s">
        <v>2597</v>
      </c>
      <c r="N37" s="103" t="s">
        <v>2598</v>
      </c>
      <c r="O37" s="104" t="s">
        <v>77</v>
      </c>
      <c r="P37" s="104"/>
      <c r="Q37" s="104"/>
      <c r="R37" s="104"/>
      <c r="S37" s="105" t="e">
        <f>VLOOKUP(B37,#REF!,23,0)</f>
        <v>#REF!</v>
      </c>
      <c r="T37" s="105" t="e">
        <f>VLOOKUP(B37,#REF!,13,0)</f>
        <v>#REF!</v>
      </c>
      <c r="U37" s="106"/>
      <c r="V37" s="105"/>
      <c r="W37" s="104" t="s">
        <v>2302</v>
      </c>
      <c r="X37" s="104" t="s">
        <v>2303</v>
      </c>
      <c r="Y37" s="104" t="e">
        <f>VLOOKUP(B37,'[1]Status Penjaminan'!$B$2:$E$95,3,0)</f>
        <v>#N/A</v>
      </c>
      <c r="Z37" s="104" t="s">
        <v>2304</v>
      </c>
    </row>
    <row r="38" spans="1:29" s="107" customFormat="1" ht="45" x14ac:dyDescent="0.2">
      <c r="A38" s="93">
        <f t="shared" si="1"/>
        <v>37</v>
      </c>
      <c r="B38" s="94" t="s">
        <v>2599</v>
      </c>
      <c r="C38" s="87" t="s">
        <v>758</v>
      </c>
      <c r="D38" s="95" t="s">
        <v>2600</v>
      </c>
      <c r="E38" s="96" t="s">
        <v>2599</v>
      </c>
      <c r="F38" s="94" t="s">
        <v>76</v>
      </c>
      <c r="G38" s="97" t="s">
        <v>2601</v>
      </c>
      <c r="H38" s="97" t="str">
        <f t="shared" si="0"/>
        <v>Panin  Bank Centre Ground Floor, Jl. Jend. Sudirman No. 1, Jakarta, 10270, Telp. 573 9510, Fax. 573 9508</v>
      </c>
      <c r="I38" s="98" t="s">
        <v>2602</v>
      </c>
      <c r="J38" s="99" t="s">
        <v>2603</v>
      </c>
      <c r="K38" s="100" t="s">
        <v>2083</v>
      </c>
      <c r="L38" s="101">
        <v>10270</v>
      </c>
      <c r="M38" s="102" t="s">
        <v>2604</v>
      </c>
      <c r="N38" s="103" t="s">
        <v>2605</v>
      </c>
      <c r="O38" s="104" t="s">
        <v>77</v>
      </c>
      <c r="P38" s="104" t="s">
        <v>84</v>
      </c>
      <c r="Q38" s="104"/>
      <c r="R38" s="104">
        <v>75</v>
      </c>
      <c r="S38" s="105">
        <v>34</v>
      </c>
      <c r="T38" s="105">
        <v>1107</v>
      </c>
      <c r="U38" s="106"/>
      <c r="V38" s="105"/>
      <c r="W38" s="104" t="s">
        <v>2302</v>
      </c>
      <c r="X38" s="104" t="s">
        <v>2303</v>
      </c>
      <c r="Y38" s="104" t="str">
        <f>VLOOKUP(B38,'[1]Status Penjaminan'!$B$2:$E$95,3,0)</f>
        <v>Aktif</v>
      </c>
      <c r="Z38" s="104" t="s">
        <v>2304</v>
      </c>
    </row>
    <row r="39" spans="1:29" s="107" customFormat="1" ht="45" x14ac:dyDescent="0.2">
      <c r="A39" s="93">
        <f t="shared" si="1"/>
        <v>38</v>
      </c>
      <c r="B39" s="94" t="s">
        <v>2606</v>
      </c>
      <c r="C39" s="87" t="s">
        <v>536</v>
      </c>
      <c r="D39" s="95" t="s">
        <v>2607</v>
      </c>
      <c r="E39" s="96" t="s">
        <v>2606</v>
      </c>
      <c r="F39" s="94" t="s">
        <v>76</v>
      </c>
      <c r="G39" s="97" t="s">
        <v>2608</v>
      </c>
      <c r="H39" s="97" t="str">
        <f t="shared" si="0"/>
        <v>Panin Bank Centre Lt. 3, Jl Jendral Sudirman No. 1 Senayan, Jakarta, 10270, Telp. 7263969, Fax. 5710895</v>
      </c>
      <c r="I39" s="98" t="s">
        <v>2609</v>
      </c>
      <c r="J39" s="99" t="s">
        <v>2610</v>
      </c>
      <c r="K39" s="100" t="s">
        <v>2083</v>
      </c>
      <c r="L39" s="101">
        <v>10270</v>
      </c>
      <c r="M39" s="102" t="s">
        <v>2611</v>
      </c>
      <c r="N39" s="103" t="s">
        <v>2612</v>
      </c>
      <c r="O39" s="104" t="s">
        <v>77</v>
      </c>
      <c r="P39" s="104"/>
      <c r="Q39" s="104"/>
      <c r="R39" s="104"/>
      <c r="S39" s="105" t="e">
        <f>VLOOKUP(B39,#REF!,23,0)</f>
        <v>#REF!</v>
      </c>
      <c r="T39" s="105" t="e">
        <f>VLOOKUP(B39,#REF!,13,0)</f>
        <v>#REF!</v>
      </c>
      <c r="U39" s="106"/>
      <c r="V39" s="105"/>
      <c r="W39" s="104" t="s">
        <v>2302</v>
      </c>
      <c r="X39" s="104" t="s">
        <v>2303</v>
      </c>
      <c r="Y39" s="104" t="e">
        <f>VLOOKUP(B39,'[1]Status Penjaminan'!$B$2:$E$95,3,0)</f>
        <v>#N/A</v>
      </c>
      <c r="Z39" s="104" t="s">
        <v>2304</v>
      </c>
    </row>
    <row r="40" spans="1:29" s="107" customFormat="1" ht="45" x14ac:dyDescent="0.2">
      <c r="A40" s="93">
        <f t="shared" si="1"/>
        <v>39</v>
      </c>
      <c r="B40" s="94" t="s">
        <v>2613</v>
      </c>
      <c r="C40" s="87" t="s">
        <v>2614</v>
      </c>
      <c r="D40" s="95" t="s">
        <v>2615</v>
      </c>
      <c r="E40" s="96" t="s">
        <v>2613</v>
      </c>
      <c r="F40" s="94" t="s">
        <v>76</v>
      </c>
      <c r="G40" s="97" t="s">
        <v>2616</v>
      </c>
      <c r="H40" s="97" t="str">
        <f t="shared" si="0"/>
        <v>Komp. Graha Kencana Blok CK, , Jl. Raya Perjuangan No. 88, Kebun Jeruk, Jakarta Barat , 11530, Telp. 5325894, Fax. 5325895</v>
      </c>
      <c r="I40" s="98" t="s">
        <v>2617</v>
      </c>
      <c r="J40" s="99" t="s">
        <v>2618</v>
      </c>
      <c r="K40" s="100" t="s">
        <v>2619</v>
      </c>
      <c r="L40" s="101">
        <v>11530</v>
      </c>
      <c r="M40" s="102" t="s">
        <v>2620</v>
      </c>
      <c r="N40" s="103" t="s">
        <v>2621</v>
      </c>
      <c r="O40" s="104" t="s">
        <v>77</v>
      </c>
      <c r="P40" s="104"/>
      <c r="Q40" s="104"/>
      <c r="R40" s="104"/>
      <c r="S40" s="105" t="e">
        <f>VLOOKUP(B40,#REF!,23,0)</f>
        <v>#REF!</v>
      </c>
      <c r="T40" s="105" t="e">
        <f>VLOOKUP(B40,#REF!,13,0)</f>
        <v>#REF!</v>
      </c>
      <c r="U40" s="106"/>
      <c r="V40" s="105"/>
      <c r="W40" s="104" t="s">
        <v>2302</v>
      </c>
      <c r="X40" s="104" t="s">
        <v>2303</v>
      </c>
      <c r="Y40" s="104" t="e">
        <f>VLOOKUP(B40,'[1]Status Penjaminan'!$B$2:$E$95,3,0)</f>
        <v>#N/A</v>
      </c>
      <c r="Z40" s="104" t="s">
        <v>2304</v>
      </c>
    </row>
    <row r="41" spans="1:29" s="107" customFormat="1" ht="45" x14ac:dyDescent="0.2">
      <c r="A41" s="93">
        <f t="shared" si="1"/>
        <v>40</v>
      </c>
      <c r="B41" s="94" t="s">
        <v>2622</v>
      </c>
      <c r="C41" s="87" t="s">
        <v>94</v>
      </c>
      <c r="D41" s="95" t="s">
        <v>2623</v>
      </c>
      <c r="E41" s="96" t="s">
        <v>2622</v>
      </c>
      <c r="F41" s="94" t="s">
        <v>76</v>
      </c>
      <c r="G41" s="97" t="s">
        <v>2624</v>
      </c>
      <c r="H41" s="97" t="str">
        <f t="shared" si="0"/>
        <v>Panin Bank Building Lt. 6, Jl. Jend. Sudirman - Senayan, Jakarta, 10270, Telp.5735610, 5735616, Fax. 5735611</v>
      </c>
      <c r="I41" s="98" t="s">
        <v>2625</v>
      </c>
      <c r="J41" s="99" t="s">
        <v>2626</v>
      </c>
      <c r="K41" s="100" t="s">
        <v>2083</v>
      </c>
      <c r="L41" s="101">
        <v>10270</v>
      </c>
      <c r="M41" s="102" t="s">
        <v>2627</v>
      </c>
      <c r="N41" s="103" t="s">
        <v>2628</v>
      </c>
      <c r="O41" s="104" t="s">
        <v>77</v>
      </c>
      <c r="P41" s="104"/>
      <c r="Q41" s="104"/>
      <c r="R41" s="104"/>
      <c r="S41" s="105" t="e">
        <f>VLOOKUP(B41,#REF!,23,0)</f>
        <v>#REF!</v>
      </c>
      <c r="T41" s="105" t="e">
        <f>VLOOKUP(B41,#REF!,13,0)</f>
        <v>#REF!</v>
      </c>
      <c r="U41" s="106"/>
      <c r="V41" s="105"/>
      <c r="W41" s="104" t="s">
        <v>2302</v>
      </c>
      <c r="X41" s="104" t="s">
        <v>2303</v>
      </c>
      <c r="Y41" s="104" t="e">
        <f>VLOOKUP(B41,'[1]Status Penjaminan'!$B$2:$E$95,3,0)</f>
        <v>#N/A</v>
      </c>
      <c r="Z41" s="104" t="s">
        <v>2304</v>
      </c>
    </row>
    <row r="42" spans="1:29" s="107" customFormat="1" ht="45" x14ac:dyDescent="0.2">
      <c r="A42" s="93">
        <f t="shared" si="1"/>
        <v>41</v>
      </c>
      <c r="B42" s="94" t="s">
        <v>2629</v>
      </c>
      <c r="C42" s="87" t="s">
        <v>2630</v>
      </c>
      <c r="D42" s="95" t="s">
        <v>2631</v>
      </c>
      <c r="E42" s="96" t="s">
        <v>2629</v>
      </c>
      <c r="F42" s="94" t="s">
        <v>76</v>
      </c>
      <c r="G42" s="97" t="s">
        <v>2632</v>
      </c>
      <c r="H42" s="97" t="str">
        <f t="shared" si="0"/>
        <v>Sona Topaz Tower Lt.11, Jl. Jend. Sudirman Kav. 26, Jakarta , 12920, Telp. 2506337, Fax. 2506332</v>
      </c>
      <c r="I42" s="98" t="s">
        <v>2633</v>
      </c>
      <c r="J42" s="99" t="s">
        <v>2634</v>
      </c>
      <c r="K42" s="100" t="s">
        <v>400</v>
      </c>
      <c r="L42" s="101">
        <v>12920</v>
      </c>
      <c r="M42" s="102" t="s">
        <v>2635</v>
      </c>
      <c r="N42" s="103" t="s">
        <v>2636</v>
      </c>
      <c r="O42" s="104" t="s">
        <v>77</v>
      </c>
      <c r="P42" s="104" t="s">
        <v>84</v>
      </c>
      <c r="Q42" s="104"/>
      <c r="R42" s="104"/>
      <c r="S42" s="105" t="e">
        <f>VLOOKUP(B42,#REF!,23,0)</f>
        <v>#REF!</v>
      </c>
      <c r="T42" s="105" t="e">
        <f>VLOOKUP(B42,#REF!,13,0)</f>
        <v>#REF!</v>
      </c>
      <c r="U42" s="106"/>
      <c r="V42" s="105"/>
      <c r="W42" s="104" t="s">
        <v>2302</v>
      </c>
      <c r="X42" s="104" t="s">
        <v>2303</v>
      </c>
      <c r="Y42" s="104" t="str">
        <f>VLOOKUP(B42,'[1]Status Penjaminan'!$B$2:$E$95,3,0)</f>
        <v>Aktif</v>
      </c>
      <c r="Z42" s="104" t="s">
        <v>2304</v>
      </c>
      <c r="AA42" s="107" t="s">
        <v>2637</v>
      </c>
      <c r="AB42" s="110" t="s">
        <v>2514</v>
      </c>
      <c r="AC42" s="107" t="s">
        <v>2638</v>
      </c>
    </row>
    <row r="43" spans="1:29" s="107" customFormat="1" ht="60" x14ac:dyDescent="0.25">
      <c r="A43" s="93">
        <f t="shared" si="1"/>
        <v>42</v>
      </c>
      <c r="B43" s="94" t="s">
        <v>2639</v>
      </c>
      <c r="C43" s="87" t="s">
        <v>555</v>
      </c>
      <c r="D43" s="95" t="s">
        <v>2640</v>
      </c>
      <c r="E43" s="96" t="s">
        <v>2639</v>
      </c>
      <c r="F43" s="94" t="s">
        <v>76</v>
      </c>
      <c r="G43" s="114" t="s">
        <v>2641</v>
      </c>
      <c r="H43" s="97" t="str">
        <f t="shared" si="0"/>
        <v xml:space="preserve">Penthouse @18, Tamara Centre, Jl. Jenderal Sudirman Kav.24, Jakarta , 12920, Telp : 021-5206464 , Fax  : 021-5206797/95 </v>
      </c>
      <c r="I43" s="98" t="s">
        <v>2642</v>
      </c>
      <c r="J43" s="99" t="s">
        <v>2643</v>
      </c>
      <c r="K43" s="100" t="s">
        <v>400</v>
      </c>
      <c r="L43" s="101">
        <v>12920</v>
      </c>
      <c r="M43" s="102" t="s">
        <v>2644</v>
      </c>
      <c r="N43" s="103" t="s">
        <v>2645</v>
      </c>
      <c r="O43" s="104" t="s">
        <v>77</v>
      </c>
      <c r="P43" s="104" t="s">
        <v>84</v>
      </c>
      <c r="Q43" s="104"/>
      <c r="R43" s="104"/>
      <c r="S43" s="105" t="e">
        <f>VLOOKUP(B43,#REF!,23,0)</f>
        <v>#REF!</v>
      </c>
      <c r="T43" s="105" t="e">
        <f>VLOOKUP(B43,#REF!,13,0)</f>
        <v>#REF!</v>
      </c>
      <c r="U43" s="106" t="e">
        <f>VLOOKUP(B43,#REF!,11,0)</f>
        <v>#REF!</v>
      </c>
      <c r="V43" s="106" t="e">
        <f>VLOOKUP(B43,#REF!,12,0)</f>
        <v>#REF!</v>
      </c>
      <c r="W43" s="104" t="s">
        <v>2302</v>
      </c>
      <c r="X43" s="104" t="s">
        <v>2303</v>
      </c>
      <c r="Y43" s="104" t="str">
        <f>VLOOKUP(B43,'[1]Status Penjaminan'!$B$2:$E$95,3,0)</f>
        <v>Aktif</v>
      </c>
      <c r="Z43" s="104" t="s">
        <v>2304</v>
      </c>
      <c r="AA43" s="107" t="s">
        <v>2646</v>
      </c>
      <c r="AB43" s="110" t="s">
        <v>2514</v>
      </c>
      <c r="AC43" s="107" t="s">
        <v>2647</v>
      </c>
    </row>
    <row r="44" spans="1:29" s="107" customFormat="1" ht="45" x14ac:dyDescent="0.2">
      <c r="A44" s="93">
        <f t="shared" si="1"/>
        <v>43</v>
      </c>
      <c r="B44" s="94" t="s">
        <v>2648</v>
      </c>
      <c r="C44" s="87" t="s">
        <v>95</v>
      </c>
      <c r="D44" s="95" t="s">
        <v>2649</v>
      </c>
      <c r="E44" s="96" t="s">
        <v>2648</v>
      </c>
      <c r="F44" s="94" t="s">
        <v>76</v>
      </c>
      <c r="G44" s="97" t="s">
        <v>2650</v>
      </c>
      <c r="H44" s="97" t="str">
        <f t="shared" si="0"/>
        <v>Gd. World Trade Center. Lt.4, Jl. Jend. Sudirman Kav. 29-31, Jakarta, 12920, Telp. 5246452, Fax. 5211043</v>
      </c>
      <c r="I44" s="98" t="s">
        <v>2651</v>
      </c>
      <c r="J44" s="99" t="s">
        <v>2652</v>
      </c>
      <c r="K44" s="100" t="s">
        <v>2083</v>
      </c>
      <c r="L44" s="101">
        <v>12920</v>
      </c>
      <c r="M44" s="102" t="s">
        <v>2653</v>
      </c>
      <c r="N44" s="103" t="s">
        <v>2654</v>
      </c>
      <c r="O44" s="104" t="s">
        <v>77</v>
      </c>
      <c r="P44" s="104" t="s">
        <v>84</v>
      </c>
      <c r="Q44" s="104"/>
      <c r="R44" s="104">
        <v>107.3</v>
      </c>
      <c r="S44" s="105" t="e">
        <f>VLOOKUP(B44,#REF!,23,0)</f>
        <v>#REF!</v>
      </c>
      <c r="T44" s="105" t="e">
        <f>VLOOKUP(B44,#REF!,13,0)</f>
        <v>#REF!</v>
      </c>
      <c r="U44" s="106"/>
      <c r="V44" s="105"/>
      <c r="W44" s="104" t="s">
        <v>2302</v>
      </c>
      <c r="X44" s="104" t="s">
        <v>2303</v>
      </c>
      <c r="Y44" s="104" t="str">
        <f>VLOOKUP(B44,'[1]Status Penjaminan'!$B$2:$E$95,3,0)</f>
        <v>Aktif</v>
      </c>
      <c r="Z44" s="104" t="s">
        <v>2304</v>
      </c>
    </row>
    <row r="45" spans="1:29" s="107" customFormat="1" ht="45" x14ac:dyDescent="0.2">
      <c r="A45" s="93">
        <f t="shared" si="1"/>
        <v>44</v>
      </c>
      <c r="B45" s="94" t="s">
        <v>2655</v>
      </c>
      <c r="C45" s="87" t="s">
        <v>97</v>
      </c>
      <c r="D45" s="95" t="s">
        <v>2656</v>
      </c>
      <c r="E45" s="96" t="s">
        <v>2655</v>
      </c>
      <c r="F45" s="94" t="s">
        <v>76</v>
      </c>
      <c r="G45" s="97" t="s">
        <v>2657</v>
      </c>
      <c r="H45" s="97" t="str">
        <f t="shared" si="0"/>
        <v>Wisma GKBI Lt. 7 Suite 718, Jl. Jend. Sudirman No. 28, Jakarta, 10210, Telp. 57931168-1166, Fax. 57931167</v>
      </c>
      <c r="I45" s="98" t="s">
        <v>2658</v>
      </c>
      <c r="J45" s="99" t="s">
        <v>2319</v>
      </c>
      <c r="K45" s="100" t="s">
        <v>2083</v>
      </c>
      <c r="L45" s="101">
        <v>10210</v>
      </c>
      <c r="M45" s="102" t="s">
        <v>2659</v>
      </c>
      <c r="N45" s="103" t="s">
        <v>2660</v>
      </c>
      <c r="O45" s="104"/>
      <c r="P45" s="104" t="s">
        <v>84</v>
      </c>
      <c r="Q45" s="104"/>
      <c r="R45" s="104"/>
      <c r="S45" s="105" t="e">
        <f>VLOOKUP(B45,#REF!,23,0)</f>
        <v>#REF!</v>
      </c>
      <c r="T45" s="105" t="e">
        <f>VLOOKUP(B45,#REF!,13,0)</f>
        <v>#REF!</v>
      </c>
      <c r="U45" s="106"/>
      <c r="V45" s="105"/>
      <c r="W45" s="104" t="s">
        <v>2302</v>
      </c>
      <c r="X45" s="104" t="s">
        <v>2303</v>
      </c>
      <c r="Y45" s="104" t="str">
        <f>VLOOKUP(B45,'[1]Status Penjaminan'!$B$2:$E$95,3,0)</f>
        <v>Tidak Aktif</v>
      </c>
      <c r="Z45" s="104" t="s">
        <v>2304</v>
      </c>
    </row>
    <row r="46" spans="1:29" s="107" customFormat="1" ht="45" x14ac:dyDescent="0.2">
      <c r="A46" s="93">
        <f t="shared" si="1"/>
        <v>45</v>
      </c>
      <c r="B46" s="94" t="s">
        <v>2661</v>
      </c>
      <c r="C46" s="87" t="s">
        <v>96</v>
      </c>
      <c r="D46" s="95" t="s">
        <v>2662</v>
      </c>
      <c r="E46" s="96" t="s">
        <v>2661</v>
      </c>
      <c r="F46" s="94" t="s">
        <v>76</v>
      </c>
      <c r="G46" s="97" t="s">
        <v>2663</v>
      </c>
      <c r="H46" s="97" t="str">
        <f t="shared" si="0"/>
        <v>Gedung Wira Usaha lt. 4, Jl. HR. Rasuna Said Kav. C-5, Jakarta, 12940, Telp. 5229073 -30, Fax. 5229081</v>
      </c>
      <c r="I46" s="98" t="s">
        <v>2664</v>
      </c>
      <c r="J46" s="99" t="s">
        <v>2665</v>
      </c>
      <c r="K46" s="100" t="s">
        <v>2083</v>
      </c>
      <c r="L46" s="101">
        <v>12940</v>
      </c>
      <c r="M46" s="102" t="s">
        <v>2666</v>
      </c>
      <c r="N46" s="103" t="s">
        <v>2667</v>
      </c>
      <c r="O46" s="104" t="s">
        <v>77</v>
      </c>
      <c r="P46" s="104" t="s">
        <v>84</v>
      </c>
      <c r="Q46" s="104"/>
      <c r="R46" s="104"/>
      <c r="S46" s="105" t="e">
        <f>VLOOKUP(B46,#REF!,23,0)</f>
        <v>#REF!</v>
      </c>
      <c r="T46" s="105" t="e">
        <f>VLOOKUP(B46,#REF!,13,0)</f>
        <v>#REF!</v>
      </c>
      <c r="U46" s="106"/>
      <c r="V46" s="105"/>
      <c r="W46" s="104" t="s">
        <v>2302</v>
      </c>
      <c r="X46" s="104" t="s">
        <v>2303</v>
      </c>
      <c r="Y46" s="104" t="str">
        <f>VLOOKUP(B46,'[1]Status Penjaminan'!$B$2:$E$95,3,0)</f>
        <v>Aktif</v>
      </c>
      <c r="Z46" s="104" t="s">
        <v>2304</v>
      </c>
    </row>
    <row r="47" spans="1:29" s="107" customFormat="1" ht="45" x14ac:dyDescent="0.2">
      <c r="A47" s="93">
        <f t="shared" si="1"/>
        <v>46</v>
      </c>
      <c r="B47" s="94" t="s">
        <v>2668</v>
      </c>
      <c r="C47" s="87" t="s">
        <v>98</v>
      </c>
      <c r="D47" s="95" t="s">
        <v>2669</v>
      </c>
      <c r="E47" s="96" t="s">
        <v>2668</v>
      </c>
      <c r="F47" s="94" t="s">
        <v>76</v>
      </c>
      <c r="G47" s="97" t="s">
        <v>2670</v>
      </c>
      <c r="H47" s="97" t="str">
        <f t="shared" si="0"/>
        <v>, Jl. Persatuan Guru 41A, Petojo Selatan, Jakarta , 10160, Telp. (021) 3853363, Fax. 3853362</v>
      </c>
      <c r="I47" s="98"/>
      <c r="J47" s="99" t="s">
        <v>2671</v>
      </c>
      <c r="K47" s="100" t="s">
        <v>400</v>
      </c>
      <c r="L47" s="105">
        <v>10160</v>
      </c>
      <c r="M47" s="113" t="s">
        <v>2672</v>
      </c>
      <c r="N47" s="103" t="s">
        <v>2673</v>
      </c>
      <c r="O47" s="104" t="s">
        <v>77</v>
      </c>
      <c r="P47" s="104"/>
      <c r="Q47" s="104"/>
      <c r="R47" s="104">
        <v>100</v>
      </c>
      <c r="S47" s="105"/>
      <c r="T47" s="105"/>
      <c r="U47" s="106"/>
      <c r="V47" s="106"/>
      <c r="W47" s="104" t="s">
        <v>2302</v>
      </c>
      <c r="X47" s="104" t="s">
        <v>2303</v>
      </c>
      <c r="Y47" s="104" t="e">
        <f>VLOOKUP(B47,'[1]Status Penjaminan'!$B$2:$E$95,3,0)</f>
        <v>#N/A</v>
      </c>
      <c r="Z47" s="104" t="s">
        <v>2304</v>
      </c>
    </row>
    <row r="48" spans="1:29" s="107" customFormat="1" ht="45" x14ac:dyDescent="0.2">
      <c r="A48" s="93">
        <f t="shared" si="1"/>
        <v>47</v>
      </c>
      <c r="B48" s="94" t="s">
        <v>2674</v>
      </c>
      <c r="C48" s="87" t="s">
        <v>2675</v>
      </c>
      <c r="D48" s="95" t="s">
        <v>2676</v>
      </c>
      <c r="E48" s="96" t="s">
        <v>2674</v>
      </c>
      <c r="F48" s="94" t="s">
        <v>76</v>
      </c>
      <c r="G48" s="97" t="s">
        <v>2677</v>
      </c>
      <c r="H48" s="97" t="str">
        <f t="shared" si="0"/>
        <v>Menara Batavia Lantai 23, Jl. KH. Mas Mansyur Kav. 125-126, Jakarta Pusat, 10220, Telp. (021) 5793-0080, Fax. (021) 5793-0090</v>
      </c>
      <c r="I48" s="98" t="s">
        <v>2678</v>
      </c>
      <c r="J48" s="99" t="s">
        <v>2679</v>
      </c>
      <c r="K48" s="100" t="s">
        <v>2335</v>
      </c>
      <c r="L48" s="101">
        <v>10220</v>
      </c>
      <c r="M48" s="102" t="s">
        <v>2680</v>
      </c>
      <c r="N48" s="103" t="s">
        <v>2681</v>
      </c>
      <c r="O48" s="104" t="s">
        <v>77</v>
      </c>
      <c r="P48" s="104" t="s">
        <v>84</v>
      </c>
      <c r="Q48" s="104"/>
      <c r="R48" s="104"/>
      <c r="S48" s="105" t="e">
        <f>VLOOKUP(B48,#REF!,23,0)</f>
        <v>#REF!</v>
      </c>
      <c r="T48" s="105" t="e">
        <f>VLOOKUP(B48,#REF!,13,0)</f>
        <v>#REF!</v>
      </c>
      <c r="U48" s="106"/>
      <c r="V48" s="105"/>
      <c r="W48" s="104" t="s">
        <v>2313</v>
      </c>
      <c r="X48" s="104" t="s">
        <v>2303</v>
      </c>
      <c r="Y48" s="104" t="str">
        <f>VLOOKUP(B48,'[1]Status Penjaminan'!$B$2:$E$95,3,0)</f>
        <v>Tidak Aktif</v>
      </c>
      <c r="Z48" s="104" t="s">
        <v>2304</v>
      </c>
    </row>
    <row r="49" spans="1:30" s="107" customFormat="1" ht="30" x14ac:dyDescent="0.2">
      <c r="A49" s="93">
        <f t="shared" si="1"/>
        <v>48</v>
      </c>
      <c r="B49" s="94" t="s">
        <v>2682</v>
      </c>
      <c r="C49" s="87" t="s">
        <v>99</v>
      </c>
      <c r="D49" s="95" t="s">
        <v>2683</v>
      </c>
      <c r="E49" s="96" t="s">
        <v>2682</v>
      </c>
      <c r="F49" s="94" t="s">
        <v>76</v>
      </c>
      <c r="G49" s="97" t="s">
        <v>2684</v>
      </c>
      <c r="H49" s="97" t="str">
        <f t="shared" si="0"/>
        <v>, Jl. Sumatera No.92 B , Surabaya, , Telp. (031) 5012222-7777, Fax. (031) 5011343</v>
      </c>
      <c r="I49" s="98"/>
      <c r="J49" s="99" t="s">
        <v>2685</v>
      </c>
      <c r="K49" s="100" t="s">
        <v>341</v>
      </c>
      <c r="L49" s="101"/>
      <c r="M49" s="102" t="s">
        <v>2686</v>
      </c>
      <c r="N49" s="103" t="s">
        <v>2687</v>
      </c>
      <c r="O49" s="104" t="s">
        <v>77</v>
      </c>
      <c r="P49" s="104"/>
      <c r="Q49" s="104"/>
      <c r="R49" s="104"/>
      <c r="S49" s="105" t="e">
        <f>VLOOKUP(B49,#REF!,23,0)</f>
        <v>#REF!</v>
      </c>
      <c r="T49" s="105" t="e">
        <f>VLOOKUP(B49,#REF!,13,0)</f>
        <v>#REF!</v>
      </c>
      <c r="U49" s="106"/>
      <c r="V49" s="105"/>
      <c r="W49" s="104" t="s">
        <v>2302</v>
      </c>
      <c r="X49" s="104" t="s">
        <v>2303</v>
      </c>
      <c r="Y49" s="104" t="e">
        <f>VLOOKUP(B49,'[1]Status Penjaminan'!$B$2:$E$95,3,0)</f>
        <v>#N/A</v>
      </c>
      <c r="Z49" s="104" t="s">
        <v>2304</v>
      </c>
      <c r="AA49" s="107" t="s">
        <v>2688</v>
      </c>
      <c r="AB49" s="110" t="s">
        <v>2503</v>
      </c>
      <c r="AC49" s="107" t="s">
        <v>2689</v>
      </c>
    </row>
    <row r="50" spans="1:30" s="107" customFormat="1" ht="45" x14ac:dyDescent="0.2">
      <c r="A50" s="93">
        <f t="shared" si="1"/>
        <v>49</v>
      </c>
      <c r="B50" s="94" t="s">
        <v>2690</v>
      </c>
      <c r="C50" s="87" t="s">
        <v>100</v>
      </c>
      <c r="D50" s="95" t="s">
        <v>2691</v>
      </c>
      <c r="E50" s="96" t="s">
        <v>2690</v>
      </c>
      <c r="F50" s="94" t="s">
        <v>76</v>
      </c>
      <c r="G50" s="97" t="s">
        <v>2692</v>
      </c>
      <c r="H50" s="97" t="str">
        <f t="shared" si="0"/>
        <v>Plaza ABDA Lt. 17, Jl. Jend. Sudirman Kav. 59, Jakarta, 12190, Telp. 5150817, Fax. 51401616</v>
      </c>
      <c r="I50" s="98" t="s">
        <v>2693</v>
      </c>
      <c r="J50" s="99" t="s">
        <v>2694</v>
      </c>
      <c r="K50" s="100" t="s">
        <v>2083</v>
      </c>
      <c r="L50" s="101">
        <v>12190</v>
      </c>
      <c r="M50" s="102" t="s">
        <v>2695</v>
      </c>
      <c r="N50" s="103" t="s">
        <v>2696</v>
      </c>
      <c r="O50" s="104" t="s">
        <v>77</v>
      </c>
      <c r="P50" s="104" t="s">
        <v>84</v>
      </c>
      <c r="Q50" s="104" t="s">
        <v>2281</v>
      </c>
      <c r="R50" s="104">
        <v>60</v>
      </c>
      <c r="S50" s="105" t="e">
        <f>VLOOKUP(B50,#REF!,23,0)</f>
        <v>#REF!</v>
      </c>
      <c r="T50" s="105" t="e">
        <f>VLOOKUP(B50,#REF!,13,0)</f>
        <v>#REF!</v>
      </c>
      <c r="U50" s="106"/>
      <c r="V50" s="105"/>
      <c r="W50" s="104" t="s">
        <v>2302</v>
      </c>
      <c r="X50" s="104" t="s">
        <v>2303</v>
      </c>
      <c r="Y50" s="104" t="str">
        <f>VLOOKUP(B50,'[1]Status Penjaminan'!$B$2:$E$95,3,0)</f>
        <v>Aktif</v>
      </c>
      <c r="Z50" s="104" t="s">
        <v>2304</v>
      </c>
      <c r="AA50" s="107" t="s">
        <v>2697</v>
      </c>
      <c r="AB50" s="110" t="s">
        <v>2406</v>
      </c>
      <c r="AC50" s="110" t="s">
        <v>2698</v>
      </c>
    </row>
    <row r="51" spans="1:30" s="107" customFormat="1" ht="45" x14ac:dyDescent="0.2">
      <c r="A51" s="93">
        <f t="shared" si="1"/>
        <v>50</v>
      </c>
      <c r="B51" s="94" t="s">
        <v>2699</v>
      </c>
      <c r="C51" s="87" t="s">
        <v>2700</v>
      </c>
      <c r="D51" s="95" t="s">
        <v>2701</v>
      </c>
      <c r="E51" s="96" t="s">
        <v>2699</v>
      </c>
      <c r="F51" s="94" t="s">
        <v>76</v>
      </c>
      <c r="G51" s="97" t="s">
        <v>2702</v>
      </c>
      <c r="H51" s="97" t="str">
        <f t="shared" si="0"/>
        <v>Rukan Crown Palace, Jl Prof. Dr. Soepomo Blok C No 27 Menteng Dalam,  Jakarta Selatan, 12870, Telp. (021) 390-2789, Fax. (021) 390-2723</v>
      </c>
      <c r="I51" s="97" t="s">
        <v>2703</v>
      </c>
      <c r="J51" s="99" t="s">
        <v>2704</v>
      </c>
      <c r="K51" s="100" t="s">
        <v>2705</v>
      </c>
      <c r="L51" s="101">
        <v>12870</v>
      </c>
      <c r="M51" s="102" t="s">
        <v>2706</v>
      </c>
      <c r="N51" s="103" t="s">
        <v>2707</v>
      </c>
      <c r="O51" s="104" t="s">
        <v>77</v>
      </c>
      <c r="P51" s="104" t="s">
        <v>84</v>
      </c>
      <c r="Q51" s="104"/>
      <c r="R51" s="104"/>
      <c r="S51" s="105"/>
      <c r="T51" s="105"/>
      <c r="U51" s="106"/>
      <c r="V51" s="106"/>
      <c r="W51" s="104" t="s">
        <v>2313</v>
      </c>
      <c r="X51" s="104" t="s">
        <v>2303</v>
      </c>
      <c r="Y51" s="104" t="str">
        <f>VLOOKUP(B51,'[1]Status Penjaminan'!$B$2:$E$95,3,0)</f>
        <v>Tidak Aktif</v>
      </c>
      <c r="Z51" s="104" t="s">
        <v>2708</v>
      </c>
    </row>
    <row r="52" spans="1:30" s="107" customFormat="1" ht="45" x14ac:dyDescent="0.2">
      <c r="A52" s="93">
        <f t="shared" si="1"/>
        <v>51</v>
      </c>
      <c r="B52" s="94" t="s">
        <v>2709</v>
      </c>
      <c r="C52" s="87" t="s">
        <v>2710</v>
      </c>
      <c r="D52" s="95" t="s">
        <v>2711</v>
      </c>
      <c r="E52" s="96" t="s">
        <v>2709</v>
      </c>
      <c r="F52" s="94" t="s">
        <v>76</v>
      </c>
      <c r="G52" s="97" t="s">
        <v>2712</v>
      </c>
      <c r="H52" s="97" t="str">
        <f t="shared" si="0"/>
        <v>Menara Thamrin Lt. 2 Suite 203, Jl. M.H. Thamrin Kav. 3, Jakarta, 10250, Telp. General : (3221) 2301860, 2301861, Fax. (6221) 2301862</v>
      </c>
      <c r="I52" s="98" t="s">
        <v>2713</v>
      </c>
      <c r="J52" s="99" t="s">
        <v>2714</v>
      </c>
      <c r="K52" s="100" t="s">
        <v>2083</v>
      </c>
      <c r="L52" s="101">
        <v>10250</v>
      </c>
      <c r="M52" s="102" t="s">
        <v>2715</v>
      </c>
      <c r="N52" s="103" t="s">
        <v>2716</v>
      </c>
      <c r="O52" s="104" t="s">
        <v>77</v>
      </c>
      <c r="P52" s="104"/>
      <c r="Q52" s="104"/>
      <c r="R52" s="104"/>
      <c r="S52" s="105" t="e">
        <f>VLOOKUP(B52,#REF!,23,0)</f>
        <v>#REF!</v>
      </c>
      <c r="T52" s="105" t="e">
        <f>VLOOKUP(B52,#REF!,13,0)</f>
        <v>#REF!</v>
      </c>
      <c r="U52" s="106"/>
      <c r="V52" s="105"/>
      <c r="W52" s="104" t="s">
        <v>2302</v>
      </c>
      <c r="X52" s="104" t="s">
        <v>2303</v>
      </c>
      <c r="Y52" s="104" t="e">
        <f>VLOOKUP(B52,'[1]Status Penjaminan'!$B$2:$E$95,3,0)</f>
        <v>#N/A</v>
      </c>
      <c r="Z52" s="104" t="s">
        <v>2304</v>
      </c>
    </row>
    <row r="53" spans="1:30" s="107" customFormat="1" ht="45" x14ac:dyDescent="0.2">
      <c r="A53" s="93">
        <f t="shared" si="1"/>
        <v>52</v>
      </c>
      <c r="B53" s="94" t="s">
        <v>2717</v>
      </c>
      <c r="C53" s="87" t="s">
        <v>2718</v>
      </c>
      <c r="D53" s="95" t="s">
        <v>2719</v>
      </c>
      <c r="E53" s="96" t="s">
        <v>2717</v>
      </c>
      <c r="F53" s="94" t="s">
        <v>76</v>
      </c>
      <c r="G53" s="97" t="s">
        <v>2720</v>
      </c>
      <c r="H53" s="97" t="str">
        <f t="shared" si="0"/>
        <v xml:space="preserve">Gedung The Energy, lt. 6 SCBD Lot 11A, Jl. Jendral Sudirman Kav 52 - 53, Jakarta, 12190, Telp. 52918181, </v>
      </c>
      <c r="I53" s="98" t="s">
        <v>2721</v>
      </c>
      <c r="J53" s="99" t="s">
        <v>2722</v>
      </c>
      <c r="K53" s="100" t="s">
        <v>2083</v>
      </c>
      <c r="L53" s="101">
        <v>12190</v>
      </c>
      <c r="M53" s="102" t="s">
        <v>2723</v>
      </c>
      <c r="N53" s="103"/>
      <c r="O53" s="104" t="s">
        <v>77</v>
      </c>
      <c r="P53" s="104" t="s">
        <v>84</v>
      </c>
      <c r="Q53" s="104"/>
      <c r="R53" s="104"/>
      <c r="S53" s="105" t="e">
        <f>VLOOKUP(B53,#REF!,23,0)</f>
        <v>#REF!</v>
      </c>
      <c r="T53" s="105" t="e">
        <f>VLOOKUP(B53,#REF!,13,0)</f>
        <v>#REF!</v>
      </c>
      <c r="U53" s="106"/>
      <c r="V53" s="105"/>
      <c r="W53" s="104" t="s">
        <v>2302</v>
      </c>
      <c r="X53" s="104" t="s">
        <v>2303</v>
      </c>
      <c r="Y53" s="104" t="str">
        <f>VLOOKUP(B53,'[1]Status Penjaminan'!$B$2:$E$95,3,0)</f>
        <v>Aktif</v>
      </c>
      <c r="Z53" s="104" t="s">
        <v>2304</v>
      </c>
      <c r="AA53" s="111"/>
      <c r="AB53" s="111"/>
      <c r="AC53" s="111"/>
      <c r="AD53" s="111"/>
    </row>
    <row r="54" spans="1:30" s="111" customFormat="1" ht="45" x14ac:dyDescent="0.2">
      <c r="A54" s="93">
        <f t="shared" si="1"/>
        <v>53</v>
      </c>
      <c r="B54" s="94" t="s">
        <v>2724</v>
      </c>
      <c r="C54" s="87" t="s">
        <v>101</v>
      </c>
      <c r="D54" s="95" t="s">
        <v>2725</v>
      </c>
      <c r="E54" s="96" t="s">
        <v>2724</v>
      </c>
      <c r="F54" s="94" t="s">
        <v>76</v>
      </c>
      <c r="G54" s="97" t="s">
        <v>2726</v>
      </c>
      <c r="H54" s="97" t="str">
        <f t="shared" si="0"/>
        <v>Plaza Bapindo - Citibank Tower Lt. 17, Jl. Jendral Sudirman Kav 54-55, Jakarta, 12190, Tel. 25571188, Fax. 25571189</v>
      </c>
      <c r="I54" s="98" t="s">
        <v>2727</v>
      </c>
      <c r="J54" s="99" t="s">
        <v>2728</v>
      </c>
      <c r="K54" s="100" t="s">
        <v>2083</v>
      </c>
      <c r="L54" s="101">
        <v>12190</v>
      </c>
      <c r="M54" s="102" t="s">
        <v>2729</v>
      </c>
      <c r="N54" s="103" t="s">
        <v>2730</v>
      </c>
      <c r="O54" s="104" t="s">
        <v>77</v>
      </c>
      <c r="P54" s="104" t="s">
        <v>84</v>
      </c>
      <c r="Q54" s="104"/>
      <c r="R54" s="104"/>
      <c r="S54" s="105" t="e">
        <f>VLOOKUP(B54,#REF!,23,0)</f>
        <v>#REF!</v>
      </c>
      <c r="T54" s="105" t="e">
        <f>VLOOKUP(B54,#REF!,13,0)</f>
        <v>#REF!</v>
      </c>
      <c r="U54" s="106"/>
      <c r="V54" s="105"/>
      <c r="W54" s="104" t="s">
        <v>2302</v>
      </c>
      <c r="X54" s="104" t="s">
        <v>2303</v>
      </c>
      <c r="Y54" s="104" t="str">
        <f>VLOOKUP(B54,'[1]Status Penjaminan'!$B$2:$E$95,3,0)</f>
        <v>Aktif</v>
      </c>
      <c r="Z54" s="104" t="s">
        <v>2304</v>
      </c>
      <c r="AA54" s="107" t="s">
        <v>2731</v>
      </c>
      <c r="AB54" s="110" t="s">
        <v>2347</v>
      </c>
      <c r="AC54" s="107" t="s">
        <v>2732</v>
      </c>
      <c r="AD54" s="107"/>
    </row>
    <row r="55" spans="1:30" s="107" customFormat="1" ht="60" x14ac:dyDescent="0.2">
      <c r="A55" s="93">
        <f t="shared" si="1"/>
        <v>54</v>
      </c>
      <c r="B55" s="94" t="s">
        <v>2733</v>
      </c>
      <c r="C55" s="87" t="s">
        <v>2734</v>
      </c>
      <c r="D55" s="95" t="s">
        <v>2735</v>
      </c>
      <c r="E55" s="96" t="s">
        <v>2733</v>
      </c>
      <c r="F55" s="94" t="s">
        <v>76</v>
      </c>
      <c r="G55" s="97" t="s">
        <v>2736</v>
      </c>
      <c r="H55" s="97" t="str">
        <f t="shared" si="0"/>
        <v>Gedung Graha Irama Lt. 6   Unit 6-D, Jl. HR Rasuna Said Blok X-1 Kav. 1-2, Jakarta Selatan, 12950, Telp. 5261326, Fax. 5261320</v>
      </c>
      <c r="I55" s="98" t="s">
        <v>2737</v>
      </c>
      <c r="J55" s="99" t="s">
        <v>2738</v>
      </c>
      <c r="K55" s="100" t="s">
        <v>139</v>
      </c>
      <c r="L55" s="101">
        <v>12950</v>
      </c>
      <c r="M55" s="102" t="s">
        <v>2739</v>
      </c>
      <c r="N55" s="103" t="s">
        <v>2740</v>
      </c>
      <c r="O55" s="104" t="s">
        <v>77</v>
      </c>
      <c r="P55" s="104"/>
      <c r="Q55" s="104"/>
      <c r="R55" s="104"/>
      <c r="S55" s="105" t="e">
        <f>VLOOKUP(B55,#REF!,23,0)</f>
        <v>#REF!</v>
      </c>
      <c r="T55" s="105" t="e">
        <f>VLOOKUP(B55,#REF!,13,0)</f>
        <v>#REF!</v>
      </c>
      <c r="U55" s="106"/>
      <c r="V55" s="105"/>
      <c r="W55" s="104" t="s">
        <v>2302</v>
      </c>
      <c r="X55" s="104" t="s">
        <v>2303</v>
      </c>
      <c r="Y55" s="104" t="e">
        <f>VLOOKUP(B55,'[1]Status Penjaminan'!$B$2:$E$95,3,0)</f>
        <v>#N/A</v>
      </c>
      <c r="Z55" s="104" t="s">
        <v>2304</v>
      </c>
      <c r="AB55" s="110" t="s">
        <v>2741</v>
      </c>
      <c r="AC55" s="107" t="s">
        <v>2638</v>
      </c>
    </row>
    <row r="56" spans="1:30" s="107" customFormat="1" ht="45" x14ac:dyDescent="0.2">
      <c r="A56" s="93">
        <f t="shared" si="1"/>
        <v>55</v>
      </c>
      <c r="B56" s="94" t="s">
        <v>2742</v>
      </c>
      <c r="C56" s="87" t="s">
        <v>2743</v>
      </c>
      <c r="D56" s="95" t="s">
        <v>2744</v>
      </c>
      <c r="E56" s="96" t="s">
        <v>2742</v>
      </c>
      <c r="F56" s="94" t="s">
        <v>76</v>
      </c>
      <c r="G56" s="97" t="s">
        <v>2745</v>
      </c>
      <c r="H56" s="97" t="str">
        <f t="shared" si="0"/>
        <v>Gedung BEI, Menara I, Lt. 30, Jl. Jend. Sudirman Kav. 52-53, Jakarta, 12190, Telp. 5152889-2595-2606, Fax. 5155280</v>
      </c>
      <c r="I56" s="98" t="s">
        <v>2746</v>
      </c>
      <c r="J56" s="99" t="s">
        <v>2387</v>
      </c>
      <c r="K56" s="100" t="s">
        <v>2083</v>
      </c>
      <c r="L56" s="101">
        <v>12190</v>
      </c>
      <c r="M56" s="102" t="s">
        <v>2747</v>
      </c>
      <c r="N56" s="103" t="s">
        <v>2748</v>
      </c>
      <c r="O56" s="104"/>
      <c r="P56" s="104" t="s">
        <v>84</v>
      </c>
      <c r="Q56" s="104" t="s">
        <v>2281</v>
      </c>
      <c r="R56" s="104">
        <v>120</v>
      </c>
      <c r="S56" s="105" t="e">
        <f>VLOOKUP(B56,#REF!,23,0)</f>
        <v>#REF!</v>
      </c>
      <c r="T56" s="105" t="e">
        <f>VLOOKUP(B56,#REF!,13,0)</f>
        <v>#REF!</v>
      </c>
      <c r="U56" s="106"/>
      <c r="V56" s="105"/>
      <c r="W56" s="104" t="s">
        <v>2302</v>
      </c>
      <c r="X56" s="104" t="s">
        <v>2303</v>
      </c>
      <c r="Y56" s="104" t="str">
        <f>VLOOKUP(B56,'[1]Status Penjaminan'!$B$2:$E$95,3,0)</f>
        <v>Aktif</v>
      </c>
      <c r="Z56" s="104" t="s">
        <v>2304</v>
      </c>
    </row>
    <row r="57" spans="1:30" s="107" customFormat="1" ht="60" x14ac:dyDescent="0.2">
      <c r="A57" s="93">
        <f t="shared" si="1"/>
        <v>56</v>
      </c>
      <c r="B57" s="94" t="s">
        <v>2749</v>
      </c>
      <c r="C57" s="87" t="s">
        <v>103</v>
      </c>
      <c r="D57" s="95" t="s">
        <v>2750</v>
      </c>
      <c r="E57" s="96" t="s">
        <v>2749</v>
      </c>
      <c r="F57" s="94" t="s">
        <v>76</v>
      </c>
      <c r="G57" s="97" t="s">
        <v>2751</v>
      </c>
      <c r="H57" s="97" t="str">
        <f t="shared" si="0"/>
        <v>Wisma Kyoei Prince Lt. 15, Jl. Jendral Sudirman Kav. 3, Jakarta, 10220, Telp. (021) 57851818, 57851888, Fax. (021) 57851717, 57851777, 57851597</v>
      </c>
      <c r="I57" s="98" t="s">
        <v>2752</v>
      </c>
      <c r="J57" s="99" t="s">
        <v>2753</v>
      </c>
      <c r="K57" s="100" t="s">
        <v>2083</v>
      </c>
      <c r="L57" s="101">
        <v>10220</v>
      </c>
      <c r="M57" s="102" t="s">
        <v>2754</v>
      </c>
      <c r="N57" s="103" t="s">
        <v>2755</v>
      </c>
      <c r="O57" s="104" t="s">
        <v>77</v>
      </c>
      <c r="P57" s="104" t="s">
        <v>84</v>
      </c>
      <c r="Q57" s="104"/>
      <c r="R57" s="104"/>
      <c r="S57" s="105" t="e">
        <f>VLOOKUP(B57,#REF!,23,0)</f>
        <v>#REF!</v>
      </c>
      <c r="T57" s="105" t="e">
        <f>VLOOKUP(B57,#REF!,13,0)</f>
        <v>#REF!</v>
      </c>
      <c r="U57" s="106"/>
      <c r="V57" s="105"/>
      <c r="W57" s="104" t="s">
        <v>2302</v>
      </c>
      <c r="X57" s="104" t="s">
        <v>2303</v>
      </c>
      <c r="Y57" s="104" t="str">
        <f>VLOOKUP(B57,'[1]Status Penjaminan'!$B$2:$E$95,3,0)</f>
        <v>Aktif</v>
      </c>
      <c r="Z57" s="104" t="s">
        <v>2304</v>
      </c>
    </row>
    <row r="58" spans="1:30" s="107" customFormat="1" ht="60" x14ac:dyDescent="0.2">
      <c r="A58" s="93">
        <f t="shared" si="1"/>
        <v>57</v>
      </c>
      <c r="B58" s="94" t="s">
        <v>2756</v>
      </c>
      <c r="C58" s="87" t="s">
        <v>2757</v>
      </c>
      <c r="D58" s="95" t="s">
        <v>2758</v>
      </c>
      <c r="E58" s="96" t="s">
        <v>2756</v>
      </c>
      <c r="F58" s="94" t="s">
        <v>76</v>
      </c>
      <c r="G58" s="97" t="s">
        <v>2759</v>
      </c>
      <c r="H58" s="97" t="str">
        <f t="shared" si="0"/>
        <v>Gedung Bursa Efek Indonesia Tower I Lt.8, JL.Jend Sudirman Kav.52-53, Jakarta, 12190, Telp. 5151818-1555, Fax. 5151212, 0971</v>
      </c>
      <c r="I58" s="98" t="s">
        <v>2760</v>
      </c>
      <c r="J58" s="99" t="s">
        <v>2761</v>
      </c>
      <c r="K58" s="100" t="s">
        <v>2083</v>
      </c>
      <c r="L58" s="101">
        <v>12190</v>
      </c>
      <c r="M58" s="102" t="s">
        <v>2762</v>
      </c>
      <c r="N58" s="103" t="s">
        <v>2763</v>
      </c>
      <c r="O58" s="104" t="s">
        <v>77</v>
      </c>
      <c r="P58" s="104" t="s">
        <v>84</v>
      </c>
      <c r="Q58" s="104"/>
      <c r="R58" s="104">
        <v>170</v>
      </c>
      <c r="S58" s="105" t="e">
        <f>VLOOKUP(B58,#REF!,23,0)</f>
        <v>#REF!</v>
      </c>
      <c r="T58" s="105" t="e">
        <f>VLOOKUP(B58,#REF!,13,0)</f>
        <v>#REF!</v>
      </c>
      <c r="U58" s="106"/>
      <c r="V58" s="105"/>
      <c r="W58" s="104" t="s">
        <v>2313</v>
      </c>
      <c r="X58" s="104" t="s">
        <v>2303</v>
      </c>
      <c r="Y58" s="104" t="str">
        <f>VLOOKUP(B58,'[1]Status Penjaminan'!$B$2:$E$95,3,0)</f>
        <v>Tidak Aktif</v>
      </c>
      <c r="Z58" s="104" t="s">
        <v>2304</v>
      </c>
    </row>
    <row r="59" spans="1:30" s="107" customFormat="1" ht="45" x14ac:dyDescent="0.2">
      <c r="A59" s="93">
        <f t="shared" si="1"/>
        <v>58</v>
      </c>
      <c r="B59" s="94" t="s">
        <v>2764</v>
      </c>
      <c r="C59" s="87" t="s">
        <v>2765</v>
      </c>
      <c r="D59" s="95" t="s">
        <v>2766</v>
      </c>
      <c r="E59" s="96" t="s">
        <v>2764</v>
      </c>
      <c r="F59" s="94" t="s">
        <v>76</v>
      </c>
      <c r="G59" s="97" t="s">
        <v>2767</v>
      </c>
      <c r="H59" s="97" t="str">
        <f t="shared" si="0"/>
        <v>Menara Prima Lt. 25, Jl. DR. Ide Anak Agung Gde Agung Blok 6.2, Jakarta, 12950, Telp. 57948170, Fax. 57948171</v>
      </c>
      <c r="I59" s="98" t="s">
        <v>2768</v>
      </c>
      <c r="J59" s="99" t="s">
        <v>2769</v>
      </c>
      <c r="K59" s="100" t="s">
        <v>2083</v>
      </c>
      <c r="L59" s="101">
        <v>12950</v>
      </c>
      <c r="M59" s="102" t="s">
        <v>2770</v>
      </c>
      <c r="N59" s="103" t="s">
        <v>2771</v>
      </c>
      <c r="O59" s="104" t="s">
        <v>77</v>
      </c>
      <c r="P59" s="104" t="s">
        <v>84</v>
      </c>
      <c r="Q59" s="104"/>
      <c r="R59" s="104"/>
      <c r="S59" s="105" t="e">
        <f>VLOOKUP(B59,#REF!,23,0)</f>
        <v>#REF!</v>
      </c>
      <c r="T59" s="105" t="e">
        <f>VLOOKUP(B59,#REF!,13,0)</f>
        <v>#REF!</v>
      </c>
      <c r="U59" s="106"/>
      <c r="V59" s="105"/>
      <c r="W59" s="104" t="s">
        <v>2302</v>
      </c>
      <c r="X59" s="104" t="s">
        <v>2303</v>
      </c>
      <c r="Y59" s="104" t="str">
        <f>VLOOKUP(B59,'[1]Status Penjaminan'!$B$2:$E$95,3,0)</f>
        <v>Aktif</v>
      </c>
      <c r="Z59" s="104" t="s">
        <v>2304</v>
      </c>
    </row>
    <row r="60" spans="1:30" s="107" customFormat="1" ht="30" x14ac:dyDescent="0.2">
      <c r="A60" s="93">
        <f t="shared" si="1"/>
        <v>59</v>
      </c>
      <c r="B60" s="94" t="s">
        <v>2772</v>
      </c>
      <c r="C60" s="87" t="s">
        <v>2773</v>
      </c>
      <c r="D60" s="95" t="s">
        <v>2774</v>
      </c>
      <c r="E60" s="96" t="s">
        <v>2772</v>
      </c>
      <c r="F60" s="94" t="s">
        <v>76</v>
      </c>
      <c r="G60" s="97" t="s">
        <v>2775</v>
      </c>
      <c r="H60" s="97" t="str">
        <f t="shared" si="0"/>
        <v>Plaza BII Menara 3 Lt. 11, Jl. MH Thamrin No. 51, Jakarta, 10350, Tel. 39834668, Fax. 39834670</v>
      </c>
      <c r="I60" s="98" t="s">
        <v>2309</v>
      </c>
      <c r="J60" s="99" t="s">
        <v>2776</v>
      </c>
      <c r="K60" s="100" t="s">
        <v>2083</v>
      </c>
      <c r="L60" s="101">
        <v>10350</v>
      </c>
      <c r="M60" s="102" t="s">
        <v>2777</v>
      </c>
      <c r="N60" s="103" t="s">
        <v>2778</v>
      </c>
      <c r="O60" s="104" t="s">
        <v>77</v>
      </c>
      <c r="P60" s="104" t="s">
        <v>84</v>
      </c>
      <c r="Q60" s="104"/>
      <c r="R60" s="104"/>
      <c r="S60" s="105" t="e">
        <f>VLOOKUP(B60,#REF!,23,0)</f>
        <v>#REF!</v>
      </c>
      <c r="T60" s="105" t="e">
        <f>VLOOKUP(B60,#REF!,13,0)</f>
        <v>#REF!</v>
      </c>
      <c r="U60" s="106"/>
      <c r="V60" s="105"/>
      <c r="W60" s="104" t="s">
        <v>2302</v>
      </c>
      <c r="X60" s="104" t="s">
        <v>2303</v>
      </c>
      <c r="Y60" s="104" t="str">
        <f>VLOOKUP(B60,'[1]Status Penjaminan'!$B$2:$E$95,3,0)</f>
        <v>Aktif</v>
      </c>
      <c r="Z60" s="104" t="s">
        <v>2304</v>
      </c>
      <c r="AA60" s="107" t="s">
        <v>2779</v>
      </c>
      <c r="AB60" s="110" t="s">
        <v>2514</v>
      </c>
      <c r="AC60" s="107" t="s">
        <v>2780</v>
      </c>
    </row>
    <row r="61" spans="1:30" s="107" customFormat="1" ht="45" x14ac:dyDescent="0.2">
      <c r="A61" s="93">
        <f t="shared" si="1"/>
        <v>60</v>
      </c>
      <c r="B61" s="94" t="s">
        <v>2781</v>
      </c>
      <c r="C61" s="87" t="s">
        <v>104</v>
      </c>
      <c r="D61" s="95" t="s">
        <v>2782</v>
      </c>
      <c r="E61" s="96" t="s">
        <v>2781</v>
      </c>
      <c r="F61" s="94" t="s">
        <v>76</v>
      </c>
      <c r="G61" s="97" t="s">
        <v>2783</v>
      </c>
      <c r="H61" s="97" t="str">
        <f t="shared" si="0"/>
        <v>Menara Batavia Lt.9, Jl. K.H. Mas Mansyur Kav.126, Jakarta, 10220, Telp. 5724770, Fax. 5724760</v>
      </c>
      <c r="I61" s="98" t="s">
        <v>2784</v>
      </c>
      <c r="J61" s="99" t="s">
        <v>2785</v>
      </c>
      <c r="K61" s="100" t="s">
        <v>2083</v>
      </c>
      <c r="L61" s="101">
        <v>10220</v>
      </c>
      <c r="M61" s="102" t="s">
        <v>2786</v>
      </c>
      <c r="N61" s="103" t="s">
        <v>2787</v>
      </c>
      <c r="O61" s="104" t="s">
        <v>77</v>
      </c>
      <c r="P61" s="104"/>
      <c r="Q61" s="104"/>
      <c r="R61" s="104"/>
      <c r="S61" s="105" t="e">
        <f>VLOOKUP(B61,#REF!,23,0)</f>
        <v>#REF!</v>
      </c>
      <c r="T61" s="105" t="e">
        <f>VLOOKUP(B61,#REF!,13,0)</f>
        <v>#REF!</v>
      </c>
      <c r="U61" s="106"/>
      <c r="V61" s="105"/>
      <c r="W61" s="104" t="s">
        <v>2302</v>
      </c>
      <c r="X61" s="104" t="s">
        <v>2303</v>
      </c>
      <c r="Y61" s="104" t="e">
        <f>VLOOKUP(B61,'[1]Status Penjaminan'!$B$2:$E$95,3,0)</f>
        <v>#N/A</v>
      </c>
      <c r="Z61" s="104" t="s">
        <v>2304</v>
      </c>
    </row>
    <row r="62" spans="1:30" s="107" customFormat="1" ht="45" x14ac:dyDescent="0.2">
      <c r="A62" s="93">
        <f t="shared" si="1"/>
        <v>61</v>
      </c>
      <c r="B62" s="94" t="s">
        <v>2788</v>
      </c>
      <c r="C62" s="87" t="s">
        <v>2789</v>
      </c>
      <c r="D62" s="95" t="s">
        <v>2790</v>
      </c>
      <c r="E62" s="96" t="s">
        <v>2788</v>
      </c>
      <c r="F62" s="94" t="s">
        <v>76</v>
      </c>
      <c r="G62" s="97" t="s">
        <v>2791</v>
      </c>
      <c r="H62" s="97" t="str">
        <f t="shared" si="0"/>
        <v>Wisma Budi Lt. 7, Jl. H.R. Rasuna Said Kav. C-6 Suite  705, Jakarta, 12940, Telp. 5268185, Fax. 5265758</v>
      </c>
      <c r="I62" s="98" t="s">
        <v>2792</v>
      </c>
      <c r="J62" s="99" t="s">
        <v>2793</v>
      </c>
      <c r="K62" s="100" t="s">
        <v>2083</v>
      </c>
      <c r="L62" s="109">
        <v>12940</v>
      </c>
      <c r="M62" s="102" t="s">
        <v>2794</v>
      </c>
      <c r="N62" s="103" t="s">
        <v>2795</v>
      </c>
      <c r="O62" s="104" t="s">
        <v>77</v>
      </c>
      <c r="P62" s="104"/>
      <c r="Q62" s="104"/>
      <c r="R62" s="104"/>
      <c r="S62" s="105" t="e">
        <f>VLOOKUP(B62,#REF!,23,0)</f>
        <v>#REF!</v>
      </c>
      <c r="T62" s="105" t="e">
        <f>VLOOKUP(B62,#REF!,13,0)</f>
        <v>#REF!</v>
      </c>
      <c r="U62" s="106" t="e">
        <f>VLOOKUP(B62,#REF!,11,0)</f>
        <v>#REF!</v>
      </c>
      <c r="V62" s="106" t="e">
        <f>VLOOKUP(B62,#REF!,12,0)</f>
        <v>#REF!</v>
      </c>
      <c r="W62" s="104" t="s">
        <v>2313</v>
      </c>
      <c r="X62" s="104" t="s">
        <v>2303</v>
      </c>
      <c r="Y62" s="104" t="e">
        <f>VLOOKUP(B62,'[1]Status Penjaminan'!$B$2:$E$95,3,0)</f>
        <v>#N/A</v>
      </c>
      <c r="Z62" s="104" t="s">
        <v>2304</v>
      </c>
      <c r="AA62" s="107" t="s">
        <v>2796</v>
      </c>
      <c r="AB62" s="110" t="s">
        <v>2797</v>
      </c>
      <c r="AC62" s="107" t="s">
        <v>2798</v>
      </c>
    </row>
    <row r="63" spans="1:30" s="107" customFormat="1" ht="60" x14ac:dyDescent="0.2">
      <c r="A63" s="93">
        <f t="shared" si="1"/>
        <v>62</v>
      </c>
      <c r="B63" s="94" t="s">
        <v>360</v>
      </c>
      <c r="C63" s="87" t="s">
        <v>2799</v>
      </c>
      <c r="D63" s="95" t="s">
        <v>2800</v>
      </c>
      <c r="E63" s="96" t="s">
        <v>360</v>
      </c>
      <c r="F63" s="94" t="s">
        <v>76</v>
      </c>
      <c r="G63" s="97" t="s">
        <v>2801</v>
      </c>
      <c r="H63" s="97" t="str">
        <f t="shared" si="0"/>
        <v>Menara Imperium Lt. 12 A, Metropolitan Kuningan Super Blok, Jl. HR Rasuna Said Kav. 1A, Jakarta Selatan, 12980, Telp. 8354120,31, Fax. 8354130</v>
      </c>
      <c r="I63" s="98" t="s">
        <v>2802</v>
      </c>
      <c r="J63" s="112" t="s">
        <v>2803</v>
      </c>
      <c r="K63" s="113" t="s">
        <v>139</v>
      </c>
      <c r="L63" s="104">
        <v>12980</v>
      </c>
      <c r="M63" s="102" t="s">
        <v>2804</v>
      </c>
      <c r="N63" s="103" t="s">
        <v>2805</v>
      </c>
      <c r="O63" s="104" t="s">
        <v>77</v>
      </c>
      <c r="P63" s="104" t="s">
        <v>84</v>
      </c>
      <c r="Q63" s="104"/>
      <c r="R63" s="104"/>
      <c r="S63" s="105" t="e">
        <f>VLOOKUP(B63,#REF!,23,0)</f>
        <v>#REF!</v>
      </c>
      <c r="T63" s="105" t="e">
        <f>VLOOKUP(B63,#REF!,13,0)</f>
        <v>#REF!</v>
      </c>
      <c r="U63" s="106"/>
      <c r="V63" s="105"/>
      <c r="W63" s="104" t="s">
        <v>2302</v>
      </c>
      <c r="X63" s="104" t="s">
        <v>2303</v>
      </c>
      <c r="Y63" s="104" t="str">
        <f>VLOOKUP(B63,'[1]Status Penjaminan'!$B$2:$E$95,3,0)</f>
        <v>Aktif</v>
      </c>
      <c r="Z63" s="104" t="s">
        <v>2304</v>
      </c>
    </row>
    <row r="64" spans="1:30" s="107" customFormat="1" ht="45" x14ac:dyDescent="0.2">
      <c r="A64" s="93">
        <f t="shared" si="1"/>
        <v>63</v>
      </c>
      <c r="B64" s="94" t="s">
        <v>2806</v>
      </c>
      <c r="C64" s="87" t="s">
        <v>2807</v>
      </c>
      <c r="D64" s="95" t="s">
        <v>2808</v>
      </c>
      <c r="E64" s="96" t="s">
        <v>2806</v>
      </c>
      <c r="F64" s="94" t="s">
        <v>76</v>
      </c>
      <c r="G64" s="97" t="s">
        <v>2809</v>
      </c>
      <c r="H64" s="97" t="str">
        <f t="shared" si="0"/>
        <v>Wisma GKBI Lt.Mezzanine B, Jl. Jend Sudirman No.28, Jakarta, 10210, Telp. 5727111, Fax. 5722550</v>
      </c>
      <c r="I64" s="98" t="s">
        <v>2810</v>
      </c>
      <c r="J64" s="99" t="s">
        <v>2811</v>
      </c>
      <c r="K64" s="100" t="s">
        <v>2083</v>
      </c>
      <c r="L64" s="101">
        <v>10210</v>
      </c>
      <c r="M64" s="102" t="s">
        <v>2812</v>
      </c>
      <c r="N64" s="103" t="s">
        <v>2813</v>
      </c>
      <c r="O64" s="104"/>
      <c r="P64" s="104" t="s">
        <v>84</v>
      </c>
      <c r="Q64" s="104"/>
      <c r="R64" s="104"/>
      <c r="S64" s="105">
        <v>13</v>
      </c>
      <c r="T64" s="105"/>
      <c r="U64" s="106">
        <v>0</v>
      </c>
      <c r="V64" s="106">
        <v>0</v>
      </c>
      <c r="W64" s="104" t="s">
        <v>2302</v>
      </c>
      <c r="X64" s="104" t="s">
        <v>2303</v>
      </c>
      <c r="Y64" s="104" t="str">
        <f>VLOOKUP(B64,'[1]Status Penjaminan'!$B$2:$E$95,3,0)</f>
        <v>Aktif</v>
      </c>
      <c r="Z64" s="104" t="s">
        <v>2304</v>
      </c>
    </row>
    <row r="65" spans="1:29" s="107" customFormat="1" ht="45" x14ac:dyDescent="0.2">
      <c r="A65" s="93">
        <f t="shared" si="1"/>
        <v>64</v>
      </c>
      <c r="B65" s="94" t="s">
        <v>2814</v>
      </c>
      <c r="C65" s="87" t="s">
        <v>2815</v>
      </c>
      <c r="D65" s="95" t="s">
        <v>2816</v>
      </c>
      <c r="E65" s="96" t="s">
        <v>2814</v>
      </c>
      <c r="F65" s="94" t="s">
        <v>76</v>
      </c>
      <c r="G65" s="97" t="s">
        <v>2817</v>
      </c>
      <c r="H65" s="97" t="str">
        <f t="shared" si="0"/>
        <v>Plaza ABDA Lt. 23, Jl. Jend. Sudirman Kav. 59, Jakarta, 12190, Telp. (021) 51401133, Fax. (021) 51401599</v>
      </c>
      <c r="I65" s="98" t="s">
        <v>2818</v>
      </c>
      <c r="J65" s="99" t="s">
        <v>2694</v>
      </c>
      <c r="K65" s="100" t="s">
        <v>2083</v>
      </c>
      <c r="L65" s="101">
        <v>12190</v>
      </c>
      <c r="M65" s="102" t="s">
        <v>2819</v>
      </c>
      <c r="N65" s="103" t="s">
        <v>2820</v>
      </c>
      <c r="O65" s="104" t="s">
        <v>77</v>
      </c>
      <c r="P65" s="104" t="s">
        <v>84</v>
      </c>
      <c r="Q65" s="104"/>
      <c r="R65" s="104"/>
      <c r="S65" s="105" t="e">
        <f>VLOOKUP(B65,#REF!,23,0)</f>
        <v>#REF!</v>
      </c>
      <c r="T65" s="105" t="e">
        <f>VLOOKUP(B65,#REF!,13,0)</f>
        <v>#REF!</v>
      </c>
      <c r="U65" s="106"/>
      <c r="V65" s="105"/>
      <c r="W65" s="104" t="s">
        <v>2302</v>
      </c>
      <c r="X65" s="104" t="s">
        <v>2303</v>
      </c>
      <c r="Y65" s="104" t="str">
        <f>VLOOKUP(B65,'[1]Status Penjaminan'!$B$2:$E$95,3,0)</f>
        <v>Aktif</v>
      </c>
      <c r="Z65" s="104" t="s">
        <v>2304</v>
      </c>
    </row>
    <row r="66" spans="1:29" s="107" customFormat="1" ht="45" x14ac:dyDescent="0.2">
      <c r="A66" s="93">
        <f t="shared" si="1"/>
        <v>65</v>
      </c>
      <c r="B66" s="94" t="s">
        <v>2821</v>
      </c>
      <c r="C66" s="87" t="s">
        <v>105</v>
      </c>
      <c r="D66" s="95" t="s">
        <v>2822</v>
      </c>
      <c r="E66" s="96" t="s">
        <v>2821</v>
      </c>
      <c r="F66" s="94" t="s">
        <v>76</v>
      </c>
      <c r="G66" s="97" t="s">
        <v>2823</v>
      </c>
      <c r="H66" s="97" t="str">
        <f t="shared" ref="H66:H129" si="2">I66&amp;", "&amp;J66&amp;", "&amp;K66&amp;", "&amp;L66&amp;", "&amp;M66&amp;", "&amp;N66</f>
        <v>Plaza Mandiri (Exim) Lt. 28, Jl. Gatot Subroto Kav. 36-38, Jakarta, 12190, Telp. 5263450, Fax. 5263507</v>
      </c>
      <c r="I66" s="98" t="s">
        <v>2824</v>
      </c>
      <c r="J66" s="99" t="s">
        <v>2825</v>
      </c>
      <c r="K66" s="100" t="s">
        <v>2083</v>
      </c>
      <c r="L66" s="101">
        <v>12190</v>
      </c>
      <c r="M66" s="102" t="s">
        <v>2826</v>
      </c>
      <c r="N66" s="103" t="s">
        <v>2827</v>
      </c>
      <c r="O66" s="104" t="s">
        <v>77</v>
      </c>
      <c r="P66" s="104" t="s">
        <v>84</v>
      </c>
      <c r="Q66" s="104"/>
      <c r="R66" s="104"/>
      <c r="S66" s="105" t="e">
        <f>VLOOKUP(B66,#REF!,23,0)</f>
        <v>#REF!</v>
      </c>
      <c r="T66" s="105" t="e">
        <f>VLOOKUP(B66,#REF!,13,0)</f>
        <v>#REF!</v>
      </c>
      <c r="U66" s="106"/>
      <c r="V66" s="105"/>
      <c r="W66" s="104" t="s">
        <v>2313</v>
      </c>
      <c r="X66" s="104" t="s">
        <v>2303</v>
      </c>
      <c r="Y66" s="104" t="str">
        <f>VLOOKUP(B66,'[1]Status Penjaminan'!$B$2:$E$95,3,0)</f>
        <v>Aktif</v>
      </c>
      <c r="Z66" s="104" t="s">
        <v>2304</v>
      </c>
    </row>
    <row r="67" spans="1:29" s="107" customFormat="1" ht="45" x14ac:dyDescent="0.2">
      <c r="A67" s="93">
        <f t="shared" ref="A67:A130" si="3">+A66+1</f>
        <v>66</v>
      </c>
      <c r="B67" s="94" t="s">
        <v>2828</v>
      </c>
      <c r="C67" s="87" t="s">
        <v>2829</v>
      </c>
      <c r="D67" s="95" t="s">
        <v>2830</v>
      </c>
      <c r="E67" s="96" t="s">
        <v>2828</v>
      </c>
      <c r="F67" s="94" t="s">
        <v>76</v>
      </c>
      <c r="G67" s="97" t="s">
        <v>2831</v>
      </c>
      <c r="H67" s="97" t="str">
        <f t="shared" si="2"/>
        <v>Jl. Sisingamangaraja No. 12, Kebayoran Baru, Jakarta Selatan, 12110, Telp. 72792999, Fax. 7398250</v>
      </c>
      <c r="I67" s="98" t="s">
        <v>2832</v>
      </c>
      <c r="J67" s="99" t="s">
        <v>2833</v>
      </c>
      <c r="K67" s="100" t="s">
        <v>139</v>
      </c>
      <c r="L67" s="101">
        <v>12110</v>
      </c>
      <c r="M67" s="102" t="s">
        <v>2834</v>
      </c>
      <c r="N67" s="103" t="s">
        <v>2835</v>
      </c>
      <c r="O67" s="104" t="s">
        <v>77</v>
      </c>
      <c r="P67" s="104" t="s">
        <v>84</v>
      </c>
      <c r="Q67" s="104"/>
      <c r="R67" s="104"/>
      <c r="S67" s="105"/>
      <c r="T67" s="105"/>
      <c r="U67" s="106" t="e">
        <f>VLOOKUP(B67,#REF!,11,0)</f>
        <v>#REF!</v>
      </c>
      <c r="V67" s="106" t="e">
        <f>VLOOKUP(B67,#REF!,12,0)</f>
        <v>#REF!</v>
      </c>
      <c r="W67" s="104" t="s">
        <v>2302</v>
      </c>
      <c r="X67" s="104" t="s">
        <v>2303</v>
      </c>
      <c r="Y67" s="104" t="str">
        <f>VLOOKUP(B67,'[1]Status Penjaminan'!$B$2:$E$95,3,0)</f>
        <v>Aktif</v>
      </c>
      <c r="Z67" s="104" t="s">
        <v>2304</v>
      </c>
    </row>
    <row r="68" spans="1:29" s="107" customFormat="1" ht="45" x14ac:dyDescent="0.2">
      <c r="A68" s="93">
        <f t="shared" si="3"/>
        <v>67</v>
      </c>
      <c r="B68" s="94" t="s">
        <v>2836</v>
      </c>
      <c r="C68" s="87" t="s">
        <v>106</v>
      </c>
      <c r="D68" s="95" t="s">
        <v>2837</v>
      </c>
      <c r="E68" s="96" t="s">
        <v>2836</v>
      </c>
      <c r="F68" s="94" t="s">
        <v>76</v>
      </c>
      <c r="G68" s="97" t="s">
        <v>2838</v>
      </c>
      <c r="H68" s="97" t="str">
        <f t="shared" si="2"/>
        <v>Menara Bank Mega Lantai 2, Jl. Kapten P. Tendean Kav. 12-14 A, Jakarta, 12790, Telp. 79175599, Fax. 79193900</v>
      </c>
      <c r="I68" s="98" t="s">
        <v>2839</v>
      </c>
      <c r="J68" s="99" t="s">
        <v>2840</v>
      </c>
      <c r="K68" s="100" t="s">
        <v>2083</v>
      </c>
      <c r="L68" s="101">
        <v>12790</v>
      </c>
      <c r="M68" s="102" t="s">
        <v>2841</v>
      </c>
      <c r="N68" s="103" t="s">
        <v>2842</v>
      </c>
      <c r="O68" s="104" t="s">
        <v>77</v>
      </c>
      <c r="P68" s="104" t="s">
        <v>84</v>
      </c>
      <c r="Q68" s="104"/>
      <c r="R68" s="104"/>
      <c r="S68" s="105" t="e">
        <f>VLOOKUP(B68,#REF!,23,0)</f>
        <v>#REF!</v>
      </c>
      <c r="T68" s="105" t="e">
        <f>VLOOKUP(B68,#REF!,13,0)</f>
        <v>#REF!</v>
      </c>
      <c r="U68" s="106"/>
      <c r="V68" s="105"/>
      <c r="W68" s="104" t="s">
        <v>2302</v>
      </c>
      <c r="X68" s="104" t="s">
        <v>2303</v>
      </c>
      <c r="Y68" s="104" t="str">
        <f>VLOOKUP(B68,'[1]Status Penjaminan'!$B$2:$E$95,3,0)</f>
        <v>Aktif</v>
      </c>
      <c r="Z68" s="104" t="s">
        <v>2304</v>
      </c>
      <c r="AA68" s="107" t="s">
        <v>2843</v>
      </c>
      <c r="AB68" s="110" t="s">
        <v>2372</v>
      </c>
      <c r="AC68" s="107" t="s">
        <v>2844</v>
      </c>
    </row>
    <row r="69" spans="1:29" s="107" customFormat="1" ht="45" x14ac:dyDescent="0.2">
      <c r="A69" s="93">
        <f t="shared" si="3"/>
        <v>68</v>
      </c>
      <c r="B69" s="94" t="s">
        <v>2845</v>
      </c>
      <c r="C69" s="87" t="s">
        <v>2846</v>
      </c>
      <c r="D69" s="95" t="s">
        <v>2847</v>
      </c>
      <c r="E69" s="96" t="s">
        <v>2845</v>
      </c>
      <c r="F69" s="94" t="s">
        <v>76</v>
      </c>
      <c r="G69" s="97" t="s">
        <v>2848</v>
      </c>
      <c r="H69" s="97" t="str">
        <f t="shared" si="2"/>
        <v>Gedung Bursa Efek Indonesia Tower I Lt. 18, Jl. Jend Sudirman Kav. 52-53, Jakarta, 12190, Telp. 5150888, Fax. 5150939</v>
      </c>
      <c r="I69" s="98" t="s">
        <v>2849</v>
      </c>
      <c r="J69" s="99" t="s">
        <v>2418</v>
      </c>
      <c r="K69" s="100" t="s">
        <v>2083</v>
      </c>
      <c r="L69" s="101">
        <v>12190</v>
      </c>
      <c r="M69" s="102" t="s">
        <v>2850</v>
      </c>
      <c r="N69" s="103" t="s">
        <v>2851</v>
      </c>
      <c r="O69" s="104"/>
      <c r="P69" s="104" t="s">
        <v>84</v>
      </c>
      <c r="Q69" s="104"/>
      <c r="R69" s="104"/>
      <c r="S69" s="105" t="e">
        <f>VLOOKUP(B69,#REF!,23,0)</f>
        <v>#REF!</v>
      </c>
      <c r="T69" s="105" t="e">
        <f>VLOOKUP(B69,#REF!,13,0)</f>
        <v>#REF!</v>
      </c>
      <c r="U69" s="106"/>
      <c r="V69" s="105"/>
      <c r="W69" s="104" t="s">
        <v>2302</v>
      </c>
      <c r="X69" s="104" t="s">
        <v>2303</v>
      </c>
      <c r="Y69" s="104" t="str">
        <f>VLOOKUP(B69,'[1]Status Penjaminan'!$B$2:$E$95,3,0)</f>
        <v>Tidak Aktif</v>
      </c>
      <c r="Z69" s="104" t="s">
        <v>2304</v>
      </c>
    </row>
    <row r="70" spans="1:29" s="107" customFormat="1" ht="45" x14ac:dyDescent="0.2">
      <c r="A70" s="93">
        <f t="shared" si="3"/>
        <v>69</v>
      </c>
      <c r="B70" s="94" t="s">
        <v>2852</v>
      </c>
      <c r="C70" s="87" t="s">
        <v>107</v>
      </c>
      <c r="D70" s="95" t="s">
        <v>2853</v>
      </c>
      <c r="E70" s="96" t="s">
        <v>2852</v>
      </c>
      <c r="F70" s="94" t="s">
        <v>76</v>
      </c>
      <c r="G70" s="97" t="s">
        <v>2854</v>
      </c>
      <c r="H70" s="97" t="str">
        <f t="shared" si="2"/>
        <v>Ruko Mediterania II Blok N 8 No. N-P, Pantai Indah Kapuk, Jakarta Utara, 14460, Telp : (021) 55966588, Fax : (021) 55966587</v>
      </c>
      <c r="I70" s="98" t="s">
        <v>2855</v>
      </c>
      <c r="J70" s="99" t="s">
        <v>2856</v>
      </c>
      <c r="K70" s="100" t="s">
        <v>154</v>
      </c>
      <c r="L70" s="101">
        <v>14460</v>
      </c>
      <c r="M70" s="102" t="s">
        <v>2857</v>
      </c>
      <c r="N70" s="103" t="s">
        <v>2858</v>
      </c>
      <c r="O70" s="104" t="s">
        <v>77</v>
      </c>
      <c r="P70" s="104"/>
      <c r="Q70" s="104"/>
      <c r="R70" s="104"/>
      <c r="S70" s="105" t="e">
        <f>VLOOKUP(B70,#REF!,23,0)</f>
        <v>#REF!</v>
      </c>
      <c r="T70" s="105" t="e">
        <f>VLOOKUP(B70,#REF!,13,0)</f>
        <v>#REF!</v>
      </c>
      <c r="U70" s="106"/>
      <c r="V70" s="105"/>
      <c r="W70" s="104" t="s">
        <v>2302</v>
      </c>
      <c r="X70" s="104" t="s">
        <v>2303</v>
      </c>
      <c r="Y70" s="104" t="e">
        <f>VLOOKUP(B70,'[1]Status Penjaminan'!$B$2:$E$95,3,0)</f>
        <v>#N/A</v>
      </c>
      <c r="Z70" s="104" t="s">
        <v>2304</v>
      </c>
    </row>
    <row r="71" spans="1:29" s="107" customFormat="1" ht="45" x14ac:dyDescent="0.2">
      <c r="A71" s="93">
        <f t="shared" si="3"/>
        <v>70</v>
      </c>
      <c r="B71" s="94" t="s">
        <v>2859</v>
      </c>
      <c r="C71" s="87" t="s">
        <v>2860</v>
      </c>
      <c r="D71" s="95" t="s">
        <v>2861</v>
      </c>
      <c r="E71" s="96" t="s">
        <v>2859</v>
      </c>
      <c r="F71" s="94" t="s">
        <v>76</v>
      </c>
      <c r="G71" s="97" t="s">
        <v>2862</v>
      </c>
      <c r="H71" s="97" t="str">
        <f t="shared" si="2"/>
        <v>Equity Tower Lt. 11, SCBD Lot 9, Jl. Jend. Sudirman Kav. 52-53, Jakarta , 12190, Telp. (021) 5255555, 5256666, Fax.  (021) 5271527</v>
      </c>
      <c r="I71" s="115" t="s">
        <v>2863</v>
      </c>
      <c r="J71" s="115" t="s">
        <v>2387</v>
      </c>
      <c r="K71" s="100" t="s">
        <v>400</v>
      </c>
      <c r="L71" s="104">
        <v>12190</v>
      </c>
      <c r="M71" s="116" t="s">
        <v>2864</v>
      </c>
      <c r="N71" s="116" t="s">
        <v>2865</v>
      </c>
      <c r="O71" s="104" t="s">
        <v>77</v>
      </c>
      <c r="P71" s="104" t="s">
        <v>84</v>
      </c>
      <c r="Q71" s="104"/>
      <c r="R71" s="104"/>
      <c r="S71" s="105" t="e">
        <f>VLOOKUP(B71,#REF!,23,0)</f>
        <v>#REF!</v>
      </c>
      <c r="T71" s="105" t="e">
        <f>VLOOKUP(B71,#REF!,13,0)</f>
        <v>#REF!</v>
      </c>
      <c r="U71" s="106"/>
      <c r="V71" s="105"/>
      <c r="W71" s="104" t="s">
        <v>2302</v>
      </c>
      <c r="X71" s="104" t="s">
        <v>2303</v>
      </c>
      <c r="Y71" s="104" t="str">
        <f>VLOOKUP(B71,'[1]Status Penjaminan'!$B$2:$E$95,3,0)</f>
        <v>Aktif</v>
      </c>
      <c r="Z71" s="104" t="s">
        <v>2304</v>
      </c>
    </row>
    <row r="72" spans="1:29" s="107" customFormat="1" ht="60" x14ac:dyDescent="0.2">
      <c r="A72" s="93">
        <f t="shared" si="3"/>
        <v>71</v>
      </c>
      <c r="B72" s="94" t="s">
        <v>2866</v>
      </c>
      <c r="C72" s="87" t="s">
        <v>2867</v>
      </c>
      <c r="D72" s="95" t="s">
        <v>2868</v>
      </c>
      <c r="E72" s="96" t="s">
        <v>2866</v>
      </c>
      <c r="F72" s="94" t="s">
        <v>76</v>
      </c>
      <c r="G72" s="97" t="s">
        <v>2869</v>
      </c>
      <c r="H72" s="97" t="str">
        <f t="shared" si="2"/>
        <v>Menara Kebon Sirih Lt. 1-4, Jl. Kebon Sirih No. 17-19, Jakarta, 10340, Telp.392-2000 (Hunting), 39836840, 39838850 (Corp Finance), Fax. 39836868 (General), 39836870 (Corp Finance)</v>
      </c>
      <c r="I72" s="98" t="s">
        <v>2870</v>
      </c>
      <c r="J72" s="99" t="s">
        <v>2871</v>
      </c>
      <c r="K72" s="100" t="s">
        <v>2083</v>
      </c>
      <c r="L72" s="101">
        <v>10340</v>
      </c>
      <c r="M72" s="102" t="s">
        <v>2872</v>
      </c>
      <c r="N72" s="103" t="s">
        <v>2873</v>
      </c>
      <c r="O72" s="104"/>
      <c r="P72" s="104" t="s">
        <v>84</v>
      </c>
      <c r="Q72" s="104"/>
      <c r="R72" s="104"/>
      <c r="S72" s="105" t="e">
        <f>VLOOKUP(B72,#REF!,23,0)</f>
        <v>#REF!</v>
      </c>
      <c r="T72" s="105" t="e">
        <f>VLOOKUP(B72,#REF!,13,0)</f>
        <v>#REF!</v>
      </c>
      <c r="U72" s="106"/>
      <c r="V72" s="105"/>
      <c r="W72" s="104" t="s">
        <v>2302</v>
      </c>
      <c r="X72" s="104" t="s">
        <v>2303</v>
      </c>
      <c r="Y72" s="104" t="str">
        <f>VLOOKUP(B72,'[1]Status Penjaminan'!$B$2:$E$95,3,0)</f>
        <v>Tidak Aktif</v>
      </c>
      <c r="Z72" s="104" t="s">
        <v>2304</v>
      </c>
    </row>
    <row r="73" spans="1:29" s="107" customFormat="1" ht="45" x14ac:dyDescent="0.2">
      <c r="A73" s="93">
        <f t="shared" si="3"/>
        <v>72</v>
      </c>
      <c r="B73" s="94" t="s">
        <v>2874</v>
      </c>
      <c r="C73" s="87" t="s">
        <v>108</v>
      </c>
      <c r="D73" s="95" t="s">
        <v>2875</v>
      </c>
      <c r="E73" s="96" t="s">
        <v>2874</v>
      </c>
      <c r="F73" s="94" t="s">
        <v>76</v>
      </c>
      <c r="G73" s="97" t="s">
        <v>2876</v>
      </c>
      <c r="H73" s="97" t="str">
        <f t="shared" si="2"/>
        <v>Sudirman Plaza - Indofood Tower Lt.17 , JL.Jend.Sudirman Kav.76-78, Jakarta, 12910, Telp. 57939929, Fax. 57939919</v>
      </c>
      <c r="I73" s="98" t="s">
        <v>2877</v>
      </c>
      <c r="J73" s="99" t="s">
        <v>2878</v>
      </c>
      <c r="K73" s="100" t="s">
        <v>2083</v>
      </c>
      <c r="L73" s="101">
        <v>12910</v>
      </c>
      <c r="M73" s="102" t="s">
        <v>2879</v>
      </c>
      <c r="N73" s="103" t="s">
        <v>2880</v>
      </c>
      <c r="O73" s="104" t="s">
        <v>77</v>
      </c>
      <c r="P73" s="104"/>
      <c r="Q73" s="104"/>
      <c r="R73" s="104"/>
      <c r="S73" s="105" t="e">
        <f>VLOOKUP(B73,#REF!,23,0)</f>
        <v>#REF!</v>
      </c>
      <c r="T73" s="105" t="e">
        <f>VLOOKUP(B73,#REF!,13,0)</f>
        <v>#REF!</v>
      </c>
      <c r="U73" s="106"/>
      <c r="V73" s="105"/>
      <c r="W73" s="104" t="s">
        <v>2313</v>
      </c>
      <c r="X73" s="104" t="s">
        <v>2303</v>
      </c>
      <c r="Y73" s="104" t="e">
        <f>VLOOKUP(B73,'[1]Status Penjaminan'!$B$2:$E$95,3,0)</f>
        <v>#N/A</v>
      </c>
      <c r="Z73" s="104" t="s">
        <v>2304</v>
      </c>
      <c r="AA73" s="107" t="s">
        <v>2881</v>
      </c>
      <c r="AB73" s="110" t="s">
        <v>2406</v>
      </c>
    </row>
    <row r="74" spans="1:29" s="107" customFormat="1" ht="45" x14ac:dyDescent="0.2">
      <c r="A74" s="93">
        <f t="shared" si="3"/>
        <v>73</v>
      </c>
      <c r="B74" s="94" t="s">
        <v>2882</v>
      </c>
      <c r="C74" s="87" t="s">
        <v>2883</v>
      </c>
      <c r="D74" s="95" t="s">
        <v>2884</v>
      </c>
      <c r="E74" s="96" t="s">
        <v>2882</v>
      </c>
      <c r="F74" s="94" t="s">
        <v>76</v>
      </c>
      <c r="G74" s="97" t="s">
        <v>2885</v>
      </c>
      <c r="H74" s="97" t="str">
        <f t="shared" si="2"/>
        <v>Wisma Indocement Lt.3, Jl.Jend.Sudirman Kav.70-71, Jakarta, 12910, Telp. 2510125, Fax. 2510126</v>
      </c>
      <c r="I74" s="98" t="s">
        <v>2886</v>
      </c>
      <c r="J74" s="99" t="s">
        <v>2887</v>
      </c>
      <c r="K74" s="100" t="s">
        <v>2083</v>
      </c>
      <c r="L74" s="101">
        <v>12910</v>
      </c>
      <c r="M74" s="102" t="s">
        <v>2888</v>
      </c>
      <c r="N74" s="103" t="s">
        <v>2889</v>
      </c>
      <c r="O74" s="104" t="s">
        <v>77</v>
      </c>
      <c r="P74" s="104" t="s">
        <v>84</v>
      </c>
      <c r="Q74" s="104" t="s">
        <v>2281</v>
      </c>
      <c r="R74" s="104">
        <v>55</v>
      </c>
      <c r="S74" s="105" t="e">
        <f>VLOOKUP(B74,#REF!,23,0)</f>
        <v>#REF!</v>
      </c>
      <c r="T74" s="105" t="e">
        <f>VLOOKUP(B74,#REF!,13,0)</f>
        <v>#REF!</v>
      </c>
      <c r="U74" s="106"/>
      <c r="V74" s="105"/>
      <c r="W74" s="104" t="s">
        <v>2302</v>
      </c>
      <c r="X74" s="104" t="s">
        <v>2303</v>
      </c>
      <c r="Y74" s="104" t="str">
        <f>VLOOKUP(B74,'[1]Status Penjaminan'!$B$2:$E$95,3,0)</f>
        <v>Aktif</v>
      </c>
      <c r="Z74" s="104" t="s">
        <v>2304</v>
      </c>
      <c r="AA74" s="107" t="s">
        <v>2890</v>
      </c>
      <c r="AB74" s="110" t="s">
        <v>2514</v>
      </c>
      <c r="AC74" s="107" t="s">
        <v>2891</v>
      </c>
    </row>
    <row r="75" spans="1:29" s="107" customFormat="1" ht="45" x14ac:dyDescent="0.2">
      <c r="A75" s="93">
        <f t="shared" si="3"/>
        <v>74</v>
      </c>
      <c r="B75" s="94" t="s">
        <v>2892</v>
      </c>
      <c r="C75" s="87" t="s">
        <v>109</v>
      </c>
      <c r="D75" s="95" t="s">
        <v>2893</v>
      </c>
      <c r="E75" s="96" t="s">
        <v>2892</v>
      </c>
      <c r="F75" s="94" t="s">
        <v>76</v>
      </c>
      <c r="G75" s="97" t="s">
        <v>2894</v>
      </c>
      <c r="H75" s="97" t="str">
        <f t="shared" si="2"/>
        <v>OCBC NISP Tower Lantai 21, Jl. Prof. Dr. Satrio Kav. 25, Jakarta, 12940, Tel. 021-29352788, 29352888, Fax 021-57944095</v>
      </c>
      <c r="I75" s="98" t="s">
        <v>2895</v>
      </c>
      <c r="J75" s="99" t="s">
        <v>2896</v>
      </c>
      <c r="K75" s="100" t="s">
        <v>2083</v>
      </c>
      <c r="L75" s="101">
        <v>12940</v>
      </c>
      <c r="M75" s="102" t="s">
        <v>2897</v>
      </c>
      <c r="N75" s="103" t="s">
        <v>2898</v>
      </c>
      <c r="O75" s="104" t="s">
        <v>77</v>
      </c>
      <c r="P75" s="104" t="s">
        <v>84</v>
      </c>
      <c r="Q75" s="104"/>
      <c r="R75" s="104"/>
      <c r="S75" s="105" t="e">
        <f>VLOOKUP(B75,#REF!,23,0)</f>
        <v>#REF!</v>
      </c>
      <c r="T75" s="105" t="e">
        <f>VLOOKUP(B75,#REF!,13,0)</f>
        <v>#REF!</v>
      </c>
      <c r="U75" s="106"/>
      <c r="V75" s="105"/>
      <c r="W75" s="104" t="s">
        <v>2302</v>
      </c>
      <c r="X75" s="104" t="s">
        <v>2303</v>
      </c>
      <c r="Y75" s="104" t="str">
        <f>VLOOKUP(B75,'[1]Status Penjaminan'!$B$2:$E$95,3,0)</f>
        <v>Aktif</v>
      </c>
      <c r="Z75" s="104" t="s">
        <v>2304</v>
      </c>
    </row>
    <row r="76" spans="1:29" s="107" customFormat="1" ht="45" x14ac:dyDescent="0.2">
      <c r="A76" s="93">
        <f t="shared" si="3"/>
        <v>75</v>
      </c>
      <c r="B76" s="94" t="s">
        <v>2899</v>
      </c>
      <c r="C76" s="87" t="s">
        <v>2900</v>
      </c>
      <c r="D76" s="95" t="s">
        <v>2901</v>
      </c>
      <c r="E76" s="96" t="s">
        <v>2899</v>
      </c>
      <c r="F76" s="94" t="s">
        <v>76</v>
      </c>
      <c r="G76" s="97" t="s">
        <v>2902</v>
      </c>
      <c r="H76" s="97" t="str">
        <f t="shared" si="2"/>
        <v>Sentral Senayan II Building, Lt. 9 Suite 209A, Jl. Asia Afrika No. 8, Gelora Bung Karno, Jakarta 10270, Telp. 021-29913300, Fax. 021-29913333</v>
      </c>
      <c r="I76" s="98" t="s">
        <v>2903</v>
      </c>
      <c r="J76" s="99" t="s">
        <v>2904</v>
      </c>
      <c r="K76" s="100" t="s">
        <v>2905</v>
      </c>
      <c r="L76" s="101" t="s">
        <v>2906</v>
      </c>
      <c r="M76" s="102" t="s">
        <v>2907</v>
      </c>
      <c r="N76" s="103" t="s">
        <v>2908</v>
      </c>
      <c r="O76" s="104" t="s">
        <v>77</v>
      </c>
      <c r="P76" s="104" t="s">
        <v>84</v>
      </c>
      <c r="Q76" s="104"/>
      <c r="R76" s="104"/>
      <c r="S76" s="105"/>
      <c r="T76" s="105"/>
      <c r="U76" s="106" t="e">
        <f>VLOOKUP(B76,#REF!,11,0)</f>
        <v>#REF!</v>
      </c>
      <c r="V76" s="106" t="e">
        <f>VLOOKUP(B76,#REF!,12,0)</f>
        <v>#REF!</v>
      </c>
      <c r="W76" s="104" t="s">
        <v>2302</v>
      </c>
      <c r="X76" s="104" t="s">
        <v>2303</v>
      </c>
      <c r="Y76" s="104" t="str">
        <f>VLOOKUP(B76,'[1]Status Penjaminan'!$B$2:$E$95,3,0)</f>
        <v>Tidak Aktif</v>
      </c>
      <c r="Z76" s="104" t="s">
        <v>2304</v>
      </c>
    </row>
    <row r="77" spans="1:29" s="107" customFormat="1" ht="45" x14ac:dyDescent="0.2">
      <c r="A77" s="93">
        <f t="shared" si="3"/>
        <v>76</v>
      </c>
      <c r="B77" s="94" t="s">
        <v>2909</v>
      </c>
      <c r="C77" s="87" t="s">
        <v>2910</v>
      </c>
      <c r="D77" s="95" t="s">
        <v>2911</v>
      </c>
      <c r="E77" s="96" t="s">
        <v>2909</v>
      </c>
      <c r="F77" s="94" t="s">
        <v>76</v>
      </c>
      <c r="G77" s="97" t="s">
        <v>2912</v>
      </c>
      <c r="H77" s="97" t="str">
        <f t="shared" si="2"/>
        <v>Menara Karya Lt. 6, JL HR Rasuna Said Blok X-5 Kav 1-2, Jakarta, 12950, Telp. (021) 25546700, Fax (021) 57944700</v>
      </c>
      <c r="I77" s="98" t="s">
        <v>2913</v>
      </c>
      <c r="J77" s="99" t="s">
        <v>2914</v>
      </c>
      <c r="K77" s="100" t="s">
        <v>2083</v>
      </c>
      <c r="L77" s="101">
        <v>12950</v>
      </c>
      <c r="M77" s="102" t="s">
        <v>2915</v>
      </c>
      <c r="N77" s="103" t="s">
        <v>2916</v>
      </c>
      <c r="O77" s="104" t="s">
        <v>77</v>
      </c>
      <c r="P77" s="104" t="s">
        <v>84</v>
      </c>
      <c r="Q77" s="104"/>
      <c r="R77" s="104">
        <v>55</v>
      </c>
      <c r="S77" s="105">
        <v>57</v>
      </c>
      <c r="T77" s="105">
        <v>685</v>
      </c>
      <c r="U77" s="106"/>
      <c r="V77" s="105"/>
      <c r="W77" s="104" t="s">
        <v>2302</v>
      </c>
      <c r="X77" s="104" t="s">
        <v>2303</v>
      </c>
      <c r="Y77" s="104" t="str">
        <f>VLOOKUP(B77,'[1]Status Penjaminan'!$B$2:$E$95,3,0)</f>
        <v>Aktif</v>
      </c>
      <c r="Z77" s="104" t="s">
        <v>2304</v>
      </c>
    </row>
    <row r="78" spans="1:29" s="107" customFormat="1" ht="60" x14ac:dyDescent="0.2">
      <c r="A78" s="93">
        <f t="shared" si="3"/>
        <v>77</v>
      </c>
      <c r="B78" s="94" t="s">
        <v>2917</v>
      </c>
      <c r="C78" s="87" t="s">
        <v>2918</v>
      </c>
      <c r="D78" s="95" t="s">
        <v>2919</v>
      </c>
      <c r="E78" s="96" t="s">
        <v>2917</v>
      </c>
      <c r="F78" s="94" t="s">
        <v>76</v>
      </c>
      <c r="G78" s="97" t="s">
        <v>2920</v>
      </c>
      <c r="H78" s="97" t="str">
        <f t="shared" si="2"/>
        <v>Deutsche Bank Building 15-04, Jl. Imam Bonjol No. 80, Jakarta, 10310, Telp. 3162077, 316 2078, Fax. 3162080</v>
      </c>
      <c r="I78" s="98" t="s">
        <v>2921</v>
      </c>
      <c r="J78" s="99" t="s">
        <v>2521</v>
      </c>
      <c r="K78" s="100" t="s">
        <v>2083</v>
      </c>
      <c r="L78" s="101">
        <v>10310</v>
      </c>
      <c r="M78" s="102" t="s">
        <v>2922</v>
      </c>
      <c r="N78" s="103" t="s">
        <v>2923</v>
      </c>
      <c r="O78" s="104" t="s">
        <v>77</v>
      </c>
      <c r="P78" s="104" t="s">
        <v>84</v>
      </c>
      <c r="Q78" s="104"/>
      <c r="R78" s="104"/>
      <c r="S78" s="105" t="e">
        <f>VLOOKUP(B78,#REF!,23,0)</f>
        <v>#REF!</v>
      </c>
      <c r="T78" s="105" t="e">
        <f>VLOOKUP(B78,#REF!,13,0)</f>
        <v>#REF!</v>
      </c>
      <c r="U78" s="106"/>
      <c r="V78" s="105"/>
      <c r="W78" s="104" t="s">
        <v>2302</v>
      </c>
      <c r="X78" s="104" t="s">
        <v>2303</v>
      </c>
      <c r="Y78" s="104" t="str">
        <f>VLOOKUP(B78,'[1]Status Penjaminan'!$B$2:$E$95,3,0)</f>
        <v>Aktif</v>
      </c>
      <c r="Z78" s="104" t="s">
        <v>2304</v>
      </c>
    </row>
    <row r="79" spans="1:29" s="107" customFormat="1" ht="45" x14ac:dyDescent="0.2">
      <c r="A79" s="93">
        <f t="shared" si="3"/>
        <v>78</v>
      </c>
      <c r="B79" s="94" t="s">
        <v>2924</v>
      </c>
      <c r="C79" s="87" t="s">
        <v>110</v>
      </c>
      <c r="D79" s="95" t="s">
        <v>2925</v>
      </c>
      <c r="E79" s="96" t="s">
        <v>2924</v>
      </c>
      <c r="F79" s="94" t="s">
        <v>76</v>
      </c>
      <c r="G79" s="117" t="s">
        <v>2926</v>
      </c>
      <c r="H79" s="97" t="str">
        <f t="shared" si="2"/>
        <v xml:space="preserve">Patra Jasa Office Tower Lt. 16 Ruang 1621,  Jl. Jend. Gatot Subroto Kav. 32-34 , Jakarta  , 12950, , </v>
      </c>
      <c r="I79" s="98" t="s">
        <v>2927</v>
      </c>
      <c r="J79" s="99" t="s">
        <v>2928</v>
      </c>
      <c r="K79" s="100" t="s">
        <v>2929</v>
      </c>
      <c r="L79" s="101">
        <v>12950</v>
      </c>
      <c r="M79" s="102"/>
      <c r="N79" s="103"/>
      <c r="O79" s="104" t="s">
        <v>77</v>
      </c>
      <c r="P79" s="104" t="s">
        <v>84</v>
      </c>
      <c r="Q79" s="104" t="s">
        <v>2281</v>
      </c>
      <c r="R79" s="104"/>
      <c r="S79" s="105" t="e">
        <f>VLOOKUP(B79,#REF!,23,0)</f>
        <v>#REF!</v>
      </c>
      <c r="T79" s="105" t="e">
        <f>VLOOKUP(B79,#REF!,13,0)</f>
        <v>#REF!</v>
      </c>
      <c r="U79" s="106"/>
      <c r="V79" s="105"/>
      <c r="W79" s="104" t="s">
        <v>2313</v>
      </c>
      <c r="X79" s="104" t="s">
        <v>2303</v>
      </c>
      <c r="Y79" s="104" t="str">
        <f>VLOOKUP(B79,'[1]Status Penjaminan'!$B$2:$E$95,3,0)</f>
        <v>Tidak Aktif</v>
      </c>
      <c r="Z79" s="104" t="s">
        <v>2708</v>
      </c>
    </row>
    <row r="80" spans="1:29" s="107" customFormat="1" ht="60.75" customHeight="1" x14ac:dyDescent="0.2">
      <c r="A80" s="93">
        <f t="shared" si="3"/>
        <v>79</v>
      </c>
      <c r="B80" s="94" t="s">
        <v>2930</v>
      </c>
      <c r="C80" s="87" t="s">
        <v>2931</v>
      </c>
      <c r="D80" s="95" t="s">
        <v>2932</v>
      </c>
      <c r="E80" s="96" t="s">
        <v>2930</v>
      </c>
      <c r="F80" s="94" t="s">
        <v>76</v>
      </c>
      <c r="G80" s="97" t="s">
        <v>2933</v>
      </c>
      <c r="H80" s="97" t="str">
        <f t="shared" si="2"/>
        <v>Plaza Lippo lantai 14, Suite 1401, Jl. Jend. Sudirman Kav. 25, Jakarta, 12920, Telp. 5204599, 5204955, Fax. 5204598</v>
      </c>
      <c r="I80" s="98" t="s">
        <v>2934</v>
      </c>
      <c r="J80" s="99" t="s">
        <v>2935</v>
      </c>
      <c r="K80" s="100" t="s">
        <v>2083</v>
      </c>
      <c r="L80" s="101">
        <v>12920</v>
      </c>
      <c r="M80" s="102" t="s">
        <v>2936</v>
      </c>
      <c r="N80" s="103" t="s">
        <v>2937</v>
      </c>
      <c r="O80" s="104" t="s">
        <v>77</v>
      </c>
      <c r="P80" s="104" t="s">
        <v>84</v>
      </c>
      <c r="Q80" s="104"/>
      <c r="R80" s="104"/>
      <c r="S80" s="105" t="e">
        <f>VLOOKUP(B80,#REF!,23,0)</f>
        <v>#REF!</v>
      </c>
      <c r="T80" s="105" t="e">
        <f>VLOOKUP(B80,#REF!,13,0)</f>
        <v>#REF!</v>
      </c>
      <c r="U80" s="106"/>
      <c r="V80" s="105"/>
      <c r="W80" s="104" t="s">
        <v>2313</v>
      </c>
      <c r="X80" s="104" t="s">
        <v>2303</v>
      </c>
      <c r="Y80" s="104" t="str">
        <f>VLOOKUP(B80,'[1]Status Penjaminan'!$B$2:$E$95,3,0)</f>
        <v>Aktif</v>
      </c>
      <c r="Z80" s="104" t="s">
        <v>2304</v>
      </c>
    </row>
    <row r="81" spans="1:29" s="107" customFormat="1" ht="60" x14ac:dyDescent="0.2">
      <c r="A81" s="93">
        <f t="shared" si="3"/>
        <v>80</v>
      </c>
      <c r="B81" s="94" t="s">
        <v>2938</v>
      </c>
      <c r="C81" s="87" t="s">
        <v>2939</v>
      </c>
      <c r="D81" s="95" t="s">
        <v>2940</v>
      </c>
      <c r="E81" s="96" t="s">
        <v>2938</v>
      </c>
      <c r="F81" s="94" t="s">
        <v>76</v>
      </c>
      <c r="G81" s="97" t="s">
        <v>2941</v>
      </c>
      <c r="H81" s="97" t="str">
        <f t="shared" si="2"/>
        <v>Cyber 2 Tower Lt. 22 Unit A-D, Jl. H.R. Rasuna Said Blok X-5 No. 13, Kuningan Timur, Jakarta Selatan, 12950, Telp  (021) 29915300, Fax (021) 29021497</v>
      </c>
      <c r="I81" s="98" t="s">
        <v>2942</v>
      </c>
      <c r="J81" s="99" t="s">
        <v>2943</v>
      </c>
      <c r="K81" s="102" t="s">
        <v>2944</v>
      </c>
      <c r="L81" s="101">
        <v>12950</v>
      </c>
      <c r="M81" s="102" t="s">
        <v>2945</v>
      </c>
      <c r="N81" s="103" t="s">
        <v>2946</v>
      </c>
      <c r="O81" s="104" t="s">
        <v>77</v>
      </c>
      <c r="P81" s="104"/>
      <c r="Q81" s="104"/>
      <c r="R81" s="104"/>
      <c r="S81" s="105" t="e">
        <f>VLOOKUP(B81,#REF!,23,0)</f>
        <v>#REF!</v>
      </c>
      <c r="T81" s="105" t="e">
        <f>VLOOKUP(B81,#REF!,13,0)</f>
        <v>#REF!</v>
      </c>
      <c r="U81" s="106"/>
      <c r="V81" s="105"/>
      <c r="W81" s="104" t="s">
        <v>2313</v>
      </c>
      <c r="X81" s="104" t="s">
        <v>2303</v>
      </c>
      <c r="Y81" s="104" t="e">
        <f>VLOOKUP(B81,'[1]Status Penjaminan'!$B$2:$E$95,3,0)</f>
        <v>#N/A</v>
      </c>
      <c r="Z81" s="104" t="s">
        <v>2304</v>
      </c>
    </row>
    <row r="82" spans="1:29" s="107" customFormat="1" ht="45" x14ac:dyDescent="0.2">
      <c r="A82" s="93">
        <f t="shared" si="3"/>
        <v>81</v>
      </c>
      <c r="B82" s="94" t="s">
        <v>2947</v>
      </c>
      <c r="C82" s="87" t="s">
        <v>2948</v>
      </c>
      <c r="D82" s="95" t="s">
        <v>2949</v>
      </c>
      <c r="E82" s="96" t="s">
        <v>2947</v>
      </c>
      <c r="F82" s="94" t="s">
        <v>76</v>
      </c>
      <c r="G82" s="97" t="s">
        <v>2950</v>
      </c>
      <c r="H82" s="97" t="str">
        <f t="shared" si="2"/>
        <v>Plaza Bapindo, Mandiri Tower Lt. 16, Jl Jendral Sudirman Kav 54 -55, Jakarta, 12190, Telp. (021) 5277008 , Fax: (021) 5277009</v>
      </c>
      <c r="I82" s="98" t="s">
        <v>2951</v>
      </c>
      <c r="J82" s="99" t="s">
        <v>2952</v>
      </c>
      <c r="K82" s="100" t="s">
        <v>2083</v>
      </c>
      <c r="L82" s="101">
        <v>12190</v>
      </c>
      <c r="M82" s="102" t="s">
        <v>2953</v>
      </c>
      <c r="N82" s="103" t="s">
        <v>2954</v>
      </c>
      <c r="O82" s="104" t="s">
        <v>77</v>
      </c>
      <c r="P82" s="104" t="s">
        <v>84</v>
      </c>
      <c r="Q82" s="104"/>
      <c r="R82" s="104"/>
      <c r="S82" s="105" t="e">
        <f>VLOOKUP(B82,#REF!,23,0)</f>
        <v>#REF!</v>
      </c>
      <c r="T82" s="105" t="e">
        <f>VLOOKUP(B82,#REF!,13,0)</f>
        <v>#REF!</v>
      </c>
      <c r="U82" s="106"/>
      <c r="V82" s="105"/>
      <c r="W82" s="104" t="s">
        <v>2313</v>
      </c>
      <c r="X82" s="104" t="s">
        <v>2303</v>
      </c>
      <c r="Y82" s="104" t="str">
        <f>VLOOKUP(B82,'[1]Status Penjaminan'!$B$2:$E$95,3,0)</f>
        <v>Tidak Aktif</v>
      </c>
      <c r="Z82" s="104" t="s">
        <v>2304</v>
      </c>
    </row>
    <row r="83" spans="1:29" s="107" customFormat="1" ht="45" x14ac:dyDescent="0.2">
      <c r="A83" s="93">
        <f t="shared" si="3"/>
        <v>82</v>
      </c>
      <c r="B83" s="94" t="s">
        <v>2955</v>
      </c>
      <c r="C83" s="87" t="s">
        <v>2956</v>
      </c>
      <c r="D83" s="95" t="s">
        <v>2957</v>
      </c>
      <c r="E83" s="96" t="s">
        <v>2955</v>
      </c>
      <c r="F83" s="94" t="s">
        <v>76</v>
      </c>
      <c r="G83" s="97" t="s">
        <v>2958</v>
      </c>
      <c r="H83" s="97" t="str">
        <f t="shared" si="2"/>
        <v>Wisma ANZ (d/h Standard Chartered Bank Bldg) 18th Fl., Jl. Jend Sudirman Kav. 33A, Jakarta, 10220, Telp. 574 6961, Fax. 574 5864</v>
      </c>
      <c r="I83" s="98" t="s">
        <v>2959</v>
      </c>
      <c r="J83" s="99" t="s">
        <v>2960</v>
      </c>
      <c r="K83" s="100" t="s">
        <v>2083</v>
      </c>
      <c r="L83" s="101">
        <v>10220</v>
      </c>
      <c r="M83" s="102" t="s">
        <v>2961</v>
      </c>
      <c r="N83" s="103" t="s">
        <v>2962</v>
      </c>
      <c r="O83" s="104" t="s">
        <v>77</v>
      </c>
      <c r="P83" s="104"/>
      <c r="Q83" s="104"/>
      <c r="R83" s="104"/>
      <c r="S83" s="105" t="e">
        <f>VLOOKUP(B83,#REF!,23,0)</f>
        <v>#REF!</v>
      </c>
      <c r="T83" s="105" t="e">
        <f>VLOOKUP(B83,#REF!,13,0)</f>
        <v>#REF!</v>
      </c>
      <c r="U83" s="106"/>
      <c r="V83" s="105"/>
      <c r="W83" s="104" t="s">
        <v>2302</v>
      </c>
      <c r="X83" s="104" t="s">
        <v>2303</v>
      </c>
      <c r="Y83" s="104" t="e">
        <f>VLOOKUP(B83,'[1]Status Penjaminan'!$B$2:$E$95,3,0)</f>
        <v>#N/A</v>
      </c>
      <c r="Z83" s="104" t="s">
        <v>2304</v>
      </c>
    </row>
    <row r="84" spans="1:29" s="107" customFormat="1" ht="45" x14ac:dyDescent="0.2">
      <c r="A84" s="93">
        <f t="shared" si="3"/>
        <v>83</v>
      </c>
      <c r="B84" s="94" t="s">
        <v>2963</v>
      </c>
      <c r="C84" s="87" t="s">
        <v>111</v>
      </c>
      <c r="D84" s="95" t="s">
        <v>2964</v>
      </c>
      <c r="E84" s="96" t="s">
        <v>2963</v>
      </c>
      <c r="F84" s="94" t="s">
        <v>76</v>
      </c>
      <c r="G84" s="97" t="s">
        <v>2965</v>
      </c>
      <c r="H84" s="97" t="str">
        <f t="shared" si="2"/>
        <v>Sona Topas Tower Lt. 18, Jl. Jend. Sudirman Kav. 26, Jakarta, 12920, Telp. 2524930, 2524960, Fax. 2524931</v>
      </c>
      <c r="I84" s="98" t="s">
        <v>2966</v>
      </c>
      <c r="J84" s="99" t="s">
        <v>2634</v>
      </c>
      <c r="K84" s="100" t="s">
        <v>2083</v>
      </c>
      <c r="L84" s="101">
        <v>12920</v>
      </c>
      <c r="M84" s="102" t="s">
        <v>2967</v>
      </c>
      <c r="N84" s="103" t="s">
        <v>2968</v>
      </c>
      <c r="O84" s="104"/>
      <c r="P84" s="104" t="s">
        <v>84</v>
      </c>
      <c r="Q84" s="104"/>
      <c r="R84" s="104"/>
      <c r="S84" s="105" t="e">
        <f>VLOOKUP(B84,#REF!,23,0)</f>
        <v>#REF!</v>
      </c>
      <c r="T84" s="105" t="e">
        <f>VLOOKUP(B84,#REF!,13,0)</f>
        <v>#REF!</v>
      </c>
      <c r="U84" s="106"/>
      <c r="V84" s="105"/>
      <c r="W84" s="104" t="s">
        <v>2302</v>
      </c>
      <c r="X84" s="104" t="s">
        <v>2303</v>
      </c>
      <c r="Y84" s="104" t="str">
        <f>VLOOKUP(B84,'[1]Status Penjaminan'!$B$2:$E$95,3,0)</f>
        <v>Aktif</v>
      </c>
      <c r="Z84" s="104" t="s">
        <v>2304</v>
      </c>
    </row>
    <row r="85" spans="1:29" s="107" customFormat="1" ht="45" x14ac:dyDescent="0.2">
      <c r="A85" s="93">
        <f t="shared" si="3"/>
        <v>84</v>
      </c>
      <c r="B85" s="94" t="s">
        <v>2969</v>
      </c>
      <c r="C85" s="87" t="s">
        <v>2970</v>
      </c>
      <c r="D85" s="95" t="s">
        <v>2971</v>
      </c>
      <c r="E85" s="96" t="s">
        <v>2969</v>
      </c>
      <c r="F85" s="94" t="s">
        <v>76</v>
      </c>
      <c r="G85" s="97" t="s">
        <v>2972</v>
      </c>
      <c r="H85" s="97" t="str">
        <f t="shared" si="2"/>
        <v>Gd. BEJ  Tower I Lt. 17, Suite 1706 A, Jl. Jend. Sudirman  Kav.52-53, Jakarta, 12190, Telp. 515 5456, Fax. 515 5466</v>
      </c>
      <c r="I85" s="98" t="s">
        <v>2973</v>
      </c>
      <c r="J85" s="99" t="s">
        <v>2974</v>
      </c>
      <c r="K85" s="100" t="s">
        <v>2083</v>
      </c>
      <c r="L85" s="101">
        <v>12190</v>
      </c>
      <c r="M85" s="102" t="s">
        <v>2975</v>
      </c>
      <c r="N85" s="103" t="s">
        <v>2976</v>
      </c>
      <c r="O85" s="104" t="s">
        <v>77</v>
      </c>
      <c r="P85" s="104" t="s">
        <v>84</v>
      </c>
      <c r="Q85" s="104"/>
      <c r="R85" s="104"/>
      <c r="S85" s="105" t="e">
        <f>VLOOKUP(B85,#REF!,23,0)</f>
        <v>#REF!</v>
      </c>
      <c r="T85" s="105" t="e">
        <f>VLOOKUP(B85,#REF!,13,0)</f>
        <v>#REF!</v>
      </c>
      <c r="U85" s="106"/>
      <c r="V85" s="105"/>
      <c r="W85" s="104" t="s">
        <v>2302</v>
      </c>
      <c r="X85" s="104" t="s">
        <v>2303</v>
      </c>
      <c r="Y85" s="104" t="str">
        <f>VLOOKUP(B85,'[1]Status Penjaminan'!$B$2:$E$95,3,0)</f>
        <v>Aktif</v>
      </c>
      <c r="Z85" s="104" t="s">
        <v>2304</v>
      </c>
    </row>
    <row r="86" spans="1:29" s="107" customFormat="1" ht="45" x14ac:dyDescent="0.2">
      <c r="A86" s="93">
        <f t="shared" si="3"/>
        <v>85</v>
      </c>
      <c r="B86" s="94" t="s">
        <v>2977</v>
      </c>
      <c r="C86" s="87" t="s">
        <v>2978</v>
      </c>
      <c r="D86" s="95" t="s">
        <v>2979</v>
      </c>
      <c r="E86" s="96" t="s">
        <v>2977</v>
      </c>
      <c r="F86" s="94" t="s">
        <v>76</v>
      </c>
      <c r="G86" s="97" t="s">
        <v>2980</v>
      </c>
      <c r="H86" s="97" t="str">
        <f t="shared" si="2"/>
        <v>Gedung Bursa Efek Indonesia, Menara 2, Suite 1705, Jl. Jend. Sudirman Kav. 52-53, Jakarta, 12190, Telp. 5153055, Fax. 5153061</v>
      </c>
      <c r="I86" s="98" t="s">
        <v>2981</v>
      </c>
      <c r="J86" s="99" t="s">
        <v>2387</v>
      </c>
      <c r="K86" s="100" t="s">
        <v>2083</v>
      </c>
      <c r="L86" s="101">
        <v>12190</v>
      </c>
      <c r="M86" s="102" t="s">
        <v>2982</v>
      </c>
      <c r="N86" s="103" t="s">
        <v>2983</v>
      </c>
      <c r="O86" s="104" t="s">
        <v>77</v>
      </c>
      <c r="P86" s="104" t="s">
        <v>84</v>
      </c>
      <c r="Q86" s="104"/>
      <c r="R86" s="104">
        <v>115</v>
      </c>
      <c r="S86" s="105" t="e">
        <f>VLOOKUP(B86,#REF!,23,0)</f>
        <v>#REF!</v>
      </c>
      <c r="T86" s="105" t="e">
        <f>VLOOKUP(B86,#REF!,13,0)</f>
        <v>#REF!</v>
      </c>
      <c r="U86" s="106" t="e">
        <f>VLOOKUP(B86,#REF!,11,0)</f>
        <v>#REF!</v>
      </c>
      <c r="V86" s="106" t="e">
        <f>VLOOKUP(B86,#REF!,12,0)</f>
        <v>#REF!</v>
      </c>
      <c r="W86" s="104" t="s">
        <v>2302</v>
      </c>
      <c r="X86" s="104" t="s">
        <v>2303</v>
      </c>
      <c r="Y86" s="104" t="str">
        <f>VLOOKUP(B86,'[1]Status Penjaminan'!$B$2:$E$95,3,0)</f>
        <v>Aktif</v>
      </c>
      <c r="Z86" s="104" t="s">
        <v>2304</v>
      </c>
    </row>
    <row r="87" spans="1:29" s="107" customFormat="1" ht="45" x14ac:dyDescent="0.2">
      <c r="A87" s="93">
        <f t="shared" si="3"/>
        <v>86</v>
      </c>
      <c r="B87" s="94" t="s">
        <v>2984</v>
      </c>
      <c r="C87" s="87" t="s">
        <v>2985</v>
      </c>
      <c r="D87" s="95" t="s">
        <v>2986</v>
      </c>
      <c r="E87" s="96" t="s">
        <v>2984</v>
      </c>
      <c r="F87" s="94" t="s">
        <v>76</v>
      </c>
      <c r="G87" s="97" t="s">
        <v>2987</v>
      </c>
      <c r="H87" s="97" t="str">
        <f t="shared" si="2"/>
        <v>Cyber 2 Tower 20th floor,  Suite 2001, Jl. H.R. Rasuna Said Blok X-5 No. 13, Jakarta, 12950, Telp. 30026700,  Fax. 30026710</v>
      </c>
      <c r="I87" s="98" t="s">
        <v>2988</v>
      </c>
      <c r="J87" s="99" t="s">
        <v>2943</v>
      </c>
      <c r="K87" s="100" t="s">
        <v>2083</v>
      </c>
      <c r="L87" s="101">
        <v>12950</v>
      </c>
      <c r="M87" s="102" t="s">
        <v>2989</v>
      </c>
      <c r="N87" s="103" t="s">
        <v>2990</v>
      </c>
      <c r="O87" s="104" t="s">
        <v>77</v>
      </c>
      <c r="P87" s="104"/>
      <c r="Q87" s="104" t="s">
        <v>2281</v>
      </c>
      <c r="R87" s="104"/>
      <c r="S87" s="105" t="e">
        <f>VLOOKUP(B87,#REF!,23,0)</f>
        <v>#REF!</v>
      </c>
      <c r="T87" s="105" t="e">
        <f>VLOOKUP(B87,#REF!,13,0)</f>
        <v>#REF!</v>
      </c>
      <c r="U87" s="106"/>
      <c r="V87" s="105"/>
      <c r="W87" s="104" t="s">
        <v>2302</v>
      </c>
      <c r="X87" s="104" t="s">
        <v>2303</v>
      </c>
      <c r="Y87" s="104" t="e">
        <f>VLOOKUP(B87,'[1]Status Penjaminan'!$B$2:$E$95,3,0)</f>
        <v>#N/A</v>
      </c>
      <c r="Z87" s="104" t="s">
        <v>2304</v>
      </c>
    </row>
    <row r="88" spans="1:29" s="107" customFormat="1" ht="60" x14ac:dyDescent="0.2">
      <c r="A88" s="93">
        <f t="shared" si="3"/>
        <v>87</v>
      </c>
      <c r="B88" s="94" t="s">
        <v>2991</v>
      </c>
      <c r="C88" s="87" t="s">
        <v>112</v>
      </c>
      <c r="D88" s="95" t="s">
        <v>2992</v>
      </c>
      <c r="E88" s="96" t="s">
        <v>2991</v>
      </c>
      <c r="F88" s="94" t="s">
        <v>76</v>
      </c>
      <c r="G88" s="97" t="s">
        <v>2993</v>
      </c>
      <c r="H88" s="97" t="str">
        <f t="shared" si="2"/>
        <v>ANZ Tower (d/h Wisma Standard Chartered Bank), Lt 23 B, Jl. Jend. Sudirman Kav 33 A, Jakarta, 10220, Telp. (021) 57900800, Fax (021) 57900809</v>
      </c>
      <c r="I88" s="98" t="s">
        <v>2994</v>
      </c>
      <c r="J88" s="99" t="s">
        <v>2995</v>
      </c>
      <c r="K88" s="100" t="s">
        <v>2083</v>
      </c>
      <c r="L88" s="101">
        <v>10220</v>
      </c>
      <c r="M88" s="102" t="s">
        <v>2996</v>
      </c>
      <c r="N88" s="103" t="s">
        <v>2997</v>
      </c>
      <c r="O88" s="104" t="s">
        <v>77</v>
      </c>
      <c r="P88" s="104" t="s">
        <v>84</v>
      </c>
      <c r="Q88" s="104" t="s">
        <v>2281</v>
      </c>
      <c r="R88" s="104"/>
      <c r="S88" s="105" t="e">
        <f>VLOOKUP(B88,#REF!,23,0)</f>
        <v>#REF!</v>
      </c>
      <c r="T88" s="105" t="e">
        <f>VLOOKUP(B88,#REF!,13,0)</f>
        <v>#REF!</v>
      </c>
      <c r="U88" s="106"/>
      <c r="V88" s="105"/>
      <c r="W88" s="104" t="s">
        <v>2313</v>
      </c>
      <c r="X88" s="104" t="s">
        <v>2303</v>
      </c>
      <c r="Y88" s="104" t="str">
        <f>VLOOKUP(B88,'[1]Status Penjaminan'!$B$2:$E$95,3,0)</f>
        <v>Aktif</v>
      </c>
      <c r="Z88" s="104" t="s">
        <v>2304</v>
      </c>
      <c r="AA88" s="107" t="s">
        <v>2998</v>
      </c>
      <c r="AB88" s="110" t="s">
        <v>2999</v>
      </c>
      <c r="AC88" s="107" t="s">
        <v>3000</v>
      </c>
    </row>
    <row r="89" spans="1:29" s="107" customFormat="1" ht="45" x14ac:dyDescent="0.2">
      <c r="A89" s="93">
        <f t="shared" si="3"/>
        <v>88</v>
      </c>
      <c r="B89" s="94" t="s">
        <v>3001</v>
      </c>
      <c r="C89" s="87" t="s">
        <v>905</v>
      </c>
      <c r="D89" s="95" t="s">
        <v>3002</v>
      </c>
      <c r="E89" s="96" t="s">
        <v>3001</v>
      </c>
      <c r="F89" s="94" t="s">
        <v>76</v>
      </c>
      <c r="G89" s="97" t="s">
        <v>3003</v>
      </c>
      <c r="H89" s="97" t="str">
        <f t="shared" si="2"/>
        <v>The East Tower Lt. 16, Jl Lingkar Mega Kuningan Kav E3.2.No. 1, Jakarta, 12950, Telp. 25556138 , Fax. 25556139</v>
      </c>
      <c r="I89" s="118" t="s">
        <v>3004</v>
      </c>
      <c r="J89" s="119" t="s">
        <v>3005</v>
      </c>
      <c r="K89" s="100" t="s">
        <v>2083</v>
      </c>
      <c r="L89" s="109">
        <v>12950</v>
      </c>
      <c r="M89" s="120" t="s">
        <v>3006</v>
      </c>
      <c r="N89" s="121" t="s">
        <v>3007</v>
      </c>
      <c r="O89" s="104" t="s">
        <v>77</v>
      </c>
      <c r="P89" s="104"/>
      <c r="Q89" s="104"/>
      <c r="R89" s="104"/>
      <c r="S89" s="105" t="e">
        <f>VLOOKUP(B89,#REF!,23,0)</f>
        <v>#REF!</v>
      </c>
      <c r="T89" s="105" t="e">
        <f>VLOOKUP(B89,#REF!,13,0)</f>
        <v>#REF!</v>
      </c>
      <c r="U89" s="106" t="e">
        <f>VLOOKUP(B89,#REF!,11,0)</f>
        <v>#REF!</v>
      </c>
      <c r="V89" s="106" t="e">
        <f>VLOOKUP(B89,#REF!,12,0)</f>
        <v>#REF!</v>
      </c>
      <c r="W89" s="104" t="s">
        <v>2302</v>
      </c>
      <c r="X89" s="104" t="s">
        <v>2303</v>
      </c>
      <c r="Y89" s="104" t="e">
        <f>VLOOKUP(B89,'[1]Status Penjaminan'!$B$2:$E$95,3,0)</f>
        <v>#N/A</v>
      </c>
      <c r="Z89" s="104" t="s">
        <v>2304</v>
      </c>
    </row>
    <row r="90" spans="1:29" s="107" customFormat="1" ht="45" x14ac:dyDescent="0.2">
      <c r="A90" s="93">
        <f t="shared" si="3"/>
        <v>89</v>
      </c>
      <c r="B90" s="94" t="s">
        <v>3008</v>
      </c>
      <c r="C90" s="87" t="s">
        <v>3009</v>
      </c>
      <c r="D90" s="95" t="s">
        <v>3010</v>
      </c>
      <c r="E90" s="96" t="s">
        <v>3008</v>
      </c>
      <c r="F90" s="94" t="s">
        <v>76</v>
      </c>
      <c r="G90" s="97" t="s">
        <v>3011</v>
      </c>
      <c r="H90" s="97" t="str">
        <f t="shared" si="2"/>
        <v>Sona Topas Tower Lt. 10, Jl. Jend. Sudirman Kav. 26, Jakarta, 12920, Telp. 2506233, Fax. 2506232</v>
      </c>
      <c r="I90" s="98" t="s">
        <v>3012</v>
      </c>
      <c r="J90" s="99" t="s">
        <v>2634</v>
      </c>
      <c r="K90" s="100" t="s">
        <v>2083</v>
      </c>
      <c r="L90" s="101">
        <v>12920</v>
      </c>
      <c r="M90" s="102" t="s">
        <v>3013</v>
      </c>
      <c r="N90" s="103" t="s">
        <v>3014</v>
      </c>
      <c r="O90" s="104" t="s">
        <v>77</v>
      </c>
      <c r="P90" s="104"/>
      <c r="Q90" s="104"/>
      <c r="R90" s="104"/>
      <c r="S90" s="105" t="e">
        <f>VLOOKUP(B90,#REF!,23,0)</f>
        <v>#REF!</v>
      </c>
      <c r="T90" s="105" t="e">
        <f>VLOOKUP(B90,#REF!,13,0)</f>
        <v>#REF!</v>
      </c>
      <c r="U90" s="106"/>
      <c r="V90" s="105"/>
      <c r="W90" s="104" t="s">
        <v>2302</v>
      </c>
      <c r="X90" s="104" t="s">
        <v>2338</v>
      </c>
      <c r="Y90" s="104" t="e">
        <f>VLOOKUP(B90,'[1]Status Penjaminan'!$B$2:$E$95,3,0)</f>
        <v>#N/A</v>
      </c>
      <c r="Z90" s="104" t="s">
        <v>2304</v>
      </c>
    </row>
    <row r="91" spans="1:29" s="107" customFormat="1" ht="60" x14ac:dyDescent="0.2">
      <c r="A91" s="93">
        <f t="shared" si="3"/>
        <v>90</v>
      </c>
      <c r="B91" s="94" t="s">
        <v>3015</v>
      </c>
      <c r="C91" s="87" t="s">
        <v>3016</v>
      </c>
      <c r="D91" s="95" t="s">
        <v>3017</v>
      </c>
      <c r="E91" s="96" t="s">
        <v>3015</v>
      </c>
      <c r="F91" s="94" t="s">
        <v>76</v>
      </c>
      <c r="G91" s="97" t="s">
        <v>3018</v>
      </c>
      <c r="H91" s="97" t="str">
        <f t="shared" si="2"/>
        <v>Equity Tower Buliding, 12th Floor Unit A &amp; E, Sudirman Central Business District (SCBD) Lot. 19, Jl. Jend. Sudirman Kav. 52-53, Jakarta Selatan , 12190, Telp. 29035880, Fax. 29035890</v>
      </c>
      <c r="I91" s="98" t="s">
        <v>3019</v>
      </c>
      <c r="J91" s="99" t="s">
        <v>2387</v>
      </c>
      <c r="K91" s="100" t="s">
        <v>3020</v>
      </c>
      <c r="L91" s="101">
        <v>12190</v>
      </c>
      <c r="M91" s="101" t="s">
        <v>3021</v>
      </c>
      <c r="N91" s="102" t="s">
        <v>3022</v>
      </c>
      <c r="O91" s="104" t="s">
        <v>77</v>
      </c>
      <c r="P91" s="104" t="s">
        <v>84</v>
      </c>
      <c r="Q91" s="104"/>
      <c r="R91" s="104">
        <v>60</v>
      </c>
      <c r="S91" s="105" t="e">
        <f>VLOOKUP(B91,#REF!,23,0)</f>
        <v>#REF!</v>
      </c>
      <c r="T91" s="105" t="e">
        <f>VLOOKUP(B91,#REF!,13,0)</f>
        <v>#REF!</v>
      </c>
      <c r="U91" s="106"/>
      <c r="V91" s="105"/>
      <c r="W91" s="104" t="s">
        <v>2302</v>
      </c>
      <c r="X91" s="104" t="s">
        <v>2303</v>
      </c>
      <c r="Y91" s="104" t="str">
        <f>VLOOKUP(B91,'[1]Status Penjaminan'!$B$2:$E$95,3,0)</f>
        <v>Aktif</v>
      </c>
      <c r="Z91" s="104" t="s">
        <v>2304</v>
      </c>
    </row>
    <row r="92" spans="1:29" s="107" customFormat="1" ht="45" x14ac:dyDescent="0.2">
      <c r="A92" s="93">
        <f t="shared" si="3"/>
        <v>91</v>
      </c>
      <c r="B92" s="94" t="s">
        <v>3023</v>
      </c>
      <c r="C92" s="87" t="s">
        <v>113</v>
      </c>
      <c r="D92" s="95" t="s">
        <v>3024</v>
      </c>
      <c r="E92" s="96" t="s">
        <v>3023</v>
      </c>
      <c r="F92" s="94" t="s">
        <v>76</v>
      </c>
      <c r="G92" s="97" t="s">
        <v>3025</v>
      </c>
      <c r="H92" s="97" t="str">
        <f t="shared" si="2"/>
        <v>Gedung Wisma Argo Manunggal Lt. 6, Jl.Gatot Subroto Kav.22, Jakarta, 12930, Telp. 2520117,  27 , Fax. 2524713</v>
      </c>
      <c r="I92" s="118" t="s">
        <v>3026</v>
      </c>
      <c r="J92" s="119" t="s">
        <v>3027</v>
      </c>
      <c r="K92" s="100" t="s">
        <v>2083</v>
      </c>
      <c r="L92" s="101">
        <v>12930</v>
      </c>
      <c r="M92" s="102" t="s">
        <v>3028</v>
      </c>
      <c r="N92" s="103" t="s">
        <v>3029</v>
      </c>
      <c r="O92" s="104" t="s">
        <v>77</v>
      </c>
      <c r="P92" s="104"/>
      <c r="Q92" s="104"/>
      <c r="R92" s="104"/>
      <c r="S92" s="105" t="e">
        <f>VLOOKUP(B92,#REF!,23,0)</f>
        <v>#REF!</v>
      </c>
      <c r="T92" s="105" t="e">
        <f>VLOOKUP(B92,#REF!,13,0)</f>
        <v>#REF!</v>
      </c>
      <c r="U92" s="106" t="e">
        <f>VLOOKUP(B92,#REF!,11,0)</f>
        <v>#REF!</v>
      </c>
      <c r="V92" s="106" t="e">
        <f>VLOOKUP(B92,#REF!,12,0)</f>
        <v>#REF!</v>
      </c>
      <c r="W92" s="104" t="s">
        <v>2302</v>
      </c>
      <c r="X92" s="104" t="s">
        <v>2303</v>
      </c>
      <c r="Y92" s="104" t="e">
        <f>VLOOKUP(B92,'[1]Status Penjaminan'!$B$2:$E$95,3,0)</f>
        <v>#N/A</v>
      </c>
      <c r="Z92" s="104" t="s">
        <v>2304</v>
      </c>
    </row>
    <row r="93" spans="1:29" s="107" customFormat="1" ht="45" x14ac:dyDescent="0.2">
      <c r="A93" s="93">
        <f t="shared" si="3"/>
        <v>92</v>
      </c>
      <c r="B93" s="94" t="s">
        <v>3030</v>
      </c>
      <c r="C93" s="87" t="s">
        <v>3031</v>
      </c>
      <c r="D93" s="95" t="s">
        <v>3032</v>
      </c>
      <c r="E93" s="96" t="s">
        <v>3030</v>
      </c>
      <c r="F93" s="94" t="s">
        <v>76</v>
      </c>
      <c r="G93" s="97" t="s">
        <v>3033</v>
      </c>
      <c r="H93" s="97" t="str">
        <f t="shared" si="2"/>
        <v>Permata Kuningan Building Lt.11, Jl. Kuningan Mulia Kav 9C, Guntur, Setiabudi, Jakarta, 10270, Telp. 8355678, 83780797, Fax. 8352000</v>
      </c>
      <c r="I93" s="98" t="s">
        <v>3034</v>
      </c>
      <c r="J93" s="99" t="s">
        <v>3035</v>
      </c>
      <c r="K93" s="100" t="s">
        <v>2083</v>
      </c>
      <c r="L93" s="101">
        <v>10270</v>
      </c>
      <c r="M93" s="102" t="s">
        <v>3036</v>
      </c>
      <c r="N93" s="103" t="s">
        <v>3037</v>
      </c>
      <c r="O93" s="104" t="s">
        <v>77</v>
      </c>
      <c r="P93" s="104"/>
      <c r="Q93" s="104"/>
      <c r="R93" s="104"/>
      <c r="S93" s="105" t="e">
        <f>VLOOKUP(B93,#REF!,23,0)</f>
        <v>#REF!</v>
      </c>
      <c r="T93" s="105" t="e">
        <f>VLOOKUP(B93,#REF!,13,0)</f>
        <v>#REF!</v>
      </c>
      <c r="U93" s="106"/>
      <c r="V93" s="105"/>
      <c r="W93" s="104" t="s">
        <v>2302</v>
      </c>
      <c r="X93" s="104" t="s">
        <v>2303</v>
      </c>
      <c r="Y93" s="104" t="e">
        <f>VLOOKUP(B93,'[1]Status Penjaminan'!$B$2:$E$95,3,0)</f>
        <v>#N/A</v>
      </c>
      <c r="Z93" s="104" t="s">
        <v>2304</v>
      </c>
    </row>
    <row r="94" spans="1:29" s="107" customFormat="1" ht="45" x14ac:dyDescent="0.2">
      <c r="A94" s="93">
        <f t="shared" si="3"/>
        <v>93</v>
      </c>
      <c r="B94" s="94" t="s">
        <v>3038</v>
      </c>
      <c r="C94" s="87" t="s">
        <v>3039</v>
      </c>
      <c r="D94" s="95" t="s">
        <v>3040</v>
      </c>
      <c r="E94" s="96" t="s">
        <v>3038</v>
      </c>
      <c r="F94" s="94" t="s">
        <v>76</v>
      </c>
      <c r="G94" s="97" t="s">
        <v>3041</v>
      </c>
      <c r="H94" s="97" t="str">
        <f t="shared" si="2"/>
        <v>Gedung Permata Kuningan Lt. 19, Jl. Kuningan Mulia Kav. 9C, Guntur Setiabudi, Jakarta, 12980, Telp. (021) 83780888, Fax: (021) 83780889</v>
      </c>
      <c r="I94" s="98" t="s">
        <v>3042</v>
      </c>
      <c r="J94" s="99" t="s">
        <v>3043</v>
      </c>
      <c r="K94" s="100" t="s">
        <v>2083</v>
      </c>
      <c r="L94" s="101">
        <v>12980</v>
      </c>
      <c r="M94" s="102" t="s">
        <v>3044</v>
      </c>
      <c r="N94" s="103" t="s">
        <v>3045</v>
      </c>
      <c r="O94" s="104" t="s">
        <v>77</v>
      </c>
      <c r="P94" s="104"/>
      <c r="Q94" s="104"/>
      <c r="R94" s="104">
        <v>82</v>
      </c>
      <c r="S94" s="105" t="e">
        <f>VLOOKUP(B94,#REF!,23,0)</f>
        <v>#REF!</v>
      </c>
      <c r="T94" s="105" t="e">
        <f>VLOOKUP(B94,#REF!,13,0)</f>
        <v>#REF!</v>
      </c>
      <c r="U94" s="106"/>
      <c r="V94" s="105"/>
      <c r="W94" s="104" t="s">
        <v>2302</v>
      </c>
      <c r="X94" s="104" t="s">
        <v>2303</v>
      </c>
      <c r="Y94" s="104" t="e">
        <f>VLOOKUP(B94,'[1]Status Penjaminan'!$B$2:$E$95,3,0)</f>
        <v>#N/A</v>
      </c>
      <c r="Z94" s="104" t="s">
        <v>2304</v>
      </c>
    </row>
    <row r="95" spans="1:29" s="107" customFormat="1" ht="45" x14ac:dyDescent="0.2">
      <c r="A95" s="93">
        <f t="shared" si="3"/>
        <v>94</v>
      </c>
      <c r="B95" s="94" t="s">
        <v>3046</v>
      </c>
      <c r="C95" s="87" t="s">
        <v>114</v>
      </c>
      <c r="D95" s="95" t="s">
        <v>3047</v>
      </c>
      <c r="E95" s="96" t="s">
        <v>3046</v>
      </c>
      <c r="F95" s="94" t="s">
        <v>76</v>
      </c>
      <c r="G95" s="97" t="s">
        <v>3048</v>
      </c>
      <c r="H95" s="97" t="str">
        <f t="shared" si="2"/>
        <v>Recapital Building, Lt. 10, Jl Adityawarman No. 55, Jakarta Selatan, 12160, Telp. 2702277, Fax. 7246881</v>
      </c>
      <c r="I95" s="98" t="s">
        <v>3049</v>
      </c>
      <c r="J95" s="99" t="s">
        <v>3050</v>
      </c>
      <c r="K95" s="100" t="s">
        <v>139</v>
      </c>
      <c r="L95" s="101">
        <v>12160</v>
      </c>
      <c r="M95" s="102" t="s">
        <v>3051</v>
      </c>
      <c r="N95" s="103" t="s">
        <v>3052</v>
      </c>
      <c r="O95" s="104" t="s">
        <v>77</v>
      </c>
      <c r="P95" s="104" t="s">
        <v>84</v>
      </c>
      <c r="Q95" s="104"/>
      <c r="R95" s="104"/>
      <c r="S95" s="105" t="e">
        <f>VLOOKUP(B95,#REF!,23,0)</f>
        <v>#REF!</v>
      </c>
      <c r="T95" s="105" t="e">
        <f>VLOOKUP(B95,#REF!,13,0)</f>
        <v>#REF!</v>
      </c>
      <c r="U95" s="106"/>
      <c r="V95" s="105"/>
      <c r="W95" s="104" t="s">
        <v>2302</v>
      </c>
      <c r="X95" s="104" t="s">
        <v>2303</v>
      </c>
      <c r="Y95" s="104" t="str">
        <f>VLOOKUP(B95,'[1]Status Penjaminan'!$B$2:$E$95,3,0)</f>
        <v>Aktif</v>
      </c>
      <c r="Z95" s="104" t="s">
        <v>2304</v>
      </c>
      <c r="AB95" s="122"/>
    </row>
    <row r="96" spans="1:29" s="107" customFormat="1" ht="45" x14ac:dyDescent="0.2">
      <c r="A96" s="93">
        <f t="shared" si="3"/>
        <v>95</v>
      </c>
      <c r="B96" s="94" t="s">
        <v>3053</v>
      </c>
      <c r="C96" s="87" t="s">
        <v>3054</v>
      </c>
      <c r="D96" s="95" t="s">
        <v>3055</v>
      </c>
      <c r="E96" s="96" t="s">
        <v>3053</v>
      </c>
      <c r="F96" s="94" t="s">
        <v>76</v>
      </c>
      <c r="G96" s="97" t="s">
        <v>3056</v>
      </c>
      <c r="H96" s="97" t="str">
        <f t="shared" si="2"/>
        <v>Asean Tower, Lt.6, Jl KH Samanhudi No. 10, Jakarta, 10710, Telp.3840645, 3841387 , Fax. 3840646</v>
      </c>
      <c r="I96" s="98" t="s">
        <v>3057</v>
      </c>
      <c r="J96" s="99" t="s">
        <v>3058</v>
      </c>
      <c r="K96" s="100" t="s">
        <v>2083</v>
      </c>
      <c r="L96" s="101">
        <v>10710</v>
      </c>
      <c r="M96" s="102" t="s">
        <v>3059</v>
      </c>
      <c r="N96" s="103" t="s">
        <v>3060</v>
      </c>
      <c r="O96" s="104" t="s">
        <v>77</v>
      </c>
      <c r="P96" s="104"/>
      <c r="Q96" s="104"/>
      <c r="R96" s="104"/>
      <c r="S96" s="105" t="e">
        <f>VLOOKUP(B96,#REF!,23,0)</f>
        <v>#REF!</v>
      </c>
      <c r="T96" s="105" t="e">
        <f>VLOOKUP(B96,#REF!,13,0)</f>
        <v>#REF!</v>
      </c>
      <c r="U96" s="106"/>
      <c r="V96" s="105"/>
      <c r="W96" s="104" t="s">
        <v>2313</v>
      </c>
      <c r="X96" s="104" t="s">
        <v>2303</v>
      </c>
      <c r="Y96" s="104" t="e">
        <f>VLOOKUP(B96,'[1]Status Penjaminan'!$B$2:$E$95,3,0)</f>
        <v>#N/A</v>
      </c>
      <c r="Z96" s="104" t="s">
        <v>2304</v>
      </c>
      <c r="AB96" s="122"/>
    </row>
    <row r="97" spans="1:29" s="107" customFormat="1" ht="60" x14ac:dyDescent="0.2">
      <c r="A97" s="93">
        <f t="shared" si="3"/>
        <v>96</v>
      </c>
      <c r="B97" s="94" t="s">
        <v>3061</v>
      </c>
      <c r="C97" s="87" t="s">
        <v>3062</v>
      </c>
      <c r="D97" s="95" t="s">
        <v>3063</v>
      </c>
      <c r="E97" s="96" t="s">
        <v>3061</v>
      </c>
      <c r="F97" s="94" t="s">
        <v>76</v>
      </c>
      <c r="G97" s="97" t="s">
        <v>3064</v>
      </c>
      <c r="H97" s="97" t="str">
        <f t="shared" si="2"/>
        <v>Ruko Pluit Sakti Raya No. 28, Komp. Sentra Bisnis Pluit, Ruko A-20 dan B-20, Jakarta Utara, , Telp. 6616678 (Hunting), 6612004 (Dealing), Fax. 6619884</v>
      </c>
      <c r="I97" s="98" t="s">
        <v>3065</v>
      </c>
      <c r="J97" s="99" t="s">
        <v>3066</v>
      </c>
      <c r="K97" s="100" t="s">
        <v>154</v>
      </c>
      <c r="L97" s="101"/>
      <c r="M97" s="102" t="s">
        <v>3067</v>
      </c>
      <c r="N97" s="103" t="s">
        <v>3068</v>
      </c>
      <c r="O97" s="104"/>
      <c r="P97" s="104" t="s">
        <v>84</v>
      </c>
      <c r="Q97" s="104"/>
      <c r="R97" s="104">
        <v>100</v>
      </c>
      <c r="S97" s="105" t="e">
        <f>VLOOKUP(B97,#REF!,23,0)</f>
        <v>#REF!</v>
      </c>
      <c r="T97" s="105" t="e">
        <f>VLOOKUP(B97,#REF!,13,0)</f>
        <v>#REF!</v>
      </c>
      <c r="U97" s="106"/>
      <c r="V97" s="105"/>
      <c r="W97" s="104" t="s">
        <v>2302</v>
      </c>
      <c r="X97" s="104" t="s">
        <v>2303</v>
      </c>
      <c r="Y97" s="104" t="str">
        <f>VLOOKUP(B97,'[1]Status Penjaminan'!$B$2:$E$95,3,0)</f>
        <v>Aktif</v>
      </c>
      <c r="Z97" s="104" t="s">
        <v>2304</v>
      </c>
      <c r="AB97" s="122"/>
    </row>
    <row r="98" spans="1:29" s="107" customFormat="1" ht="30" x14ac:dyDescent="0.2">
      <c r="A98" s="93">
        <f t="shared" si="3"/>
        <v>97</v>
      </c>
      <c r="B98" s="94" t="s">
        <v>3069</v>
      </c>
      <c r="C98" s="87" t="s">
        <v>3070</v>
      </c>
      <c r="D98" s="95" t="s">
        <v>3071</v>
      </c>
      <c r="E98" s="96" t="s">
        <v>3072</v>
      </c>
      <c r="F98" s="94" t="s">
        <v>76</v>
      </c>
      <c r="G98" s="97" t="s">
        <v>3073</v>
      </c>
      <c r="H98" s="97" t="str">
        <f t="shared" si="2"/>
        <v xml:space="preserve">Equity Tower Lt. 15, Jl. Jend. Sudirman Kav. 52-53, Jakarta , 12190, , </v>
      </c>
      <c r="I98" s="98" t="s">
        <v>3074</v>
      </c>
      <c r="J98" s="99" t="s">
        <v>2387</v>
      </c>
      <c r="K98" s="100" t="s">
        <v>400</v>
      </c>
      <c r="L98" s="101">
        <v>12190</v>
      </c>
      <c r="M98" s="102"/>
      <c r="N98" s="103"/>
      <c r="O98" s="104" t="s">
        <v>77</v>
      </c>
      <c r="P98" s="104"/>
      <c r="Q98" s="104"/>
      <c r="R98" s="104"/>
      <c r="S98" s="105" t="e">
        <f>VLOOKUP(B98,#REF!,23,0)</f>
        <v>#REF!</v>
      </c>
      <c r="T98" s="105" t="e">
        <f>VLOOKUP(B98,#REF!,13,0)</f>
        <v>#REF!</v>
      </c>
      <c r="U98" s="106" t="e">
        <f>VLOOKUP(B98,#REF!,11,0)</f>
        <v>#REF!</v>
      </c>
      <c r="V98" s="106" t="e">
        <f>VLOOKUP(B98,#REF!,12,0)</f>
        <v>#REF!</v>
      </c>
      <c r="W98" s="104" t="s">
        <v>2302</v>
      </c>
      <c r="X98" s="104" t="s">
        <v>2303</v>
      </c>
      <c r="Y98" s="104" t="e">
        <f>VLOOKUP(B98,'[1]Status Penjaminan'!$B$2:$E$95,3,0)</f>
        <v>#N/A</v>
      </c>
      <c r="Z98" s="104" t="s">
        <v>2304</v>
      </c>
      <c r="AB98" s="122"/>
    </row>
    <row r="99" spans="1:29" s="107" customFormat="1" ht="45" x14ac:dyDescent="0.2">
      <c r="A99" s="93">
        <f t="shared" si="3"/>
        <v>98</v>
      </c>
      <c r="B99" s="94" t="s">
        <v>3075</v>
      </c>
      <c r="C99" s="87" t="s">
        <v>115</v>
      </c>
      <c r="D99" s="95" t="s">
        <v>3076</v>
      </c>
      <c r="E99" s="96" t="s">
        <v>3075</v>
      </c>
      <c r="F99" s="94" t="s">
        <v>76</v>
      </c>
      <c r="G99" s="97" t="s">
        <v>3077</v>
      </c>
      <c r="H99" s="97" t="str">
        <f t="shared" si="2"/>
        <v>Menara Imperium Lt. 25, Jl. HR Rasuna Said Kav. 1, Jakarta, 12980, Telp. 8370-1608  , Fax. 83701610</v>
      </c>
      <c r="I99" s="98" t="s">
        <v>3078</v>
      </c>
      <c r="J99" s="99" t="s">
        <v>3079</v>
      </c>
      <c r="K99" s="100" t="s">
        <v>2083</v>
      </c>
      <c r="L99" s="101">
        <v>12980</v>
      </c>
      <c r="M99" s="102" t="s">
        <v>3080</v>
      </c>
      <c r="N99" s="103" t="s">
        <v>3081</v>
      </c>
      <c r="O99" s="104" t="s">
        <v>77</v>
      </c>
      <c r="P99" s="104" t="s">
        <v>84</v>
      </c>
      <c r="Q99" s="104"/>
      <c r="R99" s="104"/>
      <c r="S99" s="105">
        <v>16</v>
      </c>
      <c r="T99" s="105">
        <v>1046</v>
      </c>
      <c r="U99" s="106">
        <v>76055707500</v>
      </c>
      <c r="V99" s="106">
        <v>0</v>
      </c>
      <c r="W99" s="104" t="s">
        <v>2302</v>
      </c>
      <c r="X99" s="104" t="s">
        <v>2303</v>
      </c>
      <c r="Y99" s="104" t="str">
        <f>VLOOKUP(B99,'[1]Status Penjaminan'!$B$2:$E$95,3,0)</f>
        <v>Aktif</v>
      </c>
      <c r="Z99" s="104" t="s">
        <v>2304</v>
      </c>
      <c r="AB99" s="122"/>
    </row>
    <row r="100" spans="1:29" s="107" customFormat="1" ht="45" x14ac:dyDescent="0.2">
      <c r="A100" s="93">
        <f t="shared" si="3"/>
        <v>99</v>
      </c>
      <c r="B100" s="94" t="s">
        <v>3082</v>
      </c>
      <c r="C100" s="87" t="s">
        <v>117</v>
      </c>
      <c r="D100" s="95" t="s">
        <v>3083</v>
      </c>
      <c r="E100" s="96" t="s">
        <v>3082</v>
      </c>
      <c r="F100" s="94" t="s">
        <v>76</v>
      </c>
      <c r="G100" s="97" t="s">
        <v>3084</v>
      </c>
      <c r="H100" s="97" t="str">
        <f t="shared" si="2"/>
        <v>Menara Imperium lt. 18 Metropolitan Kuningan Superblok, Jl. HR Rasuna Said Kav. 1, Jakarta, 12980, Telp. 83703808, 83703750,  Fax. 83703787</v>
      </c>
      <c r="I100" s="98" t="s">
        <v>3085</v>
      </c>
      <c r="J100" s="99" t="s">
        <v>3079</v>
      </c>
      <c r="K100" s="100" t="s">
        <v>2083</v>
      </c>
      <c r="L100" s="101">
        <v>12980</v>
      </c>
      <c r="M100" s="102" t="s">
        <v>3086</v>
      </c>
      <c r="N100" s="103" t="s">
        <v>3087</v>
      </c>
      <c r="O100" s="104" t="s">
        <v>77</v>
      </c>
      <c r="P100" s="104" t="s">
        <v>84</v>
      </c>
      <c r="Q100" s="104" t="s">
        <v>2281</v>
      </c>
      <c r="R100" s="104"/>
      <c r="S100" s="105" t="e">
        <f>VLOOKUP(B100,#REF!,23,0)</f>
        <v>#REF!</v>
      </c>
      <c r="T100" s="105" t="e">
        <f>VLOOKUP(B100,#REF!,13,0)</f>
        <v>#REF!</v>
      </c>
      <c r="U100" s="106"/>
      <c r="V100" s="105"/>
      <c r="W100" s="104" t="s">
        <v>2302</v>
      </c>
      <c r="X100" s="104" t="s">
        <v>2303</v>
      </c>
      <c r="Y100" s="104" t="str">
        <f>VLOOKUP(B100,'[1]Status Penjaminan'!$B$2:$E$95,3,0)</f>
        <v>Aktif</v>
      </c>
      <c r="Z100" s="104" t="s">
        <v>2304</v>
      </c>
      <c r="AA100" s="107" t="s">
        <v>3088</v>
      </c>
      <c r="AB100" s="123" t="s">
        <v>2514</v>
      </c>
      <c r="AC100" s="107" t="s">
        <v>3000</v>
      </c>
    </row>
    <row r="101" spans="1:29" s="107" customFormat="1" ht="45" x14ac:dyDescent="0.2">
      <c r="A101" s="93">
        <f t="shared" si="3"/>
        <v>100</v>
      </c>
      <c r="B101" s="94" t="s">
        <v>3089</v>
      </c>
      <c r="C101" s="87" t="s">
        <v>3090</v>
      </c>
      <c r="D101" s="95" t="s">
        <v>3091</v>
      </c>
      <c r="E101" s="96" t="s">
        <v>3089</v>
      </c>
      <c r="F101" s="94" t="s">
        <v>76</v>
      </c>
      <c r="G101" s="97" t="s">
        <v>3092</v>
      </c>
      <c r="H101" s="97" t="str">
        <f t="shared" si="2"/>
        <v>Wisma GKBI  38 th  Floor suite 3801, Jl. Jend Sudirman No. 28, Jakarta, 10210, Telp. 5724970, 71, Fax. 5724972</v>
      </c>
      <c r="I101" s="98" t="s">
        <v>3093</v>
      </c>
      <c r="J101" s="99" t="s">
        <v>2458</v>
      </c>
      <c r="K101" s="100" t="s">
        <v>2083</v>
      </c>
      <c r="L101" s="101">
        <v>10210</v>
      </c>
      <c r="M101" s="102" t="s">
        <v>3094</v>
      </c>
      <c r="N101" s="103" t="s">
        <v>3095</v>
      </c>
      <c r="O101" s="104" t="s">
        <v>77</v>
      </c>
      <c r="P101" s="104"/>
      <c r="Q101" s="104"/>
      <c r="R101" s="104"/>
      <c r="S101" s="105" t="e">
        <f>VLOOKUP(B101,#REF!,23,0)</f>
        <v>#REF!</v>
      </c>
      <c r="T101" s="105" t="e">
        <f>VLOOKUP(B101,#REF!,13,0)</f>
        <v>#REF!</v>
      </c>
      <c r="U101" s="106"/>
      <c r="V101" s="105"/>
      <c r="W101" s="104" t="s">
        <v>2302</v>
      </c>
      <c r="X101" s="104" t="s">
        <v>2338</v>
      </c>
      <c r="Y101" s="104" t="e">
        <f>VLOOKUP(B101,'[1]Status Penjaminan'!$B$2:$E$95,3,0)</f>
        <v>#N/A</v>
      </c>
      <c r="Z101" s="104" t="s">
        <v>2304</v>
      </c>
      <c r="AB101" s="122"/>
    </row>
    <row r="102" spans="1:29" s="107" customFormat="1" ht="45" x14ac:dyDescent="0.2">
      <c r="A102" s="93">
        <f t="shared" si="3"/>
        <v>101</v>
      </c>
      <c r="B102" s="94" t="s">
        <v>3096</v>
      </c>
      <c r="C102" s="87" t="s">
        <v>118</v>
      </c>
      <c r="D102" s="95" t="s">
        <v>3097</v>
      </c>
      <c r="E102" s="96" t="s">
        <v>3096</v>
      </c>
      <c r="F102" s="94" t="s">
        <v>76</v>
      </c>
      <c r="G102" s="97" t="s">
        <v>3098</v>
      </c>
      <c r="H102" s="97" t="str">
        <f t="shared" si="2"/>
        <v>Plaza BII Tower III Lt. 5 Ruang 501, Jl. MH. Thamrin No. 51, Jakarta, 10350, Telp. 3925550, Fax.  3925540</v>
      </c>
      <c r="I102" s="98" t="s">
        <v>3099</v>
      </c>
      <c r="J102" s="99" t="s">
        <v>3100</v>
      </c>
      <c r="K102" s="100" t="s">
        <v>2083</v>
      </c>
      <c r="L102" s="101">
        <v>10350</v>
      </c>
      <c r="M102" s="102" t="s">
        <v>3101</v>
      </c>
      <c r="N102" s="103" t="s">
        <v>3102</v>
      </c>
      <c r="O102" s="104" t="s">
        <v>77</v>
      </c>
      <c r="P102" s="104" t="s">
        <v>84</v>
      </c>
      <c r="Q102" s="104" t="s">
        <v>2281</v>
      </c>
      <c r="R102" s="104"/>
      <c r="S102" s="105" t="e">
        <f>VLOOKUP(B102,#REF!,23,0)</f>
        <v>#REF!</v>
      </c>
      <c r="T102" s="105" t="e">
        <f>VLOOKUP(B102,#REF!,13,0)</f>
        <v>#REF!</v>
      </c>
      <c r="U102" s="106"/>
      <c r="V102" s="105"/>
      <c r="W102" s="104" t="s">
        <v>2302</v>
      </c>
      <c r="X102" s="104" t="s">
        <v>2303</v>
      </c>
      <c r="Y102" s="104" t="str">
        <f>VLOOKUP(B102,'[1]Status Penjaminan'!$B$2:$E$95,3,0)</f>
        <v>Aktif</v>
      </c>
      <c r="Z102" s="104" t="s">
        <v>2304</v>
      </c>
      <c r="AB102" s="122"/>
    </row>
    <row r="103" spans="1:29" s="107" customFormat="1" ht="45" x14ac:dyDescent="0.2">
      <c r="A103" s="93">
        <f t="shared" si="3"/>
        <v>102</v>
      </c>
      <c r="B103" s="94" t="s">
        <v>3103</v>
      </c>
      <c r="C103" s="87" t="s">
        <v>120</v>
      </c>
      <c r="D103" s="95" t="s">
        <v>3104</v>
      </c>
      <c r="E103" s="96" t="s">
        <v>3103</v>
      </c>
      <c r="F103" s="94" t="s">
        <v>76</v>
      </c>
      <c r="G103" s="97" t="s">
        <v>3105</v>
      </c>
      <c r="H103" s="97" t="str">
        <f t="shared" si="2"/>
        <v>Equity Tower Lt. 31, Jl. Jend. Sudirman  Kav. 52-53, Jakarta, 12190, Telp. 29960999 , Fax. 57973938</v>
      </c>
      <c r="I103" s="98" t="s">
        <v>3106</v>
      </c>
      <c r="J103" s="99" t="s">
        <v>3107</v>
      </c>
      <c r="K103" s="100" t="s">
        <v>2083</v>
      </c>
      <c r="L103" s="101">
        <v>12190</v>
      </c>
      <c r="M103" s="113" t="s">
        <v>3108</v>
      </c>
      <c r="N103" s="103" t="s">
        <v>3109</v>
      </c>
      <c r="O103" s="104" t="s">
        <v>77</v>
      </c>
      <c r="P103" s="104" t="s">
        <v>84</v>
      </c>
      <c r="Q103" s="104"/>
      <c r="R103" s="104"/>
      <c r="S103" s="105" t="e">
        <f>VLOOKUP(B103,#REF!,23,0)</f>
        <v>#REF!</v>
      </c>
      <c r="T103" s="105" t="e">
        <f>VLOOKUP(B103,#REF!,13,0)</f>
        <v>#REF!</v>
      </c>
      <c r="U103" s="106"/>
      <c r="V103" s="105"/>
      <c r="W103" s="104" t="s">
        <v>2302</v>
      </c>
      <c r="X103" s="104" t="s">
        <v>2303</v>
      </c>
      <c r="Y103" s="104" t="str">
        <f>VLOOKUP(B103,'[1]Status Penjaminan'!$B$2:$E$95,3,0)</f>
        <v>Aktif</v>
      </c>
      <c r="Z103" s="104" t="s">
        <v>2304</v>
      </c>
      <c r="AA103" s="107" t="s">
        <v>3110</v>
      </c>
      <c r="AB103" s="123" t="s">
        <v>2741</v>
      </c>
      <c r="AC103" s="107" t="s">
        <v>3111</v>
      </c>
    </row>
    <row r="104" spans="1:29" s="107" customFormat="1" ht="45" x14ac:dyDescent="0.2">
      <c r="A104" s="93">
        <f t="shared" si="3"/>
        <v>103</v>
      </c>
      <c r="B104" s="94" t="s">
        <v>3112</v>
      </c>
      <c r="C104" s="87" t="s">
        <v>121</v>
      </c>
      <c r="D104" s="95" t="s">
        <v>3113</v>
      </c>
      <c r="E104" s="96" t="s">
        <v>3112</v>
      </c>
      <c r="F104" s="94" t="s">
        <v>76</v>
      </c>
      <c r="G104" s="97" t="s">
        <v>3114</v>
      </c>
      <c r="H104" s="97" t="str">
        <f t="shared" si="2"/>
        <v>Menara Imperium Lt.19 Suite A, Jl. HR. Rasuna Said Kav.1 Kuningan, Jakarta, 12980, Telp. 8356151, Fax. 8356160</v>
      </c>
      <c r="I104" s="98" t="s">
        <v>3115</v>
      </c>
      <c r="J104" s="99" t="s">
        <v>3116</v>
      </c>
      <c r="K104" s="100" t="s">
        <v>2083</v>
      </c>
      <c r="L104" s="101">
        <v>12980</v>
      </c>
      <c r="M104" s="102" t="s">
        <v>3117</v>
      </c>
      <c r="N104" s="103" t="s">
        <v>3118</v>
      </c>
      <c r="O104" s="104" t="s">
        <v>77</v>
      </c>
      <c r="P104" s="104"/>
      <c r="Q104" s="104"/>
      <c r="R104" s="104"/>
      <c r="S104" s="105" t="e">
        <f>VLOOKUP(B104,#REF!,23,0)</f>
        <v>#REF!</v>
      </c>
      <c r="T104" s="105" t="e">
        <f>VLOOKUP(B104,#REF!,13,0)</f>
        <v>#REF!</v>
      </c>
      <c r="U104" s="106" t="e">
        <f>VLOOKUP(B104,#REF!,11,0)</f>
        <v>#REF!</v>
      </c>
      <c r="V104" s="106" t="e">
        <f>VLOOKUP(B104,#REF!,12,0)</f>
        <v>#REF!</v>
      </c>
      <c r="W104" s="104" t="s">
        <v>2302</v>
      </c>
      <c r="X104" s="104" t="s">
        <v>2303</v>
      </c>
      <c r="Y104" s="104" t="e">
        <f>VLOOKUP(B104,'[1]Status Penjaminan'!$B$2:$E$95,3,0)</f>
        <v>#N/A</v>
      </c>
      <c r="Z104" s="104" t="s">
        <v>2304</v>
      </c>
      <c r="AB104" s="122"/>
    </row>
    <row r="105" spans="1:29" s="107" customFormat="1" ht="45" x14ac:dyDescent="0.2">
      <c r="A105" s="93">
        <f t="shared" si="3"/>
        <v>104</v>
      </c>
      <c r="B105" s="94" t="s">
        <v>3119</v>
      </c>
      <c r="C105" s="87" t="s">
        <v>3120</v>
      </c>
      <c r="D105" s="95" t="s">
        <v>3121</v>
      </c>
      <c r="E105" s="96" t="s">
        <v>3119</v>
      </c>
      <c r="F105" s="94" t="s">
        <v>76</v>
      </c>
      <c r="G105" s="97" t="s">
        <v>3122</v>
      </c>
      <c r="H105" s="97" t="str">
        <f t="shared" si="2"/>
        <v>The East Building, 36th Floor, Unit 06-07, Jl. Lingkar Mega Kuningan Kav.3.2 No. 1, Jakarta, 12950, Telp. 57958038,  Fax. 57958039</v>
      </c>
      <c r="I105" s="98" t="s">
        <v>3123</v>
      </c>
      <c r="J105" s="99" t="s">
        <v>3124</v>
      </c>
      <c r="K105" s="100" t="s">
        <v>2083</v>
      </c>
      <c r="L105" s="101" t="s">
        <v>3125</v>
      </c>
      <c r="M105" s="102" t="s">
        <v>3126</v>
      </c>
      <c r="N105" s="103" t="s">
        <v>3127</v>
      </c>
      <c r="O105" s="104" t="s">
        <v>77</v>
      </c>
      <c r="P105" s="104" t="s">
        <v>84</v>
      </c>
      <c r="Q105" s="104" t="s">
        <v>2281</v>
      </c>
      <c r="R105" s="104"/>
      <c r="S105" s="105" t="e">
        <f>VLOOKUP(B105,#REF!,23,0)</f>
        <v>#REF!</v>
      </c>
      <c r="T105" s="105" t="e">
        <f>VLOOKUP(B105,#REF!,13,0)</f>
        <v>#REF!</v>
      </c>
      <c r="U105" s="106"/>
      <c r="V105" s="105"/>
      <c r="W105" s="104" t="s">
        <v>2313</v>
      </c>
      <c r="X105" s="104" t="s">
        <v>2303</v>
      </c>
      <c r="Y105" s="104" t="str">
        <f>VLOOKUP(B105,'[1]Status Penjaminan'!$B$2:$E$95,3,0)</f>
        <v>Aktif</v>
      </c>
      <c r="Z105" s="104" t="s">
        <v>2304</v>
      </c>
      <c r="AB105" s="122"/>
    </row>
    <row r="106" spans="1:29" s="107" customFormat="1" ht="45" x14ac:dyDescent="0.2">
      <c r="A106" s="93">
        <f t="shared" si="3"/>
        <v>105</v>
      </c>
      <c r="B106" s="94" t="s">
        <v>3128</v>
      </c>
      <c r="C106" s="87" t="s">
        <v>3129</v>
      </c>
      <c r="D106" s="95" t="s">
        <v>3130</v>
      </c>
      <c r="E106" s="96" t="s">
        <v>3128</v>
      </c>
      <c r="F106" s="94" t="s">
        <v>76</v>
      </c>
      <c r="G106" s="97" t="s">
        <v>3131</v>
      </c>
      <c r="H106" s="97" t="str">
        <f t="shared" si="2"/>
        <v>Gedung Artha Graha, Lt. 18, 19 &amp; 31, Jl. Jend Sudirman Kav. 52-53, Jakarta, 12190, Telp. (021) 29249088, Fax. (021) 29249150</v>
      </c>
      <c r="I106" s="98" t="s">
        <v>3132</v>
      </c>
      <c r="J106" s="99" t="s">
        <v>2418</v>
      </c>
      <c r="K106" s="100" t="s">
        <v>2083</v>
      </c>
      <c r="L106" s="101">
        <v>12190</v>
      </c>
      <c r="M106" s="102" t="s">
        <v>3133</v>
      </c>
      <c r="N106" s="103" t="s">
        <v>3134</v>
      </c>
      <c r="O106" s="104" t="s">
        <v>77</v>
      </c>
      <c r="P106" s="104" t="s">
        <v>84</v>
      </c>
      <c r="Q106" s="104"/>
      <c r="R106" s="104"/>
      <c r="S106" s="105" t="e">
        <f>VLOOKUP(B106,#REF!,23,0)</f>
        <v>#REF!</v>
      </c>
      <c r="T106" s="105" t="e">
        <f>VLOOKUP(B106,#REF!,13,0)</f>
        <v>#REF!</v>
      </c>
      <c r="U106" s="106" t="e">
        <f>VLOOKUP(B106,#REF!,11,0)</f>
        <v>#REF!</v>
      </c>
      <c r="V106" s="106" t="e">
        <f>VLOOKUP(B106,#REF!,12,0)</f>
        <v>#REF!</v>
      </c>
      <c r="W106" s="104" t="s">
        <v>2302</v>
      </c>
      <c r="X106" s="104" t="s">
        <v>2303</v>
      </c>
      <c r="Y106" s="104" t="str">
        <f>VLOOKUP(B106,'[1]Status Penjaminan'!$B$2:$E$95,3,0)</f>
        <v>Aktif</v>
      </c>
      <c r="Z106" s="104" t="s">
        <v>2304</v>
      </c>
      <c r="AB106" s="122"/>
    </row>
    <row r="107" spans="1:29" s="107" customFormat="1" ht="45" x14ac:dyDescent="0.2">
      <c r="A107" s="93">
        <f t="shared" si="3"/>
        <v>106</v>
      </c>
      <c r="B107" s="94" t="s">
        <v>3135</v>
      </c>
      <c r="C107" s="87" t="s">
        <v>122</v>
      </c>
      <c r="D107" s="95" t="s">
        <v>3136</v>
      </c>
      <c r="E107" s="96" t="s">
        <v>3135</v>
      </c>
      <c r="F107" s="94" t="s">
        <v>76</v>
      </c>
      <c r="G107" s="97" t="s">
        <v>3137</v>
      </c>
      <c r="H107" s="97" t="str">
        <f t="shared" si="2"/>
        <v>Gedung Graha Kencana Lt. 3F, Jl. Raya Perjuangan No 88,  Kebon Jeruk - Jakarta Barat , 11530, Telp 57940678, Fax.5363659</v>
      </c>
      <c r="I107" s="98" t="s">
        <v>3138</v>
      </c>
      <c r="J107" s="99" t="s">
        <v>3139</v>
      </c>
      <c r="K107" s="100" t="s">
        <v>3140</v>
      </c>
      <c r="L107" s="101">
        <v>11530</v>
      </c>
      <c r="M107" s="113" t="s">
        <v>3141</v>
      </c>
      <c r="N107" s="103" t="s">
        <v>3142</v>
      </c>
      <c r="O107" s="104" t="s">
        <v>77</v>
      </c>
      <c r="P107" s="104"/>
      <c r="Q107" s="104"/>
      <c r="R107" s="104"/>
      <c r="S107" s="105" t="e">
        <f>VLOOKUP(B107,#REF!,23,0)</f>
        <v>#REF!</v>
      </c>
      <c r="T107" s="105" t="e">
        <f>VLOOKUP(B107,#REF!,13,0)</f>
        <v>#REF!</v>
      </c>
      <c r="U107" s="106" t="e">
        <f>VLOOKUP(B107,#REF!,11,0)</f>
        <v>#REF!</v>
      </c>
      <c r="V107" s="106" t="e">
        <f>VLOOKUP(B107,#REF!,12,0)</f>
        <v>#REF!</v>
      </c>
      <c r="W107" s="104" t="s">
        <v>2313</v>
      </c>
      <c r="X107" s="104" t="s">
        <v>2303</v>
      </c>
      <c r="Y107" s="104" t="e">
        <f>VLOOKUP(B107,'[1]Status Penjaminan'!$B$2:$E$95,3,0)</f>
        <v>#N/A</v>
      </c>
      <c r="Z107" s="104" t="s">
        <v>2304</v>
      </c>
      <c r="AB107" s="122"/>
    </row>
    <row r="108" spans="1:29" s="107" customFormat="1" ht="45" x14ac:dyDescent="0.2">
      <c r="A108" s="93">
        <f t="shared" si="3"/>
        <v>107</v>
      </c>
      <c r="B108" s="94" t="s">
        <v>3143</v>
      </c>
      <c r="C108" s="87" t="s">
        <v>3144</v>
      </c>
      <c r="D108" s="95" t="s">
        <v>3145</v>
      </c>
      <c r="E108" s="96" t="s">
        <v>3143</v>
      </c>
      <c r="F108" s="94" t="s">
        <v>76</v>
      </c>
      <c r="G108" s="97" t="s">
        <v>3146</v>
      </c>
      <c r="H108" s="97" t="str">
        <f t="shared" si="2"/>
        <v>Wisma GKBI Lt. 16 Suite 2202, Jl. Sudirman Kav. 28, Jakarta, 10210, Tel. 5740111,  Fax. 2511662</v>
      </c>
      <c r="I108" s="98" t="s">
        <v>3147</v>
      </c>
      <c r="J108" s="99" t="s">
        <v>3148</v>
      </c>
      <c r="K108" s="100" t="s">
        <v>2083</v>
      </c>
      <c r="L108" s="101">
        <v>10210</v>
      </c>
      <c r="M108" s="102" t="s">
        <v>3149</v>
      </c>
      <c r="N108" s="103" t="s">
        <v>3150</v>
      </c>
      <c r="O108" s="104" t="s">
        <v>77</v>
      </c>
      <c r="P108" s="104" t="s">
        <v>84</v>
      </c>
      <c r="Q108" s="104"/>
      <c r="R108" s="104"/>
      <c r="S108" s="105"/>
      <c r="T108" s="105"/>
      <c r="U108" s="106">
        <v>0</v>
      </c>
      <c r="V108" s="106">
        <v>0</v>
      </c>
      <c r="W108" s="104" t="s">
        <v>2302</v>
      </c>
      <c r="X108" s="104" t="s">
        <v>2303</v>
      </c>
      <c r="Y108" s="104" t="str">
        <f>VLOOKUP(B108,'[1]Status Penjaminan'!$B$2:$E$95,3,0)</f>
        <v>Tidak Aktif</v>
      </c>
      <c r="Z108" s="104" t="s">
        <v>2304</v>
      </c>
      <c r="AB108" s="122"/>
    </row>
    <row r="109" spans="1:29" s="107" customFormat="1" ht="45" x14ac:dyDescent="0.2">
      <c r="A109" s="93">
        <f t="shared" si="3"/>
        <v>108</v>
      </c>
      <c r="B109" s="94" t="s">
        <v>3151</v>
      </c>
      <c r="C109" s="87" t="s">
        <v>3152</v>
      </c>
      <c r="D109" s="95" t="s">
        <v>3153</v>
      </c>
      <c r="E109" s="96" t="s">
        <v>3151</v>
      </c>
      <c r="F109" s="94" t="s">
        <v>76</v>
      </c>
      <c r="G109" s="97" t="s">
        <v>3154</v>
      </c>
      <c r="H109" s="97" t="str">
        <f t="shared" si="2"/>
        <v>Menara BCA Lt. 49, Jl. M.H. Thamrin No.1, Jakarta, 10310, Telp. (021) 23586878, Fax. (021)  23586879</v>
      </c>
      <c r="I109" s="98" t="s">
        <v>3155</v>
      </c>
      <c r="J109" s="99" t="s">
        <v>3156</v>
      </c>
      <c r="K109" s="100" t="s">
        <v>2083</v>
      </c>
      <c r="L109" s="101">
        <v>10310</v>
      </c>
      <c r="M109" s="102" t="s">
        <v>3157</v>
      </c>
      <c r="N109" s="103" t="s">
        <v>3158</v>
      </c>
      <c r="O109" s="104" t="s">
        <v>77</v>
      </c>
      <c r="P109" s="104" t="s">
        <v>84</v>
      </c>
      <c r="Q109" s="104"/>
      <c r="R109" s="104"/>
      <c r="S109" s="105">
        <v>145</v>
      </c>
      <c r="T109" s="105">
        <v>3243</v>
      </c>
      <c r="U109" s="106"/>
      <c r="V109" s="105"/>
      <c r="W109" s="104" t="s">
        <v>2302</v>
      </c>
      <c r="X109" s="104" t="s">
        <v>2303</v>
      </c>
      <c r="Y109" s="104" t="str">
        <f>VLOOKUP(B109,'[1]Status Penjaminan'!$B$2:$E$95,3,0)</f>
        <v>Aktif</v>
      </c>
      <c r="Z109" s="104" t="s">
        <v>2304</v>
      </c>
      <c r="AA109" s="107" t="s">
        <v>3159</v>
      </c>
      <c r="AB109" s="123" t="s">
        <v>2514</v>
      </c>
      <c r="AC109" s="107" t="s">
        <v>3000</v>
      </c>
    </row>
    <row r="110" spans="1:29" s="107" customFormat="1" ht="45" x14ac:dyDescent="0.2">
      <c r="A110" s="93">
        <f t="shared" si="3"/>
        <v>109</v>
      </c>
      <c r="B110" s="94" t="s">
        <v>3160</v>
      </c>
      <c r="C110" s="87" t="s">
        <v>123</v>
      </c>
      <c r="D110" s="95" t="s">
        <v>3161</v>
      </c>
      <c r="E110" s="96" t="s">
        <v>3160</v>
      </c>
      <c r="F110" s="94" t="s">
        <v>76</v>
      </c>
      <c r="G110" s="97" t="s">
        <v>3162</v>
      </c>
      <c r="H110" s="97" t="str">
        <f t="shared" si="2"/>
        <v>UOB Plaza, Thamrin Nine, Lt. 36, Jl. M.H. Thamrin Kav. 8-10, Jakarta, 10230, Telp. 29933888, Fax. 2300238</v>
      </c>
      <c r="I110" s="98" t="s">
        <v>3163</v>
      </c>
      <c r="J110" s="99" t="s">
        <v>3164</v>
      </c>
      <c r="K110" s="100" t="s">
        <v>2083</v>
      </c>
      <c r="L110" s="101">
        <v>10230</v>
      </c>
      <c r="M110" s="102" t="s">
        <v>3165</v>
      </c>
      <c r="N110" s="103" t="s">
        <v>3166</v>
      </c>
      <c r="O110" s="104" t="s">
        <v>77</v>
      </c>
      <c r="P110" s="104" t="s">
        <v>84</v>
      </c>
      <c r="Q110" s="104"/>
      <c r="R110" s="104"/>
      <c r="S110" s="105" t="e">
        <f>VLOOKUP(B110,#REF!,23,0)</f>
        <v>#REF!</v>
      </c>
      <c r="T110" s="105" t="e">
        <f>VLOOKUP(B110,#REF!,13,0)</f>
        <v>#REF!</v>
      </c>
      <c r="U110" s="106"/>
      <c r="V110" s="105"/>
      <c r="W110" s="104" t="s">
        <v>2302</v>
      </c>
      <c r="X110" s="104" t="s">
        <v>2303</v>
      </c>
      <c r="Y110" s="104" t="str">
        <f>VLOOKUP(B110,'[1]Status Penjaminan'!$B$2:$E$95,3,0)</f>
        <v>Aktif</v>
      </c>
      <c r="Z110" s="104" t="s">
        <v>2304</v>
      </c>
      <c r="AB110" s="122"/>
    </row>
    <row r="111" spans="1:29" s="107" customFormat="1" ht="45" x14ac:dyDescent="0.2">
      <c r="A111" s="93">
        <f t="shared" si="3"/>
        <v>110</v>
      </c>
      <c r="B111" s="94" t="s">
        <v>3167</v>
      </c>
      <c r="C111" s="87" t="s">
        <v>124</v>
      </c>
      <c r="D111" s="95" t="s">
        <v>3168</v>
      </c>
      <c r="E111" s="96" t="s">
        <v>3167</v>
      </c>
      <c r="F111" s="94" t="s">
        <v>76</v>
      </c>
      <c r="G111" s="97" t="s">
        <v>3169</v>
      </c>
      <c r="H111" s="97" t="str">
        <f t="shared" si="2"/>
        <v>Menara Karya Lt. 10, Jl HR Rasuna Said Blok X-5 Kav 1-2 Setiabudi Jakarta Selatan, Jakarta, 12950, Telp. (021) 25533600, Fax. (021) 25533700</v>
      </c>
      <c r="I111" s="98" t="s">
        <v>3170</v>
      </c>
      <c r="J111" s="99" t="s">
        <v>3171</v>
      </c>
      <c r="K111" s="100" t="s">
        <v>2083</v>
      </c>
      <c r="L111" s="101">
        <v>12950</v>
      </c>
      <c r="M111" s="102" t="s">
        <v>3172</v>
      </c>
      <c r="N111" s="103" t="s">
        <v>3173</v>
      </c>
      <c r="O111" s="104" t="s">
        <v>77</v>
      </c>
      <c r="P111" s="104" t="s">
        <v>84</v>
      </c>
      <c r="Q111" s="104" t="s">
        <v>2281</v>
      </c>
      <c r="R111" s="104"/>
      <c r="S111" s="105" t="e">
        <f>VLOOKUP(B111,#REF!,23,0)</f>
        <v>#REF!</v>
      </c>
      <c r="T111" s="105" t="e">
        <f>VLOOKUP(B111,#REF!,13,0)</f>
        <v>#REF!</v>
      </c>
      <c r="U111" s="106"/>
      <c r="V111" s="105"/>
      <c r="W111" s="104" t="s">
        <v>2302</v>
      </c>
      <c r="X111" s="104" t="s">
        <v>2303</v>
      </c>
      <c r="Y111" s="104" t="str">
        <f>VLOOKUP(B111,'[1]Status Penjaminan'!$B$2:$E$95,3,0)</f>
        <v>Aktif</v>
      </c>
      <c r="Z111" s="104" t="s">
        <v>2304</v>
      </c>
      <c r="AB111" s="122"/>
    </row>
    <row r="112" spans="1:29" s="107" customFormat="1" ht="60" x14ac:dyDescent="0.2">
      <c r="A112" s="93">
        <f t="shared" si="3"/>
        <v>111</v>
      </c>
      <c r="B112" s="94" t="s">
        <v>2281</v>
      </c>
      <c r="C112" s="87" t="s">
        <v>3174</v>
      </c>
      <c r="D112" s="95" t="s">
        <v>3175</v>
      </c>
      <c r="E112" s="96" t="s">
        <v>2281</v>
      </c>
      <c r="F112" s="94" t="s">
        <v>76</v>
      </c>
      <c r="G112" s="97" t="s">
        <v>3176</v>
      </c>
      <c r="H112" s="97" t="str">
        <f t="shared" si="2"/>
        <v>Victoria Suites, Senayan City Panin Tower Lt. 9, Jl. Asia Afrika Lot. 20, Jakarta, 10271, Telp. (021)7278310,72782320, 72782331, Fax: (021) 72782280, 727872291</v>
      </c>
      <c r="I112" s="98" t="s">
        <v>3177</v>
      </c>
      <c r="J112" s="99" t="s">
        <v>3178</v>
      </c>
      <c r="K112" s="100" t="s">
        <v>2083</v>
      </c>
      <c r="L112" s="101">
        <v>10271</v>
      </c>
      <c r="M112" s="102" t="s">
        <v>3179</v>
      </c>
      <c r="N112" s="103" t="s">
        <v>3180</v>
      </c>
      <c r="O112" s="104" t="s">
        <v>77</v>
      </c>
      <c r="P112" s="104" t="s">
        <v>84</v>
      </c>
      <c r="Q112" s="104"/>
      <c r="R112" s="104"/>
      <c r="S112" s="105">
        <v>28</v>
      </c>
      <c r="T112" s="105">
        <v>8</v>
      </c>
      <c r="U112" s="106"/>
      <c r="V112" s="105"/>
      <c r="W112" s="104" t="s">
        <v>2313</v>
      </c>
      <c r="X112" s="104" t="s">
        <v>2303</v>
      </c>
      <c r="Y112" s="104" t="str">
        <f>VLOOKUP(B112,'[1]Status Penjaminan'!$B$2:$E$95,3,0)</f>
        <v>Aktif</v>
      </c>
      <c r="Z112" s="104" t="s">
        <v>2304</v>
      </c>
      <c r="AA112" s="107" t="s">
        <v>3181</v>
      </c>
      <c r="AB112" s="123" t="s">
        <v>2347</v>
      </c>
      <c r="AC112" s="107" t="s">
        <v>3182</v>
      </c>
    </row>
    <row r="113" spans="1:29" s="107" customFormat="1" ht="45" x14ac:dyDescent="0.2">
      <c r="A113" s="93">
        <f t="shared" si="3"/>
        <v>112</v>
      </c>
      <c r="B113" s="94" t="s">
        <v>3183</v>
      </c>
      <c r="C113" s="87" t="s">
        <v>3184</v>
      </c>
      <c r="D113" s="95" t="s">
        <v>3185</v>
      </c>
      <c r="E113" s="96" t="s">
        <v>3183</v>
      </c>
      <c r="F113" s="94" t="s">
        <v>76</v>
      </c>
      <c r="G113" s="97" t="s">
        <v>3186</v>
      </c>
      <c r="H113" s="97" t="str">
        <f t="shared" si="2"/>
        <v>Gedung Graha Kencana Lt. 7 R.B7, Jl. Raya Perjuangan No. 88 , Kebun Jeruk - Jakarta Barat , 11530, Telp. 53671517-18 , Fax. 53671519</v>
      </c>
      <c r="I113" s="98" t="s">
        <v>3187</v>
      </c>
      <c r="J113" s="99" t="s">
        <v>3188</v>
      </c>
      <c r="K113" s="102" t="s">
        <v>3189</v>
      </c>
      <c r="L113" s="101">
        <v>11530</v>
      </c>
      <c r="M113" s="102" t="s">
        <v>3190</v>
      </c>
      <c r="N113" s="103" t="s">
        <v>3191</v>
      </c>
      <c r="O113" s="104" t="s">
        <v>77</v>
      </c>
      <c r="P113" s="104" t="s">
        <v>84</v>
      </c>
      <c r="Q113" s="104"/>
      <c r="R113" s="104"/>
      <c r="S113" s="105" t="e">
        <f>VLOOKUP(B113,#REF!,23,0)</f>
        <v>#REF!</v>
      </c>
      <c r="T113" s="105" t="e">
        <f>VLOOKUP(B113,#REF!,13,0)</f>
        <v>#REF!</v>
      </c>
      <c r="U113" s="106" t="e">
        <f>VLOOKUP(B113,#REF!,11,0)</f>
        <v>#REF!</v>
      </c>
      <c r="V113" s="106" t="e">
        <f>VLOOKUP(B113,#REF!,12,0)</f>
        <v>#REF!</v>
      </c>
      <c r="W113" s="104" t="s">
        <v>2302</v>
      </c>
      <c r="X113" s="104" t="s">
        <v>2303</v>
      </c>
      <c r="Y113" s="104" t="str">
        <f>VLOOKUP(B113,'[1]Status Penjaminan'!$B$2:$E$95,3,0)</f>
        <v>Aktif</v>
      </c>
      <c r="Z113" s="104" t="s">
        <v>2304</v>
      </c>
      <c r="AB113" s="122"/>
    </row>
    <row r="114" spans="1:29" s="107" customFormat="1" ht="45" x14ac:dyDescent="0.2">
      <c r="A114" s="93">
        <f t="shared" si="3"/>
        <v>113</v>
      </c>
      <c r="B114" s="94" t="s">
        <v>3192</v>
      </c>
      <c r="C114" s="87" t="s">
        <v>125</v>
      </c>
      <c r="D114" s="95" t="s">
        <v>3193</v>
      </c>
      <c r="E114" s="96" t="s">
        <v>3192</v>
      </c>
      <c r="F114" s="94" t="s">
        <v>76</v>
      </c>
      <c r="G114" s="97" t="s">
        <v>3194</v>
      </c>
      <c r="H114" s="97" t="str">
        <f t="shared" si="2"/>
        <v>Plaza Lippo Lt. 10, JL. Jend Sudirman Kav. 25, Jakarta, 12920, Telp. (021) 52921166, Fax. (021) 52922266</v>
      </c>
      <c r="I114" s="98" t="s">
        <v>3195</v>
      </c>
      <c r="J114" s="99" t="s">
        <v>3196</v>
      </c>
      <c r="K114" s="100" t="s">
        <v>2083</v>
      </c>
      <c r="L114" s="101">
        <v>12920</v>
      </c>
      <c r="M114" s="102" t="s">
        <v>3197</v>
      </c>
      <c r="N114" s="103" t="s">
        <v>3198</v>
      </c>
      <c r="O114" s="104" t="s">
        <v>77</v>
      </c>
      <c r="P114" s="104" t="s">
        <v>84</v>
      </c>
      <c r="Q114" s="104"/>
      <c r="R114" s="104"/>
      <c r="S114" s="105" t="e">
        <f>VLOOKUP(B114,#REF!,23,0)</f>
        <v>#REF!</v>
      </c>
      <c r="T114" s="105" t="e">
        <f>VLOOKUP(B114,#REF!,13,0)</f>
        <v>#REF!</v>
      </c>
      <c r="U114" s="106"/>
      <c r="V114" s="105"/>
      <c r="W114" s="104" t="s">
        <v>2302</v>
      </c>
      <c r="X114" s="104" t="s">
        <v>2303</v>
      </c>
      <c r="Y114" s="104" t="e">
        <f>VLOOKUP(B114,'[1]Status Penjaminan'!$B$2:$E$95,3,0)</f>
        <v>#N/A</v>
      </c>
      <c r="Z114" s="104" t="s">
        <v>2304</v>
      </c>
      <c r="AB114" s="122"/>
    </row>
    <row r="115" spans="1:29" s="107" customFormat="1" ht="45" x14ac:dyDescent="0.2">
      <c r="A115" s="93">
        <f t="shared" si="3"/>
        <v>114</v>
      </c>
      <c r="B115" s="94" t="s">
        <v>3199</v>
      </c>
      <c r="C115" s="87" t="s">
        <v>3200</v>
      </c>
      <c r="D115" s="95" t="s">
        <v>3201</v>
      </c>
      <c r="E115" s="96" t="s">
        <v>3199</v>
      </c>
      <c r="F115" s="94" t="s">
        <v>76</v>
      </c>
      <c r="G115" s="97" t="s">
        <v>3202</v>
      </c>
      <c r="H115" s="97" t="str">
        <f>I115&amp;", "&amp;J115&amp;", "&amp;K115&amp;", "&amp;L115&amp;", "&amp;M115&amp;", "&amp;N115</f>
        <v>Wisma Korindo lt. 7, Jl. MT. Haryono 62 - Pancoran, Jakarta, 12780, Telp. 7976201,  Fax.  7976206</v>
      </c>
      <c r="I115" s="98" t="s">
        <v>3203</v>
      </c>
      <c r="J115" s="99" t="s">
        <v>3204</v>
      </c>
      <c r="K115" s="100" t="s">
        <v>2083</v>
      </c>
      <c r="L115" s="101">
        <v>12780</v>
      </c>
      <c r="M115" s="102" t="s">
        <v>3205</v>
      </c>
      <c r="N115" s="103" t="s">
        <v>3206</v>
      </c>
      <c r="O115" s="104" t="s">
        <v>77</v>
      </c>
      <c r="P115" s="104" t="s">
        <v>84</v>
      </c>
      <c r="Q115" s="104"/>
      <c r="R115" s="104"/>
      <c r="S115" s="105">
        <v>13</v>
      </c>
      <c r="T115" s="105">
        <v>203</v>
      </c>
      <c r="U115" s="106"/>
      <c r="V115" s="105"/>
      <c r="W115" s="104" t="s">
        <v>2302</v>
      </c>
      <c r="X115" s="104" t="s">
        <v>2303</v>
      </c>
      <c r="Y115" s="104" t="str">
        <f>VLOOKUP(B115,'[1]Status Penjaminan'!$B$2:$E$95,3,0)</f>
        <v>Aktif</v>
      </c>
      <c r="Z115" s="104" t="s">
        <v>2304</v>
      </c>
      <c r="AB115" s="122"/>
    </row>
    <row r="116" spans="1:29" s="107" customFormat="1" ht="45" x14ac:dyDescent="0.2">
      <c r="A116" s="93">
        <f t="shared" si="3"/>
        <v>115</v>
      </c>
      <c r="B116" s="94" t="s">
        <v>3207</v>
      </c>
      <c r="C116" s="87" t="s">
        <v>3208</v>
      </c>
      <c r="D116" s="95" t="s">
        <v>3209</v>
      </c>
      <c r="E116" s="96" t="s">
        <v>3207</v>
      </c>
      <c r="F116" s="94" t="s">
        <v>76</v>
      </c>
      <c r="G116" s="97" t="s">
        <v>3210</v>
      </c>
      <c r="H116" s="97" t="str">
        <f t="shared" si="2"/>
        <v>Plaza ABDA Lt. 5, Jl. Jend. Sudirman Kav. 59, Jakarta Selatan, 12190, Tlp. (021) 51402180, 51402181, Fax. (021) 51402182</v>
      </c>
      <c r="I116" s="98" t="s">
        <v>3211</v>
      </c>
      <c r="J116" s="99" t="s">
        <v>2694</v>
      </c>
      <c r="K116" s="100" t="s">
        <v>139</v>
      </c>
      <c r="L116" s="101">
        <v>12190</v>
      </c>
      <c r="M116" s="102" t="s">
        <v>3212</v>
      </c>
      <c r="N116" s="103" t="s">
        <v>3213</v>
      </c>
      <c r="O116" s="104" t="s">
        <v>77</v>
      </c>
      <c r="P116" s="104" t="s">
        <v>84</v>
      </c>
      <c r="Q116" s="104"/>
      <c r="R116" s="104"/>
      <c r="S116" s="105" t="e">
        <f>VLOOKUP(B116,#REF!,23,0)</f>
        <v>#REF!</v>
      </c>
      <c r="T116" s="105" t="e">
        <f>VLOOKUP(B116,#REF!,13,0)</f>
        <v>#REF!</v>
      </c>
      <c r="U116" s="106"/>
      <c r="V116" s="105"/>
      <c r="W116" s="104" t="s">
        <v>2302</v>
      </c>
      <c r="X116" s="104" t="s">
        <v>2303</v>
      </c>
      <c r="Y116" s="104" t="str">
        <f>VLOOKUP(B116,'[1]Status Penjaminan'!$B$2:$E$95,3,0)</f>
        <v>Aktif</v>
      </c>
      <c r="Z116" s="104" t="s">
        <v>2304</v>
      </c>
      <c r="AA116" s="107" t="s">
        <v>3214</v>
      </c>
      <c r="AB116" s="123" t="s">
        <v>2422</v>
      </c>
      <c r="AC116" s="107" t="s">
        <v>3215</v>
      </c>
    </row>
    <row r="117" spans="1:29" s="107" customFormat="1" ht="55.5" customHeight="1" x14ac:dyDescent="0.2">
      <c r="A117" s="93">
        <f t="shared" si="3"/>
        <v>116</v>
      </c>
      <c r="B117" s="94" t="s">
        <v>3216</v>
      </c>
      <c r="C117" s="87" t="s">
        <v>3217</v>
      </c>
      <c r="D117" s="95" t="s">
        <v>3218</v>
      </c>
      <c r="E117" s="96" t="s">
        <v>3219</v>
      </c>
      <c r="F117" s="94" t="s">
        <v>76</v>
      </c>
      <c r="G117" s="97" t="s">
        <v>3220</v>
      </c>
      <c r="H117" s="97" t="str">
        <f t="shared" si="2"/>
        <v>Gedung World Trade Center II, Jl. Jend. Sudirman Kav. 29-31, Jakarta Selatan, 12190, Telp.  30488100 , Fax.30488172</v>
      </c>
      <c r="I117" s="98" t="s">
        <v>3221</v>
      </c>
      <c r="J117" s="99" t="s">
        <v>2652</v>
      </c>
      <c r="K117" s="100" t="s">
        <v>139</v>
      </c>
      <c r="L117" s="101">
        <v>12190</v>
      </c>
      <c r="M117" s="102" t="s">
        <v>3222</v>
      </c>
      <c r="N117" s="103" t="s">
        <v>3223</v>
      </c>
      <c r="O117" s="104"/>
      <c r="P117" s="104" t="s">
        <v>84</v>
      </c>
      <c r="Q117" s="104"/>
      <c r="R117" s="104"/>
      <c r="S117" s="105" t="e">
        <f>VLOOKUP(B117,#REF!,23,0)</f>
        <v>#REF!</v>
      </c>
      <c r="T117" s="105" t="e">
        <f>VLOOKUP(B117,#REF!,13,0)</f>
        <v>#REF!</v>
      </c>
      <c r="U117" s="106"/>
      <c r="V117" s="105"/>
      <c r="W117" s="104" t="s">
        <v>2313</v>
      </c>
      <c r="X117" s="104" t="s">
        <v>2303</v>
      </c>
      <c r="Y117" s="104" t="e">
        <f>VLOOKUP(B117,'[1]Status Penjaminan'!$B$2:$E$95,3,0)</f>
        <v>#N/A</v>
      </c>
      <c r="Z117" s="104" t="s">
        <v>2304</v>
      </c>
      <c r="AB117" s="122"/>
    </row>
    <row r="118" spans="1:29" s="107" customFormat="1" ht="30" x14ac:dyDescent="0.2">
      <c r="A118" s="93">
        <f t="shared" si="3"/>
        <v>117</v>
      </c>
      <c r="B118" s="94" t="s">
        <v>3224</v>
      </c>
      <c r="C118" s="87" t="s">
        <v>3225</v>
      </c>
      <c r="D118" s="95" t="s">
        <v>3226</v>
      </c>
      <c r="E118" s="96" t="s">
        <v>3224</v>
      </c>
      <c r="F118" s="94" t="s">
        <v>79</v>
      </c>
      <c r="G118" s="97" t="s">
        <v>3227</v>
      </c>
      <c r="H118" s="97" t="str">
        <f t="shared" si="2"/>
        <v>, Jl. Pluit Permai Raya No. 22, Jakarta Utara, 14450, Telp. 66675890, Fax. 66675908</v>
      </c>
      <c r="I118" s="98"/>
      <c r="J118" s="99" t="s">
        <v>3228</v>
      </c>
      <c r="K118" s="100" t="s">
        <v>154</v>
      </c>
      <c r="L118" s="101">
        <v>14450</v>
      </c>
      <c r="M118" s="102" t="s">
        <v>3229</v>
      </c>
      <c r="N118" s="103" t="s">
        <v>3230</v>
      </c>
      <c r="O118" s="104" t="s">
        <v>77</v>
      </c>
      <c r="P118" s="104"/>
      <c r="Q118" s="104"/>
      <c r="R118" s="104">
        <v>100</v>
      </c>
      <c r="S118" s="105" t="e">
        <f>VLOOKUP(B118,#REF!,23,0)</f>
        <v>#REF!</v>
      </c>
      <c r="T118" s="105" t="e">
        <f>VLOOKUP(B118,#REF!,13,0)</f>
        <v>#REF!</v>
      </c>
      <c r="U118" s="106"/>
      <c r="V118" s="105"/>
      <c r="W118" s="104" t="s">
        <v>2302</v>
      </c>
      <c r="X118" s="104" t="s">
        <v>2303</v>
      </c>
      <c r="Y118" s="104" t="e">
        <f>VLOOKUP(B118,'[1]Status Penjaminan'!$B$2:$E$95,3,0)</f>
        <v>#N/A</v>
      </c>
      <c r="Z118" s="104" t="s">
        <v>2304</v>
      </c>
      <c r="AB118" s="122"/>
    </row>
    <row r="119" spans="1:29" s="107" customFormat="1" ht="45" x14ac:dyDescent="0.2">
      <c r="A119" s="93">
        <f t="shared" si="3"/>
        <v>118</v>
      </c>
      <c r="B119" s="94" t="s">
        <v>3231</v>
      </c>
      <c r="C119" s="87" t="s">
        <v>3232</v>
      </c>
      <c r="D119" s="95" t="s">
        <v>3233</v>
      </c>
      <c r="E119" s="96" t="s">
        <v>3231</v>
      </c>
      <c r="F119" s="94" t="s">
        <v>79</v>
      </c>
      <c r="G119" s="97" t="s">
        <v>3234</v>
      </c>
      <c r="H119" s="97" t="str">
        <f t="shared" si="2"/>
        <v>Wisma GKBI Lt. 39, Suite 3906, Jl. Jend. Sudirman No. 28, Jakarta , 10210, Telp. 29955101, Fax. 29955169</v>
      </c>
      <c r="I119" s="98" t="s">
        <v>3235</v>
      </c>
      <c r="J119" s="99" t="s">
        <v>2319</v>
      </c>
      <c r="K119" s="100" t="s">
        <v>400</v>
      </c>
      <c r="L119" s="101">
        <v>10210</v>
      </c>
      <c r="M119" s="102" t="s">
        <v>3236</v>
      </c>
      <c r="N119" s="103" t="s">
        <v>3237</v>
      </c>
      <c r="O119" s="104"/>
      <c r="P119" s="104" t="s">
        <v>84</v>
      </c>
      <c r="Q119" s="104"/>
      <c r="R119" s="104"/>
      <c r="S119" s="105" t="e">
        <f>VLOOKUP(B119,#REF!,23,0)</f>
        <v>#REF!</v>
      </c>
      <c r="T119" s="105" t="e">
        <f>VLOOKUP(B119,#REF!,13,0)</f>
        <v>#REF!</v>
      </c>
      <c r="U119" s="106"/>
      <c r="V119" s="105"/>
      <c r="W119" s="104" t="s">
        <v>2313</v>
      </c>
      <c r="X119" s="104" t="s">
        <v>2303</v>
      </c>
      <c r="Y119" s="104" t="str">
        <f>VLOOKUP(B119,'[1]Status Penjaminan'!$B$2:$E$95,3,0)</f>
        <v>Tidak Aktif</v>
      </c>
      <c r="Z119" s="104" t="s">
        <v>2304</v>
      </c>
      <c r="AB119" s="122"/>
    </row>
    <row r="120" spans="1:29" s="107" customFormat="1" ht="45" x14ac:dyDescent="0.2">
      <c r="A120" s="93">
        <f t="shared" si="3"/>
        <v>119</v>
      </c>
      <c r="B120" s="94" t="s">
        <v>3238</v>
      </c>
      <c r="C120" s="124" t="s">
        <v>3239</v>
      </c>
      <c r="D120" s="95" t="s">
        <v>3240</v>
      </c>
      <c r="E120" s="96" t="s">
        <v>3238</v>
      </c>
      <c r="F120" s="94" t="s">
        <v>79</v>
      </c>
      <c r="G120" s="97" t="s">
        <v>3241</v>
      </c>
      <c r="H120" s="97" t="str">
        <f t="shared" si="2"/>
        <v>Gedung BPD Jawa Tengah Lt. 2, Jl. Pemuda No. 4A, Semarang, 50139, Telp. 024-556308, Fax. 024-556307</v>
      </c>
      <c r="I120" s="125" t="s">
        <v>3242</v>
      </c>
      <c r="J120" s="99" t="s">
        <v>3243</v>
      </c>
      <c r="K120" s="100" t="s">
        <v>64</v>
      </c>
      <c r="L120" s="101">
        <v>50139</v>
      </c>
      <c r="M120" s="102" t="s">
        <v>3244</v>
      </c>
      <c r="N120" s="103" t="s">
        <v>3245</v>
      </c>
      <c r="O120" s="104" t="s">
        <v>77</v>
      </c>
      <c r="P120" s="104"/>
      <c r="Q120" s="104"/>
      <c r="R120" s="104"/>
      <c r="S120" s="105" t="e">
        <f>VLOOKUP(B120,#REF!,23,0)</f>
        <v>#REF!</v>
      </c>
      <c r="T120" s="105" t="e">
        <f>VLOOKUP(B120,#REF!,13,0)</f>
        <v>#REF!</v>
      </c>
      <c r="U120" s="106"/>
      <c r="V120" s="105"/>
      <c r="W120" s="104" t="s">
        <v>2302</v>
      </c>
      <c r="X120" s="104" t="s">
        <v>2303</v>
      </c>
      <c r="Y120" s="104" t="e">
        <f>VLOOKUP(B120,'[1]Status Penjaminan'!$B$2:$E$95,3,0)</f>
        <v>#N/A</v>
      </c>
      <c r="Z120" s="104" t="s">
        <v>2708</v>
      </c>
      <c r="AB120" s="122"/>
    </row>
    <row r="121" spans="1:29" s="107" customFormat="1" ht="45" x14ac:dyDescent="0.2">
      <c r="A121" s="93">
        <f t="shared" si="3"/>
        <v>120</v>
      </c>
      <c r="B121" s="94" t="s">
        <v>3246</v>
      </c>
      <c r="C121" s="126" t="s">
        <v>3247</v>
      </c>
      <c r="D121" s="95" t="s">
        <v>3248</v>
      </c>
      <c r="E121" s="96" t="s">
        <v>3246</v>
      </c>
      <c r="F121" s="94" t="s">
        <v>79</v>
      </c>
      <c r="G121" s="97" t="s">
        <v>3249</v>
      </c>
      <c r="H121" s="97" t="str">
        <f t="shared" si="2"/>
        <v>Gedung Tapa Lt. 2, Jl. Raya Kuta No. 27 , Abianbase, Kuta, Bali, , Tlp.  (0361) 764604, Fax. (0361) 7511926</v>
      </c>
      <c r="I121" s="98" t="s">
        <v>3250</v>
      </c>
      <c r="J121" s="99" t="s">
        <v>3251</v>
      </c>
      <c r="K121" s="100" t="s">
        <v>3252</v>
      </c>
      <c r="L121" s="101"/>
      <c r="M121" s="102" t="s">
        <v>3253</v>
      </c>
      <c r="N121" s="103" t="s">
        <v>3254</v>
      </c>
      <c r="O121" s="104" t="s">
        <v>77</v>
      </c>
      <c r="P121" s="104"/>
      <c r="Q121" s="104"/>
      <c r="R121" s="104"/>
      <c r="S121" s="105" t="e">
        <f>VLOOKUP(B121,#REF!,23,0)</f>
        <v>#REF!</v>
      </c>
      <c r="T121" s="105" t="e">
        <f>VLOOKUP(B121,#REF!,13,0)</f>
        <v>#REF!</v>
      </c>
      <c r="U121" s="106"/>
      <c r="V121" s="105"/>
      <c r="W121" s="104" t="s">
        <v>2302</v>
      </c>
      <c r="X121" s="104" t="s">
        <v>2303</v>
      </c>
      <c r="Y121" s="104" t="e">
        <f>VLOOKUP(B121,'[1]Status Penjaminan'!$B$2:$E$95,3,0)</f>
        <v>#N/A</v>
      </c>
      <c r="Z121" s="104" t="s">
        <v>2304</v>
      </c>
      <c r="AB121" s="122"/>
    </row>
    <row r="122" spans="1:29" s="107" customFormat="1" ht="45" x14ac:dyDescent="0.2">
      <c r="A122" s="93">
        <f t="shared" si="3"/>
        <v>121</v>
      </c>
      <c r="B122" s="127" t="s">
        <v>3255</v>
      </c>
      <c r="C122" s="126" t="s">
        <v>3256</v>
      </c>
      <c r="D122" s="95" t="s">
        <v>3257</v>
      </c>
      <c r="E122" s="95" t="s">
        <v>3255</v>
      </c>
      <c r="F122" s="127" t="s">
        <v>79</v>
      </c>
      <c r="G122" s="97" t="s">
        <v>3258</v>
      </c>
      <c r="H122" s="97" t="str">
        <f t="shared" si="2"/>
        <v>Wisma GKBI Lantai 6 Unit 609, Jl.Jend. Sudirman No. 28, Jakarta , 10210, Telp. 57993021, Fax. 57993172</v>
      </c>
      <c r="I122" s="98" t="s">
        <v>3259</v>
      </c>
      <c r="J122" s="99" t="s">
        <v>3260</v>
      </c>
      <c r="K122" s="102" t="s">
        <v>400</v>
      </c>
      <c r="L122" s="128">
        <v>10210</v>
      </c>
      <c r="M122" s="98" t="s">
        <v>3261</v>
      </c>
      <c r="N122" s="103" t="s">
        <v>3262</v>
      </c>
      <c r="O122" s="104" t="s">
        <v>77</v>
      </c>
      <c r="P122" s="104"/>
      <c r="Q122" s="104"/>
      <c r="R122" s="104"/>
      <c r="S122" s="105" t="e">
        <f>VLOOKUP(B122,#REF!,23,0)</f>
        <v>#REF!</v>
      </c>
      <c r="T122" s="105" t="e">
        <f>VLOOKUP(B122,#REF!,13,0)</f>
        <v>#REF!</v>
      </c>
      <c r="U122" s="106"/>
      <c r="V122" s="105"/>
      <c r="W122" s="104" t="s">
        <v>2313</v>
      </c>
      <c r="X122" s="104" t="s">
        <v>2303</v>
      </c>
      <c r="Y122" s="104" t="e">
        <f>VLOOKUP(B122,'[1]Status Penjaminan'!$B$2:$E$95,3,0)</f>
        <v>#N/A</v>
      </c>
      <c r="Z122" s="104" t="s">
        <v>2304</v>
      </c>
      <c r="AB122" s="122"/>
    </row>
    <row r="123" spans="1:29" s="107" customFormat="1" ht="45" x14ac:dyDescent="0.2">
      <c r="A123" s="93">
        <f t="shared" si="3"/>
        <v>122</v>
      </c>
      <c r="B123" s="94" t="s">
        <v>3263</v>
      </c>
      <c r="C123" s="87" t="s">
        <v>3264</v>
      </c>
      <c r="D123" s="95" t="s">
        <v>3265</v>
      </c>
      <c r="E123" s="96" t="s">
        <v>3263</v>
      </c>
      <c r="F123" s="94" t="s">
        <v>79</v>
      </c>
      <c r="G123" s="97" t="s">
        <v>3266</v>
      </c>
      <c r="H123" s="97" t="str">
        <f t="shared" si="2"/>
        <v>Deutsche Bank Building, Lt. 6, Jl. Imam Bonjol No. 80, Jakarta, 10310, Telp.3189104, Fax. 3189287</v>
      </c>
      <c r="I123" s="98" t="s">
        <v>3267</v>
      </c>
      <c r="J123" s="99" t="s">
        <v>2521</v>
      </c>
      <c r="K123" s="100" t="s">
        <v>2083</v>
      </c>
      <c r="L123" s="101">
        <v>10310</v>
      </c>
      <c r="M123" s="102" t="s">
        <v>3268</v>
      </c>
      <c r="N123" s="103" t="s">
        <v>3269</v>
      </c>
      <c r="O123" s="104" t="s">
        <v>77</v>
      </c>
      <c r="P123" s="104"/>
      <c r="Q123" s="104"/>
      <c r="R123" s="104"/>
      <c r="S123" s="105" t="e">
        <f>VLOOKUP(B123,#REF!,23,0)</f>
        <v>#REF!</v>
      </c>
      <c r="T123" s="105" t="e">
        <f>VLOOKUP(B123,#REF!,13,0)</f>
        <v>#REF!</v>
      </c>
      <c r="U123" s="106"/>
      <c r="V123" s="105"/>
      <c r="W123" s="104" t="s">
        <v>2313</v>
      </c>
      <c r="X123" s="104" t="s">
        <v>2303</v>
      </c>
      <c r="Y123" s="104" t="e">
        <f>VLOOKUP(B123,'[1]Status Penjaminan'!$B$2:$E$95,3,0)</f>
        <v>#N/A</v>
      </c>
      <c r="Z123" s="104" t="s">
        <v>2304</v>
      </c>
      <c r="AB123" s="122"/>
    </row>
    <row r="124" spans="1:29" s="107" customFormat="1" ht="30" x14ac:dyDescent="0.2">
      <c r="A124" s="93">
        <f t="shared" si="3"/>
        <v>123</v>
      </c>
      <c r="B124" s="94" t="s">
        <v>3270</v>
      </c>
      <c r="C124" s="87" t="s">
        <v>3271</v>
      </c>
      <c r="D124" s="95" t="s">
        <v>3272</v>
      </c>
      <c r="E124" s="96" t="s">
        <v>3270</v>
      </c>
      <c r="F124" s="94" t="s">
        <v>79</v>
      </c>
      <c r="G124" s="97" t="s">
        <v>3273</v>
      </c>
      <c r="H124" s="97" t="str">
        <f t="shared" si="2"/>
        <v>Plaza ABDA Lt. 9 B, Jl. Jend. Sudirman Kav. 59, Jakarta, 12190, Telp. 5150111, Fax. 5155532</v>
      </c>
      <c r="I124" s="98" t="s">
        <v>3274</v>
      </c>
      <c r="J124" s="99" t="s">
        <v>2694</v>
      </c>
      <c r="K124" s="100" t="s">
        <v>2083</v>
      </c>
      <c r="L124" s="101">
        <v>12190</v>
      </c>
      <c r="M124" s="102" t="s">
        <v>3275</v>
      </c>
      <c r="N124" s="103" t="s">
        <v>3276</v>
      </c>
      <c r="O124" s="104" t="s">
        <v>77</v>
      </c>
      <c r="P124" s="104"/>
      <c r="Q124" s="104"/>
      <c r="R124" s="104"/>
      <c r="S124" s="105" t="e">
        <f>VLOOKUP(B124,#REF!,23,0)</f>
        <v>#REF!</v>
      </c>
      <c r="T124" s="105" t="e">
        <f>VLOOKUP(B124,#REF!,13,0)</f>
        <v>#REF!</v>
      </c>
      <c r="U124" s="106"/>
      <c r="V124" s="105"/>
      <c r="W124" s="104" t="s">
        <v>2302</v>
      </c>
      <c r="X124" s="104" t="s">
        <v>2303</v>
      </c>
      <c r="Y124" s="104" t="e">
        <f>VLOOKUP(B124,'[1]Status Penjaminan'!$B$2:$E$95,3,0)</f>
        <v>#N/A</v>
      </c>
      <c r="Z124" s="104" t="s">
        <v>2708</v>
      </c>
      <c r="AB124" s="122"/>
    </row>
    <row r="125" spans="1:29" s="107" customFormat="1" ht="45" x14ac:dyDescent="0.2">
      <c r="A125" s="93">
        <f t="shared" si="3"/>
        <v>124</v>
      </c>
      <c r="B125" s="94" t="s">
        <v>3277</v>
      </c>
      <c r="C125" s="87" t="s">
        <v>3278</v>
      </c>
      <c r="D125" s="95" t="s">
        <v>3279</v>
      </c>
      <c r="E125" s="96" t="s">
        <v>3277</v>
      </c>
      <c r="F125" s="94" t="s">
        <v>79</v>
      </c>
      <c r="G125" s="97" t="s">
        <v>3280</v>
      </c>
      <c r="H125" s="97" t="str">
        <f t="shared" si="2"/>
        <v>Ruko Grand Soepomo, Jl. Prof. Dr. Soepomo No. 73 E, Tebet, Jakarta Selatan, , Telp. 83787237, Fax.  83787242</v>
      </c>
      <c r="I125" s="98" t="s">
        <v>3281</v>
      </c>
      <c r="J125" s="99" t="s">
        <v>3282</v>
      </c>
      <c r="K125" s="100" t="s">
        <v>139</v>
      </c>
      <c r="L125" s="101"/>
      <c r="M125" s="102" t="s">
        <v>3283</v>
      </c>
      <c r="N125" s="103" t="s">
        <v>3284</v>
      </c>
      <c r="O125" s="104" t="s">
        <v>77</v>
      </c>
      <c r="P125" s="104" t="s">
        <v>84</v>
      </c>
      <c r="Q125" s="104" t="s">
        <v>2281</v>
      </c>
      <c r="R125" s="104"/>
      <c r="S125" s="105"/>
      <c r="T125" s="105"/>
      <c r="U125" s="106"/>
      <c r="V125" s="106"/>
      <c r="W125" s="104" t="s">
        <v>2302</v>
      </c>
      <c r="X125" s="104" t="s">
        <v>2303</v>
      </c>
      <c r="Y125" s="104" t="str">
        <f>VLOOKUP(B125,'[1]Status Penjaminan'!$B$2:$E$95,3,0)</f>
        <v>Tidak Aktif</v>
      </c>
      <c r="Z125" s="104" t="s">
        <v>2304</v>
      </c>
      <c r="AB125" s="122"/>
    </row>
    <row r="126" spans="1:29" s="107" customFormat="1" ht="45" x14ac:dyDescent="0.2">
      <c r="A126" s="93">
        <f t="shared" si="3"/>
        <v>125</v>
      </c>
      <c r="B126" s="94" t="s">
        <v>3285</v>
      </c>
      <c r="C126" s="126" t="s">
        <v>3286</v>
      </c>
      <c r="D126" s="95" t="s">
        <v>3287</v>
      </c>
      <c r="E126" s="96" t="s">
        <v>3285</v>
      </c>
      <c r="F126" s="94" t="s">
        <v>79</v>
      </c>
      <c r="G126" s="97" t="s">
        <v>3288</v>
      </c>
      <c r="H126" s="97" t="str">
        <f t="shared" si="2"/>
        <v>Menara Global Lantai 10, Jl. Gatot Subroto Kav.27, Jakarta , 12950, Telp. (021) 5270449, Fax.  (021)  5270459</v>
      </c>
      <c r="I126" s="98" t="s">
        <v>3289</v>
      </c>
      <c r="J126" s="99" t="s">
        <v>3290</v>
      </c>
      <c r="K126" s="100" t="s">
        <v>400</v>
      </c>
      <c r="L126" s="101">
        <v>12950</v>
      </c>
      <c r="M126" s="102" t="s">
        <v>3291</v>
      </c>
      <c r="N126" s="103" t="s">
        <v>3292</v>
      </c>
      <c r="O126" s="104"/>
      <c r="P126" s="104" t="s">
        <v>84</v>
      </c>
      <c r="Q126" s="104"/>
      <c r="R126" s="104"/>
      <c r="S126" s="105"/>
      <c r="T126" s="105"/>
      <c r="U126" s="106"/>
      <c r="V126" s="106"/>
      <c r="W126" s="104" t="s">
        <v>2302</v>
      </c>
      <c r="X126" s="104" t="s">
        <v>2303</v>
      </c>
      <c r="Y126" s="104" t="str">
        <f>VLOOKUP(B126,'[1]Status Penjaminan'!$B$2:$E$95,3,0)</f>
        <v>Tidak Aktif</v>
      </c>
      <c r="Z126" s="104" t="s">
        <v>2304</v>
      </c>
      <c r="AB126" s="122"/>
    </row>
    <row r="127" spans="1:29" s="107" customFormat="1" ht="60" x14ac:dyDescent="0.2">
      <c r="A127" s="93">
        <f t="shared" si="3"/>
        <v>126</v>
      </c>
      <c r="B127" s="127" t="s">
        <v>3293</v>
      </c>
      <c r="C127" s="126" t="s">
        <v>908</v>
      </c>
      <c r="D127" s="95" t="s">
        <v>3294</v>
      </c>
      <c r="E127" s="95" t="s">
        <v>3293</v>
      </c>
      <c r="F127" s="127" t="s">
        <v>79</v>
      </c>
      <c r="G127" s="97" t="s">
        <v>3295</v>
      </c>
      <c r="H127" s="97" t="str">
        <f t="shared" si="2"/>
        <v>Ruko Golden Road Blok C 28 No. 3-3A, Kawasan ITC BSD, Kel. Lekong Gudang, Serpong, Tangerang Selatan, Banten, , Telp. 25989722, Fax. 5213419</v>
      </c>
      <c r="I127" s="98" t="s">
        <v>3296</v>
      </c>
      <c r="J127" s="99" t="s">
        <v>3297</v>
      </c>
      <c r="K127" s="98" t="s">
        <v>3298</v>
      </c>
      <c r="L127" s="129"/>
      <c r="M127" s="102" t="s">
        <v>3299</v>
      </c>
      <c r="N127" s="103" t="s">
        <v>3300</v>
      </c>
      <c r="O127" s="104" t="s">
        <v>77</v>
      </c>
      <c r="P127" s="104"/>
      <c r="Q127" s="104"/>
      <c r="R127" s="104"/>
      <c r="S127" s="105" t="e">
        <f>VLOOKUP(B127,#REF!,23,0)</f>
        <v>#REF!</v>
      </c>
      <c r="T127" s="105" t="e">
        <f>VLOOKUP(B127,#REF!,13,0)</f>
        <v>#REF!</v>
      </c>
      <c r="U127" s="106"/>
      <c r="V127" s="105"/>
      <c r="W127" s="104" t="s">
        <v>2302</v>
      </c>
      <c r="X127" s="104" t="s">
        <v>2303</v>
      </c>
      <c r="Y127" s="104" t="e">
        <f>VLOOKUP(B127,'[1]Status Penjaminan'!$B$2:$E$95,3,0)</f>
        <v>#N/A</v>
      </c>
      <c r="Z127" s="104" t="s">
        <v>2304</v>
      </c>
      <c r="AB127" s="122"/>
    </row>
    <row r="128" spans="1:29" s="107" customFormat="1" ht="45" x14ac:dyDescent="0.2">
      <c r="A128" s="93">
        <f t="shared" si="3"/>
        <v>127</v>
      </c>
      <c r="B128" s="94" t="s">
        <v>3301</v>
      </c>
      <c r="C128" s="87" t="s">
        <v>3302</v>
      </c>
      <c r="D128" s="95" t="s">
        <v>3303</v>
      </c>
      <c r="E128" s="96" t="s">
        <v>3301</v>
      </c>
      <c r="F128" s="94" t="s">
        <v>79</v>
      </c>
      <c r="G128" s="97" t="s">
        <v>3304</v>
      </c>
      <c r="H128" s="97" t="str">
        <f t="shared" si="2"/>
        <v>Gedung BEI, Tower II- Lt. 22, Jl. Jend. Sudirman Kav. 52-53, Jakarta, 12190, Telp.5151616, Fax. 5150970</v>
      </c>
      <c r="I128" s="98" t="s">
        <v>3305</v>
      </c>
      <c r="J128" s="99" t="s">
        <v>2387</v>
      </c>
      <c r="K128" s="100" t="s">
        <v>2083</v>
      </c>
      <c r="L128" s="101">
        <v>12190</v>
      </c>
      <c r="M128" s="102" t="s">
        <v>3306</v>
      </c>
      <c r="N128" s="103" t="s">
        <v>3307</v>
      </c>
      <c r="O128" s="104"/>
      <c r="P128" s="104" t="s">
        <v>84</v>
      </c>
      <c r="Q128" s="104"/>
      <c r="R128" s="104">
        <v>60</v>
      </c>
      <c r="S128" s="105" t="e">
        <f>VLOOKUP(B128,#REF!,23,0)</f>
        <v>#REF!</v>
      </c>
      <c r="T128" s="105" t="e">
        <f>VLOOKUP(B128,#REF!,13,0)</f>
        <v>#REF!</v>
      </c>
      <c r="U128" s="106"/>
      <c r="V128" s="105"/>
      <c r="W128" s="104" t="s">
        <v>2302</v>
      </c>
      <c r="X128" s="104" t="s">
        <v>2303</v>
      </c>
      <c r="Y128" s="104" t="str">
        <f>VLOOKUP(B128,'[1]Status Penjaminan'!$B$2:$E$95,3,0)</f>
        <v>Tidak Aktif</v>
      </c>
      <c r="Z128" s="104" t="s">
        <v>2304</v>
      </c>
      <c r="AB128" s="122"/>
    </row>
    <row r="129" spans="1:30" s="107" customFormat="1" ht="45" x14ac:dyDescent="0.2">
      <c r="A129" s="93">
        <f t="shared" si="3"/>
        <v>128</v>
      </c>
      <c r="B129" s="94" t="s">
        <v>3308</v>
      </c>
      <c r="C129" s="124" t="s">
        <v>3309</v>
      </c>
      <c r="D129" s="95" t="s">
        <v>3310</v>
      </c>
      <c r="E129" s="96" t="s">
        <v>3308</v>
      </c>
      <c r="F129" s="94" t="s">
        <v>79</v>
      </c>
      <c r="G129" s="97" t="s">
        <v>3311</v>
      </c>
      <c r="H129" s="97" t="str">
        <f t="shared" si="2"/>
        <v>Gedung Danareksa, Jl. Merdeka Selatan No. 14, Jakarta, 10110, Telp. (021) 2310060, Fax (021) 3459844</v>
      </c>
      <c r="I129" s="98" t="s">
        <v>2472</v>
      </c>
      <c r="J129" s="99" t="s">
        <v>3312</v>
      </c>
      <c r="K129" s="100" t="s">
        <v>2083</v>
      </c>
      <c r="L129" s="101">
        <v>10110</v>
      </c>
      <c r="M129" s="102" t="s">
        <v>3313</v>
      </c>
      <c r="N129" s="103" t="s">
        <v>3314</v>
      </c>
      <c r="O129" s="104" t="s">
        <v>77</v>
      </c>
      <c r="P129" s="104"/>
      <c r="Q129" s="104"/>
      <c r="R129" s="104"/>
      <c r="S129" s="105">
        <v>14</v>
      </c>
      <c r="T129" s="105">
        <v>824</v>
      </c>
      <c r="U129" s="106">
        <v>40456644000</v>
      </c>
      <c r="V129" s="106" t="e">
        <f>VLOOKUP(B129,#REF!,12,0)</f>
        <v>#REF!</v>
      </c>
      <c r="W129" s="104" t="s">
        <v>2302</v>
      </c>
      <c r="X129" s="104" t="s">
        <v>2303</v>
      </c>
      <c r="Y129" s="104" t="e">
        <f>VLOOKUP(B129,'[1]Status Penjaminan'!$B$2:$E$95,3,0)</f>
        <v>#N/A</v>
      </c>
      <c r="Z129" s="104" t="s">
        <v>2304</v>
      </c>
      <c r="AB129" s="122"/>
    </row>
    <row r="130" spans="1:30" s="107" customFormat="1" ht="30" x14ac:dyDescent="0.2">
      <c r="A130" s="93">
        <f t="shared" si="3"/>
        <v>129</v>
      </c>
      <c r="B130" s="94" t="s">
        <v>3315</v>
      </c>
      <c r="C130" s="126" t="s">
        <v>3316</v>
      </c>
      <c r="D130" s="95" t="s">
        <v>3317</v>
      </c>
      <c r="E130" s="96" t="s">
        <v>3216</v>
      </c>
      <c r="F130" s="94" t="s">
        <v>79</v>
      </c>
      <c r="G130" s="97" t="s">
        <v>3318</v>
      </c>
      <c r="H130" s="97" t="str">
        <f t="shared" ref="H130:H140" si="4">I130&amp;", "&amp;J130&amp;", "&amp;K130&amp;", "&amp;L130&amp;", "&amp;M130&amp;", "&amp;N130</f>
        <v>Menara Ravindo Lt. 9, Jl. Kebon Sirih Kav. 75, Jakarta, 10340, Telp. 3158787, Fax. 3158866</v>
      </c>
      <c r="I130" s="98" t="s">
        <v>3319</v>
      </c>
      <c r="J130" s="99" t="s">
        <v>3320</v>
      </c>
      <c r="K130" s="100" t="s">
        <v>2083</v>
      </c>
      <c r="L130" s="101">
        <v>10340</v>
      </c>
      <c r="M130" s="102" t="s">
        <v>3321</v>
      </c>
      <c r="N130" s="103" t="s">
        <v>3322</v>
      </c>
      <c r="O130" s="104" t="s">
        <v>77</v>
      </c>
      <c r="P130" s="104"/>
      <c r="Q130" s="104"/>
      <c r="R130" s="104">
        <v>75</v>
      </c>
      <c r="S130" s="105" t="e">
        <f>VLOOKUP(B130,#REF!,23,0)</f>
        <v>#REF!</v>
      </c>
      <c r="T130" s="105" t="e">
        <f>VLOOKUP(B130,#REF!,13,0)</f>
        <v>#REF!</v>
      </c>
      <c r="U130" s="106"/>
      <c r="V130" s="105"/>
      <c r="W130" s="104" t="s">
        <v>2302</v>
      </c>
      <c r="X130" s="104" t="s">
        <v>2303</v>
      </c>
      <c r="Y130" s="104" t="e">
        <f>VLOOKUP(B130,'[1]Status Penjaminan'!$B$2:$E$95,3,0)</f>
        <v>#N/A</v>
      </c>
      <c r="Z130" s="104" t="s">
        <v>2304</v>
      </c>
      <c r="AB130" s="122"/>
    </row>
    <row r="131" spans="1:30" s="107" customFormat="1" ht="45" x14ac:dyDescent="0.2">
      <c r="A131" s="93">
        <f t="shared" ref="A131:A140" si="5">+A130+1</f>
        <v>130</v>
      </c>
      <c r="B131" s="94" t="s">
        <v>3323</v>
      </c>
      <c r="C131" s="87" t="s">
        <v>3324</v>
      </c>
      <c r="D131" s="95" t="s">
        <v>3325</v>
      </c>
      <c r="E131" s="96" t="s">
        <v>3323</v>
      </c>
      <c r="F131" s="94" t="s">
        <v>79</v>
      </c>
      <c r="G131" s="97" t="s">
        <v>3326</v>
      </c>
      <c r="H131" s="97" t="str">
        <f t="shared" si="4"/>
        <v>Plaza ABDA Lt. 23, Jl. Jend. Sudirman Kav. 59, Jakarta , 12190, Telp. 51401608, Fax. 51401609</v>
      </c>
      <c r="I131" s="115" t="s">
        <v>2818</v>
      </c>
      <c r="J131" s="130" t="s">
        <v>2694</v>
      </c>
      <c r="K131" s="100" t="s">
        <v>400</v>
      </c>
      <c r="L131" s="101">
        <v>12190</v>
      </c>
      <c r="M131" s="102" t="s">
        <v>3327</v>
      </c>
      <c r="N131" s="103" t="s">
        <v>3328</v>
      </c>
      <c r="O131" s="104" t="s">
        <v>77</v>
      </c>
      <c r="P131" s="104"/>
      <c r="Q131" s="104"/>
      <c r="R131" s="104"/>
      <c r="S131" s="105">
        <v>15</v>
      </c>
      <c r="T131" s="105" t="e">
        <f>VLOOKUP(B131,#REF!,13,0)</f>
        <v>#REF!</v>
      </c>
      <c r="U131" s="106"/>
      <c r="V131" s="105"/>
      <c r="W131" s="104" t="s">
        <v>2302</v>
      </c>
      <c r="X131" s="104" t="s">
        <v>2303</v>
      </c>
      <c r="Y131" s="104" t="e">
        <f>VLOOKUP(B131,'[1]Status Penjaminan'!$B$2:$E$95,3,0)</f>
        <v>#N/A</v>
      </c>
      <c r="Z131" s="104" t="s">
        <v>2304</v>
      </c>
      <c r="AB131" s="122"/>
    </row>
    <row r="132" spans="1:30" s="107" customFormat="1" ht="45" x14ac:dyDescent="0.2">
      <c r="A132" s="93">
        <f t="shared" si="5"/>
        <v>131</v>
      </c>
      <c r="B132" s="94" t="s">
        <v>3329</v>
      </c>
      <c r="C132" s="124" t="s">
        <v>3330</v>
      </c>
      <c r="D132" s="95" t="s">
        <v>3331</v>
      </c>
      <c r="E132" s="96" t="s">
        <v>3329</v>
      </c>
      <c r="F132" s="94" t="s">
        <v>79</v>
      </c>
      <c r="G132" s="97" t="s">
        <v>3332</v>
      </c>
      <c r="H132" s="97" t="str">
        <f t="shared" si="4"/>
        <v>, Jl. Sungai Sambas I / 108 A, Kebayoran Baru, Jakarta Selatan , 12130, Talp. (021) 7233131, Fax. (021) 72790507</v>
      </c>
      <c r="I132" s="98"/>
      <c r="J132" s="99" t="s">
        <v>3333</v>
      </c>
      <c r="K132" s="100" t="s">
        <v>3020</v>
      </c>
      <c r="L132" s="101">
        <v>12130</v>
      </c>
      <c r="M132" s="102" t="s">
        <v>3334</v>
      </c>
      <c r="N132" s="103" t="s">
        <v>3335</v>
      </c>
      <c r="O132" s="104" t="s">
        <v>77</v>
      </c>
      <c r="P132" s="104"/>
      <c r="Q132" s="104"/>
      <c r="R132" s="104">
        <v>80</v>
      </c>
      <c r="S132" s="105" t="e">
        <f>VLOOKUP(B132,#REF!,23,0)</f>
        <v>#REF!</v>
      </c>
      <c r="T132" s="105" t="e">
        <f>VLOOKUP(B132,#REF!,13,0)</f>
        <v>#REF!</v>
      </c>
      <c r="U132" s="106"/>
      <c r="V132" s="105"/>
      <c r="W132" s="104" t="s">
        <v>2302</v>
      </c>
      <c r="X132" s="104" t="s">
        <v>2303</v>
      </c>
      <c r="Y132" s="104" t="e">
        <f>VLOOKUP(B132,'[1]Status Penjaminan'!$B$2:$E$95,3,0)</f>
        <v>#N/A</v>
      </c>
      <c r="Z132" s="104" t="s">
        <v>2304</v>
      </c>
      <c r="AB132" s="122"/>
    </row>
    <row r="133" spans="1:30" s="107" customFormat="1" ht="45" x14ac:dyDescent="0.2">
      <c r="A133" s="93">
        <f t="shared" si="5"/>
        <v>132</v>
      </c>
      <c r="B133" s="94" t="s">
        <v>3336</v>
      </c>
      <c r="C133" s="87" t="s">
        <v>3337</v>
      </c>
      <c r="D133" s="95" t="s">
        <v>3338</v>
      </c>
      <c r="E133" s="96" t="s">
        <v>3336</v>
      </c>
      <c r="F133" s="94" t="s">
        <v>79</v>
      </c>
      <c r="G133" s="97" t="s">
        <v>3339</v>
      </c>
      <c r="H133" s="97" t="str">
        <f t="shared" si="4"/>
        <v>Menara Batavia, Lt. 28, Jl. K.H. Mas Mansyur Kav. 126, Jakarta, 10220., Telp. (021) 5714588, Fax. (021) 5714589</v>
      </c>
      <c r="I133" s="98" t="s">
        <v>3340</v>
      </c>
      <c r="J133" s="99" t="s">
        <v>3341</v>
      </c>
      <c r="K133" s="100" t="s">
        <v>2083</v>
      </c>
      <c r="L133" s="101" t="s">
        <v>3342</v>
      </c>
      <c r="M133" s="102" t="s">
        <v>3343</v>
      </c>
      <c r="N133" s="103" t="s">
        <v>3344</v>
      </c>
      <c r="O133" s="104" t="s">
        <v>77</v>
      </c>
      <c r="P133" s="104"/>
      <c r="Q133" s="104"/>
      <c r="R133" s="104">
        <v>97</v>
      </c>
      <c r="S133" s="105" t="e">
        <f>VLOOKUP(B133,#REF!,23,0)</f>
        <v>#REF!</v>
      </c>
      <c r="T133" s="105" t="e">
        <f>VLOOKUP(B133,#REF!,13,0)</f>
        <v>#REF!</v>
      </c>
      <c r="U133" s="106"/>
      <c r="V133" s="105"/>
      <c r="W133" s="104" t="s">
        <v>2302</v>
      </c>
      <c r="X133" s="104" t="s">
        <v>2303</v>
      </c>
      <c r="Y133" s="104" t="e">
        <f>VLOOKUP(B133,'[1]Status Penjaminan'!$B$2:$E$95,3,0)</f>
        <v>#N/A</v>
      </c>
      <c r="Z133" s="104" t="s">
        <v>2304</v>
      </c>
      <c r="AB133" s="122"/>
    </row>
    <row r="134" spans="1:30" s="107" customFormat="1" ht="45" x14ac:dyDescent="0.2">
      <c r="A134" s="93">
        <f t="shared" si="5"/>
        <v>133</v>
      </c>
      <c r="B134" s="94" t="s">
        <v>3345</v>
      </c>
      <c r="C134" s="124" t="s">
        <v>3346</v>
      </c>
      <c r="D134" s="95" t="s">
        <v>3347</v>
      </c>
      <c r="E134" s="96" t="s">
        <v>3345</v>
      </c>
      <c r="F134" s="94" t="s">
        <v>79</v>
      </c>
      <c r="G134" s="97" t="s">
        <v>3348</v>
      </c>
      <c r="H134" s="97" t="str">
        <f t="shared" si="4"/>
        <v>Ruko Pesona Khayangan No.3, Jl. Margonda Raya , Depok, , Telp. (021) 77211514, Fax. (0212) 77211514</v>
      </c>
      <c r="I134" s="98" t="s">
        <v>3349</v>
      </c>
      <c r="J134" s="99" t="s">
        <v>3350</v>
      </c>
      <c r="K134" s="100" t="s">
        <v>867</v>
      </c>
      <c r="L134" s="101"/>
      <c r="M134" s="102" t="s">
        <v>3351</v>
      </c>
      <c r="N134" s="103" t="s">
        <v>3352</v>
      </c>
      <c r="O134" s="104" t="s">
        <v>77</v>
      </c>
      <c r="P134" s="104"/>
      <c r="Q134" s="104"/>
      <c r="R134" s="104"/>
      <c r="S134" s="105" t="e">
        <f>VLOOKUP(B134,#REF!,23,0)</f>
        <v>#REF!</v>
      </c>
      <c r="T134" s="105" t="e">
        <f>VLOOKUP(B134,#REF!,13,0)</f>
        <v>#REF!</v>
      </c>
      <c r="U134" s="106"/>
      <c r="V134" s="105"/>
      <c r="W134" s="104" t="s">
        <v>2302</v>
      </c>
      <c r="X134" s="104" t="s">
        <v>2338</v>
      </c>
      <c r="Y134" s="104" t="e">
        <f>VLOOKUP(B134,'[1]Status Penjaminan'!$B$2:$E$95,3,0)</f>
        <v>#N/A</v>
      </c>
      <c r="Z134" s="104" t="s">
        <v>2304</v>
      </c>
      <c r="AB134" s="122"/>
    </row>
    <row r="135" spans="1:30" s="107" customFormat="1" ht="30" x14ac:dyDescent="0.2">
      <c r="A135" s="93">
        <f t="shared" si="5"/>
        <v>134</v>
      </c>
      <c r="B135" s="94" t="s">
        <v>3353</v>
      </c>
      <c r="C135" s="124" t="s">
        <v>116</v>
      </c>
      <c r="D135" s="95" t="s">
        <v>3354</v>
      </c>
      <c r="E135" s="96" t="s">
        <v>3353</v>
      </c>
      <c r="F135" s="94" t="s">
        <v>79</v>
      </c>
      <c r="G135" s="97" t="s">
        <v>3355</v>
      </c>
      <c r="H135" s="97" t="str">
        <f t="shared" si="4"/>
        <v>, Jl. Roa Malaka Utara No.17-18, Jakarta Barat , 11230, Telp 6923567, Fax. 6922837</v>
      </c>
      <c r="I135" s="105"/>
      <c r="J135" s="98" t="s">
        <v>3356</v>
      </c>
      <c r="K135" s="99" t="s">
        <v>2619</v>
      </c>
      <c r="L135" s="101">
        <v>11230</v>
      </c>
      <c r="M135" s="102" t="s">
        <v>3357</v>
      </c>
      <c r="N135" s="103" t="s">
        <v>3358</v>
      </c>
      <c r="O135" s="104" t="s">
        <v>77</v>
      </c>
      <c r="P135" s="104" t="s">
        <v>84</v>
      </c>
      <c r="Q135" s="104" t="s">
        <v>2281</v>
      </c>
      <c r="R135" s="104"/>
      <c r="S135" s="105" t="e">
        <f>VLOOKUP(B135,#REF!,23,0)</f>
        <v>#REF!</v>
      </c>
      <c r="T135" s="105" t="e">
        <f>VLOOKUP(B135,#REF!,13,0)</f>
        <v>#REF!</v>
      </c>
      <c r="U135" s="106"/>
      <c r="V135" s="105"/>
      <c r="W135" s="104" t="s">
        <v>2302</v>
      </c>
      <c r="X135" s="104" t="s">
        <v>2303</v>
      </c>
      <c r="Y135" s="104" t="str">
        <f>VLOOKUP(B135,'[1]Status Penjaminan'!$B$2:$E$95,3,0)</f>
        <v>Tidak Aktif</v>
      </c>
      <c r="Z135" s="104" t="s">
        <v>2708</v>
      </c>
      <c r="AB135" s="122"/>
    </row>
    <row r="136" spans="1:30" s="107" customFormat="1" ht="45" x14ac:dyDescent="0.2">
      <c r="A136" s="93">
        <f t="shared" si="5"/>
        <v>135</v>
      </c>
      <c r="B136" s="94" t="s">
        <v>3359</v>
      </c>
      <c r="C136" s="124" t="s">
        <v>102</v>
      </c>
      <c r="D136" s="95" t="s">
        <v>3360</v>
      </c>
      <c r="E136" s="96" t="s">
        <v>3359</v>
      </c>
      <c r="F136" s="94" t="s">
        <v>79</v>
      </c>
      <c r="G136" s="97" t="s">
        <v>3361</v>
      </c>
      <c r="H136" s="97" t="str">
        <f t="shared" si="4"/>
        <v>Plasa Foppi, Jl. Sultan Hasanudin No. 53- 54. Kebayoran Baru - Blok M, Jakarta Selatan, 12110, Telp. 7200333, Fax. 7201314</v>
      </c>
      <c r="I136" s="98" t="s">
        <v>3362</v>
      </c>
      <c r="J136" s="99" t="s">
        <v>3363</v>
      </c>
      <c r="K136" s="100" t="s">
        <v>139</v>
      </c>
      <c r="L136" s="101">
        <v>12110</v>
      </c>
      <c r="M136" s="102" t="s">
        <v>3364</v>
      </c>
      <c r="N136" s="103" t="s">
        <v>3365</v>
      </c>
      <c r="O136" s="104" t="s">
        <v>77</v>
      </c>
      <c r="P136" s="104"/>
      <c r="Q136" s="104" t="s">
        <v>2281</v>
      </c>
      <c r="R136" s="104"/>
      <c r="S136" s="105" t="e">
        <f>VLOOKUP(B136,#REF!,23,0)</f>
        <v>#REF!</v>
      </c>
      <c r="T136" s="105" t="e">
        <f>VLOOKUP(B136,#REF!,13,0)</f>
        <v>#REF!</v>
      </c>
      <c r="U136" s="106"/>
      <c r="V136" s="105"/>
      <c r="W136" s="104" t="s">
        <v>2313</v>
      </c>
      <c r="X136" s="104" t="s">
        <v>2303</v>
      </c>
      <c r="Y136" s="104" t="e">
        <f>VLOOKUP(B136,'[1]Status Penjaminan'!$B$2:$E$95,3,0)</f>
        <v>#N/A</v>
      </c>
      <c r="Z136" s="104" t="s">
        <v>2708</v>
      </c>
      <c r="AB136" s="122"/>
    </row>
    <row r="137" spans="1:30" s="107" customFormat="1" ht="45" x14ac:dyDescent="0.2">
      <c r="A137" s="93">
        <f t="shared" si="5"/>
        <v>136</v>
      </c>
      <c r="B137" s="94" t="s">
        <v>3366</v>
      </c>
      <c r="C137" s="87" t="s">
        <v>3367</v>
      </c>
      <c r="D137" s="95" t="s">
        <v>3368</v>
      </c>
      <c r="E137" s="96" t="s">
        <v>3366</v>
      </c>
      <c r="F137" s="94" t="s">
        <v>79</v>
      </c>
      <c r="G137" s="97" t="s">
        <v>3369</v>
      </c>
      <c r="H137" s="97" t="str">
        <f t="shared" si="4"/>
        <v>Menara Standard Chartered Lt. 3, Jl. Dr. Satrio No. 164, Jakarta, 12930, Telp.25550570 , Fax. 5719734</v>
      </c>
      <c r="I137" s="98" t="s">
        <v>3370</v>
      </c>
      <c r="J137" s="99" t="s">
        <v>3371</v>
      </c>
      <c r="K137" s="100" t="s">
        <v>2083</v>
      </c>
      <c r="L137" s="101">
        <v>12930</v>
      </c>
      <c r="M137" s="102" t="s">
        <v>3372</v>
      </c>
      <c r="N137" s="103" t="s">
        <v>3373</v>
      </c>
      <c r="O137" s="104"/>
      <c r="P137" s="104" t="s">
        <v>84</v>
      </c>
      <c r="Q137" s="104"/>
      <c r="R137" s="104"/>
      <c r="S137" s="105" t="e">
        <f>VLOOKUP(B137,#REF!,23,0)</f>
        <v>#REF!</v>
      </c>
      <c r="T137" s="105" t="e">
        <f>VLOOKUP(B137,#REF!,13,0)</f>
        <v>#REF!</v>
      </c>
      <c r="U137" s="106"/>
      <c r="V137" s="105"/>
      <c r="W137" s="104" t="s">
        <v>2302</v>
      </c>
      <c r="X137" s="104" t="s">
        <v>2303</v>
      </c>
      <c r="Y137" s="104" t="str">
        <f>VLOOKUP(B137,'[1]Status Penjaminan'!$B$2:$E$95,3,0)</f>
        <v>Aktif</v>
      </c>
      <c r="Z137" s="104" t="s">
        <v>2304</v>
      </c>
      <c r="AB137" s="122"/>
      <c r="AD137" s="131">
        <f>144/6</f>
        <v>24</v>
      </c>
    </row>
    <row r="138" spans="1:30" s="107" customFormat="1" ht="45" x14ac:dyDescent="0.2">
      <c r="A138" s="93">
        <f t="shared" si="5"/>
        <v>137</v>
      </c>
      <c r="B138" s="94" t="s">
        <v>3374</v>
      </c>
      <c r="C138" s="87" t="s">
        <v>119</v>
      </c>
      <c r="D138" s="95" t="s">
        <v>3375</v>
      </c>
      <c r="E138" s="96" t="s">
        <v>3374</v>
      </c>
      <c r="F138" s="94" t="s">
        <v>79</v>
      </c>
      <c r="G138" s="97" t="s">
        <v>3376</v>
      </c>
      <c r="H138" s="97" t="str">
        <f t="shared" si="4"/>
        <v xml:space="preserve">Ruko BSD Blok RG 9 Sektor IV, Jalan Raya Serpong, Tangerang, , Telp. (021) 53152666, Fax. (021) 5370153 </v>
      </c>
      <c r="I138" s="98" t="s">
        <v>3377</v>
      </c>
      <c r="J138" s="99" t="s">
        <v>3378</v>
      </c>
      <c r="K138" s="100" t="s">
        <v>1</v>
      </c>
      <c r="L138" s="101"/>
      <c r="M138" s="102" t="s">
        <v>3379</v>
      </c>
      <c r="N138" s="103" t="s">
        <v>3380</v>
      </c>
      <c r="O138" s="104" t="s">
        <v>77</v>
      </c>
      <c r="P138" s="104"/>
      <c r="Q138" s="104"/>
      <c r="R138" s="104"/>
      <c r="S138" s="105" t="e">
        <f>VLOOKUP(B138,#REF!,23,0)</f>
        <v>#REF!</v>
      </c>
      <c r="T138" s="105" t="e">
        <f>VLOOKUP(B138,#REF!,13,0)</f>
        <v>#REF!</v>
      </c>
      <c r="U138" s="106"/>
      <c r="V138" s="105"/>
      <c r="W138" s="104" t="s">
        <v>2313</v>
      </c>
      <c r="X138" s="104" t="s">
        <v>2303</v>
      </c>
      <c r="Y138" s="104" t="e">
        <f>VLOOKUP(B138,'[1]Status Penjaminan'!$B$2:$E$95,3,0)</f>
        <v>#N/A</v>
      </c>
      <c r="Z138" s="104" t="s">
        <v>2304</v>
      </c>
      <c r="AB138" s="122"/>
    </row>
    <row r="139" spans="1:30" s="107" customFormat="1" ht="60" x14ac:dyDescent="0.2">
      <c r="A139" s="93">
        <f t="shared" si="5"/>
        <v>138</v>
      </c>
      <c r="B139" s="94" t="s">
        <v>3381</v>
      </c>
      <c r="C139" s="87" t="s">
        <v>3382</v>
      </c>
      <c r="D139" s="95" t="s">
        <v>3383</v>
      </c>
      <c r="E139" s="96" t="s">
        <v>3381</v>
      </c>
      <c r="F139" s="94" t="s">
        <v>79</v>
      </c>
      <c r="G139" s="97" t="s">
        <v>3384</v>
      </c>
      <c r="H139" s="97" t="str">
        <f t="shared" si="4"/>
        <v>Wisma Bank Dharmala Lt. 6, Jl. Jend. Sudirman Kav. 28, Jakarta, 12920, Telp. 5227488,  Fax. 5211876</v>
      </c>
      <c r="I139" s="98" t="s">
        <v>3385</v>
      </c>
      <c r="J139" s="99" t="s">
        <v>3386</v>
      </c>
      <c r="K139" s="100" t="s">
        <v>2083</v>
      </c>
      <c r="L139" s="101">
        <v>12920</v>
      </c>
      <c r="M139" s="102" t="s">
        <v>3387</v>
      </c>
      <c r="N139" s="103" t="s">
        <v>3388</v>
      </c>
      <c r="O139" s="104" t="s">
        <v>77</v>
      </c>
      <c r="P139" s="104" t="s">
        <v>84</v>
      </c>
      <c r="Q139" s="104" t="s">
        <v>2281</v>
      </c>
      <c r="R139" s="104"/>
      <c r="S139" s="105" t="e">
        <f>VLOOKUP(B139,#REF!,23,0)</f>
        <v>#REF!</v>
      </c>
      <c r="T139" s="105" t="e">
        <f>VLOOKUP(B139,#REF!,13,0)</f>
        <v>#REF!</v>
      </c>
      <c r="U139" s="106"/>
      <c r="V139" s="105"/>
      <c r="W139" s="104" t="s">
        <v>2302</v>
      </c>
      <c r="X139" s="104" t="s">
        <v>2303</v>
      </c>
      <c r="Y139" s="104" t="str">
        <f>VLOOKUP(B139,'[1]Status Penjaminan'!$B$2:$E$95,3,0)</f>
        <v>Tidak Aktif</v>
      </c>
      <c r="Z139" s="104" t="s">
        <v>2708</v>
      </c>
      <c r="AB139" s="122"/>
    </row>
    <row r="140" spans="1:30" s="107" customFormat="1" ht="45" x14ac:dyDescent="0.2">
      <c r="A140" s="93">
        <f t="shared" si="5"/>
        <v>139</v>
      </c>
      <c r="B140" s="94" t="s">
        <v>3389</v>
      </c>
      <c r="C140" s="87" t="s">
        <v>3390</v>
      </c>
      <c r="D140" s="95" t="s">
        <v>3391</v>
      </c>
      <c r="E140" s="96" t="s">
        <v>3389</v>
      </c>
      <c r="F140" s="94" t="s">
        <v>79</v>
      </c>
      <c r="G140" s="97" t="s">
        <v>3392</v>
      </c>
      <c r="H140" s="97" t="str">
        <f t="shared" si="4"/>
        <v>Menara BCA Lt. 49, Suites 4904B, Grand Indonesia, Jl. M.H. Thamrin No. 1, Jakarta, 10310, Telp.23586877, Fax.23586839</v>
      </c>
      <c r="I140" s="98" t="s">
        <v>3393</v>
      </c>
      <c r="J140" s="99" t="s">
        <v>2402</v>
      </c>
      <c r="K140" s="100" t="s">
        <v>2083</v>
      </c>
      <c r="L140" s="101">
        <v>10310</v>
      </c>
      <c r="M140" s="102" t="s">
        <v>3394</v>
      </c>
      <c r="N140" s="103" t="s">
        <v>3395</v>
      </c>
      <c r="O140" s="104" t="s">
        <v>77</v>
      </c>
      <c r="P140" s="104"/>
      <c r="Q140" s="104"/>
      <c r="R140" s="104"/>
      <c r="S140" s="105" t="e">
        <f>VLOOKUP(B140,#REF!,23,0)</f>
        <v>#REF!</v>
      </c>
      <c r="T140" s="105" t="e">
        <f>VLOOKUP(B140,#REF!,13,0)</f>
        <v>#REF!</v>
      </c>
      <c r="U140" s="106"/>
      <c r="V140" s="105"/>
      <c r="W140" s="104" t="s">
        <v>2302</v>
      </c>
      <c r="X140" s="104" t="s">
        <v>2303</v>
      </c>
      <c r="Y140" s="104" t="e">
        <f>VLOOKUP(B140,'[1]Status Penjaminan'!$B$2:$E$95,3,0)</f>
        <v>#N/A</v>
      </c>
      <c r="Z140" s="104" t="s">
        <v>2304</v>
      </c>
      <c r="AB140" s="122"/>
    </row>
    <row r="141" spans="1:30" x14ac:dyDescent="0.25">
      <c r="A141" s="132"/>
      <c r="B141" s="133"/>
      <c r="C141" s="133"/>
      <c r="D141" s="134"/>
      <c r="E141" s="135"/>
      <c r="F141" s="136"/>
      <c r="G141" s="136"/>
      <c r="O141" s="137">
        <f>COUNTA(O2:O140)</f>
        <v>122</v>
      </c>
      <c r="P141" s="137">
        <f>COUNTA(P2:P140)</f>
        <v>93</v>
      </c>
      <c r="Q141" s="137">
        <f>COUNTA(Q2:Q140)</f>
        <v>21</v>
      </c>
      <c r="S141" s="142" t="e">
        <f>SUM(S2:S140)</f>
        <v>#REF!</v>
      </c>
      <c r="T141" s="142" t="e">
        <f>SUM(T2:T140)</f>
        <v>#REF!</v>
      </c>
      <c r="V141" s="142"/>
    </row>
    <row r="142" spans="1:30" hidden="1" x14ac:dyDescent="0.25"/>
    <row r="143" spans="1:30" hidden="1" x14ac:dyDescent="0.25"/>
    <row r="144" spans="1:30" hidden="1" x14ac:dyDescent="0.25">
      <c r="C144" s="147" t="s">
        <v>77</v>
      </c>
      <c r="O144" s="137">
        <v>50</v>
      </c>
    </row>
    <row r="145" spans="3:16" hidden="1" x14ac:dyDescent="0.25">
      <c r="C145" s="147" t="s">
        <v>84</v>
      </c>
      <c r="O145" s="137">
        <v>16</v>
      </c>
    </row>
    <row r="146" spans="3:16" hidden="1" x14ac:dyDescent="0.25">
      <c r="C146" s="147" t="s">
        <v>3396</v>
      </c>
      <c r="O146" s="137">
        <v>54</v>
      </c>
    </row>
    <row r="147" spans="3:16" hidden="1" x14ac:dyDescent="0.25">
      <c r="C147" s="147" t="s">
        <v>3397</v>
      </c>
      <c r="O147" s="137">
        <v>2</v>
      </c>
    </row>
    <row r="148" spans="3:16" hidden="1" x14ac:dyDescent="0.25">
      <c r="C148" s="147" t="s">
        <v>3398</v>
      </c>
      <c r="O148" s="137">
        <v>1</v>
      </c>
    </row>
    <row r="149" spans="3:16" hidden="1" x14ac:dyDescent="0.25">
      <c r="C149" s="147" t="s">
        <v>3399</v>
      </c>
      <c r="O149" s="137">
        <v>23</v>
      </c>
    </row>
    <row r="150" spans="3:16" hidden="1" x14ac:dyDescent="0.25">
      <c r="O150" s="137">
        <f>SUBTOTAL(9,O144:O149)</f>
        <v>146</v>
      </c>
    </row>
    <row r="151" spans="3:16" x14ac:dyDescent="0.25">
      <c r="O151" s="137">
        <v>46</v>
      </c>
      <c r="P151" s="137">
        <v>17</v>
      </c>
    </row>
    <row r="152" spans="3:16" x14ac:dyDescent="0.25">
      <c r="E152" s="148" t="s">
        <v>76</v>
      </c>
      <c r="F152" s="149">
        <v>116</v>
      </c>
      <c r="O152" s="137">
        <v>76</v>
      </c>
    </row>
    <row r="153" spans="3:16" x14ac:dyDescent="0.25">
      <c r="E153" s="148" t="s">
        <v>79</v>
      </c>
      <c r="F153" s="149">
        <v>23</v>
      </c>
    </row>
    <row r="154" spans="3:16" x14ac:dyDescent="0.25">
      <c r="O154" s="137" t="s">
        <v>77</v>
      </c>
      <c r="P154" s="137">
        <v>46</v>
      </c>
    </row>
    <row r="155" spans="3:16" x14ac:dyDescent="0.25">
      <c r="O155" s="137" t="s">
        <v>84</v>
      </c>
      <c r="P155" s="137">
        <v>17</v>
      </c>
    </row>
    <row r="156" spans="3:16" x14ac:dyDescent="0.25">
      <c r="O156" s="137" t="s">
        <v>3396</v>
      </c>
      <c r="P156" s="137">
        <v>76</v>
      </c>
    </row>
    <row r="157" spans="3:16" x14ac:dyDescent="0.25">
      <c r="O157" s="137" t="s">
        <v>3399</v>
      </c>
      <c r="P157" s="137">
        <v>21</v>
      </c>
    </row>
  </sheetData>
  <autoFilter ref="A1:AD141"/>
  <pageMargins left="0.59055118110236227" right="0.19685039370078741" top="0.51181102362204722" bottom="0.74803149606299213" header="0.31496062992125984" footer="0.31496062992125984"/>
  <pageSetup paperSize="9"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133"/>
  <sheetViews>
    <sheetView tabSelected="1" zoomScale="85" zoomScaleNormal="85" workbookViewId="0">
      <selection activeCell="C8" sqref="C8"/>
    </sheetView>
  </sheetViews>
  <sheetFormatPr defaultColWidth="9.140625" defaultRowHeight="15" x14ac:dyDescent="0.3"/>
  <cols>
    <col min="1" max="1" width="5.7109375" style="387" customWidth="1"/>
    <col min="2" max="2" width="41.28515625" style="388" customWidth="1"/>
    <col min="3" max="3" width="11.140625" style="389" customWidth="1"/>
    <col min="4" max="4" width="8.5703125" style="365" customWidth="1"/>
    <col min="5" max="5" width="13.42578125" style="365" customWidth="1"/>
    <col min="6" max="6" width="9.140625" style="365" customWidth="1"/>
    <col min="7" max="9" width="26.28515625" style="365" customWidth="1"/>
    <col min="10" max="10" width="174.5703125" style="390" customWidth="1"/>
    <col min="11" max="11" width="9.140625" style="365"/>
    <col min="12" max="16384" width="9.140625" style="391"/>
  </cols>
  <sheetData>
    <row r="1" spans="1:23" s="365" customFormat="1" ht="20.45" customHeight="1" x14ac:dyDescent="0.3">
      <c r="A1" s="356" t="s">
        <v>4578</v>
      </c>
      <c r="B1" s="364"/>
      <c r="C1" s="364"/>
      <c r="D1" s="364"/>
      <c r="E1" s="364"/>
      <c r="F1" s="364"/>
      <c r="G1" s="364"/>
      <c r="H1" s="364"/>
      <c r="I1" s="364"/>
      <c r="J1" s="364"/>
    </row>
    <row r="2" spans="1:23" s="365" customFormat="1" ht="18.600000000000001" customHeight="1" x14ac:dyDescent="0.3">
      <c r="A2" s="356" t="s">
        <v>4966</v>
      </c>
      <c r="B2" s="364"/>
      <c r="C2" s="364"/>
      <c r="D2" s="364"/>
      <c r="E2" s="364"/>
      <c r="F2" s="364"/>
      <c r="G2" s="364"/>
      <c r="H2" s="364"/>
      <c r="I2" s="364"/>
      <c r="J2" s="364"/>
    </row>
    <row r="3" spans="1:23" s="367" customFormat="1" ht="8.25" customHeight="1" x14ac:dyDescent="0.2">
      <c r="A3" s="366"/>
      <c r="B3" s="366"/>
      <c r="C3" s="366"/>
      <c r="D3" s="366"/>
      <c r="E3" s="366"/>
      <c r="F3" s="366"/>
      <c r="G3" s="366"/>
      <c r="H3" s="366"/>
      <c r="I3" s="366"/>
      <c r="J3" s="366"/>
    </row>
    <row r="4" spans="1:23" s="367" customFormat="1" ht="39.75" customHeight="1" x14ac:dyDescent="0.2">
      <c r="A4" s="368" t="s">
        <v>40</v>
      </c>
      <c r="B4" s="368" t="s">
        <v>126</v>
      </c>
      <c r="C4" s="368" t="s">
        <v>4576</v>
      </c>
      <c r="D4" s="368" t="s">
        <v>84</v>
      </c>
      <c r="E4" s="368" t="s">
        <v>77</v>
      </c>
      <c r="F4" s="368" t="s">
        <v>2281</v>
      </c>
      <c r="G4" s="368" t="s">
        <v>4580</v>
      </c>
      <c r="H4" s="368" t="s">
        <v>4581</v>
      </c>
      <c r="I4" s="368" t="s">
        <v>4582</v>
      </c>
      <c r="J4" s="368" t="s">
        <v>2274</v>
      </c>
    </row>
    <row r="5" spans="1:23" s="373" customFormat="1" ht="30" x14ac:dyDescent="0.2">
      <c r="A5" s="369">
        <v>1</v>
      </c>
      <c r="B5" s="370" t="s">
        <v>4583</v>
      </c>
      <c r="C5" s="371" t="s">
        <v>76</v>
      </c>
      <c r="D5" s="369" t="s">
        <v>84</v>
      </c>
      <c r="E5" s="369" t="s">
        <v>77</v>
      </c>
      <c r="F5" s="369"/>
      <c r="G5" s="369" t="s">
        <v>4584</v>
      </c>
      <c r="H5" s="369" t="s">
        <v>4585</v>
      </c>
      <c r="I5" s="369"/>
      <c r="J5" s="370" t="s">
        <v>4586</v>
      </c>
      <c r="K5" s="372"/>
    </row>
    <row r="6" spans="1:23" s="373" customFormat="1" ht="30" x14ac:dyDescent="0.2">
      <c r="A6" s="369">
        <f t="shared" ref="A6:A69" si="0">+A5+1</f>
        <v>2</v>
      </c>
      <c r="B6" s="370" t="s">
        <v>4587</v>
      </c>
      <c r="C6" s="371" t="s">
        <v>76</v>
      </c>
      <c r="D6" s="369" t="s">
        <v>84</v>
      </c>
      <c r="E6" s="369" t="s">
        <v>77</v>
      </c>
      <c r="F6" s="369"/>
      <c r="G6" s="369" t="s">
        <v>4588</v>
      </c>
      <c r="H6" s="369" t="s">
        <v>4589</v>
      </c>
      <c r="I6" s="369"/>
      <c r="J6" s="370" t="s">
        <v>4928</v>
      </c>
      <c r="K6" s="372"/>
    </row>
    <row r="7" spans="1:23" s="373" customFormat="1" ht="30" x14ac:dyDescent="0.2">
      <c r="A7" s="369">
        <f t="shared" si="0"/>
        <v>3</v>
      </c>
      <c r="B7" s="370" t="s">
        <v>3993</v>
      </c>
      <c r="C7" s="371" t="s">
        <v>76</v>
      </c>
      <c r="D7" s="369"/>
      <c r="E7" s="369" t="s">
        <v>77</v>
      </c>
      <c r="F7" s="369"/>
      <c r="G7" s="369"/>
      <c r="H7" s="369" t="s">
        <v>4590</v>
      </c>
      <c r="I7" s="369"/>
      <c r="J7" s="370" t="s">
        <v>4591</v>
      </c>
      <c r="K7" s="372"/>
    </row>
    <row r="8" spans="1:23" s="373" customFormat="1" ht="30" x14ac:dyDescent="0.2">
      <c r="A8" s="369">
        <f t="shared" si="0"/>
        <v>4</v>
      </c>
      <c r="B8" s="370" t="s">
        <v>3994</v>
      </c>
      <c r="C8" s="371" t="s">
        <v>76</v>
      </c>
      <c r="D8" s="369" t="s">
        <v>84</v>
      </c>
      <c r="E8" s="369" t="s">
        <v>77</v>
      </c>
      <c r="F8" s="369"/>
      <c r="G8" s="369" t="s">
        <v>4592</v>
      </c>
      <c r="H8" s="369"/>
      <c r="I8" s="369"/>
      <c r="J8" s="370" t="s">
        <v>4593</v>
      </c>
      <c r="K8" s="372"/>
    </row>
    <row r="9" spans="1:23" s="373" customFormat="1" ht="30" x14ac:dyDescent="0.2">
      <c r="A9" s="369">
        <f t="shared" si="0"/>
        <v>5</v>
      </c>
      <c r="B9" s="370" t="s">
        <v>4075</v>
      </c>
      <c r="C9" s="371" t="s">
        <v>76</v>
      </c>
      <c r="D9" s="369" t="s">
        <v>84</v>
      </c>
      <c r="E9" s="369" t="s">
        <v>77</v>
      </c>
      <c r="F9" s="369"/>
      <c r="G9" s="369" t="s">
        <v>4594</v>
      </c>
      <c r="H9" s="369" t="s">
        <v>4595</v>
      </c>
      <c r="I9" s="369"/>
      <c r="J9" s="370" t="s">
        <v>4596</v>
      </c>
      <c r="K9" s="372"/>
    </row>
    <row r="10" spans="1:23" s="373" customFormat="1" ht="30" x14ac:dyDescent="0.2">
      <c r="A10" s="369">
        <f t="shared" si="0"/>
        <v>6</v>
      </c>
      <c r="B10" s="370" t="s">
        <v>4076</v>
      </c>
      <c r="C10" s="371" t="s">
        <v>76</v>
      </c>
      <c r="D10" s="369" t="s">
        <v>84</v>
      </c>
      <c r="E10" s="369" t="s">
        <v>2304</v>
      </c>
      <c r="F10" s="369"/>
      <c r="G10" s="369" t="s">
        <v>4597</v>
      </c>
      <c r="H10" s="374"/>
      <c r="I10" s="374"/>
      <c r="J10" s="370" t="s">
        <v>4598</v>
      </c>
      <c r="K10" s="372"/>
    </row>
    <row r="11" spans="1:23" s="373" customFormat="1" ht="30" x14ac:dyDescent="0.2">
      <c r="A11" s="369">
        <f t="shared" si="0"/>
        <v>7</v>
      </c>
      <c r="B11" s="370" t="s">
        <v>3995</v>
      </c>
      <c r="C11" s="371" t="s">
        <v>76</v>
      </c>
      <c r="D11" s="369" t="s">
        <v>84</v>
      </c>
      <c r="E11" s="369" t="s">
        <v>77</v>
      </c>
      <c r="F11" s="369"/>
      <c r="G11" s="369" t="s">
        <v>4599</v>
      </c>
      <c r="H11" s="369" t="s">
        <v>4600</v>
      </c>
      <c r="I11" s="369"/>
      <c r="J11" s="370" t="s">
        <v>4601</v>
      </c>
      <c r="K11" s="375"/>
      <c r="L11" s="376"/>
      <c r="M11" s="376"/>
      <c r="N11" s="376"/>
      <c r="O11" s="376"/>
      <c r="P11" s="376"/>
      <c r="Q11" s="376"/>
      <c r="R11" s="376"/>
      <c r="S11" s="376"/>
      <c r="T11" s="376"/>
      <c r="U11" s="376"/>
      <c r="V11" s="376"/>
      <c r="W11" s="376"/>
    </row>
    <row r="12" spans="1:23" s="373" customFormat="1" ht="30" x14ac:dyDescent="0.2">
      <c r="A12" s="369">
        <f t="shared" si="0"/>
        <v>8</v>
      </c>
      <c r="B12" s="370" t="s">
        <v>3996</v>
      </c>
      <c r="C12" s="371" t="s">
        <v>79</v>
      </c>
      <c r="D12" s="369"/>
      <c r="E12" s="369" t="s">
        <v>77</v>
      </c>
      <c r="F12" s="369"/>
      <c r="G12" s="369"/>
      <c r="H12" s="369" t="s">
        <v>4602</v>
      </c>
      <c r="I12" s="369"/>
      <c r="J12" s="370" t="s">
        <v>4603</v>
      </c>
      <c r="K12" s="372"/>
    </row>
    <row r="13" spans="1:23" s="373" customFormat="1" ht="30" x14ac:dyDescent="0.2">
      <c r="A13" s="369">
        <f t="shared" si="0"/>
        <v>9</v>
      </c>
      <c r="B13" s="370" t="s">
        <v>3997</v>
      </c>
      <c r="C13" s="371" t="s">
        <v>76</v>
      </c>
      <c r="D13" s="369" t="s">
        <v>84</v>
      </c>
      <c r="E13" s="369" t="s">
        <v>77</v>
      </c>
      <c r="F13" s="369"/>
      <c r="G13" s="369" t="s">
        <v>4604</v>
      </c>
      <c r="H13" s="369" t="s">
        <v>4605</v>
      </c>
      <c r="I13" s="369"/>
      <c r="J13" s="370" t="s">
        <v>4606</v>
      </c>
      <c r="K13" s="372"/>
    </row>
    <row r="14" spans="1:23" s="373" customFormat="1" ht="30" x14ac:dyDescent="0.2">
      <c r="A14" s="369">
        <f t="shared" si="0"/>
        <v>10</v>
      </c>
      <c r="B14" s="370" t="s">
        <v>3998</v>
      </c>
      <c r="C14" s="371" t="s">
        <v>76</v>
      </c>
      <c r="D14" s="369"/>
      <c r="E14" s="369" t="s">
        <v>77</v>
      </c>
      <c r="F14" s="369"/>
      <c r="G14" s="369"/>
      <c r="H14" s="369" t="s">
        <v>4607</v>
      </c>
      <c r="I14" s="369"/>
      <c r="J14" s="370" t="s">
        <v>4608</v>
      </c>
      <c r="K14" s="372"/>
    </row>
    <row r="15" spans="1:23" s="373" customFormat="1" ht="30" x14ac:dyDescent="0.2">
      <c r="A15" s="369">
        <f t="shared" si="0"/>
        <v>11</v>
      </c>
      <c r="B15" s="370" t="s">
        <v>4077</v>
      </c>
      <c r="C15" s="371" t="s">
        <v>76</v>
      </c>
      <c r="D15" s="369" t="s">
        <v>84</v>
      </c>
      <c r="E15" s="369" t="s">
        <v>77</v>
      </c>
      <c r="F15" s="369"/>
      <c r="G15" s="369" t="s">
        <v>4609</v>
      </c>
      <c r="H15" s="369" t="s">
        <v>4610</v>
      </c>
      <c r="I15" s="369"/>
      <c r="J15" s="370" t="s">
        <v>4611</v>
      </c>
      <c r="K15" s="372"/>
    </row>
    <row r="16" spans="1:23" s="373" customFormat="1" ht="30" x14ac:dyDescent="0.2">
      <c r="A16" s="369">
        <f t="shared" si="0"/>
        <v>12</v>
      </c>
      <c r="B16" s="370" t="s">
        <v>4078</v>
      </c>
      <c r="C16" s="371" t="s">
        <v>79</v>
      </c>
      <c r="D16" s="369" t="s">
        <v>84</v>
      </c>
      <c r="E16" s="369"/>
      <c r="F16" s="369"/>
      <c r="G16" s="369" t="s">
        <v>4612</v>
      </c>
      <c r="H16" s="369"/>
      <c r="I16" s="369"/>
      <c r="J16" s="370" t="s">
        <v>4613</v>
      </c>
      <c r="K16" s="372"/>
    </row>
    <row r="17" spans="1:11" s="373" customFormat="1" ht="30" x14ac:dyDescent="0.2">
      <c r="A17" s="369">
        <f t="shared" si="0"/>
        <v>13</v>
      </c>
      <c r="B17" s="370" t="s">
        <v>3999</v>
      </c>
      <c r="C17" s="371" t="s">
        <v>76</v>
      </c>
      <c r="D17" s="369" t="s">
        <v>84</v>
      </c>
      <c r="E17" s="369" t="s">
        <v>77</v>
      </c>
      <c r="F17" s="369"/>
      <c r="G17" s="369" t="s">
        <v>4614</v>
      </c>
      <c r="H17" s="369" t="s">
        <v>4615</v>
      </c>
      <c r="I17" s="369"/>
      <c r="J17" s="370" t="s">
        <v>4616</v>
      </c>
      <c r="K17" s="372"/>
    </row>
    <row r="18" spans="1:11" s="373" customFormat="1" ht="30" x14ac:dyDescent="0.2">
      <c r="A18" s="369">
        <f t="shared" si="0"/>
        <v>14</v>
      </c>
      <c r="B18" s="370" t="s">
        <v>4000</v>
      </c>
      <c r="C18" s="371" t="s">
        <v>76</v>
      </c>
      <c r="D18" s="369" t="s">
        <v>84</v>
      </c>
      <c r="E18" s="369" t="s">
        <v>77</v>
      </c>
      <c r="F18" s="369"/>
      <c r="G18" s="369" t="s">
        <v>4617</v>
      </c>
      <c r="H18" s="369" t="s">
        <v>4618</v>
      </c>
      <c r="I18" s="369"/>
      <c r="J18" s="370" t="s">
        <v>4619</v>
      </c>
      <c r="K18" s="372"/>
    </row>
    <row r="19" spans="1:11" s="373" customFormat="1" ht="30" x14ac:dyDescent="0.2">
      <c r="A19" s="369">
        <f t="shared" si="0"/>
        <v>15</v>
      </c>
      <c r="B19" s="370" t="s">
        <v>4001</v>
      </c>
      <c r="C19" s="371" t="s">
        <v>76</v>
      </c>
      <c r="D19" s="369" t="s">
        <v>84</v>
      </c>
      <c r="E19" s="369" t="s">
        <v>77</v>
      </c>
      <c r="F19" s="369"/>
      <c r="G19" s="369" t="s">
        <v>4620</v>
      </c>
      <c r="H19" s="369" t="s">
        <v>4621</v>
      </c>
      <c r="I19" s="369"/>
      <c r="J19" s="370" t="s">
        <v>4622</v>
      </c>
      <c r="K19" s="372"/>
    </row>
    <row r="20" spans="1:11" s="373" customFormat="1" ht="30" x14ac:dyDescent="0.2">
      <c r="A20" s="369">
        <f t="shared" si="0"/>
        <v>16</v>
      </c>
      <c r="B20" s="370" t="s">
        <v>4002</v>
      </c>
      <c r="C20" s="371" t="s">
        <v>79</v>
      </c>
      <c r="D20" s="369"/>
      <c r="E20" s="369" t="s">
        <v>77</v>
      </c>
      <c r="F20" s="369"/>
      <c r="G20" s="369"/>
      <c r="H20" s="369" t="s">
        <v>4623</v>
      </c>
      <c r="I20" s="369"/>
      <c r="J20" s="370" t="s">
        <v>4624</v>
      </c>
      <c r="K20" s="372"/>
    </row>
    <row r="21" spans="1:11" s="373" customFormat="1" ht="30" x14ac:dyDescent="0.2">
      <c r="A21" s="369">
        <f t="shared" si="0"/>
        <v>17</v>
      </c>
      <c r="B21" s="370" t="s">
        <v>4079</v>
      </c>
      <c r="C21" s="371" t="s">
        <v>76</v>
      </c>
      <c r="D21" s="369" t="s">
        <v>84</v>
      </c>
      <c r="E21" s="369" t="s">
        <v>77</v>
      </c>
      <c r="F21" s="369"/>
      <c r="G21" s="369" t="s">
        <v>4625</v>
      </c>
      <c r="H21" s="369" t="s">
        <v>4626</v>
      </c>
      <c r="I21" s="369"/>
      <c r="J21" s="370" t="s">
        <v>4627</v>
      </c>
      <c r="K21" s="372"/>
    </row>
    <row r="22" spans="1:11" s="373" customFormat="1" ht="30" x14ac:dyDescent="0.2">
      <c r="A22" s="369">
        <f t="shared" si="0"/>
        <v>18</v>
      </c>
      <c r="B22" s="370" t="s">
        <v>4003</v>
      </c>
      <c r="C22" s="371" t="s">
        <v>76</v>
      </c>
      <c r="D22" s="369" t="s">
        <v>84</v>
      </c>
      <c r="E22" s="369" t="s">
        <v>2304</v>
      </c>
      <c r="F22" s="369"/>
      <c r="G22" s="369" t="s">
        <v>4628</v>
      </c>
      <c r="H22" s="369"/>
      <c r="I22" s="369"/>
      <c r="J22" s="370" t="s">
        <v>4629</v>
      </c>
      <c r="K22" s="372"/>
    </row>
    <row r="23" spans="1:11" s="373" customFormat="1" ht="30" x14ac:dyDescent="0.2">
      <c r="A23" s="369">
        <f t="shared" si="0"/>
        <v>19</v>
      </c>
      <c r="B23" s="370" t="s">
        <v>4080</v>
      </c>
      <c r="C23" s="371" t="s">
        <v>76</v>
      </c>
      <c r="D23" s="369" t="s">
        <v>84</v>
      </c>
      <c r="E23" s="369" t="s">
        <v>77</v>
      </c>
      <c r="F23" s="369"/>
      <c r="G23" s="369" t="s">
        <v>4630</v>
      </c>
      <c r="H23" s="369"/>
      <c r="I23" s="369"/>
      <c r="J23" s="370" t="s">
        <v>4631</v>
      </c>
      <c r="K23" s="372"/>
    </row>
    <row r="24" spans="1:11" s="373" customFormat="1" ht="30" x14ac:dyDescent="0.2">
      <c r="A24" s="369">
        <f t="shared" si="0"/>
        <v>20</v>
      </c>
      <c r="B24" s="370" t="s">
        <v>4081</v>
      </c>
      <c r="C24" s="371" t="s">
        <v>76</v>
      </c>
      <c r="D24" s="369" t="s">
        <v>84</v>
      </c>
      <c r="E24" s="369" t="s">
        <v>77</v>
      </c>
      <c r="F24" s="369"/>
      <c r="G24" s="369" t="s">
        <v>4632</v>
      </c>
      <c r="H24" s="369" t="s">
        <v>4633</v>
      </c>
      <c r="I24" s="369"/>
      <c r="J24" s="370" t="s">
        <v>4634</v>
      </c>
      <c r="K24" s="372"/>
    </row>
    <row r="25" spans="1:11" s="373" customFormat="1" ht="30" x14ac:dyDescent="0.2">
      <c r="A25" s="369">
        <f t="shared" si="0"/>
        <v>21</v>
      </c>
      <c r="B25" s="370" t="s">
        <v>4082</v>
      </c>
      <c r="C25" s="371" t="s">
        <v>76</v>
      </c>
      <c r="D25" s="369" t="s">
        <v>84</v>
      </c>
      <c r="E25" s="369" t="s">
        <v>2304</v>
      </c>
      <c r="F25" s="369"/>
      <c r="G25" s="369" t="s">
        <v>4635</v>
      </c>
      <c r="H25" s="369"/>
      <c r="I25" s="369"/>
      <c r="J25" s="370" t="s">
        <v>4636</v>
      </c>
      <c r="K25" s="372"/>
    </row>
    <row r="26" spans="1:11" s="373" customFormat="1" ht="30" x14ac:dyDescent="0.2">
      <c r="A26" s="369">
        <f t="shared" si="0"/>
        <v>22</v>
      </c>
      <c r="B26" s="370" t="s">
        <v>4084</v>
      </c>
      <c r="C26" s="371" t="s">
        <v>76</v>
      </c>
      <c r="D26" s="369" t="s">
        <v>84</v>
      </c>
      <c r="E26" s="369" t="s">
        <v>77</v>
      </c>
      <c r="F26" s="369"/>
      <c r="G26" s="369" t="s">
        <v>4637</v>
      </c>
      <c r="H26" s="369" t="s">
        <v>4638</v>
      </c>
      <c r="I26" s="369"/>
      <c r="J26" s="370" t="s">
        <v>4639</v>
      </c>
      <c r="K26" s="372"/>
    </row>
    <row r="27" spans="1:11" s="373" customFormat="1" ht="30" x14ac:dyDescent="0.2">
      <c r="A27" s="369">
        <f t="shared" si="0"/>
        <v>23</v>
      </c>
      <c r="B27" s="370" t="s">
        <v>4004</v>
      </c>
      <c r="C27" s="371" t="s">
        <v>76</v>
      </c>
      <c r="D27" s="369" t="s">
        <v>84</v>
      </c>
      <c r="E27" s="369" t="s">
        <v>77</v>
      </c>
      <c r="F27" s="369"/>
      <c r="G27" s="369" t="s">
        <v>4640</v>
      </c>
      <c r="H27" s="369" t="s">
        <v>4641</v>
      </c>
      <c r="I27" s="369"/>
      <c r="J27" s="370" t="s">
        <v>4642</v>
      </c>
      <c r="K27" s="372"/>
    </row>
    <row r="28" spans="1:11" s="373" customFormat="1" ht="30" x14ac:dyDescent="0.2">
      <c r="A28" s="369">
        <f t="shared" si="0"/>
        <v>24</v>
      </c>
      <c r="B28" s="370" t="s">
        <v>4643</v>
      </c>
      <c r="C28" s="371" t="s">
        <v>76</v>
      </c>
      <c r="D28" s="369" t="s">
        <v>84</v>
      </c>
      <c r="E28" s="369" t="s">
        <v>77</v>
      </c>
      <c r="F28" s="369" t="s">
        <v>2281</v>
      </c>
      <c r="G28" s="369" t="s">
        <v>4644</v>
      </c>
      <c r="H28" s="369" t="s">
        <v>4645</v>
      </c>
      <c r="I28" s="369" t="s">
        <v>4646</v>
      </c>
      <c r="J28" s="370" t="s">
        <v>4647</v>
      </c>
      <c r="K28" s="372"/>
    </row>
    <row r="29" spans="1:11" s="373" customFormat="1" ht="30" x14ac:dyDescent="0.2">
      <c r="A29" s="369">
        <f t="shared" si="0"/>
        <v>25</v>
      </c>
      <c r="B29" s="370" t="s">
        <v>4005</v>
      </c>
      <c r="C29" s="371" t="s">
        <v>76</v>
      </c>
      <c r="D29" s="369" t="s">
        <v>84</v>
      </c>
      <c r="E29" s="369" t="s">
        <v>77</v>
      </c>
      <c r="F29" s="369"/>
      <c r="G29" s="369" t="s">
        <v>4648</v>
      </c>
      <c r="H29" s="369" t="s">
        <v>4649</v>
      </c>
      <c r="I29" s="369"/>
      <c r="J29" s="370" t="s">
        <v>4650</v>
      </c>
      <c r="K29" s="372"/>
    </row>
    <row r="30" spans="1:11" s="373" customFormat="1" ht="30" x14ac:dyDescent="0.2">
      <c r="A30" s="369">
        <f t="shared" si="0"/>
        <v>26</v>
      </c>
      <c r="B30" s="370" t="s">
        <v>4085</v>
      </c>
      <c r="C30" s="371" t="s">
        <v>76</v>
      </c>
      <c r="D30" s="369" t="s">
        <v>84</v>
      </c>
      <c r="E30" s="369" t="s">
        <v>77</v>
      </c>
      <c r="F30" s="369"/>
      <c r="G30" s="369" t="s">
        <v>4651</v>
      </c>
      <c r="H30" s="369" t="s">
        <v>4652</v>
      </c>
      <c r="I30" s="369"/>
      <c r="J30" s="370" t="s">
        <v>4653</v>
      </c>
      <c r="K30" s="372"/>
    </row>
    <row r="31" spans="1:11" s="373" customFormat="1" ht="30" x14ac:dyDescent="0.2">
      <c r="A31" s="369">
        <f t="shared" si="0"/>
        <v>27</v>
      </c>
      <c r="B31" s="370" t="s">
        <v>4654</v>
      </c>
      <c r="C31" s="371" t="s">
        <v>76</v>
      </c>
      <c r="D31" s="369" t="s">
        <v>84</v>
      </c>
      <c r="E31" s="369" t="s">
        <v>2304</v>
      </c>
      <c r="F31" s="369"/>
      <c r="G31" s="369" t="s">
        <v>4655</v>
      </c>
      <c r="H31" s="369"/>
      <c r="I31" s="369"/>
      <c r="J31" s="370" t="s">
        <v>4656</v>
      </c>
      <c r="K31" s="372"/>
    </row>
    <row r="32" spans="1:11" s="373" customFormat="1" ht="30" x14ac:dyDescent="0.2">
      <c r="A32" s="369">
        <f t="shared" si="0"/>
        <v>28</v>
      </c>
      <c r="B32" s="370" t="s">
        <v>4657</v>
      </c>
      <c r="C32" s="371" t="s">
        <v>79</v>
      </c>
      <c r="D32" s="369"/>
      <c r="E32" s="369" t="s">
        <v>77</v>
      </c>
      <c r="F32" s="369"/>
      <c r="G32" s="369"/>
      <c r="H32" s="369" t="s">
        <v>4658</v>
      </c>
      <c r="I32" s="369"/>
      <c r="J32" s="370" t="s">
        <v>4659</v>
      </c>
      <c r="K32" s="372"/>
    </row>
    <row r="33" spans="1:13" s="373" customFormat="1" ht="30" x14ac:dyDescent="0.2">
      <c r="A33" s="369">
        <f t="shared" si="0"/>
        <v>29</v>
      </c>
      <c r="B33" s="370" t="s">
        <v>4006</v>
      </c>
      <c r="C33" s="371" t="s">
        <v>76</v>
      </c>
      <c r="D33" s="369" t="s">
        <v>84</v>
      </c>
      <c r="E33" s="369" t="s">
        <v>77</v>
      </c>
      <c r="F33" s="369"/>
      <c r="G33" s="369" t="s">
        <v>4660</v>
      </c>
      <c r="H33" s="369" t="s">
        <v>4661</v>
      </c>
      <c r="I33" s="369"/>
      <c r="J33" s="370" t="s">
        <v>4662</v>
      </c>
      <c r="K33" s="372"/>
    </row>
    <row r="34" spans="1:13" s="373" customFormat="1" ht="30" x14ac:dyDescent="0.2">
      <c r="A34" s="369">
        <f t="shared" si="0"/>
        <v>30</v>
      </c>
      <c r="B34" s="370" t="s">
        <v>4007</v>
      </c>
      <c r="C34" s="371" t="s">
        <v>76</v>
      </c>
      <c r="D34" s="369"/>
      <c r="E34" s="369" t="s">
        <v>77</v>
      </c>
      <c r="F34" s="369"/>
      <c r="G34" s="369"/>
      <c r="H34" s="369" t="s">
        <v>4663</v>
      </c>
      <c r="I34" s="369"/>
      <c r="J34" s="370" t="s">
        <v>4664</v>
      </c>
      <c r="K34" s="372"/>
    </row>
    <row r="35" spans="1:13" s="373" customFormat="1" ht="30" x14ac:dyDescent="0.2">
      <c r="A35" s="369">
        <f t="shared" si="0"/>
        <v>31</v>
      </c>
      <c r="B35" s="370" t="s">
        <v>4008</v>
      </c>
      <c r="C35" s="371" t="s">
        <v>76</v>
      </c>
      <c r="D35" s="369"/>
      <c r="E35" s="369" t="s">
        <v>77</v>
      </c>
      <c r="F35" s="369"/>
      <c r="G35" s="369"/>
      <c r="H35" s="369" t="s">
        <v>4665</v>
      </c>
      <c r="I35" s="369"/>
      <c r="J35" s="370" t="s">
        <v>4666</v>
      </c>
      <c r="K35" s="372"/>
    </row>
    <row r="36" spans="1:13" s="373" customFormat="1" ht="30" x14ac:dyDescent="0.2">
      <c r="A36" s="369">
        <f t="shared" si="0"/>
        <v>32</v>
      </c>
      <c r="B36" s="370" t="s">
        <v>4965</v>
      </c>
      <c r="C36" s="371" t="s">
        <v>76</v>
      </c>
      <c r="D36" s="369" t="s">
        <v>84</v>
      </c>
      <c r="E36" s="369" t="s">
        <v>2304</v>
      </c>
      <c r="F36" s="369"/>
      <c r="G36" s="369" t="s">
        <v>4667</v>
      </c>
      <c r="H36" s="369"/>
      <c r="I36" s="369"/>
      <c r="J36" s="370" t="s">
        <v>4668</v>
      </c>
      <c r="K36" s="372"/>
    </row>
    <row r="37" spans="1:13" s="373" customFormat="1" ht="30" x14ac:dyDescent="0.2">
      <c r="A37" s="369">
        <f t="shared" si="0"/>
        <v>33</v>
      </c>
      <c r="B37" s="370" t="s">
        <v>4009</v>
      </c>
      <c r="C37" s="371" t="s">
        <v>76</v>
      </c>
      <c r="D37" s="369" t="s">
        <v>84</v>
      </c>
      <c r="E37" s="369" t="s">
        <v>77</v>
      </c>
      <c r="F37" s="369" t="s">
        <v>2281</v>
      </c>
      <c r="G37" s="369" t="s">
        <v>4669</v>
      </c>
      <c r="H37" s="369" t="s">
        <v>4670</v>
      </c>
      <c r="I37" s="369" t="s">
        <v>4671</v>
      </c>
      <c r="J37" s="370" t="s">
        <v>4672</v>
      </c>
      <c r="K37" s="372"/>
    </row>
    <row r="38" spans="1:13" s="373" customFormat="1" ht="30" x14ac:dyDescent="0.2">
      <c r="A38" s="369">
        <f t="shared" si="0"/>
        <v>34</v>
      </c>
      <c r="B38" s="370" t="s">
        <v>4010</v>
      </c>
      <c r="C38" s="371" t="s">
        <v>76</v>
      </c>
      <c r="D38" s="369" t="s">
        <v>84</v>
      </c>
      <c r="E38" s="369" t="s">
        <v>77</v>
      </c>
      <c r="F38" s="369"/>
      <c r="G38" s="369" t="s">
        <v>4673</v>
      </c>
      <c r="H38" s="369" t="s">
        <v>4674</v>
      </c>
      <c r="I38" s="369"/>
      <c r="J38" s="370" t="s">
        <v>4675</v>
      </c>
      <c r="K38" s="372"/>
    </row>
    <row r="39" spans="1:13" s="373" customFormat="1" ht="45" x14ac:dyDescent="0.2">
      <c r="A39" s="369">
        <f t="shared" si="0"/>
        <v>35</v>
      </c>
      <c r="B39" s="370" t="s">
        <v>4011</v>
      </c>
      <c r="C39" s="371" t="s">
        <v>76</v>
      </c>
      <c r="D39" s="369" t="s">
        <v>84</v>
      </c>
      <c r="E39" s="369" t="s">
        <v>77</v>
      </c>
      <c r="F39" s="369"/>
      <c r="G39" s="369" t="s">
        <v>4676</v>
      </c>
      <c r="H39" s="369" t="s">
        <v>4677</v>
      </c>
      <c r="I39" s="369"/>
      <c r="J39" s="370" t="s">
        <v>4678</v>
      </c>
      <c r="K39" s="372"/>
    </row>
    <row r="40" spans="1:13" s="373" customFormat="1" ht="30" x14ac:dyDescent="0.2">
      <c r="A40" s="369">
        <f t="shared" si="0"/>
        <v>36</v>
      </c>
      <c r="B40" s="370" t="s">
        <v>4012</v>
      </c>
      <c r="C40" s="371" t="s">
        <v>79</v>
      </c>
      <c r="D40" s="369" t="s">
        <v>84</v>
      </c>
      <c r="E40" s="369" t="s">
        <v>2304</v>
      </c>
      <c r="F40" s="369"/>
      <c r="G40" s="369" t="s">
        <v>4679</v>
      </c>
      <c r="H40" s="369"/>
      <c r="I40" s="369"/>
      <c r="J40" s="370" t="s">
        <v>4680</v>
      </c>
      <c r="K40" s="372"/>
    </row>
    <row r="41" spans="1:13" s="373" customFormat="1" ht="30" x14ac:dyDescent="0.2">
      <c r="A41" s="369">
        <f t="shared" si="0"/>
        <v>37</v>
      </c>
      <c r="B41" s="370" t="s">
        <v>4013</v>
      </c>
      <c r="C41" s="371" t="s">
        <v>76</v>
      </c>
      <c r="D41" s="369"/>
      <c r="E41" s="369" t="s">
        <v>77</v>
      </c>
      <c r="F41" s="369"/>
      <c r="G41" s="369"/>
      <c r="H41" s="369" t="s">
        <v>4681</v>
      </c>
      <c r="I41" s="369"/>
      <c r="J41" s="370" t="s">
        <v>4682</v>
      </c>
      <c r="K41" s="372"/>
    </row>
    <row r="42" spans="1:13" s="373" customFormat="1" ht="30" x14ac:dyDescent="0.2">
      <c r="A42" s="369">
        <f t="shared" si="0"/>
        <v>38</v>
      </c>
      <c r="B42" s="370" t="s">
        <v>4014</v>
      </c>
      <c r="C42" s="371" t="s">
        <v>76</v>
      </c>
      <c r="D42" s="369"/>
      <c r="E42" s="369" t="s">
        <v>77</v>
      </c>
      <c r="F42" s="369"/>
      <c r="G42" s="369"/>
      <c r="H42" s="369" t="s">
        <v>4683</v>
      </c>
      <c r="I42" s="369"/>
      <c r="J42" s="370" t="s">
        <v>4684</v>
      </c>
      <c r="K42" s="372"/>
    </row>
    <row r="43" spans="1:13" s="373" customFormat="1" ht="45" x14ac:dyDescent="0.2">
      <c r="A43" s="369">
        <f t="shared" si="0"/>
        <v>39</v>
      </c>
      <c r="B43" s="370" t="s">
        <v>4015</v>
      </c>
      <c r="C43" s="371" t="s">
        <v>79</v>
      </c>
      <c r="D43" s="369"/>
      <c r="E43" s="369" t="s">
        <v>77</v>
      </c>
      <c r="F43" s="369"/>
      <c r="G43" s="369"/>
      <c r="H43" s="369" t="s">
        <v>4685</v>
      </c>
      <c r="I43" s="369"/>
      <c r="J43" s="370" t="s">
        <v>4686</v>
      </c>
      <c r="K43" s="372"/>
    </row>
    <row r="44" spans="1:13" s="373" customFormat="1" ht="30" x14ac:dyDescent="0.2">
      <c r="A44" s="369">
        <f t="shared" si="0"/>
        <v>40</v>
      </c>
      <c r="B44" s="370" t="s">
        <v>4687</v>
      </c>
      <c r="C44" s="371" t="s">
        <v>79</v>
      </c>
      <c r="D44" s="369"/>
      <c r="E44" s="369" t="s">
        <v>77</v>
      </c>
      <c r="F44" s="369"/>
      <c r="G44" s="369"/>
      <c r="H44" s="369" t="s">
        <v>4688</v>
      </c>
      <c r="I44" s="369"/>
      <c r="J44" s="370" t="s">
        <v>4689</v>
      </c>
      <c r="K44" s="377"/>
      <c r="L44" s="378"/>
      <c r="M44" s="378"/>
    </row>
    <row r="45" spans="1:13" s="373" customFormat="1" ht="30" x14ac:dyDescent="0.2">
      <c r="A45" s="369">
        <f t="shared" si="0"/>
        <v>41</v>
      </c>
      <c r="B45" s="370" t="s">
        <v>4690</v>
      </c>
      <c r="C45" s="371" t="s">
        <v>79</v>
      </c>
      <c r="D45" s="369" t="s">
        <v>84</v>
      </c>
      <c r="E45" s="369" t="s">
        <v>2708</v>
      </c>
      <c r="F45" s="369"/>
      <c r="G45" s="369" t="s">
        <v>4691</v>
      </c>
      <c r="H45" s="369"/>
      <c r="I45" s="369"/>
      <c r="J45" s="370" t="s">
        <v>4692</v>
      </c>
      <c r="K45" s="372"/>
    </row>
    <row r="46" spans="1:13" s="373" customFormat="1" ht="30" x14ac:dyDescent="0.2">
      <c r="A46" s="369">
        <f t="shared" si="0"/>
        <v>42</v>
      </c>
      <c r="B46" s="370" t="s">
        <v>4016</v>
      </c>
      <c r="C46" s="371" t="s">
        <v>79</v>
      </c>
      <c r="D46" s="369" t="s">
        <v>84</v>
      </c>
      <c r="E46" s="369" t="s">
        <v>2708</v>
      </c>
      <c r="F46" s="369"/>
      <c r="G46" s="369" t="s">
        <v>4693</v>
      </c>
      <c r="H46" s="369"/>
      <c r="I46" s="369"/>
      <c r="J46" s="370" t="s">
        <v>4694</v>
      </c>
      <c r="K46" s="372"/>
    </row>
    <row r="47" spans="1:13" s="373" customFormat="1" ht="30" x14ac:dyDescent="0.2">
      <c r="A47" s="369">
        <f t="shared" si="0"/>
        <v>43</v>
      </c>
      <c r="B47" s="370" t="s">
        <v>4017</v>
      </c>
      <c r="C47" s="371" t="s">
        <v>76</v>
      </c>
      <c r="D47" s="369"/>
      <c r="E47" s="369" t="s">
        <v>77</v>
      </c>
      <c r="F47" s="369"/>
      <c r="G47" s="369"/>
      <c r="H47" s="369" t="s">
        <v>4695</v>
      </c>
      <c r="I47" s="369"/>
      <c r="J47" s="370" t="s">
        <v>4696</v>
      </c>
      <c r="K47" s="372"/>
    </row>
    <row r="48" spans="1:13" s="373" customFormat="1" ht="30" x14ac:dyDescent="0.2">
      <c r="A48" s="369">
        <f t="shared" si="0"/>
        <v>44</v>
      </c>
      <c r="B48" s="370" t="s">
        <v>4018</v>
      </c>
      <c r="C48" s="371" t="s">
        <v>76</v>
      </c>
      <c r="D48" s="369" t="s">
        <v>84</v>
      </c>
      <c r="E48" s="369" t="s">
        <v>77</v>
      </c>
      <c r="F48" s="369"/>
      <c r="G48" s="369" t="s">
        <v>4697</v>
      </c>
      <c r="H48" s="369" t="s">
        <v>4698</v>
      </c>
      <c r="I48" s="369"/>
      <c r="J48" s="370" t="s">
        <v>4699</v>
      </c>
      <c r="K48" s="372"/>
    </row>
    <row r="49" spans="1:11" s="373" customFormat="1" ht="30" x14ac:dyDescent="0.2">
      <c r="A49" s="369">
        <f t="shared" si="0"/>
        <v>45</v>
      </c>
      <c r="B49" s="370" t="s">
        <v>4086</v>
      </c>
      <c r="C49" s="371" t="s">
        <v>76</v>
      </c>
      <c r="D49" s="369" t="s">
        <v>84</v>
      </c>
      <c r="E49" s="369" t="s">
        <v>77</v>
      </c>
      <c r="F49" s="369"/>
      <c r="G49" s="369" t="s">
        <v>4700</v>
      </c>
      <c r="H49" s="369" t="s">
        <v>4701</v>
      </c>
      <c r="I49" s="369"/>
      <c r="J49" s="370" t="s">
        <v>4702</v>
      </c>
      <c r="K49" s="372"/>
    </row>
    <row r="50" spans="1:11" s="373" customFormat="1" ht="45" x14ac:dyDescent="0.2">
      <c r="A50" s="369">
        <f t="shared" si="0"/>
        <v>46</v>
      </c>
      <c r="B50" s="370" t="s">
        <v>4020</v>
      </c>
      <c r="C50" s="371" t="s">
        <v>76</v>
      </c>
      <c r="D50" s="369"/>
      <c r="E50" s="369" t="s">
        <v>77</v>
      </c>
      <c r="F50" s="369"/>
      <c r="G50" s="369"/>
      <c r="H50" s="369" t="s">
        <v>4703</v>
      </c>
      <c r="I50" s="369"/>
      <c r="J50" s="370" t="s">
        <v>4704</v>
      </c>
      <c r="K50" s="372"/>
    </row>
    <row r="51" spans="1:11" s="373" customFormat="1" ht="30" x14ac:dyDescent="0.2">
      <c r="A51" s="369">
        <f t="shared" si="0"/>
        <v>47</v>
      </c>
      <c r="B51" s="370" t="s">
        <v>4087</v>
      </c>
      <c r="C51" s="371" t="s">
        <v>76</v>
      </c>
      <c r="D51" s="369" t="s">
        <v>84</v>
      </c>
      <c r="E51" s="369" t="s">
        <v>77</v>
      </c>
      <c r="F51" s="369"/>
      <c r="G51" s="369" t="s">
        <v>4705</v>
      </c>
      <c r="H51" s="369" t="s">
        <v>4706</v>
      </c>
      <c r="I51" s="369"/>
      <c r="J51" s="370" t="s">
        <v>4707</v>
      </c>
      <c r="K51" s="372"/>
    </row>
    <row r="52" spans="1:11" s="373" customFormat="1" ht="30" x14ac:dyDescent="0.2">
      <c r="A52" s="369">
        <f t="shared" si="0"/>
        <v>48</v>
      </c>
      <c r="B52" s="370" t="s">
        <v>4019</v>
      </c>
      <c r="C52" s="371" t="s">
        <v>76</v>
      </c>
      <c r="D52" s="369" t="s">
        <v>84</v>
      </c>
      <c r="E52" s="369" t="s">
        <v>2304</v>
      </c>
      <c r="F52" s="369"/>
      <c r="G52" s="369" t="s">
        <v>4708</v>
      </c>
      <c r="H52" s="369"/>
      <c r="I52" s="369"/>
      <c r="J52" s="370" t="s">
        <v>4709</v>
      </c>
      <c r="K52" s="372"/>
    </row>
    <row r="53" spans="1:11" s="373" customFormat="1" ht="30" x14ac:dyDescent="0.2">
      <c r="A53" s="369">
        <f t="shared" si="0"/>
        <v>49</v>
      </c>
      <c r="B53" s="370" t="s">
        <v>4056</v>
      </c>
      <c r="C53" s="371" t="s">
        <v>76</v>
      </c>
      <c r="D53" s="369"/>
      <c r="E53" s="369" t="s">
        <v>77</v>
      </c>
      <c r="F53" s="369"/>
      <c r="G53" s="369"/>
      <c r="H53" s="369" t="s">
        <v>4710</v>
      </c>
      <c r="I53" s="369"/>
      <c r="J53" s="370" t="s">
        <v>4711</v>
      </c>
      <c r="K53" s="372"/>
    </row>
    <row r="54" spans="1:11" s="373" customFormat="1" ht="30" x14ac:dyDescent="0.2">
      <c r="A54" s="369">
        <f t="shared" si="0"/>
        <v>50</v>
      </c>
      <c r="B54" s="370" t="s">
        <v>4451</v>
      </c>
      <c r="C54" s="371" t="s">
        <v>76</v>
      </c>
      <c r="D54" s="369" t="s">
        <v>84</v>
      </c>
      <c r="E54" s="369" t="s">
        <v>77</v>
      </c>
      <c r="F54" s="369"/>
      <c r="G54" s="369" t="s">
        <v>4712</v>
      </c>
      <c r="H54" s="369" t="s">
        <v>4713</v>
      </c>
      <c r="I54" s="369"/>
      <c r="J54" s="370" t="s">
        <v>4714</v>
      </c>
      <c r="K54" s="372"/>
    </row>
    <row r="55" spans="1:11" s="373" customFormat="1" ht="30" x14ac:dyDescent="0.2">
      <c r="A55" s="369">
        <f t="shared" si="0"/>
        <v>51</v>
      </c>
      <c r="B55" s="370" t="s">
        <v>4088</v>
      </c>
      <c r="C55" s="371" t="s">
        <v>79</v>
      </c>
      <c r="D55" s="369" t="s">
        <v>84</v>
      </c>
      <c r="E55" s="369" t="s">
        <v>2304</v>
      </c>
      <c r="F55" s="369"/>
      <c r="G55" s="369" t="s">
        <v>4715</v>
      </c>
      <c r="H55" s="369"/>
      <c r="I55" s="369"/>
      <c r="J55" s="370" t="s">
        <v>4716</v>
      </c>
      <c r="K55" s="372"/>
    </row>
    <row r="56" spans="1:11" s="373" customFormat="1" ht="30" x14ac:dyDescent="0.2">
      <c r="A56" s="369">
        <f t="shared" si="0"/>
        <v>52</v>
      </c>
      <c r="B56" s="370" t="s">
        <v>4717</v>
      </c>
      <c r="C56" s="371" t="s">
        <v>76</v>
      </c>
      <c r="D56" s="369" t="s">
        <v>84</v>
      </c>
      <c r="E56" s="369" t="s">
        <v>77</v>
      </c>
      <c r="F56" s="369"/>
      <c r="G56" s="369" t="s">
        <v>4718</v>
      </c>
      <c r="H56" s="369" t="s">
        <v>4719</v>
      </c>
      <c r="I56" s="369"/>
      <c r="J56" s="370" t="s">
        <v>4720</v>
      </c>
      <c r="K56" s="372"/>
    </row>
    <row r="57" spans="1:11" s="373" customFormat="1" ht="30" x14ac:dyDescent="0.2">
      <c r="A57" s="369">
        <f t="shared" si="0"/>
        <v>53</v>
      </c>
      <c r="B57" s="370" t="s">
        <v>3946</v>
      </c>
      <c r="C57" s="371" t="s">
        <v>76</v>
      </c>
      <c r="D57" s="369"/>
      <c r="E57" s="369" t="s">
        <v>77</v>
      </c>
      <c r="F57" s="369"/>
      <c r="G57" s="369"/>
      <c r="H57" s="369" t="s">
        <v>4721</v>
      </c>
      <c r="I57" s="369"/>
      <c r="J57" s="370" t="s">
        <v>4722</v>
      </c>
      <c r="K57" s="372"/>
    </row>
    <row r="58" spans="1:11" s="373" customFormat="1" ht="30" x14ac:dyDescent="0.2">
      <c r="A58" s="369">
        <f t="shared" si="0"/>
        <v>54</v>
      </c>
      <c r="B58" s="370" t="s">
        <v>4021</v>
      </c>
      <c r="C58" s="371" t="s">
        <v>76</v>
      </c>
      <c r="D58" s="369" t="s">
        <v>84</v>
      </c>
      <c r="E58" s="369" t="s">
        <v>77</v>
      </c>
      <c r="F58" s="369"/>
      <c r="G58" s="369" t="s">
        <v>4723</v>
      </c>
      <c r="H58" s="369" t="s">
        <v>4724</v>
      </c>
      <c r="I58" s="369"/>
      <c r="J58" s="370" t="s">
        <v>4725</v>
      </c>
      <c r="K58" s="372"/>
    </row>
    <row r="59" spans="1:11" s="373" customFormat="1" ht="30" x14ac:dyDescent="0.2">
      <c r="A59" s="369">
        <f t="shared" si="0"/>
        <v>55</v>
      </c>
      <c r="B59" s="370" t="s">
        <v>4022</v>
      </c>
      <c r="C59" s="371" t="s">
        <v>76</v>
      </c>
      <c r="D59" s="369" t="s">
        <v>84</v>
      </c>
      <c r="E59" s="369" t="s">
        <v>77</v>
      </c>
      <c r="F59" s="369"/>
      <c r="G59" s="369" t="s">
        <v>4726</v>
      </c>
      <c r="H59" s="369" t="s">
        <v>4727</v>
      </c>
      <c r="I59" s="369"/>
      <c r="J59" s="370" t="s">
        <v>4728</v>
      </c>
      <c r="K59" s="372"/>
    </row>
    <row r="60" spans="1:11" s="373" customFormat="1" ht="30" x14ac:dyDescent="0.2">
      <c r="A60" s="369">
        <f t="shared" si="0"/>
        <v>56</v>
      </c>
      <c r="B60" s="370" t="s">
        <v>4089</v>
      </c>
      <c r="C60" s="371" t="s">
        <v>76</v>
      </c>
      <c r="D60" s="369" t="s">
        <v>84</v>
      </c>
      <c r="E60" s="369" t="s">
        <v>77</v>
      </c>
      <c r="F60" s="369"/>
      <c r="G60" s="369" t="s">
        <v>4729</v>
      </c>
      <c r="H60" s="369" t="s">
        <v>4730</v>
      </c>
      <c r="I60" s="369"/>
      <c r="J60" s="370" t="s">
        <v>4731</v>
      </c>
      <c r="K60" s="372"/>
    </row>
    <row r="61" spans="1:11" s="373" customFormat="1" ht="45" x14ac:dyDescent="0.2">
      <c r="A61" s="369">
        <f t="shared" si="0"/>
        <v>57</v>
      </c>
      <c r="B61" s="370" t="s">
        <v>4090</v>
      </c>
      <c r="C61" s="371" t="s">
        <v>76</v>
      </c>
      <c r="D61" s="369" t="s">
        <v>84</v>
      </c>
      <c r="E61" s="369" t="s">
        <v>77</v>
      </c>
      <c r="F61" s="369"/>
      <c r="G61" s="369" t="s">
        <v>4732</v>
      </c>
      <c r="H61" s="369" t="s">
        <v>4733</v>
      </c>
      <c r="I61" s="369"/>
      <c r="J61" s="370" t="s">
        <v>4734</v>
      </c>
      <c r="K61" s="372"/>
    </row>
    <row r="62" spans="1:11" s="373" customFormat="1" ht="30" x14ac:dyDescent="0.2">
      <c r="A62" s="369">
        <f t="shared" si="0"/>
        <v>58</v>
      </c>
      <c r="B62" s="370" t="s">
        <v>4091</v>
      </c>
      <c r="C62" s="371" t="s">
        <v>76</v>
      </c>
      <c r="D62" s="369"/>
      <c r="E62" s="374" t="s">
        <v>77</v>
      </c>
      <c r="F62" s="369"/>
      <c r="G62" s="369"/>
      <c r="H62" s="369" t="s">
        <v>4735</v>
      </c>
      <c r="I62" s="369"/>
      <c r="J62" s="370" t="s">
        <v>4736</v>
      </c>
      <c r="K62" s="372"/>
    </row>
    <row r="63" spans="1:11" s="373" customFormat="1" ht="30" x14ac:dyDescent="0.2">
      <c r="A63" s="369">
        <f t="shared" si="0"/>
        <v>59</v>
      </c>
      <c r="B63" s="370" t="s">
        <v>4737</v>
      </c>
      <c r="C63" s="371" t="s">
        <v>79</v>
      </c>
      <c r="D63" s="369"/>
      <c r="E63" s="369" t="s">
        <v>77</v>
      </c>
      <c r="F63" s="369"/>
      <c r="G63" s="369"/>
      <c r="H63" s="369" t="s">
        <v>4738</v>
      </c>
      <c r="I63" s="369"/>
      <c r="J63" s="370" t="s">
        <v>4739</v>
      </c>
      <c r="K63" s="372"/>
    </row>
    <row r="64" spans="1:11" s="373" customFormat="1" ht="30" x14ac:dyDescent="0.2">
      <c r="A64" s="369">
        <f t="shared" si="0"/>
        <v>60</v>
      </c>
      <c r="B64" s="370" t="s">
        <v>4023</v>
      </c>
      <c r="C64" s="371" t="s">
        <v>76</v>
      </c>
      <c r="D64" s="369" t="s">
        <v>84</v>
      </c>
      <c r="E64" s="369" t="s">
        <v>77</v>
      </c>
      <c r="F64" s="369"/>
      <c r="G64" s="369" t="s">
        <v>4740</v>
      </c>
      <c r="H64" s="369" t="s">
        <v>4741</v>
      </c>
      <c r="I64" s="369"/>
      <c r="J64" s="370" t="s">
        <v>4742</v>
      </c>
      <c r="K64" s="372"/>
    </row>
    <row r="65" spans="1:11" s="373" customFormat="1" ht="30" x14ac:dyDescent="0.2">
      <c r="A65" s="369">
        <f t="shared" si="0"/>
        <v>61</v>
      </c>
      <c r="B65" s="370" t="s">
        <v>4024</v>
      </c>
      <c r="C65" s="371" t="s">
        <v>76</v>
      </c>
      <c r="D65" s="369" t="s">
        <v>84</v>
      </c>
      <c r="E65" s="369" t="s">
        <v>77</v>
      </c>
      <c r="F65" s="369"/>
      <c r="G65" s="369" t="s">
        <v>4743</v>
      </c>
      <c r="H65" s="369" t="s">
        <v>4744</v>
      </c>
      <c r="I65" s="369"/>
      <c r="J65" s="370" t="s">
        <v>4745</v>
      </c>
      <c r="K65" s="372"/>
    </row>
    <row r="66" spans="1:11" s="373" customFormat="1" ht="30" x14ac:dyDescent="0.2">
      <c r="A66" s="369">
        <f t="shared" si="0"/>
        <v>62</v>
      </c>
      <c r="B66" s="370" t="s">
        <v>4092</v>
      </c>
      <c r="C66" s="371" t="s">
        <v>76</v>
      </c>
      <c r="D66" s="369" t="s">
        <v>84</v>
      </c>
      <c r="E66" s="369" t="s">
        <v>77</v>
      </c>
      <c r="F66" s="369"/>
      <c r="G66" s="369" t="s">
        <v>4746</v>
      </c>
      <c r="H66" s="369" t="s">
        <v>4747</v>
      </c>
      <c r="I66" s="369"/>
      <c r="J66" s="370" t="s">
        <v>4748</v>
      </c>
      <c r="K66" s="372"/>
    </row>
    <row r="67" spans="1:11" s="373" customFormat="1" ht="30" x14ac:dyDescent="0.2">
      <c r="A67" s="369">
        <f t="shared" si="0"/>
        <v>63</v>
      </c>
      <c r="B67" s="370" t="s">
        <v>4025</v>
      </c>
      <c r="C67" s="371" t="s">
        <v>76</v>
      </c>
      <c r="D67" s="369" t="s">
        <v>84</v>
      </c>
      <c r="E67" s="369" t="s">
        <v>77</v>
      </c>
      <c r="F67" s="369"/>
      <c r="G67" s="369" t="s">
        <v>4749</v>
      </c>
      <c r="H67" s="369" t="s">
        <v>4750</v>
      </c>
      <c r="I67" s="369"/>
      <c r="J67" s="370" t="s">
        <v>4751</v>
      </c>
      <c r="K67" s="372"/>
    </row>
    <row r="68" spans="1:11" s="373" customFormat="1" ht="30" x14ac:dyDescent="0.2">
      <c r="A68" s="369">
        <f t="shared" si="0"/>
        <v>64</v>
      </c>
      <c r="B68" s="370" t="s">
        <v>4026</v>
      </c>
      <c r="C68" s="371" t="s">
        <v>76</v>
      </c>
      <c r="D68" s="369" t="s">
        <v>84</v>
      </c>
      <c r="E68" s="369" t="s">
        <v>77</v>
      </c>
      <c r="F68" s="369"/>
      <c r="G68" s="369" t="s">
        <v>4752</v>
      </c>
      <c r="H68" s="369" t="s">
        <v>4753</v>
      </c>
      <c r="I68" s="369"/>
      <c r="J68" s="370" t="s">
        <v>4754</v>
      </c>
      <c r="K68" s="372"/>
    </row>
    <row r="69" spans="1:11" s="373" customFormat="1" ht="30" x14ac:dyDescent="0.2">
      <c r="A69" s="369">
        <f t="shared" si="0"/>
        <v>65</v>
      </c>
      <c r="B69" s="370" t="s">
        <v>4027</v>
      </c>
      <c r="C69" s="371" t="s">
        <v>76</v>
      </c>
      <c r="D69" s="369"/>
      <c r="E69" s="369" t="s">
        <v>77</v>
      </c>
      <c r="F69" s="369"/>
      <c r="G69" s="369"/>
      <c r="H69" s="369" t="s">
        <v>4755</v>
      </c>
      <c r="I69" s="369"/>
      <c r="J69" s="370" t="s">
        <v>4756</v>
      </c>
      <c r="K69" s="372"/>
    </row>
    <row r="70" spans="1:11" s="373" customFormat="1" ht="30" x14ac:dyDescent="0.2">
      <c r="A70" s="369">
        <f t="shared" ref="A70:A132" si="1">+A69+1</f>
        <v>66</v>
      </c>
      <c r="B70" s="370" t="s">
        <v>4028</v>
      </c>
      <c r="C70" s="371" t="s">
        <v>76</v>
      </c>
      <c r="D70" s="369"/>
      <c r="E70" s="369" t="s">
        <v>77</v>
      </c>
      <c r="F70" s="369"/>
      <c r="G70" s="369"/>
      <c r="H70" s="369" t="s">
        <v>4757</v>
      </c>
      <c r="I70" s="369"/>
      <c r="J70" s="370" t="s">
        <v>4758</v>
      </c>
      <c r="K70" s="372"/>
    </row>
    <row r="71" spans="1:11" s="373" customFormat="1" ht="30" x14ac:dyDescent="0.2">
      <c r="A71" s="369">
        <f t="shared" si="1"/>
        <v>67</v>
      </c>
      <c r="B71" s="370" t="s">
        <v>4029</v>
      </c>
      <c r="C71" s="371" t="s">
        <v>76</v>
      </c>
      <c r="D71" s="369" t="s">
        <v>84</v>
      </c>
      <c r="E71" s="369" t="s">
        <v>2304</v>
      </c>
      <c r="F71" s="369"/>
      <c r="G71" s="369" t="s">
        <v>4759</v>
      </c>
      <c r="H71" s="369"/>
      <c r="I71" s="369"/>
      <c r="J71" s="370" t="s">
        <v>4760</v>
      </c>
      <c r="K71" s="372"/>
    </row>
    <row r="72" spans="1:11" s="373" customFormat="1" ht="30" x14ac:dyDescent="0.2">
      <c r="A72" s="369">
        <f t="shared" si="1"/>
        <v>68</v>
      </c>
      <c r="B72" s="370" t="s">
        <v>4093</v>
      </c>
      <c r="C72" s="371" t="s">
        <v>76</v>
      </c>
      <c r="D72" s="369" t="s">
        <v>84</v>
      </c>
      <c r="E72" s="369" t="s">
        <v>77</v>
      </c>
      <c r="F72" s="369"/>
      <c r="G72" s="369" t="s">
        <v>4761</v>
      </c>
      <c r="H72" s="369" t="s">
        <v>4762</v>
      </c>
      <c r="I72" s="369"/>
      <c r="J72" s="370" t="s">
        <v>4763</v>
      </c>
      <c r="K72" s="372"/>
    </row>
    <row r="73" spans="1:11" s="373" customFormat="1" ht="30" x14ac:dyDescent="0.2">
      <c r="A73" s="369">
        <f t="shared" si="1"/>
        <v>69</v>
      </c>
      <c r="B73" s="370" t="s">
        <v>4030</v>
      </c>
      <c r="C73" s="371" t="s">
        <v>76</v>
      </c>
      <c r="D73" s="369" t="s">
        <v>84</v>
      </c>
      <c r="E73" s="369" t="s">
        <v>77</v>
      </c>
      <c r="F73" s="369"/>
      <c r="G73" s="369" t="s">
        <v>4764</v>
      </c>
      <c r="H73" s="369" t="s">
        <v>4765</v>
      </c>
      <c r="I73" s="369"/>
      <c r="J73" s="370" t="s">
        <v>4766</v>
      </c>
      <c r="K73" s="372"/>
    </row>
    <row r="74" spans="1:11" s="373" customFormat="1" ht="30" x14ac:dyDescent="0.2">
      <c r="A74" s="369">
        <f t="shared" si="1"/>
        <v>70</v>
      </c>
      <c r="B74" s="370" t="s">
        <v>4094</v>
      </c>
      <c r="C74" s="371" t="s">
        <v>76</v>
      </c>
      <c r="D74" s="369" t="s">
        <v>84</v>
      </c>
      <c r="E74" s="369" t="s">
        <v>77</v>
      </c>
      <c r="F74" s="369"/>
      <c r="G74" s="369" t="s">
        <v>4767</v>
      </c>
      <c r="H74" s="369" t="s">
        <v>4768</v>
      </c>
      <c r="I74" s="369"/>
      <c r="J74" s="370" t="s">
        <v>4769</v>
      </c>
      <c r="K74" s="372"/>
    </row>
    <row r="75" spans="1:11" s="373" customFormat="1" ht="30" x14ac:dyDescent="0.2">
      <c r="A75" s="369">
        <f t="shared" si="1"/>
        <v>71</v>
      </c>
      <c r="B75" s="370" t="s">
        <v>4031</v>
      </c>
      <c r="C75" s="371" t="s">
        <v>76</v>
      </c>
      <c r="D75" s="369" t="s">
        <v>84</v>
      </c>
      <c r="E75" s="369" t="s">
        <v>77</v>
      </c>
      <c r="F75" s="369"/>
      <c r="G75" s="369" t="s">
        <v>4770</v>
      </c>
      <c r="H75" s="369" t="s">
        <v>4771</v>
      </c>
      <c r="I75" s="369"/>
      <c r="J75" s="370" t="s">
        <v>4772</v>
      </c>
      <c r="K75" s="372"/>
    </row>
    <row r="76" spans="1:11" s="373" customFormat="1" ht="30" x14ac:dyDescent="0.2">
      <c r="A76" s="369">
        <f t="shared" si="1"/>
        <v>72</v>
      </c>
      <c r="B76" s="370" t="s">
        <v>4095</v>
      </c>
      <c r="C76" s="371" t="s">
        <v>76</v>
      </c>
      <c r="D76" s="369" t="s">
        <v>84</v>
      </c>
      <c r="E76" s="369" t="s">
        <v>2304</v>
      </c>
      <c r="F76" s="369"/>
      <c r="G76" s="369" t="s">
        <v>4773</v>
      </c>
      <c r="H76" s="369"/>
      <c r="I76" s="369"/>
      <c r="J76" s="370" t="s">
        <v>4774</v>
      </c>
      <c r="K76" s="372"/>
    </row>
    <row r="77" spans="1:11" s="373" customFormat="1" ht="30" x14ac:dyDescent="0.2">
      <c r="A77" s="369">
        <f t="shared" si="1"/>
        <v>73</v>
      </c>
      <c r="B77" s="370" t="s">
        <v>4032</v>
      </c>
      <c r="C77" s="371" t="s">
        <v>76</v>
      </c>
      <c r="D77" s="369" t="s">
        <v>84</v>
      </c>
      <c r="E77" s="369" t="s">
        <v>77</v>
      </c>
      <c r="F77" s="369"/>
      <c r="G77" s="369" t="s">
        <v>4775</v>
      </c>
      <c r="H77" s="369" t="s">
        <v>4776</v>
      </c>
      <c r="I77" s="369"/>
      <c r="J77" s="370" t="s">
        <v>4777</v>
      </c>
      <c r="K77" s="372"/>
    </row>
    <row r="78" spans="1:11" s="373" customFormat="1" ht="30" x14ac:dyDescent="0.2">
      <c r="A78" s="369">
        <f t="shared" si="1"/>
        <v>74</v>
      </c>
      <c r="B78" s="370" t="s">
        <v>4083</v>
      </c>
      <c r="C78" s="371" t="s">
        <v>76</v>
      </c>
      <c r="D78" s="369"/>
      <c r="E78" s="369" t="s">
        <v>77</v>
      </c>
      <c r="F78" s="369"/>
      <c r="G78" s="369" t="s">
        <v>4778</v>
      </c>
      <c r="H78" s="369" t="s">
        <v>4779</v>
      </c>
      <c r="I78" s="369"/>
      <c r="J78" s="370" t="s">
        <v>4780</v>
      </c>
      <c r="K78" s="372"/>
    </row>
    <row r="79" spans="1:11" s="373" customFormat="1" ht="30" x14ac:dyDescent="0.2">
      <c r="A79" s="369">
        <f t="shared" si="1"/>
        <v>75</v>
      </c>
      <c r="B79" s="370" t="s">
        <v>4033</v>
      </c>
      <c r="C79" s="371" t="s">
        <v>76</v>
      </c>
      <c r="D79" s="369" t="s">
        <v>84</v>
      </c>
      <c r="E79" s="369" t="s">
        <v>2304</v>
      </c>
      <c r="F79" s="369"/>
      <c r="G79" s="369" t="s">
        <v>4781</v>
      </c>
      <c r="H79" s="369"/>
      <c r="I79" s="369"/>
      <c r="J79" s="370" t="s">
        <v>4782</v>
      </c>
      <c r="K79" s="372"/>
    </row>
    <row r="80" spans="1:11" s="373" customFormat="1" ht="30" x14ac:dyDescent="0.2">
      <c r="A80" s="369">
        <f t="shared" si="1"/>
        <v>76</v>
      </c>
      <c r="B80" s="370" t="s">
        <v>4096</v>
      </c>
      <c r="C80" s="371" t="s">
        <v>76</v>
      </c>
      <c r="D80" s="369" t="s">
        <v>84</v>
      </c>
      <c r="E80" s="369" t="s">
        <v>77</v>
      </c>
      <c r="F80" s="369"/>
      <c r="G80" s="369" t="s">
        <v>4783</v>
      </c>
      <c r="H80" s="369"/>
      <c r="I80" s="369"/>
      <c r="J80" s="370" t="s">
        <v>4784</v>
      </c>
      <c r="K80" s="372"/>
    </row>
    <row r="81" spans="1:11" s="373" customFormat="1" ht="30" x14ac:dyDescent="0.2">
      <c r="A81" s="369">
        <f t="shared" si="1"/>
        <v>77</v>
      </c>
      <c r="B81" s="370" t="s">
        <v>4034</v>
      </c>
      <c r="C81" s="371" t="s">
        <v>76</v>
      </c>
      <c r="D81" s="369"/>
      <c r="E81" s="369" t="s">
        <v>77</v>
      </c>
      <c r="F81" s="369"/>
      <c r="G81" s="369"/>
      <c r="H81" s="369" t="s">
        <v>4785</v>
      </c>
      <c r="I81" s="369"/>
      <c r="J81" s="370" t="s">
        <v>4786</v>
      </c>
      <c r="K81" s="372"/>
    </row>
    <row r="82" spans="1:11" s="373" customFormat="1" ht="30" x14ac:dyDescent="0.2">
      <c r="A82" s="369">
        <f t="shared" si="1"/>
        <v>78</v>
      </c>
      <c r="B82" s="370" t="s">
        <v>4035</v>
      </c>
      <c r="C82" s="371" t="s">
        <v>76</v>
      </c>
      <c r="D82" s="369" t="s">
        <v>84</v>
      </c>
      <c r="E82" s="369" t="s">
        <v>77</v>
      </c>
      <c r="F82" s="369" t="s">
        <v>2281</v>
      </c>
      <c r="G82" s="369" t="s">
        <v>4787</v>
      </c>
      <c r="H82" s="369" t="s">
        <v>4788</v>
      </c>
      <c r="I82" s="369" t="s">
        <v>4789</v>
      </c>
      <c r="J82" s="370" t="s">
        <v>4790</v>
      </c>
      <c r="K82" s="372"/>
    </row>
    <row r="83" spans="1:11" s="373" customFormat="1" ht="30" x14ac:dyDescent="0.2">
      <c r="A83" s="369">
        <f t="shared" si="1"/>
        <v>79</v>
      </c>
      <c r="B83" s="370" t="s">
        <v>4036</v>
      </c>
      <c r="C83" s="371" t="s">
        <v>76</v>
      </c>
      <c r="D83" s="369" t="s">
        <v>84</v>
      </c>
      <c r="E83" s="369" t="s">
        <v>77</v>
      </c>
      <c r="F83" s="369"/>
      <c r="G83" s="369" t="s">
        <v>4791</v>
      </c>
      <c r="H83" s="369" t="s">
        <v>4792</v>
      </c>
      <c r="I83" s="369"/>
      <c r="J83" s="370" t="s">
        <v>4793</v>
      </c>
      <c r="K83" s="372"/>
    </row>
    <row r="84" spans="1:11" s="373" customFormat="1" ht="30" x14ac:dyDescent="0.2">
      <c r="A84" s="369">
        <f t="shared" si="1"/>
        <v>80</v>
      </c>
      <c r="B84" s="370" t="s">
        <v>4097</v>
      </c>
      <c r="C84" s="371" t="s">
        <v>76</v>
      </c>
      <c r="D84" s="369" t="s">
        <v>84</v>
      </c>
      <c r="E84" s="369" t="s">
        <v>77</v>
      </c>
      <c r="F84" s="369"/>
      <c r="G84" s="369" t="s">
        <v>4794</v>
      </c>
      <c r="H84" s="369" t="s">
        <v>4795</v>
      </c>
      <c r="I84" s="369"/>
      <c r="J84" s="370" t="s">
        <v>4796</v>
      </c>
      <c r="K84" s="372"/>
    </row>
    <row r="85" spans="1:11" s="373" customFormat="1" ht="30" x14ac:dyDescent="0.2">
      <c r="A85" s="369">
        <f t="shared" si="1"/>
        <v>81</v>
      </c>
      <c r="B85" s="370" t="s">
        <v>4098</v>
      </c>
      <c r="C85" s="371" t="s">
        <v>76</v>
      </c>
      <c r="D85" s="369" t="s">
        <v>84</v>
      </c>
      <c r="E85" s="369" t="s">
        <v>77</v>
      </c>
      <c r="F85" s="369"/>
      <c r="G85" s="369" t="s">
        <v>4797</v>
      </c>
      <c r="H85" s="369" t="s">
        <v>4798</v>
      </c>
      <c r="I85" s="369"/>
      <c r="J85" s="370" t="s">
        <v>4799</v>
      </c>
      <c r="K85" s="372"/>
    </row>
    <row r="86" spans="1:11" s="373" customFormat="1" ht="30" x14ac:dyDescent="0.2">
      <c r="A86" s="369">
        <f t="shared" si="1"/>
        <v>82</v>
      </c>
      <c r="B86" s="370" t="s">
        <v>4037</v>
      </c>
      <c r="C86" s="371" t="s">
        <v>79</v>
      </c>
      <c r="D86" s="369"/>
      <c r="E86" s="369" t="s">
        <v>77</v>
      </c>
      <c r="F86" s="369"/>
      <c r="G86" s="369"/>
      <c r="H86" s="369" t="s">
        <v>4800</v>
      </c>
      <c r="I86" s="369"/>
      <c r="J86" s="370" t="s">
        <v>4801</v>
      </c>
      <c r="K86" s="372"/>
    </row>
    <row r="87" spans="1:11" s="373" customFormat="1" ht="30" x14ac:dyDescent="0.2">
      <c r="A87" s="369">
        <f t="shared" si="1"/>
        <v>83</v>
      </c>
      <c r="B87" s="370" t="s">
        <v>4100</v>
      </c>
      <c r="C87" s="371" t="s">
        <v>76</v>
      </c>
      <c r="D87" s="369" t="s">
        <v>84</v>
      </c>
      <c r="E87" s="369" t="s">
        <v>77</v>
      </c>
      <c r="F87" s="369"/>
      <c r="G87" s="369" t="s">
        <v>4802</v>
      </c>
      <c r="H87" s="369" t="s">
        <v>4802</v>
      </c>
      <c r="I87" s="369"/>
      <c r="J87" s="370" t="s">
        <v>4803</v>
      </c>
      <c r="K87" s="372"/>
    </row>
    <row r="88" spans="1:11" s="373" customFormat="1" ht="30" x14ac:dyDescent="0.2">
      <c r="A88" s="369">
        <f t="shared" si="1"/>
        <v>84</v>
      </c>
      <c r="B88" s="370" t="s">
        <v>4101</v>
      </c>
      <c r="C88" s="371" t="s">
        <v>76</v>
      </c>
      <c r="D88" s="369" t="s">
        <v>84</v>
      </c>
      <c r="E88" s="369" t="s">
        <v>77</v>
      </c>
      <c r="F88" s="369"/>
      <c r="G88" s="369" t="s">
        <v>4804</v>
      </c>
      <c r="H88" s="369" t="s">
        <v>4805</v>
      </c>
      <c r="I88" s="369"/>
      <c r="J88" s="370" t="s">
        <v>4806</v>
      </c>
      <c r="K88" s="372"/>
    </row>
    <row r="89" spans="1:11" s="373" customFormat="1" ht="30" x14ac:dyDescent="0.2">
      <c r="A89" s="369">
        <f t="shared" si="1"/>
        <v>85</v>
      </c>
      <c r="B89" s="370" t="s">
        <v>4038</v>
      </c>
      <c r="C89" s="371" t="s">
        <v>79</v>
      </c>
      <c r="D89" s="369" t="s">
        <v>84</v>
      </c>
      <c r="E89" s="369" t="s">
        <v>77</v>
      </c>
      <c r="F89" s="369"/>
      <c r="G89" s="369" t="s">
        <v>4807</v>
      </c>
      <c r="H89" s="369" t="s">
        <v>4808</v>
      </c>
      <c r="I89" s="369"/>
      <c r="J89" s="370" t="s">
        <v>4809</v>
      </c>
      <c r="K89" s="372"/>
    </row>
    <row r="90" spans="1:11" s="373" customFormat="1" ht="30" x14ac:dyDescent="0.2">
      <c r="A90" s="369">
        <f t="shared" si="1"/>
        <v>86</v>
      </c>
      <c r="B90" s="370" t="s">
        <v>4039</v>
      </c>
      <c r="C90" s="371" t="s">
        <v>76</v>
      </c>
      <c r="D90" s="369" t="s">
        <v>84</v>
      </c>
      <c r="E90" s="369" t="s">
        <v>77</v>
      </c>
      <c r="F90" s="369"/>
      <c r="G90" s="369" t="s">
        <v>4810</v>
      </c>
      <c r="H90" s="369" t="s">
        <v>4811</v>
      </c>
      <c r="I90" s="369"/>
      <c r="J90" s="370" t="s">
        <v>4812</v>
      </c>
      <c r="K90" s="372"/>
    </row>
    <row r="91" spans="1:11" s="373" customFormat="1" ht="30" x14ac:dyDescent="0.2">
      <c r="A91" s="369">
        <f t="shared" si="1"/>
        <v>87</v>
      </c>
      <c r="B91" s="370" t="s">
        <v>4040</v>
      </c>
      <c r="C91" s="371" t="s">
        <v>76</v>
      </c>
      <c r="D91" s="369"/>
      <c r="E91" s="369" t="s">
        <v>77</v>
      </c>
      <c r="F91" s="369"/>
      <c r="G91" s="369"/>
      <c r="H91" s="369" t="s">
        <v>4813</v>
      </c>
      <c r="I91" s="369"/>
      <c r="J91" s="370" t="s">
        <v>4814</v>
      </c>
      <c r="K91" s="372"/>
    </row>
    <row r="92" spans="1:11" s="373" customFormat="1" ht="30" x14ac:dyDescent="0.2">
      <c r="A92" s="369">
        <f t="shared" si="1"/>
        <v>88</v>
      </c>
      <c r="B92" s="370" t="s">
        <v>4041</v>
      </c>
      <c r="C92" s="371" t="s">
        <v>76</v>
      </c>
      <c r="D92" s="369" t="s">
        <v>84</v>
      </c>
      <c r="E92" s="369" t="s">
        <v>2304</v>
      </c>
      <c r="F92" s="369"/>
      <c r="G92" s="369" t="s">
        <v>4815</v>
      </c>
      <c r="H92" s="369"/>
      <c r="I92" s="369"/>
      <c r="J92" s="370" t="s">
        <v>4816</v>
      </c>
      <c r="K92" s="372"/>
    </row>
    <row r="93" spans="1:11" s="373" customFormat="1" ht="30" x14ac:dyDescent="0.2">
      <c r="A93" s="369">
        <f t="shared" si="1"/>
        <v>89</v>
      </c>
      <c r="B93" s="370" t="s">
        <v>4042</v>
      </c>
      <c r="C93" s="371" t="s">
        <v>76</v>
      </c>
      <c r="D93" s="369" t="s">
        <v>84</v>
      </c>
      <c r="E93" s="369" t="s">
        <v>77</v>
      </c>
      <c r="F93" s="369"/>
      <c r="G93" s="369" t="s">
        <v>4817</v>
      </c>
      <c r="H93" s="369" t="s">
        <v>4818</v>
      </c>
      <c r="I93" s="369"/>
      <c r="J93" s="370" t="s">
        <v>4819</v>
      </c>
      <c r="K93" s="372"/>
    </row>
    <row r="94" spans="1:11" s="373" customFormat="1" ht="30" x14ac:dyDescent="0.2">
      <c r="A94" s="369">
        <f t="shared" si="1"/>
        <v>90</v>
      </c>
      <c r="B94" s="370" t="s">
        <v>4820</v>
      </c>
      <c r="C94" s="371" t="s">
        <v>79</v>
      </c>
      <c r="D94" s="369" t="s">
        <v>84</v>
      </c>
      <c r="E94" s="369" t="s">
        <v>77</v>
      </c>
      <c r="F94" s="369"/>
      <c r="G94" s="369" t="s">
        <v>4821</v>
      </c>
      <c r="H94" s="369" t="s">
        <v>4821</v>
      </c>
      <c r="I94" s="369"/>
      <c r="J94" s="370" t="s">
        <v>4822</v>
      </c>
      <c r="K94" s="372"/>
    </row>
    <row r="95" spans="1:11" s="373" customFormat="1" ht="30" x14ac:dyDescent="0.2">
      <c r="A95" s="369">
        <f t="shared" si="1"/>
        <v>91</v>
      </c>
      <c r="B95" s="370" t="s">
        <v>4043</v>
      </c>
      <c r="C95" s="371" t="s">
        <v>76</v>
      </c>
      <c r="D95" s="369" t="s">
        <v>84</v>
      </c>
      <c r="E95" s="369" t="s">
        <v>77</v>
      </c>
      <c r="F95" s="369"/>
      <c r="G95" s="369" t="s">
        <v>4823</v>
      </c>
      <c r="H95" s="369" t="s">
        <v>4824</v>
      </c>
      <c r="I95" s="369"/>
      <c r="J95" s="370" t="s">
        <v>4825</v>
      </c>
      <c r="K95" s="372"/>
    </row>
    <row r="96" spans="1:11" s="373" customFormat="1" ht="30" x14ac:dyDescent="0.2">
      <c r="A96" s="369">
        <f t="shared" si="1"/>
        <v>92</v>
      </c>
      <c r="B96" s="370" t="s">
        <v>4044</v>
      </c>
      <c r="C96" s="371" t="s">
        <v>76</v>
      </c>
      <c r="D96" s="369"/>
      <c r="E96" s="369" t="s">
        <v>77</v>
      </c>
      <c r="F96" s="369" t="s">
        <v>2281</v>
      </c>
      <c r="G96" s="369"/>
      <c r="H96" s="369" t="s">
        <v>4826</v>
      </c>
      <c r="I96" s="369" t="s">
        <v>4827</v>
      </c>
      <c r="J96" s="370" t="s">
        <v>4828</v>
      </c>
      <c r="K96" s="372"/>
    </row>
    <row r="97" spans="1:12" s="373" customFormat="1" ht="45" x14ac:dyDescent="0.2">
      <c r="A97" s="369">
        <f t="shared" si="1"/>
        <v>93</v>
      </c>
      <c r="B97" s="370" t="s">
        <v>4045</v>
      </c>
      <c r="C97" s="371" t="s">
        <v>79</v>
      </c>
      <c r="D97" s="369"/>
      <c r="E97" s="369" t="s">
        <v>77</v>
      </c>
      <c r="F97" s="369"/>
      <c r="G97" s="369"/>
      <c r="H97" s="369" t="s">
        <v>4829</v>
      </c>
      <c r="I97" s="369"/>
      <c r="J97" s="370" t="s">
        <v>4830</v>
      </c>
      <c r="K97" s="372"/>
    </row>
    <row r="98" spans="1:12" s="373" customFormat="1" ht="30" x14ac:dyDescent="0.2">
      <c r="A98" s="369">
        <f t="shared" si="1"/>
        <v>94</v>
      </c>
      <c r="B98" s="370" t="s">
        <v>4102</v>
      </c>
      <c r="C98" s="371" t="s">
        <v>76</v>
      </c>
      <c r="D98" s="369" t="s">
        <v>84</v>
      </c>
      <c r="E98" s="369" t="s">
        <v>77</v>
      </c>
      <c r="F98" s="369"/>
      <c r="G98" s="369" t="s">
        <v>4831</v>
      </c>
      <c r="H98" s="369" t="s">
        <v>4832</v>
      </c>
      <c r="I98" s="369"/>
      <c r="J98" s="370" t="s">
        <v>4833</v>
      </c>
      <c r="K98" s="372"/>
    </row>
    <row r="99" spans="1:12" s="373" customFormat="1" ht="30" x14ac:dyDescent="0.2">
      <c r="A99" s="369">
        <f t="shared" si="1"/>
        <v>95</v>
      </c>
      <c r="B99" s="370" t="s">
        <v>4046</v>
      </c>
      <c r="C99" s="371" t="s">
        <v>76</v>
      </c>
      <c r="D99" s="369"/>
      <c r="E99" s="369" t="s">
        <v>77</v>
      </c>
      <c r="F99" s="369"/>
      <c r="G99" s="369"/>
      <c r="H99" s="369" t="s">
        <v>4834</v>
      </c>
      <c r="I99" s="369"/>
      <c r="J99" s="370" t="s">
        <v>4835</v>
      </c>
      <c r="K99" s="372"/>
    </row>
    <row r="100" spans="1:12" s="373" customFormat="1" ht="30" x14ac:dyDescent="0.2">
      <c r="A100" s="369">
        <f t="shared" si="1"/>
        <v>96</v>
      </c>
      <c r="B100" s="370" t="s">
        <v>4047</v>
      </c>
      <c r="C100" s="371" t="s">
        <v>76</v>
      </c>
      <c r="D100" s="369"/>
      <c r="E100" s="369" t="s">
        <v>77</v>
      </c>
      <c r="F100" s="369"/>
      <c r="G100" s="369"/>
      <c r="H100" s="369" t="s">
        <v>4836</v>
      </c>
      <c r="I100" s="369"/>
      <c r="J100" s="370" t="s">
        <v>4837</v>
      </c>
      <c r="K100" s="372"/>
    </row>
    <row r="101" spans="1:12" s="373" customFormat="1" ht="30" x14ac:dyDescent="0.2">
      <c r="A101" s="369">
        <f t="shared" si="1"/>
        <v>97</v>
      </c>
      <c r="B101" s="370" t="s">
        <v>4050</v>
      </c>
      <c r="C101" s="371" t="s">
        <v>76</v>
      </c>
      <c r="D101" s="369"/>
      <c r="E101" s="369" t="s">
        <v>77</v>
      </c>
      <c r="F101" s="369"/>
      <c r="G101" s="369"/>
      <c r="H101" s="369" t="s">
        <v>4838</v>
      </c>
      <c r="I101" s="369"/>
      <c r="J101" s="370" t="s">
        <v>4839</v>
      </c>
      <c r="K101" s="372"/>
    </row>
    <row r="102" spans="1:12" s="373" customFormat="1" ht="30" x14ac:dyDescent="0.2">
      <c r="A102" s="369">
        <f t="shared" si="1"/>
        <v>98</v>
      </c>
      <c r="B102" s="370" t="s">
        <v>4048</v>
      </c>
      <c r="C102" s="371" t="s">
        <v>76</v>
      </c>
      <c r="D102" s="369" t="s">
        <v>84</v>
      </c>
      <c r="E102" s="369" t="s">
        <v>77</v>
      </c>
      <c r="F102" s="369"/>
      <c r="G102" s="369" t="s">
        <v>4840</v>
      </c>
      <c r="H102" s="369" t="s">
        <v>4841</v>
      </c>
      <c r="I102" s="369"/>
      <c r="J102" s="370" t="s">
        <v>4842</v>
      </c>
      <c r="K102" s="372"/>
    </row>
    <row r="103" spans="1:12" s="373" customFormat="1" ht="30" x14ac:dyDescent="0.2">
      <c r="A103" s="369">
        <f t="shared" si="1"/>
        <v>99</v>
      </c>
      <c r="B103" s="370" t="s">
        <v>4049</v>
      </c>
      <c r="C103" s="371" t="s">
        <v>76</v>
      </c>
      <c r="D103" s="369"/>
      <c r="E103" s="369" t="s">
        <v>77</v>
      </c>
      <c r="F103" s="369"/>
      <c r="G103" s="369"/>
      <c r="H103" s="369" t="s">
        <v>4843</v>
      </c>
      <c r="I103" s="369"/>
      <c r="J103" s="370" t="s">
        <v>4844</v>
      </c>
      <c r="K103" s="372"/>
    </row>
    <row r="104" spans="1:12" s="373" customFormat="1" ht="30" x14ac:dyDescent="0.2">
      <c r="A104" s="369">
        <f t="shared" si="1"/>
        <v>100</v>
      </c>
      <c r="B104" s="370" t="s">
        <v>4051</v>
      </c>
      <c r="C104" s="371" t="s">
        <v>76</v>
      </c>
      <c r="D104" s="369" t="s">
        <v>84</v>
      </c>
      <c r="E104" s="369" t="s">
        <v>77</v>
      </c>
      <c r="F104" s="369"/>
      <c r="G104" s="369" t="s">
        <v>4845</v>
      </c>
      <c r="H104" s="369" t="s">
        <v>4846</v>
      </c>
      <c r="I104" s="369"/>
      <c r="J104" s="370" t="s">
        <v>4847</v>
      </c>
      <c r="K104" s="372"/>
    </row>
    <row r="105" spans="1:12" s="373" customFormat="1" ht="30" x14ac:dyDescent="0.2">
      <c r="A105" s="369">
        <f t="shared" si="1"/>
        <v>101</v>
      </c>
      <c r="B105" s="370" t="s">
        <v>4052</v>
      </c>
      <c r="C105" s="371" t="s">
        <v>79</v>
      </c>
      <c r="D105" s="369" t="s">
        <v>84</v>
      </c>
      <c r="E105" s="369" t="s">
        <v>77</v>
      </c>
      <c r="F105" s="369"/>
      <c r="G105" s="369" t="s">
        <v>4848</v>
      </c>
      <c r="H105" s="369" t="s">
        <v>4849</v>
      </c>
      <c r="I105" s="369"/>
      <c r="J105" s="370" t="s">
        <v>4850</v>
      </c>
      <c r="K105" s="379"/>
      <c r="L105" s="380"/>
    </row>
    <row r="106" spans="1:12" s="373" customFormat="1" ht="30" x14ac:dyDescent="0.2">
      <c r="A106" s="369">
        <f t="shared" si="1"/>
        <v>102</v>
      </c>
      <c r="B106" s="370" t="s">
        <v>4053</v>
      </c>
      <c r="C106" s="371" t="s">
        <v>79</v>
      </c>
      <c r="D106" s="369"/>
      <c r="E106" s="369" t="s">
        <v>77</v>
      </c>
      <c r="F106" s="369"/>
      <c r="G106" s="369"/>
      <c r="H106" s="369" t="s">
        <v>4851</v>
      </c>
      <c r="I106" s="369"/>
      <c r="J106" s="370" t="s">
        <v>4852</v>
      </c>
      <c r="K106" s="372"/>
    </row>
    <row r="107" spans="1:12" s="373" customFormat="1" ht="30" x14ac:dyDescent="0.2">
      <c r="A107" s="369">
        <f t="shared" si="1"/>
        <v>103</v>
      </c>
      <c r="B107" s="370" t="s">
        <v>4579</v>
      </c>
      <c r="C107" s="371" t="s">
        <v>76</v>
      </c>
      <c r="D107" s="369" t="s">
        <v>84</v>
      </c>
      <c r="E107" s="369" t="s">
        <v>2304</v>
      </c>
      <c r="F107" s="369"/>
      <c r="G107" s="369" t="s">
        <v>4853</v>
      </c>
      <c r="H107" s="369"/>
      <c r="I107" s="369"/>
      <c r="J107" s="370" t="s">
        <v>4854</v>
      </c>
      <c r="K107" s="372"/>
    </row>
    <row r="108" spans="1:12" s="373" customFormat="1" ht="30" x14ac:dyDescent="0.2">
      <c r="A108" s="369">
        <f t="shared" si="1"/>
        <v>104</v>
      </c>
      <c r="B108" s="370" t="s">
        <v>4103</v>
      </c>
      <c r="C108" s="371" t="s">
        <v>76</v>
      </c>
      <c r="D108" s="369" t="s">
        <v>84</v>
      </c>
      <c r="E108" s="369" t="s">
        <v>77</v>
      </c>
      <c r="F108" s="369"/>
      <c r="G108" s="369" t="s">
        <v>4855</v>
      </c>
      <c r="H108" s="369" t="s">
        <v>4856</v>
      </c>
      <c r="I108" s="369"/>
      <c r="J108" s="370" t="s">
        <v>4857</v>
      </c>
      <c r="K108" s="372"/>
    </row>
    <row r="109" spans="1:12" s="373" customFormat="1" ht="30" x14ac:dyDescent="0.2">
      <c r="A109" s="369">
        <f t="shared" si="1"/>
        <v>105</v>
      </c>
      <c r="B109" s="370" t="s">
        <v>4099</v>
      </c>
      <c r="C109" s="371" t="s">
        <v>76</v>
      </c>
      <c r="D109" s="369" t="s">
        <v>84</v>
      </c>
      <c r="E109" s="369" t="s">
        <v>77</v>
      </c>
      <c r="F109" s="369"/>
      <c r="G109" s="369" t="s">
        <v>4858</v>
      </c>
      <c r="H109" s="369" t="s">
        <v>4859</v>
      </c>
      <c r="I109" s="369"/>
      <c r="J109" s="370" t="s">
        <v>4860</v>
      </c>
      <c r="K109" s="372"/>
    </row>
    <row r="110" spans="1:12" s="373" customFormat="1" ht="30" x14ac:dyDescent="0.2">
      <c r="A110" s="369">
        <f t="shared" si="1"/>
        <v>106</v>
      </c>
      <c r="B110" s="370" t="s">
        <v>4104</v>
      </c>
      <c r="C110" s="371" t="s">
        <v>76</v>
      </c>
      <c r="D110" s="369" t="s">
        <v>84</v>
      </c>
      <c r="E110" s="369" t="s">
        <v>77</v>
      </c>
      <c r="F110" s="369"/>
      <c r="G110" s="369" t="s">
        <v>4861</v>
      </c>
      <c r="H110" s="369" t="s">
        <v>4862</v>
      </c>
      <c r="I110" s="369"/>
      <c r="J110" s="370" t="s">
        <v>4863</v>
      </c>
      <c r="K110" s="372"/>
    </row>
    <row r="111" spans="1:12" s="373" customFormat="1" ht="30" x14ac:dyDescent="0.2">
      <c r="A111" s="369">
        <f t="shared" si="1"/>
        <v>107</v>
      </c>
      <c r="B111" s="370" t="s">
        <v>4054</v>
      </c>
      <c r="C111" s="371" t="s">
        <v>79</v>
      </c>
      <c r="D111" s="369" t="s">
        <v>84</v>
      </c>
      <c r="E111" s="369" t="s">
        <v>77</v>
      </c>
      <c r="F111" s="369"/>
      <c r="G111" s="369" t="s">
        <v>4864</v>
      </c>
      <c r="H111" s="369" t="s">
        <v>4865</v>
      </c>
      <c r="I111" s="369" t="s">
        <v>4866</v>
      </c>
      <c r="J111" s="370" t="s">
        <v>4867</v>
      </c>
      <c r="K111" s="372"/>
    </row>
    <row r="112" spans="1:12" s="373" customFormat="1" ht="45" x14ac:dyDescent="0.2">
      <c r="A112" s="369">
        <f t="shared" si="1"/>
        <v>108</v>
      </c>
      <c r="B112" s="370" t="s">
        <v>4055</v>
      </c>
      <c r="C112" s="371" t="s">
        <v>76</v>
      </c>
      <c r="D112" s="369" t="s">
        <v>84</v>
      </c>
      <c r="E112" s="369" t="s">
        <v>77</v>
      </c>
      <c r="F112" s="369"/>
      <c r="G112" s="369" t="s">
        <v>4868</v>
      </c>
      <c r="H112" s="369" t="s">
        <v>4869</v>
      </c>
      <c r="I112" s="369"/>
      <c r="J112" s="370" t="s">
        <v>4870</v>
      </c>
      <c r="K112" s="372"/>
    </row>
    <row r="113" spans="1:11" s="373" customFormat="1" ht="30" x14ac:dyDescent="0.2">
      <c r="A113" s="369">
        <f t="shared" si="1"/>
        <v>109</v>
      </c>
      <c r="B113" s="370" t="s">
        <v>4105</v>
      </c>
      <c r="C113" s="371" t="s">
        <v>76</v>
      </c>
      <c r="D113" s="369" t="s">
        <v>84</v>
      </c>
      <c r="E113" s="369" t="s">
        <v>77</v>
      </c>
      <c r="F113" s="369"/>
      <c r="G113" s="369" t="s">
        <v>4871</v>
      </c>
      <c r="H113" s="369" t="s">
        <v>4872</v>
      </c>
      <c r="I113" s="369"/>
      <c r="J113" s="370" t="s">
        <v>4873</v>
      </c>
      <c r="K113" s="372"/>
    </row>
    <row r="114" spans="1:11" s="373" customFormat="1" ht="30" x14ac:dyDescent="0.2">
      <c r="A114" s="369">
        <f t="shared" si="1"/>
        <v>110</v>
      </c>
      <c r="B114" s="370" t="s">
        <v>4057</v>
      </c>
      <c r="C114" s="371" t="s">
        <v>79</v>
      </c>
      <c r="D114" s="369"/>
      <c r="E114" s="369" t="s">
        <v>77</v>
      </c>
      <c r="F114" s="369" t="s">
        <v>2281</v>
      </c>
      <c r="G114" s="369"/>
      <c r="H114" s="369" t="s">
        <v>4874</v>
      </c>
      <c r="I114" s="369" t="s">
        <v>4875</v>
      </c>
      <c r="J114" s="370" t="s">
        <v>4876</v>
      </c>
      <c r="K114" s="372"/>
    </row>
    <row r="115" spans="1:11" s="373" customFormat="1" ht="30" x14ac:dyDescent="0.2">
      <c r="A115" s="369">
        <f t="shared" si="1"/>
        <v>111</v>
      </c>
      <c r="B115" s="370" t="s">
        <v>4106</v>
      </c>
      <c r="C115" s="371" t="s">
        <v>76</v>
      </c>
      <c r="D115" s="369" t="s">
        <v>84</v>
      </c>
      <c r="E115" s="369" t="s">
        <v>77</v>
      </c>
      <c r="F115" s="369"/>
      <c r="G115" s="369" t="s">
        <v>4877</v>
      </c>
      <c r="H115" s="369" t="s">
        <v>4878</v>
      </c>
      <c r="I115" s="369"/>
      <c r="J115" s="370" t="s">
        <v>4879</v>
      </c>
      <c r="K115" s="372"/>
    </row>
    <row r="116" spans="1:11" s="373" customFormat="1" ht="30" x14ac:dyDescent="0.2">
      <c r="A116" s="369">
        <f t="shared" si="1"/>
        <v>112</v>
      </c>
      <c r="B116" s="370" t="s">
        <v>4058</v>
      </c>
      <c r="C116" s="371" t="s">
        <v>79</v>
      </c>
      <c r="D116" s="369"/>
      <c r="E116" s="369" t="s">
        <v>77</v>
      </c>
      <c r="F116" s="369"/>
      <c r="G116" s="369"/>
      <c r="H116" s="369" t="s">
        <v>4880</v>
      </c>
      <c r="I116" s="369"/>
      <c r="J116" s="370" t="s">
        <v>4881</v>
      </c>
      <c r="K116" s="372"/>
    </row>
    <row r="117" spans="1:11" s="373" customFormat="1" ht="30" x14ac:dyDescent="0.2">
      <c r="A117" s="369">
        <f t="shared" si="1"/>
        <v>113</v>
      </c>
      <c r="B117" s="370" t="s">
        <v>4107</v>
      </c>
      <c r="C117" s="371" t="s">
        <v>79</v>
      </c>
      <c r="D117" s="369" t="s">
        <v>84</v>
      </c>
      <c r="E117" s="369" t="s">
        <v>2708</v>
      </c>
      <c r="F117" s="369"/>
      <c r="G117" s="369" t="s">
        <v>4882</v>
      </c>
      <c r="H117" s="369"/>
      <c r="I117" s="369"/>
      <c r="J117" s="370" t="s">
        <v>4883</v>
      </c>
      <c r="K117" s="372"/>
    </row>
    <row r="118" spans="1:11" s="373" customFormat="1" ht="30" x14ac:dyDescent="0.2">
      <c r="A118" s="369">
        <f t="shared" si="1"/>
        <v>114</v>
      </c>
      <c r="B118" s="370" t="s">
        <v>4059</v>
      </c>
      <c r="C118" s="371" t="s">
        <v>79</v>
      </c>
      <c r="D118" s="369"/>
      <c r="E118" s="369" t="s">
        <v>77</v>
      </c>
      <c r="F118" s="369"/>
      <c r="G118" s="369"/>
      <c r="H118" s="369" t="s">
        <v>4884</v>
      </c>
      <c r="I118" s="369"/>
      <c r="J118" s="370" t="s">
        <v>4885</v>
      </c>
      <c r="K118" s="372"/>
    </row>
    <row r="119" spans="1:11" s="373" customFormat="1" ht="30" x14ac:dyDescent="0.2">
      <c r="A119" s="369">
        <f t="shared" si="1"/>
        <v>115</v>
      </c>
      <c r="B119" s="370" t="s">
        <v>4060</v>
      </c>
      <c r="C119" s="371" t="s">
        <v>76</v>
      </c>
      <c r="D119" s="369" t="s">
        <v>84</v>
      </c>
      <c r="E119" s="369" t="s">
        <v>77</v>
      </c>
      <c r="F119" s="369"/>
      <c r="G119" s="369" t="s">
        <v>4886</v>
      </c>
      <c r="H119" s="369" t="s">
        <v>4887</v>
      </c>
      <c r="I119" s="369"/>
      <c r="J119" s="370" t="s">
        <v>4888</v>
      </c>
      <c r="K119" s="372"/>
    </row>
    <row r="120" spans="1:11" s="373" customFormat="1" ht="30" x14ac:dyDescent="0.2">
      <c r="A120" s="369">
        <f t="shared" si="1"/>
        <v>116</v>
      </c>
      <c r="B120" s="370" t="s">
        <v>4061</v>
      </c>
      <c r="C120" s="371" t="s">
        <v>76</v>
      </c>
      <c r="D120" s="369"/>
      <c r="E120" s="369" t="s">
        <v>77</v>
      </c>
      <c r="F120" s="369"/>
      <c r="G120" s="369"/>
      <c r="H120" s="369" t="s">
        <v>4889</v>
      </c>
      <c r="I120" s="369"/>
      <c r="J120" s="370" t="s">
        <v>4890</v>
      </c>
      <c r="K120" s="372"/>
    </row>
    <row r="121" spans="1:11" s="373" customFormat="1" ht="30" x14ac:dyDescent="0.2">
      <c r="A121" s="369">
        <f t="shared" si="1"/>
        <v>117</v>
      </c>
      <c r="B121" s="370" t="s">
        <v>4062</v>
      </c>
      <c r="C121" s="371" t="s">
        <v>76</v>
      </c>
      <c r="D121" s="369" t="s">
        <v>84</v>
      </c>
      <c r="E121" s="369" t="s">
        <v>77</v>
      </c>
      <c r="F121" s="369"/>
      <c r="G121" s="369" t="s">
        <v>4891</v>
      </c>
      <c r="H121" s="369" t="s">
        <v>4892</v>
      </c>
      <c r="I121" s="369"/>
      <c r="J121" s="370" t="s">
        <v>4893</v>
      </c>
      <c r="K121" s="372"/>
    </row>
    <row r="122" spans="1:11" s="373" customFormat="1" ht="30" x14ac:dyDescent="0.2">
      <c r="A122" s="369">
        <f t="shared" si="1"/>
        <v>118</v>
      </c>
      <c r="B122" s="370" t="s">
        <v>4063</v>
      </c>
      <c r="C122" s="371" t="s">
        <v>76</v>
      </c>
      <c r="D122" s="369"/>
      <c r="E122" s="369" t="s">
        <v>77</v>
      </c>
      <c r="F122" s="369"/>
      <c r="G122" s="369"/>
      <c r="H122" s="369" t="s">
        <v>4894</v>
      </c>
      <c r="I122" s="369"/>
      <c r="J122" s="370" t="s">
        <v>4895</v>
      </c>
      <c r="K122" s="372"/>
    </row>
    <row r="123" spans="1:11" s="373" customFormat="1" ht="30" x14ac:dyDescent="0.2">
      <c r="A123" s="369">
        <f t="shared" si="1"/>
        <v>119</v>
      </c>
      <c r="B123" s="370" t="s">
        <v>4108</v>
      </c>
      <c r="C123" s="371" t="s">
        <v>76</v>
      </c>
      <c r="D123" s="369" t="s">
        <v>84</v>
      </c>
      <c r="E123" s="369" t="s">
        <v>77</v>
      </c>
      <c r="F123" s="369"/>
      <c r="G123" s="369" t="s">
        <v>4896</v>
      </c>
      <c r="H123" s="369" t="s">
        <v>4897</v>
      </c>
      <c r="I123" s="369"/>
      <c r="J123" s="370" t="s">
        <v>4898</v>
      </c>
      <c r="K123" s="372"/>
    </row>
    <row r="124" spans="1:11" s="373" customFormat="1" ht="30" x14ac:dyDescent="0.2">
      <c r="A124" s="369">
        <f t="shared" si="1"/>
        <v>120</v>
      </c>
      <c r="B124" s="370" t="s">
        <v>4064</v>
      </c>
      <c r="C124" s="371" t="s">
        <v>76</v>
      </c>
      <c r="D124" s="369" t="s">
        <v>84</v>
      </c>
      <c r="E124" s="369" t="s">
        <v>77</v>
      </c>
      <c r="F124" s="369"/>
      <c r="G124" s="369" t="s">
        <v>4899</v>
      </c>
      <c r="H124" s="369" t="s">
        <v>4900</v>
      </c>
      <c r="I124" s="369"/>
      <c r="J124" s="370" t="s">
        <v>4901</v>
      </c>
      <c r="K124" s="372"/>
    </row>
    <row r="125" spans="1:11" s="373" customFormat="1" ht="30" x14ac:dyDescent="0.2">
      <c r="A125" s="369">
        <f t="shared" si="1"/>
        <v>121</v>
      </c>
      <c r="B125" s="370" t="s">
        <v>4109</v>
      </c>
      <c r="C125" s="371" t="s">
        <v>76</v>
      </c>
      <c r="D125" s="369" t="s">
        <v>84</v>
      </c>
      <c r="E125" s="369" t="s">
        <v>77</v>
      </c>
      <c r="F125" s="369"/>
      <c r="G125" s="369" t="s">
        <v>4902</v>
      </c>
      <c r="H125" s="369" t="s">
        <v>4903</v>
      </c>
      <c r="I125" s="369"/>
      <c r="J125" s="370" t="s">
        <v>4904</v>
      </c>
      <c r="K125" s="372"/>
    </row>
    <row r="126" spans="1:11" s="373" customFormat="1" ht="30" x14ac:dyDescent="0.2">
      <c r="A126" s="369">
        <f t="shared" si="1"/>
        <v>122</v>
      </c>
      <c r="B126" s="370" t="s">
        <v>4065</v>
      </c>
      <c r="C126" s="371" t="s">
        <v>76</v>
      </c>
      <c r="D126" s="369" t="s">
        <v>84</v>
      </c>
      <c r="E126" s="369" t="s">
        <v>77</v>
      </c>
      <c r="F126" s="369"/>
      <c r="G126" s="369" t="s">
        <v>4905</v>
      </c>
      <c r="H126" s="369" t="s">
        <v>4906</v>
      </c>
      <c r="I126" s="369"/>
      <c r="J126" s="370" t="s">
        <v>4907</v>
      </c>
      <c r="K126" s="372"/>
    </row>
    <row r="127" spans="1:11" s="373" customFormat="1" ht="30" x14ac:dyDescent="0.2">
      <c r="A127" s="369">
        <f t="shared" si="1"/>
        <v>123</v>
      </c>
      <c r="B127" s="370" t="s">
        <v>4908</v>
      </c>
      <c r="C127" s="371" t="s">
        <v>76</v>
      </c>
      <c r="D127" s="369"/>
      <c r="E127" s="369" t="s">
        <v>77</v>
      </c>
      <c r="F127" s="369"/>
      <c r="G127" s="369"/>
      <c r="H127" s="369" t="s">
        <v>4909</v>
      </c>
      <c r="I127" s="369"/>
      <c r="J127" s="370" t="s">
        <v>4910</v>
      </c>
      <c r="K127" s="372"/>
    </row>
    <row r="128" spans="1:11" s="373" customFormat="1" ht="30" x14ac:dyDescent="0.2">
      <c r="A128" s="369">
        <f t="shared" si="1"/>
        <v>124</v>
      </c>
      <c r="B128" s="370" t="s">
        <v>4066</v>
      </c>
      <c r="C128" s="371" t="s">
        <v>76</v>
      </c>
      <c r="D128" s="369" t="s">
        <v>84</v>
      </c>
      <c r="E128" s="369" t="s">
        <v>77</v>
      </c>
      <c r="F128" s="369"/>
      <c r="G128" s="369" t="s">
        <v>4911</v>
      </c>
      <c r="H128" s="369" t="s">
        <v>4912</v>
      </c>
      <c r="I128" s="369"/>
      <c r="J128" s="370" t="s">
        <v>4913</v>
      </c>
      <c r="K128" s="372"/>
    </row>
    <row r="129" spans="1:11" s="373" customFormat="1" ht="30" x14ac:dyDescent="0.2">
      <c r="A129" s="369">
        <f t="shared" si="1"/>
        <v>125</v>
      </c>
      <c r="B129" s="370" t="s">
        <v>4914</v>
      </c>
      <c r="C129" s="371" t="s">
        <v>76</v>
      </c>
      <c r="D129" s="369" t="s">
        <v>84</v>
      </c>
      <c r="E129" s="369" t="s">
        <v>77</v>
      </c>
      <c r="F129" s="369"/>
      <c r="G129" s="369" t="s">
        <v>4915</v>
      </c>
      <c r="H129" s="369" t="s">
        <v>4916</v>
      </c>
      <c r="I129" s="369"/>
      <c r="J129" s="370" t="s">
        <v>4917</v>
      </c>
      <c r="K129" s="372"/>
    </row>
    <row r="130" spans="1:11" s="373" customFormat="1" ht="30" x14ac:dyDescent="0.2">
      <c r="A130" s="369">
        <f t="shared" si="1"/>
        <v>126</v>
      </c>
      <c r="B130" s="370" t="s">
        <v>4067</v>
      </c>
      <c r="C130" s="371" t="s">
        <v>76</v>
      </c>
      <c r="D130" s="369" t="s">
        <v>84</v>
      </c>
      <c r="E130" s="369" t="s">
        <v>77</v>
      </c>
      <c r="F130" s="369"/>
      <c r="G130" s="369" t="s">
        <v>4918</v>
      </c>
      <c r="H130" s="369" t="s">
        <v>4919</v>
      </c>
      <c r="I130" s="369"/>
      <c r="J130" s="370" t="s">
        <v>4920</v>
      </c>
      <c r="K130" s="372"/>
    </row>
    <row r="131" spans="1:11" s="373" customFormat="1" ht="30" x14ac:dyDescent="0.2">
      <c r="A131" s="369">
        <f t="shared" si="1"/>
        <v>127</v>
      </c>
      <c r="B131" s="370" t="s">
        <v>4110</v>
      </c>
      <c r="C131" s="371" t="s">
        <v>76</v>
      </c>
      <c r="D131" s="369" t="s">
        <v>84</v>
      </c>
      <c r="E131" s="369" t="s">
        <v>77</v>
      </c>
      <c r="F131" s="369"/>
      <c r="G131" s="369" t="s">
        <v>4921</v>
      </c>
      <c r="H131" s="369" t="s">
        <v>4922</v>
      </c>
      <c r="I131" s="369"/>
      <c r="J131" s="370" t="s">
        <v>4923</v>
      </c>
      <c r="K131" s="372"/>
    </row>
    <row r="132" spans="1:11" s="373" customFormat="1" ht="30" x14ac:dyDescent="0.2">
      <c r="A132" s="369">
        <f t="shared" si="1"/>
        <v>128</v>
      </c>
      <c r="B132" s="370" t="s">
        <v>4924</v>
      </c>
      <c r="C132" s="371" t="s">
        <v>76</v>
      </c>
      <c r="D132" s="369" t="s">
        <v>84</v>
      </c>
      <c r="E132" s="369" t="s">
        <v>77</v>
      </c>
      <c r="F132" s="369"/>
      <c r="G132" s="369" t="s">
        <v>4925</v>
      </c>
      <c r="H132" s="369" t="s">
        <v>4926</v>
      </c>
      <c r="I132" s="369"/>
      <c r="J132" s="370" t="s">
        <v>4927</v>
      </c>
      <c r="K132" s="372"/>
    </row>
    <row r="133" spans="1:11" s="386" customFormat="1" x14ac:dyDescent="0.3">
      <c r="A133" s="381"/>
      <c r="B133" s="382"/>
      <c r="C133" s="383"/>
      <c r="D133" s="384"/>
      <c r="E133" s="384"/>
      <c r="F133" s="384"/>
      <c r="G133" s="384"/>
      <c r="H133" s="384"/>
      <c r="I133" s="384"/>
      <c r="J133" s="385"/>
      <c r="K133" s="38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XDN670"/>
  <sheetViews>
    <sheetView zoomScaleNormal="100" workbookViewId="0">
      <pane xSplit="2" ySplit="4" topLeftCell="C645" activePane="bottomRight" state="frozen"/>
      <selection activeCell="B1" sqref="B1"/>
      <selection pane="topRight" activeCell="D1" sqref="D1"/>
      <selection pane="bottomLeft" activeCell="B4" sqref="B4"/>
      <selection pane="bottomRight" activeCell="B2" sqref="B2"/>
    </sheetView>
  </sheetViews>
  <sheetFormatPr defaultColWidth="9.140625" defaultRowHeight="12.75" x14ac:dyDescent="0.2"/>
  <cols>
    <col min="1" max="1" width="8.85546875" style="56" hidden="1" customWidth="1"/>
    <col min="2" max="2" width="9.85546875" style="171" customWidth="1"/>
    <col min="3" max="3" width="14.140625" style="169" customWidth="1"/>
    <col min="4" max="4" width="48.140625" style="187" customWidth="1"/>
    <col min="5" max="5" width="30.85546875" style="50" customWidth="1"/>
    <col min="6" max="6" width="29.42578125" style="404" customWidth="1"/>
    <col min="7" max="7" width="197.42578125" style="312" bestFit="1" customWidth="1"/>
    <col min="8" max="8" width="24.85546875" style="325" customWidth="1"/>
    <col min="9" max="16384" width="9.140625" style="56"/>
  </cols>
  <sheetData>
    <row r="1" spans="1:8" s="322" customFormat="1" x14ac:dyDescent="0.2">
      <c r="B1" s="356" t="s">
        <v>4578</v>
      </c>
      <c r="C1" s="357"/>
      <c r="D1" s="358"/>
      <c r="E1" s="81"/>
      <c r="F1" s="81"/>
      <c r="G1" s="312"/>
      <c r="H1" s="329"/>
    </row>
    <row r="2" spans="1:8" s="322" customFormat="1" ht="18.600000000000001" customHeight="1" x14ac:dyDescent="0.2">
      <c r="B2" s="356" t="s">
        <v>4966</v>
      </c>
      <c r="C2" s="360"/>
      <c r="D2" s="359"/>
      <c r="G2" s="349"/>
      <c r="H2" s="329"/>
    </row>
    <row r="3" spans="1:8" s="322" customFormat="1" ht="6.75" customHeight="1" thickBot="1" x14ac:dyDescent="0.25">
      <c r="B3" s="356"/>
      <c r="C3" s="360"/>
      <c r="D3" s="359"/>
      <c r="G3" s="349"/>
      <c r="H3" s="329"/>
    </row>
    <row r="4" spans="1:8" s="321" customFormat="1" ht="35.25" customHeight="1" thickTop="1" x14ac:dyDescent="0.2">
      <c r="A4" s="321" t="s">
        <v>4216</v>
      </c>
      <c r="B4" s="361" t="s">
        <v>40</v>
      </c>
      <c r="C4" s="362" t="s">
        <v>4576</v>
      </c>
      <c r="D4" s="362" t="s">
        <v>126</v>
      </c>
      <c r="E4" s="362" t="s">
        <v>2089</v>
      </c>
      <c r="F4" s="362" t="s">
        <v>2090</v>
      </c>
      <c r="G4" s="362" t="s">
        <v>4577</v>
      </c>
      <c r="H4" s="363" t="s">
        <v>3820</v>
      </c>
    </row>
    <row r="5" spans="1:8" ht="12" customHeight="1" x14ac:dyDescent="0.2">
      <c r="A5" s="30">
        <v>1</v>
      </c>
      <c r="B5" s="332">
        <v>1</v>
      </c>
      <c r="C5" s="332" t="s">
        <v>76</v>
      </c>
      <c r="D5" s="339" t="s">
        <v>4032</v>
      </c>
      <c r="E5" s="340" t="s">
        <v>4186</v>
      </c>
      <c r="F5" s="398" t="s">
        <v>341</v>
      </c>
      <c r="G5" s="341" t="s">
        <v>4223</v>
      </c>
      <c r="H5" s="342" t="s">
        <v>3814</v>
      </c>
    </row>
    <row r="6" spans="1:8" ht="12" customHeight="1" x14ac:dyDescent="0.2">
      <c r="A6" s="30">
        <v>2</v>
      </c>
      <c r="B6" s="332">
        <v>2</v>
      </c>
      <c r="C6" s="332" t="s">
        <v>76</v>
      </c>
      <c r="D6" s="339" t="s">
        <v>4032</v>
      </c>
      <c r="E6" s="340" t="s">
        <v>4186</v>
      </c>
      <c r="F6" s="398" t="s">
        <v>544</v>
      </c>
      <c r="G6" s="341" t="s">
        <v>4224</v>
      </c>
      <c r="H6" s="342" t="s">
        <v>3813</v>
      </c>
    </row>
    <row r="7" spans="1:8" ht="12.75" customHeight="1" x14ac:dyDescent="0.2">
      <c r="A7" s="30">
        <v>3</v>
      </c>
      <c r="B7" s="332">
        <v>3</v>
      </c>
      <c r="C7" s="332" t="s">
        <v>76</v>
      </c>
      <c r="D7" s="339" t="s">
        <v>4032</v>
      </c>
      <c r="E7" s="340" t="s">
        <v>4186</v>
      </c>
      <c r="F7" s="398" t="s">
        <v>64</v>
      </c>
      <c r="G7" s="330" t="s">
        <v>3875</v>
      </c>
      <c r="H7" s="342" t="s">
        <v>3813</v>
      </c>
    </row>
    <row r="8" spans="1:8" ht="12.75" customHeight="1" x14ac:dyDescent="0.2">
      <c r="A8" s="30">
        <v>4</v>
      </c>
      <c r="B8" s="332">
        <v>4</v>
      </c>
      <c r="C8" s="332" t="s">
        <v>76</v>
      </c>
      <c r="D8" s="339" t="s">
        <v>4032</v>
      </c>
      <c r="E8" s="340" t="s">
        <v>4186</v>
      </c>
      <c r="F8" s="398" t="s">
        <v>2083</v>
      </c>
      <c r="G8" s="330" t="s">
        <v>4225</v>
      </c>
      <c r="H8" s="342" t="s">
        <v>3811</v>
      </c>
    </row>
    <row r="9" spans="1:8" ht="12" customHeight="1" x14ac:dyDescent="0.2">
      <c r="A9" s="30">
        <v>5</v>
      </c>
      <c r="B9" s="332">
        <v>5</v>
      </c>
      <c r="C9" s="332" t="s">
        <v>76</v>
      </c>
      <c r="D9" s="339" t="s">
        <v>4032</v>
      </c>
      <c r="E9" s="340" t="s">
        <v>4186</v>
      </c>
      <c r="F9" s="398" t="s">
        <v>2083</v>
      </c>
      <c r="G9" s="341" t="s">
        <v>4226</v>
      </c>
      <c r="H9" s="342" t="s">
        <v>3811</v>
      </c>
    </row>
    <row r="10" spans="1:8" ht="12" customHeight="1" x14ac:dyDescent="0.2">
      <c r="A10" s="30">
        <v>6</v>
      </c>
      <c r="B10" s="332">
        <v>6</v>
      </c>
      <c r="C10" s="332" t="s">
        <v>76</v>
      </c>
      <c r="D10" s="339" t="s">
        <v>4032</v>
      </c>
      <c r="E10" s="340" t="s">
        <v>4186</v>
      </c>
      <c r="F10" s="398" t="s">
        <v>393</v>
      </c>
      <c r="G10" s="341" t="s">
        <v>3876</v>
      </c>
      <c r="H10" s="342" t="s">
        <v>3812</v>
      </c>
    </row>
    <row r="11" spans="1:8" ht="12" customHeight="1" x14ac:dyDescent="0.2">
      <c r="A11" s="30">
        <v>7</v>
      </c>
      <c r="B11" s="332">
        <v>7</v>
      </c>
      <c r="C11" s="332" t="s">
        <v>76</v>
      </c>
      <c r="D11" s="339" t="s">
        <v>4043</v>
      </c>
      <c r="E11" s="340" t="s">
        <v>4186</v>
      </c>
      <c r="F11" s="398" t="s">
        <v>393</v>
      </c>
      <c r="G11" s="341" t="s">
        <v>3877</v>
      </c>
      <c r="H11" s="342" t="s">
        <v>3812</v>
      </c>
    </row>
    <row r="12" spans="1:8" ht="12" customHeight="1" x14ac:dyDescent="0.2">
      <c r="A12" s="30">
        <v>8</v>
      </c>
      <c r="B12" s="332">
        <v>8</v>
      </c>
      <c r="C12" s="332" t="s">
        <v>76</v>
      </c>
      <c r="D12" s="339" t="s">
        <v>4043</v>
      </c>
      <c r="E12" s="355" t="s">
        <v>4453</v>
      </c>
      <c r="F12" s="398" t="s">
        <v>3720</v>
      </c>
      <c r="G12" s="341" t="s">
        <v>3878</v>
      </c>
      <c r="H12" s="342" t="s">
        <v>3815</v>
      </c>
    </row>
    <row r="13" spans="1:8" ht="12" customHeight="1" x14ac:dyDescent="0.2">
      <c r="A13" s="30">
        <v>9</v>
      </c>
      <c r="B13" s="332">
        <v>9</v>
      </c>
      <c r="C13" s="332" t="s">
        <v>76</v>
      </c>
      <c r="D13" s="339" t="s">
        <v>4043</v>
      </c>
      <c r="E13" s="340" t="s">
        <v>3658</v>
      </c>
      <c r="F13" s="398" t="s">
        <v>506</v>
      </c>
      <c r="G13" s="341" t="s">
        <v>3879</v>
      </c>
      <c r="H13" s="342" t="s">
        <v>3818</v>
      </c>
    </row>
    <row r="14" spans="1:8" ht="12" customHeight="1" x14ac:dyDescent="0.2">
      <c r="A14" s="30">
        <v>10</v>
      </c>
      <c r="B14" s="332">
        <v>10</v>
      </c>
      <c r="C14" s="332" t="s">
        <v>76</v>
      </c>
      <c r="D14" s="339" t="s">
        <v>4043</v>
      </c>
      <c r="E14" s="340" t="s">
        <v>4186</v>
      </c>
      <c r="F14" s="398" t="s">
        <v>2083</v>
      </c>
      <c r="G14" s="341" t="s">
        <v>3880</v>
      </c>
      <c r="H14" s="342" t="s">
        <v>3811</v>
      </c>
    </row>
    <row r="15" spans="1:8" ht="12" customHeight="1" x14ac:dyDescent="0.2">
      <c r="A15" s="30">
        <v>11</v>
      </c>
      <c r="B15" s="332">
        <v>11</v>
      </c>
      <c r="C15" s="332" t="s">
        <v>76</v>
      </c>
      <c r="D15" s="339" t="s">
        <v>4043</v>
      </c>
      <c r="E15" s="340" t="s">
        <v>4186</v>
      </c>
      <c r="F15" s="398" t="s">
        <v>2083</v>
      </c>
      <c r="G15" s="341" t="s">
        <v>3881</v>
      </c>
      <c r="H15" s="342" t="s">
        <v>3811</v>
      </c>
    </row>
    <row r="16" spans="1:8" ht="12" customHeight="1" x14ac:dyDescent="0.2">
      <c r="A16" s="30">
        <v>12</v>
      </c>
      <c r="B16" s="332">
        <v>12</v>
      </c>
      <c r="C16" s="332" t="s">
        <v>76</v>
      </c>
      <c r="D16" s="339" t="s">
        <v>4043</v>
      </c>
      <c r="E16" s="340" t="s">
        <v>4186</v>
      </c>
      <c r="F16" s="398" t="s">
        <v>2083</v>
      </c>
      <c r="G16" s="341" t="s">
        <v>3882</v>
      </c>
      <c r="H16" s="342" t="s">
        <v>3811</v>
      </c>
    </row>
    <row r="17" spans="1:16302" ht="12" customHeight="1" x14ac:dyDescent="0.2">
      <c r="A17" s="30">
        <v>13</v>
      </c>
      <c r="B17" s="332">
        <v>13</v>
      </c>
      <c r="C17" s="332" t="s">
        <v>76</v>
      </c>
      <c r="D17" s="339" t="s">
        <v>4043</v>
      </c>
      <c r="E17" s="340" t="s">
        <v>4186</v>
      </c>
      <c r="F17" s="398" t="s">
        <v>2083</v>
      </c>
      <c r="G17" s="341" t="s">
        <v>3883</v>
      </c>
      <c r="H17" s="342" t="s">
        <v>3811</v>
      </c>
    </row>
    <row r="18" spans="1:16302" ht="12" customHeight="1" x14ac:dyDescent="0.2">
      <c r="A18" s="30">
        <v>14</v>
      </c>
      <c r="B18" s="332">
        <v>14</v>
      </c>
      <c r="C18" s="332" t="s">
        <v>76</v>
      </c>
      <c r="D18" s="339" t="s">
        <v>4043</v>
      </c>
      <c r="E18" s="340" t="s">
        <v>4186</v>
      </c>
      <c r="F18" s="398" t="s">
        <v>2083</v>
      </c>
      <c r="G18" s="341" t="s">
        <v>3884</v>
      </c>
      <c r="H18" s="342" t="s">
        <v>3811</v>
      </c>
    </row>
    <row r="19" spans="1:16302" ht="12" customHeight="1" x14ac:dyDescent="0.2">
      <c r="A19" s="30">
        <v>15</v>
      </c>
      <c r="B19" s="332">
        <v>15</v>
      </c>
      <c r="C19" s="332" t="s">
        <v>76</v>
      </c>
      <c r="D19" s="339" t="s">
        <v>4043</v>
      </c>
      <c r="E19" s="340" t="s">
        <v>4186</v>
      </c>
      <c r="F19" s="398" t="s">
        <v>2083</v>
      </c>
      <c r="G19" s="341" t="s">
        <v>3885</v>
      </c>
      <c r="H19" s="342" t="s">
        <v>3811</v>
      </c>
    </row>
    <row r="20" spans="1:16302" ht="12.75" customHeight="1" x14ac:dyDescent="0.2">
      <c r="A20" s="30">
        <v>16</v>
      </c>
      <c r="B20" s="332">
        <v>16</v>
      </c>
      <c r="C20" s="332" t="s">
        <v>76</v>
      </c>
      <c r="D20" s="339" t="s">
        <v>4043</v>
      </c>
      <c r="E20" s="355" t="s">
        <v>4453</v>
      </c>
      <c r="F20" s="398" t="s">
        <v>395</v>
      </c>
      <c r="G20" s="341" t="s">
        <v>3886</v>
      </c>
      <c r="H20" s="342" t="s">
        <v>3815</v>
      </c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/>
      <c r="AN20" s="321"/>
      <c r="AO20" s="321"/>
      <c r="AP20" s="321"/>
      <c r="AQ20" s="321"/>
      <c r="AR20" s="321"/>
      <c r="AS20" s="321"/>
      <c r="AT20" s="321"/>
      <c r="AU20" s="321"/>
      <c r="AV20" s="321"/>
      <c r="AW20" s="321"/>
      <c r="AX20" s="321"/>
      <c r="AY20" s="321"/>
      <c r="AZ20" s="321"/>
      <c r="BA20" s="321"/>
      <c r="BB20" s="321"/>
      <c r="BC20" s="321"/>
      <c r="BD20" s="321"/>
      <c r="BE20" s="321"/>
      <c r="BF20" s="321"/>
      <c r="BG20" s="321"/>
      <c r="BH20" s="321"/>
      <c r="BI20" s="321"/>
      <c r="BJ20" s="321"/>
      <c r="BK20" s="321"/>
      <c r="BL20" s="321"/>
      <c r="BM20" s="321"/>
      <c r="BN20" s="321"/>
      <c r="BO20" s="321"/>
      <c r="BP20" s="321"/>
      <c r="BQ20" s="321"/>
      <c r="BR20" s="321"/>
      <c r="BS20" s="321"/>
      <c r="BT20" s="321"/>
      <c r="BU20" s="321"/>
      <c r="BV20" s="321"/>
      <c r="BW20" s="321"/>
      <c r="BX20" s="321"/>
      <c r="BY20" s="321"/>
      <c r="BZ20" s="321"/>
      <c r="CA20" s="321"/>
      <c r="CB20" s="321"/>
      <c r="CC20" s="321"/>
      <c r="CD20" s="321"/>
      <c r="CE20" s="321"/>
      <c r="CF20" s="321"/>
      <c r="CG20" s="321"/>
      <c r="CH20" s="321"/>
      <c r="CI20" s="321"/>
      <c r="CJ20" s="321"/>
      <c r="CK20" s="321"/>
      <c r="CL20" s="321"/>
      <c r="CM20" s="321"/>
      <c r="CN20" s="321"/>
      <c r="CO20" s="321"/>
      <c r="CP20" s="321"/>
      <c r="CQ20" s="321"/>
      <c r="CR20" s="321"/>
      <c r="CS20" s="321"/>
      <c r="CT20" s="321"/>
      <c r="CU20" s="321"/>
      <c r="CV20" s="321"/>
      <c r="CW20" s="321"/>
      <c r="CX20" s="321"/>
      <c r="CY20" s="321"/>
      <c r="CZ20" s="321"/>
      <c r="DA20" s="321"/>
      <c r="DB20" s="321"/>
      <c r="DC20" s="321"/>
      <c r="DD20" s="321"/>
      <c r="DE20" s="321"/>
      <c r="DF20" s="321"/>
      <c r="DG20" s="321"/>
      <c r="DH20" s="321"/>
      <c r="DI20" s="321"/>
      <c r="DJ20" s="321"/>
      <c r="DK20" s="321"/>
      <c r="DL20" s="321"/>
      <c r="DM20" s="321"/>
      <c r="DN20" s="321"/>
      <c r="DO20" s="321"/>
      <c r="DP20" s="321"/>
      <c r="DQ20" s="321"/>
      <c r="DR20" s="321"/>
      <c r="DS20" s="321"/>
      <c r="DT20" s="321"/>
      <c r="DU20" s="321"/>
      <c r="DV20" s="321"/>
      <c r="DW20" s="321"/>
      <c r="DX20" s="321"/>
      <c r="DY20" s="321"/>
      <c r="DZ20" s="321"/>
      <c r="EA20" s="321"/>
      <c r="EB20" s="321"/>
      <c r="EC20" s="321"/>
      <c r="ED20" s="321"/>
      <c r="EE20" s="321"/>
      <c r="EF20" s="321"/>
      <c r="EG20" s="321"/>
      <c r="EH20" s="321"/>
      <c r="EI20" s="321"/>
      <c r="EJ20" s="321"/>
      <c r="EK20" s="321"/>
      <c r="EL20" s="321"/>
      <c r="EM20" s="321"/>
      <c r="EN20" s="321"/>
      <c r="EO20" s="321"/>
      <c r="EP20" s="321"/>
      <c r="EQ20" s="321"/>
      <c r="ER20" s="321"/>
      <c r="ES20" s="321"/>
      <c r="ET20" s="321"/>
      <c r="EU20" s="321"/>
      <c r="EV20" s="321"/>
      <c r="EW20" s="321"/>
      <c r="EX20" s="321"/>
      <c r="EY20" s="321"/>
      <c r="EZ20" s="321"/>
      <c r="FA20" s="321"/>
      <c r="FB20" s="321"/>
      <c r="FC20" s="321"/>
      <c r="FD20" s="321"/>
      <c r="FE20" s="321"/>
      <c r="FF20" s="321"/>
      <c r="FG20" s="321"/>
      <c r="FH20" s="321"/>
      <c r="FI20" s="321"/>
      <c r="FJ20" s="321"/>
      <c r="FK20" s="321"/>
      <c r="FL20" s="321"/>
      <c r="FM20" s="321"/>
      <c r="FN20" s="321"/>
      <c r="FO20" s="321"/>
      <c r="FP20" s="321"/>
      <c r="FQ20" s="321"/>
      <c r="FR20" s="321"/>
      <c r="FS20" s="321"/>
      <c r="FT20" s="321"/>
      <c r="FU20" s="321"/>
      <c r="FV20" s="321"/>
      <c r="FW20" s="321"/>
      <c r="FX20" s="321"/>
      <c r="FY20" s="321"/>
      <c r="FZ20" s="321"/>
      <c r="GA20" s="321"/>
      <c r="GB20" s="321"/>
      <c r="GC20" s="321"/>
      <c r="GD20" s="321"/>
      <c r="GE20" s="321"/>
      <c r="GF20" s="321"/>
      <c r="GG20" s="321"/>
      <c r="GH20" s="321"/>
      <c r="GI20" s="321"/>
      <c r="GJ20" s="321"/>
      <c r="GK20" s="321"/>
      <c r="GL20" s="321"/>
      <c r="GM20" s="321"/>
      <c r="GN20" s="321"/>
      <c r="GO20" s="321"/>
      <c r="GP20" s="321"/>
      <c r="GQ20" s="321"/>
      <c r="GR20" s="321"/>
      <c r="GS20" s="321"/>
      <c r="GT20" s="321"/>
      <c r="GU20" s="321"/>
      <c r="GV20" s="321"/>
      <c r="GW20" s="321"/>
      <c r="GX20" s="321"/>
      <c r="GY20" s="321"/>
      <c r="GZ20" s="321"/>
      <c r="HA20" s="321"/>
      <c r="HB20" s="321"/>
      <c r="HC20" s="321"/>
      <c r="HD20" s="321"/>
      <c r="HE20" s="321"/>
      <c r="HF20" s="321"/>
      <c r="HG20" s="321"/>
      <c r="HH20" s="321"/>
      <c r="HI20" s="321"/>
      <c r="HJ20" s="321"/>
      <c r="HK20" s="321"/>
      <c r="HL20" s="321"/>
      <c r="HM20" s="321"/>
      <c r="HN20" s="321"/>
      <c r="HO20" s="321"/>
      <c r="HP20" s="321"/>
      <c r="HQ20" s="321"/>
      <c r="HR20" s="321"/>
      <c r="HS20" s="321"/>
      <c r="HT20" s="321"/>
      <c r="HU20" s="321"/>
      <c r="HV20" s="321"/>
      <c r="HW20" s="321"/>
      <c r="HX20" s="321"/>
      <c r="HY20" s="321"/>
      <c r="HZ20" s="321"/>
      <c r="IA20" s="321"/>
      <c r="IB20" s="321"/>
      <c r="IC20" s="321"/>
      <c r="ID20" s="321"/>
      <c r="IE20" s="321"/>
      <c r="IF20" s="321"/>
      <c r="IG20" s="321"/>
      <c r="IH20" s="321"/>
      <c r="II20" s="321"/>
      <c r="IJ20" s="321"/>
      <c r="IK20" s="321"/>
      <c r="IL20" s="321"/>
      <c r="IM20" s="321"/>
      <c r="IN20" s="321"/>
      <c r="IO20" s="321"/>
      <c r="IP20" s="321"/>
      <c r="IQ20" s="321"/>
      <c r="IR20" s="321"/>
      <c r="IS20" s="321"/>
      <c r="IT20" s="321"/>
      <c r="IU20" s="321"/>
      <c r="IV20" s="321"/>
      <c r="IW20" s="321"/>
      <c r="IX20" s="321"/>
      <c r="IY20" s="321"/>
      <c r="IZ20" s="321"/>
      <c r="JA20" s="321"/>
      <c r="JB20" s="321"/>
      <c r="JC20" s="321"/>
      <c r="JD20" s="321"/>
      <c r="JE20" s="321"/>
      <c r="JF20" s="321"/>
      <c r="JG20" s="321"/>
      <c r="JH20" s="321"/>
      <c r="JI20" s="321"/>
      <c r="JJ20" s="321"/>
      <c r="JK20" s="321"/>
      <c r="JL20" s="321"/>
      <c r="JM20" s="321"/>
      <c r="JN20" s="321"/>
      <c r="JO20" s="321"/>
      <c r="JP20" s="321"/>
      <c r="JQ20" s="321"/>
      <c r="JR20" s="321"/>
      <c r="JS20" s="321"/>
      <c r="JT20" s="321"/>
      <c r="JU20" s="321"/>
      <c r="JV20" s="321"/>
      <c r="JW20" s="321"/>
      <c r="JX20" s="321"/>
      <c r="JY20" s="321"/>
      <c r="JZ20" s="321"/>
      <c r="KA20" s="321"/>
      <c r="KB20" s="321"/>
      <c r="KC20" s="321"/>
      <c r="KD20" s="321"/>
      <c r="KE20" s="321"/>
      <c r="KF20" s="321"/>
      <c r="KG20" s="321"/>
      <c r="KH20" s="321"/>
      <c r="KI20" s="321"/>
      <c r="KJ20" s="321"/>
      <c r="KK20" s="321"/>
      <c r="KL20" s="321"/>
      <c r="KM20" s="321"/>
      <c r="KN20" s="321"/>
      <c r="KO20" s="321"/>
      <c r="KP20" s="321"/>
      <c r="KQ20" s="321"/>
      <c r="KR20" s="321"/>
      <c r="KS20" s="321"/>
      <c r="KT20" s="321"/>
      <c r="KU20" s="321"/>
      <c r="KV20" s="321"/>
      <c r="KW20" s="321"/>
      <c r="KX20" s="321"/>
      <c r="KY20" s="321"/>
      <c r="KZ20" s="321"/>
      <c r="LA20" s="321"/>
      <c r="LB20" s="321"/>
      <c r="LC20" s="321"/>
      <c r="LD20" s="321"/>
      <c r="LE20" s="321"/>
      <c r="LF20" s="321"/>
      <c r="LG20" s="321"/>
      <c r="LH20" s="321"/>
      <c r="LI20" s="321"/>
      <c r="LJ20" s="321"/>
      <c r="LK20" s="321"/>
      <c r="LL20" s="321"/>
      <c r="LM20" s="321"/>
      <c r="LN20" s="321"/>
      <c r="LO20" s="321"/>
      <c r="LP20" s="321"/>
      <c r="LQ20" s="321"/>
      <c r="LR20" s="321"/>
      <c r="LS20" s="321"/>
      <c r="LT20" s="321"/>
      <c r="LU20" s="321"/>
      <c r="LV20" s="321"/>
      <c r="LW20" s="321"/>
      <c r="LX20" s="321"/>
      <c r="LY20" s="321"/>
      <c r="LZ20" s="321"/>
      <c r="MA20" s="321"/>
      <c r="MB20" s="321"/>
      <c r="MC20" s="321"/>
      <c r="MD20" s="321"/>
      <c r="ME20" s="321"/>
      <c r="MF20" s="321"/>
      <c r="MG20" s="321"/>
      <c r="MH20" s="321"/>
      <c r="MI20" s="321"/>
      <c r="MJ20" s="321"/>
      <c r="MK20" s="321"/>
      <c r="ML20" s="321"/>
      <c r="MM20" s="321"/>
      <c r="MN20" s="321"/>
      <c r="MO20" s="321"/>
      <c r="MP20" s="321"/>
      <c r="MQ20" s="321"/>
      <c r="MR20" s="321"/>
      <c r="MS20" s="321"/>
      <c r="MT20" s="321"/>
      <c r="MU20" s="321"/>
      <c r="MV20" s="321"/>
      <c r="MW20" s="321"/>
      <c r="MX20" s="321"/>
      <c r="MY20" s="321"/>
      <c r="MZ20" s="321"/>
      <c r="NA20" s="321"/>
      <c r="NB20" s="321"/>
      <c r="NC20" s="321"/>
      <c r="ND20" s="321"/>
      <c r="NE20" s="321"/>
      <c r="NF20" s="321"/>
      <c r="NG20" s="321"/>
      <c r="NH20" s="321"/>
      <c r="NI20" s="321"/>
      <c r="NJ20" s="321"/>
      <c r="NK20" s="321"/>
      <c r="NL20" s="321"/>
      <c r="NM20" s="321"/>
      <c r="NN20" s="321"/>
      <c r="NO20" s="321"/>
      <c r="NP20" s="321"/>
      <c r="NQ20" s="321"/>
      <c r="NR20" s="321"/>
      <c r="NS20" s="321"/>
      <c r="NT20" s="321"/>
      <c r="NU20" s="321"/>
      <c r="NV20" s="321"/>
      <c r="NW20" s="321"/>
      <c r="NX20" s="321"/>
      <c r="NY20" s="321"/>
      <c r="NZ20" s="321"/>
      <c r="OA20" s="321"/>
      <c r="OB20" s="321"/>
      <c r="OC20" s="321"/>
      <c r="OD20" s="321"/>
      <c r="OE20" s="321"/>
      <c r="OF20" s="321"/>
      <c r="OG20" s="321"/>
      <c r="OH20" s="321"/>
      <c r="OI20" s="321"/>
      <c r="OJ20" s="321"/>
      <c r="OK20" s="321"/>
      <c r="OL20" s="321"/>
      <c r="OM20" s="321"/>
      <c r="ON20" s="321"/>
      <c r="OO20" s="321"/>
      <c r="OP20" s="321"/>
      <c r="OQ20" s="321"/>
      <c r="OR20" s="321"/>
      <c r="OS20" s="321"/>
      <c r="OT20" s="321"/>
      <c r="OU20" s="321"/>
      <c r="OV20" s="321"/>
      <c r="OW20" s="321"/>
      <c r="OX20" s="321"/>
      <c r="OY20" s="321"/>
      <c r="OZ20" s="321"/>
      <c r="PA20" s="321"/>
      <c r="PB20" s="321"/>
      <c r="PC20" s="321"/>
      <c r="PD20" s="321"/>
      <c r="PE20" s="321"/>
      <c r="PF20" s="321"/>
      <c r="PG20" s="321"/>
      <c r="PH20" s="321"/>
      <c r="PI20" s="321"/>
      <c r="PJ20" s="321"/>
      <c r="PK20" s="321"/>
      <c r="PL20" s="321"/>
      <c r="PM20" s="321"/>
      <c r="PN20" s="321"/>
      <c r="PO20" s="321"/>
      <c r="PP20" s="321"/>
      <c r="PQ20" s="321"/>
      <c r="PR20" s="321"/>
      <c r="PS20" s="321"/>
      <c r="PT20" s="321"/>
      <c r="PU20" s="321"/>
      <c r="PV20" s="321"/>
      <c r="PW20" s="321"/>
      <c r="PX20" s="321"/>
      <c r="PY20" s="321"/>
      <c r="PZ20" s="321"/>
      <c r="QA20" s="321"/>
      <c r="QB20" s="321"/>
      <c r="QC20" s="321"/>
      <c r="QD20" s="321"/>
      <c r="QE20" s="321"/>
      <c r="QF20" s="321"/>
      <c r="QG20" s="321"/>
      <c r="QH20" s="321"/>
      <c r="QI20" s="321"/>
      <c r="QJ20" s="321"/>
      <c r="QK20" s="321"/>
      <c r="QL20" s="321"/>
      <c r="QM20" s="321"/>
      <c r="QN20" s="321"/>
      <c r="QO20" s="321"/>
      <c r="QP20" s="321"/>
      <c r="QQ20" s="321"/>
      <c r="QR20" s="321"/>
      <c r="QS20" s="321"/>
      <c r="QT20" s="321"/>
      <c r="QU20" s="321"/>
      <c r="QV20" s="321"/>
      <c r="QW20" s="321"/>
      <c r="QX20" s="321"/>
      <c r="QY20" s="321"/>
      <c r="QZ20" s="321"/>
      <c r="RA20" s="321"/>
      <c r="RB20" s="321"/>
      <c r="RC20" s="321"/>
      <c r="RD20" s="321"/>
      <c r="RE20" s="321"/>
      <c r="RF20" s="321"/>
      <c r="RG20" s="321"/>
      <c r="RH20" s="321"/>
      <c r="RI20" s="321"/>
      <c r="RJ20" s="321"/>
      <c r="RK20" s="321"/>
      <c r="RL20" s="321"/>
      <c r="RM20" s="321"/>
      <c r="RN20" s="321"/>
      <c r="RO20" s="321"/>
      <c r="RP20" s="321"/>
      <c r="RQ20" s="321"/>
      <c r="RR20" s="321"/>
      <c r="RS20" s="321"/>
      <c r="RT20" s="321"/>
      <c r="RU20" s="321"/>
      <c r="RV20" s="321"/>
      <c r="RW20" s="321"/>
      <c r="RX20" s="321"/>
      <c r="RY20" s="321"/>
      <c r="RZ20" s="321"/>
      <c r="SA20" s="321"/>
      <c r="SB20" s="321"/>
      <c r="SC20" s="321"/>
      <c r="SD20" s="321"/>
      <c r="SE20" s="321"/>
      <c r="SF20" s="321"/>
      <c r="SG20" s="321"/>
      <c r="SH20" s="321"/>
      <c r="SI20" s="321"/>
      <c r="SJ20" s="321"/>
      <c r="SK20" s="321"/>
      <c r="SL20" s="321"/>
      <c r="SM20" s="321"/>
      <c r="SN20" s="321"/>
      <c r="SO20" s="321"/>
      <c r="SP20" s="321"/>
      <c r="SQ20" s="321"/>
      <c r="SR20" s="321"/>
      <c r="SS20" s="321"/>
      <c r="ST20" s="321"/>
      <c r="SU20" s="321"/>
      <c r="SV20" s="321"/>
      <c r="SW20" s="321"/>
      <c r="SX20" s="321"/>
      <c r="SY20" s="321"/>
      <c r="SZ20" s="321"/>
      <c r="TA20" s="321"/>
      <c r="TB20" s="321"/>
      <c r="TC20" s="321"/>
      <c r="TD20" s="321"/>
      <c r="TE20" s="321"/>
      <c r="TF20" s="321"/>
      <c r="TG20" s="321"/>
      <c r="TH20" s="321"/>
      <c r="TI20" s="321"/>
      <c r="TJ20" s="321"/>
      <c r="TK20" s="321"/>
      <c r="TL20" s="321"/>
      <c r="TM20" s="321"/>
      <c r="TN20" s="321"/>
      <c r="TO20" s="321"/>
      <c r="TP20" s="321"/>
      <c r="TQ20" s="321"/>
      <c r="TR20" s="321"/>
      <c r="TS20" s="321"/>
      <c r="TT20" s="321"/>
      <c r="TU20" s="321"/>
      <c r="TV20" s="321"/>
      <c r="TW20" s="321"/>
      <c r="TX20" s="321"/>
      <c r="TY20" s="321"/>
      <c r="TZ20" s="321"/>
      <c r="UA20" s="321"/>
      <c r="UB20" s="321"/>
      <c r="UC20" s="321"/>
      <c r="UD20" s="321"/>
      <c r="UE20" s="321"/>
      <c r="UF20" s="321"/>
      <c r="UG20" s="321"/>
      <c r="UH20" s="321"/>
      <c r="UI20" s="321"/>
      <c r="UJ20" s="321"/>
      <c r="UK20" s="321"/>
      <c r="UL20" s="321"/>
      <c r="UM20" s="321"/>
      <c r="UN20" s="321"/>
      <c r="UO20" s="321"/>
      <c r="UP20" s="321"/>
      <c r="UQ20" s="321"/>
      <c r="UR20" s="321"/>
      <c r="US20" s="321"/>
      <c r="UT20" s="321"/>
      <c r="UU20" s="321"/>
      <c r="UV20" s="321"/>
      <c r="UW20" s="321"/>
      <c r="UX20" s="321"/>
      <c r="UY20" s="321"/>
      <c r="UZ20" s="321"/>
      <c r="VA20" s="321"/>
      <c r="VB20" s="321"/>
      <c r="VC20" s="321"/>
      <c r="VD20" s="321"/>
      <c r="VE20" s="321"/>
      <c r="VF20" s="321"/>
      <c r="VG20" s="321"/>
      <c r="VH20" s="321"/>
      <c r="VI20" s="321"/>
      <c r="VJ20" s="321"/>
      <c r="VK20" s="321"/>
      <c r="VL20" s="321"/>
      <c r="VM20" s="321"/>
      <c r="VN20" s="321"/>
      <c r="VO20" s="321"/>
      <c r="VP20" s="321"/>
      <c r="VQ20" s="321"/>
      <c r="VR20" s="321"/>
      <c r="VS20" s="321"/>
      <c r="VT20" s="321"/>
      <c r="VU20" s="321"/>
      <c r="VV20" s="321"/>
      <c r="VW20" s="321"/>
      <c r="VX20" s="321"/>
      <c r="VY20" s="321"/>
      <c r="VZ20" s="321"/>
      <c r="WA20" s="321"/>
      <c r="WB20" s="321"/>
      <c r="WC20" s="321"/>
      <c r="WD20" s="321"/>
      <c r="WE20" s="321"/>
      <c r="WF20" s="321"/>
      <c r="WG20" s="321"/>
      <c r="WH20" s="321"/>
      <c r="WI20" s="321"/>
      <c r="WJ20" s="321"/>
      <c r="WK20" s="321"/>
      <c r="WL20" s="321"/>
      <c r="WM20" s="321"/>
      <c r="WN20" s="321"/>
      <c r="WO20" s="321"/>
      <c r="WP20" s="321"/>
      <c r="WQ20" s="321"/>
      <c r="WR20" s="321"/>
      <c r="WS20" s="321"/>
      <c r="WT20" s="321"/>
      <c r="WU20" s="321"/>
      <c r="WV20" s="321"/>
      <c r="WW20" s="321"/>
      <c r="WX20" s="321"/>
      <c r="WY20" s="321"/>
      <c r="WZ20" s="321"/>
      <c r="XA20" s="321"/>
      <c r="XB20" s="321"/>
      <c r="XC20" s="321"/>
      <c r="XD20" s="321"/>
      <c r="XE20" s="321"/>
      <c r="XF20" s="321"/>
      <c r="XG20" s="321"/>
      <c r="XH20" s="321"/>
      <c r="XI20" s="321"/>
      <c r="XJ20" s="321"/>
      <c r="XK20" s="321"/>
      <c r="XL20" s="321"/>
      <c r="XM20" s="321"/>
      <c r="XN20" s="321"/>
      <c r="XO20" s="321"/>
      <c r="XP20" s="321"/>
      <c r="XQ20" s="321"/>
      <c r="XR20" s="321"/>
      <c r="XS20" s="321"/>
      <c r="XT20" s="321"/>
      <c r="XU20" s="321"/>
      <c r="XV20" s="321"/>
      <c r="XW20" s="321"/>
      <c r="XX20" s="321"/>
      <c r="XY20" s="321"/>
      <c r="XZ20" s="321"/>
      <c r="YA20" s="321"/>
      <c r="YB20" s="321"/>
      <c r="YC20" s="321"/>
      <c r="YD20" s="321"/>
      <c r="YE20" s="321"/>
      <c r="YF20" s="321"/>
      <c r="YG20" s="321"/>
      <c r="YH20" s="321"/>
      <c r="YI20" s="321"/>
      <c r="YJ20" s="321"/>
      <c r="YK20" s="321"/>
      <c r="YL20" s="321"/>
      <c r="YM20" s="321"/>
      <c r="YN20" s="321"/>
      <c r="YO20" s="321"/>
      <c r="YP20" s="321"/>
      <c r="YQ20" s="321"/>
      <c r="YR20" s="321"/>
      <c r="YS20" s="321"/>
      <c r="YT20" s="321"/>
      <c r="YU20" s="321"/>
      <c r="YV20" s="321"/>
      <c r="YW20" s="321"/>
      <c r="YX20" s="321"/>
      <c r="YY20" s="321"/>
      <c r="YZ20" s="321"/>
      <c r="ZA20" s="321"/>
      <c r="ZB20" s="321"/>
      <c r="ZC20" s="321"/>
      <c r="ZD20" s="321"/>
      <c r="ZE20" s="321"/>
      <c r="ZF20" s="321"/>
      <c r="ZG20" s="321"/>
      <c r="ZH20" s="321"/>
      <c r="ZI20" s="321"/>
      <c r="ZJ20" s="321"/>
      <c r="ZK20" s="321"/>
      <c r="ZL20" s="321"/>
      <c r="ZM20" s="321"/>
      <c r="ZN20" s="321"/>
      <c r="ZO20" s="321"/>
      <c r="ZP20" s="321"/>
      <c r="ZQ20" s="321"/>
      <c r="ZR20" s="321"/>
      <c r="ZS20" s="321"/>
      <c r="ZT20" s="321"/>
      <c r="ZU20" s="321"/>
      <c r="ZV20" s="321"/>
      <c r="ZW20" s="321"/>
      <c r="ZX20" s="321"/>
      <c r="ZY20" s="321"/>
      <c r="ZZ20" s="321"/>
      <c r="AAA20" s="321"/>
      <c r="AAB20" s="321"/>
      <c r="AAC20" s="321"/>
      <c r="AAD20" s="321"/>
      <c r="AAE20" s="321"/>
      <c r="AAF20" s="321"/>
      <c r="AAG20" s="321"/>
      <c r="AAH20" s="321"/>
      <c r="AAI20" s="321"/>
      <c r="AAJ20" s="321"/>
      <c r="AAK20" s="321"/>
      <c r="AAL20" s="321"/>
      <c r="AAM20" s="321"/>
      <c r="AAN20" s="321"/>
      <c r="AAO20" s="321"/>
      <c r="AAP20" s="321"/>
      <c r="AAQ20" s="321"/>
      <c r="AAR20" s="321"/>
      <c r="AAS20" s="321"/>
      <c r="AAT20" s="321"/>
      <c r="AAU20" s="321"/>
      <c r="AAV20" s="321"/>
      <c r="AAW20" s="321"/>
      <c r="AAX20" s="321"/>
      <c r="AAY20" s="321"/>
      <c r="AAZ20" s="321"/>
      <c r="ABA20" s="321"/>
      <c r="ABB20" s="321"/>
      <c r="ABC20" s="321"/>
      <c r="ABD20" s="321"/>
      <c r="ABE20" s="321"/>
      <c r="ABF20" s="321"/>
      <c r="ABG20" s="321"/>
      <c r="ABH20" s="321"/>
      <c r="ABI20" s="321"/>
      <c r="ABJ20" s="321"/>
      <c r="ABK20" s="321"/>
      <c r="ABL20" s="321"/>
      <c r="ABM20" s="321"/>
      <c r="ABN20" s="321"/>
      <c r="ABO20" s="321"/>
      <c r="ABP20" s="321"/>
      <c r="ABQ20" s="321"/>
      <c r="ABR20" s="321"/>
      <c r="ABS20" s="321"/>
      <c r="ABT20" s="321"/>
      <c r="ABU20" s="321"/>
      <c r="ABV20" s="321"/>
      <c r="ABW20" s="321"/>
      <c r="ABX20" s="321"/>
      <c r="ABY20" s="321"/>
      <c r="ABZ20" s="321"/>
      <c r="ACA20" s="321"/>
      <c r="ACB20" s="321"/>
      <c r="ACC20" s="321"/>
      <c r="ACD20" s="321"/>
      <c r="ACE20" s="321"/>
      <c r="ACF20" s="321"/>
      <c r="ACG20" s="321"/>
      <c r="ACH20" s="321"/>
      <c r="ACI20" s="321"/>
      <c r="ACJ20" s="321"/>
      <c r="ACK20" s="321"/>
      <c r="ACL20" s="321"/>
      <c r="ACM20" s="321"/>
      <c r="ACN20" s="321"/>
      <c r="ACO20" s="321"/>
      <c r="ACP20" s="321"/>
      <c r="ACQ20" s="321"/>
      <c r="ACR20" s="321"/>
      <c r="ACS20" s="321"/>
      <c r="ACT20" s="321"/>
      <c r="ACU20" s="321"/>
      <c r="ACV20" s="321"/>
      <c r="ACW20" s="321"/>
      <c r="ACX20" s="321"/>
      <c r="ACY20" s="321"/>
      <c r="ACZ20" s="321"/>
      <c r="ADA20" s="321"/>
      <c r="ADB20" s="321"/>
      <c r="ADC20" s="321"/>
      <c r="ADD20" s="321"/>
      <c r="ADE20" s="321"/>
      <c r="ADF20" s="321"/>
      <c r="ADG20" s="321"/>
      <c r="ADH20" s="321"/>
      <c r="ADI20" s="321"/>
      <c r="ADJ20" s="321"/>
      <c r="ADK20" s="321"/>
      <c r="ADL20" s="321"/>
      <c r="ADM20" s="321"/>
      <c r="ADN20" s="321"/>
      <c r="ADO20" s="321"/>
      <c r="ADP20" s="321"/>
      <c r="ADQ20" s="321"/>
      <c r="ADR20" s="321"/>
      <c r="ADS20" s="321"/>
      <c r="ADT20" s="321"/>
      <c r="ADU20" s="321"/>
      <c r="ADV20" s="321"/>
      <c r="ADW20" s="321"/>
      <c r="ADX20" s="321"/>
      <c r="ADY20" s="321"/>
      <c r="ADZ20" s="321"/>
      <c r="AEA20" s="321"/>
      <c r="AEB20" s="321"/>
      <c r="AEC20" s="321"/>
      <c r="AED20" s="321"/>
      <c r="AEE20" s="321"/>
      <c r="AEF20" s="321"/>
      <c r="AEG20" s="321"/>
      <c r="AEH20" s="321"/>
      <c r="AEI20" s="321"/>
      <c r="AEJ20" s="321"/>
      <c r="AEK20" s="321"/>
      <c r="AEL20" s="321"/>
      <c r="AEM20" s="321"/>
      <c r="AEN20" s="321"/>
      <c r="AEO20" s="321"/>
      <c r="AEP20" s="321"/>
      <c r="AEQ20" s="321"/>
      <c r="AER20" s="321"/>
      <c r="AES20" s="321"/>
      <c r="AET20" s="321"/>
      <c r="AEU20" s="321"/>
      <c r="AEV20" s="321"/>
      <c r="AEW20" s="321"/>
      <c r="AEX20" s="321"/>
      <c r="AEY20" s="321"/>
      <c r="AEZ20" s="321"/>
      <c r="AFA20" s="321"/>
      <c r="AFB20" s="321"/>
      <c r="AFC20" s="321"/>
      <c r="AFD20" s="321"/>
      <c r="AFE20" s="321"/>
      <c r="AFF20" s="321"/>
      <c r="AFG20" s="321"/>
      <c r="AFH20" s="321"/>
      <c r="AFI20" s="321"/>
      <c r="AFJ20" s="321"/>
      <c r="AFK20" s="321"/>
      <c r="AFL20" s="321"/>
      <c r="AFM20" s="321"/>
      <c r="AFN20" s="321"/>
      <c r="AFO20" s="321"/>
      <c r="AFP20" s="321"/>
      <c r="AFQ20" s="321"/>
      <c r="AFR20" s="321"/>
      <c r="AFS20" s="321"/>
      <c r="AFT20" s="321"/>
      <c r="AFU20" s="321"/>
      <c r="AFV20" s="321"/>
      <c r="AFW20" s="321"/>
      <c r="AFX20" s="321"/>
      <c r="AFY20" s="321"/>
      <c r="AFZ20" s="321"/>
      <c r="AGA20" s="321"/>
      <c r="AGB20" s="321"/>
      <c r="AGC20" s="321"/>
      <c r="AGD20" s="321"/>
      <c r="AGE20" s="321"/>
      <c r="AGF20" s="321"/>
      <c r="AGG20" s="321"/>
      <c r="AGH20" s="321"/>
      <c r="AGI20" s="321"/>
      <c r="AGJ20" s="321"/>
      <c r="AGK20" s="321"/>
      <c r="AGL20" s="321"/>
      <c r="AGM20" s="321"/>
      <c r="AGN20" s="321"/>
      <c r="AGO20" s="321"/>
      <c r="AGP20" s="321"/>
      <c r="AGQ20" s="321"/>
      <c r="AGR20" s="321"/>
      <c r="AGS20" s="321"/>
      <c r="AGT20" s="321"/>
      <c r="AGU20" s="321"/>
      <c r="AGV20" s="321"/>
      <c r="AGW20" s="321"/>
      <c r="AGX20" s="321"/>
      <c r="AGY20" s="321"/>
      <c r="AGZ20" s="321"/>
      <c r="AHA20" s="321"/>
      <c r="AHB20" s="321"/>
      <c r="AHC20" s="321"/>
      <c r="AHD20" s="321"/>
      <c r="AHE20" s="321"/>
      <c r="AHF20" s="321"/>
      <c r="AHG20" s="321"/>
      <c r="AHH20" s="321"/>
      <c r="AHI20" s="321"/>
      <c r="AHJ20" s="321"/>
      <c r="AHK20" s="321"/>
      <c r="AHL20" s="321"/>
      <c r="AHM20" s="321"/>
      <c r="AHN20" s="321"/>
      <c r="AHO20" s="321"/>
      <c r="AHP20" s="321"/>
      <c r="AHQ20" s="321"/>
      <c r="AHR20" s="321"/>
      <c r="AHS20" s="321"/>
      <c r="AHT20" s="321"/>
      <c r="AHU20" s="321"/>
      <c r="AHV20" s="321"/>
      <c r="AHW20" s="321"/>
      <c r="AHX20" s="321"/>
      <c r="AHY20" s="321"/>
      <c r="AHZ20" s="321"/>
      <c r="AIA20" s="321"/>
      <c r="AIB20" s="321"/>
      <c r="AIC20" s="321"/>
      <c r="AID20" s="321"/>
      <c r="AIE20" s="321"/>
      <c r="AIF20" s="321"/>
      <c r="AIG20" s="321"/>
      <c r="AIH20" s="321"/>
      <c r="AII20" s="321"/>
      <c r="AIJ20" s="321"/>
      <c r="AIK20" s="321"/>
      <c r="AIL20" s="321"/>
      <c r="AIM20" s="321"/>
      <c r="AIN20" s="321"/>
      <c r="AIO20" s="321"/>
      <c r="AIP20" s="321"/>
      <c r="AIQ20" s="321"/>
      <c r="AIR20" s="321"/>
      <c r="AIS20" s="321"/>
      <c r="AIT20" s="321"/>
      <c r="AIU20" s="321"/>
      <c r="AIV20" s="321"/>
      <c r="AIW20" s="321"/>
      <c r="AIX20" s="321"/>
      <c r="AIY20" s="321"/>
      <c r="AIZ20" s="321"/>
      <c r="AJA20" s="321"/>
      <c r="AJB20" s="321"/>
      <c r="AJC20" s="321"/>
      <c r="AJD20" s="321"/>
      <c r="AJE20" s="321"/>
      <c r="AJF20" s="321"/>
      <c r="AJG20" s="321"/>
      <c r="AJH20" s="321"/>
      <c r="AJI20" s="321"/>
      <c r="AJJ20" s="321"/>
      <c r="AJK20" s="321"/>
      <c r="AJL20" s="321"/>
      <c r="AJM20" s="321"/>
      <c r="AJN20" s="321"/>
      <c r="AJO20" s="321"/>
      <c r="AJP20" s="321"/>
      <c r="AJQ20" s="321"/>
      <c r="AJR20" s="321"/>
      <c r="AJS20" s="321"/>
      <c r="AJT20" s="321"/>
      <c r="AJU20" s="321"/>
      <c r="AJV20" s="321"/>
      <c r="AJW20" s="321"/>
      <c r="AJX20" s="321"/>
      <c r="AJY20" s="321"/>
      <c r="AJZ20" s="321"/>
      <c r="AKA20" s="321"/>
      <c r="AKB20" s="321"/>
      <c r="AKC20" s="321"/>
      <c r="AKD20" s="321"/>
      <c r="AKE20" s="321"/>
      <c r="AKF20" s="321"/>
      <c r="AKG20" s="321"/>
      <c r="AKH20" s="321"/>
      <c r="AKI20" s="321"/>
      <c r="AKJ20" s="321"/>
      <c r="AKK20" s="321"/>
      <c r="AKL20" s="321"/>
      <c r="AKM20" s="321"/>
      <c r="AKN20" s="321"/>
      <c r="AKO20" s="321"/>
      <c r="AKP20" s="321"/>
      <c r="AKQ20" s="321"/>
      <c r="AKR20" s="321"/>
      <c r="AKS20" s="321"/>
      <c r="AKT20" s="321"/>
      <c r="AKU20" s="321"/>
      <c r="AKV20" s="321"/>
      <c r="AKW20" s="321"/>
      <c r="AKX20" s="321"/>
      <c r="AKY20" s="321"/>
      <c r="AKZ20" s="321"/>
      <c r="ALA20" s="321"/>
      <c r="ALB20" s="321"/>
      <c r="ALC20" s="321"/>
      <c r="ALD20" s="321"/>
      <c r="ALE20" s="321"/>
      <c r="ALF20" s="321"/>
      <c r="ALG20" s="321"/>
      <c r="ALH20" s="321"/>
      <c r="ALI20" s="321"/>
      <c r="ALJ20" s="321"/>
      <c r="ALK20" s="321"/>
      <c r="ALL20" s="321"/>
      <c r="ALM20" s="321"/>
      <c r="ALN20" s="321"/>
      <c r="ALO20" s="321"/>
      <c r="ALP20" s="321"/>
      <c r="ALQ20" s="321"/>
      <c r="ALR20" s="321"/>
      <c r="ALS20" s="321"/>
      <c r="ALT20" s="321"/>
      <c r="ALU20" s="321"/>
      <c r="ALV20" s="321"/>
      <c r="ALW20" s="321"/>
      <c r="ALX20" s="321"/>
      <c r="ALY20" s="321"/>
      <c r="ALZ20" s="321"/>
      <c r="AMA20" s="321"/>
      <c r="AMB20" s="321"/>
      <c r="AMC20" s="321"/>
      <c r="AMD20" s="321"/>
      <c r="AME20" s="321"/>
      <c r="AMF20" s="321"/>
      <c r="AMG20" s="321"/>
      <c r="AMH20" s="321"/>
      <c r="AMI20" s="321"/>
      <c r="AMJ20" s="321"/>
      <c r="AMK20" s="321"/>
      <c r="AML20" s="321"/>
      <c r="AMM20" s="321"/>
      <c r="AMN20" s="321"/>
      <c r="AMO20" s="321"/>
      <c r="AMP20" s="321"/>
      <c r="AMQ20" s="321"/>
      <c r="AMR20" s="321"/>
      <c r="AMS20" s="321"/>
      <c r="AMT20" s="321"/>
      <c r="AMU20" s="321"/>
      <c r="AMV20" s="321"/>
      <c r="AMW20" s="321"/>
      <c r="AMX20" s="321"/>
      <c r="AMY20" s="321"/>
      <c r="AMZ20" s="321"/>
      <c r="ANA20" s="321"/>
      <c r="ANB20" s="321"/>
      <c r="ANC20" s="321"/>
      <c r="AND20" s="321"/>
      <c r="ANE20" s="321"/>
      <c r="ANF20" s="321"/>
      <c r="ANG20" s="321"/>
      <c r="ANH20" s="321"/>
      <c r="ANI20" s="321"/>
      <c r="ANJ20" s="321"/>
      <c r="ANK20" s="321"/>
      <c r="ANL20" s="321"/>
      <c r="ANM20" s="321"/>
      <c r="ANN20" s="321"/>
      <c r="ANO20" s="321"/>
      <c r="ANP20" s="321"/>
      <c r="ANQ20" s="321"/>
      <c r="ANR20" s="321"/>
      <c r="ANS20" s="321"/>
      <c r="ANT20" s="321"/>
      <c r="ANU20" s="321"/>
      <c r="ANV20" s="321"/>
      <c r="ANW20" s="321"/>
      <c r="ANX20" s="321"/>
      <c r="ANY20" s="321"/>
      <c r="ANZ20" s="321"/>
      <c r="AOA20" s="321"/>
      <c r="AOB20" s="321"/>
      <c r="AOC20" s="321"/>
      <c r="AOD20" s="321"/>
      <c r="AOE20" s="321"/>
      <c r="AOF20" s="321"/>
      <c r="AOG20" s="321"/>
      <c r="AOH20" s="321"/>
      <c r="AOI20" s="321"/>
      <c r="AOJ20" s="321"/>
      <c r="AOK20" s="321"/>
      <c r="AOL20" s="321"/>
      <c r="AOM20" s="321"/>
      <c r="AON20" s="321"/>
      <c r="AOO20" s="321"/>
      <c r="AOP20" s="321"/>
      <c r="AOQ20" s="321"/>
      <c r="AOR20" s="321"/>
      <c r="AOS20" s="321"/>
      <c r="AOT20" s="321"/>
      <c r="AOU20" s="321"/>
      <c r="AOV20" s="321"/>
      <c r="AOW20" s="321"/>
      <c r="AOX20" s="321"/>
      <c r="AOY20" s="321"/>
      <c r="AOZ20" s="321"/>
      <c r="APA20" s="321"/>
      <c r="APB20" s="321"/>
      <c r="APC20" s="321"/>
      <c r="APD20" s="321"/>
      <c r="APE20" s="321"/>
      <c r="APF20" s="321"/>
      <c r="APG20" s="321"/>
      <c r="APH20" s="321"/>
      <c r="API20" s="321"/>
      <c r="APJ20" s="321"/>
      <c r="APK20" s="321"/>
      <c r="APL20" s="321"/>
      <c r="APM20" s="321"/>
      <c r="APN20" s="321"/>
      <c r="APO20" s="321"/>
      <c r="APP20" s="321"/>
      <c r="APQ20" s="321"/>
      <c r="APR20" s="321"/>
      <c r="APS20" s="321"/>
      <c r="APT20" s="321"/>
      <c r="APU20" s="321"/>
      <c r="APV20" s="321"/>
      <c r="APW20" s="321"/>
      <c r="APX20" s="321"/>
      <c r="APY20" s="321"/>
      <c r="APZ20" s="321"/>
      <c r="AQA20" s="321"/>
      <c r="AQB20" s="321"/>
      <c r="AQC20" s="321"/>
      <c r="AQD20" s="321"/>
      <c r="AQE20" s="321"/>
      <c r="AQF20" s="321"/>
      <c r="AQG20" s="321"/>
      <c r="AQH20" s="321"/>
      <c r="AQI20" s="321"/>
      <c r="AQJ20" s="321"/>
      <c r="AQK20" s="321"/>
      <c r="AQL20" s="321"/>
      <c r="AQM20" s="321"/>
      <c r="AQN20" s="321"/>
      <c r="AQO20" s="321"/>
      <c r="AQP20" s="321"/>
      <c r="AQQ20" s="321"/>
      <c r="AQR20" s="321"/>
      <c r="AQS20" s="321"/>
      <c r="AQT20" s="321"/>
      <c r="AQU20" s="321"/>
      <c r="AQV20" s="321"/>
      <c r="AQW20" s="321"/>
      <c r="AQX20" s="321"/>
      <c r="AQY20" s="321"/>
      <c r="AQZ20" s="321"/>
      <c r="ARA20" s="321"/>
      <c r="ARB20" s="321"/>
      <c r="ARC20" s="321"/>
      <c r="ARD20" s="321"/>
      <c r="ARE20" s="321"/>
      <c r="ARF20" s="321"/>
      <c r="ARG20" s="321"/>
      <c r="ARH20" s="321"/>
      <c r="ARI20" s="321"/>
      <c r="ARJ20" s="321"/>
      <c r="ARK20" s="321"/>
      <c r="ARL20" s="321"/>
      <c r="ARM20" s="321"/>
      <c r="ARN20" s="321"/>
      <c r="ARO20" s="321"/>
      <c r="ARP20" s="321"/>
      <c r="ARQ20" s="321"/>
      <c r="ARR20" s="321"/>
      <c r="ARS20" s="321"/>
      <c r="ART20" s="321"/>
      <c r="ARU20" s="321"/>
      <c r="ARV20" s="321"/>
      <c r="ARW20" s="321"/>
      <c r="ARX20" s="321"/>
      <c r="ARY20" s="321"/>
      <c r="ARZ20" s="321"/>
      <c r="ASA20" s="321"/>
      <c r="ASB20" s="321"/>
      <c r="ASC20" s="321"/>
      <c r="ASD20" s="321"/>
      <c r="ASE20" s="321"/>
      <c r="ASF20" s="321"/>
      <c r="ASG20" s="321"/>
      <c r="ASH20" s="321"/>
      <c r="ASI20" s="321"/>
      <c r="ASJ20" s="321"/>
      <c r="ASK20" s="321"/>
      <c r="ASL20" s="321"/>
      <c r="ASM20" s="321"/>
      <c r="ASN20" s="321"/>
      <c r="ASO20" s="321"/>
      <c r="ASP20" s="321"/>
      <c r="ASQ20" s="321"/>
      <c r="ASR20" s="321"/>
      <c r="ASS20" s="321"/>
      <c r="AST20" s="321"/>
      <c r="ASU20" s="321"/>
      <c r="ASV20" s="321"/>
      <c r="ASW20" s="321"/>
      <c r="ASX20" s="321"/>
      <c r="ASY20" s="321"/>
      <c r="ASZ20" s="321"/>
      <c r="ATA20" s="321"/>
      <c r="ATB20" s="321"/>
      <c r="ATC20" s="321"/>
      <c r="ATD20" s="321"/>
      <c r="ATE20" s="321"/>
      <c r="ATF20" s="321"/>
      <c r="ATG20" s="321"/>
      <c r="ATH20" s="321"/>
      <c r="ATI20" s="321"/>
      <c r="ATJ20" s="321"/>
      <c r="ATK20" s="321"/>
      <c r="ATL20" s="321"/>
      <c r="ATM20" s="321"/>
      <c r="ATN20" s="321"/>
      <c r="ATO20" s="321"/>
      <c r="ATP20" s="321"/>
      <c r="ATQ20" s="321"/>
      <c r="ATR20" s="321"/>
      <c r="ATS20" s="321"/>
      <c r="ATT20" s="321"/>
      <c r="ATU20" s="321"/>
      <c r="ATV20" s="321"/>
      <c r="ATW20" s="321"/>
      <c r="ATX20" s="321"/>
      <c r="ATY20" s="321"/>
      <c r="ATZ20" s="321"/>
      <c r="AUA20" s="321"/>
      <c r="AUB20" s="321"/>
      <c r="AUC20" s="321"/>
      <c r="AUD20" s="321"/>
      <c r="AUE20" s="321"/>
      <c r="AUF20" s="321"/>
      <c r="AUG20" s="321"/>
      <c r="AUH20" s="321"/>
      <c r="AUI20" s="321"/>
      <c r="AUJ20" s="321"/>
      <c r="AUK20" s="321"/>
      <c r="AUL20" s="321"/>
      <c r="AUM20" s="321"/>
      <c r="AUN20" s="321"/>
      <c r="AUO20" s="321"/>
      <c r="AUP20" s="321"/>
      <c r="AUQ20" s="321"/>
      <c r="AUR20" s="321"/>
      <c r="AUS20" s="321"/>
      <c r="AUT20" s="321"/>
      <c r="AUU20" s="321"/>
      <c r="AUV20" s="321"/>
      <c r="AUW20" s="321"/>
      <c r="AUX20" s="321"/>
      <c r="AUY20" s="321"/>
      <c r="AUZ20" s="321"/>
      <c r="AVA20" s="321"/>
      <c r="AVB20" s="321"/>
      <c r="AVC20" s="321"/>
      <c r="AVD20" s="321"/>
      <c r="AVE20" s="321"/>
      <c r="AVF20" s="321"/>
      <c r="AVG20" s="321"/>
      <c r="AVH20" s="321"/>
      <c r="AVI20" s="321"/>
      <c r="AVJ20" s="321"/>
      <c r="AVK20" s="321"/>
      <c r="AVL20" s="321"/>
      <c r="AVM20" s="321"/>
      <c r="AVN20" s="321"/>
      <c r="AVO20" s="321"/>
      <c r="AVP20" s="321"/>
      <c r="AVQ20" s="321"/>
      <c r="AVR20" s="321"/>
      <c r="AVS20" s="321"/>
      <c r="AVT20" s="321"/>
      <c r="AVU20" s="321"/>
      <c r="AVV20" s="321"/>
      <c r="AVW20" s="321"/>
      <c r="AVX20" s="321"/>
      <c r="AVY20" s="321"/>
      <c r="AVZ20" s="321"/>
      <c r="AWA20" s="321"/>
      <c r="AWB20" s="321"/>
      <c r="AWC20" s="321"/>
      <c r="AWD20" s="321"/>
      <c r="AWE20" s="321"/>
      <c r="AWF20" s="321"/>
      <c r="AWG20" s="321"/>
      <c r="AWH20" s="321"/>
      <c r="AWI20" s="321"/>
      <c r="AWJ20" s="321"/>
      <c r="AWK20" s="321"/>
      <c r="AWL20" s="321"/>
      <c r="AWM20" s="321"/>
      <c r="AWN20" s="321"/>
      <c r="AWO20" s="321"/>
      <c r="AWP20" s="321"/>
      <c r="AWQ20" s="321"/>
      <c r="AWR20" s="321"/>
      <c r="AWS20" s="321"/>
      <c r="AWT20" s="321"/>
      <c r="AWU20" s="321"/>
      <c r="AWV20" s="321"/>
      <c r="AWW20" s="321"/>
      <c r="AWX20" s="321"/>
      <c r="AWY20" s="321"/>
      <c r="AWZ20" s="321"/>
      <c r="AXA20" s="321"/>
      <c r="AXB20" s="321"/>
      <c r="AXC20" s="321"/>
      <c r="AXD20" s="321"/>
      <c r="AXE20" s="321"/>
      <c r="AXF20" s="321"/>
      <c r="AXG20" s="321"/>
      <c r="AXH20" s="321"/>
      <c r="AXI20" s="321"/>
      <c r="AXJ20" s="321"/>
      <c r="AXK20" s="321"/>
      <c r="AXL20" s="321"/>
      <c r="AXM20" s="321"/>
      <c r="AXN20" s="321"/>
      <c r="AXO20" s="321"/>
      <c r="AXP20" s="321"/>
      <c r="AXQ20" s="321"/>
      <c r="AXR20" s="321"/>
      <c r="AXS20" s="321"/>
      <c r="AXT20" s="321"/>
      <c r="AXU20" s="321"/>
      <c r="AXV20" s="321"/>
      <c r="AXW20" s="321"/>
      <c r="AXX20" s="321"/>
      <c r="AXY20" s="321"/>
      <c r="AXZ20" s="321"/>
      <c r="AYA20" s="321"/>
      <c r="AYB20" s="321"/>
      <c r="AYC20" s="321"/>
      <c r="AYD20" s="321"/>
      <c r="AYE20" s="321"/>
      <c r="AYF20" s="321"/>
      <c r="AYG20" s="321"/>
      <c r="AYH20" s="321"/>
      <c r="AYI20" s="321"/>
      <c r="AYJ20" s="321"/>
      <c r="AYK20" s="321"/>
      <c r="AYL20" s="321"/>
      <c r="AYM20" s="321"/>
      <c r="AYN20" s="321"/>
      <c r="AYO20" s="321"/>
      <c r="AYP20" s="321"/>
      <c r="AYQ20" s="321"/>
      <c r="AYR20" s="321"/>
      <c r="AYS20" s="321"/>
      <c r="AYT20" s="321"/>
      <c r="AYU20" s="321"/>
      <c r="AYV20" s="321"/>
      <c r="AYW20" s="321"/>
      <c r="AYX20" s="321"/>
      <c r="AYY20" s="321"/>
      <c r="AYZ20" s="321"/>
      <c r="AZA20" s="321"/>
      <c r="AZB20" s="321"/>
      <c r="AZC20" s="321"/>
      <c r="AZD20" s="321"/>
      <c r="AZE20" s="321"/>
      <c r="AZF20" s="321"/>
      <c r="AZG20" s="321"/>
      <c r="AZH20" s="321"/>
      <c r="AZI20" s="321"/>
      <c r="AZJ20" s="321"/>
      <c r="AZK20" s="321"/>
      <c r="AZL20" s="321"/>
      <c r="AZM20" s="321"/>
      <c r="AZN20" s="321"/>
      <c r="AZO20" s="321"/>
      <c r="AZP20" s="321"/>
      <c r="AZQ20" s="321"/>
      <c r="AZR20" s="321"/>
      <c r="AZS20" s="321"/>
      <c r="AZT20" s="321"/>
      <c r="AZU20" s="321"/>
      <c r="AZV20" s="321"/>
      <c r="AZW20" s="321"/>
      <c r="AZX20" s="321"/>
      <c r="AZY20" s="321"/>
      <c r="AZZ20" s="321"/>
      <c r="BAA20" s="321"/>
      <c r="BAB20" s="321"/>
      <c r="BAC20" s="321"/>
      <c r="BAD20" s="321"/>
      <c r="BAE20" s="321"/>
      <c r="BAF20" s="321"/>
      <c r="BAG20" s="321"/>
      <c r="BAH20" s="321"/>
      <c r="BAI20" s="321"/>
      <c r="BAJ20" s="321"/>
      <c r="BAK20" s="321"/>
      <c r="BAL20" s="321"/>
      <c r="BAM20" s="321"/>
      <c r="BAN20" s="321"/>
      <c r="BAO20" s="321"/>
      <c r="BAP20" s="321"/>
      <c r="BAQ20" s="321"/>
      <c r="BAR20" s="321"/>
      <c r="BAS20" s="321"/>
      <c r="BAT20" s="321"/>
      <c r="BAU20" s="321"/>
      <c r="BAV20" s="321"/>
      <c r="BAW20" s="321"/>
      <c r="BAX20" s="321"/>
      <c r="BAY20" s="321"/>
      <c r="BAZ20" s="321"/>
      <c r="BBA20" s="321"/>
      <c r="BBB20" s="321"/>
      <c r="BBC20" s="321"/>
      <c r="BBD20" s="321"/>
      <c r="BBE20" s="321"/>
      <c r="BBF20" s="321"/>
      <c r="BBG20" s="321"/>
      <c r="BBH20" s="321"/>
      <c r="BBI20" s="321"/>
      <c r="BBJ20" s="321"/>
      <c r="BBK20" s="321"/>
      <c r="BBL20" s="321"/>
      <c r="BBM20" s="321"/>
      <c r="BBN20" s="321"/>
      <c r="BBO20" s="321"/>
      <c r="BBP20" s="321"/>
      <c r="BBQ20" s="321"/>
      <c r="BBR20" s="321"/>
      <c r="BBS20" s="321"/>
      <c r="BBT20" s="321"/>
      <c r="BBU20" s="321"/>
      <c r="BBV20" s="321"/>
      <c r="BBW20" s="321"/>
      <c r="BBX20" s="321"/>
      <c r="BBY20" s="321"/>
      <c r="BBZ20" s="321"/>
      <c r="BCA20" s="321"/>
      <c r="BCB20" s="321"/>
      <c r="BCC20" s="321"/>
      <c r="BCD20" s="321"/>
      <c r="BCE20" s="321"/>
      <c r="BCF20" s="321"/>
      <c r="BCG20" s="321"/>
      <c r="BCH20" s="321"/>
      <c r="BCI20" s="321"/>
      <c r="BCJ20" s="321"/>
      <c r="BCK20" s="321"/>
      <c r="BCL20" s="321"/>
      <c r="BCM20" s="321"/>
      <c r="BCN20" s="321"/>
      <c r="BCO20" s="321"/>
      <c r="BCP20" s="321"/>
      <c r="BCQ20" s="321"/>
      <c r="BCR20" s="321"/>
      <c r="BCS20" s="321"/>
      <c r="BCT20" s="321"/>
      <c r="BCU20" s="321"/>
      <c r="BCV20" s="321"/>
      <c r="BCW20" s="321"/>
      <c r="BCX20" s="321"/>
      <c r="BCY20" s="321"/>
      <c r="BCZ20" s="321"/>
      <c r="BDA20" s="321"/>
      <c r="BDB20" s="321"/>
      <c r="BDC20" s="321"/>
      <c r="BDD20" s="321"/>
      <c r="BDE20" s="321"/>
      <c r="BDF20" s="321"/>
      <c r="BDG20" s="321"/>
      <c r="BDH20" s="321"/>
      <c r="BDI20" s="321"/>
      <c r="BDJ20" s="321"/>
      <c r="BDK20" s="321"/>
      <c r="BDL20" s="321"/>
      <c r="BDM20" s="321"/>
      <c r="BDN20" s="321"/>
      <c r="BDO20" s="321"/>
      <c r="BDP20" s="321"/>
      <c r="BDQ20" s="321"/>
      <c r="BDR20" s="321"/>
      <c r="BDS20" s="321"/>
      <c r="BDT20" s="321"/>
      <c r="BDU20" s="321"/>
      <c r="BDV20" s="321"/>
      <c r="BDW20" s="321"/>
      <c r="BDX20" s="321"/>
      <c r="BDY20" s="321"/>
      <c r="BDZ20" s="321"/>
      <c r="BEA20" s="321"/>
      <c r="BEB20" s="321"/>
      <c r="BEC20" s="321"/>
      <c r="BED20" s="321"/>
      <c r="BEE20" s="321"/>
      <c r="BEF20" s="321"/>
      <c r="BEG20" s="321"/>
      <c r="BEH20" s="321"/>
      <c r="BEI20" s="321"/>
      <c r="BEJ20" s="321"/>
      <c r="BEK20" s="321"/>
      <c r="BEL20" s="321"/>
      <c r="BEM20" s="321"/>
      <c r="BEN20" s="321"/>
      <c r="BEO20" s="321"/>
      <c r="BEP20" s="321"/>
      <c r="BEQ20" s="321"/>
      <c r="BER20" s="321"/>
      <c r="BES20" s="321"/>
      <c r="BET20" s="321"/>
      <c r="BEU20" s="321"/>
      <c r="BEV20" s="321"/>
      <c r="BEW20" s="321"/>
      <c r="BEX20" s="321"/>
      <c r="BEY20" s="321"/>
      <c r="BEZ20" s="321"/>
      <c r="BFA20" s="321"/>
      <c r="BFB20" s="321"/>
      <c r="BFC20" s="321"/>
      <c r="BFD20" s="321"/>
      <c r="BFE20" s="321"/>
      <c r="BFF20" s="321"/>
      <c r="BFG20" s="321"/>
      <c r="BFH20" s="321"/>
      <c r="BFI20" s="321"/>
      <c r="BFJ20" s="321"/>
      <c r="BFK20" s="321"/>
      <c r="BFL20" s="321"/>
      <c r="BFM20" s="321"/>
      <c r="BFN20" s="321"/>
      <c r="BFO20" s="321"/>
      <c r="BFP20" s="321"/>
      <c r="BFQ20" s="321"/>
      <c r="BFR20" s="321"/>
      <c r="BFS20" s="321"/>
      <c r="BFT20" s="321"/>
      <c r="BFU20" s="321"/>
      <c r="BFV20" s="321"/>
      <c r="BFW20" s="321"/>
      <c r="BFX20" s="321"/>
      <c r="BFY20" s="321"/>
      <c r="BFZ20" s="321"/>
      <c r="BGA20" s="321"/>
      <c r="BGB20" s="321"/>
      <c r="BGC20" s="321"/>
      <c r="BGD20" s="321"/>
      <c r="BGE20" s="321"/>
      <c r="BGF20" s="321"/>
      <c r="BGG20" s="321"/>
      <c r="BGH20" s="321"/>
      <c r="BGI20" s="321"/>
      <c r="BGJ20" s="321"/>
      <c r="BGK20" s="321"/>
      <c r="BGL20" s="321"/>
      <c r="BGM20" s="321"/>
      <c r="BGN20" s="321"/>
      <c r="BGO20" s="321"/>
      <c r="BGP20" s="321"/>
      <c r="BGQ20" s="321"/>
      <c r="BGR20" s="321"/>
      <c r="BGS20" s="321"/>
      <c r="BGT20" s="321"/>
      <c r="BGU20" s="321"/>
      <c r="BGV20" s="321"/>
      <c r="BGW20" s="321"/>
      <c r="BGX20" s="321"/>
      <c r="BGY20" s="321"/>
      <c r="BGZ20" s="321"/>
      <c r="BHA20" s="321"/>
      <c r="BHB20" s="321"/>
      <c r="BHC20" s="321"/>
      <c r="BHD20" s="321"/>
      <c r="BHE20" s="321"/>
      <c r="BHF20" s="321"/>
      <c r="BHG20" s="321"/>
      <c r="BHH20" s="321"/>
      <c r="BHI20" s="321"/>
      <c r="BHJ20" s="321"/>
      <c r="BHK20" s="321"/>
      <c r="BHL20" s="321"/>
      <c r="BHM20" s="321"/>
      <c r="BHN20" s="321"/>
      <c r="BHO20" s="321"/>
      <c r="BHP20" s="321"/>
      <c r="BHQ20" s="321"/>
      <c r="BHR20" s="321"/>
      <c r="BHS20" s="321"/>
      <c r="BHT20" s="321"/>
      <c r="BHU20" s="321"/>
      <c r="BHV20" s="321"/>
      <c r="BHW20" s="321"/>
      <c r="BHX20" s="321"/>
      <c r="BHY20" s="321"/>
      <c r="BHZ20" s="321"/>
      <c r="BIA20" s="321"/>
      <c r="BIB20" s="321"/>
      <c r="BIC20" s="321"/>
      <c r="BID20" s="321"/>
      <c r="BIE20" s="321"/>
      <c r="BIF20" s="321"/>
      <c r="BIG20" s="321"/>
      <c r="BIH20" s="321"/>
      <c r="BII20" s="321"/>
      <c r="BIJ20" s="321"/>
      <c r="BIK20" s="321"/>
      <c r="BIL20" s="321"/>
      <c r="BIM20" s="321"/>
      <c r="BIN20" s="321"/>
      <c r="BIO20" s="321"/>
      <c r="BIP20" s="321"/>
      <c r="BIQ20" s="321"/>
      <c r="BIR20" s="321"/>
      <c r="BIS20" s="321"/>
      <c r="BIT20" s="321"/>
      <c r="BIU20" s="321"/>
      <c r="BIV20" s="321"/>
      <c r="BIW20" s="321"/>
      <c r="BIX20" s="321"/>
      <c r="BIY20" s="321"/>
      <c r="BIZ20" s="321"/>
      <c r="BJA20" s="321"/>
      <c r="BJB20" s="321"/>
      <c r="BJC20" s="321"/>
      <c r="BJD20" s="321"/>
      <c r="BJE20" s="321"/>
      <c r="BJF20" s="321"/>
      <c r="BJG20" s="321"/>
      <c r="BJH20" s="321"/>
      <c r="BJI20" s="321"/>
      <c r="BJJ20" s="321"/>
      <c r="BJK20" s="321"/>
      <c r="BJL20" s="321"/>
      <c r="BJM20" s="321"/>
      <c r="BJN20" s="321"/>
      <c r="BJO20" s="321"/>
      <c r="BJP20" s="321"/>
      <c r="BJQ20" s="321"/>
      <c r="BJR20" s="321"/>
      <c r="BJS20" s="321"/>
      <c r="BJT20" s="321"/>
      <c r="BJU20" s="321"/>
      <c r="BJV20" s="321"/>
      <c r="BJW20" s="321"/>
      <c r="BJX20" s="321"/>
      <c r="BJY20" s="321"/>
      <c r="BJZ20" s="321"/>
      <c r="BKA20" s="321"/>
      <c r="BKB20" s="321"/>
      <c r="BKC20" s="321"/>
      <c r="BKD20" s="321"/>
      <c r="BKE20" s="321"/>
      <c r="BKF20" s="321"/>
      <c r="BKG20" s="321"/>
      <c r="BKH20" s="321"/>
      <c r="BKI20" s="321"/>
      <c r="BKJ20" s="321"/>
      <c r="BKK20" s="321"/>
      <c r="BKL20" s="321"/>
      <c r="BKM20" s="321"/>
      <c r="BKN20" s="321"/>
      <c r="BKO20" s="321"/>
      <c r="BKP20" s="321"/>
      <c r="BKQ20" s="321"/>
      <c r="BKR20" s="321"/>
      <c r="BKS20" s="321"/>
      <c r="BKT20" s="321"/>
      <c r="BKU20" s="321"/>
      <c r="BKV20" s="321"/>
      <c r="BKW20" s="321"/>
      <c r="BKX20" s="321"/>
      <c r="BKY20" s="321"/>
      <c r="BKZ20" s="321"/>
      <c r="BLA20" s="321"/>
      <c r="BLB20" s="321"/>
      <c r="BLC20" s="321"/>
      <c r="BLD20" s="321"/>
      <c r="BLE20" s="321"/>
      <c r="BLF20" s="321"/>
      <c r="BLG20" s="321"/>
      <c r="BLH20" s="321"/>
      <c r="BLI20" s="321"/>
      <c r="BLJ20" s="321"/>
      <c r="BLK20" s="321"/>
      <c r="BLL20" s="321"/>
      <c r="BLM20" s="321"/>
      <c r="BLN20" s="321"/>
      <c r="BLO20" s="321"/>
      <c r="BLP20" s="321"/>
      <c r="BLQ20" s="321"/>
      <c r="BLR20" s="321"/>
      <c r="BLS20" s="321"/>
      <c r="BLT20" s="321"/>
      <c r="BLU20" s="321"/>
      <c r="BLV20" s="321"/>
      <c r="BLW20" s="321"/>
      <c r="BLX20" s="321"/>
      <c r="BLY20" s="321"/>
      <c r="BLZ20" s="321"/>
      <c r="BMA20" s="321"/>
      <c r="BMB20" s="321"/>
      <c r="BMC20" s="321"/>
      <c r="BMD20" s="321"/>
      <c r="BME20" s="321"/>
      <c r="BMF20" s="321"/>
      <c r="BMG20" s="321"/>
      <c r="BMH20" s="321"/>
      <c r="BMI20" s="321"/>
      <c r="BMJ20" s="321"/>
      <c r="BMK20" s="321"/>
      <c r="BML20" s="321"/>
      <c r="BMM20" s="321"/>
      <c r="BMN20" s="321"/>
      <c r="BMO20" s="321"/>
      <c r="BMP20" s="321"/>
      <c r="BMQ20" s="321"/>
      <c r="BMR20" s="321"/>
      <c r="BMS20" s="321"/>
      <c r="BMT20" s="321"/>
      <c r="BMU20" s="321"/>
      <c r="BMV20" s="321"/>
      <c r="BMW20" s="321"/>
      <c r="BMX20" s="321"/>
      <c r="BMY20" s="321"/>
      <c r="BMZ20" s="321"/>
      <c r="BNA20" s="321"/>
      <c r="BNB20" s="321"/>
      <c r="BNC20" s="321"/>
      <c r="BND20" s="321"/>
      <c r="BNE20" s="321"/>
      <c r="BNF20" s="321"/>
      <c r="BNG20" s="321"/>
      <c r="BNH20" s="321"/>
      <c r="BNI20" s="321"/>
      <c r="BNJ20" s="321"/>
      <c r="BNK20" s="321"/>
      <c r="BNL20" s="321"/>
      <c r="BNM20" s="321"/>
      <c r="BNN20" s="321"/>
      <c r="BNO20" s="321"/>
      <c r="BNP20" s="321"/>
      <c r="BNQ20" s="321"/>
      <c r="BNR20" s="321"/>
      <c r="BNS20" s="321"/>
      <c r="BNT20" s="321"/>
      <c r="BNU20" s="321"/>
      <c r="BNV20" s="321"/>
      <c r="BNW20" s="321"/>
      <c r="BNX20" s="321"/>
      <c r="BNY20" s="321"/>
      <c r="BNZ20" s="321"/>
      <c r="BOA20" s="321"/>
      <c r="BOB20" s="321"/>
      <c r="BOC20" s="321"/>
      <c r="BOD20" s="321"/>
      <c r="BOE20" s="321"/>
      <c r="BOF20" s="321"/>
      <c r="BOG20" s="321"/>
      <c r="BOH20" s="321"/>
      <c r="BOI20" s="321"/>
      <c r="BOJ20" s="321"/>
      <c r="BOK20" s="321"/>
      <c r="BOL20" s="321"/>
      <c r="BOM20" s="321"/>
      <c r="BON20" s="321"/>
      <c r="BOO20" s="321"/>
      <c r="BOP20" s="321"/>
      <c r="BOQ20" s="321"/>
      <c r="BOR20" s="321"/>
      <c r="BOS20" s="321"/>
      <c r="BOT20" s="321"/>
      <c r="BOU20" s="321"/>
      <c r="BOV20" s="321"/>
      <c r="BOW20" s="321"/>
      <c r="BOX20" s="321"/>
      <c r="BOY20" s="321"/>
      <c r="BOZ20" s="321"/>
      <c r="BPA20" s="321"/>
      <c r="BPB20" s="321"/>
      <c r="BPC20" s="321"/>
      <c r="BPD20" s="321"/>
      <c r="BPE20" s="321"/>
      <c r="BPF20" s="321"/>
      <c r="BPG20" s="321"/>
      <c r="BPH20" s="321"/>
      <c r="BPI20" s="321"/>
      <c r="BPJ20" s="321"/>
      <c r="BPK20" s="321"/>
      <c r="BPL20" s="321"/>
      <c r="BPM20" s="321"/>
      <c r="BPN20" s="321"/>
      <c r="BPO20" s="321"/>
      <c r="BPP20" s="321"/>
      <c r="BPQ20" s="321"/>
      <c r="BPR20" s="321"/>
      <c r="BPS20" s="321"/>
      <c r="BPT20" s="321"/>
      <c r="BPU20" s="321"/>
      <c r="BPV20" s="321"/>
      <c r="BPW20" s="321"/>
      <c r="BPX20" s="321"/>
      <c r="BPY20" s="321"/>
      <c r="BPZ20" s="321"/>
      <c r="BQA20" s="321"/>
      <c r="BQB20" s="321"/>
      <c r="BQC20" s="321"/>
      <c r="BQD20" s="321"/>
      <c r="BQE20" s="321"/>
      <c r="BQF20" s="321"/>
      <c r="BQG20" s="321"/>
      <c r="BQH20" s="321"/>
      <c r="BQI20" s="321"/>
      <c r="BQJ20" s="321"/>
      <c r="BQK20" s="321"/>
      <c r="BQL20" s="321"/>
      <c r="BQM20" s="321"/>
      <c r="BQN20" s="321"/>
      <c r="BQO20" s="321"/>
      <c r="BQP20" s="321"/>
      <c r="BQQ20" s="321"/>
      <c r="BQR20" s="321"/>
      <c r="BQS20" s="321"/>
      <c r="BQT20" s="321"/>
      <c r="BQU20" s="321"/>
      <c r="BQV20" s="321"/>
      <c r="BQW20" s="321"/>
      <c r="BQX20" s="321"/>
      <c r="BQY20" s="321"/>
      <c r="BQZ20" s="321"/>
      <c r="BRA20" s="321"/>
      <c r="BRB20" s="321"/>
      <c r="BRC20" s="321"/>
      <c r="BRD20" s="321"/>
      <c r="BRE20" s="321"/>
      <c r="BRF20" s="321"/>
      <c r="BRG20" s="321"/>
      <c r="BRH20" s="321"/>
      <c r="BRI20" s="321"/>
      <c r="BRJ20" s="321"/>
      <c r="BRK20" s="321"/>
      <c r="BRL20" s="321"/>
      <c r="BRM20" s="321"/>
      <c r="BRN20" s="321"/>
      <c r="BRO20" s="321"/>
      <c r="BRP20" s="321"/>
      <c r="BRQ20" s="321"/>
      <c r="BRR20" s="321"/>
      <c r="BRS20" s="321"/>
      <c r="BRT20" s="321"/>
      <c r="BRU20" s="321"/>
      <c r="BRV20" s="321"/>
      <c r="BRW20" s="321"/>
      <c r="BRX20" s="321"/>
      <c r="BRY20" s="321"/>
      <c r="BRZ20" s="321"/>
      <c r="BSA20" s="321"/>
      <c r="BSB20" s="321"/>
      <c r="BSC20" s="321"/>
      <c r="BSD20" s="321"/>
      <c r="BSE20" s="321"/>
      <c r="BSF20" s="321"/>
      <c r="BSG20" s="321"/>
      <c r="BSH20" s="321"/>
      <c r="BSI20" s="321"/>
      <c r="BSJ20" s="321"/>
      <c r="BSK20" s="321"/>
      <c r="BSL20" s="321"/>
      <c r="BSM20" s="321"/>
      <c r="BSN20" s="321"/>
      <c r="BSO20" s="321"/>
      <c r="BSP20" s="321"/>
      <c r="BSQ20" s="321"/>
      <c r="BSR20" s="321"/>
      <c r="BSS20" s="321"/>
      <c r="BST20" s="321"/>
      <c r="BSU20" s="321"/>
      <c r="BSV20" s="321"/>
      <c r="BSW20" s="321"/>
      <c r="BSX20" s="321"/>
      <c r="BSY20" s="321"/>
      <c r="BSZ20" s="321"/>
      <c r="BTA20" s="321"/>
      <c r="BTB20" s="321"/>
      <c r="BTC20" s="321"/>
      <c r="BTD20" s="321"/>
      <c r="BTE20" s="321"/>
      <c r="BTF20" s="321"/>
      <c r="BTG20" s="321"/>
      <c r="BTH20" s="321"/>
      <c r="BTI20" s="321"/>
      <c r="BTJ20" s="321"/>
      <c r="BTK20" s="321"/>
      <c r="BTL20" s="321"/>
      <c r="BTM20" s="321"/>
      <c r="BTN20" s="321"/>
      <c r="BTO20" s="321"/>
      <c r="BTP20" s="321"/>
      <c r="BTQ20" s="321"/>
      <c r="BTR20" s="321"/>
      <c r="BTS20" s="321"/>
      <c r="BTT20" s="321"/>
      <c r="BTU20" s="321"/>
      <c r="BTV20" s="321"/>
      <c r="BTW20" s="321"/>
      <c r="BTX20" s="321"/>
      <c r="BTY20" s="321"/>
      <c r="BTZ20" s="321"/>
      <c r="BUA20" s="321"/>
      <c r="BUB20" s="321"/>
      <c r="BUC20" s="321"/>
      <c r="BUD20" s="321"/>
      <c r="BUE20" s="321"/>
      <c r="BUF20" s="321"/>
      <c r="BUG20" s="321"/>
      <c r="BUH20" s="321"/>
      <c r="BUI20" s="321"/>
      <c r="BUJ20" s="321"/>
      <c r="BUK20" s="321"/>
      <c r="BUL20" s="321"/>
      <c r="BUM20" s="321"/>
      <c r="BUN20" s="321"/>
      <c r="BUO20" s="321"/>
      <c r="BUP20" s="321"/>
      <c r="BUQ20" s="321"/>
      <c r="BUR20" s="321"/>
      <c r="BUS20" s="321"/>
      <c r="BUT20" s="321"/>
      <c r="BUU20" s="321"/>
      <c r="BUV20" s="321"/>
      <c r="BUW20" s="321"/>
      <c r="BUX20" s="321"/>
      <c r="BUY20" s="321"/>
      <c r="BUZ20" s="321"/>
      <c r="BVA20" s="321"/>
      <c r="BVB20" s="321"/>
      <c r="BVC20" s="321"/>
      <c r="BVD20" s="321"/>
      <c r="BVE20" s="321"/>
      <c r="BVF20" s="321"/>
      <c r="BVG20" s="321"/>
      <c r="BVH20" s="321"/>
      <c r="BVI20" s="321"/>
      <c r="BVJ20" s="321"/>
      <c r="BVK20" s="321"/>
      <c r="BVL20" s="321"/>
      <c r="BVM20" s="321"/>
      <c r="BVN20" s="321"/>
      <c r="BVO20" s="321"/>
      <c r="BVP20" s="321"/>
      <c r="BVQ20" s="321"/>
      <c r="BVR20" s="321"/>
      <c r="BVS20" s="321"/>
      <c r="BVT20" s="321"/>
      <c r="BVU20" s="321"/>
      <c r="BVV20" s="321"/>
      <c r="BVW20" s="321"/>
      <c r="BVX20" s="321"/>
      <c r="BVY20" s="321"/>
      <c r="BVZ20" s="321"/>
      <c r="BWA20" s="321"/>
      <c r="BWB20" s="321"/>
      <c r="BWC20" s="321"/>
      <c r="BWD20" s="321"/>
      <c r="BWE20" s="321"/>
      <c r="BWF20" s="321"/>
      <c r="BWG20" s="321"/>
      <c r="BWH20" s="321"/>
      <c r="BWI20" s="321"/>
      <c r="BWJ20" s="321"/>
      <c r="BWK20" s="321"/>
      <c r="BWL20" s="321"/>
      <c r="BWM20" s="321"/>
      <c r="BWN20" s="321"/>
      <c r="BWO20" s="321"/>
      <c r="BWP20" s="321"/>
      <c r="BWQ20" s="321"/>
      <c r="BWR20" s="321"/>
      <c r="BWS20" s="321"/>
      <c r="BWT20" s="321"/>
      <c r="BWU20" s="321"/>
      <c r="BWV20" s="321"/>
      <c r="BWW20" s="321"/>
      <c r="BWX20" s="321"/>
      <c r="BWY20" s="321"/>
      <c r="BWZ20" s="321"/>
      <c r="BXA20" s="321"/>
      <c r="BXB20" s="321"/>
      <c r="BXC20" s="321"/>
      <c r="BXD20" s="321"/>
      <c r="BXE20" s="321"/>
      <c r="BXF20" s="321"/>
      <c r="BXG20" s="321"/>
      <c r="BXH20" s="321"/>
      <c r="BXI20" s="321"/>
      <c r="BXJ20" s="321"/>
      <c r="BXK20" s="321"/>
      <c r="BXL20" s="321"/>
      <c r="BXM20" s="321"/>
      <c r="BXN20" s="321"/>
      <c r="BXO20" s="321"/>
      <c r="BXP20" s="321"/>
      <c r="BXQ20" s="321"/>
      <c r="BXR20" s="321"/>
      <c r="BXS20" s="321"/>
      <c r="BXT20" s="321"/>
      <c r="BXU20" s="321"/>
      <c r="BXV20" s="321"/>
      <c r="BXW20" s="321"/>
      <c r="BXX20" s="321"/>
      <c r="BXY20" s="321"/>
      <c r="BXZ20" s="321"/>
      <c r="BYA20" s="321"/>
      <c r="BYB20" s="321"/>
      <c r="BYC20" s="321"/>
      <c r="BYD20" s="321"/>
      <c r="BYE20" s="321"/>
      <c r="BYF20" s="321"/>
      <c r="BYG20" s="321"/>
      <c r="BYH20" s="321"/>
      <c r="BYI20" s="321"/>
      <c r="BYJ20" s="321"/>
      <c r="BYK20" s="321"/>
      <c r="BYL20" s="321"/>
      <c r="BYM20" s="321"/>
      <c r="BYN20" s="321"/>
      <c r="BYO20" s="321"/>
      <c r="BYP20" s="321"/>
      <c r="BYQ20" s="321"/>
      <c r="BYR20" s="321"/>
      <c r="BYS20" s="321"/>
      <c r="BYT20" s="321"/>
      <c r="BYU20" s="321"/>
      <c r="BYV20" s="321"/>
      <c r="BYW20" s="321"/>
      <c r="BYX20" s="321"/>
      <c r="BYY20" s="321"/>
      <c r="BYZ20" s="321"/>
      <c r="BZA20" s="321"/>
      <c r="BZB20" s="321"/>
      <c r="BZC20" s="321"/>
      <c r="BZD20" s="321"/>
      <c r="BZE20" s="321"/>
      <c r="BZF20" s="321"/>
      <c r="BZG20" s="321"/>
      <c r="BZH20" s="321"/>
      <c r="BZI20" s="321"/>
      <c r="BZJ20" s="321"/>
      <c r="BZK20" s="321"/>
      <c r="BZL20" s="321"/>
      <c r="BZM20" s="321"/>
      <c r="BZN20" s="321"/>
      <c r="BZO20" s="321"/>
      <c r="BZP20" s="321"/>
      <c r="BZQ20" s="321"/>
      <c r="BZR20" s="321"/>
      <c r="BZS20" s="321"/>
      <c r="BZT20" s="321"/>
      <c r="BZU20" s="321"/>
      <c r="BZV20" s="321"/>
      <c r="BZW20" s="321"/>
      <c r="BZX20" s="321"/>
      <c r="BZY20" s="321"/>
      <c r="BZZ20" s="321"/>
      <c r="CAA20" s="321"/>
      <c r="CAB20" s="321"/>
      <c r="CAC20" s="321"/>
      <c r="CAD20" s="321"/>
      <c r="CAE20" s="321"/>
      <c r="CAF20" s="321"/>
      <c r="CAG20" s="321"/>
      <c r="CAH20" s="321"/>
      <c r="CAI20" s="321"/>
      <c r="CAJ20" s="321"/>
      <c r="CAK20" s="321"/>
      <c r="CAL20" s="321"/>
      <c r="CAM20" s="321"/>
      <c r="CAN20" s="321"/>
      <c r="CAO20" s="321"/>
      <c r="CAP20" s="321"/>
      <c r="CAQ20" s="321"/>
      <c r="CAR20" s="321"/>
      <c r="CAS20" s="321"/>
      <c r="CAT20" s="321"/>
      <c r="CAU20" s="321"/>
      <c r="CAV20" s="321"/>
      <c r="CAW20" s="321"/>
      <c r="CAX20" s="321"/>
      <c r="CAY20" s="321"/>
      <c r="CAZ20" s="321"/>
      <c r="CBA20" s="321"/>
      <c r="CBB20" s="321"/>
      <c r="CBC20" s="321"/>
      <c r="CBD20" s="321"/>
      <c r="CBE20" s="321"/>
      <c r="CBF20" s="321"/>
      <c r="CBG20" s="321"/>
      <c r="CBH20" s="321"/>
      <c r="CBI20" s="321"/>
      <c r="CBJ20" s="321"/>
      <c r="CBK20" s="321"/>
      <c r="CBL20" s="321"/>
      <c r="CBM20" s="321"/>
      <c r="CBN20" s="321"/>
      <c r="CBO20" s="321"/>
      <c r="CBP20" s="321"/>
      <c r="CBQ20" s="321"/>
      <c r="CBR20" s="321"/>
      <c r="CBS20" s="321"/>
      <c r="CBT20" s="321"/>
      <c r="CBU20" s="321"/>
      <c r="CBV20" s="321"/>
      <c r="CBW20" s="321"/>
      <c r="CBX20" s="321"/>
      <c r="CBY20" s="321"/>
      <c r="CBZ20" s="321"/>
      <c r="CCA20" s="321"/>
      <c r="CCB20" s="321"/>
      <c r="CCC20" s="321"/>
      <c r="CCD20" s="321"/>
      <c r="CCE20" s="321"/>
      <c r="CCF20" s="321"/>
      <c r="CCG20" s="321"/>
      <c r="CCH20" s="321"/>
      <c r="CCI20" s="321"/>
      <c r="CCJ20" s="321"/>
      <c r="CCK20" s="321"/>
      <c r="CCL20" s="321"/>
      <c r="CCM20" s="321"/>
      <c r="CCN20" s="321"/>
      <c r="CCO20" s="321"/>
      <c r="CCP20" s="321"/>
      <c r="CCQ20" s="321"/>
      <c r="CCR20" s="321"/>
      <c r="CCS20" s="321"/>
      <c r="CCT20" s="321"/>
      <c r="CCU20" s="321"/>
      <c r="CCV20" s="321"/>
      <c r="CCW20" s="321"/>
      <c r="CCX20" s="321"/>
      <c r="CCY20" s="321"/>
      <c r="CCZ20" s="321"/>
      <c r="CDA20" s="321"/>
      <c r="CDB20" s="321"/>
      <c r="CDC20" s="321"/>
      <c r="CDD20" s="321"/>
      <c r="CDE20" s="321"/>
      <c r="CDF20" s="321"/>
      <c r="CDG20" s="321"/>
      <c r="CDH20" s="321"/>
      <c r="CDI20" s="321"/>
      <c r="CDJ20" s="321"/>
      <c r="CDK20" s="321"/>
      <c r="CDL20" s="321"/>
      <c r="CDM20" s="321"/>
      <c r="CDN20" s="321"/>
      <c r="CDO20" s="321"/>
      <c r="CDP20" s="321"/>
      <c r="CDQ20" s="321"/>
      <c r="CDR20" s="321"/>
      <c r="CDS20" s="321"/>
      <c r="CDT20" s="321"/>
      <c r="CDU20" s="321"/>
      <c r="CDV20" s="321"/>
      <c r="CDW20" s="321"/>
      <c r="CDX20" s="321"/>
      <c r="CDY20" s="321"/>
      <c r="CDZ20" s="321"/>
      <c r="CEA20" s="321"/>
      <c r="CEB20" s="321"/>
      <c r="CEC20" s="321"/>
      <c r="CED20" s="321"/>
      <c r="CEE20" s="321"/>
      <c r="CEF20" s="321"/>
      <c r="CEG20" s="321"/>
      <c r="CEH20" s="321"/>
      <c r="CEI20" s="321"/>
      <c r="CEJ20" s="321"/>
      <c r="CEK20" s="321"/>
      <c r="CEL20" s="321"/>
      <c r="CEM20" s="321"/>
      <c r="CEN20" s="321"/>
      <c r="CEO20" s="321"/>
      <c r="CEP20" s="321"/>
      <c r="CEQ20" s="321"/>
      <c r="CER20" s="321"/>
      <c r="CES20" s="321"/>
      <c r="CET20" s="321"/>
      <c r="CEU20" s="321"/>
      <c r="CEV20" s="321"/>
      <c r="CEW20" s="321"/>
      <c r="CEX20" s="321"/>
      <c r="CEY20" s="321"/>
      <c r="CEZ20" s="321"/>
      <c r="CFA20" s="321"/>
      <c r="CFB20" s="321"/>
      <c r="CFC20" s="321"/>
      <c r="CFD20" s="321"/>
      <c r="CFE20" s="321"/>
      <c r="CFF20" s="321"/>
      <c r="CFG20" s="321"/>
      <c r="CFH20" s="321"/>
      <c r="CFI20" s="321"/>
      <c r="CFJ20" s="321"/>
      <c r="CFK20" s="321"/>
      <c r="CFL20" s="321"/>
      <c r="CFM20" s="321"/>
      <c r="CFN20" s="321"/>
      <c r="CFO20" s="321"/>
      <c r="CFP20" s="321"/>
      <c r="CFQ20" s="321"/>
      <c r="CFR20" s="321"/>
      <c r="CFS20" s="321"/>
      <c r="CFT20" s="321"/>
      <c r="CFU20" s="321"/>
      <c r="CFV20" s="321"/>
      <c r="CFW20" s="321"/>
      <c r="CFX20" s="321"/>
      <c r="CFY20" s="321"/>
      <c r="CFZ20" s="321"/>
      <c r="CGA20" s="321"/>
      <c r="CGB20" s="321"/>
      <c r="CGC20" s="321"/>
      <c r="CGD20" s="321"/>
      <c r="CGE20" s="321"/>
      <c r="CGF20" s="321"/>
      <c r="CGG20" s="321"/>
      <c r="CGH20" s="321"/>
      <c r="CGI20" s="321"/>
      <c r="CGJ20" s="321"/>
      <c r="CGK20" s="321"/>
      <c r="CGL20" s="321"/>
      <c r="CGM20" s="321"/>
      <c r="CGN20" s="321"/>
      <c r="CGO20" s="321"/>
      <c r="CGP20" s="321"/>
      <c r="CGQ20" s="321"/>
      <c r="CGR20" s="321"/>
      <c r="CGS20" s="321"/>
      <c r="CGT20" s="321"/>
      <c r="CGU20" s="321"/>
      <c r="CGV20" s="321"/>
      <c r="CGW20" s="321"/>
      <c r="CGX20" s="321"/>
      <c r="CGY20" s="321"/>
      <c r="CGZ20" s="321"/>
      <c r="CHA20" s="321"/>
      <c r="CHB20" s="321"/>
      <c r="CHC20" s="321"/>
      <c r="CHD20" s="321"/>
      <c r="CHE20" s="321"/>
      <c r="CHF20" s="321"/>
      <c r="CHG20" s="321"/>
      <c r="CHH20" s="321"/>
      <c r="CHI20" s="321"/>
      <c r="CHJ20" s="321"/>
      <c r="CHK20" s="321"/>
      <c r="CHL20" s="321"/>
      <c r="CHM20" s="321"/>
      <c r="CHN20" s="321"/>
      <c r="CHO20" s="321"/>
      <c r="CHP20" s="321"/>
      <c r="CHQ20" s="321"/>
      <c r="CHR20" s="321"/>
      <c r="CHS20" s="321"/>
      <c r="CHT20" s="321"/>
      <c r="CHU20" s="321"/>
      <c r="CHV20" s="321"/>
      <c r="CHW20" s="321"/>
      <c r="CHX20" s="321"/>
      <c r="CHY20" s="321"/>
      <c r="CHZ20" s="321"/>
      <c r="CIA20" s="321"/>
      <c r="CIB20" s="321"/>
      <c r="CIC20" s="321"/>
      <c r="CID20" s="321"/>
      <c r="CIE20" s="321"/>
      <c r="CIF20" s="321"/>
      <c r="CIG20" s="321"/>
      <c r="CIH20" s="321"/>
      <c r="CII20" s="321"/>
      <c r="CIJ20" s="321"/>
      <c r="CIK20" s="321"/>
      <c r="CIL20" s="321"/>
      <c r="CIM20" s="321"/>
      <c r="CIN20" s="321"/>
      <c r="CIO20" s="321"/>
      <c r="CIP20" s="321"/>
      <c r="CIQ20" s="321"/>
      <c r="CIR20" s="321"/>
      <c r="CIS20" s="321"/>
      <c r="CIT20" s="321"/>
      <c r="CIU20" s="321"/>
      <c r="CIV20" s="321"/>
      <c r="CIW20" s="321"/>
      <c r="CIX20" s="321"/>
      <c r="CIY20" s="321"/>
      <c r="CIZ20" s="321"/>
      <c r="CJA20" s="321"/>
      <c r="CJB20" s="321"/>
      <c r="CJC20" s="321"/>
      <c r="CJD20" s="321"/>
      <c r="CJE20" s="321"/>
      <c r="CJF20" s="321"/>
      <c r="CJG20" s="321"/>
      <c r="CJH20" s="321"/>
      <c r="CJI20" s="321"/>
      <c r="CJJ20" s="321"/>
      <c r="CJK20" s="321"/>
      <c r="CJL20" s="321"/>
      <c r="CJM20" s="321"/>
      <c r="CJN20" s="321"/>
      <c r="CJO20" s="321"/>
      <c r="CJP20" s="321"/>
      <c r="CJQ20" s="321"/>
      <c r="CJR20" s="321"/>
      <c r="CJS20" s="321"/>
      <c r="CJT20" s="321"/>
      <c r="CJU20" s="321"/>
      <c r="CJV20" s="321"/>
      <c r="CJW20" s="321"/>
      <c r="CJX20" s="321"/>
      <c r="CJY20" s="321"/>
      <c r="CJZ20" s="321"/>
      <c r="CKA20" s="321"/>
      <c r="CKB20" s="321"/>
      <c r="CKC20" s="321"/>
      <c r="CKD20" s="321"/>
      <c r="CKE20" s="321"/>
      <c r="CKF20" s="321"/>
      <c r="CKG20" s="321"/>
      <c r="CKH20" s="321"/>
      <c r="CKI20" s="321"/>
      <c r="CKJ20" s="321"/>
      <c r="CKK20" s="321"/>
      <c r="CKL20" s="321"/>
      <c r="CKM20" s="321"/>
      <c r="CKN20" s="321"/>
      <c r="CKO20" s="321"/>
      <c r="CKP20" s="321"/>
      <c r="CKQ20" s="321"/>
      <c r="CKR20" s="321"/>
      <c r="CKS20" s="321"/>
      <c r="CKT20" s="321"/>
      <c r="CKU20" s="321"/>
      <c r="CKV20" s="321"/>
      <c r="CKW20" s="321"/>
      <c r="CKX20" s="321"/>
      <c r="CKY20" s="321"/>
      <c r="CKZ20" s="321"/>
      <c r="CLA20" s="321"/>
      <c r="CLB20" s="321"/>
      <c r="CLC20" s="321"/>
      <c r="CLD20" s="321"/>
      <c r="CLE20" s="321"/>
      <c r="CLF20" s="321"/>
      <c r="CLG20" s="321"/>
      <c r="CLH20" s="321"/>
      <c r="CLI20" s="321"/>
      <c r="CLJ20" s="321"/>
      <c r="CLK20" s="321"/>
      <c r="CLL20" s="321"/>
      <c r="CLM20" s="321"/>
      <c r="CLN20" s="321"/>
      <c r="CLO20" s="321"/>
      <c r="CLP20" s="321"/>
      <c r="CLQ20" s="321"/>
      <c r="CLR20" s="321"/>
      <c r="CLS20" s="321"/>
      <c r="CLT20" s="321"/>
      <c r="CLU20" s="321"/>
      <c r="CLV20" s="321"/>
      <c r="CLW20" s="321"/>
      <c r="CLX20" s="321"/>
      <c r="CLY20" s="321"/>
      <c r="CLZ20" s="321"/>
      <c r="CMA20" s="321"/>
      <c r="CMB20" s="321"/>
      <c r="CMC20" s="321"/>
      <c r="CMD20" s="321"/>
      <c r="CME20" s="321"/>
      <c r="CMF20" s="321"/>
      <c r="CMG20" s="321"/>
      <c r="CMH20" s="321"/>
      <c r="CMI20" s="321"/>
      <c r="CMJ20" s="321"/>
      <c r="CMK20" s="321"/>
      <c r="CML20" s="321"/>
      <c r="CMM20" s="321"/>
      <c r="CMN20" s="321"/>
      <c r="CMO20" s="321"/>
      <c r="CMP20" s="321"/>
      <c r="CMQ20" s="321"/>
      <c r="CMR20" s="321"/>
      <c r="CMS20" s="321"/>
      <c r="CMT20" s="321"/>
      <c r="CMU20" s="321"/>
      <c r="CMV20" s="321"/>
      <c r="CMW20" s="321"/>
      <c r="CMX20" s="321"/>
      <c r="CMY20" s="321"/>
      <c r="CMZ20" s="321"/>
      <c r="CNA20" s="321"/>
      <c r="CNB20" s="321"/>
      <c r="CNC20" s="321"/>
      <c r="CND20" s="321"/>
      <c r="CNE20" s="321"/>
      <c r="CNF20" s="321"/>
      <c r="CNG20" s="321"/>
      <c r="CNH20" s="321"/>
      <c r="CNI20" s="321"/>
      <c r="CNJ20" s="321"/>
      <c r="CNK20" s="321"/>
      <c r="CNL20" s="321"/>
      <c r="CNM20" s="321"/>
      <c r="CNN20" s="321"/>
      <c r="CNO20" s="321"/>
      <c r="CNP20" s="321"/>
      <c r="CNQ20" s="321"/>
      <c r="CNR20" s="321"/>
      <c r="CNS20" s="321"/>
      <c r="CNT20" s="321"/>
      <c r="CNU20" s="321"/>
      <c r="CNV20" s="321"/>
      <c r="CNW20" s="321"/>
      <c r="CNX20" s="321"/>
      <c r="CNY20" s="321"/>
      <c r="CNZ20" s="321"/>
      <c r="COA20" s="321"/>
      <c r="COB20" s="321"/>
      <c r="COC20" s="321"/>
      <c r="COD20" s="321"/>
      <c r="COE20" s="321"/>
      <c r="COF20" s="321"/>
      <c r="COG20" s="321"/>
      <c r="COH20" s="321"/>
      <c r="COI20" s="321"/>
      <c r="COJ20" s="321"/>
      <c r="COK20" s="321"/>
      <c r="COL20" s="321"/>
      <c r="COM20" s="321"/>
      <c r="CON20" s="321"/>
      <c r="COO20" s="321"/>
      <c r="COP20" s="321"/>
      <c r="COQ20" s="321"/>
      <c r="COR20" s="321"/>
      <c r="COS20" s="321"/>
      <c r="COT20" s="321"/>
      <c r="COU20" s="321"/>
      <c r="COV20" s="321"/>
      <c r="COW20" s="321"/>
      <c r="COX20" s="321"/>
      <c r="COY20" s="321"/>
      <c r="COZ20" s="321"/>
      <c r="CPA20" s="321"/>
      <c r="CPB20" s="321"/>
      <c r="CPC20" s="321"/>
      <c r="CPD20" s="321"/>
      <c r="CPE20" s="321"/>
      <c r="CPF20" s="321"/>
      <c r="CPG20" s="321"/>
      <c r="CPH20" s="321"/>
      <c r="CPI20" s="321"/>
      <c r="CPJ20" s="321"/>
      <c r="CPK20" s="321"/>
      <c r="CPL20" s="321"/>
      <c r="CPM20" s="321"/>
      <c r="CPN20" s="321"/>
      <c r="CPO20" s="321"/>
      <c r="CPP20" s="321"/>
      <c r="CPQ20" s="321"/>
      <c r="CPR20" s="321"/>
      <c r="CPS20" s="321"/>
      <c r="CPT20" s="321"/>
      <c r="CPU20" s="321"/>
      <c r="CPV20" s="321"/>
      <c r="CPW20" s="321"/>
      <c r="CPX20" s="321"/>
      <c r="CPY20" s="321"/>
      <c r="CPZ20" s="321"/>
      <c r="CQA20" s="321"/>
      <c r="CQB20" s="321"/>
      <c r="CQC20" s="321"/>
      <c r="CQD20" s="321"/>
      <c r="CQE20" s="321"/>
      <c r="CQF20" s="321"/>
      <c r="CQG20" s="321"/>
      <c r="CQH20" s="321"/>
      <c r="CQI20" s="321"/>
      <c r="CQJ20" s="321"/>
      <c r="CQK20" s="321"/>
      <c r="CQL20" s="321"/>
      <c r="CQM20" s="321"/>
      <c r="CQN20" s="321"/>
      <c r="CQO20" s="321"/>
      <c r="CQP20" s="321"/>
      <c r="CQQ20" s="321"/>
      <c r="CQR20" s="321"/>
      <c r="CQS20" s="321"/>
      <c r="CQT20" s="321"/>
      <c r="CQU20" s="321"/>
      <c r="CQV20" s="321"/>
      <c r="CQW20" s="321"/>
      <c r="CQX20" s="321"/>
      <c r="CQY20" s="321"/>
      <c r="CQZ20" s="321"/>
      <c r="CRA20" s="321"/>
      <c r="CRB20" s="321"/>
      <c r="CRC20" s="321"/>
      <c r="CRD20" s="321"/>
      <c r="CRE20" s="321"/>
      <c r="CRF20" s="321"/>
      <c r="CRG20" s="321"/>
      <c r="CRH20" s="321"/>
      <c r="CRI20" s="321"/>
      <c r="CRJ20" s="321"/>
      <c r="CRK20" s="321"/>
      <c r="CRL20" s="321"/>
      <c r="CRM20" s="321"/>
      <c r="CRN20" s="321"/>
      <c r="CRO20" s="321"/>
      <c r="CRP20" s="321"/>
      <c r="CRQ20" s="321"/>
      <c r="CRR20" s="321"/>
      <c r="CRS20" s="321"/>
      <c r="CRT20" s="321"/>
      <c r="CRU20" s="321"/>
      <c r="CRV20" s="321"/>
      <c r="CRW20" s="321"/>
      <c r="CRX20" s="321"/>
      <c r="CRY20" s="321"/>
      <c r="CRZ20" s="321"/>
      <c r="CSA20" s="321"/>
      <c r="CSB20" s="321"/>
      <c r="CSC20" s="321"/>
      <c r="CSD20" s="321"/>
      <c r="CSE20" s="321"/>
      <c r="CSF20" s="321"/>
      <c r="CSG20" s="321"/>
      <c r="CSH20" s="321"/>
      <c r="CSI20" s="321"/>
      <c r="CSJ20" s="321"/>
      <c r="CSK20" s="321"/>
      <c r="CSL20" s="321"/>
      <c r="CSM20" s="321"/>
      <c r="CSN20" s="321"/>
      <c r="CSO20" s="321"/>
      <c r="CSP20" s="321"/>
      <c r="CSQ20" s="321"/>
      <c r="CSR20" s="321"/>
      <c r="CSS20" s="321"/>
      <c r="CST20" s="321"/>
      <c r="CSU20" s="321"/>
      <c r="CSV20" s="321"/>
      <c r="CSW20" s="321"/>
      <c r="CSX20" s="321"/>
      <c r="CSY20" s="321"/>
      <c r="CSZ20" s="321"/>
      <c r="CTA20" s="321"/>
      <c r="CTB20" s="321"/>
      <c r="CTC20" s="321"/>
      <c r="CTD20" s="321"/>
      <c r="CTE20" s="321"/>
      <c r="CTF20" s="321"/>
      <c r="CTG20" s="321"/>
      <c r="CTH20" s="321"/>
      <c r="CTI20" s="321"/>
      <c r="CTJ20" s="321"/>
      <c r="CTK20" s="321"/>
      <c r="CTL20" s="321"/>
      <c r="CTM20" s="321"/>
      <c r="CTN20" s="321"/>
      <c r="CTO20" s="321"/>
      <c r="CTP20" s="321"/>
      <c r="CTQ20" s="321"/>
      <c r="CTR20" s="321"/>
      <c r="CTS20" s="321"/>
      <c r="CTT20" s="321"/>
      <c r="CTU20" s="321"/>
      <c r="CTV20" s="321"/>
      <c r="CTW20" s="321"/>
      <c r="CTX20" s="321"/>
      <c r="CTY20" s="321"/>
      <c r="CTZ20" s="321"/>
      <c r="CUA20" s="321"/>
      <c r="CUB20" s="321"/>
      <c r="CUC20" s="321"/>
      <c r="CUD20" s="321"/>
      <c r="CUE20" s="321"/>
      <c r="CUF20" s="321"/>
      <c r="CUG20" s="321"/>
      <c r="CUH20" s="321"/>
      <c r="CUI20" s="321"/>
      <c r="CUJ20" s="321"/>
      <c r="CUK20" s="321"/>
      <c r="CUL20" s="321"/>
      <c r="CUM20" s="321"/>
      <c r="CUN20" s="321"/>
      <c r="CUO20" s="321"/>
      <c r="CUP20" s="321"/>
      <c r="CUQ20" s="321"/>
      <c r="CUR20" s="321"/>
      <c r="CUS20" s="321"/>
      <c r="CUT20" s="321"/>
      <c r="CUU20" s="321"/>
      <c r="CUV20" s="321"/>
      <c r="CUW20" s="321"/>
      <c r="CUX20" s="321"/>
      <c r="CUY20" s="321"/>
      <c r="CUZ20" s="321"/>
      <c r="CVA20" s="321"/>
      <c r="CVB20" s="321"/>
      <c r="CVC20" s="321"/>
      <c r="CVD20" s="321"/>
      <c r="CVE20" s="321"/>
      <c r="CVF20" s="321"/>
      <c r="CVG20" s="321"/>
      <c r="CVH20" s="321"/>
      <c r="CVI20" s="321"/>
      <c r="CVJ20" s="321"/>
      <c r="CVK20" s="321"/>
      <c r="CVL20" s="321"/>
      <c r="CVM20" s="321"/>
      <c r="CVN20" s="321"/>
      <c r="CVO20" s="321"/>
      <c r="CVP20" s="321"/>
      <c r="CVQ20" s="321"/>
      <c r="CVR20" s="321"/>
      <c r="CVS20" s="321"/>
      <c r="CVT20" s="321"/>
      <c r="CVU20" s="321"/>
      <c r="CVV20" s="321"/>
      <c r="CVW20" s="321"/>
      <c r="CVX20" s="321"/>
      <c r="CVY20" s="321"/>
      <c r="CVZ20" s="321"/>
      <c r="CWA20" s="321"/>
      <c r="CWB20" s="321"/>
      <c r="CWC20" s="321"/>
      <c r="CWD20" s="321"/>
      <c r="CWE20" s="321"/>
      <c r="CWF20" s="321"/>
      <c r="CWG20" s="321"/>
      <c r="CWH20" s="321"/>
      <c r="CWI20" s="321"/>
      <c r="CWJ20" s="321"/>
      <c r="CWK20" s="321"/>
      <c r="CWL20" s="321"/>
      <c r="CWM20" s="321"/>
      <c r="CWN20" s="321"/>
      <c r="CWO20" s="321"/>
      <c r="CWP20" s="321"/>
      <c r="CWQ20" s="321"/>
      <c r="CWR20" s="321"/>
      <c r="CWS20" s="321"/>
      <c r="CWT20" s="321"/>
      <c r="CWU20" s="321"/>
      <c r="CWV20" s="321"/>
      <c r="CWW20" s="321"/>
      <c r="CWX20" s="321"/>
      <c r="CWY20" s="321"/>
      <c r="CWZ20" s="321"/>
      <c r="CXA20" s="321"/>
      <c r="CXB20" s="321"/>
      <c r="CXC20" s="321"/>
      <c r="CXD20" s="321"/>
      <c r="CXE20" s="321"/>
      <c r="CXF20" s="321"/>
      <c r="CXG20" s="321"/>
      <c r="CXH20" s="321"/>
      <c r="CXI20" s="321"/>
      <c r="CXJ20" s="321"/>
      <c r="CXK20" s="321"/>
      <c r="CXL20" s="321"/>
      <c r="CXM20" s="321"/>
      <c r="CXN20" s="321"/>
      <c r="CXO20" s="321"/>
      <c r="CXP20" s="321"/>
      <c r="CXQ20" s="321"/>
      <c r="CXR20" s="321"/>
      <c r="CXS20" s="321"/>
      <c r="CXT20" s="321"/>
      <c r="CXU20" s="321"/>
      <c r="CXV20" s="321"/>
      <c r="CXW20" s="321"/>
      <c r="CXX20" s="321"/>
      <c r="CXY20" s="321"/>
      <c r="CXZ20" s="321"/>
      <c r="CYA20" s="321"/>
      <c r="CYB20" s="321"/>
      <c r="CYC20" s="321"/>
      <c r="CYD20" s="321"/>
      <c r="CYE20" s="321"/>
      <c r="CYF20" s="321"/>
      <c r="CYG20" s="321"/>
      <c r="CYH20" s="321"/>
      <c r="CYI20" s="321"/>
      <c r="CYJ20" s="321"/>
      <c r="CYK20" s="321"/>
      <c r="CYL20" s="321"/>
      <c r="CYM20" s="321"/>
      <c r="CYN20" s="321"/>
      <c r="CYO20" s="321"/>
      <c r="CYP20" s="321"/>
      <c r="CYQ20" s="321"/>
      <c r="CYR20" s="321"/>
      <c r="CYS20" s="321"/>
      <c r="CYT20" s="321"/>
      <c r="CYU20" s="321"/>
      <c r="CYV20" s="321"/>
      <c r="CYW20" s="321"/>
      <c r="CYX20" s="321"/>
      <c r="CYY20" s="321"/>
      <c r="CYZ20" s="321"/>
      <c r="CZA20" s="321"/>
      <c r="CZB20" s="321"/>
      <c r="CZC20" s="321"/>
      <c r="CZD20" s="321"/>
      <c r="CZE20" s="321"/>
      <c r="CZF20" s="321"/>
      <c r="CZG20" s="321"/>
      <c r="CZH20" s="321"/>
      <c r="CZI20" s="321"/>
      <c r="CZJ20" s="321"/>
      <c r="CZK20" s="321"/>
      <c r="CZL20" s="321"/>
      <c r="CZM20" s="321"/>
      <c r="CZN20" s="321"/>
      <c r="CZO20" s="321"/>
      <c r="CZP20" s="321"/>
      <c r="CZQ20" s="321"/>
      <c r="CZR20" s="321"/>
      <c r="CZS20" s="321"/>
      <c r="CZT20" s="321"/>
      <c r="CZU20" s="321"/>
      <c r="CZV20" s="321"/>
      <c r="CZW20" s="321"/>
      <c r="CZX20" s="321"/>
      <c r="CZY20" s="321"/>
      <c r="CZZ20" s="321"/>
      <c r="DAA20" s="321"/>
      <c r="DAB20" s="321"/>
      <c r="DAC20" s="321"/>
      <c r="DAD20" s="321"/>
      <c r="DAE20" s="321"/>
      <c r="DAF20" s="321"/>
      <c r="DAG20" s="321"/>
      <c r="DAH20" s="321"/>
      <c r="DAI20" s="321"/>
      <c r="DAJ20" s="321"/>
      <c r="DAK20" s="321"/>
      <c r="DAL20" s="321"/>
      <c r="DAM20" s="321"/>
      <c r="DAN20" s="321"/>
      <c r="DAO20" s="321"/>
      <c r="DAP20" s="321"/>
      <c r="DAQ20" s="321"/>
      <c r="DAR20" s="321"/>
      <c r="DAS20" s="321"/>
      <c r="DAT20" s="321"/>
      <c r="DAU20" s="321"/>
      <c r="DAV20" s="321"/>
      <c r="DAW20" s="321"/>
      <c r="DAX20" s="321"/>
      <c r="DAY20" s="321"/>
      <c r="DAZ20" s="321"/>
      <c r="DBA20" s="321"/>
      <c r="DBB20" s="321"/>
      <c r="DBC20" s="321"/>
      <c r="DBD20" s="321"/>
      <c r="DBE20" s="321"/>
      <c r="DBF20" s="321"/>
      <c r="DBG20" s="321"/>
      <c r="DBH20" s="321"/>
      <c r="DBI20" s="321"/>
      <c r="DBJ20" s="321"/>
      <c r="DBK20" s="321"/>
      <c r="DBL20" s="321"/>
      <c r="DBM20" s="321"/>
      <c r="DBN20" s="321"/>
      <c r="DBO20" s="321"/>
      <c r="DBP20" s="321"/>
      <c r="DBQ20" s="321"/>
      <c r="DBR20" s="321"/>
      <c r="DBS20" s="321"/>
      <c r="DBT20" s="321"/>
      <c r="DBU20" s="321"/>
      <c r="DBV20" s="321"/>
      <c r="DBW20" s="321"/>
      <c r="DBX20" s="321"/>
      <c r="DBY20" s="321"/>
      <c r="DBZ20" s="321"/>
      <c r="DCA20" s="321"/>
      <c r="DCB20" s="321"/>
      <c r="DCC20" s="321"/>
      <c r="DCD20" s="321"/>
      <c r="DCE20" s="321"/>
      <c r="DCF20" s="321"/>
      <c r="DCG20" s="321"/>
      <c r="DCH20" s="321"/>
      <c r="DCI20" s="321"/>
      <c r="DCJ20" s="321"/>
      <c r="DCK20" s="321"/>
      <c r="DCL20" s="321"/>
      <c r="DCM20" s="321"/>
      <c r="DCN20" s="321"/>
      <c r="DCO20" s="321"/>
      <c r="DCP20" s="321"/>
      <c r="DCQ20" s="321"/>
      <c r="DCR20" s="321"/>
      <c r="DCS20" s="321"/>
      <c r="DCT20" s="321"/>
      <c r="DCU20" s="321"/>
      <c r="DCV20" s="321"/>
      <c r="DCW20" s="321"/>
      <c r="DCX20" s="321"/>
      <c r="DCY20" s="321"/>
      <c r="DCZ20" s="321"/>
      <c r="DDA20" s="321"/>
      <c r="DDB20" s="321"/>
      <c r="DDC20" s="321"/>
      <c r="DDD20" s="321"/>
      <c r="DDE20" s="321"/>
      <c r="DDF20" s="321"/>
      <c r="DDG20" s="321"/>
      <c r="DDH20" s="321"/>
      <c r="DDI20" s="321"/>
      <c r="DDJ20" s="321"/>
      <c r="DDK20" s="321"/>
      <c r="DDL20" s="321"/>
      <c r="DDM20" s="321"/>
      <c r="DDN20" s="321"/>
      <c r="DDO20" s="321"/>
      <c r="DDP20" s="321"/>
      <c r="DDQ20" s="321"/>
      <c r="DDR20" s="321"/>
      <c r="DDS20" s="321"/>
      <c r="DDT20" s="321"/>
      <c r="DDU20" s="321"/>
      <c r="DDV20" s="321"/>
      <c r="DDW20" s="321"/>
      <c r="DDX20" s="321"/>
      <c r="DDY20" s="321"/>
      <c r="DDZ20" s="321"/>
      <c r="DEA20" s="321"/>
      <c r="DEB20" s="321"/>
      <c r="DEC20" s="321"/>
      <c r="DED20" s="321"/>
      <c r="DEE20" s="321"/>
      <c r="DEF20" s="321"/>
      <c r="DEG20" s="321"/>
      <c r="DEH20" s="321"/>
      <c r="DEI20" s="321"/>
      <c r="DEJ20" s="321"/>
      <c r="DEK20" s="321"/>
      <c r="DEL20" s="321"/>
      <c r="DEM20" s="321"/>
      <c r="DEN20" s="321"/>
      <c r="DEO20" s="321"/>
      <c r="DEP20" s="321"/>
      <c r="DEQ20" s="321"/>
      <c r="DER20" s="321"/>
      <c r="DES20" s="321"/>
      <c r="DET20" s="321"/>
      <c r="DEU20" s="321"/>
      <c r="DEV20" s="321"/>
      <c r="DEW20" s="321"/>
      <c r="DEX20" s="321"/>
      <c r="DEY20" s="321"/>
      <c r="DEZ20" s="321"/>
      <c r="DFA20" s="321"/>
      <c r="DFB20" s="321"/>
      <c r="DFC20" s="321"/>
      <c r="DFD20" s="321"/>
      <c r="DFE20" s="321"/>
      <c r="DFF20" s="321"/>
      <c r="DFG20" s="321"/>
      <c r="DFH20" s="321"/>
      <c r="DFI20" s="321"/>
      <c r="DFJ20" s="321"/>
      <c r="DFK20" s="321"/>
      <c r="DFL20" s="321"/>
      <c r="DFM20" s="321"/>
      <c r="DFN20" s="321"/>
      <c r="DFO20" s="321"/>
      <c r="DFP20" s="321"/>
      <c r="DFQ20" s="321"/>
      <c r="DFR20" s="321"/>
      <c r="DFS20" s="321"/>
      <c r="DFT20" s="321"/>
      <c r="DFU20" s="321"/>
      <c r="DFV20" s="321"/>
      <c r="DFW20" s="321"/>
      <c r="DFX20" s="321"/>
      <c r="DFY20" s="321"/>
      <c r="DFZ20" s="321"/>
      <c r="DGA20" s="321"/>
      <c r="DGB20" s="321"/>
      <c r="DGC20" s="321"/>
      <c r="DGD20" s="321"/>
      <c r="DGE20" s="321"/>
      <c r="DGF20" s="321"/>
      <c r="DGG20" s="321"/>
      <c r="DGH20" s="321"/>
      <c r="DGI20" s="321"/>
      <c r="DGJ20" s="321"/>
      <c r="DGK20" s="321"/>
      <c r="DGL20" s="321"/>
      <c r="DGM20" s="321"/>
      <c r="DGN20" s="321"/>
      <c r="DGO20" s="321"/>
      <c r="DGP20" s="321"/>
      <c r="DGQ20" s="321"/>
      <c r="DGR20" s="321"/>
      <c r="DGS20" s="321"/>
      <c r="DGT20" s="321"/>
      <c r="DGU20" s="321"/>
      <c r="DGV20" s="321"/>
      <c r="DGW20" s="321"/>
      <c r="DGX20" s="321"/>
      <c r="DGY20" s="321"/>
      <c r="DGZ20" s="321"/>
      <c r="DHA20" s="321"/>
      <c r="DHB20" s="321"/>
      <c r="DHC20" s="321"/>
      <c r="DHD20" s="321"/>
      <c r="DHE20" s="321"/>
      <c r="DHF20" s="321"/>
      <c r="DHG20" s="321"/>
      <c r="DHH20" s="321"/>
      <c r="DHI20" s="321"/>
      <c r="DHJ20" s="321"/>
      <c r="DHK20" s="321"/>
      <c r="DHL20" s="321"/>
      <c r="DHM20" s="321"/>
      <c r="DHN20" s="321"/>
      <c r="DHO20" s="321"/>
      <c r="DHP20" s="321"/>
      <c r="DHQ20" s="321"/>
      <c r="DHR20" s="321"/>
      <c r="DHS20" s="321"/>
      <c r="DHT20" s="321"/>
      <c r="DHU20" s="321"/>
      <c r="DHV20" s="321"/>
      <c r="DHW20" s="321"/>
      <c r="DHX20" s="321"/>
      <c r="DHY20" s="321"/>
      <c r="DHZ20" s="321"/>
      <c r="DIA20" s="321"/>
      <c r="DIB20" s="321"/>
      <c r="DIC20" s="321"/>
      <c r="DID20" s="321"/>
      <c r="DIE20" s="321"/>
      <c r="DIF20" s="321"/>
      <c r="DIG20" s="321"/>
      <c r="DIH20" s="321"/>
      <c r="DII20" s="321"/>
      <c r="DIJ20" s="321"/>
      <c r="DIK20" s="321"/>
      <c r="DIL20" s="321"/>
      <c r="DIM20" s="321"/>
      <c r="DIN20" s="321"/>
      <c r="DIO20" s="321"/>
      <c r="DIP20" s="321"/>
      <c r="DIQ20" s="321"/>
      <c r="DIR20" s="321"/>
      <c r="DIS20" s="321"/>
      <c r="DIT20" s="321"/>
      <c r="DIU20" s="321"/>
      <c r="DIV20" s="321"/>
      <c r="DIW20" s="321"/>
      <c r="DIX20" s="321"/>
      <c r="DIY20" s="321"/>
      <c r="DIZ20" s="321"/>
      <c r="DJA20" s="321"/>
      <c r="DJB20" s="321"/>
      <c r="DJC20" s="321"/>
      <c r="DJD20" s="321"/>
      <c r="DJE20" s="321"/>
      <c r="DJF20" s="321"/>
      <c r="DJG20" s="321"/>
      <c r="DJH20" s="321"/>
      <c r="DJI20" s="321"/>
      <c r="DJJ20" s="321"/>
      <c r="DJK20" s="321"/>
      <c r="DJL20" s="321"/>
      <c r="DJM20" s="321"/>
      <c r="DJN20" s="321"/>
      <c r="DJO20" s="321"/>
      <c r="DJP20" s="321"/>
      <c r="DJQ20" s="321"/>
      <c r="DJR20" s="321"/>
      <c r="DJS20" s="321"/>
      <c r="DJT20" s="321"/>
      <c r="DJU20" s="321"/>
      <c r="DJV20" s="321"/>
      <c r="DJW20" s="321"/>
      <c r="DJX20" s="321"/>
      <c r="DJY20" s="321"/>
      <c r="DJZ20" s="321"/>
      <c r="DKA20" s="321"/>
      <c r="DKB20" s="321"/>
      <c r="DKC20" s="321"/>
      <c r="DKD20" s="321"/>
      <c r="DKE20" s="321"/>
      <c r="DKF20" s="321"/>
      <c r="DKG20" s="321"/>
      <c r="DKH20" s="321"/>
      <c r="DKI20" s="321"/>
      <c r="DKJ20" s="321"/>
      <c r="DKK20" s="321"/>
      <c r="DKL20" s="321"/>
      <c r="DKM20" s="321"/>
      <c r="DKN20" s="321"/>
      <c r="DKO20" s="321"/>
      <c r="DKP20" s="321"/>
      <c r="DKQ20" s="321"/>
      <c r="DKR20" s="321"/>
      <c r="DKS20" s="321"/>
      <c r="DKT20" s="321"/>
      <c r="DKU20" s="321"/>
      <c r="DKV20" s="321"/>
      <c r="DKW20" s="321"/>
      <c r="DKX20" s="321"/>
      <c r="DKY20" s="321"/>
      <c r="DKZ20" s="321"/>
      <c r="DLA20" s="321"/>
      <c r="DLB20" s="321"/>
      <c r="DLC20" s="321"/>
      <c r="DLD20" s="321"/>
      <c r="DLE20" s="321"/>
      <c r="DLF20" s="321"/>
      <c r="DLG20" s="321"/>
      <c r="DLH20" s="321"/>
      <c r="DLI20" s="321"/>
      <c r="DLJ20" s="321"/>
      <c r="DLK20" s="321"/>
      <c r="DLL20" s="321"/>
      <c r="DLM20" s="321"/>
      <c r="DLN20" s="321"/>
      <c r="DLO20" s="321"/>
      <c r="DLP20" s="321"/>
      <c r="DLQ20" s="321"/>
      <c r="DLR20" s="321"/>
      <c r="DLS20" s="321"/>
      <c r="DLT20" s="321"/>
      <c r="DLU20" s="321"/>
      <c r="DLV20" s="321"/>
      <c r="DLW20" s="321"/>
      <c r="DLX20" s="321"/>
      <c r="DLY20" s="321"/>
      <c r="DLZ20" s="321"/>
      <c r="DMA20" s="321"/>
      <c r="DMB20" s="321"/>
      <c r="DMC20" s="321"/>
      <c r="DMD20" s="321"/>
      <c r="DME20" s="321"/>
      <c r="DMF20" s="321"/>
      <c r="DMG20" s="321"/>
      <c r="DMH20" s="321"/>
      <c r="DMI20" s="321"/>
      <c r="DMJ20" s="321"/>
      <c r="DMK20" s="321"/>
      <c r="DML20" s="321"/>
      <c r="DMM20" s="321"/>
      <c r="DMN20" s="321"/>
      <c r="DMO20" s="321"/>
      <c r="DMP20" s="321"/>
      <c r="DMQ20" s="321"/>
      <c r="DMR20" s="321"/>
      <c r="DMS20" s="321"/>
      <c r="DMT20" s="321"/>
      <c r="DMU20" s="321"/>
      <c r="DMV20" s="321"/>
      <c r="DMW20" s="321"/>
      <c r="DMX20" s="321"/>
      <c r="DMY20" s="321"/>
      <c r="DMZ20" s="321"/>
      <c r="DNA20" s="321"/>
      <c r="DNB20" s="321"/>
      <c r="DNC20" s="321"/>
      <c r="DND20" s="321"/>
      <c r="DNE20" s="321"/>
      <c r="DNF20" s="321"/>
      <c r="DNG20" s="321"/>
      <c r="DNH20" s="321"/>
      <c r="DNI20" s="321"/>
      <c r="DNJ20" s="321"/>
      <c r="DNK20" s="321"/>
      <c r="DNL20" s="321"/>
      <c r="DNM20" s="321"/>
      <c r="DNN20" s="321"/>
      <c r="DNO20" s="321"/>
      <c r="DNP20" s="321"/>
      <c r="DNQ20" s="321"/>
      <c r="DNR20" s="321"/>
      <c r="DNS20" s="321"/>
      <c r="DNT20" s="321"/>
      <c r="DNU20" s="321"/>
      <c r="DNV20" s="321"/>
      <c r="DNW20" s="321"/>
      <c r="DNX20" s="321"/>
      <c r="DNY20" s="321"/>
      <c r="DNZ20" s="321"/>
      <c r="DOA20" s="321"/>
      <c r="DOB20" s="321"/>
      <c r="DOC20" s="321"/>
      <c r="DOD20" s="321"/>
      <c r="DOE20" s="321"/>
      <c r="DOF20" s="321"/>
      <c r="DOG20" s="321"/>
      <c r="DOH20" s="321"/>
      <c r="DOI20" s="321"/>
      <c r="DOJ20" s="321"/>
      <c r="DOK20" s="321"/>
      <c r="DOL20" s="321"/>
      <c r="DOM20" s="321"/>
      <c r="DON20" s="321"/>
      <c r="DOO20" s="321"/>
      <c r="DOP20" s="321"/>
      <c r="DOQ20" s="321"/>
      <c r="DOR20" s="321"/>
      <c r="DOS20" s="321"/>
      <c r="DOT20" s="321"/>
      <c r="DOU20" s="321"/>
      <c r="DOV20" s="321"/>
      <c r="DOW20" s="321"/>
      <c r="DOX20" s="321"/>
      <c r="DOY20" s="321"/>
      <c r="DOZ20" s="321"/>
      <c r="DPA20" s="321"/>
      <c r="DPB20" s="321"/>
      <c r="DPC20" s="321"/>
      <c r="DPD20" s="321"/>
      <c r="DPE20" s="321"/>
      <c r="DPF20" s="321"/>
      <c r="DPG20" s="321"/>
      <c r="DPH20" s="321"/>
      <c r="DPI20" s="321"/>
      <c r="DPJ20" s="321"/>
      <c r="DPK20" s="321"/>
      <c r="DPL20" s="321"/>
      <c r="DPM20" s="321"/>
      <c r="DPN20" s="321"/>
      <c r="DPO20" s="321"/>
      <c r="DPP20" s="321"/>
      <c r="DPQ20" s="321"/>
      <c r="DPR20" s="321"/>
      <c r="DPS20" s="321"/>
      <c r="DPT20" s="321"/>
      <c r="DPU20" s="321"/>
      <c r="DPV20" s="321"/>
      <c r="DPW20" s="321"/>
      <c r="DPX20" s="321"/>
      <c r="DPY20" s="321"/>
      <c r="DPZ20" s="321"/>
      <c r="DQA20" s="321"/>
      <c r="DQB20" s="321"/>
      <c r="DQC20" s="321"/>
      <c r="DQD20" s="321"/>
      <c r="DQE20" s="321"/>
      <c r="DQF20" s="321"/>
      <c r="DQG20" s="321"/>
      <c r="DQH20" s="321"/>
      <c r="DQI20" s="321"/>
      <c r="DQJ20" s="321"/>
      <c r="DQK20" s="321"/>
      <c r="DQL20" s="321"/>
      <c r="DQM20" s="321"/>
      <c r="DQN20" s="321"/>
      <c r="DQO20" s="321"/>
      <c r="DQP20" s="321"/>
      <c r="DQQ20" s="321"/>
      <c r="DQR20" s="321"/>
      <c r="DQS20" s="321"/>
      <c r="DQT20" s="321"/>
      <c r="DQU20" s="321"/>
      <c r="DQV20" s="321"/>
      <c r="DQW20" s="321"/>
      <c r="DQX20" s="321"/>
      <c r="DQY20" s="321"/>
      <c r="DQZ20" s="321"/>
      <c r="DRA20" s="321"/>
      <c r="DRB20" s="321"/>
      <c r="DRC20" s="321"/>
      <c r="DRD20" s="321"/>
      <c r="DRE20" s="321"/>
      <c r="DRF20" s="321"/>
      <c r="DRG20" s="321"/>
      <c r="DRH20" s="321"/>
      <c r="DRI20" s="321"/>
      <c r="DRJ20" s="321"/>
      <c r="DRK20" s="321"/>
      <c r="DRL20" s="321"/>
      <c r="DRM20" s="321"/>
      <c r="DRN20" s="321"/>
      <c r="DRO20" s="321"/>
      <c r="DRP20" s="321"/>
      <c r="DRQ20" s="321"/>
      <c r="DRR20" s="321"/>
      <c r="DRS20" s="321"/>
      <c r="DRT20" s="321"/>
      <c r="DRU20" s="321"/>
      <c r="DRV20" s="321"/>
      <c r="DRW20" s="321"/>
      <c r="DRX20" s="321"/>
      <c r="DRY20" s="321"/>
      <c r="DRZ20" s="321"/>
      <c r="DSA20" s="321"/>
      <c r="DSB20" s="321"/>
      <c r="DSC20" s="321"/>
      <c r="DSD20" s="321"/>
      <c r="DSE20" s="321"/>
      <c r="DSF20" s="321"/>
      <c r="DSG20" s="321"/>
      <c r="DSH20" s="321"/>
      <c r="DSI20" s="321"/>
      <c r="DSJ20" s="321"/>
      <c r="DSK20" s="321"/>
      <c r="DSL20" s="321"/>
      <c r="DSM20" s="321"/>
      <c r="DSN20" s="321"/>
      <c r="DSO20" s="321"/>
      <c r="DSP20" s="321"/>
      <c r="DSQ20" s="321"/>
      <c r="DSR20" s="321"/>
      <c r="DSS20" s="321"/>
      <c r="DST20" s="321"/>
      <c r="DSU20" s="321"/>
      <c r="DSV20" s="321"/>
      <c r="DSW20" s="321"/>
      <c r="DSX20" s="321"/>
      <c r="DSY20" s="321"/>
      <c r="DSZ20" s="321"/>
      <c r="DTA20" s="321"/>
      <c r="DTB20" s="321"/>
      <c r="DTC20" s="321"/>
      <c r="DTD20" s="321"/>
      <c r="DTE20" s="321"/>
      <c r="DTF20" s="321"/>
      <c r="DTG20" s="321"/>
      <c r="DTH20" s="321"/>
      <c r="DTI20" s="321"/>
      <c r="DTJ20" s="321"/>
      <c r="DTK20" s="321"/>
      <c r="DTL20" s="321"/>
      <c r="DTM20" s="321"/>
      <c r="DTN20" s="321"/>
      <c r="DTO20" s="321"/>
      <c r="DTP20" s="321"/>
      <c r="DTQ20" s="321"/>
      <c r="DTR20" s="321"/>
      <c r="DTS20" s="321"/>
      <c r="DTT20" s="321"/>
      <c r="DTU20" s="321"/>
      <c r="DTV20" s="321"/>
      <c r="DTW20" s="321"/>
      <c r="DTX20" s="321"/>
      <c r="DTY20" s="321"/>
      <c r="DTZ20" s="321"/>
      <c r="DUA20" s="321"/>
      <c r="DUB20" s="321"/>
      <c r="DUC20" s="321"/>
      <c r="DUD20" s="321"/>
      <c r="DUE20" s="321"/>
      <c r="DUF20" s="321"/>
      <c r="DUG20" s="321"/>
      <c r="DUH20" s="321"/>
      <c r="DUI20" s="321"/>
      <c r="DUJ20" s="321"/>
      <c r="DUK20" s="321"/>
      <c r="DUL20" s="321"/>
      <c r="DUM20" s="321"/>
      <c r="DUN20" s="321"/>
      <c r="DUO20" s="321"/>
      <c r="DUP20" s="321"/>
      <c r="DUQ20" s="321"/>
      <c r="DUR20" s="321"/>
      <c r="DUS20" s="321"/>
      <c r="DUT20" s="321"/>
      <c r="DUU20" s="321"/>
      <c r="DUV20" s="321"/>
      <c r="DUW20" s="321"/>
      <c r="DUX20" s="321"/>
      <c r="DUY20" s="321"/>
      <c r="DUZ20" s="321"/>
      <c r="DVA20" s="321"/>
      <c r="DVB20" s="321"/>
      <c r="DVC20" s="321"/>
      <c r="DVD20" s="321"/>
      <c r="DVE20" s="321"/>
      <c r="DVF20" s="321"/>
      <c r="DVG20" s="321"/>
      <c r="DVH20" s="321"/>
      <c r="DVI20" s="321"/>
      <c r="DVJ20" s="321"/>
      <c r="DVK20" s="321"/>
      <c r="DVL20" s="321"/>
      <c r="DVM20" s="321"/>
      <c r="DVN20" s="321"/>
      <c r="DVO20" s="321"/>
      <c r="DVP20" s="321"/>
      <c r="DVQ20" s="321"/>
      <c r="DVR20" s="321"/>
      <c r="DVS20" s="321"/>
      <c r="DVT20" s="321"/>
      <c r="DVU20" s="321"/>
      <c r="DVV20" s="321"/>
      <c r="DVW20" s="321"/>
      <c r="DVX20" s="321"/>
      <c r="DVY20" s="321"/>
      <c r="DVZ20" s="321"/>
      <c r="DWA20" s="321"/>
      <c r="DWB20" s="321"/>
      <c r="DWC20" s="321"/>
      <c r="DWD20" s="321"/>
      <c r="DWE20" s="321"/>
      <c r="DWF20" s="321"/>
      <c r="DWG20" s="321"/>
      <c r="DWH20" s="321"/>
      <c r="DWI20" s="321"/>
      <c r="DWJ20" s="321"/>
      <c r="DWK20" s="321"/>
      <c r="DWL20" s="321"/>
      <c r="DWM20" s="321"/>
      <c r="DWN20" s="321"/>
      <c r="DWO20" s="321"/>
      <c r="DWP20" s="321"/>
      <c r="DWQ20" s="321"/>
      <c r="DWR20" s="321"/>
      <c r="DWS20" s="321"/>
      <c r="DWT20" s="321"/>
      <c r="DWU20" s="321"/>
      <c r="DWV20" s="321"/>
      <c r="DWW20" s="321"/>
      <c r="DWX20" s="321"/>
      <c r="DWY20" s="321"/>
      <c r="DWZ20" s="321"/>
      <c r="DXA20" s="321"/>
      <c r="DXB20" s="321"/>
      <c r="DXC20" s="321"/>
      <c r="DXD20" s="321"/>
      <c r="DXE20" s="321"/>
      <c r="DXF20" s="321"/>
      <c r="DXG20" s="321"/>
      <c r="DXH20" s="321"/>
      <c r="DXI20" s="321"/>
      <c r="DXJ20" s="321"/>
      <c r="DXK20" s="321"/>
      <c r="DXL20" s="321"/>
      <c r="DXM20" s="321"/>
      <c r="DXN20" s="321"/>
      <c r="DXO20" s="321"/>
      <c r="DXP20" s="321"/>
      <c r="DXQ20" s="321"/>
      <c r="DXR20" s="321"/>
      <c r="DXS20" s="321"/>
      <c r="DXT20" s="321"/>
      <c r="DXU20" s="321"/>
      <c r="DXV20" s="321"/>
      <c r="DXW20" s="321"/>
      <c r="DXX20" s="321"/>
      <c r="DXY20" s="321"/>
      <c r="DXZ20" s="321"/>
      <c r="DYA20" s="321"/>
      <c r="DYB20" s="321"/>
      <c r="DYC20" s="321"/>
      <c r="DYD20" s="321"/>
      <c r="DYE20" s="321"/>
      <c r="DYF20" s="321"/>
      <c r="DYG20" s="321"/>
      <c r="DYH20" s="321"/>
      <c r="DYI20" s="321"/>
      <c r="DYJ20" s="321"/>
      <c r="DYK20" s="321"/>
      <c r="DYL20" s="321"/>
      <c r="DYM20" s="321"/>
      <c r="DYN20" s="321"/>
      <c r="DYO20" s="321"/>
      <c r="DYP20" s="321"/>
      <c r="DYQ20" s="321"/>
      <c r="DYR20" s="321"/>
      <c r="DYS20" s="321"/>
      <c r="DYT20" s="321"/>
      <c r="DYU20" s="321"/>
      <c r="DYV20" s="321"/>
      <c r="DYW20" s="321"/>
      <c r="DYX20" s="321"/>
      <c r="DYY20" s="321"/>
      <c r="DYZ20" s="321"/>
      <c r="DZA20" s="321"/>
      <c r="DZB20" s="321"/>
      <c r="DZC20" s="321"/>
      <c r="DZD20" s="321"/>
      <c r="DZE20" s="321"/>
      <c r="DZF20" s="321"/>
      <c r="DZG20" s="321"/>
      <c r="DZH20" s="321"/>
      <c r="DZI20" s="321"/>
      <c r="DZJ20" s="321"/>
      <c r="DZK20" s="321"/>
      <c r="DZL20" s="321"/>
      <c r="DZM20" s="321"/>
      <c r="DZN20" s="321"/>
      <c r="DZO20" s="321"/>
      <c r="DZP20" s="321"/>
      <c r="DZQ20" s="321"/>
      <c r="DZR20" s="321"/>
      <c r="DZS20" s="321"/>
      <c r="DZT20" s="321"/>
      <c r="DZU20" s="321"/>
      <c r="DZV20" s="321"/>
      <c r="DZW20" s="321"/>
      <c r="DZX20" s="321"/>
      <c r="DZY20" s="321"/>
      <c r="DZZ20" s="321"/>
      <c r="EAA20" s="321"/>
      <c r="EAB20" s="321"/>
      <c r="EAC20" s="321"/>
      <c r="EAD20" s="321"/>
      <c r="EAE20" s="321"/>
      <c r="EAF20" s="321"/>
      <c r="EAG20" s="321"/>
      <c r="EAH20" s="321"/>
      <c r="EAI20" s="321"/>
      <c r="EAJ20" s="321"/>
      <c r="EAK20" s="321"/>
      <c r="EAL20" s="321"/>
      <c r="EAM20" s="321"/>
      <c r="EAN20" s="321"/>
      <c r="EAO20" s="321"/>
      <c r="EAP20" s="321"/>
      <c r="EAQ20" s="321"/>
      <c r="EAR20" s="321"/>
      <c r="EAS20" s="321"/>
      <c r="EAT20" s="321"/>
      <c r="EAU20" s="321"/>
      <c r="EAV20" s="321"/>
      <c r="EAW20" s="321"/>
      <c r="EAX20" s="321"/>
      <c r="EAY20" s="321"/>
      <c r="EAZ20" s="321"/>
      <c r="EBA20" s="321"/>
      <c r="EBB20" s="321"/>
      <c r="EBC20" s="321"/>
      <c r="EBD20" s="321"/>
      <c r="EBE20" s="321"/>
      <c r="EBF20" s="321"/>
      <c r="EBG20" s="321"/>
      <c r="EBH20" s="321"/>
      <c r="EBI20" s="321"/>
      <c r="EBJ20" s="321"/>
      <c r="EBK20" s="321"/>
      <c r="EBL20" s="321"/>
      <c r="EBM20" s="321"/>
      <c r="EBN20" s="321"/>
      <c r="EBO20" s="321"/>
      <c r="EBP20" s="321"/>
      <c r="EBQ20" s="321"/>
      <c r="EBR20" s="321"/>
      <c r="EBS20" s="321"/>
      <c r="EBT20" s="321"/>
      <c r="EBU20" s="321"/>
      <c r="EBV20" s="321"/>
      <c r="EBW20" s="321"/>
      <c r="EBX20" s="321"/>
      <c r="EBY20" s="321"/>
      <c r="EBZ20" s="321"/>
      <c r="ECA20" s="321"/>
      <c r="ECB20" s="321"/>
      <c r="ECC20" s="321"/>
      <c r="ECD20" s="321"/>
      <c r="ECE20" s="321"/>
      <c r="ECF20" s="321"/>
      <c r="ECG20" s="321"/>
      <c r="ECH20" s="321"/>
      <c r="ECI20" s="321"/>
      <c r="ECJ20" s="321"/>
      <c r="ECK20" s="321"/>
      <c r="ECL20" s="321"/>
      <c r="ECM20" s="321"/>
      <c r="ECN20" s="321"/>
      <c r="ECO20" s="321"/>
      <c r="ECP20" s="321"/>
      <c r="ECQ20" s="321"/>
      <c r="ECR20" s="321"/>
      <c r="ECS20" s="321"/>
      <c r="ECT20" s="321"/>
      <c r="ECU20" s="321"/>
      <c r="ECV20" s="321"/>
      <c r="ECW20" s="321"/>
      <c r="ECX20" s="321"/>
      <c r="ECY20" s="321"/>
      <c r="ECZ20" s="321"/>
      <c r="EDA20" s="321"/>
      <c r="EDB20" s="321"/>
      <c r="EDC20" s="321"/>
      <c r="EDD20" s="321"/>
      <c r="EDE20" s="321"/>
      <c r="EDF20" s="321"/>
      <c r="EDG20" s="321"/>
      <c r="EDH20" s="321"/>
      <c r="EDI20" s="321"/>
      <c r="EDJ20" s="321"/>
      <c r="EDK20" s="321"/>
      <c r="EDL20" s="321"/>
      <c r="EDM20" s="321"/>
      <c r="EDN20" s="321"/>
      <c r="EDO20" s="321"/>
      <c r="EDP20" s="321"/>
      <c r="EDQ20" s="321"/>
      <c r="EDR20" s="321"/>
      <c r="EDS20" s="321"/>
      <c r="EDT20" s="321"/>
      <c r="EDU20" s="321"/>
      <c r="EDV20" s="321"/>
      <c r="EDW20" s="321"/>
      <c r="EDX20" s="321"/>
      <c r="EDY20" s="321"/>
      <c r="EDZ20" s="321"/>
      <c r="EEA20" s="321"/>
      <c r="EEB20" s="321"/>
      <c r="EEC20" s="321"/>
      <c r="EED20" s="321"/>
      <c r="EEE20" s="321"/>
      <c r="EEF20" s="321"/>
      <c r="EEG20" s="321"/>
      <c r="EEH20" s="321"/>
      <c r="EEI20" s="321"/>
      <c r="EEJ20" s="321"/>
      <c r="EEK20" s="321"/>
      <c r="EEL20" s="321"/>
      <c r="EEM20" s="321"/>
      <c r="EEN20" s="321"/>
      <c r="EEO20" s="321"/>
      <c r="EEP20" s="321"/>
      <c r="EEQ20" s="321"/>
      <c r="EER20" s="321"/>
      <c r="EES20" s="321"/>
      <c r="EET20" s="321"/>
      <c r="EEU20" s="321"/>
      <c r="EEV20" s="321"/>
      <c r="EEW20" s="321"/>
      <c r="EEX20" s="321"/>
      <c r="EEY20" s="321"/>
      <c r="EEZ20" s="321"/>
      <c r="EFA20" s="321"/>
      <c r="EFB20" s="321"/>
      <c r="EFC20" s="321"/>
      <c r="EFD20" s="321"/>
      <c r="EFE20" s="321"/>
      <c r="EFF20" s="321"/>
      <c r="EFG20" s="321"/>
      <c r="EFH20" s="321"/>
      <c r="EFI20" s="321"/>
      <c r="EFJ20" s="321"/>
      <c r="EFK20" s="321"/>
      <c r="EFL20" s="321"/>
      <c r="EFM20" s="321"/>
      <c r="EFN20" s="321"/>
      <c r="EFO20" s="321"/>
      <c r="EFP20" s="321"/>
      <c r="EFQ20" s="321"/>
      <c r="EFR20" s="321"/>
      <c r="EFS20" s="321"/>
      <c r="EFT20" s="321"/>
      <c r="EFU20" s="321"/>
      <c r="EFV20" s="321"/>
      <c r="EFW20" s="321"/>
      <c r="EFX20" s="321"/>
      <c r="EFY20" s="321"/>
      <c r="EFZ20" s="321"/>
      <c r="EGA20" s="321"/>
      <c r="EGB20" s="321"/>
      <c r="EGC20" s="321"/>
      <c r="EGD20" s="321"/>
      <c r="EGE20" s="321"/>
      <c r="EGF20" s="321"/>
      <c r="EGG20" s="321"/>
      <c r="EGH20" s="321"/>
      <c r="EGI20" s="321"/>
      <c r="EGJ20" s="321"/>
      <c r="EGK20" s="321"/>
      <c r="EGL20" s="321"/>
      <c r="EGM20" s="321"/>
      <c r="EGN20" s="321"/>
      <c r="EGO20" s="321"/>
      <c r="EGP20" s="321"/>
      <c r="EGQ20" s="321"/>
      <c r="EGR20" s="321"/>
      <c r="EGS20" s="321"/>
      <c r="EGT20" s="321"/>
      <c r="EGU20" s="321"/>
      <c r="EGV20" s="321"/>
      <c r="EGW20" s="321"/>
      <c r="EGX20" s="321"/>
      <c r="EGY20" s="321"/>
      <c r="EGZ20" s="321"/>
      <c r="EHA20" s="321"/>
      <c r="EHB20" s="321"/>
      <c r="EHC20" s="321"/>
      <c r="EHD20" s="321"/>
      <c r="EHE20" s="321"/>
      <c r="EHF20" s="321"/>
      <c r="EHG20" s="321"/>
      <c r="EHH20" s="321"/>
      <c r="EHI20" s="321"/>
      <c r="EHJ20" s="321"/>
      <c r="EHK20" s="321"/>
      <c r="EHL20" s="321"/>
      <c r="EHM20" s="321"/>
      <c r="EHN20" s="321"/>
      <c r="EHO20" s="321"/>
      <c r="EHP20" s="321"/>
      <c r="EHQ20" s="321"/>
      <c r="EHR20" s="321"/>
      <c r="EHS20" s="321"/>
      <c r="EHT20" s="321"/>
      <c r="EHU20" s="321"/>
      <c r="EHV20" s="321"/>
      <c r="EHW20" s="321"/>
      <c r="EHX20" s="321"/>
      <c r="EHY20" s="321"/>
      <c r="EHZ20" s="321"/>
      <c r="EIA20" s="321"/>
      <c r="EIB20" s="321"/>
      <c r="EIC20" s="321"/>
      <c r="EID20" s="321"/>
      <c r="EIE20" s="321"/>
      <c r="EIF20" s="321"/>
      <c r="EIG20" s="321"/>
      <c r="EIH20" s="321"/>
      <c r="EII20" s="321"/>
      <c r="EIJ20" s="321"/>
      <c r="EIK20" s="321"/>
      <c r="EIL20" s="321"/>
      <c r="EIM20" s="321"/>
      <c r="EIN20" s="321"/>
      <c r="EIO20" s="321"/>
      <c r="EIP20" s="321"/>
      <c r="EIQ20" s="321"/>
      <c r="EIR20" s="321"/>
      <c r="EIS20" s="321"/>
      <c r="EIT20" s="321"/>
      <c r="EIU20" s="321"/>
      <c r="EIV20" s="321"/>
      <c r="EIW20" s="321"/>
      <c r="EIX20" s="321"/>
      <c r="EIY20" s="321"/>
      <c r="EIZ20" s="321"/>
      <c r="EJA20" s="321"/>
      <c r="EJB20" s="321"/>
      <c r="EJC20" s="321"/>
      <c r="EJD20" s="321"/>
      <c r="EJE20" s="321"/>
      <c r="EJF20" s="321"/>
      <c r="EJG20" s="321"/>
      <c r="EJH20" s="321"/>
      <c r="EJI20" s="321"/>
      <c r="EJJ20" s="321"/>
      <c r="EJK20" s="321"/>
      <c r="EJL20" s="321"/>
      <c r="EJM20" s="321"/>
      <c r="EJN20" s="321"/>
      <c r="EJO20" s="321"/>
      <c r="EJP20" s="321"/>
      <c r="EJQ20" s="321"/>
      <c r="EJR20" s="321"/>
      <c r="EJS20" s="321"/>
      <c r="EJT20" s="321"/>
      <c r="EJU20" s="321"/>
      <c r="EJV20" s="321"/>
      <c r="EJW20" s="321"/>
      <c r="EJX20" s="321"/>
      <c r="EJY20" s="321"/>
      <c r="EJZ20" s="321"/>
      <c r="EKA20" s="321"/>
      <c r="EKB20" s="321"/>
      <c r="EKC20" s="321"/>
      <c r="EKD20" s="321"/>
      <c r="EKE20" s="321"/>
      <c r="EKF20" s="321"/>
      <c r="EKG20" s="321"/>
      <c r="EKH20" s="321"/>
      <c r="EKI20" s="321"/>
      <c r="EKJ20" s="321"/>
      <c r="EKK20" s="321"/>
      <c r="EKL20" s="321"/>
      <c r="EKM20" s="321"/>
      <c r="EKN20" s="321"/>
      <c r="EKO20" s="321"/>
      <c r="EKP20" s="321"/>
      <c r="EKQ20" s="321"/>
      <c r="EKR20" s="321"/>
      <c r="EKS20" s="321"/>
      <c r="EKT20" s="321"/>
      <c r="EKU20" s="321"/>
      <c r="EKV20" s="321"/>
      <c r="EKW20" s="321"/>
      <c r="EKX20" s="321"/>
      <c r="EKY20" s="321"/>
      <c r="EKZ20" s="321"/>
      <c r="ELA20" s="321"/>
      <c r="ELB20" s="321"/>
      <c r="ELC20" s="321"/>
      <c r="ELD20" s="321"/>
      <c r="ELE20" s="321"/>
      <c r="ELF20" s="321"/>
      <c r="ELG20" s="321"/>
      <c r="ELH20" s="321"/>
      <c r="ELI20" s="321"/>
      <c r="ELJ20" s="321"/>
      <c r="ELK20" s="321"/>
      <c r="ELL20" s="321"/>
      <c r="ELM20" s="321"/>
      <c r="ELN20" s="321"/>
      <c r="ELO20" s="321"/>
      <c r="ELP20" s="321"/>
      <c r="ELQ20" s="321"/>
      <c r="ELR20" s="321"/>
      <c r="ELS20" s="321"/>
      <c r="ELT20" s="321"/>
      <c r="ELU20" s="321"/>
      <c r="ELV20" s="321"/>
      <c r="ELW20" s="321"/>
      <c r="ELX20" s="321"/>
      <c r="ELY20" s="321"/>
      <c r="ELZ20" s="321"/>
      <c r="EMA20" s="321"/>
      <c r="EMB20" s="321"/>
      <c r="EMC20" s="321"/>
      <c r="EMD20" s="321"/>
      <c r="EME20" s="321"/>
      <c r="EMF20" s="321"/>
      <c r="EMG20" s="321"/>
      <c r="EMH20" s="321"/>
      <c r="EMI20" s="321"/>
      <c r="EMJ20" s="321"/>
      <c r="EMK20" s="321"/>
      <c r="EML20" s="321"/>
      <c r="EMM20" s="321"/>
      <c r="EMN20" s="321"/>
      <c r="EMO20" s="321"/>
      <c r="EMP20" s="321"/>
      <c r="EMQ20" s="321"/>
      <c r="EMR20" s="321"/>
      <c r="EMS20" s="321"/>
      <c r="EMT20" s="321"/>
      <c r="EMU20" s="321"/>
      <c r="EMV20" s="321"/>
      <c r="EMW20" s="321"/>
      <c r="EMX20" s="321"/>
      <c r="EMY20" s="321"/>
      <c r="EMZ20" s="321"/>
      <c r="ENA20" s="321"/>
      <c r="ENB20" s="321"/>
      <c r="ENC20" s="321"/>
      <c r="END20" s="321"/>
      <c r="ENE20" s="321"/>
      <c r="ENF20" s="321"/>
      <c r="ENG20" s="321"/>
      <c r="ENH20" s="321"/>
      <c r="ENI20" s="321"/>
      <c r="ENJ20" s="321"/>
      <c r="ENK20" s="321"/>
      <c r="ENL20" s="321"/>
      <c r="ENM20" s="321"/>
      <c r="ENN20" s="321"/>
      <c r="ENO20" s="321"/>
      <c r="ENP20" s="321"/>
      <c r="ENQ20" s="321"/>
      <c r="ENR20" s="321"/>
      <c r="ENS20" s="321"/>
      <c r="ENT20" s="321"/>
      <c r="ENU20" s="321"/>
      <c r="ENV20" s="321"/>
      <c r="ENW20" s="321"/>
      <c r="ENX20" s="321"/>
      <c r="ENY20" s="321"/>
      <c r="ENZ20" s="321"/>
      <c r="EOA20" s="321"/>
      <c r="EOB20" s="321"/>
      <c r="EOC20" s="321"/>
      <c r="EOD20" s="321"/>
      <c r="EOE20" s="321"/>
      <c r="EOF20" s="321"/>
      <c r="EOG20" s="321"/>
      <c r="EOH20" s="321"/>
      <c r="EOI20" s="321"/>
      <c r="EOJ20" s="321"/>
      <c r="EOK20" s="321"/>
      <c r="EOL20" s="321"/>
      <c r="EOM20" s="321"/>
      <c r="EON20" s="321"/>
      <c r="EOO20" s="321"/>
      <c r="EOP20" s="321"/>
      <c r="EOQ20" s="321"/>
      <c r="EOR20" s="321"/>
      <c r="EOS20" s="321"/>
      <c r="EOT20" s="321"/>
      <c r="EOU20" s="321"/>
      <c r="EOV20" s="321"/>
      <c r="EOW20" s="321"/>
      <c r="EOX20" s="321"/>
      <c r="EOY20" s="321"/>
      <c r="EOZ20" s="321"/>
      <c r="EPA20" s="321"/>
      <c r="EPB20" s="321"/>
      <c r="EPC20" s="321"/>
      <c r="EPD20" s="321"/>
      <c r="EPE20" s="321"/>
      <c r="EPF20" s="321"/>
      <c r="EPG20" s="321"/>
      <c r="EPH20" s="321"/>
      <c r="EPI20" s="321"/>
      <c r="EPJ20" s="321"/>
      <c r="EPK20" s="321"/>
      <c r="EPL20" s="321"/>
      <c r="EPM20" s="321"/>
      <c r="EPN20" s="321"/>
      <c r="EPO20" s="321"/>
      <c r="EPP20" s="321"/>
      <c r="EPQ20" s="321"/>
      <c r="EPR20" s="321"/>
      <c r="EPS20" s="321"/>
      <c r="EPT20" s="321"/>
      <c r="EPU20" s="321"/>
      <c r="EPV20" s="321"/>
      <c r="EPW20" s="321"/>
      <c r="EPX20" s="321"/>
      <c r="EPY20" s="321"/>
      <c r="EPZ20" s="321"/>
      <c r="EQA20" s="321"/>
      <c r="EQB20" s="321"/>
      <c r="EQC20" s="321"/>
      <c r="EQD20" s="321"/>
      <c r="EQE20" s="321"/>
      <c r="EQF20" s="321"/>
      <c r="EQG20" s="321"/>
      <c r="EQH20" s="321"/>
      <c r="EQI20" s="321"/>
      <c r="EQJ20" s="321"/>
      <c r="EQK20" s="321"/>
      <c r="EQL20" s="321"/>
      <c r="EQM20" s="321"/>
      <c r="EQN20" s="321"/>
      <c r="EQO20" s="321"/>
      <c r="EQP20" s="321"/>
      <c r="EQQ20" s="321"/>
      <c r="EQR20" s="321"/>
      <c r="EQS20" s="321"/>
      <c r="EQT20" s="321"/>
      <c r="EQU20" s="321"/>
      <c r="EQV20" s="321"/>
      <c r="EQW20" s="321"/>
      <c r="EQX20" s="321"/>
      <c r="EQY20" s="321"/>
      <c r="EQZ20" s="321"/>
      <c r="ERA20" s="321"/>
      <c r="ERB20" s="321"/>
      <c r="ERC20" s="321"/>
      <c r="ERD20" s="321"/>
      <c r="ERE20" s="321"/>
      <c r="ERF20" s="321"/>
      <c r="ERG20" s="321"/>
      <c r="ERH20" s="321"/>
      <c r="ERI20" s="321"/>
      <c r="ERJ20" s="321"/>
      <c r="ERK20" s="321"/>
      <c r="ERL20" s="321"/>
      <c r="ERM20" s="321"/>
      <c r="ERN20" s="321"/>
      <c r="ERO20" s="321"/>
      <c r="ERP20" s="321"/>
      <c r="ERQ20" s="321"/>
      <c r="ERR20" s="321"/>
      <c r="ERS20" s="321"/>
      <c r="ERT20" s="321"/>
      <c r="ERU20" s="321"/>
      <c r="ERV20" s="321"/>
      <c r="ERW20" s="321"/>
      <c r="ERX20" s="321"/>
      <c r="ERY20" s="321"/>
      <c r="ERZ20" s="321"/>
      <c r="ESA20" s="321"/>
      <c r="ESB20" s="321"/>
      <c r="ESC20" s="321"/>
      <c r="ESD20" s="321"/>
      <c r="ESE20" s="321"/>
      <c r="ESF20" s="321"/>
      <c r="ESG20" s="321"/>
      <c r="ESH20" s="321"/>
      <c r="ESI20" s="321"/>
      <c r="ESJ20" s="321"/>
      <c r="ESK20" s="321"/>
      <c r="ESL20" s="321"/>
      <c r="ESM20" s="321"/>
      <c r="ESN20" s="321"/>
      <c r="ESO20" s="321"/>
      <c r="ESP20" s="321"/>
      <c r="ESQ20" s="321"/>
      <c r="ESR20" s="321"/>
      <c r="ESS20" s="321"/>
      <c r="EST20" s="321"/>
      <c r="ESU20" s="321"/>
      <c r="ESV20" s="321"/>
      <c r="ESW20" s="321"/>
      <c r="ESX20" s="321"/>
      <c r="ESY20" s="321"/>
      <c r="ESZ20" s="321"/>
      <c r="ETA20" s="321"/>
      <c r="ETB20" s="321"/>
      <c r="ETC20" s="321"/>
      <c r="ETD20" s="321"/>
      <c r="ETE20" s="321"/>
      <c r="ETF20" s="321"/>
      <c r="ETG20" s="321"/>
      <c r="ETH20" s="321"/>
      <c r="ETI20" s="321"/>
      <c r="ETJ20" s="321"/>
      <c r="ETK20" s="321"/>
      <c r="ETL20" s="321"/>
      <c r="ETM20" s="321"/>
      <c r="ETN20" s="321"/>
      <c r="ETO20" s="321"/>
      <c r="ETP20" s="321"/>
      <c r="ETQ20" s="321"/>
      <c r="ETR20" s="321"/>
      <c r="ETS20" s="321"/>
      <c r="ETT20" s="321"/>
      <c r="ETU20" s="321"/>
      <c r="ETV20" s="321"/>
      <c r="ETW20" s="321"/>
      <c r="ETX20" s="321"/>
      <c r="ETY20" s="321"/>
      <c r="ETZ20" s="321"/>
      <c r="EUA20" s="321"/>
      <c r="EUB20" s="321"/>
      <c r="EUC20" s="321"/>
      <c r="EUD20" s="321"/>
      <c r="EUE20" s="321"/>
      <c r="EUF20" s="321"/>
      <c r="EUG20" s="321"/>
      <c r="EUH20" s="321"/>
      <c r="EUI20" s="321"/>
      <c r="EUJ20" s="321"/>
      <c r="EUK20" s="321"/>
      <c r="EUL20" s="321"/>
      <c r="EUM20" s="321"/>
      <c r="EUN20" s="321"/>
      <c r="EUO20" s="321"/>
      <c r="EUP20" s="321"/>
      <c r="EUQ20" s="321"/>
      <c r="EUR20" s="321"/>
      <c r="EUS20" s="321"/>
      <c r="EUT20" s="321"/>
      <c r="EUU20" s="321"/>
      <c r="EUV20" s="321"/>
      <c r="EUW20" s="321"/>
      <c r="EUX20" s="321"/>
      <c r="EUY20" s="321"/>
      <c r="EUZ20" s="321"/>
      <c r="EVA20" s="321"/>
      <c r="EVB20" s="321"/>
      <c r="EVC20" s="321"/>
      <c r="EVD20" s="321"/>
      <c r="EVE20" s="321"/>
      <c r="EVF20" s="321"/>
      <c r="EVG20" s="321"/>
      <c r="EVH20" s="321"/>
      <c r="EVI20" s="321"/>
      <c r="EVJ20" s="321"/>
      <c r="EVK20" s="321"/>
      <c r="EVL20" s="321"/>
      <c r="EVM20" s="321"/>
      <c r="EVN20" s="321"/>
      <c r="EVO20" s="321"/>
      <c r="EVP20" s="321"/>
      <c r="EVQ20" s="321"/>
      <c r="EVR20" s="321"/>
      <c r="EVS20" s="321"/>
      <c r="EVT20" s="321"/>
      <c r="EVU20" s="321"/>
      <c r="EVV20" s="321"/>
      <c r="EVW20" s="321"/>
      <c r="EVX20" s="321"/>
      <c r="EVY20" s="321"/>
      <c r="EVZ20" s="321"/>
      <c r="EWA20" s="321"/>
      <c r="EWB20" s="321"/>
      <c r="EWC20" s="321"/>
      <c r="EWD20" s="321"/>
      <c r="EWE20" s="321"/>
      <c r="EWF20" s="321"/>
      <c r="EWG20" s="321"/>
      <c r="EWH20" s="321"/>
      <c r="EWI20" s="321"/>
      <c r="EWJ20" s="321"/>
      <c r="EWK20" s="321"/>
      <c r="EWL20" s="321"/>
      <c r="EWM20" s="321"/>
      <c r="EWN20" s="321"/>
      <c r="EWO20" s="321"/>
      <c r="EWP20" s="321"/>
      <c r="EWQ20" s="321"/>
      <c r="EWR20" s="321"/>
      <c r="EWS20" s="321"/>
      <c r="EWT20" s="321"/>
      <c r="EWU20" s="321"/>
      <c r="EWV20" s="321"/>
      <c r="EWW20" s="321"/>
      <c r="EWX20" s="321"/>
      <c r="EWY20" s="321"/>
      <c r="EWZ20" s="321"/>
      <c r="EXA20" s="321"/>
      <c r="EXB20" s="321"/>
      <c r="EXC20" s="321"/>
      <c r="EXD20" s="321"/>
      <c r="EXE20" s="321"/>
      <c r="EXF20" s="321"/>
      <c r="EXG20" s="321"/>
      <c r="EXH20" s="321"/>
      <c r="EXI20" s="321"/>
      <c r="EXJ20" s="321"/>
      <c r="EXK20" s="321"/>
      <c r="EXL20" s="321"/>
      <c r="EXM20" s="321"/>
      <c r="EXN20" s="321"/>
      <c r="EXO20" s="321"/>
      <c r="EXP20" s="321"/>
      <c r="EXQ20" s="321"/>
      <c r="EXR20" s="321"/>
      <c r="EXS20" s="321"/>
      <c r="EXT20" s="321"/>
      <c r="EXU20" s="321"/>
      <c r="EXV20" s="321"/>
      <c r="EXW20" s="321"/>
      <c r="EXX20" s="321"/>
      <c r="EXY20" s="321"/>
      <c r="EXZ20" s="321"/>
      <c r="EYA20" s="321"/>
      <c r="EYB20" s="321"/>
      <c r="EYC20" s="321"/>
      <c r="EYD20" s="321"/>
      <c r="EYE20" s="321"/>
      <c r="EYF20" s="321"/>
      <c r="EYG20" s="321"/>
      <c r="EYH20" s="321"/>
      <c r="EYI20" s="321"/>
      <c r="EYJ20" s="321"/>
      <c r="EYK20" s="321"/>
      <c r="EYL20" s="321"/>
      <c r="EYM20" s="321"/>
      <c r="EYN20" s="321"/>
      <c r="EYO20" s="321"/>
      <c r="EYP20" s="321"/>
      <c r="EYQ20" s="321"/>
      <c r="EYR20" s="321"/>
      <c r="EYS20" s="321"/>
      <c r="EYT20" s="321"/>
      <c r="EYU20" s="321"/>
      <c r="EYV20" s="321"/>
      <c r="EYW20" s="321"/>
      <c r="EYX20" s="321"/>
      <c r="EYY20" s="321"/>
      <c r="EYZ20" s="321"/>
      <c r="EZA20" s="321"/>
      <c r="EZB20" s="321"/>
      <c r="EZC20" s="321"/>
      <c r="EZD20" s="321"/>
      <c r="EZE20" s="321"/>
      <c r="EZF20" s="321"/>
      <c r="EZG20" s="321"/>
      <c r="EZH20" s="321"/>
      <c r="EZI20" s="321"/>
      <c r="EZJ20" s="321"/>
      <c r="EZK20" s="321"/>
      <c r="EZL20" s="321"/>
      <c r="EZM20" s="321"/>
      <c r="EZN20" s="321"/>
      <c r="EZO20" s="321"/>
      <c r="EZP20" s="321"/>
      <c r="EZQ20" s="321"/>
      <c r="EZR20" s="321"/>
      <c r="EZS20" s="321"/>
      <c r="EZT20" s="321"/>
      <c r="EZU20" s="321"/>
      <c r="EZV20" s="321"/>
      <c r="EZW20" s="321"/>
      <c r="EZX20" s="321"/>
      <c r="EZY20" s="321"/>
      <c r="EZZ20" s="321"/>
      <c r="FAA20" s="321"/>
      <c r="FAB20" s="321"/>
      <c r="FAC20" s="321"/>
      <c r="FAD20" s="321"/>
      <c r="FAE20" s="321"/>
      <c r="FAF20" s="321"/>
      <c r="FAG20" s="321"/>
      <c r="FAH20" s="321"/>
      <c r="FAI20" s="321"/>
      <c r="FAJ20" s="321"/>
      <c r="FAK20" s="321"/>
      <c r="FAL20" s="321"/>
      <c r="FAM20" s="321"/>
      <c r="FAN20" s="321"/>
      <c r="FAO20" s="321"/>
      <c r="FAP20" s="321"/>
      <c r="FAQ20" s="321"/>
      <c r="FAR20" s="321"/>
      <c r="FAS20" s="321"/>
      <c r="FAT20" s="321"/>
      <c r="FAU20" s="321"/>
      <c r="FAV20" s="321"/>
      <c r="FAW20" s="321"/>
      <c r="FAX20" s="321"/>
      <c r="FAY20" s="321"/>
      <c r="FAZ20" s="321"/>
      <c r="FBA20" s="321"/>
      <c r="FBB20" s="321"/>
      <c r="FBC20" s="321"/>
      <c r="FBD20" s="321"/>
      <c r="FBE20" s="321"/>
      <c r="FBF20" s="321"/>
      <c r="FBG20" s="321"/>
      <c r="FBH20" s="321"/>
      <c r="FBI20" s="321"/>
      <c r="FBJ20" s="321"/>
      <c r="FBK20" s="321"/>
      <c r="FBL20" s="321"/>
      <c r="FBM20" s="321"/>
      <c r="FBN20" s="321"/>
      <c r="FBO20" s="321"/>
      <c r="FBP20" s="321"/>
      <c r="FBQ20" s="321"/>
      <c r="FBR20" s="321"/>
      <c r="FBS20" s="321"/>
      <c r="FBT20" s="321"/>
      <c r="FBU20" s="321"/>
      <c r="FBV20" s="321"/>
      <c r="FBW20" s="321"/>
      <c r="FBX20" s="321"/>
      <c r="FBY20" s="321"/>
      <c r="FBZ20" s="321"/>
      <c r="FCA20" s="321"/>
      <c r="FCB20" s="321"/>
      <c r="FCC20" s="321"/>
      <c r="FCD20" s="321"/>
      <c r="FCE20" s="321"/>
      <c r="FCF20" s="321"/>
      <c r="FCG20" s="321"/>
      <c r="FCH20" s="321"/>
      <c r="FCI20" s="321"/>
      <c r="FCJ20" s="321"/>
      <c r="FCK20" s="321"/>
      <c r="FCL20" s="321"/>
      <c r="FCM20" s="321"/>
      <c r="FCN20" s="321"/>
      <c r="FCO20" s="321"/>
      <c r="FCP20" s="321"/>
      <c r="FCQ20" s="321"/>
      <c r="FCR20" s="321"/>
      <c r="FCS20" s="321"/>
      <c r="FCT20" s="321"/>
      <c r="FCU20" s="321"/>
      <c r="FCV20" s="321"/>
      <c r="FCW20" s="321"/>
      <c r="FCX20" s="321"/>
      <c r="FCY20" s="321"/>
      <c r="FCZ20" s="321"/>
      <c r="FDA20" s="321"/>
      <c r="FDB20" s="321"/>
      <c r="FDC20" s="321"/>
      <c r="FDD20" s="321"/>
      <c r="FDE20" s="321"/>
      <c r="FDF20" s="321"/>
      <c r="FDG20" s="321"/>
      <c r="FDH20" s="321"/>
      <c r="FDI20" s="321"/>
      <c r="FDJ20" s="321"/>
      <c r="FDK20" s="321"/>
      <c r="FDL20" s="321"/>
      <c r="FDM20" s="321"/>
      <c r="FDN20" s="321"/>
      <c r="FDO20" s="321"/>
      <c r="FDP20" s="321"/>
      <c r="FDQ20" s="321"/>
      <c r="FDR20" s="321"/>
      <c r="FDS20" s="321"/>
      <c r="FDT20" s="321"/>
      <c r="FDU20" s="321"/>
      <c r="FDV20" s="321"/>
      <c r="FDW20" s="321"/>
      <c r="FDX20" s="321"/>
      <c r="FDY20" s="321"/>
      <c r="FDZ20" s="321"/>
      <c r="FEA20" s="321"/>
      <c r="FEB20" s="321"/>
      <c r="FEC20" s="321"/>
      <c r="FED20" s="321"/>
      <c r="FEE20" s="321"/>
      <c r="FEF20" s="321"/>
      <c r="FEG20" s="321"/>
      <c r="FEH20" s="321"/>
      <c r="FEI20" s="321"/>
      <c r="FEJ20" s="321"/>
      <c r="FEK20" s="321"/>
      <c r="FEL20" s="321"/>
      <c r="FEM20" s="321"/>
      <c r="FEN20" s="321"/>
      <c r="FEO20" s="321"/>
      <c r="FEP20" s="321"/>
      <c r="FEQ20" s="321"/>
      <c r="FER20" s="321"/>
      <c r="FES20" s="321"/>
      <c r="FET20" s="321"/>
      <c r="FEU20" s="321"/>
      <c r="FEV20" s="321"/>
      <c r="FEW20" s="321"/>
      <c r="FEX20" s="321"/>
      <c r="FEY20" s="321"/>
      <c r="FEZ20" s="321"/>
      <c r="FFA20" s="321"/>
      <c r="FFB20" s="321"/>
      <c r="FFC20" s="321"/>
      <c r="FFD20" s="321"/>
      <c r="FFE20" s="321"/>
      <c r="FFF20" s="321"/>
      <c r="FFG20" s="321"/>
      <c r="FFH20" s="321"/>
      <c r="FFI20" s="321"/>
      <c r="FFJ20" s="321"/>
      <c r="FFK20" s="321"/>
      <c r="FFL20" s="321"/>
      <c r="FFM20" s="321"/>
      <c r="FFN20" s="321"/>
      <c r="FFO20" s="321"/>
      <c r="FFP20" s="321"/>
      <c r="FFQ20" s="321"/>
      <c r="FFR20" s="321"/>
      <c r="FFS20" s="321"/>
      <c r="FFT20" s="321"/>
      <c r="FFU20" s="321"/>
      <c r="FFV20" s="321"/>
      <c r="FFW20" s="321"/>
      <c r="FFX20" s="321"/>
      <c r="FFY20" s="321"/>
      <c r="FFZ20" s="321"/>
      <c r="FGA20" s="321"/>
      <c r="FGB20" s="321"/>
      <c r="FGC20" s="321"/>
      <c r="FGD20" s="321"/>
      <c r="FGE20" s="321"/>
      <c r="FGF20" s="321"/>
      <c r="FGG20" s="321"/>
      <c r="FGH20" s="321"/>
      <c r="FGI20" s="321"/>
      <c r="FGJ20" s="321"/>
      <c r="FGK20" s="321"/>
      <c r="FGL20" s="321"/>
      <c r="FGM20" s="321"/>
      <c r="FGN20" s="321"/>
      <c r="FGO20" s="321"/>
      <c r="FGP20" s="321"/>
      <c r="FGQ20" s="321"/>
      <c r="FGR20" s="321"/>
      <c r="FGS20" s="321"/>
      <c r="FGT20" s="321"/>
      <c r="FGU20" s="321"/>
      <c r="FGV20" s="321"/>
      <c r="FGW20" s="321"/>
      <c r="FGX20" s="321"/>
      <c r="FGY20" s="321"/>
      <c r="FGZ20" s="321"/>
      <c r="FHA20" s="321"/>
      <c r="FHB20" s="321"/>
      <c r="FHC20" s="321"/>
      <c r="FHD20" s="321"/>
      <c r="FHE20" s="321"/>
      <c r="FHF20" s="321"/>
      <c r="FHG20" s="321"/>
      <c r="FHH20" s="321"/>
      <c r="FHI20" s="321"/>
      <c r="FHJ20" s="321"/>
      <c r="FHK20" s="321"/>
      <c r="FHL20" s="321"/>
      <c r="FHM20" s="321"/>
      <c r="FHN20" s="321"/>
      <c r="FHO20" s="321"/>
      <c r="FHP20" s="321"/>
      <c r="FHQ20" s="321"/>
      <c r="FHR20" s="321"/>
      <c r="FHS20" s="321"/>
      <c r="FHT20" s="321"/>
      <c r="FHU20" s="321"/>
      <c r="FHV20" s="321"/>
      <c r="FHW20" s="321"/>
      <c r="FHX20" s="321"/>
      <c r="FHY20" s="321"/>
      <c r="FHZ20" s="321"/>
      <c r="FIA20" s="321"/>
      <c r="FIB20" s="321"/>
      <c r="FIC20" s="321"/>
      <c r="FID20" s="321"/>
      <c r="FIE20" s="321"/>
      <c r="FIF20" s="321"/>
      <c r="FIG20" s="321"/>
      <c r="FIH20" s="321"/>
      <c r="FII20" s="321"/>
      <c r="FIJ20" s="321"/>
      <c r="FIK20" s="321"/>
      <c r="FIL20" s="321"/>
      <c r="FIM20" s="321"/>
      <c r="FIN20" s="321"/>
      <c r="FIO20" s="321"/>
      <c r="FIP20" s="321"/>
      <c r="FIQ20" s="321"/>
      <c r="FIR20" s="321"/>
      <c r="FIS20" s="321"/>
      <c r="FIT20" s="321"/>
      <c r="FIU20" s="321"/>
      <c r="FIV20" s="321"/>
      <c r="FIW20" s="321"/>
      <c r="FIX20" s="321"/>
      <c r="FIY20" s="321"/>
      <c r="FIZ20" s="321"/>
      <c r="FJA20" s="321"/>
      <c r="FJB20" s="321"/>
      <c r="FJC20" s="321"/>
      <c r="FJD20" s="321"/>
      <c r="FJE20" s="321"/>
      <c r="FJF20" s="321"/>
      <c r="FJG20" s="321"/>
      <c r="FJH20" s="321"/>
      <c r="FJI20" s="321"/>
      <c r="FJJ20" s="321"/>
      <c r="FJK20" s="321"/>
      <c r="FJL20" s="321"/>
      <c r="FJM20" s="321"/>
      <c r="FJN20" s="321"/>
      <c r="FJO20" s="321"/>
      <c r="FJP20" s="321"/>
      <c r="FJQ20" s="321"/>
      <c r="FJR20" s="321"/>
      <c r="FJS20" s="321"/>
      <c r="FJT20" s="321"/>
      <c r="FJU20" s="321"/>
      <c r="FJV20" s="321"/>
      <c r="FJW20" s="321"/>
      <c r="FJX20" s="321"/>
      <c r="FJY20" s="321"/>
      <c r="FJZ20" s="321"/>
      <c r="FKA20" s="321"/>
      <c r="FKB20" s="321"/>
      <c r="FKC20" s="321"/>
      <c r="FKD20" s="321"/>
      <c r="FKE20" s="321"/>
      <c r="FKF20" s="321"/>
      <c r="FKG20" s="321"/>
      <c r="FKH20" s="321"/>
      <c r="FKI20" s="321"/>
      <c r="FKJ20" s="321"/>
      <c r="FKK20" s="321"/>
      <c r="FKL20" s="321"/>
      <c r="FKM20" s="321"/>
      <c r="FKN20" s="321"/>
      <c r="FKO20" s="321"/>
      <c r="FKP20" s="321"/>
      <c r="FKQ20" s="321"/>
      <c r="FKR20" s="321"/>
      <c r="FKS20" s="321"/>
      <c r="FKT20" s="321"/>
      <c r="FKU20" s="321"/>
      <c r="FKV20" s="321"/>
      <c r="FKW20" s="321"/>
      <c r="FKX20" s="321"/>
      <c r="FKY20" s="321"/>
      <c r="FKZ20" s="321"/>
      <c r="FLA20" s="321"/>
      <c r="FLB20" s="321"/>
      <c r="FLC20" s="321"/>
      <c r="FLD20" s="321"/>
      <c r="FLE20" s="321"/>
      <c r="FLF20" s="321"/>
      <c r="FLG20" s="321"/>
      <c r="FLH20" s="321"/>
      <c r="FLI20" s="321"/>
      <c r="FLJ20" s="321"/>
      <c r="FLK20" s="321"/>
      <c r="FLL20" s="321"/>
      <c r="FLM20" s="321"/>
      <c r="FLN20" s="321"/>
      <c r="FLO20" s="321"/>
      <c r="FLP20" s="321"/>
      <c r="FLQ20" s="321"/>
      <c r="FLR20" s="321"/>
      <c r="FLS20" s="321"/>
      <c r="FLT20" s="321"/>
      <c r="FLU20" s="321"/>
      <c r="FLV20" s="321"/>
      <c r="FLW20" s="321"/>
      <c r="FLX20" s="321"/>
      <c r="FLY20" s="321"/>
      <c r="FLZ20" s="321"/>
      <c r="FMA20" s="321"/>
      <c r="FMB20" s="321"/>
      <c r="FMC20" s="321"/>
      <c r="FMD20" s="321"/>
      <c r="FME20" s="321"/>
      <c r="FMF20" s="321"/>
      <c r="FMG20" s="321"/>
      <c r="FMH20" s="321"/>
      <c r="FMI20" s="321"/>
      <c r="FMJ20" s="321"/>
      <c r="FMK20" s="321"/>
      <c r="FML20" s="321"/>
      <c r="FMM20" s="321"/>
      <c r="FMN20" s="321"/>
      <c r="FMO20" s="321"/>
      <c r="FMP20" s="321"/>
      <c r="FMQ20" s="321"/>
      <c r="FMR20" s="321"/>
      <c r="FMS20" s="321"/>
      <c r="FMT20" s="321"/>
      <c r="FMU20" s="321"/>
      <c r="FMV20" s="321"/>
      <c r="FMW20" s="321"/>
      <c r="FMX20" s="321"/>
      <c r="FMY20" s="321"/>
      <c r="FMZ20" s="321"/>
      <c r="FNA20" s="321"/>
      <c r="FNB20" s="321"/>
      <c r="FNC20" s="321"/>
      <c r="FND20" s="321"/>
      <c r="FNE20" s="321"/>
      <c r="FNF20" s="321"/>
      <c r="FNG20" s="321"/>
      <c r="FNH20" s="321"/>
      <c r="FNI20" s="321"/>
      <c r="FNJ20" s="321"/>
      <c r="FNK20" s="321"/>
      <c r="FNL20" s="321"/>
      <c r="FNM20" s="321"/>
      <c r="FNN20" s="321"/>
      <c r="FNO20" s="321"/>
      <c r="FNP20" s="321"/>
      <c r="FNQ20" s="321"/>
      <c r="FNR20" s="321"/>
      <c r="FNS20" s="321"/>
      <c r="FNT20" s="321"/>
      <c r="FNU20" s="321"/>
      <c r="FNV20" s="321"/>
      <c r="FNW20" s="321"/>
      <c r="FNX20" s="321"/>
      <c r="FNY20" s="321"/>
      <c r="FNZ20" s="321"/>
      <c r="FOA20" s="321"/>
      <c r="FOB20" s="321"/>
      <c r="FOC20" s="321"/>
      <c r="FOD20" s="321"/>
      <c r="FOE20" s="321"/>
      <c r="FOF20" s="321"/>
      <c r="FOG20" s="321"/>
      <c r="FOH20" s="321"/>
      <c r="FOI20" s="321"/>
      <c r="FOJ20" s="321"/>
      <c r="FOK20" s="321"/>
      <c r="FOL20" s="321"/>
      <c r="FOM20" s="321"/>
      <c r="FON20" s="321"/>
      <c r="FOO20" s="321"/>
      <c r="FOP20" s="321"/>
      <c r="FOQ20" s="321"/>
      <c r="FOR20" s="321"/>
      <c r="FOS20" s="321"/>
      <c r="FOT20" s="321"/>
      <c r="FOU20" s="321"/>
      <c r="FOV20" s="321"/>
      <c r="FOW20" s="321"/>
      <c r="FOX20" s="321"/>
      <c r="FOY20" s="321"/>
      <c r="FOZ20" s="321"/>
      <c r="FPA20" s="321"/>
      <c r="FPB20" s="321"/>
      <c r="FPC20" s="321"/>
      <c r="FPD20" s="321"/>
      <c r="FPE20" s="321"/>
      <c r="FPF20" s="321"/>
      <c r="FPG20" s="321"/>
      <c r="FPH20" s="321"/>
      <c r="FPI20" s="321"/>
      <c r="FPJ20" s="321"/>
      <c r="FPK20" s="321"/>
      <c r="FPL20" s="321"/>
      <c r="FPM20" s="321"/>
      <c r="FPN20" s="321"/>
      <c r="FPO20" s="321"/>
      <c r="FPP20" s="321"/>
      <c r="FPQ20" s="321"/>
      <c r="FPR20" s="321"/>
      <c r="FPS20" s="321"/>
      <c r="FPT20" s="321"/>
      <c r="FPU20" s="321"/>
      <c r="FPV20" s="321"/>
      <c r="FPW20" s="321"/>
      <c r="FPX20" s="321"/>
      <c r="FPY20" s="321"/>
      <c r="FPZ20" s="321"/>
      <c r="FQA20" s="321"/>
      <c r="FQB20" s="321"/>
      <c r="FQC20" s="321"/>
      <c r="FQD20" s="321"/>
      <c r="FQE20" s="321"/>
      <c r="FQF20" s="321"/>
      <c r="FQG20" s="321"/>
      <c r="FQH20" s="321"/>
      <c r="FQI20" s="321"/>
      <c r="FQJ20" s="321"/>
      <c r="FQK20" s="321"/>
      <c r="FQL20" s="321"/>
      <c r="FQM20" s="321"/>
      <c r="FQN20" s="321"/>
      <c r="FQO20" s="321"/>
      <c r="FQP20" s="321"/>
      <c r="FQQ20" s="321"/>
      <c r="FQR20" s="321"/>
      <c r="FQS20" s="321"/>
      <c r="FQT20" s="321"/>
      <c r="FQU20" s="321"/>
      <c r="FQV20" s="321"/>
      <c r="FQW20" s="321"/>
      <c r="FQX20" s="321"/>
      <c r="FQY20" s="321"/>
      <c r="FQZ20" s="321"/>
      <c r="FRA20" s="321"/>
      <c r="FRB20" s="321"/>
      <c r="FRC20" s="321"/>
      <c r="FRD20" s="321"/>
      <c r="FRE20" s="321"/>
      <c r="FRF20" s="321"/>
      <c r="FRG20" s="321"/>
      <c r="FRH20" s="321"/>
      <c r="FRI20" s="321"/>
      <c r="FRJ20" s="321"/>
      <c r="FRK20" s="321"/>
      <c r="FRL20" s="321"/>
      <c r="FRM20" s="321"/>
      <c r="FRN20" s="321"/>
      <c r="FRO20" s="321"/>
      <c r="FRP20" s="321"/>
      <c r="FRQ20" s="321"/>
      <c r="FRR20" s="321"/>
      <c r="FRS20" s="321"/>
      <c r="FRT20" s="321"/>
      <c r="FRU20" s="321"/>
      <c r="FRV20" s="321"/>
      <c r="FRW20" s="321"/>
      <c r="FRX20" s="321"/>
      <c r="FRY20" s="321"/>
      <c r="FRZ20" s="321"/>
      <c r="FSA20" s="321"/>
      <c r="FSB20" s="321"/>
      <c r="FSC20" s="321"/>
      <c r="FSD20" s="321"/>
      <c r="FSE20" s="321"/>
      <c r="FSF20" s="321"/>
      <c r="FSG20" s="321"/>
      <c r="FSH20" s="321"/>
      <c r="FSI20" s="321"/>
      <c r="FSJ20" s="321"/>
      <c r="FSK20" s="321"/>
      <c r="FSL20" s="321"/>
      <c r="FSM20" s="321"/>
      <c r="FSN20" s="321"/>
      <c r="FSO20" s="321"/>
      <c r="FSP20" s="321"/>
      <c r="FSQ20" s="321"/>
      <c r="FSR20" s="321"/>
      <c r="FSS20" s="321"/>
      <c r="FST20" s="321"/>
      <c r="FSU20" s="321"/>
      <c r="FSV20" s="321"/>
      <c r="FSW20" s="321"/>
      <c r="FSX20" s="321"/>
      <c r="FSY20" s="321"/>
      <c r="FSZ20" s="321"/>
      <c r="FTA20" s="321"/>
      <c r="FTB20" s="321"/>
      <c r="FTC20" s="321"/>
      <c r="FTD20" s="321"/>
      <c r="FTE20" s="321"/>
      <c r="FTF20" s="321"/>
      <c r="FTG20" s="321"/>
      <c r="FTH20" s="321"/>
      <c r="FTI20" s="321"/>
      <c r="FTJ20" s="321"/>
      <c r="FTK20" s="321"/>
      <c r="FTL20" s="321"/>
      <c r="FTM20" s="321"/>
      <c r="FTN20" s="321"/>
      <c r="FTO20" s="321"/>
      <c r="FTP20" s="321"/>
      <c r="FTQ20" s="321"/>
      <c r="FTR20" s="321"/>
      <c r="FTS20" s="321"/>
      <c r="FTT20" s="321"/>
      <c r="FTU20" s="321"/>
      <c r="FTV20" s="321"/>
      <c r="FTW20" s="321"/>
      <c r="FTX20" s="321"/>
      <c r="FTY20" s="321"/>
      <c r="FTZ20" s="321"/>
      <c r="FUA20" s="321"/>
      <c r="FUB20" s="321"/>
      <c r="FUC20" s="321"/>
      <c r="FUD20" s="321"/>
      <c r="FUE20" s="321"/>
      <c r="FUF20" s="321"/>
      <c r="FUG20" s="321"/>
      <c r="FUH20" s="321"/>
      <c r="FUI20" s="321"/>
      <c r="FUJ20" s="321"/>
      <c r="FUK20" s="321"/>
      <c r="FUL20" s="321"/>
      <c r="FUM20" s="321"/>
      <c r="FUN20" s="321"/>
      <c r="FUO20" s="321"/>
      <c r="FUP20" s="321"/>
      <c r="FUQ20" s="321"/>
      <c r="FUR20" s="321"/>
      <c r="FUS20" s="321"/>
      <c r="FUT20" s="321"/>
      <c r="FUU20" s="321"/>
      <c r="FUV20" s="321"/>
      <c r="FUW20" s="321"/>
      <c r="FUX20" s="321"/>
      <c r="FUY20" s="321"/>
      <c r="FUZ20" s="321"/>
      <c r="FVA20" s="321"/>
      <c r="FVB20" s="321"/>
      <c r="FVC20" s="321"/>
      <c r="FVD20" s="321"/>
      <c r="FVE20" s="321"/>
      <c r="FVF20" s="321"/>
      <c r="FVG20" s="321"/>
      <c r="FVH20" s="321"/>
      <c r="FVI20" s="321"/>
      <c r="FVJ20" s="321"/>
      <c r="FVK20" s="321"/>
      <c r="FVL20" s="321"/>
      <c r="FVM20" s="321"/>
      <c r="FVN20" s="321"/>
      <c r="FVO20" s="321"/>
      <c r="FVP20" s="321"/>
      <c r="FVQ20" s="321"/>
      <c r="FVR20" s="321"/>
      <c r="FVS20" s="321"/>
      <c r="FVT20" s="321"/>
      <c r="FVU20" s="321"/>
      <c r="FVV20" s="321"/>
      <c r="FVW20" s="321"/>
      <c r="FVX20" s="321"/>
      <c r="FVY20" s="321"/>
      <c r="FVZ20" s="321"/>
      <c r="FWA20" s="321"/>
      <c r="FWB20" s="321"/>
      <c r="FWC20" s="321"/>
      <c r="FWD20" s="321"/>
      <c r="FWE20" s="321"/>
      <c r="FWF20" s="321"/>
      <c r="FWG20" s="321"/>
      <c r="FWH20" s="321"/>
      <c r="FWI20" s="321"/>
      <c r="FWJ20" s="321"/>
      <c r="FWK20" s="321"/>
      <c r="FWL20" s="321"/>
      <c r="FWM20" s="321"/>
      <c r="FWN20" s="321"/>
      <c r="FWO20" s="321"/>
      <c r="FWP20" s="321"/>
      <c r="FWQ20" s="321"/>
      <c r="FWR20" s="321"/>
      <c r="FWS20" s="321"/>
      <c r="FWT20" s="321"/>
      <c r="FWU20" s="321"/>
      <c r="FWV20" s="321"/>
      <c r="FWW20" s="321"/>
      <c r="FWX20" s="321"/>
      <c r="FWY20" s="321"/>
      <c r="FWZ20" s="321"/>
      <c r="FXA20" s="321"/>
      <c r="FXB20" s="321"/>
      <c r="FXC20" s="321"/>
      <c r="FXD20" s="321"/>
      <c r="FXE20" s="321"/>
      <c r="FXF20" s="321"/>
      <c r="FXG20" s="321"/>
      <c r="FXH20" s="321"/>
      <c r="FXI20" s="321"/>
      <c r="FXJ20" s="321"/>
      <c r="FXK20" s="321"/>
      <c r="FXL20" s="321"/>
      <c r="FXM20" s="321"/>
      <c r="FXN20" s="321"/>
      <c r="FXO20" s="321"/>
      <c r="FXP20" s="321"/>
      <c r="FXQ20" s="321"/>
      <c r="FXR20" s="321"/>
      <c r="FXS20" s="321"/>
      <c r="FXT20" s="321"/>
      <c r="FXU20" s="321"/>
      <c r="FXV20" s="321"/>
      <c r="FXW20" s="321"/>
      <c r="FXX20" s="321"/>
      <c r="FXY20" s="321"/>
      <c r="FXZ20" s="321"/>
      <c r="FYA20" s="321"/>
      <c r="FYB20" s="321"/>
      <c r="FYC20" s="321"/>
      <c r="FYD20" s="321"/>
      <c r="FYE20" s="321"/>
      <c r="FYF20" s="321"/>
      <c r="FYG20" s="321"/>
      <c r="FYH20" s="321"/>
      <c r="FYI20" s="321"/>
      <c r="FYJ20" s="321"/>
      <c r="FYK20" s="321"/>
      <c r="FYL20" s="321"/>
      <c r="FYM20" s="321"/>
      <c r="FYN20" s="321"/>
      <c r="FYO20" s="321"/>
      <c r="FYP20" s="321"/>
      <c r="FYQ20" s="321"/>
      <c r="FYR20" s="321"/>
      <c r="FYS20" s="321"/>
      <c r="FYT20" s="321"/>
      <c r="FYU20" s="321"/>
      <c r="FYV20" s="321"/>
      <c r="FYW20" s="321"/>
      <c r="FYX20" s="321"/>
      <c r="FYY20" s="321"/>
      <c r="FYZ20" s="321"/>
      <c r="FZA20" s="321"/>
      <c r="FZB20" s="321"/>
      <c r="FZC20" s="321"/>
      <c r="FZD20" s="321"/>
      <c r="FZE20" s="321"/>
      <c r="FZF20" s="321"/>
      <c r="FZG20" s="321"/>
      <c r="FZH20" s="321"/>
      <c r="FZI20" s="321"/>
      <c r="FZJ20" s="321"/>
      <c r="FZK20" s="321"/>
      <c r="FZL20" s="321"/>
      <c r="FZM20" s="321"/>
      <c r="FZN20" s="321"/>
      <c r="FZO20" s="321"/>
      <c r="FZP20" s="321"/>
      <c r="FZQ20" s="321"/>
      <c r="FZR20" s="321"/>
      <c r="FZS20" s="321"/>
      <c r="FZT20" s="321"/>
      <c r="FZU20" s="321"/>
      <c r="FZV20" s="321"/>
      <c r="FZW20" s="321"/>
      <c r="FZX20" s="321"/>
      <c r="FZY20" s="321"/>
      <c r="FZZ20" s="321"/>
      <c r="GAA20" s="321"/>
      <c r="GAB20" s="321"/>
      <c r="GAC20" s="321"/>
      <c r="GAD20" s="321"/>
      <c r="GAE20" s="321"/>
      <c r="GAF20" s="321"/>
      <c r="GAG20" s="321"/>
      <c r="GAH20" s="321"/>
      <c r="GAI20" s="321"/>
      <c r="GAJ20" s="321"/>
      <c r="GAK20" s="321"/>
      <c r="GAL20" s="321"/>
      <c r="GAM20" s="321"/>
      <c r="GAN20" s="321"/>
      <c r="GAO20" s="321"/>
      <c r="GAP20" s="321"/>
      <c r="GAQ20" s="321"/>
      <c r="GAR20" s="321"/>
      <c r="GAS20" s="321"/>
      <c r="GAT20" s="321"/>
      <c r="GAU20" s="321"/>
      <c r="GAV20" s="321"/>
      <c r="GAW20" s="321"/>
      <c r="GAX20" s="321"/>
      <c r="GAY20" s="321"/>
      <c r="GAZ20" s="321"/>
      <c r="GBA20" s="321"/>
      <c r="GBB20" s="321"/>
      <c r="GBC20" s="321"/>
      <c r="GBD20" s="321"/>
      <c r="GBE20" s="321"/>
      <c r="GBF20" s="321"/>
      <c r="GBG20" s="321"/>
      <c r="GBH20" s="321"/>
      <c r="GBI20" s="321"/>
      <c r="GBJ20" s="321"/>
      <c r="GBK20" s="321"/>
      <c r="GBL20" s="321"/>
      <c r="GBM20" s="321"/>
      <c r="GBN20" s="321"/>
      <c r="GBO20" s="321"/>
      <c r="GBP20" s="321"/>
      <c r="GBQ20" s="321"/>
      <c r="GBR20" s="321"/>
      <c r="GBS20" s="321"/>
      <c r="GBT20" s="321"/>
      <c r="GBU20" s="321"/>
      <c r="GBV20" s="321"/>
      <c r="GBW20" s="321"/>
      <c r="GBX20" s="321"/>
      <c r="GBY20" s="321"/>
      <c r="GBZ20" s="321"/>
      <c r="GCA20" s="321"/>
      <c r="GCB20" s="321"/>
      <c r="GCC20" s="321"/>
      <c r="GCD20" s="321"/>
      <c r="GCE20" s="321"/>
      <c r="GCF20" s="321"/>
      <c r="GCG20" s="321"/>
      <c r="GCH20" s="321"/>
      <c r="GCI20" s="321"/>
      <c r="GCJ20" s="321"/>
      <c r="GCK20" s="321"/>
      <c r="GCL20" s="321"/>
      <c r="GCM20" s="321"/>
      <c r="GCN20" s="321"/>
      <c r="GCO20" s="321"/>
      <c r="GCP20" s="321"/>
      <c r="GCQ20" s="321"/>
      <c r="GCR20" s="321"/>
      <c r="GCS20" s="321"/>
      <c r="GCT20" s="321"/>
      <c r="GCU20" s="321"/>
      <c r="GCV20" s="321"/>
      <c r="GCW20" s="321"/>
      <c r="GCX20" s="321"/>
      <c r="GCY20" s="321"/>
      <c r="GCZ20" s="321"/>
      <c r="GDA20" s="321"/>
      <c r="GDB20" s="321"/>
      <c r="GDC20" s="321"/>
      <c r="GDD20" s="321"/>
      <c r="GDE20" s="321"/>
      <c r="GDF20" s="321"/>
      <c r="GDG20" s="321"/>
      <c r="GDH20" s="321"/>
      <c r="GDI20" s="321"/>
      <c r="GDJ20" s="321"/>
      <c r="GDK20" s="321"/>
      <c r="GDL20" s="321"/>
      <c r="GDM20" s="321"/>
      <c r="GDN20" s="321"/>
      <c r="GDO20" s="321"/>
      <c r="GDP20" s="321"/>
      <c r="GDQ20" s="321"/>
      <c r="GDR20" s="321"/>
      <c r="GDS20" s="321"/>
      <c r="GDT20" s="321"/>
      <c r="GDU20" s="321"/>
      <c r="GDV20" s="321"/>
      <c r="GDW20" s="321"/>
      <c r="GDX20" s="321"/>
      <c r="GDY20" s="321"/>
      <c r="GDZ20" s="321"/>
      <c r="GEA20" s="321"/>
      <c r="GEB20" s="321"/>
      <c r="GEC20" s="321"/>
      <c r="GED20" s="321"/>
      <c r="GEE20" s="321"/>
      <c r="GEF20" s="321"/>
      <c r="GEG20" s="321"/>
      <c r="GEH20" s="321"/>
      <c r="GEI20" s="321"/>
      <c r="GEJ20" s="321"/>
      <c r="GEK20" s="321"/>
      <c r="GEL20" s="321"/>
      <c r="GEM20" s="321"/>
      <c r="GEN20" s="321"/>
      <c r="GEO20" s="321"/>
      <c r="GEP20" s="321"/>
      <c r="GEQ20" s="321"/>
      <c r="GER20" s="321"/>
      <c r="GES20" s="321"/>
      <c r="GET20" s="321"/>
      <c r="GEU20" s="321"/>
      <c r="GEV20" s="321"/>
      <c r="GEW20" s="321"/>
      <c r="GEX20" s="321"/>
      <c r="GEY20" s="321"/>
      <c r="GEZ20" s="321"/>
      <c r="GFA20" s="321"/>
      <c r="GFB20" s="321"/>
      <c r="GFC20" s="321"/>
      <c r="GFD20" s="321"/>
      <c r="GFE20" s="321"/>
      <c r="GFF20" s="321"/>
      <c r="GFG20" s="321"/>
      <c r="GFH20" s="321"/>
      <c r="GFI20" s="321"/>
      <c r="GFJ20" s="321"/>
      <c r="GFK20" s="321"/>
      <c r="GFL20" s="321"/>
      <c r="GFM20" s="321"/>
      <c r="GFN20" s="321"/>
      <c r="GFO20" s="321"/>
      <c r="GFP20" s="321"/>
      <c r="GFQ20" s="321"/>
      <c r="GFR20" s="321"/>
      <c r="GFS20" s="321"/>
      <c r="GFT20" s="321"/>
      <c r="GFU20" s="321"/>
      <c r="GFV20" s="321"/>
      <c r="GFW20" s="321"/>
      <c r="GFX20" s="321"/>
      <c r="GFY20" s="321"/>
      <c r="GFZ20" s="321"/>
      <c r="GGA20" s="321"/>
      <c r="GGB20" s="321"/>
      <c r="GGC20" s="321"/>
      <c r="GGD20" s="321"/>
      <c r="GGE20" s="321"/>
      <c r="GGF20" s="321"/>
      <c r="GGG20" s="321"/>
      <c r="GGH20" s="321"/>
      <c r="GGI20" s="321"/>
      <c r="GGJ20" s="321"/>
      <c r="GGK20" s="321"/>
      <c r="GGL20" s="321"/>
      <c r="GGM20" s="321"/>
      <c r="GGN20" s="321"/>
      <c r="GGO20" s="321"/>
      <c r="GGP20" s="321"/>
      <c r="GGQ20" s="321"/>
      <c r="GGR20" s="321"/>
      <c r="GGS20" s="321"/>
      <c r="GGT20" s="321"/>
      <c r="GGU20" s="321"/>
      <c r="GGV20" s="321"/>
      <c r="GGW20" s="321"/>
      <c r="GGX20" s="321"/>
      <c r="GGY20" s="321"/>
      <c r="GGZ20" s="321"/>
      <c r="GHA20" s="321"/>
      <c r="GHB20" s="321"/>
      <c r="GHC20" s="321"/>
      <c r="GHD20" s="321"/>
      <c r="GHE20" s="321"/>
      <c r="GHF20" s="321"/>
      <c r="GHG20" s="321"/>
      <c r="GHH20" s="321"/>
      <c r="GHI20" s="321"/>
      <c r="GHJ20" s="321"/>
      <c r="GHK20" s="321"/>
      <c r="GHL20" s="321"/>
      <c r="GHM20" s="321"/>
      <c r="GHN20" s="321"/>
      <c r="GHO20" s="321"/>
      <c r="GHP20" s="321"/>
      <c r="GHQ20" s="321"/>
      <c r="GHR20" s="321"/>
      <c r="GHS20" s="321"/>
      <c r="GHT20" s="321"/>
      <c r="GHU20" s="321"/>
      <c r="GHV20" s="321"/>
      <c r="GHW20" s="321"/>
      <c r="GHX20" s="321"/>
      <c r="GHY20" s="321"/>
      <c r="GHZ20" s="321"/>
      <c r="GIA20" s="321"/>
      <c r="GIB20" s="321"/>
      <c r="GIC20" s="321"/>
      <c r="GID20" s="321"/>
      <c r="GIE20" s="321"/>
      <c r="GIF20" s="321"/>
      <c r="GIG20" s="321"/>
      <c r="GIH20" s="321"/>
      <c r="GII20" s="321"/>
      <c r="GIJ20" s="321"/>
      <c r="GIK20" s="321"/>
      <c r="GIL20" s="321"/>
      <c r="GIM20" s="321"/>
      <c r="GIN20" s="321"/>
      <c r="GIO20" s="321"/>
      <c r="GIP20" s="321"/>
      <c r="GIQ20" s="321"/>
      <c r="GIR20" s="321"/>
      <c r="GIS20" s="321"/>
      <c r="GIT20" s="321"/>
      <c r="GIU20" s="321"/>
      <c r="GIV20" s="321"/>
      <c r="GIW20" s="321"/>
      <c r="GIX20" s="321"/>
      <c r="GIY20" s="321"/>
      <c r="GIZ20" s="321"/>
      <c r="GJA20" s="321"/>
      <c r="GJB20" s="321"/>
      <c r="GJC20" s="321"/>
      <c r="GJD20" s="321"/>
      <c r="GJE20" s="321"/>
      <c r="GJF20" s="321"/>
      <c r="GJG20" s="321"/>
      <c r="GJH20" s="321"/>
      <c r="GJI20" s="321"/>
      <c r="GJJ20" s="321"/>
      <c r="GJK20" s="321"/>
      <c r="GJL20" s="321"/>
      <c r="GJM20" s="321"/>
      <c r="GJN20" s="321"/>
      <c r="GJO20" s="321"/>
      <c r="GJP20" s="321"/>
      <c r="GJQ20" s="321"/>
      <c r="GJR20" s="321"/>
      <c r="GJS20" s="321"/>
      <c r="GJT20" s="321"/>
      <c r="GJU20" s="321"/>
      <c r="GJV20" s="321"/>
      <c r="GJW20" s="321"/>
      <c r="GJX20" s="321"/>
      <c r="GJY20" s="321"/>
      <c r="GJZ20" s="321"/>
      <c r="GKA20" s="321"/>
      <c r="GKB20" s="321"/>
      <c r="GKC20" s="321"/>
      <c r="GKD20" s="321"/>
      <c r="GKE20" s="321"/>
      <c r="GKF20" s="321"/>
      <c r="GKG20" s="321"/>
      <c r="GKH20" s="321"/>
      <c r="GKI20" s="321"/>
      <c r="GKJ20" s="321"/>
      <c r="GKK20" s="321"/>
      <c r="GKL20" s="321"/>
      <c r="GKM20" s="321"/>
      <c r="GKN20" s="321"/>
      <c r="GKO20" s="321"/>
      <c r="GKP20" s="321"/>
      <c r="GKQ20" s="321"/>
      <c r="GKR20" s="321"/>
      <c r="GKS20" s="321"/>
      <c r="GKT20" s="321"/>
      <c r="GKU20" s="321"/>
      <c r="GKV20" s="321"/>
      <c r="GKW20" s="321"/>
      <c r="GKX20" s="321"/>
      <c r="GKY20" s="321"/>
      <c r="GKZ20" s="321"/>
      <c r="GLA20" s="321"/>
      <c r="GLB20" s="321"/>
      <c r="GLC20" s="321"/>
      <c r="GLD20" s="321"/>
      <c r="GLE20" s="321"/>
      <c r="GLF20" s="321"/>
      <c r="GLG20" s="321"/>
      <c r="GLH20" s="321"/>
      <c r="GLI20" s="321"/>
      <c r="GLJ20" s="321"/>
      <c r="GLK20" s="321"/>
      <c r="GLL20" s="321"/>
      <c r="GLM20" s="321"/>
      <c r="GLN20" s="321"/>
      <c r="GLO20" s="321"/>
      <c r="GLP20" s="321"/>
      <c r="GLQ20" s="321"/>
      <c r="GLR20" s="321"/>
      <c r="GLS20" s="321"/>
      <c r="GLT20" s="321"/>
      <c r="GLU20" s="321"/>
      <c r="GLV20" s="321"/>
      <c r="GLW20" s="321"/>
      <c r="GLX20" s="321"/>
      <c r="GLY20" s="321"/>
      <c r="GLZ20" s="321"/>
      <c r="GMA20" s="321"/>
      <c r="GMB20" s="321"/>
      <c r="GMC20" s="321"/>
      <c r="GMD20" s="321"/>
      <c r="GME20" s="321"/>
      <c r="GMF20" s="321"/>
      <c r="GMG20" s="321"/>
      <c r="GMH20" s="321"/>
      <c r="GMI20" s="321"/>
      <c r="GMJ20" s="321"/>
      <c r="GMK20" s="321"/>
      <c r="GML20" s="321"/>
      <c r="GMM20" s="321"/>
      <c r="GMN20" s="321"/>
      <c r="GMO20" s="321"/>
      <c r="GMP20" s="321"/>
      <c r="GMQ20" s="321"/>
      <c r="GMR20" s="321"/>
      <c r="GMS20" s="321"/>
      <c r="GMT20" s="321"/>
      <c r="GMU20" s="321"/>
      <c r="GMV20" s="321"/>
      <c r="GMW20" s="321"/>
      <c r="GMX20" s="321"/>
      <c r="GMY20" s="321"/>
      <c r="GMZ20" s="321"/>
      <c r="GNA20" s="321"/>
      <c r="GNB20" s="321"/>
      <c r="GNC20" s="321"/>
      <c r="GND20" s="321"/>
      <c r="GNE20" s="321"/>
      <c r="GNF20" s="321"/>
      <c r="GNG20" s="321"/>
      <c r="GNH20" s="321"/>
      <c r="GNI20" s="321"/>
      <c r="GNJ20" s="321"/>
      <c r="GNK20" s="321"/>
      <c r="GNL20" s="321"/>
      <c r="GNM20" s="321"/>
      <c r="GNN20" s="321"/>
      <c r="GNO20" s="321"/>
      <c r="GNP20" s="321"/>
      <c r="GNQ20" s="321"/>
      <c r="GNR20" s="321"/>
      <c r="GNS20" s="321"/>
      <c r="GNT20" s="321"/>
      <c r="GNU20" s="321"/>
      <c r="GNV20" s="321"/>
      <c r="GNW20" s="321"/>
      <c r="GNX20" s="321"/>
      <c r="GNY20" s="321"/>
      <c r="GNZ20" s="321"/>
      <c r="GOA20" s="321"/>
      <c r="GOB20" s="321"/>
      <c r="GOC20" s="321"/>
      <c r="GOD20" s="321"/>
      <c r="GOE20" s="321"/>
      <c r="GOF20" s="321"/>
      <c r="GOG20" s="321"/>
      <c r="GOH20" s="321"/>
      <c r="GOI20" s="321"/>
      <c r="GOJ20" s="321"/>
      <c r="GOK20" s="321"/>
      <c r="GOL20" s="321"/>
      <c r="GOM20" s="321"/>
      <c r="GON20" s="321"/>
      <c r="GOO20" s="321"/>
      <c r="GOP20" s="321"/>
      <c r="GOQ20" s="321"/>
      <c r="GOR20" s="321"/>
      <c r="GOS20" s="321"/>
      <c r="GOT20" s="321"/>
      <c r="GOU20" s="321"/>
      <c r="GOV20" s="321"/>
      <c r="GOW20" s="321"/>
      <c r="GOX20" s="321"/>
      <c r="GOY20" s="321"/>
      <c r="GOZ20" s="321"/>
      <c r="GPA20" s="321"/>
      <c r="GPB20" s="321"/>
      <c r="GPC20" s="321"/>
      <c r="GPD20" s="321"/>
      <c r="GPE20" s="321"/>
      <c r="GPF20" s="321"/>
      <c r="GPG20" s="321"/>
      <c r="GPH20" s="321"/>
      <c r="GPI20" s="321"/>
      <c r="GPJ20" s="321"/>
      <c r="GPK20" s="321"/>
      <c r="GPL20" s="321"/>
      <c r="GPM20" s="321"/>
      <c r="GPN20" s="321"/>
      <c r="GPO20" s="321"/>
      <c r="GPP20" s="321"/>
      <c r="GPQ20" s="321"/>
      <c r="GPR20" s="321"/>
      <c r="GPS20" s="321"/>
      <c r="GPT20" s="321"/>
      <c r="GPU20" s="321"/>
      <c r="GPV20" s="321"/>
      <c r="GPW20" s="321"/>
      <c r="GPX20" s="321"/>
      <c r="GPY20" s="321"/>
      <c r="GPZ20" s="321"/>
      <c r="GQA20" s="321"/>
      <c r="GQB20" s="321"/>
      <c r="GQC20" s="321"/>
      <c r="GQD20" s="321"/>
      <c r="GQE20" s="321"/>
      <c r="GQF20" s="321"/>
      <c r="GQG20" s="321"/>
      <c r="GQH20" s="321"/>
      <c r="GQI20" s="321"/>
      <c r="GQJ20" s="321"/>
      <c r="GQK20" s="321"/>
      <c r="GQL20" s="321"/>
      <c r="GQM20" s="321"/>
      <c r="GQN20" s="321"/>
      <c r="GQO20" s="321"/>
      <c r="GQP20" s="321"/>
      <c r="GQQ20" s="321"/>
      <c r="GQR20" s="321"/>
      <c r="GQS20" s="321"/>
      <c r="GQT20" s="321"/>
      <c r="GQU20" s="321"/>
      <c r="GQV20" s="321"/>
      <c r="GQW20" s="321"/>
      <c r="GQX20" s="321"/>
      <c r="GQY20" s="321"/>
      <c r="GQZ20" s="321"/>
      <c r="GRA20" s="321"/>
      <c r="GRB20" s="321"/>
      <c r="GRC20" s="321"/>
      <c r="GRD20" s="321"/>
      <c r="GRE20" s="321"/>
      <c r="GRF20" s="321"/>
      <c r="GRG20" s="321"/>
      <c r="GRH20" s="321"/>
      <c r="GRI20" s="321"/>
      <c r="GRJ20" s="321"/>
      <c r="GRK20" s="321"/>
      <c r="GRL20" s="321"/>
      <c r="GRM20" s="321"/>
      <c r="GRN20" s="321"/>
      <c r="GRO20" s="321"/>
      <c r="GRP20" s="321"/>
      <c r="GRQ20" s="321"/>
      <c r="GRR20" s="321"/>
      <c r="GRS20" s="321"/>
      <c r="GRT20" s="321"/>
      <c r="GRU20" s="321"/>
      <c r="GRV20" s="321"/>
      <c r="GRW20" s="321"/>
      <c r="GRX20" s="321"/>
      <c r="GRY20" s="321"/>
      <c r="GRZ20" s="321"/>
      <c r="GSA20" s="321"/>
      <c r="GSB20" s="321"/>
      <c r="GSC20" s="321"/>
      <c r="GSD20" s="321"/>
      <c r="GSE20" s="321"/>
      <c r="GSF20" s="321"/>
      <c r="GSG20" s="321"/>
      <c r="GSH20" s="321"/>
      <c r="GSI20" s="321"/>
      <c r="GSJ20" s="321"/>
      <c r="GSK20" s="321"/>
      <c r="GSL20" s="321"/>
      <c r="GSM20" s="321"/>
      <c r="GSN20" s="321"/>
      <c r="GSO20" s="321"/>
      <c r="GSP20" s="321"/>
      <c r="GSQ20" s="321"/>
      <c r="GSR20" s="321"/>
      <c r="GSS20" s="321"/>
      <c r="GST20" s="321"/>
      <c r="GSU20" s="321"/>
      <c r="GSV20" s="321"/>
      <c r="GSW20" s="321"/>
      <c r="GSX20" s="321"/>
      <c r="GSY20" s="321"/>
      <c r="GSZ20" s="321"/>
      <c r="GTA20" s="321"/>
      <c r="GTB20" s="321"/>
      <c r="GTC20" s="321"/>
      <c r="GTD20" s="321"/>
      <c r="GTE20" s="321"/>
      <c r="GTF20" s="321"/>
      <c r="GTG20" s="321"/>
      <c r="GTH20" s="321"/>
      <c r="GTI20" s="321"/>
      <c r="GTJ20" s="321"/>
      <c r="GTK20" s="321"/>
      <c r="GTL20" s="321"/>
      <c r="GTM20" s="321"/>
      <c r="GTN20" s="321"/>
      <c r="GTO20" s="321"/>
      <c r="GTP20" s="321"/>
      <c r="GTQ20" s="321"/>
      <c r="GTR20" s="321"/>
      <c r="GTS20" s="321"/>
      <c r="GTT20" s="321"/>
      <c r="GTU20" s="321"/>
      <c r="GTV20" s="321"/>
      <c r="GTW20" s="321"/>
      <c r="GTX20" s="321"/>
      <c r="GTY20" s="321"/>
      <c r="GTZ20" s="321"/>
      <c r="GUA20" s="321"/>
      <c r="GUB20" s="321"/>
      <c r="GUC20" s="321"/>
      <c r="GUD20" s="321"/>
      <c r="GUE20" s="321"/>
      <c r="GUF20" s="321"/>
      <c r="GUG20" s="321"/>
      <c r="GUH20" s="321"/>
      <c r="GUI20" s="321"/>
      <c r="GUJ20" s="321"/>
      <c r="GUK20" s="321"/>
      <c r="GUL20" s="321"/>
      <c r="GUM20" s="321"/>
      <c r="GUN20" s="321"/>
      <c r="GUO20" s="321"/>
      <c r="GUP20" s="321"/>
      <c r="GUQ20" s="321"/>
      <c r="GUR20" s="321"/>
      <c r="GUS20" s="321"/>
      <c r="GUT20" s="321"/>
      <c r="GUU20" s="321"/>
      <c r="GUV20" s="321"/>
      <c r="GUW20" s="321"/>
      <c r="GUX20" s="321"/>
      <c r="GUY20" s="321"/>
      <c r="GUZ20" s="321"/>
      <c r="GVA20" s="321"/>
      <c r="GVB20" s="321"/>
      <c r="GVC20" s="321"/>
      <c r="GVD20" s="321"/>
      <c r="GVE20" s="321"/>
      <c r="GVF20" s="321"/>
      <c r="GVG20" s="321"/>
      <c r="GVH20" s="321"/>
      <c r="GVI20" s="321"/>
      <c r="GVJ20" s="321"/>
      <c r="GVK20" s="321"/>
      <c r="GVL20" s="321"/>
      <c r="GVM20" s="321"/>
      <c r="GVN20" s="321"/>
      <c r="GVO20" s="321"/>
      <c r="GVP20" s="321"/>
      <c r="GVQ20" s="321"/>
      <c r="GVR20" s="321"/>
      <c r="GVS20" s="321"/>
      <c r="GVT20" s="321"/>
      <c r="GVU20" s="321"/>
      <c r="GVV20" s="321"/>
      <c r="GVW20" s="321"/>
      <c r="GVX20" s="321"/>
      <c r="GVY20" s="321"/>
      <c r="GVZ20" s="321"/>
      <c r="GWA20" s="321"/>
      <c r="GWB20" s="321"/>
      <c r="GWC20" s="321"/>
      <c r="GWD20" s="321"/>
      <c r="GWE20" s="321"/>
      <c r="GWF20" s="321"/>
      <c r="GWG20" s="321"/>
      <c r="GWH20" s="321"/>
      <c r="GWI20" s="321"/>
      <c r="GWJ20" s="321"/>
      <c r="GWK20" s="321"/>
      <c r="GWL20" s="321"/>
      <c r="GWM20" s="321"/>
      <c r="GWN20" s="321"/>
      <c r="GWO20" s="321"/>
      <c r="GWP20" s="321"/>
      <c r="GWQ20" s="321"/>
      <c r="GWR20" s="321"/>
      <c r="GWS20" s="321"/>
      <c r="GWT20" s="321"/>
      <c r="GWU20" s="321"/>
      <c r="GWV20" s="321"/>
      <c r="GWW20" s="321"/>
      <c r="GWX20" s="321"/>
      <c r="GWY20" s="321"/>
      <c r="GWZ20" s="321"/>
      <c r="GXA20" s="321"/>
      <c r="GXB20" s="321"/>
      <c r="GXC20" s="321"/>
      <c r="GXD20" s="321"/>
      <c r="GXE20" s="321"/>
      <c r="GXF20" s="321"/>
      <c r="GXG20" s="321"/>
      <c r="GXH20" s="321"/>
      <c r="GXI20" s="321"/>
      <c r="GXJ20" s="321"/>
      <c r="GXK20" s="321"/>
      <c r="GXL20" s="321"/>
      <c r="GXM20" s="321"/>
      <c r="GXN20" s="321"/>
      <c r="GXO20" s="321"/>
      <c r="GXP20" s="321"/>
      <c r="GXQ20" s="321"/>
      <c r="GXR20" s="321"/>
      <c r="GXS20" s="321"/>
      <c r="GXT20" s="321"/>
      <c r="GXU20" s="321"/>
      <c r="GXV20" s="321"/>
      <c r="GXW20" s="321"/>
      <c r="GXX20" s="321"/>
      <c r="GXY20" s="321"/>
      <c r="GXZ20" s="321"/>
      <c r="GYA20" s="321"/>
      <c r="GYB20" s="321"/>
      <c r="GYC20" s="321"/>
      <c r="GYD20" s="321"/>
      <c r="GYE20" s="321"/>
      <c r="GYF20" s="321"/>
      <c r="GYG20" s="321"/>
      <c r="GYH20" s="321"/>
      <c r="GYI20" s="321"/>
      <c r="GYJ20" s="321"/>
      <c r="GYK20" s="321"/>
      <c r="GYL20" s="321"/>
      <c r="GYM20" s="321"/>
      <c r="GYN20" s="321"/>
      <c r="GYO20" s="321"/>
      <c r="GYP20" s="321"/>
      <c r="GYQ20" s="321"/>
      <c r="GYR20" s="321"/>
      <c r="GYS20" s="321"/>
      <c r="GYT20" s="321"/>
      <c r="GYU20" s="321"/>
      <c r="GYV20" s="321"/>
      <c r="GYW20" s="321"/>
      <c r="GYX20" s="321"/>
      <c r="GYY20" s="321"/>
      <c r="GYZ20" s="321"/>
      <c r="GZA20" s="321"/>
      <c r="GZB20" s="321"/>
      <c r="GZC20" s="321"/>
      <c r="GZD20" s="321"/>
      <c r="GZE20" s="321"/>
      <c r="GZF20" s="321"/>
      <c r="GZG20" s="321"/>
      <c r="GZH20" s="321"/>
      <c r="GZI20" s="321"/>
      <c r="GZJ20" s="321"/>
      <c r="GZK20" s="321"/>
      <c r="GZL20" s="321"/>
      <c r="GZM20" s="321"/>
      <c r="GZN20" s="321"/>
      <c r="GZO20" s="321"/>
      <c r="GZP20" s="321"/>
      <c r="GZQ20" s="321"/>
      <c r="GZR20" s="321"/>
      <c r="GZS20" s="321"/>
      <c r="GZT20" s="321"/>
      <c r="GZU20" s="321"/>
      <c r="GZV20" s="321"/>
      <c r="GZW20" s="321"/>
      <c r="GZX20" s="321"/>
      <c r="GZY20" s="321"/>
      <c r="GZZ20" s="321"/>
      <c r="HAA20" s="321"/>
      <c r="HAB20" s="321"/>
      <c r="HAC20" s="321"/>
      <c r="HAD20" s="321"/>
      <c r="HAE20" s="321"/>
      <c r="HAF20" s="321"/>
      <c r="HAG20" s="321"/>
      <c r="HAH20" s="321"/>
      <c r="HAI20" s="321"/>
      <c r="HAJ20" s="321"/>
      <c r="HAK20" s="321"/>
      <c r="HAL20" s="321"/>
      <c r="HAM20" s="321"/>
      <c r="HAN20" s="321"/>
      <c r="HAO20" s="321"/>
      <c r="HAP20" s="321"/>
      <c r="HAQ20" s="321"/>
      <c r="HAR20" s="321"/>
      <c r="HAS20" s="321"/>
      <c r="HAT20" s="321"/>
      <c r="HAU20" s="321"/>
      <c r="HAV20" s="321"/>
      <c r="HAW20" s="321"/>
      <c r="HAX20" s="321"/>
      <c r="HAY20" s="321"/>
      <c r="HAZ20" s="321"/>
      <c r="HBA20" s="321"/>
      <c r="HBB20" s="321"/>
      <c r="HBC20" s="321"/>
      <c r="HBD20" s="321"/>
      <c r="HBE20" s="321"/>
      <c r="HBF20" s="321"/>
      <c r="HBG20" s="321"/>
      <c r="HBH20" s="321"/>
      <c r="HBI20" s="321"/>
      <c r="HBJ20" s="321"/>
      <c r="HBK20" s="321"/>
      <c r="HBL20" s="321"/>
      <c r="HBM20" s="321"/>
      <c r="HBN20" s="321"/>
      <c r="HBO20" s="321"/>
      <c r="HBP20" s="321"/>
      <c r="HBQ20" s="321"/>
      <c r="HBR20" s="321"/>
      <c r="HBS20" s="321"/>
      <c r="HBT20" s="321"/>
      <c r="HBU20" s="321"/>
      <c r="HBV20" s="321"/>
      <c r="HBW20" s="321"/>
      <c r="HBX20" s="321"/>
      <c r="HBY20" s="321"/>
      <c r="HBZ20" s="321"/>
      <c r="HCA20" s="321"/>
      <c r="HCB20" s="321"/>
      <c r="HCC20" s="321"/>
      <c r="HCD20" s="321"/>
      <c r="HCE20" s="321"/>
      <c r="HCF20" s="321"/>
      <c r="HCG20" s="321"/>
      <c r="HCH20" s="321"/>
      <c r="HCI20" s="321"/>
      <c r="HCJ20" s="321"/>
      <c r="HCK20" s="321"/>
      <c r="HCL20" s="321"/>
      <c r="HCM20" s="321"/>
      <c r="HCN20" s="321"/>
      <c r="HCO20" s="321"/>
      <c r="HCP20" s="321"/>
      <c r="HCQ20" s="321"/>
      <c r="HCR20" s="321"/>
      <c r="HCS20" s="321"/>
      <c r="HCT20" s="321"/>
      <c r="HCU20" s="321"/>
      <c r="HCV20" s="321"/>
      <c r="HCW20" s="321"/>
      <c r="HCX20" s="321"/>
      <c r="HCY20" s="321"/>
      <c r="HCZ20" s="321"/>
      <c r="HDA20" s="321"/>
      <c r="HDB20" s="321"/>
      <c r="HDC20" s="321"/>
      <c r="HDD20" s="321"/>
      <c r="HDE20" s="321"/>
      <c r="HDF20" s="321"/>
      <c r="HDG20" s="321"/>
      <c r="HDH20" s="321"/>
      <c r="HDI20" s="321"/>
      <c r="HDJ20" s="321"/>
      <c r="HDK20" s="321"/>
      <c r="HDL20" s="321"/>
      <c r="HDM20" s="321"/>
      <c r="HDN20" s="321"/>
      <c r="HDO20" s="321"/>
      <c r="HDP20" s="321"/>
      <c r="HDQ20" s="321"/>
      <c r="HDR20" s="321"/>
      <c r="HDS20" s="321"/>
      <c r="HDT20" s="321"/>
      <c r="HDU20" s="321"/>
      <c r="HDV20" s="321"/>
      <c r="HDW20" s="321"/>
      <c r="HDX20" s="321"/>
      <c r="HDY20" s="321"/>
      <c r="HDZ20" s="321"/>
      <c r="HEA20" s="321"/>
      <c r="HEB20" s="321"/>
      <c r="HEC20" s="321"/>
      <c r="HED20" s="321"/>
      <c r="HEE20" s="321"/>
      <c r="HEF20" s="321"/>
      <c r="HEG20" s="321"/>
      <c r="HEH20" s="321"/>
      <c r="HEI20" s="321"/>
      <c r="HEJ20" s="321"/>
      <c r="HEK20" s="321"/>
      <c r="HEL20" s="321"/>
      <c r="HEM20" s="321"/>
      <c r="HEN20" s="321"/>
      <c r="HEO20" s="321"/>
      <c r="HEP20" s="321"/>
      <c r="HEQ20" s="321"/>
      <c r="HER20" s="321"/>
      <c r="HES20" s="321"/>
      <c r="HET20" s="321"/>
      <c r="HEU20" s="321"/>
      <c r="HEV20" s="321"/>
      <c r="HEW20" s="321"/>
      <c r="HEX20" s="321"/>
      <c r="HEY20" s="321"/>
      <c r="HEZ20" s="321"/>
      <c r="HFA20" s="321"/>
      <c r="HFB20" s="321"/>
      <c r="HFC20" s="321"/>
      <c r="HFD20" s="321"/>
      <c r="HFE20" s="321"/>
      <c r="HFF20" s="321"/>
      <c r="HFG20" s="321"/>
      <c r="HFH20" s="321"/>
      <c r="HFI20" s="321"/>
      <c r="HFJ20" s="321"/>
      <c r="HFK20" s="321"/>
      <c r="HFL20" s="321"/>
      <c r="HFM20" s="321"/>
      <c r="HFN20" s="321"/>
      <c r="HFO20" s="321"/>
      <c r="HFP20" s="321"/>
      <c r="HFQ20" s="321"/>
      <c r="HFR20" s="321"/>
      <c r="HFS20" s="321"/>
      <c r="HFT20" s="321"/>
      <c r="HFU20" s="321"/>
      <c r="HFV20" s="321"/>
      <c r="HFW20" s="321"/>
      <c r="HFX20" s="321"/>
      <c r="HFY20" s="321"/>
      <c r="HFZ20" s="321"/>
      <c r="HGA20" s="321"/>
      <c r="HGB20" s="321"/>
      <c r="HGC20" s="321"/>
      <c r="HGD20" s="321"/>
      <c r="HGE20" s="321"/>
      <c r="HGF20" s="321"/>
      <c r="HGG20" s="321"/>
      <c r="HGH20" s="321"/>
      <c r="HGI20" s="321"/>
      <c r="HGJ20" s="321"/>
      <c r="HGK20" s="321"/>
      <c r="HGL20" s="321"/>
      <c r="HGM20" s="321"/>
      <c r="HGN20" s="321"/>
      <c r="HGO20" s="321"/>
      <c r="HGP20" s="321"/>
      <c r="HGQ20" s="321"/>
      <c r="HGR20" s="321"/>
      <c r="HGS20" s="321"/>
      <c r="HGT20" s="321"/>
      <c r="HGU20" s="321"/>
      <c r="HGV20" s="321"/>
      <c r="HGW20" s="321"/>
      <c r="HGX20" s="321"/>
      <c r="HGY20" s="321"/>
      <c r="HGZ20" s="321"/>
      <c r="HHA20" s="321"/>
      <c r="HHB20" s="321"/>
      <c r="HHC20" s="321"/>
      <c r="HHD20" s="321"/>
      <c r="HHE20" s="321"/>
      <c r="HHF20" s="321"/>
      <c r="HHG20" s="321"/>
      <c r="HHH20" s="321"/>
      <c r="HHI20" s="321"/>
      <c r="HHJ20" s="321"/>
      <c r="HHK20" s="321"/>
      <c r="HHL20" s="321"/>
      <c r="HHM20" s="321"/>
      <c r="HHN20" s="321"/>
      <c r="HHO20" s="321"/>
      <c r="HHP20" s="321"/>
      <c r="HHQ20" s="321"/>
      <c r="HHR20" s="321"/>
      <c r="HHS20" s="321"/>
      <c r="HHT20" s="321"/>
      <c r="HHU20" s="321"/>
      <c r="HHV20" s="321"/>
      <c r="HHW20" s="321"/>
      <c r="HHX20" s="321"/>
      <c r="HHY20" s="321"/>
      <c r="HHZ20" s="321"/>
      <c r="HIA20" s="321"/>
      <c r="HIB20" s="321"/>
      <c r="HIC20" s="321"/>
      <c r="HID20" s="321"/>
      <c r="HIE20" s="321"/>
      <c r="HIF20" s="321"/>
      <c r="HIG20" s="321"/>
      <c r="HIH20" s="321"/>
      <c r="HII20" s="321"/>
      <c r="HIJ20" s="321"/>
      <c r="HIK20" s="321"/>
      <c r="HIL20" s="321"/>
      <c r="HIM20" s="321"/>
      <c r="HIN20" s="321"/>
      <c r="HIO20" s="321"/>
      <c r="HIP20" s="321"/>
      <c r="HIQ20" s="321"/>
      <c r="HIR20" s="321"/>
      <c r="HIS20" s="321"/>
      <c r="HIT20" s="321"/>
      <c r="HIU20" s="321"/>
      <c r="HIV20" s="321"/>
      <c r="HIW20" s="321"/>
      <c r="HIX20" s="321"/>
      <c r="HIY20" s="321"/>
      <c r="HIZ20" s="321"/>
      <c r="HJA20" s="321"/>
      <c r="HJB20" s="321"/>
      <c r="HJC20" s="321"/>
      <c r="HJD20" s="321"/>
      <c r="HJE20" s="321"/>
      <c r="HJF20" s="321"/>
      <c r="HJG20" s="321"/>
      <c r="HJH20" s="321"/>
      <c r="HJI20" s="321"/>
      <c r="HJJ20" s="321"/>
      <c r="HJK20" s="321"/>
      <c r="HJL20" s="321"/>
      <c r="HJM20" s="321"/>
      <c r="HJN20" s="321"/>
      <c r="HJO20" s="321"/>
      <c r="HJP20" s="321"/>
      <c r="HJQ20" s="321"/>
      <c r="HJR20" s="321"/>
      <c r="HJS20" s="321"/>
      <c r="HJT20" s="321"/>
      <c r="HJU20" s="321"/>
      <c r="HJV20" s="321"/>
      <c r="HJW20" s="321"/>
      <c r="HJX20" s="321"/>
      <c r="HJY20" s="321"/>
      <c r="HJZ20" s="321"/>
      <c r="HKA20" s="321"/>
      <c r="HKB20" s="321"/>
      <c r="HKC20" s="321"/>
      <c r="HKD20" s="321"/>
      <c r="HKE20" s="321"/>
      <c r="HKF20" s="321"/>
      <c r="HKG20" s="321"/>
      <c r="HKH20" s="321"/>
      <c r="HKI20" s="321"/>
      <c r="HKJ20" s="321"/>
      <c r="HKK20" s="321"/>
      <c r="HKL20" s="321"/>
      <c r="HKM20" s="321"/>
      <c r="HKN20" s="321"/>
      <c r="HKO20" s="321"/>
      <c r="HKP20" s="321"/>
      <c r="HKQ20" s="321"/>
      <c r="HKR20" s="321"/>
      <c r="HKS20" s="321"/>
      <c r="HKT20" s="321"/>
      <c r="HKU20" s="321"/>
      <c r="HKV20" s="321"/>
      <c r="HKW20" s="321"/>
      <c r="HKX20" s="321"/>
      <c r="HKY20" s="321"/>
      <c r="HKZ20" s="321"/>
      <c r="HLA20" s="321"/>
      <c r="HLB20" s="321"/>
      <c r="HLC20" s="321"/>
      <c r="HLD20" s="321"/>
      <c r="HLE20" s="321"/>
      <c r="HLF20" s="321"/>
      <c r="HLG20" s="321"/>
      <c r="HLH20" s="321"/>
      <c r="HLI20" s="321"/>
      <c r="HLJ20" s="321"/>
      <c r="HLK20" s="321"/>
      <c r="HLL20" s="321"/>
      <c r="HLM20" s="321"/>
      <c r="HLN20" s="321"/>
      <c r="HLO20" s="321"/>
      <c r="HLP20" s="321"/>
      <c r="HLQ20" s="321"/>
      <c r="HLR20" s="321"/>
      <c r="HLS20" s="321"/>
      <c r="HLT20" s="321"/>
      <c r="HLU20" s="321"/>
      <c r="HLV20" s="321"/>
      <c r="HLW20" s="321"/>
      <c r="HLX20" s="321"/>
      <c r="HLY20" s="321"/>
      <c r="HLZ20" s="321"/>
      <c r="HMA20" s="321"/>
      <c r="HMB20" s="321"/>
      <c r="HMC20" s="321"/>
      <c r="HMD20" s="321"/>
      <c r="HME20" s="321"/>
      <c r="HMF20" s="321"/>
      <c r="HMG20" s="321"/>
      <c r="HMH20" s="321"/>
      <c r="HMI20" s="321"/>
      <c r="HMJ20" s="321"/>
      <c r="HMK20" s="321"/>
      <c r="HML20" s="321"/>
      <c r="HMM20" s="321"/>
      <c r="HMN20" s="321"/>
      <c r="HMO20" s="321"/>
      <c r="HMP20" s="321"/>
      <c r="HMQ20" s="321"/>
      <c r="HMR20" s="321"/>
      <c r="HMS20" s="321"/>
      <c r="HMT20" s="321"/>
      <c r="HMU20" s="321"/>
      <c r="HMV20" s="321"/>
      <c r="HMW20" s="321"/>
      <c r="HMX20" s="321"/>
      <c r="HMY20" s="321"/>
      <c r="HMZ20" s="321"/>
      <c r="HNA20" s="321"/>
      <c r="HNB20" s="321"/>
      <c r="HNC20" s="321"/>
      <c r="HND20" s="321"/>
      <c r="HNE20" s="321"/>
      <c r="HNF20" s="321"/>
      <c r="HNG20" s="321"/>
      <c r="HNH20" s="321"/>
      <c r="HNI20" s="321"/>
      <c r="HNJ20" s="321"/>
      <c r="HNK20" s="321"/>
      <c r="HNL20" s="321"/>
      <c r="HNM20" s="321"/>
      <c r="HNN20" s="321"/>
      <c r="HNO20" s="321"/>
      <c r="HNP20" s="321"/>
      <c r="HNQ20" s="321"/>
      <c r="HNR20" s="321"/>
      <c r="HNS20" s="321"/>
      <c r="HNT20" s="321"/>
      <c r="HNU20" s="321"/>
      <c r="HNV20" s="321"/>
      <c r="HNW20" s="321"/>
      <c r="HNX20" s="321"/>
      <c r="HNY20" s="321"/>
      <c r="HNZ20" s="321"/>
      <c r="HOA20" s="321"/>
      <c r="HOB20" s="321"/>
      <c r="HOC20" s="321"/>
      <c r="HOD20" s="321"/>
      <c r="HOE20" s="321"/>
      <c r="HOF20" s="321"/>
      <c r="HOG20" s="321"/>
      <c r="HOH20" s="321"/>
      <c r="HOI20" s="321"/>
      <c r="HOJ20" s="321"/>
      <c r="HOK20" s="321"/>
      <c r="HOL20" s="321"/>
      <c r="HOM20" s="321"/>
      <c r="HON20" s="321"/>
      <c r="HOO20" s="321"/>
      <c r="HOP20" s="321"/>
      <c r="HOQ20" s="321"/>
      <c r="HOR20" s="321"/>
      <c r="HOS20" s="321"/>
      <c r="HOT20" s="321"/>
      <c r="HOU20" s="321"/>
      <c r="HOV20" s="321"/>
      <c r="HOW20" s="321"/>
      <c r="HOX20" s="321"/>
      <c r="HOY20" s="321"/>
      <c r="HOZ20" s="321"/>
      <c r="HPA20" s="321"/>
      <c r="HPB20" s="321"/>
      <c r="HPC20" s="321"/>
      <c r="HPD20" s="321"/>
      <c r="HPE20" s="321"/>
      <c r="HPF20" s="321"/>
      <c r="HPG20" s="321"/>
      <c r="HPH20" s="321"/>
      <c r="HPI20" s="321"/>
      <c r="HPJ20" s="321"/>
      <c r="HPK20" s="321"/>
      <c r="HPL20" s="321"/>
      <c r="HPM20" s="321"/>
      <c r="HPN20" s="321"/>
      <c r="HPO20" s="321"/>
      <c r="HPP20" s="321"/>
      <c r="HPQ20" s="321"/>
      <c r="HPR20" s="321"/>
      <c r="HPS20" s="321"/>
      <c r="HPT20" s="321"/>
      <c r="HPU20" s="321"/>
      <c r="HPV20" s="321"/>
      <c r="HPW20" s="321"/>
      <c r="HPX20" s="321"/>
      <c r="HPY20" s="321"/>
      <c r="HPZ20" s="321"/>
      <c r="HQA20" s="321"/>
      <c r="HQB20" s="321"/>
      <c r="HQC20" s="321"/>
      <c r="HQD20" s="321"/>
      <c r="HQE20" s="321"/>
      <c r="HQF20" s="321"/>
      <c r="HQG20" s="321"/>
      <c r="HQH20" s="321"/>
      <c r="HQI20" s="321"/>
      <c r="HQJ20" s="321"/>
      <c r="HQK20" s="321"/>
      <c r="HQL20" s="321"/>
      <c r="HQM20" s="321"/>
      <c r="HQN20" s="321"/>
      <c r="HQO20" s="321"/>
      <c r="HQP20" s="321"/>
      <c r="HQQ20" s="321"/>
      <c r="HQR20" s="321"/>
      <c r="HQS20" s="321"/>
      <c r="HQT20" s="321"/>
      <c r="HQU20" s="321"/>
      <c r="HQV20" s="321"/>
      <c r="HQW20" s="321"/>
      <c r="HQX20" s="321"/>
      <c r="HQY20" s="321"/>
      <c r="HQZ20" s="321"/>
      <c r="HRA20" s="321"/>
      <c r="HRB20" s="321"/>
      <c r="HRC20" s="321"/>
      <c r="HRD20" s="321"/>
      <c r="HRE20" s="321"/>
      <c r="HRF20" s="321"/>
      <c r="HRG20" s="321"/>
      <c r="HRH20" s="321"/>
      <c r="HRI20" s="321"/>
      <c r="HRJ20" s="321"/>
      <c r="HRK20" s="321"/>
      <c r="HRL20" s="321"/>
      <c r="HRM20" s="321"/>
      <c r="HRN20" s="321"/>
      <c r="HRO20" s="321"/>
      <c r="HRP20" s="321"/>
      <c r="HRQ20" s="321"/>
      <c r="HRR20" s="321"/>
      <c r="HRS20" s="321"/>
      <c r="HRT20" s="321"/>
      <c r="HRU20" s="321"/>
      <c r="HRV20" s="321"/>
      <c r="HRW20" s="321"/>
      <c r="HRX20" s="321"/>
      <c r="HRY20" s="321"/>
      <c r="HRZ20" s="321"/>
      <c r="HSA20" s="321"/>
      <c r="HSB20" s="321"/>
      <c r="HSC20" s="321"/>
      <c r="HSD20" s="321"/>
      <c r="HSE20" s="321"/>
      <c r="HSF20" s="321"/>
      <c r="HSG20" s="321"/>
      <c r="HSH20" s="321"/>
      <c r="HSI20" s="321"/>
      <c r="HSJ20" s="321"/>
      <c r="HSK20" s="321"/>
      <c r="HSL20" s="321"/>
      <c r="HSM20" s="321"/>
      <c r="HSN20" s="321"/>
      <c r="HSO20" s="321"/>
      <c r="HSP20" s="321"/>
      <c r="HSQ20" s="321"/>
      <c r="HSR20" s="321"/>
      <c r="HSS20" s="321"/>
      <c r="HST20" s="321"/>
      <c r="HSU20" s="321"/>
      <c r="HSV20" s="321"/>
      <c r="HSW20" s="321"/>
      <c r="HSX20" s="321"/>
      <c r="HSY20" s="321"/>
      <c r="HSZ20" s="321"/>
      <c r="HTA20" s="321"/>
      <c r="HTB20" s="321"/>
      <c r="HTC20" s="321"/>
      <c r="HTD20" s="321"/>
      <c r="HTE20" s="321"/>
      <c r="HTF20" s="321"/>
      <c r="HTG20" s="321"/>
      <c r="HTH20" s="321"/>
      <c r="HTI20" s="321"/>
      <c r="HTJ20" s="321"/>
      <c r="HTK20" s="321"/>
      <c r="HTL20" s="321"/>
      <c r="HTM20" s="321"/>
      <c r="HTN20" s="321"/>
      <c r="HTO20" s="321"/>
      <c r="HTP20" s="321"/>
      <c r="HTQ20" s="321"/>
      <c r="HTR20" s="321"/>
      <c r="HTS20" s="321"/>
      <c r="HTT20" s="321"/>
      <c r="HTU20" s="321"/>
      <c r="HTV20" s="321"/>
      <c r="HTW20" s="321"/>
      <c r="HTX20" s="321"/>
      <c r="HTY20" s="321"/>
      <c r="HTZ20" s="321"/>
      <c r="HUA20" s="321"/>
      <c r="HUB20" s="321"/>
      <c r="HUC20" s="321"/>
      <c r="HUD20" s="321"/>
      <c r="HUE20" s="321"/>
      <c r="HUF20" s="321"/>
      <c r="HUG20" s="321"/>
      <c r="HUH20" s="321"/>
      <c r="HUI20" s="321"/>
      <c r="HUJ20" s="321"/>
      <c r="HUK20" s="321"/>
      <c r="HUL20" s="321"/>
      <c r="HUM20" s="321"/>
      <c r="HUN20" s="321"/>
      <c r="HUO20" s="321"/>
      <c r="HUP20" s="321"/>
      <c r="HUQ20" s="321"/>
      <c r="HUR20" s="321"/>
      <c r="HUS20" s="321"/>
      <c r="HUT20" s="321"/>
      <c r="HUU20" s="321"/>
      <c r="HUV20" s="321"/>
      <c r="HUW20" s="321"/>
      <c r="HUX20" s="321"/>
      <c r="HUY20" s="321"/>
      <c r="HUZ20" s="321"/>
      <c r="HVA20" s="321"/>
      <c r="HVB20" s="321"/>
      <c r="HVC20" s="321"/>
      <c r="HVD20" s="321"/>
      <c r="HVE20" s="321"/>
      <c r="HVF20" s="321"/>
      <c r="HVG20" s="321"/>
      <c r="HVH20" s="321"/>
      <c r="HVI20" s="321"/>
      <c r="HVJ20" s="321"/>
      <c r="HVK20" s="321"/>
      <c r="HVL20" s="321"/>
      <c r="HVM20" s="321"/>
      <c r="HVN20" s="321"/>
      <c r="HVO20" s="321"/>
      <c r="HVP20" s="321"/>
      <c r="HVQ20" s="321"/>
      <c r="HVR20" s="321"/>
      <c r="HVS20" s="321"/>
      <c r="HVT20" s="321"/>
      <c r="HVU20" s="321"/>
      <c r="HVV20" s="321"/>
      <c r="HVW20" s="321"/>
      <c r="HVX20" s="321"/>
      <c r="HVY20" s="321"/>
      <c r="HVZ20" s="321"/>
      <c r="HWA20" s="321"/>
      <c r="HWB20" s="321"/>
      <c r="HWC20" s="321"/>
      <c r="HWD20" s="321"/>
      <c r="HWE20" s="321"/>
      <c r="HWF20" s="321"/>
      <c r="HWG20" s="321"/>
      <c r="HWH20" s="321"/>
      <c r="HWI20" s="321"/>
      <c r="HWJ20" s="321"/>
      <c r="HWK20" s="321"/>
      <c r="HWL20" s="321"/>
      <c r="HWM20" s="321"/>
      <c r="HWN20" s="321"/>
      <c r="HWO20" s="321"/>
      <c r="HWP20" s="321"/>
      <c r="HWQ20" s="321"/>
      <c r="HWR20" s="321"/>
      <c r="HWS20" s="321"/>
      <c r="HWT20" s="321"/>
      <c r="HWU20" s="321"/>
      <c r="HWV20" s="321"/>
      <c r="HWW20" s="321"/>
      <c r="HWX20" s="321"/>
      <c r="HWY20" s="321"/>
      <c r="HWZ20" s="321"/>
      <c r="HXA20" s="321"/>
      <c r="HXB20" s="321"/>
      <c r="HXC20" s="321"/>
      <c r="HXD20" s="321"/>
      <c r="HXE20" s="321"/>
      <c r="HXF20" s="321"/>
      <c r="HXG20" s="321"/>
      <c r="HXH20" s="321"/>
      <c r="HXI20" s="321"/>
      <c r="HXJ20" s="321"/>
      <c r="HXK20" s="321"/>
      <c r="HXL20" s="321"/>
      <c r="HXM20" s="321"/>
      <c r="HXN20" s="321"/>
      <c r="HXO20" s="321"/>
      <c r="HXP20" s="321"/>
      <c r="HXQ20" s="321"/>
      <c r="HXR20" s="321"/>
      <c r="HXS20" s="321"/>
      <c r="HXT20" s="321"/>
      <c r="HXU20" s="321"/>
      <c r="HXV20" s="321"/>
      <c r="HXW20" s="321"/>
      <c r="HXX20" s="321"/>
      <c r="HXY20" s="321"/>
      <c r="HXZ20" s="321"/>
      <c r="HYA20" s="321"/>
      <c r="HYB20" s="321"/>
      <c r="HYC20" s="321"/>
      <c r="HYD20" s="321"/>
      <c r="HYE20" s="321"/>
      <c r="HYF20" s="321"/>
      <c r="HYG20" s="321"/>
      <c r="HYH20" s="321"/>
      <c r="HYI20" s="321"/>
      <c r="HYJ20" s="321"/>
      <c r="HYK20" s="321"/>
      <c r="HYL20" s="321"/>
      <c r="HYM20" s="321"/>
      <c r="HYN20" s="321"/>
      <c r="HYO20" s="321"/>
      <c r="HYP20" s="321"/>
      <c r="HYQ20" s="321"/>
      <c r="HYR20" s="321"/>
      <c r="HYS20" s="321"/>
      <c r="HYT20" s="321"/>
      <c r="HYU20" s="321"/>
      <c r="HYV20" s="321"/>
      <c r="HYW20" s="321"/>
      <c r="HYX20" s="321"/>
      <c r="HYY20" s="321"/>
      <c r="HYZ20" s="321"/>
      <c r="HZA20" s="321"/>
      <c r="HZB20" s="321"/>
      <c r="HZC20" s="321"/>
      <c r="HZD20" s="321"/>
      <c r="HZE20" s="321"/>
      <c r="HZF20" s="321"/>
      <c r="HZG20" s="321"/>
      <c r="HZH20" s="321"/>
      <c r="HZI20" s="321"/>
      <c r="HZJ20" s="321"/>
      <c r="HZK20" s="321"/>
      <c r="HZL20" s="321"/>
      <c r="HZM20" s="321"/>
      <c r="HZN20" s="321"/>
      <c r="HZO20" s="321"/>
      <c r="HZP20" s="321"/>
      <c r="HZQ20" s="321"/>
      <c r="HZR20" s="321"/>
      <c r="HZS20" s="321"/>
      <c r="HZT20" s="321"/>
      <c r="HZU20" s="321"/>
      <c r="HZV20" s="321"/>
      <c r="HZW20" s="321"/>
      <c r="HZX20" s="321"/>
      <c r="HZY20" s="321"/>
      <c r="HZZ20" s="321"/>
      <c r="IAA20" s="321"/>
      <c r="IAB20" s="321"/>
      <c r="IAC20" s="321"/>
      <c r="IAD20" s="321"/>
      <c r="IAE20" s="321"/>
      <c r="IAF20" s="321"/>
      <c r="IAG20" s="321"/>
      <c r="IAH20" s="321"/>
      <c r="IAI20" s="321"/>
      <c r="IAJ20" s="321"/>
      <c r="IAK20" s="321"/>
      <c r="IAL20" s="321"/>
      <c r="IAM20" s="321"/>
      <c r="IAN20" s="321"/>
      <c r="IAO20" s="321"/>
      <c r="IAP20" s="321"/>
      <c r="IAQ20" s="321"/>
      <c r="IAR20" s="321"/>
      <c r="IAS20" s="321"/>
      <c r="IAT20" s="321"/>
      <c r="IAU20" s="321"/>
      <c r="IAV20" s="321"/>
      <c r="IAW20" s="321"/>
      <c r="IAX20" s="321"/>
      <c r="IAY20" s="321"/>
      <c r="IAZ20" s="321"/>
      <c r="IBA20" s="321"/>
      <c r="IBB20" s="321"/>
      <c r="IBC20" s="321"/>
      <c r="IBD20" s="321"/>
      <c r="IBE20" s="321"/>
      <c r="IBF20" s="321"/>
      <c r="IBG20" s="321"/>
      <c r="IBH20" s="321"/>
      <c r="IBI20" s="321"/>
      <c r="IBJ20" s="321"/>
      <c r="IBK20" s="321"/>
      <c r="IBL20" s="321"/>
      <c r="IBM20" s="321"/>
      <c r="IBN20" s="321"/>
      <c r="IBO20" s="321"/>
      <c r="IBP20" s="321"/>
      <c r="IBQ20" s="321"/>
      <c r="IBR20" s="321"/>
      <c r="IBS20" s="321"/>
      <c r="IBT20" s="321"/>
      <c r="IBU20" s="321"/>
      <c r="IBV20" s="321"/>
      <c r="IBW20" s="321"/>
      <c r="IBX20" s="321"/>
      <c r="IBY20" s="321"/>
      <c r="IBZ20" s="321"/>
      <c r="ICA20" s="321"/>
      <c r="ICB20" s="321"/>
      <c r="ICC20" s="321"/>
      <c r="ICD20" s="321"/>
      <c r="ICE20" s="321"/>
      <c r="ICF20" s="321"/>
      <c r="ICG20" s="321"/>
      <c r="ICH20" s="321"/>
      <c r="ICI20" s="321"/>
      <c r="ICJ20" s="321"/>
      <c r="ICK20" s="321"/>
      <c r="ICL20" s="321"/>
      <c r="ICM20" s="321"/>
      <c r="ICN20" s="321"/>
      <c r="ICO20" s="321"/>
      <c r="ICP20" s="321"/>
      <c r="ICQ20" s="321"/>
      <c r="ICR20" s="321"/>
      <c r="ICS20" s="321"/>
      <c r="ICT20" s="321"/>
      <c r="ICU20" s="321"/>
      <c r="ICV20" s="321"/>
      <c r="ICW20" s="321"/>
      <c r="ICX20" s="321"/>
      <c r="ICY20" s="321"/>
      <c r="ICZ20" s="321"/>
      <c r="IDA20" s="321"/>
      <c r="IDB20" s="321"/>
      <c r="IDC20" s="321"/>
      <c r="IDD20" s="321"/>
      <c r="IDE20" s="321"/>
      <c r="IDF20" s="321"/>
      <c r="IDG20" s="321"/>
      <c r="IDH20" s="321"/>
      <c r="IDI20" s="321"/>
      <c r="IDJ20" s="321"/>
      <c r="IDK20" s="321"/>
      <c r="IDL20" s="321"/>
      <c r="IDM20" s="321"/>
      <c r="IDN20" s="321"/>
      <c r="IDO20" s="321"/>
      <c r="IDP20" s="321"/>
      <c r="IDQ20" s="321"/>
      <c r="IDR20" s="321"/>
      <c r="IDS20" s="321"/>
      <c r="IDT20" s="321"/>
      <c r="IDU20" s="321"/>
      <c r="IDV20" s="321"/>
      <c r="IDW20" s="321"/>
      <c r="IDX20" s="321"/>
      <c r="IDY20" s="321"/>
      <c r="IDZ20" s="321"/>
      <c r="IEA20" s="321"/>
      <c r="IEB20" s="321"/>
      <c r="IEC20" s="321"/>
      <c r="IED20" s="321"/>
      <c r="IEE20" s="321"/>
      <c r="IEF20" s="321"/>
      <c r="IEG20" s="321"/>
      <c r="IEH20" s="321"/>
      <c r="IEI20" s="321"/>
      <c r="IEJ20" s="321"/>
      <c r="IEK20" s="321"/>
      <c r="IEL20" s="321"/>
      <c r="IEM20" s="321"/>
      <c r="IEN20" s="321"/>
      <c r="IEO20" s="321"/>
      <c r="IEP20" s="321"/>
      <c r="IEQ20" s="321"/>
      <c r="IER20" s="321"/>
      <c r="IES20" s="321"/>
      <c r="IET20" s="321"/>
      <c r="IEU20" s="321"/>
      <c r="IEV20" s="321"/>
      <c r="IEW20" s="321"/>
      <c r="IEX20" s="321"/>
      <c r="IEY20" s="321"/>
      <c r="IEZ20" s="321"/>
      <c r="IFA20" s="321"/>
      <c r="IFB20" s="321"/>
      <c r="IFC20" s="321"/>
      <c r="IFD20" s="321"/>
      <c r="IFE20" s="321"/>
      <c r="IFF20" s="321"/>
      <c r="IFG20" s="321"/>
      <c r="IFH20" s="321"/>
      <c r="IFI20" s="321"/>
      <c r="IFJ20" s="321"/>
      <c r="IFK20" s="321"/>
      <c r="IFL20" s="321"/>
      <c r="IFM20" s="321"/>
      <c r="IFN20" s="321"/>
      <c r="IFO20" s="321"/>
      <c r="IFP20" s="321"/>
      <c r="IFQ20" s="321"/>
      <c r="IFR20" s="321"/>
      <c r="IFS20" s="321"/>
      <c r="IFT20" s="321"/>
      <c r="IFU20" s="321"/>
      <c r="IFV20" s="321"/>
      <c r="IFW20" s="321"/>
      <c r="IFX20" s="321"/>
      <c r="IFY20" s="321"/>
      <c r="IFZ20" s="321"/>
      <c r="IGA20" s="321"/>
      <c r="IGB20" s="321"/>
      <c r="IGC20" s="321"/>
      <c r="IGD20" s="321"/>
      <c r="IGE20" s="321"/>
      <c r="IGF20" s="321"/>
      <c r="IGG20" s="321"/>
      <c r="IGH20" s="321"/>
      <c r="IGI20" s="321"/>
      <c r="IGJ20" s="321"/>
      <c r="IGK20" s="321"/>
      <c r="IGL20" s="321"/>
      <c r="IGM20" s="321"/>
      <c r="IGN20" s="321"/>
      <c r="IGO20" s="321"/>
      <c r="IGP20" s="321"/>
      <c r="IGQ20" s="321"/>
      <c r="IGR20" s="321"/>
      <c r="IGS20" s="321"/>
      <c r="IGT20" s="321"/>
      <c r="IGU20" s="321"/>
      <c r="IGV20" s="321"/>
      <c r="IGW20" s="321"/>
      <c r="IGX20" s="321"/>
      <c r="IGY20" s="321"/>
      <c r="IGZ20" s="321"/>
      <c r="IHA20" s="321"/>
      <c r="IHB20" s="321"/>
      <c r="IHC20" s="321"/>
      <c r="IHD20" s="321"/>
      <c r="IHE20" s="321"/>
      <c r="IHF20" s="321"/>
      <c r="IHG20" s="321"/>
      <c r="IHH20" s="321"/>
      <c r="IHI20" s="321"/>
      <c r="IHJ20" s="321"/>
      <c r="IHK20" s="321"/>
      <c r="IHL20" s="321"/>
      <c r="IHM20" s="321"/>
      <c r="IHN20" s="321"/>
      <c r="IHO20" s="321"/>
      <c r="IHP20" s="321"/>
      <c r="IHQ20" s="321"/>
      <c r="IHR20" s="321"/>
      <c r="IHS20" s="321"/>
      <c r="IHT20" s="321"/>
      <c r="IHU20" s="321"/>
      <c r="IHV20" s="321"/>
      <c r="IHW20" s="321"/>
      <c r="IHX20" s="321"/>
      <c r="IHY20" s="321"/>
      <c r="IHZ20" s="321"/>
      <c r="IIA20" s="321"/>
      <c r="IIB20" s="321"/>
      <c r="IIC20" s="321"/>
      <c r="IID20" s="321"/>
      <c r="IIE20" s="321"/>
      <c r="IIF20" s="321"/>
      <c r="IIG20" s="321"/>
      <c r="IIH20" s="321"/>
      <c r="III20" s="321"/>
      <c r="IIJ20" s="321"/>
      <c r="IIK20" s="321"/>
      <c r="IIL20" s="321"/>
      <c r="IIM20" s="321"/>
      <c r="IIN20" s="321"/>
      <c r="IIO20" s="321"/>
      <c r="IIP20" s="321"/>
      <c r="IIQ20" s="321"/>
      <c r="IIR20" s="321"/>
      <c r="IIS20" s="321"/>
      <c r="IIT20" s="321"/>
      <c r="IIU20" s="321"/>
      <c r="IIV20" s="321"/>
      <c r="IIW20" s="321"/>
      <c r="IIX20" s="321"/>
      <c r="IIY20" s="321"/>
      <c r="IIZ20" s="321"/>
      <c r="IJA20" s="321"/>
      <c r="IJB20" s="321"/>
      <c r="IJC20" s="321"/>
      <c r="IJD20" s="321"/>
      <c r="IJE20" s="321"/>
      <c r="IJF20" s="321"/>
      <c r="IJG20" s="321"/>
      <c r="IJH20" s="321"/>
      <c r="IJI20" s="321"/>
      <c r="IJJ20" s="321"/>
      <c r="IJK20" s="321"/>
      <c r="IJL20" s="321"/>
      <c r="IJM20" s="321"/>
      <c r="IJN20" s="321"/>
      <c r="IJO20" s="321"/>
      <c r="IJP20" s="321"/>
      <c r="IJQ20" s="321"/>
      <c r="IJR20" s="321"/>
      <c r="IJS20" s="321"/>
      <c r="IJT20" s="321"/>
      <c r="IJU20" s="321"/>
      <c r="IJV20" s="321"/>
      <c r="IJW20" s="321"/>
      <c r="IJX20" s="321"/>
      <c r="IJY20" s="321"/>
      <c r="IJZ20" s="321"/>
      <c r="IKA20" s="321"/>
      <c r="IKB20" s="321"/>
      <c r="IKC20" s="321"/>
      <c r="IKD20" s="321"/>
      <c r="IKE20" s="321"/>
      <c r="IKF20" s="321"/>
      <c r="IKG20" s="321"/>
      <c r="IKH20" s="321"/>
      <c r="IKI20" s="321"/>
      <c r="IKJ20" s="321"/>
      <c r="IKK20" s="321"/>
      <c r="IKL20" s="321"/>
      <c r="IKM20" s="321"/>
      <c r="IKN20" s="321"/>
      <c r="IKO20" s="321"/>
      <c r="IKP20" s="321"/>
      <c r="IKQ20" s="321"/>
      <c r="IKR20" s="321"/>
      <c r="IKS20" s="321"/>
      <c r="IKT20" s="321"/>
      <c r="IKU20" s="321"/>
      <c r="IKV20" s="321"/>
      <c r="IKW20" s="321"/>
      <c r="IKX20" s="321"/>
      <c r="IKY20" s="321"/>
      <c r="IKZ20" s="321"/>
      <c r="ILA20" s="321"/>
      <c r="ILB20" s="321"/>
      <c r="ILC20" s="321"/>
      <c r="ILD20" s="321"/>
      <c r="ILE20" s="321"/>
      <c r="ILF20" s="321"/>
      <c r="ILG20" s="321"/>
      <c r="ILH20" s="321"/>
      <c r="ILI20" s="321"/>
      <c r="ILJ20" s="321"/>
      <c r="ILK20" s="321"/>
      <c r="ILL20" s="321"/>
      <c r="ILM20" s="321"/>
      <c r="ILN20" s="321"/>
      <c r="ILO20" s="321"/>
      <c r="ILP20" s="321"/>
      <c r="ILQ20" s="321"/>
      <c r="ILR20" s="321"/>
      <c r="ILS20" s="321"/>
      <c r="ILT20" s="321"/>
      <c r="ILU20" s="321"/>
      <c r="ILV20" s="321"/>
      <c r="ILW20" s="321"/>
      <c r="ILX20" s="321"/>
      <c r="ILY20" s="321"/>
      <c r="ILZ20" s="321"/>
      <c r="IMA20" s="321"/>
      <c r="IMB20" s="321"/>
      <c r="IMC20" s="321"/>
      <c r="IMD20" s="321"/>
      <c r="IME20" s="321"/>
      <c r="IMF20" s="321"/>
      <c r="IMG20" s="321"/>
      <c r="IMH20" s="321"/>
      <c r="IMI20" s="321"/>
      <c r="IMJ20" s="321"/>
      <c r="IMK20" s="321"/>
      <c r="IML20" s="321"/>
      <c r="IMM20" s="321"/>
      <c r="IMN20" s="321"/>
      <c r="IMO20" s="321"/>
      <c r="IMP20" s="321"/>
      <c r="IMQ20" s="321"/>
      <c r="IMR20" s="321"/>
      <c r="IMS20" s="321"/>
      <c r="IMT20" s="321"/>
      <c r="IMU20" s="321"/>
      <c r="IMV20" s="321"/>
      <c r="IMW20" s="321"/>
      <c r="IMX20" s="321"/>
      <c r="IMY20" s="321"/>
      <c r="IMZ20" s="321"/>
      <c r="INA20" s="321"/>
      <c r="INB20" s="321"/>
      <c r="INC20" s="321"/>
      <c r="IND20" s="321"/>
      <c r="INE20" s="321"/>
      <c r="INF20" s="321"/>
      <c r="ING20" s="321"/>
      <c r="INH20" s="321"/>
      <c r="INI20" s="321"/>
      <c r="INJ20" s="321"/>
      <c r="INK20" s="321"/>
      <c r="INL20" s="321"/>
      <c r="INM20" s="321"/>
      <c r="INN20" s="321"/>
      <c r="INO20" s="321"/>
      <c r="INP20" s="321"/>
      <c r="INQ20" s="321"/>
      <c r="INR20" s="321"/>
      <c r="INS20" s="321"/>
      <c r="INT20" s="321"/>
      <c r="INU20" s="321"/>
      <c r="INV20" s="321"/>
      <c r="INW20" s="321"/>
      <c r="INX20" s="321"/>
      <c r="INY20" s="321"/>
      <c r="INZ20" s="321"/>
      <c r="IOA20" s="321"/>
      <c r="IOB20" s="321"/>
      <c r="IOC20" s="321"/>
      <c r="IOD20" s="321"/>
      <c r="IOE20" s="321"/>
      <c r="IOF20" s="321"/>
      <c r="IOG20" s="321"/>
      <c r="IOH20" s="321"/>
      <c r="IOI20" s="321"/>
      <c r="IOJ20" s="321"/>
      <c r="IOK20" s="321"/>
      <c r="IOL20" s="321"/>
      <c r="IOM20" s="321"/>
      <c r="ION20" s="321"/>
      <c r="IOO20" s="321"/>
      <c r="IOP20" s="321"/>
      <c r="IOQ20" s="321"/>
      <c r="IOR20" s="321"/>
      <c r="IOS20" s="321"/>
      <c r="IOT20" s="321"/>
      <c r="IOU20" s="321"/>
      <c r="IOV20" s="321"/>
      <c r="IOW20" s="321"/>
      <c r="IOX20" s="321"/>
      <c r="IOY20" s="321"/>
      <c r="IOZ20" s="321"/>
      <c r="IPA20" s="321"/>
      <c r="IPB20" s="321"/>
      <c r="IPC20" s="321"/>
      <c r="IPD20" s="321"/>
      <c r="IPE20" s="321"/>
      <c r="IPF20" s="321"/>
      <c r="IPG20" s="321"/>
      <c r="IPH20" s="321"/>
      <c r="IPI20" s="321"/>
      <c r="IPJ20" s="321"/>
      <c r="IPK20" s="321"/>
      <c r="IPL20" s="321"/>
      <c r="IPM20" s="321"/>
      <c r="IPN20" s="321"/>
      <c r="IPO20" s="321"/>
      <c r="IPP20" s="321"/>
      <c r="IPQ20" s="321"/>
      <c r="IPR20" s="321"/>
      <c r="IPS20" s="321"/>
      <c r="IPT20" s="321"/>
      <c r="IPU20" s="321"/>
      <c r="IPV20" s="321"/>
      <c r="IPW20" s="321"/>
      <c r="IPX20" s="321"/>
      <c r="IPY20" s="321"/>
      <c r="IPZ20" s="321"/>
      <c r="IQA20" s="321"/>
      <c r="IQB20" s="321"/>
      <c r="IQC20" s="321"/>
      <c r="IQD20" s="321"/>
      <c r="IQE20" s="321"/>
      <c r="IQF20" s="321"/>
      <c r="IQG20" s="321"/>
      <c r="IQH20" s="321"/>
      <c r="IQI20" s="321"/>
      <c r="IQJ20" s="321"/>
      <c r="IQK20" s="321"/>
      <c r="IQL20" s="321"/>
      <c r="IQM20" s="321"/>
      <c r="IQN20" s="321"/>
      <c r="IQO20" s="321"/>
      <c r="IQP20" s="321"/>
      <c r="IQQ20" s="321"/>
      <c r="IQR20" s="321"/>
      <c r="IQS20" s="321"/>
      <c r="IQT20" s="321"/>
      <c r="IQU20" s="321"/>
      <c r="IQV20" s="321"/>
      <c r="IQW20" s="321"/>
      <c r="IQX20" s="321"/>
      <c r="IQY20" s="321"/>
      <c r="IQZ20" s="321"/>
      <c r="IRA20" s="321"/>
      <c r="IRB20" s="321"/>
      <c r="IRC20" s="321"/>
      <c r="IRD20" s="321"/>
      <c r="IRE20" s="321"/>
      <c r="IRF20" s="321"/>
      <c r="IRG20" s="321"/>
      <c r="IRH20" s="321"/>
      <c r="IRI20" s="321"/>
      <c r="IRJ20" s="321"/>
      <c r="IRK20" s="321"/>
      <c r="IRL20" s="321"/>
      <c r="IRM20" s="321"/>
      <c r="IRN20" s="321"/>
      <c r="IRO20" s="321"/>
      <c r="IRP20" s="321"/>
      <c r="IRQ20" s="321"/>
      <c r="IRR20" s="321"/>
      <c r="IRS20" s="321"/>
      <c r="IRT20" s="321"/>
      <c r="IRU20" s="321"/>
      <c r="IRV20" s="321"/>
      <c r="IRW20" s="321"/>
      <c r="IRX20" s="321"/>
      <c r="IRY20" s="321"/>
      <c r="IRZ20" s="321"/>
      <c r="ISA20" s="321"/>
      <c r="ISB20" s="321"/>
      <c r="ISC20" s="321"/>
      <c r="ISD20" s="321"/>
      <c r="ISE20" s="321"/>
      <c r="ISF20" s="321"/>
      <c r="ISG20" s="321"/>
      <c r="ISH20" s="321"/>
      <c r="ISI20" s="321"/>
      <c r="ISJ20" s="321"/>
      <c r="ISK20" s="321"/>
      <c r="ISL20" s="321"/>
      <c r="ISM20" s="321"/>
      <c r="ISN20" s="321"/>
      <c r="ISO20" s="321"/>
      <c r="ISP20" s="321"/>
      <c r="ISQ20" s="321"/>
      <c r="ISR20" s="321"/>
      <c r="ISS20" s="321"/>
      <c r="IST20" s="321"/>
      <c r="ISU20" s="321"/>
      <c r="ISV20" s="321"/>
      <c r="ISW20" s="321"/>
      <c r="ISX20" s="321"/>
      <c r="ISY20" s="321"/>
      <c r="ISZ20" s="321"/>
      <c r="ITA20" s="321"/>
      <c r="ITB20" s="321"/>
      <c r="ITC20" s="321"/>
      <c r="ITD20" s="321"/>
      <c r="ITE20" s="321"/>
      <c r="ITF20" s="321"/>
      <c r="ITG20" s="321"/>
      <c r="ITH20" s="321"/>
      <c r="ITI20" s="321"/>
      <c r="ITJ20" s="321"/>
      <c r="ITK20" s="321"/>
      <c r="ITL20" s="321"/>
      <c r="ITM20" s="321"/>
      <c r="ITN20" s="321"/>
      <c r="ITO20" s="321"/>
      <c r="ITP20" s="321"/>
      <c r="ITQ20" s="321"/>
      <c r="ITR20" s="321"/>
      <c r="ITS20" s="321"/>
      <c r="ITT20" s="321"/>
      <c r="ITU20" s="321"/>
      <c r="ITV20" s="321"/>
      <c r="ITW20" s="321"/>
      <c r="ITX20" s="321"/>
      <c r="ITY20" s="321"/>
      <c r="ITZ20" s="321"/>
      <c r="IUA20" s="321"/>
      <c r="IUB20" s="321"/>
      <c r="IUC20" s="321"/>
      <c r="IUD20" s="321"/>
      <c r="IUE20" s="321"/>
      <c r="IUF20" s="321"/>
      <c r="IUG20" s="321"/>
      <c r="IUH20" s="321"/>
      <c r="IUI20" s="321"/>
      <c r="IUJ20" s="321"/>
      <c r="IUK20" s="321"/>
      <c r="IUL20" s="321"/>
      <c r="IUM20" s="321"/>
      <c r="IUN20" s="321"/>
      <c r="IUO20" s="321"/>
      <c r="IUP20" s="321"/>
      <c r="IUQ20" s="321"/>
      <c r="IUR20" s="321"/>
      <c r="IUS20" s="321"/>
      <c r="IUT20" s="321"/>
      <c r="IUU20" s="321"/>
      <c r="IUV20" s="321"/>
      <c r="IUW20" s="321"/>
      <c r="IUX20" s="321"/>
      <c r="IUY20" s="321"/>
      <c r="IUZ20" s="321"/>
      <c r="IVA20" s="321"/>
      <c r="IVB20" s="321"/>
      <c r="IVC20" s="321"/>
      <c r="IVD20" s="321"/>
      <c r="IVE20" s="321"/>
      <c r="IVF20" s="321"/>
      <c r="IVG20" s="321"/>
      <c r="IVH20" s="321"/>
      <c r="IVI20" s="321"/>
      <c r="IVJ20" s="321"/>
      <c r="IVK20" s="321"/>
      <c r="IVL20" s="321"/>
      <c r="IVM20" s="321"/>
      <c r="IVN20" s="321"/>
      <c r="IVO20" s="321"/>
      <c r="IVP20" s="321"/>
      <c r="IVQ20" s="321"/>
      <c r="IVR20" s="321"/>
      <c r="IVS20" s="321"/>
      <c r="IVT20" s="321"/>
      <c r="IVU20" s="321"/>
      <c r="IVV20" s="321"/>
      <c r="IVW20" s="321"/>
      <c r="IVX20" s="321"/>
      <c r="IVY20" s="321"/>
      <c r="IVZ20" s="321"/>
      <c r="IWA20" s="321"/>
      <c r="IWB20" s="321"/>
      <c r="IWC20" s="321"/>
      <c r="IWD20" s="321"/>
      <c r="IWE20" s="321"/>
      <c r="IWF20" s="321"/>
      <c r="IWG20" s="321"/>
      <c r="IWH20" s="321"/>
      <c r="IWI20" s="321"/>
      <c r="IWJ20" s="321"/>
      <c r="IWK20" s="321"/>
      <c r="IWL20" s="321"/>
      <c r="IWM20" s="321"/>
      <c r="IWN20" s="321"/>
      <c r="IWO20" s="321"/>
      <c r="IWP20" s="321"/>
      <c r="IWQ20" s="321"/>
      <c r="IWR20" s="321"/>
      <c r="IWS20" s="321"/>
      <c r="IWT20" s="321"/>
      <c r="IWU20" s="321"/>
      <c r="IWV20" s="321"/>
      <c r="IWW20" s="321"/>
      <c r="IWX20" s="321"/>
      <c r="IWY20" s="321"/>
      <c r="IWZ20" s="321"/>
      <c r="IXA20" s="321"/>
      <c r="IXB20" s="321"/>
      <c r="IXC20" s="321"/>
      <c r="IXD20" s="321"/>
      <c r="IXE20" s="321"/>
      <c r="IXF20" s="321"/>
      <c r="IXG20" s="321"/>
      <c r="IXH20" s="321"/>
      <c r="IXI20" s="321"/>
      <c r="IXJ20" s="321"/>
      <c r="IXK20" s="321"/>
      <c r="IXL20" s="321"/>
      <c r="IXM20" s="321"/>
      <c r="IXN20" s="321"/>
      <c r="IXO20" s="321"/>
      <c r="IXP20" s="321"/>
      <c r="IXQ20" s="321"/>
      <c r="IXR20" s="321"/>
      <c r="IXS20" s="321"/>
      <c r="IXT20" s="321"/>
      <c r="IXU20" s="321"/>
      <c r="IXV20" s="321"/>
      <c r="IXW20" s="321"/>
      <c r="IXX20" s="321"/>
      <c r="IXY20" s="321"/>
      <c r="IXZ20" s="321"/>
      <c r="IYA20" s="321"/>
      <c r="IYB20" s="321"/>
      <c r="IYC20" s="321"/>
      <c r="IYD20" s="321"/>
      <c r="IYE20" s="321"/>
      <c r="IYF20" s="321"/>
      <c r="IYG20" s="321"/>
      <c r="IYH20" s="321"/>
      <c r="IYI20" s="321"/>
      <c r="IYJ20" s="321"/>
      <c r="IYK20" s="321"/>
      <c r="IYL20" s="321"/>
      <c r="IYM20" s="321"/>
      <c r="IYN20" s="321"/>
      <c r="IYO20" s="321"/>
      <c r="IYP20" s="321"/>
      <c r="IYQ20" s="321"/>
      <c r="IYR20" s="321"/>
      <c r="IYS20" s="321"/>
      <c r="IYT20" s="321"/>
      <c r="IYU20" s="321"/>
      <c r="IYV20" s="321"/>
      <c r="IYW20" s="321"/>
      <c r="IYX20" s="321"/>
      <c r="IYY20" s="321"/>
      <c r="IYZ20" s="321"/>
      <c r="IZA20" s="321"/>
      <c r="IZB20" s="321"/>
      <c r="IZC20" s="321"/>
      <c r="IZD20" s="321"/>
      <c r="IZE20" s="321"/>
      <c r="IZF20" s="321"/>
      <c r="IZG20" s="321"/>
      <c r="IZH20" s="321"/>
      <c r="IZI20" s="321"/>
      <c r="IZJ20" s="321"/>
      <c r="IZK20" s="321"/>
      <c r="IZL20" s="321"/>
      <c r="IZM20" s="321"/>
      <c r="IZN20" s="321"/>
      <c r="IZO20" s="321"/>
      <c r="IZP20" s="321"/>
      <c r="IZQ20" s="321"/>
      <c r="IZR20" s="321"/>
      <c r="IZS20" s="321"/>
      <c r="IZT20" s="321"/>
      <c r="IZU20" s="321"/>
      <c r="IZV20" s="321"/>
      <c r="IZW20" s="321"/>
      <c r="IZX20" s="321"/>
      <c r="IZY20" s="321"/>
      <c r="IZZ20" s="321"/>
      <c r="JAA20" s="321"/>
      <c r="JAB20" s="321"/>
      <c r="JAC20" s="321"/>
      <c r="JAD20" s="321"/>
      <c r="JAE20" s="321"/>
      <c r="JAF20" s="321"/>
      <c r="JAG20" s="321"/>
      <c r="JAH20" s="321"/>
      <c r="JAI20" s="321"/>
      <c r="JAJ20" s="321"/>
      <c r="JAK20" s="321"/>
      <c r="JAL20" s="321"/>
      <c r="JAM20" s="321"/>
      <c r="JAN20" s="321"/>
      <c r="JAO20" s="321"/>
      <c r="JAP20" s="321"/>
      <c r="JAQ20" s="321"/>
      <c r="JAR20" s="321"/>
      <c r="JAS20" s="321"/>
      <c r="JAT20" s="321"/>
      <c r="JAU20" s="321"/>
      <c r="JAV20" s="321"/>
      <c r="JAW20" s="321"/>
      <c r="JAX20" s="321"/>
      <c r="JAY20" s="321"/>
      <c r="JAZ20" s="321"/>
      <c r="JBA20" s="321"/>
      <c r="JBB20" s="321"/>
      <c r="JBC20" s="321"/>
      <c r="JBD20" s="321"/>
      <c r="JBE20" s="321"/>
      <c r="JBF20" s="321"/>
      <c r="JBG20" s="321"/>
      <c r="JBH20" s="321"/>
      <c r="JBI20" s="321"/>
      <c r="JBJ20" s="321"/>
      <c r="JBK20" s="321"/>
      <c r="JBL20" s="321"/>
      <c r="JBM20" s="321"/>
      <c r="JBN20" s="321"/>
      <c r="JBO20" s="321"/>
      <c r="JBP20" s="321"/>
      <c r="JBQ20" s="321"/>
      <c r="JBR20" s="321"/>
      <c r="JBS20" s="321"/>
      <c r="JBT20" s="321"/>
      <c r="JBU20" s="321"/>
      <c r="JBV20" s="321"/>
      <c r="JBW20" s="321"/>
      <c r="JBX20" s="321"/>
      <c r="JBY20" s="321"/>
      <c r="JBZ20" s="321"/>
      <c r="JCA20" s="321"/>
      <c r="JCB20" s="321"/>
      <c r="JCC20" s="321"/>
      <c r="JCD20" s="321"/>
      <c r="JCE20" s="321"/>
      <c r="JCF20" s="321"/>
      <c r="JCG20" s="321"/>
      <c r="JCH20" s="321"/>
      <c r="JCI20" s="321"/>
      <c r="JCJ20" s="321"/>
      <c r="JCK20" s="321"/>
      <c r="JCL20" s="321"/>
      <c r="JCM20" s="321"/>
      <c r="JCN20" s="321"/>
      <c r="JCO20" s="321"/>
      <c r="JCP20" s="321"/>
      <c r="JCQ20" s="321"/>
      <c r="JCR20" s="321"/>
      <c r="JCS20" s="321"/>
      <c r="JCT20" s="321"/>
      <c r="JCU20" s="321"/>
      <c r="JCV20" s="321"/>
      <c r="JCW20" s="321"/>
      <c r="JCX20" s="321"/>
      <c r="JCY20" s="321"/>
      <c r="JCZ20" s="321"/>
      <c r="JDA20" s="321"/>
      <c r="JDB20" s="321"/>
      <c r="JDC20" s="321"/>
      <c r="JDD20" s="321"/>
      <c r="JDE20" s="321"/>
      <c r="JDF20" s="321"/>
      <c r="JDG20" s="321"/>
      <c r="JDH20" s="321"/>
      <c r="JDI20" s="321"/>
      <c r="JDJ20" s="321"/>
      <c r="JDK20" s="321"/>
      <c r="JDL20" s="321"/>
      <c r="JDM20" s="321"/>
      <c r="JDN20" s="321"/>
      <c r="JDO20" s="321"/>
      <c r="JDP20" s="321"/>
      <c r="JDQ20" s="321"/>
      <c r="JDR20" s="321"/>
      <c r="JDS20" s="321"/>
      <c r="JDT20" s="321"/>
      <c r="JDU20" s="321"/>
      <c r="JDV20" s="321"/>
      <c r="JDW20" s="321"/>
      <c r="JDX20" s="321"/>
      <c r="JDY20" s="321"/>
      <c r="JDZ20" s="321"/>
      <c r="JEA20" s="321"/>
      <c r="JEB20" s="321"/>
      <c r="JEC20" s="321"/>
      <c r="JED20" s="321"/>
      <c r="JEE20" s="321"/>
      <c r="JEF20" s="321"/>
      <c r="JEG20" s="321"/>
      <c r="JEH20" s="321"/>
      <c r="JEI20" s="321"/>
      <c r="JEJ20" s="321"/>
      <c r="JEK20" s="321"/>
      <c r="JEL20" s="321"/>
      <c r="JEM20" s="321"/>
      <c r="JEN20" s="321"/>
      <c r="JEO20" s="321"/>
      <c r="JEP20" s="321"/>
      <c r="JEQ20" s="321"/>
      <c r="JER20" s="321"/>
      <c r="JES20" s="321"/>
      <c r="JET20" s="321"/>
      <c r="JEU20" s="321"/>
      <c r="JEV20" s="321"/>
      <c r="JEW20" s="321"/>
      <c r="JEX20" s="321"/>
      <c r="JEY20" s="321"/>
      <c r="JEZ20" s="321"/>
      <c r="JFA20" s="321"/>
      <c r="JFB20" s="321"/>
      <c r="JFC20" s="321"/>
      <c r="JFD20" s="321"/>
      <c r="JFE20" s="321"/>
      <c r="JFF20" s="321"/>
      <c r="JFG20" s="321"/>
      <c r="JFH20" s="321"/>
      <c r="JFI20" s="321"/>
      <c r="JFJ20" s="321"/>
      <c r="JFK20" s="321"/>
      <c r="JFL20" s="321"/>
      <c r="JFM20" s="321"/>
      <c r="JFN20" s="321"/>
      <c r="JFO20" s="321"/>
      <c r="JFP20" s="321"/>
      <c r="JFQ20" s="321"/>
      <c r="JFR20" s="321"/>
      <c r="JFS20" s="321"/>
      <c r="JFT20" s="321"/>
      <c r="JFU20" s="321"/>
      <c r="JFV20" s="321"/>
      <c r="JFW20" s="321"/>
      <c r="JFX20" s="321"/>
      <c r="JFY20" s="321"/>
      <c r="JFZ20" s="321"/>
      <c r="JGA20" s="321"/>
      <c r="JGB20" s="321"/>
      <c r="JGC20" s="321"/>
      <c r="JGD20" s="321"/>
      <c r="JGE20" s="321"/>
      <c r="JGF20" s="321"/>
      <c r="JGG20" s="321"/>
      <c r="JGH20" s="321"/>
      <c r="JGI20" s="321"/>
      <c r="JGJ20" s="321"/>
      <c r="JGK20" s="321"/>
      <c r="JGL20" s="321"/>
      <c r="JGM20" s="321"/>
      <c r="JGN20" s="321"/>
      <c r="JGO20" s="321"/>
      <c r="JGP20" s="321"/>
      <c r="JGQ20" s="321"/>
      <c r="JGR20" s="321"/>
      <c r="JGS20" s="321"/>
      <c r="JGT20" s="321"/>
      <c r="JGU20" s="321"/>
      <c r="JGV20" s="321"/>
      <c r="JGW20" s="321"/>
      <c r="JGX20" s="321"/>
      <c r="JGY20" s="321"/>
      <c r="JGZ20" s="321"/>
      <c r="JHA20" s="321"/>
      <c r="JHB20" s="321"/>
      <c r="JHC20" s="321"/>
      <c r="JHD20" s="321"/>
      <c r="JHE20" s="321"/>
      <c r="JHF20" s="321"/>
      <c r="JHG20" s="321"/>
      <c r="JHH20" s="321"/>
      <c r="JHI20" s="321"/>
      <c r="JHJ20" s="321"/>
      <c r="JHK20" s="321"/>
      <c r="JHL20" s="321"/>
      <c r="JHM20" s="321"/>
      <c r="JHN20" s="321"/>
      <c r="JHO20" s="321"/>
      <c r="JHP20" s="321"/>
      <c r="JHQ20" s="321"/>
      <c r="JHR20" s="321"/>
      <c r="JHS20" s="321"/>
      <c r="JHT20" s="321"/>
      <c r="JHU20" s="321"/>
      <c r="JHV20" s="321"/>
      <c r="JHW20" s="321"/>
      <c r="JHX20" s="321"/>
      <c r="JHY20" s="321"/>
      <c r="JHZ20" s="321"/>
      <c r="JIA20" s="321"/>
      <c r="JIB20" s="321"/>
      <c r="JIC20" s="321"/>
      <c r="JID20" s="321"/>
      <c r="JIE20" s="321"/>
      <c r="JIF20" s="321"/>
      <c r="JIG20" s="321"/>
      <c r="JIH20" s="321"/>
      <c r="JII20" s="321"/>
      <c r="JIJ20" s="321"/>
      <c r="JIK20" s="321"/>
      <c r="JIL20" s="321"/>
      <c r="JIM20" s="321"/>
      <c r="JIN20" s="321"/>
      <c r="JIO20" s="321"/>
      <c r="JIP20" s="321"/>
      <c r="JIQ20" s="321"/>
      <c r="JIR20" s="321"/>
      <c r="JIS20" s="321"/>
      <c r="JIT20" s="321"/>
      <c r="JIU20" s="321"/>
      <c r="JIV20" s="321"/>
      <c r="JIW20" s="321"/>
      <c r="JIX20" s="321"/>
      <c r="JIY20" s="321"/>
      <c r="JIZ20" s="321"/>
      <c r="JJA20" s="321"/>
      <c r="JJB20" s="321"/>
      <c r="JJC20" s="321"/>
      <c r="JJD20" s="321"/>
      <c r="JJE20" s="321"/>
      <c r="JJF20" s="321"/>
      <c r="JJG20" s="321"/>
      <c r="JJH20" s="321"/>
      <c r="JJI20" s="321"/>
      <c r="JJJ20" s="321"/>
      <c r="JJK20" s="321"/>
      <c r="JJL20" s="321"/>
      <c r="JJM20" s="321"/>
      <c r="JJN20" s="321"/>
      <c r="JJO20" s="321"/>
      <c r="JJP20" s="321"/>
      <c r="JJQ20" s="321"/>
      <c r="JJR20" s="321"/>
      <c r="JJS20" s="321"/>
      <c r="JJT20" s="321"/>
      <c r="JJU20" s="321"/>
      <c r="JJV20" s="321"/>
      <c r="JJW20" s="321"/>
      <c r="JJX20" s="321"/>
      <c r="JJY20" s="321"/>
      <c r="JJZ20" s="321"/>
      <c r="JKA20" s="321"/>
      <c r="JKB20" s="321"/>
      <c r="JKC20" s="321"/>
      <c r="JKD20" s="321"/>
      <c r="JKE20" s="321"/>
      <c r="JKF20" s="321"/>
      <c r="JKG20" s="321"/>
      <c r="JKH20" s="321"/>
      <c r="JKI20" s="321"/>
      <c r="JKJ20" s="321"/>
      <c r="JKK20" s="321"/>
      <c r="JKL20" s="321"/>
      <c r="JKM20" s="321"/>
      <c r="JKN20" s="321"/>
      <c r="JKO20" s="321"/>
      <c r="JKP20" s="321"/>
      <c r="JKQ20" s="321"/>
      <c r="JKR20" s="321"/>
      <c r="JKS20" s="321"/>
      <c r="JKT20" s="321"/>
      <c r="JKU20" s="321"/>
      <c r="JKV20" s="321"/>
      <c r="JKW20" s="321"/>
      <c r="JKX20" s="321"/>
      <c r="JKY20" s="321"/>
      <c r="JKZ20" s="321"/>
      <c r="JLA20" s="321"/>
      <c r="JLB20" s="321"/>
      <c r="JLC20" s="321"/>
      <c r="JLD20" s="321"/>
      <c r="JLE20" s="321"/>
      <c r="JLF20" s="321"/>
      <c r="JLG20" s="321"/>
      <c r="JLH20" s="321"/>
      <c r="JLI20" s="321"/>
      <c r="JLJ20" s="321"/>
      <c r="JLK20" s="321"/>
      <c r="JLL20" s="321"/>
      <c r="JLM20" s="321"/>
      <c r="JLN20" s="321"/>
      <c r="JLO20" s="321"/>
      <c r="JLP20" s="321"/>
      <c r="JLQ20" s="321"/>
      <c r="JLR20" s="321"/>
      <c r="JLS20" s="321"/>
      <c r="JLT20" s="321"/>
      <c r="JLU20" s="321"/>
      <c r="JLV20" s="321"/>
      <c r="JLW20" s="321"/>
      <c r="JLX20" s="321"/>
      <c r="JLY20" s="321"/>
      <c r="JLZ20" s="321"/>
      <c r="JMA20" s="321"/>
      <c r="JMB20" s="321"/>
      <c r="JMC20" s="321"/>
      <c r="JMD20" s="321"/>
      <c r="JME20" s="321"/>
      <c r="JMF20" s="321"/>
      <c r="JMG20" s="321"/>
      <c r="JMH20" s="321"/>
      <c r="JMI20" s="321"/>
      <c r="JMJ20" s="321"/>
      <c r="JMK20" s="321"/>
      <c r="JML20" s="321"/>
      <c r="JMM20" s="321"/>
      <c r="JMN20" s="321"/>
      <c r="JMO20" s="321"/>
      <c r="JMP20" s="321"/>
      <c r="JMQ20" s="321"/>
      <c r="JMR20" s="321"/>
      <c r="JMS20" s="321"/>
      <c r="JMT20" s="321"/>
      <c r="JMU20" s="321"/>
      <c r="JMV20" s="321"/>
      <c r="JMW20" s="321"/>
      <c r="JMX20" s="321"/>
      <c r="JMY20" s="321"/>
      <c r="JMZ20" s="321"/>
      <c r="JNA20" s="321"/>
      <c r="JNB20" s="321"/>
      <c r="JNC20" s="321"/>
      <c r="JND20" s="321"/>
      <c r="JNE20" s="321"/>
      <c r="JNF20" s="321"/>
      <c r="JNG20" s="321"/>
      <c r="JNH20" s="321"/>
      <c r="JNI20" s="321"/>
      <c r="JNJ20" s="321"/>
      <c r="JNK20" s="321"/>
      <c r="JNL20" s="321"/>
      <c r="JNM20" s="321"/>
      <c r="JNN20" s="321"/>
      <c r="JNO20" s="321"/>
      <c r="JNP20" s="321"/>
      <c r="JNQ20" s="321"/>
      <c r="JNR20" s="321"/>
      <c r="JNS20" s="321"/>
      <c r="JNT20" s="321"/>
      <c r="JNU20" s="321"/>
      <c r="JNV20" s="321"/>
      <c r="JNW20" s="321"/>
      <c r="JNX20" s="321"/>
      <c r="JNY20" s="321"/>
      <c r="JNZ20" s="321"/>
      <c r="JOA20" s="321"/>
      <c r="JOB20" s="321"/>
      <c r="JOC20" s="321"/>
      <c r="JOD20" s="321"/>
      <c r="JOE20" s="321"/>
      <c r="JOF20" s="321"/>
      <c r="JOG20" s="321"/>
      <c r="JOH20" s="321"/>
      <c r="JOI20" s="321"/>
      <c r="JOJ20" s="321"/>
      <c r="JOK20" s="321"/>
      <c r="JOL20" s="321"/>
      <c r="JOM20" s="321"/>
      <c r="JON20" s="321"/>
      <c r="JOO20" s="321"/>
      <c r="JOP20" s="321"/>
      <c r="JOQ20" s="321"/>
      <c r="JOR20" s="321"/>
      <c r="JOS20" s="321"/>
      <c r="JOT20" s="321"/>
      <c r="JOU20" s="321"/>
      <c r="JOV20" s="321"/>
      <c r="JOW20" s="321"/>
      <c r="JOX20" s="321"/>
      <c r="JOY20" s="321"/>
      <c r="JOZ20" s="321"/>
      <c r="JPA20" s="321"/>
      <c r="JPB20" s="321"/>
      <c r="JPC20" s="321"/>
      <c r="JPD20" s="321"/>
      <c r="JPE20" s="321"/>
      <c r="JPF20" s="321"/>
      <c r="JPG20" s="321"/>
      <c r="JPH20" s="321"/>
      <c r="JPI20" s="321"/>
      <c r="JPJ20" s="321"/>
      <c r="JPK20" s="321"/>
      <c r="JPL20" s="321"/>
      <c r="JPM20" s="321"/>
      <c r="JPN20" s="321"/>
      <c r="JPO20" s="321"/>
      <c r="JPP20" s="321"/>
      <c r="JPQ20" s="321"/>
      <c r="JPR20" s="321"/>
      <c r="JPS20" s="321"/>
      <c r="JPT20" s="321"/>
      <c r="JPU20" s="321"/>
      <c r="JPV20" s="321"/>
      <c r="JPW20" s="321"/>
      <c r="JPX20" s="321"/>
      <c r="JPY20" s="321"/>
      <c r="JPZ20" s="321"/>
      <c r="JQA20" s="321"/>
      <c r="JQB20" s="321"/>
      <c r="JQC20" s="321"/>
      <c r="JQD20" s="321"/>
      <c r="JQE20" s="321"/>
      <c r="JQF20" s="321"/>
      <c r="JQG20" s="321"/>
      <c r="JQH20" s="321"/>
      <c r="JQI20" s="321"/>
      <c r="JQJ20" s="321"/>
      <c r="JQK20" s="321"/>
      <c r="JQL20" s="321"/>
      <c r="JQM20" s="321"/>
      <c r="JQN20" s="321"/>
      <c r="JQO20" s="321"/>
      <c r="JQP20" s="321"/>
      <c r="JQQ20" s="321"/>
      <c r="JQR20" s="321"/>
      <c r="JQS20" s="321"/>
      <c r="JQT20" s="321"/>
      <c r="JQU20" s="321"/>
      <c r="JQV20" s="321"/>
      <c r="JQW20" s="321"/>
      <c r="JQX20" s="321"/>
      <c r="JQY20" s="321"/>
      <c r="JQZ20" s="321"/>
      <c r="JRA20" s="321"/>
      <c r="JRB20" s="321"/>
      <c r="JRC20" s="321"/>
      <c r="JRD20" s="321"/>
      <c r="JRE20" s="321"/>
      <c r="JRF20" s="321"/>
      <c r="JRG20" s="321"/>
      <c r="JRH20" s="321"/>
      <c r="JRI20" s="321"/>
      <c r="JRJ20" s="321"/>
      <c r="JRK20" s="321"/>
      <c r="JRL20" s="321"/>
      <c r="JRM20" s="321"/>
      <c r="JRN20" s="321"/>
      <c r="JRO20" s="321"/>
      <c r="JRP20" s="321"/>
      <c r="JRQ20" s="321"/>
      <c r="JRR20" s="321"/>
      <c r="JRS20" s="321"/>
      <c r="JRT20" s="321"/>
      <c r="JRU20" s="321"/>
      <c r="JRV20" s="321"/>
      <c r="JRW20" s="321"/>
      <c r="JRX20" s="321"/>
      <c r="JRY20" s="321"/>
      <c r="JRZ20" s="321"/>
      <c r="JSA20" s="321"/>
      <c r="JSB20" s="321"/>
      <c r="JSC20" s="321"/>
      <c r="JSD20" s="321"/>
      <c r="JSE20" s="321"/>
      <c r="JSF20" s="321"/>
      <c r="JSG20" s="321"/>
      <c r="JSH20" s="321"/>
      <c r="JSI20" s="321"/>
      <c r="JSJ20" s="321"/>
      <c r="JSK20" s="321"/>
      <c r="JSL20" s="321"/>
      <c r="JSM20" s="321"/>
      <c r="JSN20" s="321"/>
      <c r="JSO20" s="321"/>
      <c r="JSP20" s="321"/>
      <c r="JSQ20" s="321"/>
      <c r="JSR20" s="321"/>
      <c r="JSS20" s="321"/>
      <c r="JST20" s="321"/>
      <c r="JSU20" s="321"/>
      <c r="JSV20" s="321"/>
      <c r="JSW20" s="321"/>
      <c r="JSX20" s="321"/>
      <c r="JSY20" s="321"/>
      <c r="JSZ20" s="321"/>
      <c r="JTA20" s="321"/>
      <c r="JTB20" s="321"/>
      <c r="JTC20" s="321"/>
      <c r="JTD20" s="321"/>
      <c r="JTE20" s="321"/>
      <c r="JTF20" s="321"/>
      <c r="JTG20" s="321"/>
      <c r="JTH20" s="321"/>
      <c r="JTI20" s="321"/>
      <c r="JTJ20" s="321"/>
      <c r="JTK20" s="321"/>
      <c r="JTL20" s="321"/>
      <c r="JTM20" s="321"/>
      <c r="JTN20" s="321"/>
      <c r="JTO20" s="321"/>
      <c r="JTP20" s="321"/>
      <c r="JTQ20" s="321"/>
      <c r="JTR20" s="321"/>
      <c r="JTS20" s="321"/>
      <c r="JTT20" s="321"/>
      <c r="JTU20" s="321"/>
      <c r="JTV20" s="321"/>
      <c r="JTW20" s="321"/>
      <c r="JTX20" s="321"/>
      <c r="JTY20" s="321"/>
      <c r="JTZ20" s="321"/>
      <c r="JUA20" s="321"/>
      <c r="JUB20" s="321"/>
      <c r="JUC20" s="321"/>
      <c r="JUD20" s="321"/>
      <c r="JUE20" s="321"/>
      <c r="JUF20" s="321"/>
      <c r="JUG20" s="321"/>
      <c r="JUH20" s="321"/>
      <c r="JUI20" s="321"/>
      <c r="JUJ20" s="321"/>
      <c r="JUK20" s="321"/>
      <c r="JUL20" s="321"/>
      <c r="JUM20" s="321"/>
      <c r="JUN20" s="321"/>
      <c r="JUO20" s="321"/>
      <c r="JUP20" s="321"/>
      <c r="JUQ20" s="321"/>
      <c r="JUR20" s="321"/>
      <c r="JUS20" s="321"/>
      <c r="JUT20" s="321"/>
      <c r="JUU20" s="321"/>
      <c r="JUV20" s="321"/>
      <c r="JUW20" s="321"/>
      <c r="JUX20" s="321"/>
      <c r="JUY20" s="321"/>
      <c r="JUZ20" s="321"/>
      <c r="JVA20" s="321"/>
      <c r="JVB20" s="321"/>
      <c r="JVC20" s="321"/>
      <c r="JVD20" s="321"/>
      <c r="JVE20" s="321"/>
      <c r="JVF20" s="321"/>
      <c r="JVG20" s="321"/>
      <c r="JVH20" s="321"/>
      <c r="JVI20" s="321"/>
      <c r="JVJ20" s="321"/>
      <c r="JVK20" s="321"/>
      <c r="JVL20" s="321"/>
      <c r="JVM20" s="321"/>
      <c r="JVN20" s="321"/>
      <c r="JVO20" s="321"/>
      <c r="JVP20" s="321"/>
      <c r="JVQ20" s="321"/>
      <c r="JVR20" s="321"/>
      <c r="JVS20" s="321"/>
      <c r="JVT20" s="321"/>
      <c r="JVU20" s="321"/>
      <c r="JVV20" s="321"/>
      <c r="JVW20" s="321"/>
      <c r="JVX20" s="321"/>
      <c r="JVY20" s="321"/>
      <c r="JVZ20" s="321"/>
      <c r="JWA20" s="321"/>
      <c r="JWB20" s="321"/>
      <c r="JWC20" s="321"/>
      <c r="JWD20" s="321"/>
      <c r="JWE20" s="321"/>
      <c r="JWF20" s="321"/>
      <c r="JWG20" s="321"/>
      <c r="JWH20" s="321"/>
      <c r="JWI20" s="321"/>
      <c r="JWJ20" s="321"/>
      <c r="JWK20" s="321"/>
      <c r="JWL20" s="321"/>
      <c r="JWM20" s="321"/>
      <c r="JWN20" s="321"/>
      <c r="JWO20" s="321"/>
      <c r="JWP20" s="321"/>
      <c r="JWQ20" s="321"/>
      <c r="JWR20" s="321"/>
      <c r="JWS20" s="321"/>
      <c r="JWT20" s="321"/>
      <c r="JWU20" s="321"/>
      <c r="JWV20" s="321"/>
      <c r="JWW20" s="321"/>
      <c r="JWX20" s="321"/>
      <c r="JWY20" s="321"/>
      <c r="JWZ20" s="321"/>
      <c r="JXA20" s="321"/>
      <c r="JXB20" s="321"/>
      <c r="JXC20" s="321"/>
      <c r="JXD20" s="321"/>
      <c r="JXE20" s="321"/>
      <c r="JXF20" s="321"/>
      <c r="JXG20" s="321"/>
      <c r="JXH20" s="321"/>
      <c r="JXI20" s="321"/>
      <c r="JXJ20" s="321"/>
      <c r="JXK20" s="321"/>
      <c r="JXL20" s="321"/>
      <c r="JXM20" s="321"/>
      <c r="JXN20" s="321"/>
      <c r="JXO20" s="321"/>
      <c r="JXP20" s="321"/>
      <c r="JXQ20" s="321"/>
      <c r="JXR20" s="321"/>
      <c r="JXS20" s="321"/>
      <c r="JXT20" s="321"/>
      <c r="JXU20" s="321"/>
      <c r="JXV20" s="321"/>
      <c r="JXW20" s="321"/>
      <c r="JXX20" s="321"/>
      <c r="JXY20" s="321"/>
      <c r="JXZ20" s="321"/>
      <c r="JYA20" s="321"/>
      <c r="JYB20" s="321"/>
      <c r="JYC20" s="321"/>
      <c r="JYD20" s="321"/>
      <c r="JYE20" s="321"/>
      <c r="JYF20" s="321"/>
      <c r="JYG20" s="321"/>
      <c r="JYH20" s="321"/>
      <c r="JYI20" s="321"/>
      <c r="JYJ20" s="321"/>
      <c r="JYK20" s="321"/>
      <c r="JYL20" s="321"/>
      <c r="JYM20" s="321"/>
      <c r="JYN20" s="321"/>
      <c r="JYO20" s="321"/>
      <c r="JYP20" s="321"/>
      <c r="JYQ20" s="321"/>
      <c r="JYR20" s="321"/>
      <c r="JYS20" s="321"/>
      <c r="JYT20" s="321"/>
      <c r="JYU20" s="321"/>
      <c r="JYV20" s="321"/>
      <c r="JYW20" s="321"/>
      <c r="JYX20" s="321"/>
      <c r="JYY20" s="321"/>
      <c r="JYZ20" s="321"/>
      <c r="JZA20" s="321"/>
      <c r="JZB20" s="321"/>
      <c r="JZC20" s="321"/>
      <c r="JZD20" s="321"/>
      <c r="JZE20" s="321"/>
      <c r="JZF20" s="321"/>
      <c r="JZG20" s="321"/>
      <c r="JZH20" s="321"/>
      <c r="JZI20" s="321"/>
      <c r="JZJ20" s="321"/>
      <c r="JZK20" s="321"/>
      <c r="JZL20" s="321"/>
      <c r="JZM20" s="321"/>
      <c r="JZN20" s="321"/>
      <c r="JZO20" s="321"/>
      <c r="JZP20" s="321"/>
      <c r="JZQ20" s="321"/>
      <c r="JZR20" s="321"/>
      <c r="JZS20" s="321"/>
      <c r="JZT20" s="321"/>
      <c r="JZU20" s="321"/>
      <c r="JZV20" s="321"/>
      <c r="JZW20" s="321"/>
      <c r="JZX20" s="321"/>
      <c r="JZY20" s="321"/>
      <c r="JZZ20" s="321"/>
      <c r="KAA20" s="321"/>
      <c r="KAB20" s="321"/>
      <c r="KAC20" s="321"/>
      <c r="KAD20" s="321"/>
      <c r="KAE20" s="321"/>
      <c r="KAF20" s="321"/>
      <c r="KAG20" s="321"/>
      <c r="KAH20" s="321"/>
      <c r="KAI20" s="321"/>
      <c r="KAJ20" s="321"/>
      <c r="KAK20" s="321"/>
      <c r="KAL20" s="321"/>
      <c r="KAM20" s="321"/>
      <c r="KAN20" s="321"/>
      <c r="KAO20" s="321"/>
      <c r="KAP20" s="321"/>
      <c r="KAQ20" s="321"/>
      <c r="KAR20" s="321"/>
      <c r="KAS20" s="321"/>
      <c r="KAT20" s="321"/>
      <c r="KAU20" s="321"/>
      <c r="KAV20" s="321"/>
      <c r="KAW20" s="321"/>
      <c r="KAX20" s="321"/>
      <c r="KAY20" s="321"/>
      <c r="KAZ20" s="321"/>
      <c r="KBA20" s="321"/>
      <c r="KBB20" s="321"/>
      <c r="KBC20" s="321"/>
      <c r="KBD20" s="321"/>
      <c r="KBE20" s="321"/>
      <c r="KBF20" s="321"/>
      <c r="KBG20" s="321"/>
      <c r="KBH20" s="321"/>
      <c r="KBI20" s="321"/>
      <c r="KBJ20" s="321"/>
      <c r="KBK20" s="321"/>
      <c r="KBL20" s="321"/>
      <c r="KBM20" s="321"/>
      <c r="KBN20" s="321"/>
      <c r="KBO20" s="321"/>
      <c r="KBP20" s="321"/>
      <c r="KBQ20" s="321"/>
      <c r="KBR20" s="321"/>
      <c r="KBS20" s="321"/>
      <c r="KBT20" s="321"/>
      <c r="KBU20" s="321"/>
      <c r="KBV20" s="321"/>
      <c r="KBW20" s="321"/>
      <c r="KBX20" s="321"/>
      <c r="KBY20" s="321"/>
      <c r="KBZ20" s="321"/>
      <c r="KCA20" s="321"/>
      <c r="KCB20" s="321"/>
      <c r="KCC20" s="321"/>
      <c r="KCD20" s="321"/>
      <c r="KCE20" s="321"/>
      <c r="KCF20" s="321"/>
      <c r="KCG20" s="321"/>
      <c r="KCH20" s="321"/>
      <c r="KCI20" s="321"/>
      <c r="KCJ20" s="321"/>
      <c r="KCK20" s="321"/>
      <c r="KCL20" s="321"/>
      <c r="KCM20" s="321"/>
      <c r="KCN20" s="321"/>
      <c r="KCO20" s="321"/>
      <c r="KCP20" s="321"/>
      <c r="KCQ20" s="321"/>
      <c r="KCR20" s="321"/>
      <c r="KCS20" s="321"/>
      <c r="KCT20" s="321"/>
      <c r="KCU20" s="321"/>
      <c r="KCV20" s="321"/>
      <c r="KCW20" s="321"/>
      <c r="KCX20" s="321"/>
      <c r="KCY20" s="321"/>
      <c r="KCZ20" s="321"/>
      <c r="KDA20" s="321"/>
      <c r="KDB20" s="321"/>
      <c r="KDC20" s="321"/>
      <c r="KDD20" s="321"/>
      <c r="KDE20" s="321"/>
      <c r="KDF20" s="321"/>
      <c r="KDG20" s="321"/>
      <c r="KDH20" s="321"/>
      <c r="KDI20" s="321"/>
      <c r="KDJ20" s="321"/>
      <c r="KDK20" s="321"/>
      <c r="KDL20" s="321"/>
      <c r="KDM20" s="321"/>
      <c r="KDN20" s="321"/>
      <c r="KDO20" s="321"/>
      <c r="KDP20" s="321"/>
      <c r="KDQ20" s="321"/>
      <c r="KDR20" s="321"/>
      <c r="KDS20" s="321"/>
      <c r="KDT20" s="321"/>
      <c r="KDU20" s="321"/>
      <c r="KDV20" s="321"/>
      <c r="KDW20" s="321"/>
      <c r="KDX20" s="321"/>
      <c r="KDY20" s="321"/>
      <c r="KDZ20" s="321"/>
      <c r="KEA20" s="321"/>
      <c r="KEB20" s="321"/>
      <c r="KEC20" s="321"/>
      <c r="KED20" s="321"/>
      <c r="KEE20" s="321"/>
      <c r="KEF20" s="321"/>
      <c r="KEG20" s="321"/>
      <c r="KEH20" s="321"/>
      <c r="KEI20" s="321"/>
      <c r="KEJ20" s="321"/>
      <c r="KEK20" s="321"/>
      <c r="KEL20" s="321"/>
      <c r="KEM20" s="321"/>
      <c r="KEN20" s="321"/>
      <c r="KEO20" s="321"/>
      <c r="KEP20" s="321"/>
      <c r="KEQ20" s="321"/>
      <c r="KER20" s="321"/>
      <c r="KES20" s="321"/>
      <c r="KET20" s="321"/>
      <c r="KEU20" s="321"/>
      <c r="KEV20" s="321"/>
      <c r="KEW20" s="321"/>
      <c r="KEX20" s="321"/>
      <c r="KEY20" s="321"/>
      <c r="KEZ20" s="321"/>
      <c r="KFA20" s="321"/>
      <c r="KFB20" s="321"/>
      <c r="KFC20" s="321"/>
      <c r="KFD20" s="321"/>
      <c r="KFE20" s="321"/>
      <c r="KFF20" s="321"/>
      <c r="KFG20" s="321"/>
      <c r="KFH20" s="321"/>
      <c r="KFI20" s="321"/>
      <c r="KFJ20" s="321"/>
      <c r="KFK20" s="321"/>
      <c r="KFL20" s="321"/>
      <c r="KFM20" s="321"/>
      <c r="KFN20" s="321"/>
      <c r="KFO20" s="321"/>
      <c r="KFP20" s="321"/>
      <c r="KFQ20" s="321"/>
      <c r="KFR20" s="321"/>
      <c r="KFS20" s="321"/>
      <c r="KFT20" s="321"/>
      <c r="KFU20" s="321"/>
      <c r="KFV20" s="321"/>
      <c r="KFW20" s="321"/>
      <c r="KFX20" s="321"/>
      <c r="KFY20" s="321"/>
      <c r="KFZ20" s="321"/>
      <c r="KGA20" s="321"/>
      <c r="KGB20" s="321"/>
      <c r="KGC20" s="321"/>
      <c r="KGD20" s="321"/>
      <c r="KGE20" s="321"/>
      <c r="KGF20" s="321"/>
      <c r="KGG20" s="321"/>
      <c r="KGH20" s="321"/>
      <c r="KGI20" s="321"/>
      <c r="KGJ20" s="321"/>
      <c r="KGK20" s="321"/>
      <c r="KGL20" s="321"/>
      <c r="KGM20" s="321"/>
      <c r="KGN20" s="321"/>
      <c r="KGO20" s="321"/>
      <c r="KGP20" s="321"/>
      <c r="KGQ20" s="321"/>
      <c r="KGR20" s="321"/>
      <c r="KGS20" s="321"/>
      <c r="KGT20" s="321"/>
      <c r="KGU20" s="321"/>
      <c r="KGV20" s="321"/>
      <c r="KGW20" s="321"/>
      <c r="KGX20" s="321"/>
      <c r="KGY20" s="321"/>
      <c r="KGZ20" s="321"/>
      <c r="KHA20" s="321"/>
      <c r="KHB20" s="321"/>
      <c r="KHC20" s="321"/>
      <c r="KHD20" s="321"/>
      <c r="KHE20" s="321"/>
      <c r="KHF20" s="321"/>
      <c r="KHG20" s="321"/>
      <c r="KHH20" s="321"/>
      <c r="KHI20" s="321"/>
      <c r="KHJ20" s="321"/>
      <c r="KHK20" s="321"/>
      <c r="KHL20" s="321"/>
      <c r="KHM20" s="321"/>
      <c r="KHN20" s="321"/>
      <c r="KHO20" s="321"/>
      <c r="KHP20" s="321"/>
      <c r="KHQ20" s="321"/>
      <c r="KHR20" s="321"/>
      <c r="KHS20" s="321"/>
      <c r="KHT20" s="321"/>
      <c r="KHU20" s="321"/>
      <c r="KHV20" s="321"/>
      <c r="KHW20" s="321"/>
      <c r="KHX20" s="321"/>
      <c r="KHY20" s="321"/>
      <c r="KHZ20" s="321"/>
      <c r="KIA20" s="321"/>
      <c r="KIB20" s="321"/>
      <c r="KIC20" s="321"/>
      <c r="KID20" s="321"/>
      <c r="KIE20" s="321"/>
      <c r="KIF20" s="321"/>
      <c r="KIG20" s="321"/>
      <c r="KIH20" s="321"/>
      <c r="KII20" s="321"/>
      <c r="KIJ20" s="321"/>
      <c r="KIK20" s="321"/>
      <c r="KIL20" s="321"/>
      <c r="KIM20" s="321"/>
      <c r="KIN20" s="321"/>
      <c r="KIO20" s="321"/>
      <c r="KIP20" s="321"/>
      <c r="KIQ20" s="321"/>
      <c r="KIR20" s="321"/>
      <c r="KIS20" s="321"/>
      <c r="KIT20" s="321"/>
      <c r="KIU20" s="321"/>
      <c r="KIV20" s="321"/>
      <c r="KIW20" s="321"/>
      <c r="KIX20" s="321"/>
      <c r="KIY20" s="321"/>
      <c r="KIZ20" s="321"/>
      <c r="KJA20" s="321"/>
      <c r="KJB20" s="321"/>
      <c r="KJC20" s="321"/>
      <c r="KJD20" s="321"/>
      <c r="KJE20" s="321"/>
      <c r="KJF20" s="321"/>
      <c r="KJG20" s="321"/>
      <c r="KJH20" s="321"/>
      <c r="KJI20" s="321"/>
      <c r="KJJ20" s="321"/>
      <c r="KJK20" s="321"/>
      <c r="KJL20" s="321"/>
      <c r="KJM20" s="321"/>
      <c r="KJN20" s="321"/>
      <c r="KJO20" s="321"/>
      <c r="KJP20" s="321"/>
      <c r="KJQ20" s="321"/>
      <c r="KJR20" s="321"/>
      <c r="KJS20" s="321"/>
      <c r="KJT20" s="321"/>
      <c r="KJU20" s="321"/>
      <c r="KJV20" s="321"/>
      <c r="KJW20" s="321"/>
      <c r="KJX20" s="321"/>
      <c r="KJY20" s="321"/>
      <c r="KJZ20" s="321"/>
      <c r="KKA20" s="321"/>
      <c r="KKB20" s="321"/>
      <c r="KKC20" s="321"/>
      <c r="KKD20" s="321"/>
      <c r="KKE20" s="321"/>
      <c r="KKF20" s="321"/>
      <c r="KKG20" s="321"/>
      <c r="KKH20" s="321"/>
      <c r="KKI20" s="321"/>
      <c r="KKJ20" s="321"/>
      <c r="KKK20" s="321"/>
      <c r="KKL20" s="321"/>
      <c r="KKM20" s="321"/>
      <c r="KKN20" s="321"/>
      <c r="KKO20" s="321"/>
      <c r="KKP20" s="321"/>
      <c r="KKQ20" s="321"/>
      <c r="KKR20" s="321"/>
      <c r="KKS20" s="321"/>
      <c r="KKT20" s="321"/>
      <c r="KKU20" s="321"/>
      <c r="KKV20" s="321"/>
      <c r="KKW20" s="321"/>
      <c r="KKX20" s="321"/>
      <c r="KKY20" s="321"/>
      <c r="KKZ20" s="321"/>
      <c r="KLA20" s="321"/>
      <c r="KLB20" s="321"/>
      <c r="KLC20" s="321"/>
      <c r="KLD20" s="321"/>
      <c r="KLE20" s="321"/>
      <c r="KLF20" s="321"/>
      <c r="KLG20" s="321"/>
      <c r="KLH20" s="321"/>
      <c r="KLI20" s="321"/>
      <c r="KLJ20" s="321"/>
      <c r="KLK20" s="321"/>
      <c r="KLL20" s="321"/>
      <c r="KLM20" s="321"/>
      <c r="KLN20" s="321"/>
      <c r="KLO20" s="321"/>
      <c r="KLP20" s="321"/>
      <c r="KLQ20" s="321"/>
      <c r="KLR20" s="321"/>
      <c r="KLS20" s="321"/>
      <c r="KLT20" s="321"/>
      <c r="KLU20" s="321"/>
      <c r="KLV20" s="321"/>
      <c r="KLW20" s="321"/>
      <c r="KLX20" s="321"/>
      <c r="KLY20" s="321"/>
      <c r="KLZ20" s="321"/>
      <c r="KMA20" s="321"/>
      <c r="KMB20" s="321"/>
      <c r="KMC20" s="321"/>
      <c r="KMD20" s="321"/>
      <c r="KME20" s="321"/>
      <c r="KMF20" s="321"/>
      <c r="KMG20" s="321"/>
      <c r="KMH20" s="321"/>
      <c r="KMI20" s="321"/>
      <c r="KMJ20" s="321"/>
      <c r="KMK20" s="321"/>
      <c r="KML20" s="321"/>
      <c r="KMM20" s="321"/>
      <c r="KMN20" s="321"/>
      <c r="KMO20" s="321"/>
      <c r="KMP20" s="321"/>
      <c r="KMQ20" s="321"/>
      <c r="KMR20" s="321"/>
      <c r="KMS20" s="321"/>
      <c r="KMT20" s="321"/>
      <c r="KMU20" s="321"/>
      <c r="KMV20" s="321"/>
      <c r="KMW20" s="321"/>
      <c r="KMX20" s="321"/>
      <c r="KMY20" s="321"/>
      <c r="KMZ20" s="321"/>
      <c r="KNA20" s="321"/>
      <c r="KNB20" s="321"/>
      <c r="KNC20" s="321"/>
      <c r="KND20" s="321"/>
      <c r="KNE20" s="321"/>
      <c r="KNF20" s="321"/>
      <c r="KNG20" s="321"/>
      <c r="KNH20" s="321"/>
      <c r="KNI20" s="321"/>
      <c r="KNJ20" s="321"/>
      <c r="KNK20" s="321"/>
      <c r="KNL20" s="321"/>
      <c r="KNM20" s="321"/>
      <c r="KNN20" s="321"/>
      <c r="KNO20" s="321"/>
      <c r="KNP20" s="321"/>
      <c r="KNQ20" s="321"/>
      <c r="KNR20" s="321"/>
      <c r="KNS20" s="321"/>
      <c r="KNT20" s="321"/>
      <c r="KNU20" s="321"/>
      <c r="KNV20" s="321"/>
      <c r="KNW20" s="321"/>
      <c r="KNX20" s="321"/>
      <c r="KNY20" s="321"/>
      <c r="KNZ20" s="321"/>
      <c r="KOA20" s="321"/>
      <c r="KOB20" s="321"/>
      <c r="KOC20" s="321"/>
      <c r="KOD20" s="321"/>
      <c r="KOE20" s="321"/>
      <c r="KOF20" s="321"/>
      <c r="KOG20" s="321"/>
      <c r="KOH20" s="321"/>
      <c r="KOI20" s="321"/>
      <c r="KOJ20" s="321"/>
      <c r="KOK20" s="321"/>
      <c r="KOL20" s="321"/>
      <c r="KOM20" s="321"/>
      <c r="KON20" s="321"/>
      <c r="KOO20" s="321"/>
      <c r="KOP20" s="321"/>
      <c r="KOQ20" s="321"/>
      <c r="KOR20" s="321"/>
      <c r="KOS20" s="321"/>
      <c r="KOT20" s="321"/>
      <c r="KOU20" s="321"/>
      <c r="KOV20" s="321"/>
      <c r="KOW20" s="321"/>
      <c r="KOX20" s="321"/>
      <c r="KOY20" s="321"/>
      <c r="KOZ20" s="321"/>
      <c r="KPA20" s="321"/>
      <c r="KPB20" s="321"/>
      <c r="KPC20" s="321"/>
      <c r="KPD20" s="321"/>
      <c r="KPE20" s="321"/>
      <c r="KPF20" s="321"/>
      <c r="KPG20" s="321"/>
      <c r="KPH20" s="321"/>
      <c r="KPI20" s="321"/>
      <c r="KPJ20" s="321"/>
      <c r="KPK20" s="321"/>
      <c r="KPL20" s="321"/>
      <c r="KPM20" s="321"/>
      <c r="KPN20" s="321"/>
      <c r="KPO20" s="321"/>
      <c r="KPP20" s="321"/>
      <c r="KPQ20" s="321"/>
      <c r="KPR20" s="321"/>
      <c r="KPS20" s="321"/>
      <c r="KPT20" s="321"/>
      <c r="KPU20" s="321"/>
      <c r="KPV20" s="321"/>
      <c r="KPW20" s="321"/>
      <c r="KPX20" s="321"/>
      <c r="KPY20" s="321"/>
      <c r="KPZ20" s="321"/>
      <c r="KQA20" s="321"/>
      <c r="KQB20" s="321"/>
      <c r="KQC20" s="321"/>
      <c r="KQD20" s="321"/>
      <c r="KQE20" s="321"/>
      <c r="KQF20" s="321"/>
      <c r="KQG20" s="321"/>
      <c r="KQH20" s="321"/>
      <c r="KQI20" s="321"/>
      <c r="KQJ20" s="321"/>
      <c r="KQK20" s="321"/>
      <c r="KQL20" s="321"/>
      <c r="KQM20" s="321"/>
      <c r="KQN20" s="321"/>
      <c r="KQO20" s="321"/>
      <c r="KQP20" s="321"/>
      <c r="KQQ20" s="321"/>
      <c r="KQR20" s="321"/>
      <c r="KQS20" s="321"/>
      <c r="KQT20" s="321"/>
      <c r="KQU20" s="321"/>
      <c r="KQV20" s="321"/>
      <c r="KQW20" s="321"/>
      <c r="KQX20" s="321"/>
      <c r="KQY20" s="321"/>
      <c r="KQZ20" s="321"/>
      <c r="KRA20" s="321"/>
      <c r="KRB20" s="321"/>
      <c r="KRC20" s="321"/>
      <c r="KRD20" s="321"/>
      <c r="KRE20" s="321"/>
      <c r="KRF20" s="321"/>
      <c r="KRG20" s="321"/>
      <c r="KRH20" s="321"/>
      <c r="KRI20" s="321"/>
      <c r="KRJ20" s="321"/>
      <c r="KRK20" s="321"/>
      <c r="KRL20" s="321"/>
      <c r="KRM20" s="321"/>
      <c r="KRN20" s="321"/>
      <c r="KRO20" s="321"/>
      <c r="KRP20" s="321"/>
      <c r="KRQ20" s="321"/>
      <c r="KRR20" s="321"/>
      <c r="KRS20" s="321"/>
      <c r="KRT20" s="321"/>
      <c r="KRU20" s="321"/>
      <c r="KRV20" s="321"/>
      <c r="KRW20" s="321"/>
      <c r="KRX20" s="321"/>
      <c r="KRY20" s="321"/>
      <c r="KRZ20" s="321"/>
      <c r="KSA20" s="321"/>
      <c r="KSB20" s="321"/>
      <c r="KSC20" s="321"/>
      <c r="KSD20" s="321"/>
      <c r="KSE20" s="321"/>
      <c r="KSF20" s="321"/>
      <c r="KSG20" s="321"/>
      <c r="KSH20" s="321"/>
      <c r="KSI20" s="321"/>
      <c r="KSJ20" s="321"/>
      <c r="KSK20" s="321"/>
      <c r="KSL20" s="321"/>
      <c r="KSM20" s="321"/>
      <c r="KSN20" s="321"/>
      <c r="KSO20" s="321"/>
      <c r="KSP20" s="321"/>
      <c r="KSQ20" s="321"/>
      <c r="KSR20" s="321"/>
      <c r="KSS20" s="321"/>
      <c r="KST20" s="321"/>
      <c r="KSU20" s="321"/>
      <c r="KSV20" s="321"/>
      <c r="KSW20" s="321"/>
      <c r="KSX20" s="321"/>
      <c r="KSY20" s="321"/>
      <c r="KSZ20" s="321"/>
      <c r="KTA20" s="321"/>
      <c r="KTB20" s="321"/>
      <c r="KTC20" s="321"/>
      <c r="KTD20" s="321"/>
      <c r="KTE20" s="321"/>
      <c r="KTF20" s="321"/>
      <c r="KTG20" s="321"/>
      <c r="KTH20" s="321"/>
      <c r="KTI20" s="321"/>
      <c r="KTJ20" s="321"/>
      <c r="KTK20" s="321"/>
      <c r="KTL20" s="321"/>
      <c r="KTM20" s="321"/>
      <c r="KTN20" s="321"/>
      <c r="KTO20" s="321"/>
      <c r="KTP20" s="321"/>
      <c r="KTQ20" s="321"/>
      <c r="KTR20" s="321"/>
      <c r="KTS20" s="321"/>
      <c r="KTT20" s="321"/>
      <c r="KTU20" s="321"/>
      <c r="KTV20" s="321"/>
      <c r="KTW20" s="321"/>
      <c r="KTX20" s="321"/>
      <c r="KTY20" s="321"/>
      <c r="KTZ20" s="321"/>
      <c r="KUA20" s="321"/>
      <c r="KUB20" s="321"/>
      <c r="KUC20" s="321"/>
      <c r="KUD20" s="321"/>
      <c r="KUE20" s="321"/>
      <c r="KUF20" s="321"/>
      <c r="KUG20" s="321"/>
      <c r="KUH20" s="321"/>
      <c r="KUI20" s="321"/>
      <c r="KUJ20" s="321"/>
      <c r="KUK20" s="321"/>
      <c r="KUL20" s="321"/>
      <c r="KUM20" s="321"/>
      <c r="KUN20" s="321"/>
      <c r="KUO20" s="321"/>
      <c r="KUP20" s="321"/>
      <c r="KUQ20" s="321"/>
      <c r="KUR20" s="321"/>
      <c r="KUS20" s="321"/>
      <c r="KUT20" s="321"/>
      <c r="KUU20" s="321"/>
      <c r="KUV20" s="321"/>
      <c r="KUW20" s="321"/>
      <c r="KUX20" s="321"/>
      <c r="KUY20" s="321"/>
      <c r="KUZ20" s="321"/>
      <c r="KVA20" s="321"/>
      <c r="KVB20" s="321"/>
      <c r="KVC20" s="321"/>
      <c r="KVD20" s="321"/>
      <c r="KVE20" s="321"/>
      <c r="KVF20" s="321"/>
      <c r="KVG20" s="321"/>
      <c r="KVH20" s="321"/>
      <c r="KVI20" s="321"/>
      <c r="KVJ20" s="321"/>
      <c r="KVK20" s="321"/>
      <c r="KVL20" s="321"/>
      <c r="KVM20" s="321"/>
      <c r="KVN20" s="321"/>
      <c r="KVO20" s="321"/>
      <c r="KVP20" s="321"/>
      <c r="KVQ20" s="321"/>
      <c r="KVR20" s="321"/>
      <c r="KVS20" s="321"/>
      <c r="KVT20" s="321"/>
      <c r="KVU20" s="321"/>
      <c r="KVV20" s="321"/>
      <c r="KVW20" s="321"/>
      <c r="KVX20" s="321"/>
      <c r="KVY20" s="321"/>
      <c r="KVZ20" s="321"/>
      <c r="KWA20" s="321"/>
      <c r="KWB20" s="321"/>
      <c r="KWC20" s="321"/>
      <c r="KWD20" s="321"/>
      <c r="KWE20" s="321"/>
      <c r="KWF20" s="321"/>
      <c r="KWG20" s="321"/>
      <c r="KWH20" s="321"/>
      <c r="KWI20" s="321"/>
      <c r="KWJ20" s="321"/>
      <c r="KWK20" s="321"/>
      <c r="KWL20" s="321"/>
      <c r="KWM20" s="321"/>
      <c r="KWN20" s="321"/>
      <c r="KWO20" s="321"/>
      <c r="KWP20" s="321"/>
      <c r="KWQ20" s="321"/>
      <c r="KWR20" s="321"/>
      <c r="KWS20" s="321"/>
      <c r="KWT20" s="321"/>
      <c r="KWU20" s="321"/>
      <c r="KWV20" s="321"/>
      <c r="KWW20" s="321"/>
      <c r="KWX20" s="321"/>
      <c r="KWY20" s="321"/>
      <c r="KWZ20" s="321"/>
      <c r="KXA20" s="321"/>
      <c r="KXB20" s="321"/>
      <c r="KXC20" s="321"/>
      <c r="KXD20" s="321"/>
      <c r="KXE20" s="321"/>
      <c r="KXF20" s="321"/>
      <c r="KXG20" s="321"/>
      <c r="KXH20" s="321"/>
      <c r="KXI20" s="321"/>
      <c r="KXJ20" s="321"/>
      <c r="KXK20" s="321"/>
      <c r="KXL20" s="321"/>
      <c r="KXM20" s="321"/>
      <c r="KXN20" s="321"/>
      <c r="KXO20" s="321"/>
      <c r="KXP20" s="321"/>
      <c r="KXQ20" s="321"/>
      <c r="KXR20" s="321"/>
      <c r="KXS20" s="321"/>
      <c r="KXT20" s="321"/>
      <c r="KXU20" s="321"/>
      <c r="KXV20" s="321"/>
      <c r="KXW20" s="321"/>
      <c r="KXX20" s="321"/>
      <c r="KXY20" s="321"/>
      <c r="KXZ20" s="321"/>
      <c r="KYA20" s="321"/>
      <c r="KYB20" s="321"/>
      <c r="KYC20" s="321"/>
      <c r="KYD20" s="321"/>
      <c r="KYE20" s="321"/>
      <c r="KYF20" s="321"/>
      <c r="KYG20" s="321"/>
      <c r="KYH20" s="321"/>
      <c r="KYI20" s="321"/>
      <c r="KYJ20" s="321"/>
      <c r="KYK20" s="321"/>
      <c r="KYL20" s="321"/>
      <c r="KYM20" s="321"/>
      <c r="KYN20" s="321"/>
      <c r="KYO20" s="321"/>
      <c r="KYP20" s="321"/>
      <c r="KYQ20" s="321"/>
      <c r="KYR20" s="321"/>
      <c r="KYS20" s="321"/>
      <c r="KYT20" s="321"/>
      <c r="KYU20" s="321"/>
      <c r="KYV20" s="321"/>
      <c r="KYW20" s="321"/>
      <c r="KYX20" s="321"/>
      <c r="KYY20" s="321"/>
      <c r="KYZ20" s="321"/>
      <c r="KZA20" s="321"/>
      <c r="KZB20" s="321"/>
      <c r="KZC20" s="321"/>
      <c r="KZD20" s="321"/>
      <c r="KZE20" s="321"/>
      <c r="KZF20" s="321"/>
      <c r="KZG20" s="321"/>
      <c r="KZH20" s="321"/>
      <c r="KZI20" s="321"/>
      <c r="KZJ20" s="321"/>
      <c r="KZK20" s="321"/>
      <c r="KZL20" s="321"/>
      <c r="KZM20" s="321"/>
      <c r="KZN20" s="321"/>
      <c r="KZO20" s="321"/>
      <c r="KZP20" s="321"/>
      <c r="KZQ20" s="321"/>
      <c r="KZR20" s="321"/>
      <c r="KZS20" s="321"/>
      <c r="KZT20" s="321"/>
      <c r="KZU20" s="321"/>
      <c r="KZV20" s="321"/>
      <c r="KZW20" s="321"/>
      <c r="KZX20" s="321"/>
      <c r="KZY20" s="321"/>
      <c r="KZZ20" s="321"/>
      <c r="LAA20" s="321"/>
      <c r="LAB20" s="321"/>
      <c r="LAC20" s="321"/>
      <c r="LAD20" s="321"/>
      <c r="LAE20" s="321"/>
      <c r="LAF20" s="321"/>
      <c r="LAG20" s="321"/>
      <c r="LAH20" s="321"/>
      <c r="LAI20" s="321"/>
      <c r="LAJ20" s="321"/>
      <c r="LAK20" s="321"/>
      <c r="LAL20" s="321"/>
      <c r="LAM20" s="321"/>
      <c r="LAN20" s="321"/>
      <c r="LAO20" s="321"/>
      <c r="LAP20" s="321"/>
      <c r="LAQ20" s="321"/>
      <c r="LAR20" s="321"/>
      <c r="LAS20" s="321"/>
      <c r="LAT20" s="321"/>
      <c r="LAU20" s="321"/>
      <c r="LAV20" s="321"/>
      <c r="LAW20" s="321"/>
      <c r="LAX20" s="321"/>
      <c r="LAY20" s="321"/>
      <c r="LAZ20" s="321"/>
      <c r="LBA20" s="321"/>
      <c r="LBB20" s="321"/>
      <c r="LBC20" s="321"/>
      <c r="LBD20" s="321"/>
      <c r="LBE20" s="321"/>
      <c r="LBF20" s="321"/>
      <c r="LBG20" s="321"/>
      <c r="LBH20" s="321"/>
      <c r="LBI20" s="321"/>
      <c r="LBJ20" s="321"/>
      <c r="LBK20" s="321"/>
      <c r="LBL20" s="321"/>
      <c r="LBM20" s="321"/>
      <c r="LBN20" s="321"/>
      <c r="LBO20" s="321"/>
      <c r="LBP20" s="321"/>
      <c r="LBQ20" s="321"/>
      <c r="LBR20" s="321"/>
      <c r="LBS20" s="321"/>
      <c r="LBT20" s="321"/>
      <c r="LBU20" s="321"/>
      <c r="LBV20" s="321"/>
      <c r="LBW20" s="321"/>
      <c r="LBX20" s="321"/>
      <c r="LBY20" s="321"/>
      <c r="LBZ20" s="321"/>
      <c r="LCA20" s="321"/>
      <c r="LCB20" s="321"/>
      <c r="LCC20" s="321"/>
      <c r="LCD20" s="321"/>
      <c r="LCE20" s="321"/>
      <c r="LCF20" s="321"/>
      <c r="LCG20" s="321"/>
      <c r="LCH20" s="321"/>
      <c r="LCI20" s="321"/>
      <c r="LCJ20" s="321"/>
      <c r="LCK20" s="321"/>
      <c r="LCL20" s="321"/>
      <c r="LCM20" s="321"/>
      <c r="LCN20" s="321"/>
      <c r="LCO20" s="321"/>
      <c r="LCP20" s="321"/>
      <c r="LCQ20" s="321"/>
      <c r="LCR20" s="321"/>
      <c r="LCS20" s="321"/>
      <c r="LCT20" s="321"/>
      <c r="LCU20" s="321"/>
      <c r="LCV20" s="321"/>
      <c r="LCW20" s="321"/>
      <c r="LCX20" s="321"/>
      <c r="LCY20" s="321"/>
      <c r="LCZ20" s="321"/>
      <c r="LDA20" s="321"/>
      <c r="LDB20" s="321"/>
      <c r="LDC20" s="321"/>
      <c r="LDD20" s="321"/>
      <c r="LDE20" s="321"/>
      <c r="LDF20" s="321"/>
      <c r="LDG20" s="321"/>
      <c r="LDH20" s="321"/>
      <c r="LDI20" s="321"/>
      <c r="LDJ20" s="321"/>
      <c r="LDK20" s="321"/>
      <c r="LDL20" s="321"/>
      <c r="LDM20" s="321"/>
      <c r="LDN20" s="321"/>
      <c r="LDO20" s="321"/>
      <c r="LDP20" s="321"/>
      <c r="LDQ20" s="321"/>
      <c r="LDR20" s="321"/>
      <c r="LDS20" s="321"/>
      <c r="LDT20" s="321"/>
      <c r="LDU20" s="321"/>
      <c r="LDV20" s="321"/>
      <c r="LDW20" s="321"/>
      <c r="LDX20" s="321"/>
      <c r="LDY20" s="321"/>
      <c r="LDZ20" s="321"/>
      <c r="LEA20" s="321"/>
      <c r="LEB20" s="321"/>
      <c r="LEC20" s="321"/>
      <c r="LED20" s="321"/>
      <c r="LEE20" s="321"/>
      <c r="LEF20" s="321"/>
      <c r="LEG20" s="321"/>
      <c r="LEH20" s="321"/>
      <c r="LEI20" s="321"/>
      <c r="LEJ20" s="321"/>
      <c r="LEK20" s="321"/>
      <c r="LEL20" s="321"/>
      <c r="LEM20" s="321"/>
      <c r="LEN20" s="321"/>
      <c r="LEO20" s="321"/>
      <c r="LEP20" s="321"/>
      <c r="LEQ20" s="321"/>
      <c r="LER20" s="321"/>
      <c r="LES20" s="321"/>
      <c r="LET20" s="321"/>
      <c r="LEU20" s="321"/>
      <c r="LEV20" s="321"/>
      <c r="LEW20" s="321"/>
      <c r="LEX20" s="321"/>
      <c r="LEY20" s="321"/>
      <c r="LEZ20" s="321"/>
      <c r="LFA20" s="321"/>
      <c r="LFB20" s="321"/>
      <c r="LFC20" s="321"/>
      <c r="LFD20" s="321"/>
      <c r="LFE20" s="321"/>
      <c r="LFF20" s="321"/>
      <c r="LFG20" s="321"/>
      <c r="LFH20" s="321"/>
      <c r="LFI20" s="321"/>
      <c r="LFJ20" s="321"/>
      <c r="LFK20" s="321"/>
      <c r="LFL20" s="321"/>
      <c r="LFM20" s="321"/>
      <c r="LFN20" s="321"/>
      <c r="LFO20" s="321"/>
      <c r="LFP20" s="321"/>
      <c r="LFQ20" s="321"/>
      <c r="LFR20" s="321"/>
      <c r="LFS20" s="321"/>
      <c r="LFT20" s="321"/>
      <c r="LFU20" s="321"/>
      <c r="LFV20" s="321"/>
      <c r="LFW20" s="321"/>
      <c r="LFX20" s="321"/>
      <c r="LFY20" s="321"/>
      <c r="LFZ20" s="321"/>
      <c r="LGA20" s="321"/>
      <c r="LGB20" s="321"/>
      <c r="LGC20" s="321"/>
      <c r="LGD20" s="321"/>
      <c r="LGE20" s="321"/>
      <c r="LGF20" s="321"/>
      <c r="LGG20" s="321"/>
      <c r="LGH20" s="321"/>
      <c r="LGI20" s="321"/>
      <c r="LGJ20" s="321"/>
      <c r="LGK20" s="321"/>
      <c r="LGL20" s="321"/>
      <c r="LGM20" s="321"/>
      <c r="LGN20" s="321"/>
      <c r="LGO20" s="321"/>
      <c r="LGP20" s="321"/>
      <c r="LGQ20" s="321"/>
      <c r="LGR20" s="321"/>
      <c r="LGS20" s="321"/>
      <c r="LGT20" s="321"/>
      <c r="LGU20" s="321"/>
      <c r="LGV20" s="321"/>
      <c r="LGW20" s="321"/>
      <c r="LGX20" s="321"/>
      <c r="LGY20" s="321"/>
      <c r="LGZ20" s="321"/>
      <c r="LHA20" s="321"/>
      <c r="LHB20" s="321"/>
      <c r="LHC20" s="321"/>
      <c r="LHD20" s="321"/>
      <c r="LHE20" s="321"/>
      <c r="LHF20" s="321"/>
      <c r="LHG20" s="321"/>
      <c r="LHH20" s="321"/>
      <c r="LHI20" s="321"/>
      <c r="LHJ20" s="321"/>
      <c r="LHK20" s="321"/>
      <c r="LHL20" s="321"/>
      <c r="LHM20" s="321"/>
      <c r="LHN20" s="321"/>
      <c r="LHO20" s="321"/>
      <c r="LHP20" s="321"/>
      <c r="LHQ20" s="321"/>
      <c r="LHR20" s="321"/>
      <c r="LHS20" s="321"/>
      <c r="LHT20" s="321"/>
      <c r="LHU20" s="321"/>
      <c r="LHV20" s="321"/>
      <c r="LHW20" s="321"/>
      <c r="LHX20" s="321"/>
      <c r="LHY20" s="321"/>
      <c r="LHZ20" s="321"/>
      <c r="LIA20" s="321"/>
      <c r="LIB20" s="321"/>
      <c r="LIC20" s="321"/>
      <c r="LID20" s="321"/>
      <c r="LIE20" s="321"/>
      <c r="LIF20" s="321"/>
      <c r="LIG20" s="321"/>
      <c r="LIH20" s="321"/>
      <c r="LII20" s="321"/>
      <c r="LIJ20" s="321"/>
      <c r="LIK20" s="321"/>
      <c r="LIL20" s="321"/>
      <c r="LIM20" s="321"/>
      <c r="LIN20" s="321"/>
      <c r="LIO20" s="321"/>
      <c r="LIP20" s="321"/>
      <c r="LIQ20" s="321"/>
      <c r="LIR20" s="321"/>
      <c r="LIS20" s="321"/>
      <c r="LIT20" s="321"/>
      <c r="LIU20" s="321"/>
      <c r="LIV20" s="321"/>
      <c r="LIW20" s="321"/>
      <c r="LIX20" s="321"/>
      <c r="LIY20" s="321"/>
      <c r="LIZ20" s="321"/>
      <c r="LJA20" s="321"/>
      <c r="LJB20" s="321"/>
      <c r="LJC20" s="321"/>
      <c r="LJD20" s="321"/>
      <c r="LJE20" s="321"/>
      <c r="LJF20" s="321"/>
      <c r="LJG20" s="321"/>
      <c r="LJH20" s="321"/>
      <c r="LJI20" s="321"/>
      <c r="LJJ20" s="321"/>
      <c r="LJK20" s="321"/>
      <c r="LJL20" s="321"/>
      <c r="LJM20" s="321"/>
      <c r="LJN20" s="321"/>
      <c r="LJO20" s="321"/>
      <c r="LJP20" s="321"/>
      <c r="LJQ20" s="321"/>
      <c r="LJR20" s="321"/>
      <c r="LJS20" s="321"/>
      <c r="LJT20" s="321"/>
      <c r="LJU20" s="321"/>
      <c r="LJV20" s="321"/>
      <c r="LJW20" s="321"/>
      <c r="LJX20" s="321"/>
      <c r="LJY20" s="321"/>
      <c r="LJZ20" s="321"/>
      <c r="LKA20" s="321"/>
      <c r="LKB20" s="321"/>
      <c r="LKC20" s="321"/>
      <c r="LKD20" s="321"/>
      <c r="LKE20" s="321"/>
      <c r="LKF20" s="321"/>
      <c r="LKG20" s="321"/>
      <c r="LKH20" s="321"/>
      <c r="LKI20" s="321"/>
      <c r="LKJ20" s="321"/>
      <c r="LKK20" s="321"/>
      <c r="LKL20" s="321"/>
      <c r="LKM20" s="321"/>
      <c r="LKN20" s="321"/>
      <c r="LKO20" s="321"/>
      <c r="LKP20" s="321"/>
      <c r="LKQ20" s="321"/>
      <c r="LKR20" s="321"/>
      <c r="LKS20" s="321"/>
      <c r="LKT20" s="321"/>
      <c r="LKU20" s="321"/>
      <c r="LKV20" s="321"/>
      <c r="LKW20" s="321"/>
      <c r="LKX20" s="321"/>
      <c r="LKY20" s="321"/>
      <c r="LKZ20" s="321"/>
      <c r="LLA20" s="321"/>
      <c r="LLB20" s="321"/>
      <c r="LLC20" s="321"/>
      <c r="LLD20" s="321"/>
      <c r="LLE20" s="321"/>
      <c r="LLF20" s="321"/>
      <c r="LLG20" s="321"/>
      <c r="LLH20" s="321"/>
      <c r="LLI20" s="321"/>
      <c r="LLJ20" s="321"/>
      <c r="LLK20" s="321"/>
      <c r="LLL20" s="321"/>
      <c r="LLM20" s="321"/>
      <c r="LLN20" s="321"/>
      <c r="LLO20" s="321"/>
      <c r="LLP20" s="321"/>
      <c r="LLQ20" s="321"/>
      <c r="LLR20" s="321"/>
      <c r="LLS20" s="321"/>
      <c r="LLT20" s="321"/>
      <c r="LLU20" s="321"/>
      <c r="LLV20" s="321"/>
      <c r="LLW20" s="321"/>
      <c r="LLX20" s="321"/>
      <c r="LLY20" s="321"/>
      <c r="LLZ20" s="321"/>
      <c r="LMA20" s="321"/>
      <c r="LMB20" s="321"/>
      <c r="LMC20" s="321"/>
      <c r="LMD20" s="321"/>
      <c r="LME20" s="321"/>
      <c r="LMF20" s="321"/>
      <c r="LMG20" s="321"/>
      <c r="LMH20" s="321"/>
      <c r="LMI20" s="321"/>
      <c r="LMJ20" s="321"/>
      <c r="LMK20" s="321"/>
      <c r="LML20" s="321"/>
      <c r="LMM20" s="321"/>
      <c r="LMN20" s="321"/>
      <c r="LMO20" s="321"/>
      <c r="LMP20" s="321"/>
      <c r="LMQ20" s="321"/>
      <c r="LMR20" s="321"/>
      <c r="LMS20" s="321"/>
      <c r="LMT20" s="321"/>
      <c r="LMU20" s="321"/>
      <c r="LMV20" s="321"/>
      <c r="LMW20" s="321"/>
      <c r="LMX20" s="321"/>
      <c r="LMY20" s="321"/>
      <c r="LMZ20" s="321"/>
      <c r="LNA20" s="321"/>
      <c r="LNB20" s="321"/>
      <c r="LNC20" s="321"/>
      <c r="LND20" s="321"/>
      <c r="LNE20" s="321"/>
      <c r="LNF20" s="321"/>
      <c r="LNG20" s="321"/>
      <c r="LNH20" s="321"/>
      <c r="LNI20" s="321"/>
      <c r="LNJ20" s="321"/>
      <c r="LNK20" s="321"/>
      <c r="LNL20" s="321"/>
      <c r="LNM20" s="321"/>
      <c r="LNN20" s="321"/>
      <c r="LNO20" s="321"/>
      <c r="LNP20" s="321"/>
      <c r="LNQ20" s="321"/>
      <c r="LNR20" s="321"/>
      <c r="LNS20" s="321"/>
      <c r="LNT20" s="321"/>
      <c r="LNU20" s="321"/>
      <c r="LNV20" s="321"/>
      <c r="LNW20" s="321"/>
      <c r="LNX20" s="321"/>
      <c r="LNY20" s="321"/>
      <c r="LNZ20" s="321"/>
      <c r="LOA20" s="321"/>
      <c r="LOB20" s="321"/>
      <c r="LOC20" s="321"/>
      <c r="LOD20" s="321"/>
      <c r="LOE20" s="321"/>
      <c r="LOF20" s="321"/>
      <c r="LOG20" s="321"/>
      <c r="LOH20" s="321"/>
      <c r="LOI20" s="321"/>
      <c r="LOJ20" s="321"/>
      <c r="LOK20" s="321"/>
      <c r="LOL20" s="321"/>
      <c r="LOM20" s="321"/>
      <c r="LON20" s="321"/>
      <c r="LOO20" s="321"/>
      <c r="LOP20" s="321"/>
      <c r="LOQ20" s="321"/>
      <c r="LOR20" s="321"/>
      <c r="LOS20" s="321"/>
      <c r="LOT20" s="321"/>
      <c r="LOU20" s="321"/>
      <c r="LOV20" s="321"/>
      <c r="LOW20" s="321"/>
      <c r="LOX20" s="321"/>
      <c r="LOY20" s="321"/>
      <c r="LOZ20" s="321"/>
      <c r="LPA20" s="321"/>
      <c r="LPB20" s="321"/>
      <c r="LPC20" s="321"/>
      <c r="LPD20" s="321"/>
      <c r="LPE20" s="321"/>
      <c r="LPF20" s="321"/>
      <c r="LPG20" s="321"/>
      <c r="LPH20" s="321"/>
      <c r="LPI20" s="321"/>
      <c r="LPJ20" s="321"/>
      <c r="LPK20" s="321"/>
      <c r="LPL20" s="321"/>
      <c r="LPM20" s="321"/>
      <c r="LPN20" s="321"/>
      <c r="LPO20" s="321"/>
      <c r="LPP20" s="321"/>
      <c r="LPQ20" s="321"/>
      <c r="LPR20" s="321"/>
      <c r="LPS20" s="321"/>
      <c r="LPT20" s="321"/>
      <c r="LPU20" s="321"/>
      <c r="LPV20" s="321"/>
      <c r="LPW20" s="321"/>
      <c r="LPX20" s="321"/>
      <c r="LPY20" s="321"/>
      <c r="LPZ20" s="321"/>
      <c r="LQA20" s="321"/>
      <c r="LQB20" s="321"/>
      <c r="LQC20" s="321"/>
      <c r="LQD20" s="321"/>
      <c r="LQE20" s="321"/>
      <c r="LQF20" s="321"/>
      <c r="LQG20" s="321"/>
      <c r="LQH20" s="321"/>
      <c r="LQI20" s="321"/>
      <c r="LQJ20" s="321"/>
      <c r="LQK20" s="321"/>
      <c r="LQL20" s="321"/>
      <c r="LQM20" s="321"/>
      <c r="LQN20" s="321"/>
      <c r="LQO20" s="321"/>
      <c r="LQP20" s="321"/>
      <c r="LQQ20" s="321"/>
      <c r="LQR20" s="321"/>
      <c r="LQS20" s="321"/>
      <c r="LQT20" s="321"/>
      <c r="LQU20" s="321"/>
      <c r="LQV20" s="321"/>
      <c r="LQW20" s="321"/>
      <c r="LQX20" s="321"/>
      <c r="LQY20" s="321"/>
      <c r="LQZ20" s="321"/>
      <c r="LRA20" s="321"/>
      <c r="LRB20" s="321"/>
      <c r="LRC20" s="321"/>
      <c r="LRD20" s="321"/>
      <c r="LRE20" s="321"/>
      <c r="LRF20" s="321"/>
      <c r="LRG20" s="321"/>
      <c r="LRH20" s="321"/>
      <c r="LRI20" s="321"/>
      <c r="LRJ20" s="321"/>
      <c r="LRK20" s="321"/>
      <c r="LRL20" s="321"/>
      <c r="LRM20" s="321"/>
      <c r="LRN20" s="321"/>
      <c r="LRO20" s="321"/>
      <c r="LRP20" s="321"/>
      <c r="LRQ20" s="321"/>
      <c r="LRR20" s="321"/>
      <c r="LRS20" s="321"/>
      <c r="LRT20" s="321"/>
      <c r="LRU20" s="321"/>
      <c r="LRV20" s="321"/>
      <c r="LRW20" s="321"/>
      <c r="LRX20" s="321"/>
      <c r="LRY20" s="321"/>
      <c r="LRZ20" s="321"/>
      <c r="LSA20" s="321"/>
      <c r="LSB20" s="321"/>
      <c r="LSC20" s="321"/>
      <c r="LSD20" s="321"/>
      <c r="LSE20" s="321"/>
      <c r="LSF20" s="321"/>
      <c r="LSG20" s="321"/>
      <c r="LSH20" s="321"/>
      <c r="LSI20" s="321"/>
      <c r="LSJ20" s="321"/>
      <c r="LSK20" s="321"/>
      <c r="LSL20" s="321"/>
      <c r="LSM20" s="321"/>
      <c r="LSN20" s="321"/>
      <c r="LSO20" s="321"/>
      <c r="LSP20" s="321"/>
      <c r="LSQ20" s="321"/>
      <c r="LSR20" s="321"/>
      <c r="LSS20" s="321"/>
      <c r="LST20" s="321"/>
      <c r="LSU20" s="321"/>
      <c r="LSV20" s="321"/>
      <c r="LSW20" s="321"/>
      <c r="LSX20" s="321"/>
      <c r="LSY20" s="321"/>
      <c r="LSZ20" s="321"/>
      <c r="LTA20" s="321"/>
      <c r="LTB20" s="321"/>
      <c r="LTC20" s="321"/>
      <c r="LTD20" s="321"/>
      <c r="LTE20" s="321"/>
      <c r="LTF20" s="321"/>
      <c r="LTG20" s="321"/>
      <c r="LTH20" s="321"/>
      <c r="LTI20" s="321"/>
      <c r="LTJ20" s="321"/>
      <c r="LTK20" s="321"/>
      <c r="LTL20" s="321"/>
      <c r="LTM20" s="321"/>
      <c r="LTN20" s="321"/>
      <c r="LTO20" s="321"/>
      <c r="LTP20" s="321"/>
      <c r="LTQ20" s="321"/>
      <c r="LTR20" s="321"/>
      <c r="LTS20" s="321"/>
      <c r="LTT20" s="321"/>
      <c r="LTU20" s="321"/>
      <c r="LTV20" s="321"/>
      <c r="LTW20" s="321"/>
      <c r="LTX20" s="321"/>
      <c r="LTY20" s="321"/>
      <c r="LTZ20" s="321"/>
      <c r="LUA20" s="321"/>
      <c r="LUB20" s="321"/>
      <c r="LUC20" s="321"/>
      <c r="LUD20" s="321"/>
      <c r="LUE20" s="321"/>
      <c r="LUF20" s="321"/>
      <c r="LUG20" s="321"/>
      <c r="LUH20" s="321"/>
      <c r="LUI20" s="321"/>
      <c r="LUJ20" s="321"/>
      <c r="LUK20" s="321"/>
      <c r="LUL20" s="321"/>
      <c r="LUM20" s="321"/>
      <c r="LUN20" s="321"/>
      <c r="LUO20" s="321"/>
      <c r="LUP20" s="321"/>
      <c r="LUQ20" s="321"/>
      <c r="LUR20" s="321"/>
      <c r="LUS20" s="321"/>
      <c r="LUT20" s="321"/>
      <c r="LUU20" s="321"/>
      <c r="LUV20" s="321"/>
      <c r="LUW20" s="321"/>
      <c r="LUX20" s="321"/>
      <c r="LUY20" s="321"/>
      <c r="LUZ20" s="321"/>
      <c r="LVA20" s="321"/>
      <c r="LVB20" s="321"/>
      <c r="LVC20" s="321"/>
      <c r="LVD20" s="321"/>
      <c r="LVE20" s="321"/>
      <c r="LVF20" s="321"/>
      <c r="LVG20" s="321"/>
      <c r="LVH20" s="321"/>
      <c r="LVI20" s="321"/>
      <c r="LVJ20" s="321"/>
      <c r="LVK20" s="321"/>
      <c r="LVL20" s="321"/>
      <c r="LVM20" s="321"/>
      <c r="LVN20" s="321"/>
      <c r="LVO20" s="321"/>
      <c r="LVP20" s="321"/>
      <c r="LVQ20" s="321"/>
      <c r="LVR20" s="321"/>
      <c r="LVS20" s="321"/>
      <c r="LVT20" s="321"/>
      <c r="LVU20" s="321"/>
      <c r="LVV20" s="321"/>
      <c r="LVW20" s="321"/>
      <c r="LVX20" s="321"/>
      <c r="LVY20" s="321"/>
      <c r="LVZ20" s="321"/>
      <c r="LWA20" s="321"/>
      <c r="LWB20" s="321"/>
      <c r="LWC20" s="321"/>
      <c r="LWD20" s="321"/>
      <c r="LWE20" s="321"/>
      <c r="LWF20" s="321"/>
      <c r="LWG20" s="321"/>
      <c r="LWH20" s="321"/>
      <c r="LWI20" s="321"/>
      <c r="LWJ20" s="321"/>
      <c r="LWK20" s="321"/>
      <c r="LWL20" s="321"/>
      <c r="LWM20" s="321"/>
      <c r="LWN20" s="321"/>
      <c r="LWO20" s="321"/>
      <c r="LWP20" s="321"/>
      <c r="LWQ20" s="321"/>
      <c r="LWR20" s="321"/>
      <c r="LWS20" s="321"/>
      <c r="LWT20" s="321"/>
      <c r="LWU20" s="321"/>
      <c r="LWV20" s="321"/>
      <c r="LWW20" s="321"/>
      <c r="LWX20" s="321"/>
      <c r="LWY20" s="321"/>
      <c r="LWZ20" s="321"/>
      <c r="LXA20" s="321"/>
      <c r="LXB20" s="321"/>
      <c r="LXC20" s="321"/>
      <c r="LXD20" s="321"/>
      <c r="LXE20" s="321"/>
      <c r="LXF20" s="321"/>
      <c r="LXG20" s="321"/>
      <c r="LXH20" s="321"/>
      <c r="LXI20" s="321"/>
      <c r="LXJ20" s="321"/>
      <c r="LXK20" s="321"/>
      <c r="LXL20" s="321"/>
      <c r="LXM20" s="321"/>
      <c r="LXN20" s="321"/>
      <c r="LXO20" s="321"/>
      <c r="LXP20" s="321"/>
      <c r="LXQ20" s="321"/>
      <c r="LXR20" s="321"/>
      <c r="LXS20" s="321"/>
      <c r="LXT20" s="321"/>
      <c r="LXU20" s="321"/>
      <c r="LXV20" s="321"/>
      <c r="LXW20" s="321"/>
      <c r="LXX20" s="321"/>
      <c r="LXY20" s="321"/>
      <c r="LXZ20" s="321"/>
      <c r="LYA20" s="321"/>
      <c r="LYB20" s="321"/>
      <c r="LYC20" s="321"/>
      <c r="LYD20" s="321"/>
      <c r="LYE20" s="321"/>
      <c r="LYF20" s="321"/>
      <c r="LYG20" s="321"/>
      <c r="LYH20" s="321"/>
      <c r="LYI20" s="321"/>
      <c r="LYJ20" s="321"/>
      <c r="LYK20" s="321"/>
      <c r="LYL20" s="321"/>
      <c r="LYM20" s="321"/>
      <c r="LYN20" s="321"/>
      <c r="LYO20" s="321"/>
      <c r="LYP20" s="321"/>
      <c r="LYQ20" s="321"/>
      <c r="LYR20" s="321"/>
      <c r="LYS20" s="321"/>
      <c r="LYT20" s="321"/>
      <c r="LYU20" s="321"/>
      <c r="LYV20" s="321"/>
      <c r="LYW20" s="321"/>
      <c r="LYX20" s="321"/>
      <c r="LYY20" s="321"/>
      <c r="LYZ20" s="321"/>
      <c r="LZA20" s="321"/>
      <c r="LZB20" s="321"/>
      <c r="LZC20" s="321"/>
      <c r="LZD20" s="321"/>
      <c r="LZE20" s="321"/>
      <c r="LZF20" s="321"/>
      <c r="LZG20" s="321"/>
      <c r="LZH20" s="321"/>
      <c r="LZI20" s="321"/>
      <c r="LZJ20" s="321"/>
      <c r="LZK20" s="321"/>
      <c r="LZL20" s="321"/>
      <c r="LZM20" s="321"/>
      <c r="LZN20" s="321"/>
      <c r="LZO20" s="321"/>
      <c r="LZP20" s="321"/>
      <c r="LZQ20" s="321"/>
      <c r="LZR20" s="321"/>
      <c r="LZS20" s="321"/>
      <c r="LZT20" s="321"/>
      <c r="LZU20" s="321"/>
      <c r="LZV20" s="321"/>
      <c r="LZW20" s="321"/>
      <c r="LZX20" s="321"/>
      <c r="LZY20" s="321"/>
      <c r="LZZ20" s="321"/>
      <c r="MAA20" s="321"/>
      <c r="MAB20" s="321"/>
      <c r="MAC20" s="321"/>
      <c r="MAD20" s="321"/>
      <c r="MAE20" s="321"/>
      <c r="MAF20" s="321"/>
      <c r="MAG20" s="321"/>
      <c r="MAH20" s="321"/>
      <c r="MAI20" s="321"/>
      <c r="MAJ20" s="321"/>
      <c r="MAK20" s="321"/>
      <c r="MAL20" s="321"/>
      <c r="MAM20" s="321"/>
      <c r="MAN20" s="321"/>
      <c r="MAO20" s="321"/>
      <c r="MAP20" s="321"/>
      <c r="MAQ20" s="321"/>
      <c r="MAR20" s="321"/>
      <c r="MAS20" s="321"/>
      <c r="MAT20" s="321"/>
      <c r="MAU20" s="321"/>
      <c r="MAV20" s="321"/>
      <c r="MAW20" s="321"/>
      <c r="MAX20" s="321"/>
      <c r="MAY20" s="321"/>
      <c r="MAZ20" s="321"/>
      <c r="MBA20" s="321"/>
      <c r="MBB20" s="321"/>
      <c r="MBC20" s="321"/>
      <c r="MBD20" s="321"/>
      <c r="MBE20" s="321"/>
      <c r="MBF20" s="321"/>
      <c r="MBG20" s="321"/>
      <c r="MBH20" s="321"/>
      <c r="MBI20" s="321"/>
      <c r="MBJ20" s="321"/>
      <c r="MBK20" s="321"/>
      <c r="MBL20" s="321"/>
      <c r="MBM20" s="321"/>
      <c r="MBN20" s="321"/>
      <c r="MBO20" s="321"/>
      <c r="MBP20" s="321"/>
      <c r="MBQ20" s="321"/>
      <c r="MBR20" s="321"/>
      <c r="MBS20" s="321"/>
      <c r="MBT20" s="321"/>
      <c r="MBU20" s="321"/>
      <c r="MBV20" s="321"/>
      <c r="MBW20" s="321"/>
      <c r="MBX20" s="321"/>
      <c r="MBY20" s="321"/>
      <c r="MBZ20" s="321"/>
      <c r="MCA20" s="321"/>
      <c r="MCB20" s="321"/>
      <c r="MCC20" s="321"/>
      <c r="MCD20" s="321"/>
      <c r="MCE20" s="321"/>
      <c r="MCF20" s="321"/>
      <c r="MCG20" s="321"/>
      <c r="MCH20" s="321"/>
      <c r="MCI20" s="321"/>
      <c r="MCJ20" s="321"/>
      <c r="MCK20" s="321"/>
      <c r="MCL20" s="321"/>
      <c r="MCM20" s="321"/>
      <c r="MCN20" s="321"/>
      <c r="MCO20" s="321"/>
      <c r="MCP20" s="321"/>
      <c r="MCQ20" s="321"/>
      <c r="MCR20" s="321"/>
      <c r="MCS20" s="321"/>
      <c r="MCT20" s="321"/>
      <c r="MCU20" s="321"/>
      <c r="MCV20" s="321"/>
      <c r="MCW20" s="321"/>
      <c r="MCX20" s="321"/>
      <c r="MCY20" s="321"/>
      <c r="MCZ20" s="321"/>
      <c r="MDA20" s="321"/>
      <c r="MDB20" s="321"/>
      <c r="MDC20" s="321"/>
      <c r="MDD20" s="321"/>
      <c r="MDE20" s="321"/>
      <c r="MDF20" s="321"/>
      <c r="MDG20" s="321"/>
      <c r="MDH20" s="321"/>
      <c r="MDI20" s="321"/>
      <c r="MDJ20" s="321"/>
      <c r="MDK20" s="321"/>
      <c r="MDL20" s="321"/>
      <c r="MDM20" s="321"/>
      <c r="MDN20" s="321"/>
      <c r="MDO20" s="321"/>
      <c r="MDP20" s="321"/>
      <c r="MDQ20" s="321"/>
      <c r="MDR20" s="321"/>
      <c r="MDS20" s="321"/>
      <c r="MDT20" s="321"/>
      <c r="MDU20" s="321"/>
      <c r="MDV20" s="321"/>
      <c r="MDW20" s="321"/>
      <c r="MDX20" s="321"/>
      <c r="MDY20" s="321"/>
      <c r="MDZ20" s="321"/>
      <c r="MEA20" s="321"/>
      <c r="MEB20" s="321"/>
      <c r="MEC20" s="321"/>
      <c r="MED20" s="321"/>
      <c r="MEE20" s="321"/>
      <c r="MEF20" s="321"/>
      <c r="MEG20" s="321"/>
      <c r="MEH20" s="321"/>
      <c r="MEI20" s="321"/>
      <c r="MEJ20" s="321"/>
      <c r="MEK20" s="321"/>
      <c r="MEL20" s="321"/>
      <c r="MEM20" s="321"/>
      <c r="MEN20" s="321"/>
      <c r="MEO20" s="321"/>
      <c r="MEP20" s="321"/>
      <c r="MEQ20" s="321"/>
      <c r="MER20" s="321"/>
      <c r="MES20" s="321"/>
      <c r="MET20" s="321"/>
      <c r="MEU20" s="321"/>
      <c r="MEV20" s="321"/>
      <c r="MEW20" s="321"/>
      <c r="MEX20" s="321"/>
      <c r="MEY20" s="321"/>
      <c r="MEZ20" s="321"/>
      <c r="MFA20" s="321"/>
      <c r="MFB20" s="321"/>
      <c r="MFC20" s="321"/>
      <c r="MFD20" s="321"/>
      <c r="MFE20" s="321"/>
      <c r="MFF20" s="321"/>
      <c r="MFG20" s="321"/>
      <c r="MFH20" s="321"/>
      <c r="MFI20" s="321"/>
      <c r="MFJ20" s="321"/>
      <c r="MFK20" s="321"/>
      <c r="MFL20" s="321"/>
      <c r="MFM20" s="321"/>
      <c r="MFN20" s="321"/>
      <c r="MFO20" s="321"/>
      <c r="MFP20" s="321"/>
      <c r="MFQ20" s="321"/>
      <c r="MFR20" s="321"/>
      <c r="MFS20" s="321"/>
      <c r="MFT20" s="321"/>
      <c r="MFU20" s="321"/>
      <c r="MFV20" s="321"/>
      <c r="MFW20" s="321"/>
      <c r="MFX20" s="321"/>
      <c r="MFY20" s="321"/>
      <c r="MFZ20" s="321"/>
      <c r="MGA20" s="321"/>
      <c r="MGB20" s="321"/>
      <c r="MGC20" s="321"/>
      <c r="MGD20" s="321"/>
      <c r="MGE20" s="321"/>
      <c r="MGF20" s="321"/>
      <c r="MGG20" s="321"/>
      <c r="MGH20" s="321"/>
      <c r="MGI20" s="321"/>
      <c r="MGJ20" s="321"/>
      <c r="MGK20" s="321"/>
      <c r="MGL20" s="321"/>
      <c r="MGM20" s="321"/>
      <c r="MGN20" s="321"/>
      <c r="MGO20" s="321"/>
      <c r="MGP20" s="321"/>
      <c r="MGQ20" s="321"/>
      <c r="MGR20" s="321"/>
      <c r="MGS20" s="321"/>
      <c r="MGT20" s="321"/>
      <c r="MGU20" s="321"/>
      <c r="MGV20" s="321"/>
      <c r="MGW20" s="321"/>
      <c r="MGX20" s="321"/>
      <c r="MGY20" s="321"/>
      <c r="MGZ20" s="321"/>
      <c r="MHA20" s="321"/>
      <c r="MHB20" s="321"/>
      <c r="MHC20" s="321"/>
      <c r="MHD20" s="321"/>
      <c r="MHE20" s="321"/>
      <c r="MHF20" s="321"/>
      <c r="MHG20" s="321"/>
      <c r="MHH20" s="321"/>
      <c r="MHI20" s="321"/>
      <c r="MHJ20" s="321"/>
      <c r="MHK20" s="321"/>
      <c r="MHL20" s="321"/>
      <c r="MHM20" s="321"/>
      <c r="MHN20" s="321"/>
      <c r="MHO20" s="321"/>
      <c r="MHP20" s="321"/>
      <c r="MHQ20" s="321"/>
      <c r="MHR20" s="321"/>
      <c r="MHS20" s="321"/>
      <c r="MHT20" s="321"/>
      <c r="MHU20" s="321"/>
      <c r="MHV20" s="321"/>
      <c r="MHW20" s="321"/>
      <c r="MHX20" s="321"/>
      <c r="MHY20" s="321"/>
      <c r="MHZ20" s="321"/>
      <c r="MIA20" s="321"/>
      <c r="MIB20" s="321"/>
      <c r="MIC20" s="321"/>
      <c r="MID20" s="321"/>
      <c r="MIE20" s="321"/>
      <c r="MIF20" s="321"/>
      <c r="MIG20" s="321"/>
      <c r="MIH20" s="321"/>
      <c r="MII20" s="321"/>
      <c r="MIJ20" s="321"/>
      <c r="MIK20" s="321"/>
      <c r="MIL20" s="321"/>
      <c r="MIM20" s="321"/>
      <c r="MIN20" s="321"/>
      <c r="MIO20" s="321"/>
      <c r="MIP20" s="321"/>
      <c r="MIQ20" s="321"/>
      <c r="MIR20" s="321"/>
      <c r="MIS20" s="321"/>
      <c r="MIT20" s="321"/>
      <c r="MIU20" s="321"/>
      <c r="MIV20" s="321"/>
      <c r="MIW20" s="321"/>
      <c r="MIX20" s="321"/>
      <c r="MIY20" s="321"/>
      <c r="MIZ20" s="321"/>
      <c r="MJA20" s="321"/>
      <c r="MJB20" s="321"/>
      <c r="MJC20" s="321"/>
      <c r="MJD20" s="321"/>
      <c r="MJE20" s="321"/>
      <c r="MJF20" s="321"/>
      <c r="MJG20" s="321"/>
      <c r="MJH20" s="321"/>
      <c r="MJI20" s="321"/>
      <c r="MJJ20" s="321"/>
      <c r="MJK20" s="321"/>
      <c r="MJL20" s="321"/>
      <c r="MJM20" s="321"/>
      <c r="MJN20" s="321"/>
      <c r="MJO20" s="321"/>
      <c r="MJP20" s="321"/>
      <c r="MJQ20" s="321"/>
      <c r="MJR20" s="321"/>
      <c r="MJS20" s="321"/>
      <c r="MJT20" s="321"/>
      <c r="MJU20" s="321"/>
      <c r="MJV20" s="321"/>
      <c r="MJW20" s="321"/>
      <c r="MJX20" s="321"/>
      <c r="MJY20" s="321"/>
      <c r="MJZ20" s="321"/>
      <c r="MKA20" s="321"/>
      <c r="MKB20" s="321"/>
      <c r="MKC20" s="321"/>
      <c r="MKD20" s="321"/>
      <c r="MKE20" s="321"/>
      <c r="MKF20" s="321"/>
      <c r="MKG20" s="321"/>
      <c r="MKH20" s="321"/>
      <c r="MKI20" s="321"/>
      <c r="MKJ20" s="321"/>
      <c r="MKK20" s="321"/>
      <c r="MKL20" s="321"/>
      <c r="MKM20" s="321"/>
      <c r="MKN20" s="321"/>
      <c r="MKO20" s="321"/>
      <c r="MKP20" s="321"/>
      <c r="MKQ20" s="321"/>
      <c r="MKR20" s="321"/>
      <c r="MKS20" s="321"/>
      <c r="MKT20" s="321"/>
      <c r="MKU20" s="321"/>
      <c r="MKV20" s="321"/>
      <c r="MKW20" s="321"/>
      <c r="MKX20" s="321"/>
      <c r="MKY20" s="321"/>
      <c r="MKZ20" s="321"/>
      <c r="MLA20" s="321"/>
      <c r="MLB20" s="321"/>
      <c r="MLC20" s="321"/>
      <c r="MLD20" s="321"/>
      <c r="MLE20" s="321"/>
      <c r="MLF20" s="321"/>
      <c r="MLG20" s="321"/>
      <c r="MLH20" s="321"/>
      <c r="MLI20" s="321"/>
      <c r="MLJ20" s="321"/>
      <c r="MLK20" s="321"/>
      <c r="MLL20" s="321"/>
      <c r="MLM20" s="321"/>
      <c r="MLN20" s="321"/>
      <c r="MLO20" s="321"/>
      <c r="MLP20" s="321"/>
      <c r="MLQ20" s="321"/>
      <c r="MLR20" s="321"/>
      <c r="MLS20" s="321"/>
      <c r="MLT20" s="321"/>
      <c r="MLU20" s="321"/>
      <c r="MLV20" s="321"/>
      <c r="MLW20" s="321"/>
      <c r="MLX20" s="321"/>
      <c r="MLY20" s="321"/>
      <c r="MLZ20" s="321"/>
      <c r="MMA20" s="321"/>
      <c r="MMB20" s="321"/>
      <c r="MMC20" s="321"/>
      <c r="MMD20" s="321"/>
      <c r="MME20" s="321"/>
      <c r="MMF20" s="321"/>
      <c r="MMG20" s="321"/>
      <c r="MMH20" s="321"/>
      <c r="MMI20" s="321"/>
      <c r="MMJ20" s="321"/>
      <c r="MMK20" s="321"/>
      <c r="MML20" s="321"/>
      <c r="MMM20" s="321"/>
      <c r="MMN20" s="321"/>
      <c r="MMO20" s="321"/>
      <c r="MMP20" s="321"/>
      <c r="MMQ20" s="321"/>
      <c r="MMR20" s="321"/>
      <c r="MMS20" s="321"/>
      <c r="MMT20" s="321"/>
      <c r="MMU20" s="321"/>
      <c r="MMV20" s="321"/>
      <c r="MMW20" s="321"/>
      <c r="MMX20" s="321"/>
      <c r="MMY20" s="321"/>
      <c r="MMZ20" s="321"/>
      <c r="MNA20" s="321"/>
      <c r="MNB20" s="321"/>
      <c r="MNC20" s="321"/>
      <c r="MND20" s="321"/>
      <c r="MNE20" s="321"/>
      <c r="MNF20" s="321"/>
      <c r="MNG20" s="321"/>
      <c r="MNH20" s="321"/>
      <c r="MNI20" s="321"/>
      <c r="MNJ20" s="321"/>
      <c r="MNK20" s="321"/>
      <c r="MNL20" s="321"/>
      <c r="MNM20" s="321"/>
      <c r="MNN20" s="321"/>
      <c r="MNO20" s="321"/>
      <c r="MNP20" s="321"/>
      <c r="MNQ20" s="321"/>
      <c r="MNR20" s="321"/>
      <c r="MNS20" s="321"/>
      <c r="MNT20" s="321"/>
      <c r="MNU20" s="321"/>
      <c r="MNV20" s="321"/>
      <c r="MNW20" s="321"/>
      <c r="MNX20" s="321"/>
      <c r="MNY20" s="321"/>
      <c r="MNZ20" s="321"/>
      <c r="MOA20" s="321"/>
      <c r="MOB20" s="321"/>
      <c r="MOC20" s="321"/>
      <c r="MOD20" s="321"/>
      <c r="MOE20" s="321"/>
      <c r="MOF20" s="321"/>
      <c r="MOG20" s="321"/>
      <c r="MOH20" s="321"/>
      <c r="MOI20" s="321"/>
      <c r="MOJ20" s="321"/>
      <c r="MOK20" s="321"/>
      <c r="MOL20" s="321"/>
      <c r="MOM20" s="321"/>
      <c r="MON20" s="321"/>
      <c r="MOO20" s="321"/>
      <c r="MOP20" s="321"/>
      <c r="MOQ20" s="321"/>
      <c r="MOR20" s="321"/>
      <c r="MOS20" s="321"/>
      <c r="MOT20" s="321"/>
      <c r="MOU20" s="321"/>
      <c r="MOV20" s="321"/>
      <c r="MOW20" s="321"/>
      <c r="MOX20" s="321"/>
      <c r="MOY20" s="321"/>
      <c r="MOZ20" s="321"/>
      <c r="MPA20" s="321"/>
      <c r="MPB20" s="321"/>
      <c r="MPC20" s="321"/>
      <c r="MPD20" s="321"/>
      <c r="MPE20" s="321"/>
      <c r="MPF20" s="321"/>
      <c r="MPG20" s="321"/>
      <c r="MPH20" s="321"/>
      <c r="MPI20" s="321"/>
      <c r="MPJ20" s="321"/>
      <c r="MPK20" s="321"/>
      <c r="MPL20" s="321"/>
      <c r="MPM20" s="321"/>
      <c r="MPN20" s="321"/>
      <c r="MPO20" s="321"/>
      <c r="MPP20" s="321"/>
      <c r="MPQ20" s="321"/>
      <c r="MPR20" s="321"/>
      <c r="MPS20" s="321"/>
      <c r="MPT20" s="321"/>
      <c r="MPU20" s="321"/>
      <c r="MPV20" s="321"/>
      <c r="MPW20" s="321"/>
      <c r="MPX20" s="321"/>
      <c r="MPY20" s="321"/>
      <c r="MPZ20" s="321"/>
      <c r="MQA20" s="321"/>
      <c r="MQB20" s="321"/>
      <c r="MQC20" s="321"/>
      <c r="MQD20" s="321"/>
      <c r="MQE20" s="321"/>
      <c r="MQF20" s="321"/>
      <c r="MQG20" s="321"/>
      <c r="MQH20" s="321"/>
      <c r="MQI20" s="321"/>
      <c r="MQJ20" s="321"/>
      <c r="MQK20" s="321"/>
      <c r="MQL20" s="321"/>
      <c r="MQM20" s="321"/>
      <c r="MQN20" s="321"/>
      <c r="MQO20" s="321"/>
      <c r="MQP20" s="321"/>
      <c r="MQQ20" s="321"/>
      <c r="MQR20" s="321"/>
      <c r="MQS20" s="321"/>
      <c r="MQT20" s="321"/>
      <c r="MQU20" s="321"/>
      <c r="MQV20" s="321"/>
      <c r="MQW20" s="321"/>
      <c r="MQX20" s="321"/>
      <c r="MQY20" s="321"/>
      <c r="MQZ20" s="321"/>
      <c r="MRA20" s="321"/>
      <c r="MRB20" s="321"/>
      <c r="MRC20" s="321"/>
      <c r="MRD20" s="321"/>
      <c r="MRE20" s="321"/>
      <c r="MRF20" s="321"/>
      <c r="MRG20" s="321"/>
      <c r="MRH20" s="321"/>
      <c r="MRI20" s="321"/>
      <c r="MRJ20" s="321"/>
      <c r="MRK20" s="321"/>
      <c r="MRL20" s="321"/>
      <c r="MRM20" s="321"/>
      <c r="MRN20" s="321"/>
      <c r="MRO20" s="321"/>
      <c r="MRP20" s="321"/>
      <c r="MRQ20" s="321"/>
      <c r="MRR20" s="321"/>
      <c r="MRS20" s="321"/>
      <c r="MRT20" s="321"/>
      <c r="MRU20" s="321"/>
      <c r="MRV20" s="321"/>
      <c r="MRW20" s="321"/>
      <c r="MRX20" s="321"/>
      <c r="MRY20" s="321"/>
      <c r="MRZ20" s="321"/>
      <c r="MSA20" s="321"/>
      <c r="MSB20" s="321"/>
      <c r="MSC20" s="321"/>
      <c r="MSD20" s="321"/>
      <c r="MSE20" s="321"/>
      <c r="MSF20" s="321"/>
      <c r="MSG20" s="321"/>
      <c r="MSH20" s="321"/>
      <c r="MSI20" s="321"/>
      <c r="MSJ20" s="321"/>
      <c r="MSK20" s="321"/>
      <c r="MSL20" s="321"/>
      <c r="MSM20" s="321"/>
      <c r="MSN20" s="321"/>
      <c r="MSO20" s="321"/>
      <c r="MSP20" s="321"/>
      <c r="MSQ20" s="321"/>
      <c r="MSR20" s="321"/>
      <c r="MSS20" s="321"/>
      <c r="MST20" s="321"/>
      <c r="MSU20" s="321"/>
      <c r="MSV20" s="321"/>
      <c r="MSW20" s="321"/>
      <c r="MSX20" s="321"/>
      <c r="MSY20" s="321"/>
      <c r="MSZ20" s="321"/>
      <c r="MTA20" s="321"/>
      <c r="MTB20" s="321"/>
      <c r="MTC20" s="321"/>
      <c r="MTD20" s="321"/>
      <c r="MTE20" s="321"/>
      <c r="MTF20" s="321"/>
      <c r="MTG20" s="321"/>
      <c r="MTH20" s="321"/>
      <c r="MTI20" s="321"/>
      <c r="MTJ20" s="321"/>
      <c r="MTK20" s="321"/>
      <c r="MTL20" s="321"/>
      <c r="MTM20" s="321"/>
      <c r="MTN20" s="321"/>
      <c r="MTO20" s="321"/>
      <c r="MTP20" s="321"/>
      <c r="MTQ20" s="321"/>
      <c r="MTR20" s="321"/>
      <c r="MTS20" s="321"/>
      <c r="MTT20" s="321"/>
      <c r="MTU20" s="321"/>
      <c r="MTV20" s="321"/>
      <c r="MTW20" s="321"/>
      <c r="MTX20" s="321"/>
      <c r="MTY20" s="321"/>
      <c r="MTZ20" s="321"/>
      <c r="MUA20" s="321"/>
      <c r="MUB20" s="321"/>
      <c r="MUC20" s="321"/>
      <c r="MUD20" s="321"/>
      <c r="MUE20" s="321"/>
      <c r="MUF20" s="321"/>
      <c r="MUG20" s="321"/>
      <c r="MUH20" s="321"/>
      <c r="MUI20" s="321"/>
      <c r="MUJ20" s="321"/>
      <c r="MUK20" s="321"/>
      <c r="MUL20" s="321"/>
      <c r="MUM20" s="321"/>
      <c r="MUN20" s="321"/>
      <c r="MUO20" s="321"/>
      <c r="MUP20" s="321"/>
      <c r="MUQ20" s="321"/>
      <c r="MUR20" s="321"/>
      <c r="MUS20" s="321"/>
      <c r="MUT20" s="321"/>
      <c r="MUU20" s="321"/>
      <c r="MUV20" s="321"/>
      <c r="MUW20" s="321"/>
      <c r="MUX20" s="321"/>
      <c r="MUY20" s="321"/>
      <c r="MUZ20" s="321"/>
      <c r="MVA20" s="321"/>
      <c r="MVB20" s="321"/>
      <c r="MVC20" s="321"/>
      <c r="MVD20" s="321"/>
      <c r="MVE20" s="321"/>
      <c r="MVF20" s="321"/>
      <c r="MVG20" s="321"/>
      <c r="MVH20" s="321"/>
      <c r="MVI20" s="321"/>
      <c r="MVJ20" s="321"/>
      <c r="MVK20" s="321"/>
      <c r="MVL20" s="321"/>
      <c r="MVM20" s="321"/>
      <c r="MVN20" s="321"/>
      <c r="MVO20" s="321"/>
      <c r="MVP20" s="321"/>
      <c r="MVQ20" s="321"/>
      <c r="MVR20" s="321"/>
      <c r="MVS20" s="321"/>
      <c r="MVT20" s="321"/>
      <c r="MVU20" s="321"/>
      <c r="MVV20" s="321"/>
      <c r="MVW20" s="321"/>
      <c r="MVX20" s="321"/>
      <c r="MVY20" s="321"/>
      <c r="MVZ20" s="321"/>
      <c r="MWA20" s="321"/>
      <c r="MWB20" s="321"/>
      <c r="MWC20" s="321"/>
      <c r="MWD20" s="321"/>
      <c r="MWE20" s="321"/>
      <c r="MWF20" s="321"/>
      <c r="MWG20" s="321"/>
      <c r="MWH20" s="321"/>
      <c r="MWI20" s="321"/>
      <c r="MWJ20" s="321"/>
      <c r="MWK20" s="321"/>
      <c r="MWL20" s="321"/>
      <c r="MWM20" s="321"/>
      <c r="MWN20" s="321"/>
      <c r="MWO20" s="321"/>
      <c r="MWP20" s="321"/>
      <c r="MWQ20" s="321"/>
      <c r="MWR20" s="321"/>
      <c r="MWS20" s="321"/>
      <c r="MWT20" s="321"/>
      <c r="MWU20" s="321"/>
      <c r="MWV20" s="321"/>
      <c r="MWW20" s="321"/>
      <c r="MWX20" s="321"/>
      <c r="MWY20" s="321"/>
      <c r="MWZ20" s="321"/>
      <c r="MXA20" s="321"/>
      <c r="MXB20" s="321"/>
      <c r="MXC20" s="321"/>
      <c r="MXD20" s="321"/>
      <c r="MXE20" s="321"/>
      <c r="MXF20" s="321"/>
      <c r="MXG20" s="321"/>
      <c r="MXH20" s="321"/>
      <c r="MXI20" s="321"/>
      <c r="MXJ20" s="321"/>
      <c r="MXK20" s="321"/>
      <c r="MXL20" s="321"/>
      <c r="MXM20" s="321"/>
      <c r="MXN20" s="321"/>
      <c r="MXO20" s="321"/>
      <c r="MXP20" s="321"/>
      <c r="MXQ20" s="321"/>
      <c r="MXR20" s="321"/>
      <c r="MXS20" s="321"/>
      <c r="MXT20" s="321"/>
      <c r="MXU20" s="321"/>
      <c r="MXV20" s="321"/>
      <c r="MXW20" s="321"/>
      <c r="MXX20" s="321"/>
      <c r="MXY20" s="321"/>
      <c r="MXZ20" s="321"/>
      <c r="MYA20" s="321"/>
      <c r="MYB20" s="321"/>
      <c r="MYC20" s="321"/>
      <c r="MYD20" s="321"/>
      <c r="MYE20" s="321"/>
      <c r="MYF20" s="321"/>
      <c r="MYG20" s="321"/>
      <c r="MYH20" s="321"/>
      <c r="MYI20" s="321"/>
      <c r="MYJ20" s="321"/>
      <c r="MYK20" s="321"/>
      <c r="MYL20" s="321"/>
      <c r="MYM20" s="321"/>
      <c r="MYN20" s="321"/>
      <c r="MYO20" s="321"/>
      <c r="MYP20" s="321"/>
      <c r="MYQ20" s="321"/>
      <c r="MYR20" s="321"/>
      <c r="MYS20" s="321"/>
      <c r="MYT20" s="321"/>
      <c r="MYU20" s="321"/>
      <c r="MYV20" s="321"/>
      <c r="MYW20" s="321"/>
      <c r="MYX20" s="321"/>
      <c r="MYY20" s="321"/>
      <c r="MYZ20" s="321"/>
      <c r="MZA20" s="321"/>
      <c r="MZB20" s="321"/>
      <c r="MZC20" s="321"/>
      <c r="MZD20" s="321"/>
      <c r="MZE20" s="321"/>
      <c r="MZF20" s="321"/>
      <c r="MZG20" s="321"/>
      <c r="MZH20" s="321"/>
      <c r="MZI20" s="321"/>
      <c r="MZJ20" s="321"/>
      <c r="MZK20" s="321"/>
      <c r="MZL20" s="321"/>
      <c r="MZM20" s="321"/>
      <c r="MZN20" s="321"/>
      <c r="MZO20" s="321"/>
      <c r="MZP20" s="321"/>
      <c r="MZQ20" s="321"/>
      <c r="MZR20" s="321"/>
      <c r="MZS20" s="321"/>
      <c r="MZT20" s="321"/>
      <c r="MZU20" s="321"/>
      <c r="MZV20" s="321"/>
      <c r="MZW20" s="321"/>
      <c r="MZX20" s="321"/>
      <c r="MZY20" s="321"/>
      <c r="MZZ20" s="321"/>
      <c r="NAA20" s="321"/>
      <c r="NAB20" s="321"/>
      <c r="NAC20" s="321"/>
      <c r="NAD20" s="321"/>
      <c r="NAE20" s="321"/>
      <c r="NAF20" s="321"/>
      <c r="NAG20" s="321"/>
      <c r="NAH20" s="321"/>
      <c r="NAI20" s="321"/>
      <c r="NAJ20" s="321"/>
      <c r="NAK20" s="321"/>
      <c r="NAL20" s="321"/>
      <c r="NAM20" s="321"/>
      <c r="NAN20" s="321"/>
      <c r="NAO20" s="321"/>
      <c r="NAP20" s="321"/>
      <c r="NAQ20" s="321"/>
      <c r="NAR20" s="321"/>
      <c r="NAS20" s="321"/>
      <c r="NAT20" s="321"/>
      <c r="NAU20" s="321"/>
      <c r="NAV20" s="321"/>
      <c r="NAW20" s="321"/>
      <c r="NAX20" s="321"/>
      <c r="NAY20" s="321"/>
      <c r="NAZ20" s="321"/>
      <c r="NBA20" s="321"/>
      <c r="NBB20" s="321"/>
      <c r="NBC20" s="321"/>
      <c r="NBD20" s="321"/>
      <c r="NBE20" s="321"/>
      <c r="NBF20" s="321"/>
      <c r="NBG20" s="321"/>
      <c r="NBH20" s="321"/>
      <c r="NBI20" s="321"/>
      <c r="NBJ20" s="321"/>
      <c r="NBK20" s="321"/>
      <c r="NBL20" s="321"/>
      <c r="NBM20" s="321"/>
      <c r="NBN20" s="321"/>
      <c r="NBO20" s="321"/>
      <c r="NBP20" s="321"/>
      <c r="NBQ20" s="321"/>
      <c r="NBR20" s="321"/>
      <c r="NBS20" s="321"/>
      <c r="NBT20" s="321"/>
      <c r="NBU20" s="321"/>
      <c r="NBV20" s="321"/>
      <c r="NBW20" s="321"/>
      <c r="NBX20" s="321"/>
      <c r="NBY20" s="321"/>
      <c r="NBZ20" s="321"/>
      <c r="NCA20" s="321"/>
      <c r="NCB20" s="321"/>
      <c r="NCC20" s="321"/>
      <c r="NCD20" s="321"/>
      <c r="NCE20" s="321"/>
      <c r="NCF20" s="321"/>
      <c r="NCG20" s="321"/>
      <c r="NCH20" s="321"/>
      <c r="NCI20" s="321"/>
      <c r="NCJ20" s="321"/>
      <c r="NCK20" s="321"/>
      <c r="NCL20" s="321"/>
      <c r="NCM20" s="321"/>
      <c r="NCN20" s="321"/>
      <c r="NCO20" s="321"/>
      <c r="NCP20" s="321"/>
      <c r="NCQ20" s="321"/>
      <c r="NCR20" s="321"/>
      <c r="NCS20" s="321"/>
      <c r="NCT20" s="321"/>
      <c r="NCU20" s="321"/>
      <c r="NCV20" s="321"/>
      <c r="NCW20" s="321"/>
      <c r="NCX20" s="321"/>
      <c r="NCY20" s="321"/>
      <c r="NCZ20" s="321"/>
      <c r="NDA20" s="321"/>
      <c r="NDB20" s="321"/>
      <c r="NDC20" s="321"/>
      <c r="NDD20" s="321"/>
      <c r="NDE20" s="321"/>
      <c r="NDF20" s="321"/>
      <c r="NDG20" s="321"/>
      <c r="NDH20" s="321"/>
      <c r="NDI20" s="321"/>
      <c r="NDJ20" s="321"/>
      <c r="NDK20" s="321"/>
      <c r="NDL20" s="321"/>
      <c r="NDM20" s="321"/>
      <c r="NDN20" s="321"/>
      <c r="NDO20" s="321"/>
      <c r="NDP20" s="321"/>
      <c r="NDQ20" s="321"/>
      <c r="NDR20" s="321"/>
      <c r="NDS20" s="321"/>
      <c r="NDT20" s="321"/>
      <c r="NDU20" s="321"/>
      <c r="NDV20" s="321"/>
      <c r="NDW20" s="321"/>
      <c r="NDX20" s="321"/>
      <c r="NDY20" s="321"/>
      <c r="NDZ20" s="321"/>
      <c r="NEA20" s="321"/>
      <c r="NEB20" s="321"/>
      <c r="NEC20" s="321"/>
      <c r="NED20" s="321"/>
      <c r="NEE20" s="321"/>
      <c r="NEF20" s="321"/>
      <c r="NEG20" s="321"/>
      <c r="NEH20" s="321"/>
      <c r="NEI20" s="321"/>
      <c r="NEJ20" s="321"/>
      <c r="NEK20" s="321"/>
      <c r="NEL20" s="321"/>
      <c r="NEM20" s="321"/>
      <c r="NEN20" s="321"/>
      <c r="NEO20" s="321"/>
      <c r="NEP20" s="321"/>
      <c r="NEQ20" s="321"/>
      <c r="NER20" s="321"/>
      <c r="NES20" s="321"/>
      <c r="NET20" s="321"/>
      <c r="NEU20" s="321"/>
      <c r="NEV20" s="321"/>
      <c r="NEW20" s="321"/>
      <c r="NEX20" s="321"/>
      <c r="NEY20" s="321"/>
      <c r="NEZ20" s="321"/>
      <c r="NFA20" s="321"/>
      <c r="NFB20" s="321"/>
      <c r="NFC20" s="321"/>
      <c r="NFD20" s="321"/>
      <c r="NFE20" s="321"/>
      <c r="NFF20" s="321"/>
      <c r="NFG20" s="321"/>
      <c r="NFH20" s="321"/>
      <c r="NFI20" s="321"/>
      <c r="NFJ20" s="321"/>
      <c r="NFK20" s="321"/>
      <c r="NFL20" s="321"/>
      <c r="NFM20" s="321"/>
      <c r="NFN20" s="321"/>
      <c r="NFO20" s="321"/>
      <c r="NFP20" s="321"/>
      <c r="NFQ20" s="321"/>
      <c r="NFR20" s="321"/>
      <c r="NFS20" s="321"/>
      <c r="NFT20" s="321"/>
      <c r="NFU20" s="321"/>
      <c r="NFV20" s="321"/>
      <c r="NFW20" s="321"/>
      <c r="NFX20" s="321"/>
      <c r="NFY20" s="321"/>
      <c r="NFZ20" s="321"/>
      <c r="NGA20" s="321"/>
      <c r="NGB20" s="321"/>
      <c r="NGC20" s="321"/>
      <c r="NGD20" s="321"/>
      <c r="NGE20" s="321"/>
      <c r="NGF20" s="321"/>
      <c r="NGG20" s="321"/>
      <c r="NGH20" s="321"/>
      <c r="NGI20" s="321"/>
      <c r="NGJ20" s="321"/>
      <c r="NGK20" s="321"/>
      <c r="NGL20" s="321"/>
      <c r="NGM20" s="321"/>
      <c r="NGN20" s="321"/>
      <c r="NGO20" s="321"/>
      <c r="NGP20" s="321"/>
      <c r="NGQ20" s="321"/>
      <c r="NGR20" s="321"/>
      <c r="NGS20" s="321"/>
      <c r="NGT20" s="321"/>
      <c r="NGU20" s="321"/>
      <c r="NGV20" s="321"/>
      <c r="NGW20" s="321"/>
      <c r="NGX20" s="321"/>
      <c r="NGY20" s="321"/>
      <c r="NGZ20" s="321"/>
      <c r="NHA20" s="321"/>
      <c r="NHB20" s="321"/>
      <c r="NHC20" s="321"/>
      <c r="NHD20" s="321"/>
      <c r="NHE20" s="321"/>
      <c r="NHF20" s="321"/>
      <c r="NHG20" s="321"/>
      <c r="NHH20" s="321"/>
      <c r="NHI20" s="321"/>
      <c r="NHJ20" s="321"/>
      <c r="NHK20" s="321"/>
      <c r="NHL20" s="321"/>
      <c r="NHM20" s="321"/>
      <c r="NHN20" s="321"/>
      <c r="NHO20" s="321"/>
      <c r="NHP20" s="321"/>
      <c r="NHQ20" s="321"/>
      <c r="NHR20" s="321"/>
      <c r="NHS20" s="321"/>
      <c r="NHT20" s="321"/>
      <c r="NHU20" s="321"/>
      <c r="NHV20" s="321"/>
      <c r="NHW20" s="321"/>
      <c r="NHX20" s="321"/>
      <c r="NHY20" s="321"/>
      <c r="NHZ20" s="321"/>
      <c r="NIA20" s="321"/>
      <c r="NIB20" s="321"/>
      <c r="NIC20" s="321"/>
      <c r="NID20" s="321"/>
      <c r="NIE20" s="321"/>
      <c r="NIF20" s="321"/>
      <c r="NIG20" s="321"/>
      <c r="NIH20" s="321"/>
      <c r="NII20" s="321"/>
      <c r="NIJ20" s="321"/>
      <c r="NIK20" s="321"/>
      <c r="NIL20" s="321"/>
      <c r="NIM20" s="321"/>
      <c r="NIN20" s="321"/>
      <c r="NIO20" s="321"/>
      <c r="NIP20" s="321"/>
      <c r="NIQ20" s="321"/>
      <c r="NIR20" s="321"/>
      <c r="NIS20" s="321"/>
      <c r="NIT20" s="321"/>
      <c r="NIU20" s="321"/>
      <c r="NIV20" s="321"/>
      <c r="NIW20" s="321"/>
      <c r="NIX20" s="321"/>
      <c r="NIY20" s="321"/>
      <c r="NIZ20" s="321"/>
      <c r="NJA20" s="321"/>
      <c r="NJB20" s="321"/>
      <c r="NJC20" s="321"/>
      <c r="NJD20" s="321"/>
      <c r="NJE20" s="321"/>
      <c r="NJF20" s="321"/>
      <c r="NJG20" s="321"/>
      <c r="NJH20" s="321"/>
      <c r="NJI20" s="321"/>
      <c r="NJJ20" s="321"/>
      <c r="NJK20" s="321"/>
      <c r="NJL20" s="321"/>
      <c r="NJM20" s="321"/>
      <c r="NJN20" s="321"/>
      <c r="NJO20" s="321"/>
      <c r="NJP20" s="321"/>
      <c r="NJQ20" s="321"/>
      <c r="NJR20" s="321"/>
      <c r="NJS20" s="321"/>
      <c r="NJT20" s="321"/>
      <c r="NJU20" s="321"/>
      <c r="NJV20" s="321"/>
      <c r="NJW20" s="321"/>
      <c r="NJX20" s="321"/>
      <c r="NJY20" s="321"/>
      <c r="NJZ20" s="321"/>
      <c r="NKA20" s="321"/>
      <c r="NKB20" s="321"/>
      <c r="NKC20" s="321"/>
      <c r="NKD20" s="321"/>
      <c r="NKE20" s="321"/>
      <c r="NKF20" s="321"/>
      <c r="NKG20" s="321"/>
      <c r="NKH20" s="321"/>
      <c r="NKI20" s="321"/>
      <c r="NKJ20" s="321"/>
      <c r="NKK20" s="321"/>
      <c r="NKL20" s="321"/>
      <c r="NKM20" s="321"/>
      <c r="NKN20" s="321"/>
      <c r="NKO20" s="321"/>
      <c r="NKP20" s="321"/>
      <c r="NKQ20" s="321"/>
      <c r="NKR20" s="321"/>
      <c r="NKS20" s="321"/>
      <c r="NKT20" s="321"/>
      <c r="NKU20" s="321"/>
      <c r="NKV20" s="321"/>
      <c r="NKW20" s="321"/>
      <c r="NKX20" s="321"/>
      <c r="NKY20" s="321"/>
      <c r="NKZ20" s="321"/>
      <c r="NLA20" s="321"/>
      <c r="NLB20" s="321"/>
      <c r="NLC20" s="321"/>
      <c r="NLD20" s="321"/>
      <c r="NLE20" s="321"/>
      <c r="NLF20" s="321"/>
      <c r="NLG20" s="321"/>
      <c r="NLH20" s="321"/>
      <c r="NLI20" s="321"/>
      <c r="NLJ20" s="321"/>
      <c r="NLK20" s="321"/>
      <c r="NLL20" s="321"/>
      <c r="NLM20" s="321"/>
      <c r="NLN20" s="321"/>
      <c r="NLO20" s="321"/>
      <c r="NLP20" s="321"/>
      <c r="NLQ20" s="321"/>
      <c r="NLR20" s="321"/>
      <c r="NLS20" s="321"/>
      <c r="NLT20" s="321"/>
      <c r="NLU20" s="321"/>
      <c r="NLV20" s="321"/>
      <c r="NLW20" s="321"/>
      <c r="NLX20" s="321"/>
      <c r="NLY20" s="321"/>
      <c r="NLZ20" s="321"/>
      <c r="NMA20" s="321"/>
      <c r="NMB20" s="321"/>
      <c r="NMC20" s="321"/>
      <c r="NMD20" s="321"/>
      <c r="NME20" s="321"/>
      <c r="NMF20" s="321"/>
      <c r="NMG20" s="321"/>
      <c r="NMH20" s="321"/>
      <c r="NMI20" s="321"/>
      <c r="NMJ20" s="321"/>
      <c r="NMK20" s="321"/>
      <c r="NML20" s="321"/>
      <c r="NMM20" s="321"/>
      <c r="NMN20" s="321"/>
      <c r="NMO20" s="321"/>
      <c r="NMP20" s="321"/>
      <c r="NMQ20" s="321"/>
      <c r="NMR20" s="321"/>
      <c r="NMS20" s="321"/>
      <c r="NMT20" s="321"/>
      <c r="NMU20" s="321"/>
      <c r="NMV20" s="321"/>
      <c r="NMW20" s="321"/>
      <c r="NMX20" s="321"/>
      <c r="NMY20" s="321"/>
      <c r="NMZ20" s="321"/>
      <c r="NNA20" s="321"/>
      <c r="NNB20" s="321"/>
      <c r="NNC20" s="321"/>
      <c r="NND20" s="321"/>
      <c r="NNE20" s="321"/>
      <c r="NNF20" s="321"/>
      <c r="NNG20" s="321"/>
      <c r="NNH20" s="321"/>
      <c r="NNI20" s="321"/>
      <c r="NNJ20" s="321"/>
      <c r="NNK20" s="321"/>
      <c r="NNL20" s="321"/>
      <c r="NNM20" s="321"/>
      <c r="NNN20" s="321"/>
      <c r="NNO20" s="321"/>
      <c r="NNP20" s="321"/>
      <c r="NNQ20" s="321"/>
      <c r="NNR20" s="321"/>
      <c r="NNS20" s="321"/>
      <c r="NNT20" s="321"/>
      <c r="NNU20" s="321"/>
      <c r="NNV20" s="321"/>
      <c r="NNW20" s="321"/>
      <c r="NNX20" s="321"/>
      <c r="NNY20" s="321"/>
      <c r="NNZ20" s="321"/>
      <c r="NOA20" s="321"/>
      <c r="NOB20" s="321"/>
      <c r="NOC20" s="321"/>
      <c r="NOD20" s="321"/>
      <c r="NOE20" s="321"/>
      <c r="NOF20" s="321"/>
      <c r="NOG20" s="321"/>
      <c r="NOH20" s="321"/>
      <c r="NOI20" s="321"/>
      <c r="NOJ20" s="321"/>
      <c r="NOK20" s="321"/>
      <c r="NOL20" s="321"/>
      <c r="NOM20" s="321"/>
      <c r="NON20" s="321"/>
      <c r="NOO20" s="321"/>
      <c r="NOP20" s="321"/>
      <c r="NOQ20" s="321"/>
      <c r="NOR20" s="321"/>
      <c r="NOS20" s="321"/>
      <c r="NOT20" s="321"/>
      <c r="NOU20" s="321"/>
      <c r="NOV20" s="321"/>
      <c r="NOW20" s="321"/>
      <c r="NOX20" s="321"/>
      <c r="NOY20" s="321"/>
      <c r="NOZ20" s="321"/>
      <c r="NPA20" s="321"/>
      <c r="NPB20" s="321"/>
      <c r="NPC20" s="321"/>
      <c r="NPD20" s="321"/>
      <c r="NPE20" s="321"/>
      <c r="NPF20" s="321"/>
      <c r="NPG20" s="321"/>
      <c r="NPH20" s="321"/>
      <c r="NPI20" s="321"/>
      <c r="NPJ20" s="321"/>
      <c r="NPK20" s="321"/>
      <c r="NPL20" s="321"/>
      <c r="NPM20" s="321"/>
      <c r="NPN20" s="321"/>
      <c r="NPO20" s="321"/>
      <c r="NPP20" s="321"/>
      <c r="NPQ20" s="321"/>
      <c r="NPR20" s="321"/>
      <c r="NPS20" s="321"/>
      <c r="NPT20" s="321"/>
      <c r="NPU20" s="321"/>
      <c r="NPV20" s="321"/>
      <c r="NPW20" s="321"/>
      <c r="NPX20" s="321"/>
      <c r="NPY20" s="321"/>
      <c r="NPZ20" s="321"/>
      <c r="NQA20" s="321"/>
      <c r="NQB20" s="321"/>
      <c r="NQC20" s="321"/>
      <c r="NQD20" s="321"/>
      <c r="NQE20" s="321"/>
      <c r="NQF20" s="321"/>
      <c r="NQG20" s="321"/>
      <c r="NQH20" s="321"/>
      <c r="NQI20" s="321"/>
      <c r="NQJ20" s="321"/>
      <c r="NQK20" s="321"/>
      <c r="NQL20" s="321"/>
      <c r="NQM20" s="321"/>
      <c r="NQN20" s="321"/>
      <c r="NQO20" s="321"/>
      <c r="NQP20" s="321"/>
      <c r="NQQ20" s="321"/>
      <c r="NQR20" s="321"/>
      <c r="NQS20" s="321"/>
      <c r="NQT20" s="321"/>
      <c r="NQU20" s="321"/>
      <c r="NQV20" s="321"/>
      <c r="NQW20" s="321"/>
      <c r="NQX20" s="321"/>
      <c r="NQY20" s="321"/>
      <c r="NQZ20" s="321"/>
      <c r="NRA20" s="321"/>
      <c r="NRB20" s="321"/>
      <c r="NRC20" s="321"/>
      <c r="NRD20" s="321"/>
      <c r="NRE20" s="321"/>
      <c r="NRF20" s="321"/>
      <c r="NRG20" s="321"/>
      <c r="NRH20" s="321"/>
      <c r="NRI20" s="321"/>
      <c r="NRJ20" s="321"/>
      <c r="NRK20" s="321"/>
      <c r="NRL20" s="321"/>
      <c r="NRM20" s="321"/>
      <c r="NRN20" s="321"/>
      <c r="NRO20" s="321"/>
      <c r="NRP20" s="321"/>
      <c r="NRQ20" s="321"/>
      <c r="NRR20" s="321"/>
      <c r="NRS20" s="321"/>
      <c r="NRT20" s="321"/>
      <c r="NRU20" s="321"/>
      <c r="NRV20" s="321"/>
      <c r="NRW20" s="321"/>
      <c r="NRX20" s="321"/>
      <c r="NRY20" s="321"/>
      <c r="NRZ20" s="321"/>
      <c r="NSA20" s="321"/>
      <c r="NSB20" s="321"/>
      <c r="NSC20" s="321"/>
      <c r="NSD20" s="321"/>
      <c r="NSE20" s="321"/>
      <c r="NSF20" s="321"/>
      <c r="NSG20" s="321"/>
      <c r="NSH20" s="321"/>
      <c r="NSI20" s="321"/>
      <c r="NSJ20" s="321"/>
      <c r="NSK20" s="321"/>
      <c r="NSL20" s="321"/>
      <c r="NSM20" s="321"/>
      <c r="NSN20" s="321"/>
      <c r="NSO20" s="321"/>
      <c r="NSP20" s="321"/>
      <c r="NSQ20" s="321"/>
      <c r="NSR20" s="321"/>
      <c r="NSS20" s="321"/>
      <c r="NST20" s="321"/>
      <c r="NSU20" s="321"/>
      <c r="NSV20" s="321"/>
      <c r="NSW20" s="321"/>
      <c r="NSX20" s="321"/>
      <c r="NSY20" s="321"/>
      <c r="NSZ20" s="321"/>
      <c r="NTA20" s="321"/>
      <c r="NTB20" s="321"/>
      <c r="NTC20" s="321"/>
      <c r="NTD20" s="321"/>
      <c r="NTE20" s="321"/>
      <c r="NTF20" s="321"/>
      <c r="NTG20" s="321"/>
      <c r="NTH20" s="321"/>
      <c r="NTI20" s="321"/>
      <c r="NTJ20" s="321"/>
      <c r="NTK20" s="321"/>
      <c r="NTL20" s="321"/>
      <c r="NTM20" s="321"/>
      <c r="NTN20" s="321"/>
      <c r="NTO20" s="321"/>
      <c r="NTP20" s="321"/>
      <c r="NTQ20" s="321"/>
      <c r="NTR20" s="321"/>
      <c r="NTS20" s="321"/>
      <c r="NTT20" s="321"/>
      <c r="NTU20" s="321"/>
      <c r="NTV20" s="321"/>
      <c r="NTW20" s="321"/>
      <c r="NTX20" s="321"/>
      <c r="NTY20" s="321"/>
      <c r="NTZ20" s="321"/>
      <c r="NUA20" s="321"/>
      <c r="NUB20" s="321"/>
      <c r="NUC20" s="321"/>
      <c r="NUD20" s="321"/>
      <c r="NUE20" s="321"/>
      <c r="NUF20" s="321"/>
      <c r="NUG20" s="321"/>
      <c r="NUH20" s="321"/>
      <c r="NUI20" s="321"/>
      <c r="NUJ20" s="321"/>
      <c r="NUK20" s="321"/>
      <c r="NUL20" s="321"/>
      <c r="NUM20" s="321"/>
      <c r="NUN20" s="321"/>
      <c r="NUO20" s="321"/>
      <c r="NUP20" s="321"/>
      <c r="NUQ20" s="321"/>
      <c r="NUR20" s="321"/>
      <c r="NUS20" s="321"/>
      <c r="NUT20" s="321"/>
      <c r="NUU20" s="321"/>
      <c r="NUV20" s="321"/>
      <c r="NUW20" s="321"/>
      <c r="NUX20" s="321"/>
      <c r="NUY20" s="321"/>
      <c r="NUZ20" s="321"/>
      <c r="NVA20" s="321"/>
      <c r="NVB20" s="321"/>
      <c r="NVC20" s="321"/>
      <c r="NVD20" s="321"/>
      <c r="NVE20" s="321"/>
      <c r="NVF20" s="321"/>
      <c r="NVG20" s="321"/>
      <c r="NVH20" s="321"/>
      <c r="NVI20" s="321"/>
      <c r="NVJ20" s="321"/>
      <c r="NVK20" s="321"/>
      <c r="NVL20" s="321"/>
      <c r="NVM20" s="321"/>
      <c r="NVN20" s="321"/>
      <c r="NVO20" s="321"/>
      <c r="NVP20" s="321"/>
      <c r="NVQ20" s="321"/>
      <c r="NVR20" s="321"/>
      <c r="NVS20" s="321"/>
      <c r="NVT20" s="321"/>
      <c r="NVU20" s="321"/>
      <c r="NVV20" s="321"/>
      <c r="NVW20" s="321"/>
      <c r="NVX20" s="321"/>
      <c r="NVY20" s="321"/>
      <c r="NVZ20" s="321"/>
      <c r="NWA20" s="321"/>
      <c r="NWB20" s="321"/>
      <c r="NWC20" s="321"/>
      <c r="NWD20" s="321"/>
      <c r="NWE20" s="321"/>
      <c r="NWF20" s="321"/>
      <c r="NWG20" s="321"/>
      <c r="NWH20" s="321"/>
      <c r="NWI20" s="321"/>
      <c r="NWJ20" s="321"/>
      <c r="NWK20" s="321"/>
      <c r="NWL20" s="321"/>
      <c r="NWM20" s="321"/>
      <c r="NWN20" s="321"/>
      <c r="NWO20" s="321"/>
      <c r="NWP20" s="321"/>
      <c r="NWQ20" s="321"/>
      <c r="NWR20" s="321"/>
      <c r="NWS20" s="321"/>
      <c r="NWT20" s="321"/>
      <c r="NWU20" s="321"/>
      <c r="NWV20" s="321"/>
      <c r="NWW20" s="321"/>
      <c r="NWX20" s="321"/>
      <c r="NWY20" s="321"/>
      <c r="NWZ20" s="321"/>
      <c r="NXA20" s="321"/>
      <c r="NXB20" s="321"/>
      <c r="NXC20" s="321"/>
      <c r="NXD20" s="321"/>
      <c r="NXE20" s="321"/>
      <c r="NXF20" s="321"/>
      <c r="NXG20" s="321"/>
      <c r="NXH20" s="321"/>
      <c r="NXI20" s="321"/>
      <c r="NXJ20" s="321"/>
      <c r="NXK20" s="321"/>
      <c r="NXL20" s="321"/>
      <c r="NXM20" s="321"/>
      <c r="NXN20" s="321"/>
      <c r="NXO20" s="321"/>
      <c r="NXP20" s="321"/>
      <c r="NXQ20" s="321"/>
      <c r="NXR20" s="321"/>
      <c r="NXS20" s="321"/>
      <c r="NXT20" s="321"/>
      <c r="NXU20" s="321"/>
      <c r="NXV20" s="321"/>
      <c r="NXW20" s="321"/>
      <c r="NXX20" s="321"/>
      <c r="NXY20" s="321"/>
      <c r="NXZ20" s="321"/>
      <c r="NYA20" s="321"/>
      <c r="NYB20" s="321"/>
      <c r="NYC20" s="321"/>
      <c r="NYD20" s="321"/>
      <c r="NYE20" s="321"/>
      <c r="NYF20" s="321"/>
      <c r="NYG20" s="321"/>
      <c r="NYH20" s="321"/>
      <c r="NYI20" s="321"/>
      <c r="NYJ20" s="321"/>
      <c r="NYK20" s="321"/>
      <c r="NYL20" s="321"/>
      <c r="NYM20" s="321"/>
      <c r="NYN20" s="321"/>
      <c r="NYO20" s="321"/>
      <c r="NYP20" s="321"/>
      <c r="NYQ20" s="321"/>
      <c r="NYR20" s="321"/>
      <c r="NYS20" s="321"/>
      <c r="NYT20" s="321"/>
      <c r="NYU20" s="321"/>
      <c r="NYV20" s="321"/>
      <c r="NYW20" s="321"/>
      <c r="NYX20" s="321"/>
      <c r="NYY20" s="321"/>
      <c r="NYZ20" s="321"/>
      <c r="NZA20" s="321"/>
      <c r="NZB20" s="321"/>
      <c r="NZC20" s="321"/>
      <c r="NZD20" s="321"/>
      <c r="NZE20" s="321"/>
      <c r="NZF20" s="321"/>
      <c r="NZG20" s="321"/>
      <c r="NZH20" s="321"/>
      <c r="NZI20" s="321"/>
      <c r="NZJ20" s="321"/>
      <c r="NZK20" s="321"/>
      <c r="NZL20" s="321"/>
      <c r="NZM20" s="321"/>
      <c r="NZN20" s="321"/>
      <c r="NZO20" s="321"/>
      <c r="NZP20" s="321"/>
      <c r="NZQ20" s="321"/>
      <c r="NZR20" s="321"/>
      <c r="NZS20" s="321"/>
      <c r="NZT20" s="321"/>
      <c r="NZU20" s="321"/>
      <c r="NZV20" s="321"/>
      <c r="NZW20" s="321"/>
      <c r="NZX20" s="321"/>
      <c r="NZY20" s="321"/>
      <c r="NZZ20" s="321"/>
      <c r="OAA20" s="321"/>
      <c r="OAB20" s="321"/>
      <c r="OAC20" s="321"/>
      <c r="OAD20" s="321"/>
      <c r="OAE20" s="321"/>
      <c r="OAF20" s="321"/>
      <c r="OAG20" s="321"/>
      <c r="OAH20" s="321"/>
      <c r="OAI20" s="321"/>
      <c r="OAJ20" s="321"/>
      <c r="OAK20" s="321"/>
      <c r="OAL20" s="321"/>
      <c r="OAM20" s="321"/>
      <c r="OAN20" s="321"/>
      <c r="OAO20" s="321"/>
      <c r="OAP20" s="321"/>
      <c r="OAQ20" s="321"/>
      <c r="OAR20" s="321"/>
      <c r="OAS20" s="321"/>
      <c r="OAT20" s="321"/>
      <c r="OAU20" s="321"/>
      <c r="OAV20" s="321"/>
      <c r="OAW20" s="321"/>
      <c r="OAX20" s="321"/>
      <c r="OAY20" s="321"/>
      <c r="OAZ20" s="321"/>
      <c r="OBA20" s="321"/>
      <c r="OBB20" s="321"/>
      <c r="OBC20" s="321"/>
      <c r="OBD20" s="321"/>
      <c r="OBE20" s="321"/>
      <c r="OBF20" s="321"/>
      <c r="OBG20" s="321"/>
      <c r="OBH20" s="321"/>
      <c r="OBI20" s="321"/>
      <c r="OBJ20" s="321"/>
      <c r="OBK20" s="321"/>
      <c r="OBL20" s="321"/>
      <c r="OBM20" s="321"/>
      <c r="OBN20" s="321"/>
      <c r="OBO20" s="321"/>
      <c r="OBP20" s="321"/>
      <c r="OBQ20" s="321"/>
      <c r="OBR20" s="321"/>
      <c r="OBS20" s="321"/>
      <c r="OBT20" s="321"/>
      <c r="OBU20" s="321"/>
      <c r="OBV20" s="321"/>
      <c r="OBW20" s="321"/>
      <c r="OBX20" s="321"/>
      <c r="OBY20" s="321"/>
      <c r="OBZ20" s="321"/>
      <c r="OCA20" s="321"/>
      <c r="OCB20" s="321"/>
      <c r="OCC20" s="321"/>
      <c r="OCD20" s="321"/>
      <c r="OCE20" s="321"/>
      <c r="OCF20" s="321"/>
      <c r="OCG20" s="321"/>
      <c r="OCH20" s="321"/>
      <c r="OCI20" s="321"/>
      <c r="OCJ20" s="321"/>
      <c r="OCK20" s="321"/>
      <c r="OCL20" s="321"/>
      <c r="OCM20" s="321"/>
      <c r="OCN20" s="321"/>
      <c r="OCO20" s="321"/>
      <c r="OCP20" s="321"/>
      <c r="OCQ20" s="321"/>
      <c r="OCR20" s="321"/>
      <c r="OCS20" s="321"/>
      <c r="OCT20" s="321"/>
      <c r="OCU20" s="321"/>
      <c r="OCV20" s="321"/>
      <c r="OCW20" s="321"/>
      <c r="OCX20" s="321"/>
      <c r="OCY20" s="321"/>
      <c r="OCZ20" s="321"/>
      <c r="ODA20" s="321"/>
      <c r="ODB20" s="321"/>
      <c r="ODC20" s="321"/>
      <c r="ODD20" s="321"/>
      <c r="ODE20" s="321"/>
      <c r="ODF20" s="321"/>
      <c r="ODG20" s="321"/>
      <c r="ODH20" s="321"/>
      <c r="ODI20" s="321"/>
      <c r="ODJ20" s="321"/>
      <c r="ODK20" s="321"/>
      <c r="ODL20" s="321"/>
      <c r="ODM20" s="321"/>
      <c r="ODN20" s="321"/>
      <c r="ODO20" s="321"/>
      <c r="ODP20" s="321"/>
      <c r="ODQ20" s="321"/>
      <c r="ODR20" s="321"/>
      <c r="ODS20" s="321"/>
      <c r="ODT20" s="321"/>
      <c r="ODU20" s="321"/>
      <c r="ODV20" s="321"/>
      <c r="ODW20" s="321"/>
      <c r="ODX20" s="321"/>
      <c r="ODY20" s="321"/>
      <c r="ODZ20" s="321"/>
      <c r="OEA20" s="321"/>
      <c r="OEB20" s="321"/>
      <c r="OEC20" s="321"/>
      <c r="OED20" s="321"/>
      <c r="OEE20" s="321"/>
      <c r="OEF20" s="321"/>
      <c r="OEG20" s="321"/>
      <c r="OEH20" s="321"/>
      <c r="OEI20" s="321"/>
      <c r="OEJ20" s="321"/>
      <c r="OEK20" s="321"/>
      <c r="OEL20" s="321"/>
      <c r="OEM20" s="321"/>
      <c r="OEN20" s="321"/>
      <c r="OEO20" s="321"/>
      <c r="OEP20" s="321"/>
      <c r="OEQ20" s="321"/>
      <c r="OER20" s="321"/>
      <c r="OES20" s="321"/>
      <c r="OET20" s="321"/>
      <c r="OEU20" s="321"/>
      <c r="OEV20" s="321"/>
      <c r="OEW20" s="321"/>
      <c r="OEX20" s="321"/>
      <c r="OEY20" s="321"/>
      <c r="OEZ20" s="321"/>
      <c r="OFA20" s="321"/>
      <c r="OFB20" s="321"/>
      <c r="OFC20" s="321"/>
      <c r="OFD20" s="321"/>
      <c r="OFE20" s="321"/>
      <c r="OFF20" s="321"/>
      <c r="OFG20" s="321"/>
      <c r="OFH20" s="321"/>
      <c r="OFI20" s="321"/>
      <c r="OFJ20" s="321"/>
      <c r="OFK20" s="321"/>
      <c r="OFL20" s="321"/>
      <c r="OFM20" s="321"/>
      <c r="OFN20" s="321"/>
      <c r="OFO20" s="321"/>
      <c r="OFP20" s="321"/>
      <c r="OFQ20" s="321"/>
      <c r="OFR20" s="321"/>
      <c r="OFS20" s="321"/>
      <c r="OFT20" s="321"/>
      <c r="OFU20" s="321"/>
      <c r="OFV20" s="321"/>
      <c r="OFW20" s="321"/>
      <c r="OFX20" s="321"/>
      <c r="OFY20" s="321"/>
      <c r="OFZ20" s="321"/>
      <c r="OGA20" s="321"/>
      <c r="OGB20" s="321"/>
      <c r="OGC20" s="321"/>
      <c r="OGD20" s="321"/>
      <c r="OGE20" s="321"/>
      <c r="OGF20" s="321"/>
      <c r="OGG20" s="321"/>
      <c r="OGH20" s="321"/>
      <c r="OGI20" s="321"/>
      <c r="OGJ20" s="321"/>
      <c r="OGK20" s="321"/>
      <c r="OGL20" s="321"/>
      <c r="OGM20" s="321"/>
      <c r="OGN20" s="321"/>
      <c r="OGO20" s="321"/>
      <c r="OGP20" s="321"/>
      <c r="OGQ20" s="321"/>
      <c r="OGR20" s="321"/>
      <c r="OGS20" s="321"/>
      <c r="OGT20" s="321"/>
      <c r="OGU20" s="321"/>
      <c r="OGV20" s="321"/>
      <c r="OGW20" s="321"/>
      <c r="OGX20" s="321"/>
      <c r="OGY20" s="321"/>
      <c r="OGZ20" s="321"/>
      <c r="OHA20" s="321"/>
      <c r="OHB20" s="321"/>
      <c r="OHC20" s="321"/>
      <c r="OHD20" s="321"/>
      <c r="OHE20" s="321"/>
      <c r="OHF20" s="321"/>
      <c r="OHG20" s="321"/>
      <c r="OHH20" s="321"/>
      <c r="OHI20" s="321"/>
      <c r="OHJ20" s="321"/>
      <c r="OHK20" s="321"/>
      <c r="OHL20" s="321"/>
      <c r="OHM20" s="321"/>
      <c r="OHN20" s="321"/>
      <c r="OHO20" s="321"/>
      <c r="OHP20" s="321"/>
      <c r="OHQ20" s="321"/>
      <c r="OHR20" s="321"/>
      <c r="OHS20" s="321"/>
      <c r="OHT20" s="321"/>
      <c r="OHU20" s="321"/>
      <c r="OHV20" s="321"/>
      <c r="OHW20" s="321"/>
      <c r="OHX20" s="321"/>
      <c r="OHY20" s="321"/>
      <c r="OHZ20" s="321"/>
      <c r="OIA20" s="321"/>
      <c r="OIB20" s="321"/>
      <c r="OIC20" s="321"/>
      <c r="OID20" s="321"/>
      <c r="OIE20" s="321"/>
      <c r="OIF20" s="321"/>
      <c r="OIG20" s="321"/>
      <c r="OIH20" s="321"/>
      <c r="OII20" s="321"/>
      <c r="OIJ20" s="321"/>
      <c r="OIK20" s="321"/>
      <c r="OIL20" s="321"/>
      <c r="OIM20" s="321"/>
      <c r="OIN20" s="321"/>
      <c r="OIO20" s="321"/>
      <c r="OIP20" s="321"/>
      <c r="OIQ20" s="321"/>
      <c r="OIR20" s="321"/>
      <c r="OIS20" s="321"/>
      <c r="OIT20" s="321"/>
      <c r="OIU20" s="321"/>
      <c r="OIV20" s="321"/>
      <c r="OIW20" s="321"/>
      <c r="OIX20" s="321"/>
      <c r="OIY20" s="321"/>
      <c r="OIZ20" s="321"/>
      <c r="OJA20" s="321"/>
      <c r="OJB20" s="321"/>
      <c r="OJC20" s="321"/>
      <c r="OJD20" s="321"/>
      <c r="OJE20" s="321"/>
      <c r="OJF20" s="321"/>
      <c r="OJG20" s="321"/>
      <c r="OJH20" s="321"/>
      <c r="OJI20" s="321"/>
      <c r="OJJ20" s="321"/>
      <c r="OJK20" s="321"/>
      <c r="OJL20" s="321"/>
      <c r="OJM20" s="321"/>
      <c r="OJN20" s="321"/>
      <c r="OJO20" s="321"/>
      <c r="OJP20" s="321"/>
      <c r="OJQ20" s="321"/>
      <c r="OJR20" s="321"/>
      <c r="OJS20" s="321"/>
      <c r="OJT20" s="321"/>
      <c r="OJU20" s="321"/>
      <c r="OJV20" s="321"/>
      <c r="OJW20" s="321"/>
      <c r="OJX20" s="321"/>
      <c r="OJY20" s="321"/>
      <c r="OJZ20" s="321"/>
      <c r="OKA20" s="321"/>
      <c r="OKB20" s="321"/>
      <c r="OKC20" s="321"/>
      <c r="OKD20" s="321"/>
      <c r="OKE20" s="321"/>
      <c r="OKF20" s="321"/>
      <c r="OKG20" s="321"/>
      <c r="OKH20" s="321"/>
      <c r="OKI20" s="321"/>
      <c r="OKJ20" s="321"/>
      <c r="OKK20" s="321"/>
      <c r="OKL20" s="321"/>
      <c r="OKM20" s="321"/>
      <c r="OKN20" s="321"/>
      <c r="OKO20" s="321"/>
      <c r="OKP20" s="321"/>
      <c r="OKQ20" s="321"/>
      <c r="OKR20" s="321"/>
      <c r="OKS20" s="321"/>
      <c r="OKT20" s="321"/>
      <c r="OKU20" s="321"/>
      <c r="OKV20" s="321"/>
      <c r="OKW20" s="321"/>
      <c r="OKX20" s="321"/>
      <c r="OKY20" s="321"/>
      <c r="OKZ20" s="321"/>
      <c r="OLA20" s="321"/>
      <c r="OLB20" s="321"/>
      <c r="OLC20" s="321"/>
      <c r="OLD20" s="321"/>
      <c r="OLE20" s="321"/>
      <c r="OLF20" s="321"/>
      <c r="OLG20" s="321"/>
      <c r="OLH20" s="321"/>
      <c r="OLI20" s="321"/>
      <c r="OLJ20" s="321"/>
      <c r="OLK20" s="321"/>
      <c r="OLL20" s="321"/>
      <c r="OLM20" s="321"/>
      <c r="OLN20" s="321"/>
      <c r="OLO20" s="321"/>
      <c r="OLP20" s="321"/>
      <c r="OLQ20" s="321"/>
      <c r="OLR20" s="321"/>
      <c r="OLS20" s="321"/>
      <c r="OLT20" s="321"/>
      <c r="OLU20" s="321"/>
      <c r="OLV20" s="321"/>
      <c r="OLW20" s="321"/>
      <c r="OLX20" s="321"/>
      <c r="OLY20" s="321"/>
      <c r="OLZ20" s="321"/>
      <c r="OMA20" s="321"/>
      <c r="OMB20" s="321"/>
      <c r="OMC20" s="321"/>
      <c r="OMD20" s="321"/>
      <c r="OME20" s="321"/>
      <c r="OMF20" s="321"/>
      <c r="OMG20" s="321"/>
      <c r="OMH20" s="321"/>
      <c r="OMI20" s="321"/>
      <c r="OMJ20" s="321"/>
      <c r="OMK20" s="321"/>
      <c r="OML20" s="321"/>
      <c r="OMM20" s="321"/>
      <c r="OMN20" s="321"/>
      <c r="OMO20" s="321"/>
      <c r="OMP20" s="321"/>
      <c r="OMQ20" s="321"/>
      <c r="OMR20" s="321"/>
      <c r="OMS20" s="321"/>
      <c r="OMT20" s="321"/>
      <c r="OMU20" s="321"/>
      <c r="OMV20" s="321"/>
      <c r="OMW20" s="321"/>
      <c r="OMX20" s="321"/>
      <c r="OMY20" s="321"/>
      <c r="OMZ20" s="321"/>
      <c r="ONA20" s="321"/>
      <c r="ONB20" s="321"/>
      <c r="ONC20" s="321"/>
      <c r="OND20" s="321"/>
      <c r="ONE20" s="321"/>
      <c r="ONF20" s="321"/>
      <c r="ONG20" s="321"/>
      <c r="ONH20" s="321"/>
      <c r="ONI20" s="321"/>
      <c r="ONJ20" s="321"/>
      <c r="ONK20" s="321"/>
      <c r="ONL20" s="321"/>
      <c r="ONM20" s="321"/>
      <c r="ONN20" s="321"/>
      <c r="ONO20" s="321"/>
      <c r="ONP20" s="321"/>
      <c r="ONQ20" s="321"/>
      <c r="ONR20" s="321"/>
      <c r="ONS20" s="321"/>
      <c r="ONT20" s="321"/>
      <c r="ONU20" s="321"/>
      <c r="ONV20" s="321"/>
      <c r="ONW20" s="321"/>
      <c r="ONX20" s="321"/>
      <c r="ONY20" s="321"/>
      <c r="ONZ20" s="321"/>
      <c r="OOA20" s="321"/>
      <c r="OOB20" s="321"/>
      <c r="OOC20" s="321"/>
      <c r="OOD20" s="321"/>
      <c r="OOE20" s="321"/>
      <c r="OOF20" s="321"/>
      <c r="OOG20" s="321"/>
      <c r="OOH20" s="321"/>
      <c r="OOI20" s="321"/>
      <c r="OOJ20" s="321"/>
      <c r="OOK20" s="321"/>
      <c r="OOL20" s="321"/>
      <c r="OOM20" s="321"/>
      <c r="OON20" s="321"/>
      <c r="OOO20" s="321"/>
      <c r="OOP20" s="321"/>
      <c r="OOQ20" s="321"/>
      <c r="OOR20" s="321"/>
      <c r="OOS20" s="321"/>
      <c r="OOT20" s="321"/>
      <c r="OOU20" s="321"/>
      <c r="OOV20" s="321"/>
      <c r="OOW20" s="321"/>
      <c r="OOX20" s="321"/>
      <c r="OOY20" s="321"/>
      <c r="OOZ20" s="321"/>
      <c r="OPA20" s="321"/>
      <c r="OPB20" s="321"/>
      <c r="OPC20" s="321"/>
      <c r="OPD20" s="321"/>
      <c r="OPE20" s="321"/>
      <c r="OPF20" s="321"/>
      <c r="OPG20" s="321"/>
      <c r="OPH20" s="321"/>
      <c r="OPI20" s="321"/>
      <c r="OPJ20" s="321"/>
      <c r="OPK20" s="321"/>
      <c r="OPL20" s="321"/>
      <c r="OPM20" s="321"/>
      <c r="OPN20" s="321"/>
      <c r="OPO20" s="321"/>
      <c r="OPP20" s="321"/>
      <c r="OPQ20" s="321"/>
      <c r="OPR20" s="321"/>
      <c r="OPS20" s="321"/>
      <c r="OPT20" s="321"/>
      <c r="OPU20" s="321"/>
      <c r="OPV20" s="321"/>
      <c r="OPW20" s="321"/>
      <c r="OPX20" s="321"/>
      <c r="OPY20" s="321"/>
      <c r="OPZ20" s="321"/>
      <c r="OQA20" s="321"/>
      <c r="OQB20" s="321"/>
      <c r="OQC20" s="321"/>
      <c r="OQD20" s="321"/>
      <c r="OQE20" s="321"/>
      <c r="OQF20" s="321"/>
      <c r="OQG20" s="321"/>
      <c r="OQH20" s="321"/>
      <c r="OQI20" s="321"/>
      <c r="OQJ20" s="321"/>
      <c r="OQK20" s="321"/>
      <c r="OQL20" s="321"/>
      <c r="OQM20" s="321"/>
      <c r="OQN20" s="321"/>
      <c r="OQO20" s="321"/>
      <c r="OQP20" s="321"/>
      <c r="OQQ20" s="321"/>
      <c r="OQR20" s="321"/>
      <c r="OQS20" s="321"/>
      <c r="OQT20" s="321"/>
      <c r="OQU20" s="321"/>
      <c r="OQV20" s="321"/>
      <c r="OQW20" s="321"/>
      <c r="OQX20" s="321"/>
      <c r="OQY20" s="321"/>
      <c r="OQZ20" s="321"/>
      <c r="ORA20" s="321"/>
      <c r="ORB20" s="321"/>
      <c r="ORC20" s="321"/>
      <c r="ORD20" s="321"/>
      <c r="ORE20" s="321"/>
      <c r="ORF20" s="321"/>
      <c r="ORG20" s="321"/>
      <c r="ORH20" s="321"/>
      <c r="ORI20" s="321"/>
      <c r="ORJ20" s="321"/>
      <c r="ORK20" s="321"/>
      <c r="ORL20" s="321"/>
      <c r="ORM20" s="321"/>
      <c r="ORN20" s="321"/>
      <c r="ORO20" s="321"/>
      <c r="ORP20" s="321"/>
      <c r="ORQ20" s="321"/>
      <c r="ORR20" s="321"/>
      <c r="ORS20" s="321"/>
      <c r="ORT20" s="321"/>
      <c r="ORU20" s="321"/>
      <c r="ORV20" s="321"/>
      <c r="ORW20" s="321"/>
      <c r="ORX20" s="321"/>
      <c r="ORY20" s="321"/>
      <c r="ORZ20" s="321"/>
      <c r="OSA20" s="321"/>
      <c r="OSB20" s="321"/>
      <c r="OSC20" s="321"/>
      <c r="OSD20" s="321"/>
      <c r="OSE20" s="321"/>
      <c r="OSF20" s="321"/>
      <c r="OSG20" s="321"/>
      <c r="OSH20" s="321"/>
      <c r="OSI20" s="321"/>
      <c r="OSJ20" s="321"/>
      <c r="OSK20" s="321"/>
      <c r="OSL20" s="321"/>
      <c r="OSM20" s="321"/>
      <c r="OSN20" s="321"/>
      <c r="OSO20" s="321"/>
      <c r="OSP20" s="321"/>
      <c r="OSQ20" s="321"/>
      <c r="OSR20" s="321"/>
      <c r="OSS20" s="321"/>
      <c r="OST20" s="321"/>
      <c r="OSU20" s="321"/>
      <c r="OSV20" s="321"/>
      <c r="OSW20" s="321"/>
      <c r="OSX20" s="321"/>
      <c r="OSY20" s="321"/>
      <c r="OSZ20" s="321"/>
      <c r="OTA20" s="321"/>
      <c r="OTB20" s="321"/>
      <c r="OTC20" s="321"/>
      <c r="OTD20" s="321"/>
      <c r="OTE20" s="321"/>
      <c r="OTF20" s="321"/>
      <c r="OTG20" s="321"/>
      <c r="OTH20" s="321"/>
      <c r="OTI20" s="321"/>
      <c r="OTJ20" s="321"/>
      <c r="OTK20" s="321"/>
      <c r="OTL20" s="321"/>
      <c r="OTM20" s="321"/>
      <c r="OTN20" s="321"/>
      <c r="OTO20" s="321"/>
      <c r="OTP20" s="321"/>
      <c r="OTQ20" s="321"/>
      <c r="OTR20" s="321"/>
      <c r="OTS20" s="321"/>
      <c r="OTT20" s="321"/>
      <c r="OTU20" s="321"/>
      <c r="OTV20" s="321"/>
      <c r="OTW20" s="321"/>
      <c r="OTX20" s="321"/>
      <c r="OTY20" s="321"/>
      <c r="OTZ20" s="321"/>
      <c r="OUA20" s="321"/>
      <c r="OUB20" s="321"/>
      <c r="OUC20" s="321"/>
      <c r="OUD20" s="321"/>
      <c r="OUE20" s="321"/>
      <c r="OUF20" s="321"/>
      <c r="OUG20" s="321"/>
      <c r="OUH20" s="321"/>
      <c r="OUI20" s="321"/>
      <c r="OUJ20" s="321"/>
      <c r="OUK20" s="321"/>
      <c r="OUL20" s="321"/>
      <c r="OUM20" s="321"/>
      <c r="OUN20" s="321"/>
      <c r="OUO20" s="321"/>
      <c r="OUP20" s="321"/>
      <c r="OUQ20" s="321"/>
      <c r="OUR20" s="321"/>
      <c r="OUS20" s="321"/>
      <c r="OUT20" s="321"/>
      <c r="OUU20" s="321"/>
      <c r="OUV20" s="321"/>
      <c r="OUW20" s="321"/>
      <c r="OUX20" s="321"/>
      <c r="OUY20" s="321"/>
      <c r="OUZ20" s="321"/>
      <c r="OVA20" s="321"/>
      <c r="OVB20" s="321"/>
      <c r="OVC20" s="321"/>
      <c r="OVD20" s="321"/>
      <c r="OVE20" s="321"/>
      <c r="OVF20" s="321"/>
      <c r="OVG20" s="321"/>
      <c r="OVH20" s="321"/>
      <c r="OVI20" s="321"/>
      <c r="OVJ20" s="321"/>
      <c r="OVK20" s="321"/>
      <c r="OVL20" s="321"/>
      <c r="OVM20" s="321"/>
      <c r="OVN20" s="321"/>
      <c r="OVO20" s="321"/>
      <c r="OVP20" s="321"/>
      <c r="OVQ20" s="321"/>
      <c r="OVR20" s="321"/>
      <c r="OVS20" s="321"/>
      <c r="OVT20" s="321"/>
      <c r="OVU20" s="321"/>
      <c r="OVV20" s="321"/>
      <c r="OVW20" s="321"/>
      <c r="OVX20" s="321"/>
      <c r="OVY20" s="321"/>
      <c r="OVZ20" s="321"/>
      <c r="OWA20" s="321"/>
      <c r="OWB20" s="321"/>
      <c r="OWC20" s="321"/>
      <c r="OWD20" s="321"/>
      <c r="OWE20" s="321"/>
      <c r="OWF20" s="321"/>
      <c r="OWG20" s="321"/>
      <c r="OWH20" s="321"/>
      <c r="OWI20" s="321"/>
      <c r="OWJ20" s="321"/>
      <c r="OWK20" s="321"/>
      <c r="OWL20" s="321"/>
      <c r="OWM20" s="321"/>
      <c r="OWN20" s="321"/>
      <c r="OWO20" s="321"/>
      <c r="OWP20" s="321"/>
      <c r="OWQ20" s="321"/>
      <c r="OWR20" s="321"/>
      <c r="OWS20" s="321"/>
      <c r="OWT20" s="321"/>
      <c r="OWU20" s="321"/>
      <c r="OWV20" s="321"/>
      <c r="OWW20" s="321"/>
      <c r="OWX20" s="321"/>
      <c r="OWY20" s="321"/>
      <c r="OWZ20" s="321"/>
      <c r="OXA20" s="321"/>
      <c r="OXB20" s="321"/>
      <c r="OXC20" s="321"/>
      <c r="OXD20" s="321"/>
      <c r="OXE20" s="321"/>
      <c r="OXF20" s="321"/>
      <c r="OXG20" s="321"/>
      <c r="OXH20" s="321"/>
      <c r="OXI20" s="321"/>
      <c r="OXJ20" s="321"/>
      <c r="OXK20" s="321"/>
      <c r="OXL20" s="321"/>
      <c r="OXM20" s="321"/>
      <c r="OXN20" s="321"/>
      <c r="OXO20" s="321"/>
      <c r="OXP20" s="321"/>
      <c r="OXQ20" s="321"/>
      <c r="OXR20" s="321"/>
      <c r="OXS20" s="321"/>
      <c r="OXT20" s="321"/>
      <c r="OXU20" s="321"/>
      <c r="OXV20" s="321"/>
      <c r="OXW20" s="321"/>
      <c r="OXX20" s="321"/>
      <c r="OXY20" s="321"/>
      <c r="OXZ20" s="321"/>
      <c r="OYA20" s="321"/>
      <c r="OYB20" s="321"/>
      <c r="OYC20" s="321"/>
      <c r="OYD20" s="321"/>
      <c r="OYE20" s="321"/>
      <c r="OYF20" s="321"/>
      <c r="OYG20" s="321"/>
      <c r="OYH20" s="321"/>
      <c r="OYI20" s="321"/>
      <c r="OYJ20" s="321"/>
      <c r="OYK20" s="321"/>
      <c r="OYL20" s="321"/>
      <c r="OYM20" s="321"/>
      <c r="OYN20" s="321"/>
      <c r="OYO20" s="321"/>
      <c r="OYP20" s="321"/>
      <c r="OYQ20" s="321"/>
      <c r="OYR20" s="321"/>
      <c r="OYS20" s="321"/>
      <c r="OYT20" s="321"/>
      <c r="OYU20" s="321"/>
      <c r="OYV20" s="321"/>
      <c r="OYW20" s="321"/>
      <c r="OYX20" s="321"/>
      <c r="OYY20" s="321"/>
      <c r="OYZ20" s="321"/>
      <c r="OZA20" s="321"/>
      <c r="OZB20" s="321"/>
      <c r="OZC20" s="321"/>
      <c r="OZD20" s="321"/>
      <c r="OZE20" s="321"/>
      <c r="OZF20" s="321"/>
      <c r="OZG20" s="321"/>
      <c r="OZH20" s="321"/>
      <c r="OZI20" s="321"/>
      <c r="OZJ20" s="321"/>
      <c r="OZK20" s="321"/>
      <c r="OZL20" s="321"/>
      <c r="OZM20" s="321"/>
      <c r="OZN20" s="321"/>
      <c r="OZO20" s="321"/>
      <c r="OZP20" s="321"/>
      <c r="OZQ20" s="321"/>
      <c r="OZR20" s="321"/>
      <c r="OZS20" s="321"/>
      <c r="OZT20" s="321"/>
      <c r="OZU20" s="321"/>
      <c r="OZV20" s="321"/>
      <c r="OZW20" s="321"/>
      <c r="OZX20" s="321"/>
      <c r="OZY20" s="321"/>
      <c r="OZZ20" s="321"/>
      <c r="PAA20" s="321"/>
      <c r="PAB20" s="321"/>
      <c r="PAC20" s="321"/>
      <c r="PAD20" s="321"/>
      <c r="PAE20" s="321"/>
      <c r="PAF20" s="321"/>
      <c r="PAG20" s="321"/>
      <c r="PAH20" s="321"/>
      <c r="PAI20" s="321"/>
      <c r="PAJ20" s="321"/>
      <c r="PAK20" s="321"/>
      <c r="PAL20" s="321"/>
      <c r="PAM20" s="321"/>
      <c r="PAN20" s="321"/>
      <c r="PAO20" s="321"/>
      <c r="PAP20" s="321"/>
      <c r="PAQ20" s="321"/>
      <c r="PAR20" s="321"/>
      <c r="PAS20" s="321"/>
      <c r="PAT20" s="321"/>
      <c r="PAU20" s="321"/>
      <c r="PAV20" s="321"/>
      <c r="PAW20" s="321"/>
      <c r="PAX20" s="321"/>
      <c r="PAY20" s="321"/>
      <c r="PAZ20" s="321"/>
      <c r="PBA20" s="321"/>
      <c r="PBB20" s="321"/>
      <c r="PBC20" s="321"/>
      <c r="PBD20" s="321"/>
      <c r="PBE20" s="321"/>
      <c r="PBF20" s="321"/>
      <c r="PBG20" s="321"/>
      <c r="PBH20" s="321"/>
      <c r="PBI20" s="321"/>
      <c r="PBJ20" s="321"/>
      <c r="PBK20" s="321"/>
      <c r="PBL20" s="321"/>
      <c r="PBM20" s="321"/>
      <c r="PBN20" s="321"/>
      <c r="PBO20" s="321"/>
      <c r="PBP20" s="321"/>
      <c r="PBQ20" s="321"/>
      <c r="PBR20" s="321"/>
      <c r="PBS20" s="321"/>
      <c r="PBT20" s="321"/>
      <c r="PBU20" s="321"/>
      <c r="PBV20" s="321"/>
      <c r="PBW20" s="321"/>
      <c r="PBX20" s="321"/>
      <c r="PBY20" s="321"/>
      <c r="PBZ20" s="321"/>
      <c r="PCA20" s="321"/>
      <c r="PCB20" s="321"/>
      <c r="PCC20" s="321"/>
      <c r="PCD20" s="321"/>
      <c r="PCE20" s="321"/>
      <c r="PCF20" s="321"/>
      <c r="PCG20" s="321"/>
      <c r="PCH20" s="321"/>
      <c r="PCI20" s="321"/>
      <c r="PCJ20" s="321"/>
      <c r="PCK20" s="321"/>
      <c r="PCL20" s="321"/>
      <c r="PCM20" s="321"/>
      <c r="PCN20" s="321"/>
      <c r="PCO20" s="321"/>
      <c r="PCP20" s="321"/>
      <c r="PCQ20" s="321"/>
      <c r="PCR20" s="321"/>
      <c r="PCS20" s="321"/>
      <c r="PCT20" s="321"/>
      <c r="PCU20" s="321"/>
      <c r="PCV20" s="321"/>
      <c r="PCW20" s="321"/>
      <c r="PCX20" s="321"/>
      <c r="PCY20" s="321"/>
      <c r="PCZ20" s="321"/>
      <c r="PDA20" s="321"/>
      <c r="PDB20" s="321"/>
      <c r="PDC20" s="321"/>
      <c r="PDD20" s="321"/>
      <c r="PDE20" s="321"/>
      <c r="PDF20" s="321"/>
      <c r="PDG20" s="321"/>
      <c r="PDH20" s="321"/>
      <c r="PDI20" s="321"/>
      <c r="PDJ20" s="321"/>
      <c r="PDK20" s="321"/>
      <c r="PDL20" s="321"/>
      <c r="PDM20" s="321"/>
      <c r="PDN20" s="321"/>
      <c r="PDO20" s="321"/>
      <c r="PDP20" s="321"/>
      <c r="PDQ20" s="321"/>
      <c r="PDR20" s="321"/>
      <c r="PDS20" s="321"/>
      <c r="PDT20" s="321"/>
      <c r="PDU20" s="321"/>
      <c r="PDV20" s="321"/>
      <c r="PDW20" s="321"/>
      <c r="PDX20" s="321"/>
      <c r="PDY20" s="321"/>
      <c r="PDZ20" s="321"/>
      <c r="PEA20" s="321"/>
      <c r="PEB20" s="321"/>
      <c r="PEC20" s="321"/>
      <c r="PED20" s="321"/>
      <c r="PEE20" s="321"/>
      <c r="PEF20" s="321"/>
      <c r="PEG20" s="321"/>
      <c r="PEH20" s="321"/>
      <c r="PEI20" s="321"/>
      <c r="PEJ20" s="321"/>
      <c r="PEK20" s="321"/>
      <c r="PEL20" s="321"/>
      <c r="PEM20" s="321"/>
      <c r="PEN20" s="321"/>
      <c r="PEO20" s="321"/>
      <c r="PEP20" s="321"/>
      <c r="PEQ20" s="321"/>
      <c r="PER20" s="321"/>
      <c r="PES20" s="321"/>
      <c r="PET20" s="321"/>
      <c r="PEU20" s="321"/>
      <c r="PEV20" s="321"/>
      <c r="PEW20" s="321"/>
      <c r="PEX20" s="321"/>
      <c r="PEY20" s="321"/>
      <c r="PEZ20" s="321"/>
      <c r="PFA20" s="321"/>
      <c r="PFB20" s="321"/>
      <c r="PFC20" s="321"/>
      <c r="PFD20" s="321"/>
      <c r="PFE20" s="321"/>
      <c r="PFF20" s="321"/>
      <c r="PFG20" s="321"/>
      <c r="PFH20" s="321"/>
      <c r="PFI20" s="321"/>
      <c r="PFJ20" s="321"/>
      <c r="PFK20" s="321"/>
      <c r="PFL20" s="321"/>
      <c r="PFM20" s="321"/>
      <c r="PFN20" s="321"/>
      <c r="PFO20" s="321"/>
      <c r="PFP20" s="321"/>
      <c r="PFQ20" s="321"/>
      <c r="PFR20" s="321"/>
      <c r="PFS20" s="321"/>
      <c r="PFT20" s="321"/>
      <c r="PFU20" s="321"/>
      <c r="PFV20" s="321"/>
      <c r="PFW20" s="321"/>
      <c r="PFX20" s="321"/>
      <c r="PFY20" s="321"/>
      <c r="PFZ20" s="321"/>
      <c r="PGA20" s="321"/>
      <c r="PGB20" s="321"/>
      <c r="PGC20" s="321"/>
      <c r="PGD20" s="321"/>
      <c r="PGE20" s="321"/>
      <c r="PGF20" s="321"/>
      <c r="PGG20" s="321"/>
      <c r="PGH20" s="321"/>
      <c r="PGI20" s="321"/>
      <c r="PGJ20" s="321"/>
      <c r="PGK20" s="321"/>
      <c r="PGL20" s="321"/>
      <c r="PGM20" s="321"/>
      <c r="PGN20" s="321"/>
      <c r="PGO20" s="321"/>
      <c r="PGP20" s="321"/>
      <c r="PGQ20" s="321"/>
      <c r="PGR20" s="321"/>
      <c r="PGS20" s="321"/>
      <c r="PGT20" s="321"/>
      <c r="PGU20" s="321"/>
      <c r="PGV20" s="321"/>
      <c r="PGW20" s="321"/>
      <c r="PGX20" s="321"/>
      <c r="PGY20" s="321"/>
      <c r="PGZ20" s="321"/>
      <c r="PHA20" s="321"/>
      <c r="PHB20" s="321"/>
      <c r="PHC20" s="321"/>
      <c r="PHD20" s="321"/>
      <c r="PHE20" s="321"/>
      <c r="PHF20" s="321"/>
      <c r="PHG20" s="321"/>
      <c r="PHH20" s="321"/>
      <c r="PHI20" s="321"/>
      <c r="PHJ20" s="321"/>
      <c r="PHK20" s="321"/>
      <c r="PHL20" s="321"/>
      <c r="PHM20" s="321"/>
      <c r="PHN20" s="321"/>
      <c r="PHO20" s="321"/>
      <c r="PHP20" s="321"/>
      <c r="PHQ20" s="321"/>
      <c r="PHR20" s="321"/>
      <c r="PHS20" s="321"/>
      <c r="PHT20" s="321"/>
      <c r="PHU20" s="321"/>
      <c r="PHV20" s="321"/>
      <c r="PHW20" s="321"/>
      <c r="PHX20" s="321"/>
      <c r="PHY20" s="321"/>
      <c r="PHZ20" s="321"/>
      <c r="PIA20" s="321"/>
      <c r="PIB20" s="321"/>
      <c r="PIC20" s="321"/>
      <c r="PID20" s="321"/>
      <c r="PIE20" s="321"/>
      <c r="PIF20" s="321"/>
      <c r="PIG20" s="321"/>
      <c r="PIH20" s="321"/>
      <c r="PII20" s="321"/>
      <c r="PIJ20" s="321"/>
      <c r="PIK20" s="321"/>
      <c r="PIL20" s="321"/>
      <c r="PIM20" s="321"/>
      <c r="PIN20" s="321"/>
      <c r="PIO20" s="321"/>
      <c r="PIP20" s="321"/>
      <c r="PIQ20" s="321"/>
      <c r="PIR20" s="321"/>
      <c r="PIS20" s="321"/>
      <c r="PIT20" s="321"/>
      <c r="PIU20" s="321"/>
      <c r="PIV20" s="321"/>
      <c r="PIW20" s="321"/>
      <c r="PIX20" s="321"/>
      <c r="PIY20" s="321"/>
      <c r="PIZ20" s="321"/>
      <c r="PJA20" s="321"/>
      <c r="PJB20" s="321"/>
      <c r="PJC20" s="321"/>
      <c r="PJD20" s="321"/>
      <c r="PJE20" s="321"/>
      <c r="PJF20" s="321"/>
      <c r="PJG20" s="321"/>
      <c r="PJH20" s="321"/>
      <c r="PJI20" s="321"/>
      <c r="PJJ20" s="321"/>
      <c r="PJK20" s="321"/>
      <c r="PJL20" s="321"/>
      <c r="PJM20" s="321"/>
      <c r="PJN20" s="321"/>
      <c r="PJO20" s="321"/>
      <c r="PJP20" s="321"/>
      <c r="PJQ20" s="321"/>
      <c r="PJR20" s="321"/>
      <c r="PJS20" s="321"/>
      <c r="PJT20" s="321"/>
      <c r="PJU20" s="321"/>
      <c r="PJV20" s="321"/>
      <c r="PJW20" s="321"/>
      <c r="PJX20" s="321"/>
      <c r="PJY20" s="321"/>
      <c r="PJZ20" s="321"/>
      <c r="PKA20" s="321"/>
      <c r="PKB20" s="321"/>
      <c r="PKC20" s="321"/>
      <c r="PKD20" s="321"/>
      <c r="PKE20" s="321"/>
      <c r="PKF20" s="321"/>
      <c r="PKG20" s="321"/>
      <c r="PKH20" s="321"/>
      <c r="PKI20" s="321"/>
      <c r="PKJ20" s="321"/>
      <c r="PKK20" s="321"/>
      <c r="PKL20" s="321"/>
      <c r="PKM20" s="321"/>
      <c r="PKN20" s="321"/>
      <c r="PKO20" s="321"/>
      <c r="PKP20" s="321"/>
      <c r="PKQ20" s="321"/>
      <c r="PKR20" s="321"/>
      <c r="PKS20" s="321"/>
      <c r="PKT20" s="321"/>
      <c r="PKU20" s="321"/>
      <c r="PKV20" s="321"/>
      <c r="PKW20" s="321"/>
      <c r="PKX20" s="321"/>
      <c r="PKY20" s="321"/>
      <c r="PKZ20" s="321"/>
      <c r="PLA20" s="321"/>
      <c r="PLB20" s="321"/>
      <c r="PLC20" s="321"/>
      <c r="PLD20" s="321"/>
      <c r="PLE20" s="321"/>
      <c r="PLF20" s="321"/>
      <c r="PLG20" s="321"/>
      <c r="PLH20" s="321"/>
      <c r="PLI20" s="321"/>
      <c r="PLJ20" s="321"/>
      <c r="PLK20" s="321"/>
      <c r="PLL20" s="321"/>
      <c r="PLM20" s="321"/>
      <c r="PLN20" s="321"/>
      <c r="PLO20" s="321"/>
      <c r="PLP20" s="321"/>
      <c r="PLQ20" s="321"/>
      <c r="PLR20" s="321"/>
      <c r="PLS20" s="321"/>
      <c r="PLT20" s="321"/>
      <c r="PLU20" s="321"/>
      <c r="PLV20" s="321"/>
      <c r="PLW20" s="321"/>
      <c r="PLX20" s="321"/>
      <c r="PLY20" s="321"/>
      <c r="PLZ20" s="321"/>
      <c r="PMA20" s="321"/>
      <c r="PMB20" s="321"/>
      <c r="PMC20" s="321"/>
      <c r="PMD20" s="321"/>
      <c r="PME20" s="321"/>
      <c r="PMF20" s="321"/>
      <c r="PMG20" s="321"/>
      <c r="PMH20" s="321"/>
      <c r="PMI20" s="321"/>
      <c r="PMJ20" s="321"/>
      <c r="PMK20" s="321"/>
      <c r="PML20" s="321"/>
      <c r="PMM20" s="321"/>
      <c r="PMN20" s="321"/>
      <c r="PMO20" s="321"/>
      <c r="PMP20" s="321"/>
      <c r="PMQ20" s="321"/>
      <c r="PMR20" s="321"/>
      <c r="PMS20" s="321"/>
      <c r="PMT20" s="321"/>
      <c r="PMU20" s="321"/>
      <c r="PMV20" s="321"/>
      <c r="PMW20" s="321"/>
      <c r="PMX20" s="321"/>
      <c r="PMY20" s="321"/>
      <c r="PMZ20" s="321"/>
      <c r="PNA20" s="321"/>
      <c r="PNB20" s="321"/>
      <c r="PNC20" s="321"/>
      <c r="PND20" s="321"/>
      <c r="PNE20" s="321"/>
      <c r="PNF20" s="321"/>
      <c r="PNG20" s="321"/>
      <c r="PNH20" s="321"/>
      <c r="PNI20" s="321"/>
      <c r="PNJ20" s="321"/>
      <c r="PNK20" s="321"/>
      <c r="PNL20" s="321"/>
      <c r="PNM20" s="321"/>
      <c r="PNN20" s="321"/>
      <c r="PNO20" s="321"/>
      <c r="PNP20" s="321"/>
      <c r="PNQ20" s="321"/>
      <c r="PNR20" s="321"/>
      <c r="PNS20" s="321"/>
      <c r="PNT20" s="321"/>
      <c r="PNU20" s="321"/>
      <c r="PNV20" s="321"/>
      <c r="PNW20" s="321"/>
      <c r="PNX20" s="321"/>
      <c r="PNY20" s="321"/>
      <c r="PNZ20" s="321"/>
      <c r="POA20" s="321"/>
      <c r="POB20" s="321"/>
      <c r="POC20" s="321"/>
      <c r="POD20" s="321"/>
      <c r="POE20" s="321"/>
      <c r="POF20" s="321"/>
      <c r="POG20" s="321"/>
      <c r="POH20" s="321"/>
      <c r="POI20" s="321"/>
      <c r="POJ20" s="321"/>
      <c r="POK20" s="321"/>
      <c r="POL20" s="321"/>
      <c r="POM20" s="321"/>
      <c r="PON20" s="321"/>
      <c r="POO20" s="321"/>
      <c r="POP20" s="321"/>
      <c r="POQ20" s="321"/>
      <c r="POR20" s="321"/>
      <c r="POS20" s="321"/>
      <c r="POT20" s="321"/>
      <c r="POU20" s="321"/>
      <c r="POV20" s="321"/>
      <c r="POW20" s="321"/>
      <c r="POX20" s="321"/>
      <c r="POY20" s="321"/>
      <c r="POZ20" s="321"/>
      <c r="PPA20" s="321"/>
      <c r="PPB20" s="321"/>
      <c r="PPC20" s="321"/>
      <c r="PPD20" s="321"/>
      <c r="PPE20" s="321"/>
      <c r="PPF20" s="321"/>
      <c r="PPG20" s="321"/>
      <c r="PPH20" s="321"/>
      <c r="PPI20" s="321"/>
      <c r="PPJ20" s="321"/>
      <c r="PPK20" s="321"/>
      <c r="PPL20" s="321"/>
      <c r="PPM20" s="321"/>
      <c r="PPN20" s="321"/>
      <c r="PPO20" s="321"/>
      <c r="PPP20" s="321"/>
      <c r="PPQ20" s="321"/>
      <c r="PPR20" s="321"/>
      <c r="PPS20" s="321"/>
      <c r="PPT20" s="321"/>
      <c r="PPU20" s="321"/>
      <c r="PPV20" s="321"/>
      <c r="PPW20" s="321"/>
      <c r="PPX20" s="321"/>
      <c r="PPY20" s="321"/>
      <c r="PPZ20" s="321"/>
      <c r="PQA20" s="321"/>
      <c r="PQB20" s="321"/>
      <c r="PQC20" s="321"/>
      <c r="PQD20" s="321"/>
      <c r="PQE20" s="321"/>
      <c r="PQF20" s="321"/>
      <c r="PQG20" s="321"/>
      <c r="PQH20" s="321"/>
      <c r="PQI20" s="321"/>
      <c r="PQJ20" s="321"/>
      <c r="PQK20" s="321"/>
      <c r="PQL20" s="321"/>
      <c r="PQM20" s="321"/>
      <c r="PQN20" s="321"/>
      <c r="PQO20" s="321"/>
      <c r="PQP20" s="321"/>
      <c r="PQQ20" s="321"/>
      <c r="PQR20" s="321"/>
      <c r="PQS20" s="321"/>
      <c r="PQT20" s="321"/>
      <c r="PQU20" s="321"/>
      <c r="PQV20" s="321"/>
      <c r="PQW20" s="321"/>
      <c r="PQX20" s="321"/>
      <c r="PQY20" s="321"/>
      <c r="PQZ20" s="321"/>
      <c r="PRA20" s="321"/>
      <c r="PRB20" s="321"/>
      <c r="PRC20" s="321"/>
      <c r="PRD20" s="321"/>
      <c r="PRE20" s="321"/>
      <c r="PRF20" s="321"/>
      <c r="PRG20" s="321"/>
      <c r="PRH20" s="321"/>
      <c r="PRI20" s="321"/>
      <c r="PRJ20" s="321"/>
      <c r="PRK20" s="321"/>
      <c r="PRL20" s="321"/>
      <c r="PRM20" s="321"/>
      <c r="PRN20" s="321"/>
      <c r="PRO20" s="321"/>
      <c r="PRP20" s="321"/>
      <c r="PRQ20" s="321"/>
      <c r="PRR20" s="321"/>
      <c r="PRS20" s="321"/>
      <c r="PRT20" s="321"/>
      <c r="PRU20" s="321"/>
      <c r="PRV20" s="321"/>
      <c r="PRW20" s="321"/>
      <c r="PRX20" s="321"/>
      <c r="PRY20" s="321"/>
      <c r="PRZ20" s="321"/>
      <c r="PSA20" s="321"/>
      <c r="PSB20" s="321"/>
      <c r="PSC20" s="321"/>
      <c r="PSD20" s="321"/>
      <c r="PSE20" s="321"/>
      <c r="PSF20" s="321"/>
      <c r="PSG20" s="321"/>
      <c r="PSH20" s="321"/>
      <c r="PSI20" s="321"/>
      <c r="PSJ20" s="321"/>
      <c r="PSK20" s="321"/>
      <c r="PSL20" s="321"/>
      <c r="PSM20" s="321"/>
      <c r="PSN20" s="321"/>
      <c r="PSO20" s="321"/>
      <c r="PSP20" s="321"/>
      <c r="PSQ20" s="321"/>
      <c r="PSR20" s="321"/>
      <c r="PSS20" s="321"/>
      <c r="PST20" s="321"/>
      <c r="PSU20" s="321"/>
      <c r="PSV20" s="321"/>
      <c r="PSW20" s="321"/>
      <c r="PSX20" s="321"/>
      <c r="PSY20" s="321"/>
      <c r="PSZ20" s="321"/>
      <c r="PTA20" s="321"/>
      <c r="PTB20" s="321"/>
      <c r="PTC20" s="321"/>
      <c r="PTD20" s="321"/>
      <c r="PTE20" s="321"/>
      <c r="PTF20" s="321"/>
      <c r="PTG20" s="321"/>
      <c r="PTH20" s="321"/>
      <c r="PTI20" s="321"/>
      <c r="PTJ20" s="321"/>
      <c r="PTK20" s="321"/>
      <c r="PTL20" s="321"/>
      <c r="PTM20" s="321"/>
      <c r="PTN20" s="321"/>
      <c r="PTO20" s="321"/>
      <c r="PTP20" s="321"/>
      <c r="PTQ20" s="321"/>
      <c r="PTR20" s="321"/>
      <c r="PTS20" s="321"/>
      <c r="PTT20" s="321"/>
      <c r="PTU20" s="321"/>
      <c r="PTV20" s="321"/>
      <c r="PTW20" s="321"/>
      <c r="PTX20" s="321"/>
      <c r="PTY20" s="321"/>
      <c r="PTZ20" s="321"/>
      <c r="PUA20" s="321"/>
      <c r="PUB20" s="321"/>
      <c r="PUC20" s="321"/>
      <c r="PUD20" s="321"/>
      <c r="PUE20" s="321"/>
      <c r="PUF20" s="321"/>
      <c r="PUG20" s="321"/>
      <c r="PUH20" s="321"/>
      <c r="PUI20" s="321"/>
      <c r="PUJ20" s="321"/>
      <c r="PUK20" s="321"/>
      <c r="PUL20" s="321"/>
      <c r="PUM20" s="321"/>
      <c r="PUN20" s="321"/>
      <c r="PUO20" s="321"/>
      <c r="PUP20" s="321"/>
      <c r="PUQ20" s="321"/>
      <c r="PUR20" s="321"/>
      <c r="PUS20" s="321"/>
      <c r="PUT20" s="321"/>
      <c r="PUU20" s="321"/>
      <c r="PUV20" s="321"/>
      <c r="PUW20" s="321"/>
      <c r="PUX20" s="321"/>
      <c r="PUY20" s="321"/>
      <c r="PUZ20" s="321"/>
      <c r="PVA20" s="321"/>
      <c r="PVB20" s="321"/>
      <c r="PVC20" s="321"/>
      <c r="PVD20" s="321"/>
      <c r="PVE20" s="321"/>
      <c r="PVF20" s="321"/>
      <c r="PVG20" s="321"/>
      <c r="PVH20" s="321"/>
      <c r="PVI20" s="321"/>
      <c r="PVJ20" s="321"/>
      <c r="PVK20" s="321"/>
      <c r="PVL20" s="321"/>
      <c r="PVM20" s="321"/>
      <c r="PVN20" s="321"/>
      <c r="PVO20" s="321"/>
      <c r="PVP20" s="321"/>
      <c r="PVQ20" s="321"/>
      <c r="PVR20" s="321"/>
      <c r="PVS20" s="321"/>
      <c r="PVT20" s="321"/>
      <c r="PVU20" s="321"/>
      <c r="PVV20" s="321"/>
      <c r="PVW20" s="321"/>
      <c r="PVX20" s="321"/>
      <c r="PVY20" s="321"/>
      <c r="PVZ20" s="321"/>
      <c r="PWA20" s="321"/>
      <c r="PWB20" s="321"/>
      <c r="PWC20" s="321"/>
      <c r="PWD20" s="321"/>
      <c r="PWE20" s="321"/>
      <c r="PWF20" s="321"/>
      <c r="PWG20" s="321"/>
      <c r="PWH20" s="321"/>
      <c r="PWI20" s="321"/>
      <c r="PWJ20" s="321"/>
      <c r="PWK20" s="321"/>
      <c r="PWL20" s="321"/>
      <c r="PWM20" s="321"/>
      <c r="PWN20" s="321"/>
      <c r="PWO20" s="321"/>
      <c r="PWP20" s="321"/>
      <c r="PWQ20" s="321"/>
      <c r="PWR20" s="321"/>
      <c r="PWS20" s="321"/>
      <c r="PWT20" s="321"/>
      <c r="PWU20" s="321"/>
      <c r="PWV20" s="321"/>
      <c r="PWW20" s="321"/>
      <c r="PWX20" s="321"/>
      <c r="PWY20" s="321"/>
      <c r="PWZ20" s="321"/>
      <c r="PXA20" s="321"/>
      <c r="PXB20" s="321"/>
      <c r="PXC20" s="321"/>
      <c r="PXD20" s="321"/>
      <c r="PXE20" s="321"/>
      <c r="PXF20" s="321"/>
      <c r="PXG20" s="321"/>
      <c r="PXH20" s="321"/>
      <c r="PXI20" s="321"/>
      <c r="PXJ20" s="321"/>
      <c r="PXK20" s="321"/>
      <c r="PXL20" s="321"/>
      <c r="PXM20" s="321"/>
      <c r="PXN20" s="321"/>
      <c r="PXO20" s="321"/>
      <c r="PXP20" s="321"/>
      <c r="PXQ20" s="321"/>
      <c r="PXR20" s="321"/>
      <c r="PXS20" s="321"/>
      <c r="PXT20" s="321"/>
      <c r="PXU20" s="321"/>
      <c r="PXV20" s="321"/>
      <c r="PXW20" s="321"/>
      <c r="PXX20" s="321"/>
      <c r="PXY20" s="321"/>
      <c r="PXZ20" s="321"/>
      <c r="PYA20" s="321"/>
      <c r="PYB20" s="321"/>
      <c r="PYC20" s="321"/>
      <c r="PYD20" s="321"/>
      <c r="PYE20" s="321"/>
      <c r="PYF20" s="321"/>
      <c r="PYG20" s="321"/>
      <c r="PYH20" s="321"/>
      <c r="PYI20" s="321"/>
      <c r="PYJ20" s="321"/>
      <c r="PYK20" s="321"/>
      <c r="PYL20" s="321"/>
      <c r="PYM20" s="321"/>
      <c r="PYN20" s="321"/>
      <c r="PYO20" s="321"/>
      <c r="PYP20" s="321"/>
      <c r="PYQ20" s="321"/>
      <c r="PYR20" s="321"/>
      <c r="PYS20" s="321"/>
      <c r="PYT20" s="321"/>
      <c r="PYU20" s="321"/>
      <c r="PYV20" s="321"/>
      <c r="PYW20" s="321"/>
      <c r="PYX20" s="321"/>
      <c r="PYY20" s="321"/>
      <c r="PYZ20" s="321"/>
      <c r="PZA20" s="321"/>
      <c r="PZB20" s="321"/>
      <c r="PZC20" s="321"/>
      <c r="PZD20" s="321"/>
      <c r="PZE20" s="321"/>
      <c r="PZF20" s="321"/>
      <c r="PZG20" s="321"/>
      <c r="PZH20" s="321"/>
      <c r="PZI20" s="321"/>
      <c r="PZJ20" s="321"/>
      <c r="PZK20" s="321"/>
      <c r="PZL20" s="321"/>
      <c r="PZM20" s="321"/>
      <c r="PZN20" s="321"/>
      <c r="PZO20" s="321"/>
      <c r="PZP20" s="321"/>
      <c r="PZQ20" s="321"/>
      <c r="PZR20" s="321"/>
      <c r="PZS20" s="321"/>
      <c r="PZT20" s="321"/>
      <c r="PZU20" s="321"/>
      <c r="PZV20" s="321"/>
      <c r="PZW20" s="321"/>
      <c r="PZX20" s="321"/>
      <c r="PZY20" s="321"/>
      <c r="PZZ20" s="321"/>
      <c r="QAA20" s="321"/>
      <c r="QAB20" s="321"/>
      <c r="QAC20" s="321"/>
      <c r="QAD20" s="321"/>
      <c r="QAE20" s="321"/>
      <c r="QAF20" s="321"/>
      <c r="QAG20" s="321"/>
      <c r="QAH20" s="321"/>
      <c r="QAI20" s="321"/>
      <c r="QAJ20" s="321"/>
      <c r="QAK20" s="321"/>
      <c r="QAL20" s="321"/>
      <c r="QAM20" s="321"/>
      <c r="QAN20" s="321"/>
      <c r="QAO20" s="321"/>
      <c r="QAP20" s="321"/>
      <c r="QAQ20" s="321"/>
      <c r="QAR20" s="321"/>
      <c r="QAS20" s="321"/>
      <c r="QAT20" s="321"/>
      <c r="QAU20" s="321"/>
      <c r="QAV20" s="321"/>
      <c r="QAW20" s="321"/>
      <c r="QAX20" s="321"/>
      <c r="QAY20" s="321"/>
      <c r="QAZ20" s="321"/>
      <c r="QBA20" s="321"/>
      <c r="QBB20" s="321"/>
      <c r="QBC20" s="321"/>
      <c r="QBD20" s="321"/>
      <c r="QBE20" s="321"/>
      <c r="QBF20" s="321"/>
      <c r="QBG20" s="321"/>
      <c r="QBH20" s="321"/>
      <c r="QBI20" s="321"/>
      <c r="QBJ20" s="321"/>
      <c r="QBK20" s="321"/>
      <c r="QBL20" s="321"/>
      <c r="QBM20" s="321"/>
      <c r="QBN20" s="321"/>
      <c r="QBO20" s="321"/>
      <c r="QBP20" s="321"/>
      <c r="QBQ20" s="321"/>
      <c r="QBR20" s="321"/>
      <c r="QBS20" s="321"/>
      <c r="QBT20" s="321"/>
      <c r="QBU20" s="321"/>
      <c r="QBV20" s="321"/>
      <c r="QBW20" s="321"/>
      <c r="QBX20" s="321"/>
      <c r="QBY20" s="321"/>
      <c r="QBZ20" s="321"/>
      <c r="QCA20" s="321"/>
      <c r="QCB20" s="321"/>
      <c r="QCC20" s="321"/>
      <c r="QCD20" s="321"/>
      <c r="QCE20" s="321"/>
      <c r="QCF20" s="321"/>
      <c r="QCG20" s="321"/>
      <c r="QCH20" s="321"/>
      <c r="QCI20" s="321"/>
      <c r="QCJ20" s="321"/>
      <c r="QCK20" s="321"/>
      <c r="QCL20" s="321"/>
      <c r="QCM20" s="321"/>
      <c r="QCN20" s="321"/>
      <c r="QCO20" s="321"/>
      <c r="QCP20" s="321"/>
      <c r="QCQ20" s="321"/>
      <c r="QCR20" s="321"/>
      <c r="QCS20" s="321"/>
      <c r="QCT20" s="321"/>
      <c r="QCU20" s="321"/>
      <c r="QCV20" s="321"/>
      <c r="QCW20" s="321"/>
      <c r="QCX20" s="321"/>
      <c r="QCY20" s="321"/>
      <c r="QCZ20" s="321"/>
      <c r="QDA20" s="321"/>
      <c r="QDB20" s="321"/>
      <c r="QDC20" s="321"/>
      <c r="QDD20" s="321"/>
      <c r="QDE20" s="321"/>
      <c r="QDF20" s="321"/>
      <c r="QDG20" s="321"/>
      <c r="QDH20" s="321"/>
      <c r="QDI20" s="321"/>
      <c r="QDJ20" s="321"/>
      <c r="QDK20" s="321"/>
      <c r="QDL20" s="321"/>
      <c r="QDM20" s="321"/>
      <c r="QDN20" s="321"/>
      <c r="QDO20" s="321"/>
      <c r="QDP20" s="321"/>
      <c r="QDQ20" s="321"/>
      <c r="QDR20" s="321"/>
      <c r="QDS20" s="321"/>
      <c r="QDT20" s="321"/>
      <c r="QDU20" s="321"/>
      <c r="QDV20" s="321"/>
      <c r="QDW20" s="321"/>
      <c r="QDX20" s="321"/>
      <c r="QDY20" s="321"/>
      <c r="QDZ20" s="321"/>
      <c r="QEA20" s="321"/>
      <c r="QEB20" s="321"/>
      <c r="QEC20" s="321"/>
      <c r="QED20" s="321"/>
      <c r="QEE20" s="321"/>
      <c r="QEF20" s="321"/>
      <c r="QEG20" s="321"/>
      <c r="QEH20" s="321"/>
      <c r="QEI20" s="321"/>
      <c r="QEJ20" s="321"/>
      <c r="QEK20" s="321"/>
      <c r="QEL20" s="321"/>
      <c r="QEM20" s="321"/>
      <c r="QEN20" s="321"/>
      <c r="QEO20" s="321"/>
      <c r="QEP20" s="321"/>
      <c r="QEQ20" s="321"/>
      <c r="QER20" s="321"/>
      <c r="QES20" s="321"/>
      <c r="QET20" s="321"/>
      <c r="QEU20" s="321"/>
      <c r="QEV20" s="321"/>
      <c r="QEW20" s="321"/>
      <c r="QEX20" s="321"/>
      <c r="QEY20" s="321"/>
      <c r="QEZ20" s="321"/>
      <c r="QFA20" s="321"/>
      <c r="QFB20" s="321"/>
      <c r="QFC20" s="321"/>
      <c r="QFD20" s="321"/>
      <c r="QFE20" s="321"/>
      <c r="QFF20" s="321"/>
      <c r="QFG20" s="321"/>
      <c r="QFH20" s="321"/>
      <c r="QFI20" s="321"/>
      <c r="QFJ20" s="321"/>
      <c r="QFK20" s="321"/>
      <c r="QFL20" s="321"/>
      <c r="QFM20" s="321"/>
      <c r="QFN20" s="321"/>
      <c r="QFO20" s="321"/>
      <c r="QFP20" s="321"/>
      <c r="QFQ20" s="321"/>
      <c r="QFR20" s="321"/>
      <c r="QFS20" s="321"/>
      <c r="QFT20" s="321"/>
      <c r="QFU20" s="321"/>
      <c r="QFV20" s="321"/>
      <c r="QFW20" s="321"/>
      <c r="QFX20" s="321"/>
      <c r="QFY20" s="321"/>
      <c r="QFZ20" s="321"/>
      <c r="QGA20" s="321"/>
      <c r="QGB20" s="321"/>
      <c r="QGC20" s="321"/>
      <c r="QGD20" s="321"/>
      <c r="QGE20" s="321"/>
      <c r="QGF20" s="321"/>
      <c r="QGG20" s="321"/>
      <c r="QGH20" s="321"/>
      <c r="QGI20" s="321"/>
      <c r="QGJ20" s="321"/>
      <c r="QGK20" s="321"/>
      <c r="QGL20" s="321"/>
      <c r="QGM20" s="321"/>
      <c r="QGN20" s="321"/>
      <c r="QGO20" s="321"/>
      <c r="QGP20" s="321"/>
      <c r="QGQ20" s="321"/>
      <c r="QGR20" s="321"/>
      <c r="QGS20" s="321"/>
      <c r="QGT20" s="321"/>
      <c r="QGU20" s="321"/>
      <c r="QGV20" s="321"/>
      <c r="QGW20" s="321"/>
      <c r="QGX20" s="321"/>
      <c r="QGY20" s="321"/>
      <c r="QGZ20" s="321"/>
      <c r="QHA20" s="321"/>
      <c r="QHB20" s="321"/>
      <c r="QHC20" s="321"/>
      <c r="QHD20" s="321"/>
      <c r="QHE20" s="321"/>
      <c r="QHF20" s="321"/>
      <c r="QHG20" s="321"/>
      <c r="QHH20" s="321"/>
      <c r="QHI20" s="321"/>
      <c r="QHJ20" s="321"/>
      <c r="QHK20" s="321"/>
      <c r="QHL20" s="321"/>
      <c r="QHM20" s="321"/>
      <c r="QHN20" s="321"/>
      <c r="QHO20" s="321"/>
      <c r="QHP20" s="321"/>
      <c r="QHQ20" s="321"/>
      <c r="QHR20" s="321"/>
      <c r="QHS20" s="321"/>
      <c r="QHT20" s="321"/>
      <c r="QHU20" s="321"/>
      <c r="QHV20" s="321"/>
      <c r="QHW20" s="321"/>
      <c r="QHX20" s="321"/>
      <c r="QHY20" s="321"/>
      <c r="QHZ20" s="321"/>
      <c r="QIA20" s="321"/>
      <c r="QIB20" s="321"/>
      <c r="QIC20" s="321"/>
      <c r="QID20" s="321"/>
      <c r="QIE20" s="321"/>
      <c r="QIF20" s="321"/>
      <c r="QIG20" s="321"/>
      <c r="QIH20" s="321"/>
      <c r="QII20" s="321"/>
      <c r="QIJ20" s="321"/>
      <c r="QIK20" s="321"/>
      <c r="QIL20" s="321"/>
      <c r="QIM20" s="321"/>
      <c r="QIN20" s="321"/>
      <c r="QIO20" s="321"/>
      <c r="QIP20" s="321"/>
      <c r="QIQ20" s="321"/>
      <c r="QIR20" s="321"/>
      <c r="QIS20" s="321"/>
      <c r="QIT20" s="321"/>
      <c r="QIU20" s="321"/>
      <c r="QIV20" s="321"/>
      <c r="QIW20" s="321"/>
      <c r="QIX20" s="321"/>
      <c r="QIY20" s="321"/>
      <c r="QIZ20" s="321"/>
      <c r="QJA20" s="321"/>
      <c r="QJB20" s="321"/>
      <c r="QJC20" s="321"/>
      <c r="QJD20" s="321"/>
      <c r="QJE20" s="321"/>
      <c r="QJF20" s="321"/>
      <c r="QJG20" s="321"/>
      <c r="QJH20" s="321"/>
      <c r="QJI20" s="321"/>
      <c r="QJJ20" s="321"/>
      <c r="QJK20" s="321"/>
      <c r="QJL20" s="321"/>
      <c r="QJM20" s="321"/>
      <c r="QJN20" s="321"/>
      <c r="QJO20" s="321"/>
      <c r="QJP20" s="321"/>
      <c r="QJQ20" s="321"/>
      <c r="QJR20" s="321"/>
      <c r="QJS20" s="321"/>
      <c r="QJT20" s="321"/>
      <c r="QJU20" s="321"/>
      <c r="QJV20" s="321"/>
      <c r="QJW20" s="321"/>
      <c r="QJX20" s="321"/>
      <c r="QJY20" s="321"/>
      <c r="QJZ20" s="321"/>
      <c r="QKA20" s="321"/>
      <c r="QKB20" s="321"/>
      <c r="QKC20" s="321"/>
      <c r="QKD20" s="321"/>
      <c r="QKE20" s="321"/>
      <c r="QKF20" s="321"/>
      <c r="QKG20" s="321"/>
      <c r="QKH20" s="321"/>
      <c r="QKI20" s="321"/>
      <c r="QKJ20" s="321"/>
      <c r="QKK20" s="321"/>
      <c r="QKL20" s="321"/>
      <c r="QKM20" s="321"/>
      <c r="QKN20" s="321"/>
      <c r="QKO20" s="321"/>
      <c r="QKP20" s="321"/>
      <c r="QKQ20" s="321"/>
      <c r="QKR20" s="321"/>
      <c r="QKS20" s="321"/>
      <c r="QKT20" s="321"/>
      <c r="QKU20" s="321"/>
      <c r="QKV20" s="321"/>
      <c r="QKW20" s="321"/>
      <c r="QKX20" s="321"/>
      <c r="QKY20" s="321"/>
      <c r="QKZ20" s="321"/>
      <c r="QLA20" s="321"/>
      <c r="QLB20" s="321"/>
      <c r="QLC20" s="321"/>
      <c r="QLD20" s="321"/>
      <c r="QLE20" s="321"/>
      <c r="QLF20" s="321"/>
      <c r="QLG20" s="321"/>
      <c r="QLH20" s="321"/>
      <c r="QLI20" s="321"/>
      <c r="QLJ20" s="321"/>
      <c r="QLK20" s="321"/>
      <c r="QLL20" s="321"/>
      <c r="QLM20" s="321"/>
      <c r="QLN20" s="321"/>
      <c r="QLO20" s="321"/>
      <c r="QLP20" s="321"/>
      <c r="QLQ20" s="321"/>
      <c r="QLR20" s="321"/>
      <c r="QLS20" s="321"/>
      <c r="QLT20" s="321"/>
      <c r="QLU20" s="321"/>
      <c r="QLV20" s="321"/>
      <c r="QLW20" s="321"/>
      <c r="QLX20" s="321"/>
      <c r="QLY20" s="321"/>
      <c r="QLZ20" s="321"/>
      <c r="QMA20" s="321"/>
      <c r="QMB20" s="321"/>
      <c r="QMC20" s="321"/>
      <c r="QMD20" s="321"/>
      <c r="QME20" s="321"/>
      <c r="QMF20" s="321"/>
      <c r="QMG20" s="321"/>
      <c r="QMH20" s="321"/>
      <c r="QMI20" s="321"/>
      <c r="QMJ20" s="321"/>
      <c r="QMK20" s="321"/>
      <c r="QML20" s="321"/>
      <c r="QMM20" s="321"/>
      <c r="QMN20" s="321"/>
      <c r="QMO20" s="321"/>
      <c r="QMP20" s="321"/>
      <c r="QMQ20" s="321"/>
      <c r="QMR20" s="321"/>
      <c r="QMS20" s="321"/>
      <c r="QMT20" s="321"/>
      <c r="QMU20" s="321"/>
      <c r="QMV20" s="321"/>
      <c r="QMW20" s="321"/>
      <c r="QMX20" s="321"/>
      <c r="QMY20" s="321"/>
      <c r="QMZ20" s="321"/>
      <c r="QNA20" s="321"/>
      <c r="QNB20" s="321"/>
      <c r="QNC20" s="321"/>
      <c r="QND20" s="321"/>
      <c r="QNE20" s="321"/>
      <c r="QNF20" s="321"/>
      <c r="QNG20" s="321"/>
      <c r="QNH20" s="321"/>
      <c r="QNI20" s="321"/>
      <c r="QNJ20" s="321"/>
      <c r="QNK20" s="321"/>
      <c r="QNL20" s="321"/>
      <c r="QNM20" s="321"/>
      <c r="QNN20" s="321"/>
      <c r="QNO20" s="321"/>
      <c r="QNP20" s="321"/>
      <c r="QNQ20" s="321"/>
      <c r="QNR20" s="321"/>
      <c r="QNS20" s="321"/>
      <c r="QNT20" s="321"/>
      <c r="QNU20" s="321"/>
      <c r="QNV20" s="321"/>
      <c r="QNW20" s="321"/>
      <c r="QNX20" s="321"/>
      <c r="QNY20" s="321"/>
      <c r="QNZ20" s="321"/>
      <c r="QOA20" s="321"/>
      <c r="QOB20" s="321"/>
      <c r="QOC20" s="321"/>
      <c r="QOD20" s="321"/>
      <c r="QOE20" s="321"/>
      <c r="QOF20" s="321"/>
      <c r="QOG20" s="321"/>
      <c r="QOH20" s="321"/>
      <c r="QOI20" s="321"/>
      <c r="QOJ20" s="321"/>
      <c r="QOK20" s="321"/>
      <c r="QOL20" s="321"/>
      <c r="QOM20" s="321"/>
      <c r="QON20" s="321"/>
      <c r="QOO20" s="321"/>
      <c r="QOP20" s="321"/>
      <c r="QOQ20" s="321"/>
      <c r="QOR20" s="321"/>
      <c r="QOS20" s="321"/>
      <c r="QOT20" s="321"/>
      <c r="QOU20" s="321"/>
      <c r="QOV20" s="321"/>
      <c r="QOW20" s="321"/>
      <c r="QOX20" s="321"/>
      <c r="QOY20" s="321"/>
      <c r="QOZ20" s="321"/>
      <c r="QPA20" s="321"/>
      <c r="QPB20" s="321"/>
      <c r="QPC20" s="321"/>
      <c r="QPD20" s="321"/>
      <c r="QPE20" s="321"/>
      <c r="QPF20" s="321"/>
      <c r="QPG20" s="321"/>
      <c r="QPH20" s="321"/>
      <c r="QPI20" s="321"/>
      <c r="QPJ20" s="321"/>
      <c r="QPK20" s="321"/>
      <c r="QPL20" s="321"/>
      <c r="QPM20" s="321"/>
      <c r="QPN20" s="321"/>
      <c r="QPO20" s="321"/>
      <c r="QPP20" s="321"/>
      <c r="QPQ20" s="321"/>
      <c r="QPR20" s="321"/>
      <c r="QPS20" s="321"/>
      <c r="QPT20" s="321"/>
      <c r="QPU20" s="321"/>
      <c r="QPV20" s="321"/>
      <c r="QPW20" s="321"/>
      <c r="QPX20" s="321"/>
      <c r="QPY20" s="321"/>
      <c r="QPZ20" s="321"/>
      <c r="QQA20" s="321"/>
      <c r="QQB20" s="321"/>
      <c r="QQC20" s="321"/>
      <c r="QQD20" s="321"/>
      <c r="QQE20" s="321"/>
      <c r="QQF20" s="321"/>
      <c r="QQG20" s="321"/>
      <c r="QQH20" s="321"/>
      <c r="QQI20" s="321"/>
      <c r="QQJ20" s="321"/>
      <c r="QQK20" s="321"/>
      <c r="QQL20" s="321"/>
      <c r="QQM20" s="321"/>
      <c r="QQN20" s="321"/>
      <c r="QQO20" s="321"/>
      <c r="QQP20" s="321"/>
      <c r="QQQ20" s="321"/>
      <c r="QQR20" s="321"/>
      <c r="QQS20" s="321"/>
      <c r="QQT20" s="321"/>
      <c r="QQU20" s="321"/>
      <c r="QQV20" s="321"/>
      <c r="QQW20" s="321"/>
      <c r="QQX20" s="321"/>
      <c r="QQY20" s="321"/>
      <c r="QQZ20" s="321"/>
      <c r="QRA20" s="321"/>
      <c r="QRB20" s="321"/>
      <c r="QRC20" s="321"/>
      <c r="QRD20" s="321"/>
      <c r="QRE20" s="321"/>
      <c r="QRF20" s="321"/>
      <c r="QRG20" s="321"/>
      <c r="QRH20" s="321"/>
      <c r="QRI20" s="321"/>
      <c r="QRJ20" s="321"/>
      <c r="QRK20" s="321"/>
      <c r="QRL20" s="321"/>
      <c r="QRM20" s="321"/>
      <c r="QRN20" s="321"/>
      <c r="QRO20" s="321"/>
      <c r="QRP20" s="321"/>
      <c r="QRQ20" s="321"/>
      <c r="QRR20" s="321"/>
      <c r="QRS20" s="321"/>
      <c r="QRT20" s="321"/>
      <c r="QRU20" s="321"/>
      <c r="QRV20" s="321"/>
      <c r="QRW20" s="321"/>
      <c r="QRX20" s="321"/>
      <c r="QRY20" s="321"/>
      <c r="QRZ20" s="321"/>
      <c r="QSA20" s="321"/>
      <c r="QSB20" s="321"/>
      <c r="QSC20" s="321"/>
      <c r="QSD20" s="321"/>
      <c r="QSE20" s="321"/>
      <c r="QSF20" s="321"/>
      <c r="QSG20" s="321"/>
      <c r="QSH20" s="321"/>
      <c r="QSI20" s="321"/>
      <c r="QSJ20" s="321"/>
      <c r="QSK20" s="321"/>
      <c r="QSL20" s="321"/>
      <c r="QSM20" s="321"/>
      <c r="QSN20" s="321"/>
      <c r="QSO20" s="321"/>
      <c r="QSP20" s="321"/>
      <c r="QSQ20" s="321"/>
      <c r="QSR20" s="321"/>
      <c r="QSS20" s="321"/>
      <c r="QST20" s="321"/>
      <c r="QSU20" s="321"/>
      <c r="QSV20" s="321"/>
      <c r="QSW20" s="321"/>
      <c r="QSX20" s="321"/>
      <c r="QSY20" s="321"/>
      <c r="QSZ20" s="321"/>
      <c r="QTA20" s="321"/>
      <c r="QTB20" s="321"/>
      <c r="QTC20" s="321"/>
      <c r="QTD20" s="321"/>
      <c r="QTE20" s="321"/>
      <c r="QTF20" s="321"/>
      <c r="QTG20" s="321"/>
      <c r="QTH20" s="321"/>
      <c r="QTI20" s="321"/>
      <c r="QTJ20" s="321"/>
      <c r="QTK20" s="321"/>
      <c r="QTL20" s="321"/>
      <c r="QTM20" s="321"/>
      <c r="QTN20" s="321"/>
      <c r="QTO20" s="321"/>
      <c r="QTP20" s="321"/>
      <c r="QTQ20" s="321"/>
      <c r="QTR20" s="321"/>
      <c r="QTS20" s="321"/>
      <c r="QTT20" s="321"/>
      <c r="QTU20" s="321"/>
      <c r="QTV20" s="321"/>
      <c r="QTW20" s="321"/>
      <c r="QTX20" s="321"/>
      <c r="QTY20" s="321"/>
      <c r="QTZ20" s="321"/>
      <c r="QUA20" s="321"/>
      <c r="QUB20" s="321"/>
      <c r="QUC20" s="321"/>
      <c r="QUD20" s="321"/>
      <c r="QUE20" s="321"/>
      <c r="QUF20" s="321"/>
      <c r="QUG20" s="321"/>
      <c r="QUH20" s="321"/>
      <c r="QUI20" s="321"/>
      <c r="QUJ20" s="321"/>
      <c r="QUK20" s="321"/>
      <c r="QUL20" s="321"/>
      <c r="QUM20" s="321"/>
      <c r="QUN20" s="321"/>
      <c r="QUO20" s="321"/>
      <c r="QUP20" s="321"/>
      <c r="QUQ20" s="321"/>
      <c r="QUR20" s="321"/>
      <c r="QUS20" s="321"/>
      <c r="QUT20" s="321"/>
      <c r="QUU20" s="321"/>
      <c r="QUV20" s="321"/>
      <c r="QUW20" s="321"/>
      <c r="QUX20" s="321"/>
      <c r="QUY20" s="321"/>
      <c r="QUZ20" s="321"/>
      <c r="QVA20" s="321"/>
      <c r="QVB20" s="321"/>
      <c r="QVC20" s="321"/>
      <c r="QVD20" s="321"/>
      <c r="QVE20" s="321"/>
      <c r="QVF20" s="321"/>
      <c r="QVG20" s="321"/>
      <c r="QVH20" s="321"/>
      <c r="QVI20" s="321"/>
      <c r="QVJ20" s="321"/>
      <c r="QVK20" s="321"/>
      <c r="QVL20" s="321"/>
      <c r="QVM20" s="321"/>
      <c r="QVN20" s="321"/>
      <c r="QVO20" s="321"/>
      <c r="QVP20" s="321"/>
      <c r="QVQ20" s="321"/>
      <c r="QVR20" s="321"/>
      <c r="QVS20" s="321"/>
      <c r="QVT20" s="321"/>
      <c r="QVU20" s="321"/>
      <c r="QVV20" s="321"/>
      <c r="QVW20" s="321"/>
      <c r="QVX20" s="321"/>
      <c r="QVY20" s="321"/>
      <c r="QVZ20" s="321"/>
      <c r="QWA20" s="321"/>
      <c r="QWB20" s="321"/>
      <c r="QWC20" s="321"/>
      <c r="QWD20" s="321"/>
      <c r="QWE20" s="321"/>
      <c r="QWF20" s="321"/>
      <c r="QWG20" s="321"/>
      <c r="QWH20" s="321"/>
      <c r="QWI20" s="321"/>
      <c r="QWJ20" s="321"/>
      <c r="QWK20" s="321"/>
      <c r="QWL20" s="321"/>
      <c r="QWM20" s="321"/>
      <c r="QWN20" s="321"/>
      <c r="QWO20" s="321"/>
      <c r="QWP20" s="321"/>
      <c r="QWQ20" s="321"/>
      <c r="QWR20" s="321"/>
      <c r="QWS20" s="321"/>
      <c r="QWT20" s="321"/>
      <c r="QWU20" s="321"/>
      <c r="QWV20" s="321"/>
      <c r="QWW20" s="321"/>
      <c r="QWX20" s="321"/>
      <c r="QWY20" s="321"/>
      <c r="QWZ20" s="321"/>
      <c r="QXA20" s="321"/>
      <c r="QXB20" s="321"/>
      <c r="QXC20" s="321"/>
      <c r="QXD20" s="321"/>
      <c r="QXE20" s="321"/>
      <c r="QXF20" s="321"/>
      <c r="QXG20" s="321"/>
      <c r="QXH20" s="321"/>
      <c r="QXI20" s="321"/>
      <c r="QXJ20" s="321"/>
      <c r="QXK20" s="321"/>
      <c r="QXL20" s="321"/>
      <c r="QXM20" s="321"/>
      <c r="QXN20" s="321"/>
      <c r="QXO20" s="321"/>
      <c r="QXP20" s="321"/>
      <c r="QXQ20" s="321"/>
      <c r="QXR20" s="321"/>
      <c r="QXS20" s="321"/>
      <c r="QXT20" s="321"/>
      <c r="QXU20" s="321"/>
      <c r="QXV20" s="321"/>
      <c r="QXW20" s="321"/>
      <c r="QXX20" s="321"/>
      <c r="QXY20" s="321"/>
      <c r="QXZ20" s="321"/>
      <c r="QYA20" s="321"/>
      <c r="QYB20" s="321"/>
      <c r="QYC20" s="321"/>
      <c r="QYD20" s="321"/>
      <c r="QYE20" s="321"/>
      <c r="QYF20" s="321"/>
      <c r="QYG20" s="321"/>
      <c r="QYH20" s="321"/>
      <c r="QYI20" s="321"/>
      <c r="QYJ20" s="321"/>
      <c r="QYK20" s="321"/>
      <c r="QYL20" s="321"/>
      <c r="QYM20" s="321"/>
      <c r="QYN20" s="321"/>
      <c r="QYO20" s="321"/>
      <c r="QYP20" s="321"/>
      <c r="QYQ20" s="321"/>
      <c r="QYR20" s="321"/>
      <c r="QYS20" s="321"/>
      <c r="QYT20" s="321"/>
      <c r="QYU20" s="321"/>
      <c r="QYV20" s="321"/>
      <c r="QYW20" s="321"/>
      <c r="QYX20" s="321"/>
      <c r="QYY20" s="321"/>
      <c r="QYZ20" s="321"/>
      <c r="QZA20" s="321"/>
      <c r="QZB20" s="321"/>
      <c r="QZC20" s="321"/>
      <c r="QZD20" s="321"/>
      <c r="QZE20" s="321"/>
      <c r="QZF20" s="321"/>
      <c r="QZG20" s="321"/>
      <c r="QZH20" s="321"/>
      <c r="QZI20" s="321"/>
      <c r="QZJ20" s="321"/>
      <c r="QZK20" s="321"/>
      <c r="QZL20" s="321"/>
      <c r="QZM20" s="321"/>
      <c r="QZN20" s="321"/>
      <c r="QZO20" s="321"/>
      <c r="QZP20" s="321"/>
      <c r="QZQ20" s="321"/>
      <c r="QZR20" s="321"/>
      <c r="QZS20" s="321"/>
      <c r="QZT20" s="321"/>
      <c r="QZU20" s="321"/>
      <c r="QZV20" s="321"/>
      <c r="QZW20" s="321"/>
      <c r="QZX20" s="321"/>
      <c r="QZY20" s="321"/>
      <c r="QZZ20" s="321"/>
      <c r="RAA20" s="321"/>
      <c r="RAB20" s="321"/>
      <c r="RAC20" s="321"/>
      <c r="RAD20" s="321"/>
      <c r="RAE20" s="321"/>
      <c r="RAF20" s="321"/>
      <c r="RAG20" s="321"/>
      <c r="RAH20" s="321"/>
      <c r="RAI20" s="321"/>
      <c r="RAJ20" s="321"/>
      <c r="RAK20" s="321"/>
      <c r="RAL20" s="321"/>
      <c r="RAM20" s="321"/>
      <c r="RAN20" s="321"/>
      <c r="RAO20" s="321"/>
      <c r="RAP20" s="321"/>
      <c r="RAQ20" s="321"/>
      <c r="RAR20" s="321"/>
      <c r="RAS20" s="321"/>
      <c r="RAT20" s="321"/>
      <c r="RAU20" s="321"/>
      <c r="RAV20" s="321"/>
      <c r="RAW20" s="321"/>
      <c r="RAX20" s="321"/>
      <c r="RAY20" s="321"/>
      <c r="RAZ20" s="321"/>
      <c r="RBA20" s="321"/>
      <c r="RBB20" s="321"/>
      <c r="RBC20" s="321"/>
      <c r="RBD20" s="321"/>
      <c r="RBE20" s="321"/>
      <c r="RBF20" s="321"/>
      <c r="RBG20" s="321"/>
      <c r="RBH20" s="321"/>
      <c r="RBI20" s="321"/>
      <c r="RBJ20" s="321"/>
      <c r="RBK20" s="321"/>
      <c r="RBL20" s="321"/>
      <c r="RBM20" s="321"/>
      <c r="RBN20" s="321"/>
      <c r="RBO20" s="321"/>
      <c r="RBP20" s="321"/>
      <c r="RBQ20" s="321"/>
      <c r="RBR20" s="321"/>
      <c r="RBS20" s="321"/>
      <c r="RBT20" s="321"/>
      <c r="RBU20" s="321"/>
      <c r="RBV20" s="321"/>
      <c r="RBW20" s="321"/>
      <c r="RBX20" s="321"/>
      <c r="RBY20" s="321"/>
      <c r="RBZ20" s="321"/>
      <c r="RCA20" s="321"/>
      <c r="RCB20" s="321"/>
      <c r="RCC20" s="321"/>
      <c r="RCD20" s="321"/>
      <c r="RCE20" s="321"/>
      <c r="RCF20" s="321"/>
      <c r="RCG20" s="321"/>
      <c r="RCH20" s="321"/>
      <c r="RCI20" s="321"/>
      <c r="RCJ20" s="321"/>
      <c r="RCK20" s="321"/>
      <c r="RCL20" s="321"/>
      <c r="RCM20" s="321"/>
      <c r="RCN20" s="321"/>
      <c r="RCO20" s="321"/>
      <c r="RCP20" s="321"/>
      <c r="RCQ20" s="321"/>
      <c r="RCR20" s="321"/>
      <c r="RCS20" s="321"/>
      <c r="RCT20" s="321"/>
      <c r="RCU20" s="321"/>
      <c r="RCV20" s="321"/>
      <c r="RCW20" s="321"/>
      <c r="RCX20" s="321"/>
      <c r="RCY20" s="321"/>
      <c r="RCZ20" s="321"/>
      <c r="RDA20" s="321"/>
      <c r="RDB20" s="321"/>
      <c r="RDC20" s="321"/>
      <c r="RDD20" s="321"/>
      <c r="RDE20" s="321"/>
      <c r="RDF20" s="321"/>
      <c r="RDG20" s="321"/>
      <c r="RDH20" s="321"/>
      <c r="RDI20" s="321"/>
      <c r="RDJ20" s="321"/>
      <c r="RDK20" s="321"/>
      <c r="RDL20" s="321"/>
      <c r="RDM20" s="321"/>
      <c r="RDN20" s="321"/>
      <c r="RDO20" s="321"/>
      <c r="RDP20" s="321"/>
      <c r="RDQ20" s="321"/>
      <c r="RDR20" s="321"/>
      <c r="RDS20" s="321"/>
      <c r="RDT20" s="321"/>
      <c r="RDU20" s="321"/>
      <c r="RDV20" s="321"/>
      <c r="RDW20" s="321"/>
      <c r="RDX20" s="321"/>
      <c r="RDY20" s="321"/>
      <c r="RDZ20" s="321"/>
      <c r="REA20" s="321"/>
      <c r="REB20" s="321"/>
      <c r="REC20" s="321"/>
      <c r="RED20" s="321"/>
      <c r="REE20" s="321"/>
      <c r="REF20" s="321"/>
      <c r="REG20" s="321"/>
      <c r="REH20" s="321"/>
      <c r="REI20" s="321"/>
      <c r="REJ20" s="321"/>
      <c r="REK20" s="321"/>
      <c r="REL20" s="321"/>
      <c r="REM20" s="321"/>
      <c r="REN20" s="321"/>
      <c r="REO20" s="321"/>
      <c r="REP20" s="321"/>
      <c r="REQ20" s="321"/>
      <c r="RER20" s="321"/>
      <c r="RES20" s="321"/>
      <c r="RET20" s="321"/>
      <c r="REU20" s="321"/>
      <c r="REV20" s="321"/>
      <c r="REW20" s="321"/>
      <c r="REX20" s="321"/>
      <c r="REY20" s="321"/>
      <c r="REZ20" s="321"/>
      <c r="RFA20" s="321"/>
      <c r="RFB20" s="321"/>
      <c r="RFC20" s="321"/>
      <c r="RFD20" s="321"/>
      <c r="RFE20" s="321"/>
      <c r="RFF20" s="321"/>
      <c r="RFG20" s="321"/>
      <c r="RFH20" s="321"/>
      <c r="RFI20" s="321"/>
      <c r="RFJ20" s="321"/>
      <c r="RFK20" s="321"/>
      <c r="RFL20" s="321"/>
      <c r="RFM20" s="321"/>
      <c r="RFN20" s="321"/>
      <c r="RFO20" s="321"/>
      <c r="RFP20" s="321"/>
      <c r="RFQ20" s="321"/>
      <c r="RFR20" s="321"/>
      <c r="RFS20" s="321"/>
      <c r="RFT20" s="321"/>
      <c r="RFU20" s="321"/>
      <c r="RFV20" s="321"/>
      <c r="RFW20" s="321"/>
      <c r="RFX20" s="321"/>
      <c r="RFY20" s="321"/>
      <c r="RFZ20" s="321"/>
      <c r="RGA20" s="321"/>
      <c r="RGB20" s="321"/>
      <c r="RGC20" s="321"/>
      <c r="RGD20" s="321"/>
      <c r="RGE20" s="321"/>
      <c r="RGF20" s="321"/>
      <c r="RGG20" s="321"/>
      <c r="RGH20" s="321"/>
      <c r="RGI20" s="321"/>
      <c r="RGJ20" s="321"/>
      <c r="RGK20" s="321"/>
      <c r="RGL20" s="321"/>
      <c r="RGM20" s="321"/>
      <c r="RGN20" s="321"/>
      <c r="RGO20" s="321"/>
      <c r="RGP20" s="321"/>
      <c r="RGQ20" s="321"/>
      <c r="RGR20" s="321"/>
      <c r="RGS20" s="321"/>
      <c r="RGT20" s="321"/>
      <c r="RGU20" s="321"/>
      <c r="RGV20" s="321"/>
      <c r="RGW20" s="321"/>
      <c r="RGX20" s="321"/>
      <c r="RGY20" s="321"/>
      <c r="RGZ20" s="321"/>
      <c r="RHA20" s="321"/>
      <c r="RHB20" s="321"/>
      <c r="RHC20" s="321"/>
      <c r="RHD20" s="321"/>
      <c r="RHE20" s="321"/>
      <c r="RHF20" s="321"/>
      <c r="RHG20" s="321"/>
      <c r="RHH20" s="321"/>
      <c r="RHI20" s="321"/>
      <c r="RHJ20" s="321"/>
      <c r="RHK20" s="321"/>
      <c r="RHL20" s="321"/>
      <c r="RHM20" s="321"/>
      <c r="RHN20" s="321"/>
      <c r="RHO20" s="321"/>
      <c r="RHP20" s="321"/>
      <c r="RHQ20" s="321"/>
      <c r="RHR20" s="321"/>
      <c r="RHS20" s="321"/>
      <c r="RHT20" s="321"/>
      <c r="RHU20" s="321"/>
      <c r="RHV20" s="321"/>
      <c r="RHW20" s="321"/>
      <c r="RHX20" s="321"/>
      <c r="RHY20" s="321"/>
      <c r="RHZ20" s="321"/>
      <c r="RIA20" s="321"/>
      <c r="RIB20" s="321"/>
      <c r="RIC20" s="321"/>
      <c r="RID20" s="321"/>
      <c r="RIE20" s="321"/>
      <c r="RIF20" s="321"/>
      <c r="RIG20" s="321"/>
      <c r="RIH20" s="321"/>
      <c r="RII20" s="321"/>
      <c r="RIJ20" s="321"/>
      <c r="RIK20" s="321"/>
      <c r="RIL20" s="321"/>
      <c r="RIM20" s="321"/>
      <c r="RIN20" s="321"/>
      <c r="RIO20" s="321"/>
      <c r="RIP20" s="321"/>
      <c r="RIQ20" s="321"/>
      <c r="RIR20" s="321"/>
      <c r="RIS20" s="321"/>
      <c r="RIT20" s="321"/>
      <c r="RIU20" s="321"/>
      <c r="RIV20" s="321"/>
      <c r="RIW20" s="321"/>
      <c r="RIX20" s="321"/>
      <c r="RIY20" s="321"/>
      <c r="RIZ20" s="321"/>
      <c r="RJA20" s="321"/>
      <c r="RJB20" s="321"/>
      <c r="RJC20" s="321"/>
      <c r="RJD20" s="321"/>
      <c r="RJE20" s="321"/>
      <c r="RJF20" s="321"/>
      <c r="RJG20" s="321"/>
      <c r="RJH20" s="321"/>
      <c r="RJI20" s="321"/>
      <c r="RJJ20" s="321"/>
      <c r="RJK20" s="321"/>
      <c r="RJL20" s="321"/>
      <c r="RJM20" s="321"/>
      <c r="RJN20" s="321"/>
      <c r="RJO20" s="321"/>
      <c r="RJP20" s="321"/>
      <c r="RJQ20" s="321"/>
      <c r="RJR20" s="321"/>
      <c r="RJS20" s="321"/>
      <c r="RJT20" s="321"/>
      <c r="RJU20" s="321"/>
      <c r="RJV20" s="321"/>
      <c r="RJW20" s="321"/>
      <c r="RJX20" s="321"/>
      <c r="RJY20" s="321"/>
      <c r="RJZ20" s="321"/>
      <c r="RKA20" s="321"/>
      <c r="RKB20" s="321"/>
      <c r="RKC20" s="321"/>
      <c r="RKD20" s="321"/>
      <c r="RKE20" s="321"/>
      <c r="RKF20" s="321"/>
      <c r="RKG20" s="321"/>
      <c r="RKH20" s="321"/>
      <c r="RKI20" s="321"/>
      <c r="RKJ20" s="321"/>
      <c r="RKK20" s="321"/>
      <c r="RKL20" s="321"/>
      <c r="RKM20" s="321"/>
      <c r="RKN20" s="321"/>
      <c r="RKO20" s="321"/>
      <c r="RKP20" s="321"/>
      <c r="RKQ20" s="321"/>
      <c r="RKR20" s="321"/>
      <c r="RKS20" s="321"/>
      <c r="RKT20" s="321"/>
      <c r="RKU20" s="321"/>
      <c r="RKV20" s="321"/>
      <c r="RKW20" s="321"/>
      <c r="RKX20" s="321"/>
      <c r="RKY20" s="321"/>
      <c r="RKZ20" s="321"/>
      <c r="RLA20" s="321"/>
      <c r="RLB20" s="321"/>
      <c r="RLC20" s="321"/>
      <c r="RLD20" s="321"/>
      <c r="RLE20" s="321"/>
      <c r="RLF20" s="321"/>
      <c r="RLG20" s="321"/>
      <c r="RLH20" s="321"/>
      <c r="RLI20" s="321"/>
      <c r="RLJ20" s="321"/>
      <c r="RLK20" s="321"/>
      <c r="RLL20" s="321"/>
      <c r="RLM20" s="321"/>
      <c r="RLN20" s="321"/>
      <c r="RLO20" s="321"/>
      <c r="RLP20" s="321"/>
      <c r="RLQ20" s="321"/>
      <c r="RLR20" s="321"/>
      <c r="RLS20" s="321"/>
      <c r="RLT20" s="321"/>
      <c r="RLU20" s="321"/>
      <c r="RLV20" s="321"/>
      <c r="RLW20" s="321"/>
      <c r="RLX20" s="321"/>
      <c r="RLY20" s="321"/>
      <c r="RLZ20" s="321"/>
      <c r="RMA20" s="321"/>
      <c r="RMB20" s="321"/>
      <c r="RMC20" s="321"/>
      <c r="RMD20" s="321"/>
      <c r="RME20" s="321"/>
      <c r="RMF20" s="321"/>
      <c r="RMG20" s="321"/>
      <c r="RMH20" s="321"/>
      <c r="RMI20" s="321"/>
      <c r="RMJ20" s="321"/>
      <c r="RMK20" s="321"/>
      <c r="RML20" s="321"/>
      <c r="RMM20" s="321"/>
      <c r="RMN20" s="321"/>
      <c r="RMO20" s="321"/>
      <c r="RMP20" s="321"/>
      <c r="RMQ20" s="321"/>
      <c r="RMR20" s="321"/>
      <c r="RMS20" s="321"/>
      <c r="RMT20" s="321"/>
      <c r="RMU20" s="321"/>
      <c r="RMV20" s="321"/>
      <c r="RMW20" s="321"/>
      <c r="RMX20" s="321"/>
      <c r="RMY20" s="321"/>
      <c r="RMZ20" s="321"/>
      <c r="RNA20" s="321"/>
      <c r="RNB20" s="321"/>
      <c r="RNC20" s="321"/>
      <c r="RND20" s="321"/>
      <c r="RNE20" s="321"/>
      <c r="RNF20" s="321"/>
      <c r="RNG20" s="321"/>
      <c r="RNH20" s="321"/>
      <c r="RNI20" s="321"/>
      <c r="RNJ20" s="321"/>
      <c r="RNK20" s="321"/>
      <c r="RNL20" s="321"/>
      <c r="RNM20" s="321"/>
      <c r="RNN20" s="321"/>
      <c r="RNO20" s="321"/>
      <c r="RNP20" s="321"/>
      <c r="RNQ20" s="321"/>
      <c r="RNR20" s="321"/>
      <c r="RNS20" s="321"/>
      <c r="RNT20" s="321"/>
      <c r="RNU20" s="321"/>
      <c r="RNV20" s="321"/>
      <c r="RNW20" s="321"/>
      <c r="RNX20" s="321"/>
      <c r="RNY20" s="321"/>
      <c r="RNZ20" s="321"/>
      <c r="ROA20" s="321"/>
      <c r="ROB20" s="321"/>
      <c r="ROC20" s="321"/>
      <c r="ROD20" s="321"/>
      <c r="ROE20" s="321"/>
      <c r="ROF20" s="321"/>
      <c r="ROG20" s="321"/>
      <c r="ROH20" s="321"/>
      <c r="ROI20" s="321"/>
      <c r="ROJ20" s="321"/>
      <c r="ROK20" s="321"/>
      <c r="ROL20" s="321"/>
      <c r="ROM20" s="321"/>
      <c r="RON20" s="321"/>
      <c r="ROO20" s="321"/>
      <c r="ROP20" s="321"/>
      <c r="ROQ20" s="321"/>
      <c r="ROR20" s="321"/>
      <c r="ROS20" s="321"/>
      <c r="ROT20" s="321"/>
      <c r="ROU20" s="321"/>
      <c r="ROV20" s="321"/>
      <c r="ROW20" s="321"/>
      <c r="ROX20" s="321"/>
      <c r="ROY20" s="321"/>
      <c r="ROZ20" s="321"/>
      <c r="RPA20" s="321"/>
      <c r="RPB20" s="321"/>
      <c r="RPC20" s="321"/>
      <c r="RPD20" s="321"/>
      <c r="RPE20" s="321"/>
      <c r="RPF20" s="321"/>
      <c r="RPG20" s="321"/>
      <c r="RPH20" s="321"/>
      <c r="RPI20" s="321"/>
      <c r="RPJ20" s="321"/>
      <c r="RPK20" s="321"/>
      <c r="RPL20" s="321"/>
      <c r="RPM20" s="321"/>
      <c r="RPN20" s="321"/>
      <c r="RPO20" s="321"/>
      <c r="RPP20" s="321"/>
      <c r="RPQ20" s="321"/>
      <c r="RPR20" s="321"/>
      <c r="RPS20" s="321"/>
      <c r="RPT20" s="321"/>
      <c r="RPU20" s="321"/>
      <c r="RPV20" s="321"/>
      <c r="RPW20" s="321"/>
      <c r="RPX20" s="321"/>
      <c r="RPY20" s="321"/>
      <c r="RPZ20" s="321"/>
      <c r="RQA20" s="321"/>
      <c r="RQB20" s="321"/>
      <c r="RQC20" s="321"/>
      <c r="RQD20" s="321"/>
      <c r="RQE20" s="321"/>
      <c r="RQF20" s="321"/>
      <c r="RQG20" s="321"/>
      <c r="RQH20" s="321"/>
      <c r="RQI20" s="321"/>
      <c r="RQJ20" s="321"/>
      <c r="RQK20" s="321"/>
      <c r="RQL20" s="321"/>
      <c r="RQM20" s="321"/>
      <c r="RQN20" s="321"/>
      <c r="RQO20" s="321"/>
      <c r="RQP20" s="321"/>
      <c r="RQQ20" s="321"/>
      <c r="RQR20" s="321"/>
      <c r="RQS20" s="321"/>
      <c r="RQT20" s="321"/>
      <c r="RQU20" s="321"/>
      <c r="RQV20" s="321"/>
      <c r="RQW20" s="321"/>
      <c r="RQX20" s="321"/>
      <c r="RQY20" s="321"/>
      <c r="RQZ20" s="321"/>
      <c r="RRA20" s="321"/>
      <c r="RRB20" s="321"/>
      <c r="RRC20" s="321"/>
      <c r="RRD20" s="321"/>
      <c r="RRE20" s="321"/>
      <c r="RRF20" s="321"/>
      <c r="RRG20" s="321"/>
      <c r="RRH20" s="321"/>
      <c r="RRI20" s="321"/>
      <c r="RRJ20" s="321"/>
      <c r="RRK20" s="321"/>
      <c r="RRL20" s="321"/>
      <c r="RRM20" s="321"/>
      <c r="RRN20" s="321"/>
      <c r="RRO20" s="321"/>
      <c r="RRP20" s="321"/>
      <c r="RRQ20" s="321"/>
      <c r="RRR20" s="321"/>
      <c r="RRS20" s="321"/>
      <c r="RRT20" s="321"/>
      <c r="RRU20" s="321"/>
      <c r="RRV20" s="321"/>
      <c r="RRW20" s="321"/>
      <c r="RRX20" s="321"/>
      <c r="RRY20" s="321"/>
      <c r="RRZ20" s="321"/>
      <c r="RSA20" s="321"/>
      <c r="RSB20" s="321"/>
      <c r="RSC20" s="321"/>
      <c r="RSD20" s="321"/>
      <c r="RSE20" s="321"/>
      <c r="RSF20" s="321"/>
      <c r="RSG20" s="321"/>
      <c r="RSH20" s="321"/>
      <c r="RSI20" s="321"/>
      <c r="RSJ20" s="321"/>
      <c r="RSK20" s="321"/>
      <c r="RSL20" s="321"/>
      <c r="RSM20" s="321"/>
      <c r="RSN20" s="321"/>
      <c r="RSO20" s="321"/>
      <c r="RSP20" s="321"/>
      <c r="RSQ20" s="321"/>
      <c r="RSR20" s="321"/>
      <c r="RSS20" s="321"/>
      <c r="RST20" s="321"/>
      <c r="RSU20" s="321"/>
      <c r="RSV20" s="321"/>
      <c r="RSW20" s="321"/>
      <c r="RSX20" s="321"/>
      <c r="RSY20" s="321"/>
      <c r="RSZ20" s="321"/>
      <c r="RTA20" s="321"/>
      <c r="RTB20" s="321"/>
      <c r="RTC20" s="321"/>
      <c r="RTD20" s="321"/>
      <c r="RTE20" s="321"/>
      <c r="RTF20" s="321"/>
      <c r="RTG20" s="321"/>
      <c r="RTH20" s="321"/>
      <c r="RTI20" s="321"/>
      <c r="RTJ20" s="321"/>
      <c r="RTK20" s="321"/>
      <c r="RTL20" s="321"/>
      <c r="RTM20" s="321"/>
      <c r="RTN20" s="321"/>
      <c r="RTO20" s="321"/>
      <c r="RTP20" s="321"/>
      <c r="RTQ20" s="321"/>
      <c r="RTR20" s="321"/>
      <c r="RTS20" s="321"/>
      <c r="RTT20" s="321"/>
      <c r="RTU20" s="321"/>
      <c r="RTV20" s="321"/>
      <c r="RTW20" s="321"/>
      <c r="RTX20" s="321"/>
      <c r="RTY20" s="321"/>
      <c r="RTZ20" s="321"/>
      <c r="RUA20" s="321"/>
      <c r="RUB20" s="321"/>
      <c r="RUC20" s="321"/>
      <c r="RUD20" s="321"/>
      <c r="RUE20" s="321"/>
      <c r="RUF20" s="321"/>
      <c r="RUG20" s="321"/>
      <c r="RUH20" s="321"/>
      <c r="RUI20" s="321"/>
      <c r="RUJ20" s="321"/>
      <c r="RUK20" s="321"/>
      <c r="RUL20" s="321"/>
      <c r="RUM20" s="321"/>
      <c r="RUN20" s="321"/>
      <c r="RUO20" s="321"/>
      <c r="RUP20" s="321"/>
      <c r="RUQ20" s="321"/>
      <c r="RUR20" s="321"/>
      <c r="RUS20" s="321"/>
      <c r="RUT20" s="321"/>
      <c r="RUU20" s="321"/>
      <c r="RUV20" s="321"/>
      <c r="RUW20" s="321"/>
      <c r="RUX20" s="321"/>
      <c r="RUY20" s="321"/>
      <c r="RUZ20" s="321"/>
      <c r="RVA20" s="321"/>
      <c r="RVB20" s="321"/>
      <c r="RVC20" s="321"/>
      <c r="RVD20" s="321"/>
      <c r="RVE20" s="321"/>
      <c r="RVF20" s="321"/>
      <c r="RVG20" s="321"/>
      <c r="RVH20" s="321"/>
      <c r="RVI20" s="321"/>
      <c r="RVJ20" s="321"/>
      <c r="RVK20" s="321"/>
      <c r="RVL20" s="321"/>
      <c r="RVM20" s="321"/>
      <c r="RVN20" s="321"/>
      <c r="RVO20" s="321"/>
      <c r="RVP20" s="321"/>
      <c r="RVQ20" s="321"/>
      <c r="RVR20" s="321"/>
      <c r="RVS20" s="321"/>
      <c r="RVT20" s="321"/>
      <c r="RVU20" s="321"/>
      <c r="RVV20" s="321"/>
      <c r="RVW20" s="321"/>
      <c r="RVX20" s="321"/>
      <c r="RVY20" s="321"/>
      <c r="RVZ20" s="321"/>
      <c r="RWA20" s="321"/>
      <c r="RWB20" s="321"/>
      <c r="RWC20" s="321"/>
      <c r="RWD20" s="321"/>
      <c r="RWE20" s="321"/>
      <c r="RWF20" s="321"/>
      <c r="RWG20" s="321"/>
      <c r="RWH20" s="321"/>
      <c r="RWI20" s="321"/>
      <c r="RWJ20" s="321"/>
      <c r="RWK20" s="321"/>
      <c r="RWL20" s="321"/>
      <c r="RWM20" s="321"/>
      <c r="RWN20" s="321"/>
      <c r="RWO20" s="321"/>
      <c r="RWP20" s="321"/>
      <c r="RWQ20" s="321"/>
      <c r="RWR20" s="321"/>
      <c r="RWS20" s="321"/>
      <c r="RWT20" s="321"/>
      <c r="RWU20" s="321"/>
      <c r="RWV20" s="321"/>
      <c r="RWW20" s="321"/>
      <c r="RWX20" s="321"/>
      <c r="RWY20" s="321"/>
      <c r="RWZ20" s="321"/>
      <c r="RXA20" s="321"/>
      <c r="RXB20" s="321"/>
      <c r="RXC20" s="321"/>
      <c r="RXD20" s="321"/>
      <c r="RXE20" s="321"/>
      <c r="RXF20" s="321"/>
      <c r="RXG20" s="321"/>
      <c r="RXH20" s="321"/>
      <c r="RXI20" s="321"/>
      <c r="RXJ20" s="321"/>
      <c r="RXK20" s="321"/>
      <c r="RXL20" s="321"/>
      <c r="RXM20" s="321"/>
      <c r="RXN20" s="321"/>
      <c r="RXO20" s="321"/>
      <c r="RXP20" s="321"/>
      <c r="RXQ20" s="321"/>
      <c r="RXR20" s="321"/>
      <c r="RXS20" s="321"/>
      <c r="RXT20" s="321"/>
      <c r="RXU20" s="321"/>
      <c r="RXV20" s="321"/>
      <c r="RXW20" s="321"/>
      <c r="RXX20" s="321"/>
      <c r="RXY20" s="321"/>
      <c r="RXZ20" s="321"/>
      <c r="RYA20" s="321"/>
      <c r="RYB20" s="321"/>
      <c r="RYC20" s="321"/>
      <c r="RYD20" s="321"/>
      <c r="RYE20" s="321"/>
      <c r="RYF20" s="321"/>
      <c r="RYG20" s="321"/>
      <c r="RYH20" s="321"/>
      <c r="RYI20" s="321"/>
      <c r="RYJ20" s="321"/>
      <c r="RYK20" s="321"/>
      <c r="RYL20" s="321"/>
      <c r="RYM20" s="321"/>
      <c r="RYN20" s="321"/>
      <c r="RYO20" s="321"/>
      <c r="RYP20" s="321"/>
      <c r="RYQ20" s="321"/>
      <c r="RYR20" s="321"/>
      <c r="RYS20" s="321"/>
      <c r="RYT20" s="321"/>
      <c r="RYU20" s="321"/>
      <c r="RYV20" s="321"/>
      <c r="RYW20" s="321"/>
      <c r="RYX20" s="321"/>
      <c r="RYY20" s="321"/>
      <c r="RYZ20" s="321"/>
      <c r="RZA20" s="321"/>
      <c r="RZB20" s="321"/>
      <c r="RZC20" s="321"/>
      <c r="RZD20" s="321"/>
      <c r="RZE20" s="321"/>
      <c r="RZF20" s="321"/>
      <c r="RZG20" s="321"/>
      <c r="RZH20" s="321"/>
      <c r="RZI20" s="321"/>
      <c r="RZJ20" s="321"/>
      <c r="RZK20" s="321"/>
      <c r="RZL20" s="321"/>
      <c r="RZM20" s="321"/>
      <c r="RZN20" s="321"/>
      <c r="RZO20" s="321"/>
      <c r="RZP20" s="321"/>
      <c r="RZQ20" s="321"/>
      <c r="RZR20" s="321"/>
      <c r="RZS20" s="321"/>
      <c r="RZT20" s="321"/>
      <c r="RZU20" s="321"/>
      <c r="RZV20" s="321"/>
      <c r="RZW20" s="321"/>
      <c r="RZX20" s="321"/>
      <c r="RZY20" s="321"/>
      <c r="RZZ20" s="321"/>
      <c r="SAA20" s="321"/>
      <c r="SAB20" s="321"/>
      <c r="SAC20" s="321"/>
      <c r="SAD20" s="321"/>
      <c r="SAE20" s="321"/>
      <c r="SAF20" s="321"/>
      <c r="SAG20" s="321"/>
      <c r="SAH20" s="321"/>
      <c r="SAI20" s="321"/>
      <c r="SAJ20" s="321"/>
      <c r="SAK20" s="321"/>
      <c r="SAL20" s="321"/>
      <c r="SAM20" s="321"/>
      <c r="SAN20" s="321"/>
      <c r="SAO20" s="321"/>
      <c r="SAP20" s="321"/>
      <c r="SAQ20" s="321"/>
      <c r="SAR20" s="321"/>
      <c r="SAS20" s="321"/>
      <c r="SAT20" s="321"/>
      <c r="SAU20" s="321"/>
      <c r="SAV20" s="321"/>
      <c r="SAW20" s="321"/>
      <c r="SAX20" s="321"/>
      <c r="SAY20" s="321"/>
      <c r="SAZ20" s="321"/>
      <c r="SBA20" s="321"/>
      <c r="SBB20" s="321"/>
      <c r="SBC20" s="321"/>
      <c r="SBD20" s="321"/>
      <c r="SBE20" s="321"/>
      <c r="SBF20" s="321"/>
      <c r="SBG20" s="321"/>
      <c r="SBH20" s="321"/>
      <c r="SBI20" s="321"/>
      <c r="SBJ20" s="321"/>
      <c r="SBK20" s="321"/>
      <c r="SBL20" s="321"/>
      <c r="SBM20" s="321"/>
      <c r="SBN20" s="321"/>
      <c r="SBO20" s="321"/>
      <c r="SBP20" s="321"/>
      <c r="SBQ20" s="321"/>
      <c r="SBR20" s="321"/>
      <c r="SBS20" s="321"/>
      <c r="SBT20" s="321"/>
      <c r="SBU20" s="321"/>
      <c r="SBV20" s="321"/>
      <c r="SBW20" s="321"/>
      <c r="SBX20" s="321"/>
      <c r="SBY20" s="321"/>
      <c r="SBZ20" s="321"/>
      <c r="SCA20" s="321"/>
      <c r="SCB20" s="321"/>
      <c r="SCC20" s="321"/>
      <c r="SCD20" s="321"/>
      <c r="SCE20" s="321"/>
      <c r="SCF20" s="321"/>
      <c r="SCG20" s="321"/>
      <c r="SCH20" s="321"/>
      <c r="SCI20" s="321"/>
      <c r="SCJ20" s="321"/>
      <c r="SCK20" s="321"/>
      <c r="SCL20" s="321"/>
      <c r="SCM20" s="321"/>
      <c r="SCN20" s="321"/>
      <c r="SCO20" s="321"/>
      <c r="SCP20" s="321"/>
      <c r="SCQ20" s="321"/>
      <c r="SCR20" s="321"/>
      <c r="SCS20" s="321"/>
      <c r="SCT20" s="321"/>
      <c r="SCU20" s="321"/>
      <c r="SCV20" s="321"/>
      <c r="SCW20" s="321"/>
      <c r="SCX20" s="321"/>
      <c r="SCY20" s="321"/>
      <c r="SCZ20" s="321"/>
      <c r="SDA20" s="321"/>
      <c r="SDB20" s="321"/>
      <c r="SDC20" s="321"/>
      <c r="SDD20" s="321"/>
      <c r="SDE20" s="321"/>
      <c r="SDF20" s="321"/>
      <c r="SDG20" s="321"/>
      <c r="SDH20" s="321"/>
      <c r="SDI20" s="321"/>
      <c r="SDJ20" s="321"/>
      <c r="SDK20" s="321"/>
      <c r="SDL20" s="321"/>
      <c r="SDM20" s="321"/>
      <c r="SDN20" s="321"/>
      <c r="SDO20" s="321"/>
      <c r="SDP20" s="321"/>
      <c r="SDQ20" s="321"/>
      <c r="SDR20" s="321"/>
      <c r="SDS20" s="321"/>
      <c r="SDT20" s="321"/>
      <c r="SDU20" s="321"/>
      <c r="SDV20" s="321"/>
      <c r="SDW20" s="321"/>
      <c r="SDX20" s="321"/>
      <c r="SDY20" s="321"/>
      <c r="SDZ20" s="321"/>
      <c r="SEA20" s="321"/>
      <c r="SEB20" s="321"/>
      <c r="SEC20" s="321"/>
      <c r="SED20" s="321"/>
      <c r="SEE20" s="321"/>
      <c r="SEF20" s="321"/>
      <c r="SEG20" s="321"/>
      <c r="SEH20" s="321"/>
      <c r="SEI20" s="321"/>
      <c r="SEJ20" s="321"/>
      <c r="SEK20" s="321"/>
      <c r="SEL20" s="321"/>
      <c r="SEM20" s="321"/>
      <c r="SEN20" s="321"/>
      <c r="SEO20" s="321"/>
      <c r="SEP20" s="321"/>
      <c r="SEQ20" s="321"/>
      <c r="SER20" s="321"/>
      <c r="SES20" s="321"/>
      <c r="SET20" s="321"/>
      <c r="SEU20" s="321"/>
      <c r="SEV20" s="321"/>
      <c r="SEW20" s="321"/>
      <c r="SEX20" s="321"/>
      <c r="SEY20" s="321"/>
      <c r="SEZ20" s="321"/>
      <c r="SFA20" s="321"/>
      <c r="SFB20" s="321"/>
      <c r="SFC20" s="321"/>
      <c r="SFD20" s="321"/>
      <c r="SFE20" s="321"/>
      <c r="SFF20" s="321"/>
      <c r="SFG20" s="321"/>
      <c r="SFH20" s="321"/>
      <c r="SFI20" s="321"/>
      <c r="SFJ20" s="321"/>
      <c r="SFK20" s="321"/>
      <c r="SFL20" s="321"/>
      <c r="SFM20" s="321"/>
      <c r="SFN20" s="321"/>
      <c r="SFO20" s="321"/>
      <c r="SFP20" s="321"/>
      <c r="SFQ20" s="321"/>
      <c r="SFR20" s="321"/>
      <c r="SFS20" s="321"/>
      <c r="SFT20" s="321"/>
      <c r="SFU20" s="321"/>
      <c r="SFV20" s="321"/>
      <c r="SFW20" s="321"/>
      <c r="SFX20" s="321"/>
      <c r="SFY20" s="321"/>
      <c r="SFZ20" s="321"/>
      <c r="SGA20" s="321"/>
      <c r="SGB20" s="321"/>
      <c r="SGC20" s="321"/>
      <c r="SGD20" s="321"/>
      <c r="SGE20" s="321"/>
      <c r="SGF20" s="321"/>
      <c r="SGG20" s="321"/>
      <c r="SGH20" s="321"/>
      <c r="SGI20" s="321"/>
      <c r="SGJ20" s="321"/>
      <c r="SGK20" s="321"/>
      <c r="SGL20" s="321"/>
      <c r="SGM20" s="321"/>
      <c r="SGN20" s="321"/>
      <c r="SGO20" s="321"/>
      <c r="SGP20" s="321"/>
      <c r="SGQ20" s="321"/>
      <c r="SGR20" s="321"/>
      <c r="SGS20" s="321"/>
      <c r="SGT20" s="321"/>
      <c r="SGU20" s="321"/>
      <c r="SGV20" s="321"/>
      <c r="SGW20" s="321"/>
      <c r="SGX20" s="321"/>
      <c r="SGY20" s="321"/>
      <c r="SGZ20" s="321"/>
      <c r="SHA20" s="321"/>
      <c r="SHB20" s="321"/>
      <c r="SHC20" s="321"/>
      <c r="SHD20" s="321"/>
      <c r="SHE20" s="321"/>
      <c r="SHF20" s="321"/>
      <c r="SHG20" s="321"/>
      <c r="SHH20" s="321"/>
      <c r="SHI20" s="321"/>
      <c r="SHJ20" s="321"/>
      <c r="SHK20" s="321"/>
      <c r="SHL20" s="321"/>
      <c r="SHM20" s="321"/>
      <c r="SHN20" s="321"/>
      <c r="SHO20" s="321"/>
      <c r="SHP20" s="321"/>
      <c r="SHQ20" s="321"/>
      <c r="SHR20" s="321"/>
      <c r="SHS20" s="321"/>
      <c r="SHT20" s="321"/>
      <c r="SHU20" s="321"/>
      <c r="SHV20" s="321"/>
      <c r="SHW20" s="321"/>
      <c r="SHX20" s="321"/>
      <c r="SHY20" s="321"/>
      <c r="SHZ20" s="321"/>
      <c r="SIA20" s="321"/>
      <c r="SIB20" s="321"/>
      <c r="SIC20" s="321"/>
      <c r="SID20" s="321"/>
      <c r="SIE20" s="321"/>
      <c r="SIF20" s="321"/>
      <c r="SIG20" s="321"/>
      <c r="SIH20" s="321"/>
      <c r="SII20" s="321"/>
      <c r="SIJ20" s="321"/>
      <c r="SIK20" s="321"/>
      <c r="SIL20" s="321"/>
      <c r="SIM20" s="321"/>
      <c r="SIN20" s="321"/>
      <c r="SIO20" s="321"/>
      <c r="SIP20" s="321"/>
      <c r="SIQ20" s="321"/>
      <c r="SIR20" s="321"/>
      <c r="SIS20" s="321"/>
      <c r="SIT20" s="321"/>
      <c r="SIU20" s="321"/>
      <c r="SIV20" s="321"/>
      <c r="SIW20" s="321"/>
      <c r="SIX20" s="321"/>
      <c r="SIY20" s="321"/>
      <c r="SIZ20" s="321"/>
      <c r="SJA20" s="321"/>
      <c r="SJB20" s="321"/>
      <c r="SJC20" s="321"/>
      <c r="SJD20" s="321"/>
      <c r="SJE20" s="321"/>
      <c r="SJF20" s="321"/>
      <c r="SJG20" s="321"/>
      <c r="SJH20" s="321"/>
      <c r="SJI20" s="321"/>
      <c r="SJJ20" s="321"/>
      <c r="SJK20" s="321"/>
      <c r="SJL20" s="321"/>
      <c r="SJM20" s="321"/>
      <c r="SJN20" s="321"/>
      <c r="SJO20" s="321"/>
      <c r="SJP20" s="321"/>
      <c r="SJQ20" s="321"/>
      <c r="SJR20" s="321"/>
      <c r="SJS20" s="321"/>
      <c r="SJT20" s="321"/>
      <c r="SJU20" s="321"/>
      <c r="SJV20" s="321"/>
      <c r="SJW20" s="321"/>
      <c r="SJX20" s="321"/>
      <c r="SJY20" s="321"/>
      <c r="SJZ20" s="321"/>
      <c r="SKA20" s="321"/>
      <c r="SKB20" s="321"/>
      <c r="SKC20" s="321"/>
      <c r="SKD20" s="321"/>
      <c r="SKE20" s="321"/>
      <c r="SKF20" s="321"/>
      <c r="SKG20" s="321"/>
      <c r="SKH20" s="321"/>
      <c r="SKI20" s="321"/>
      <c r="SKJ20" s="321"/>
      <c r="SKK20" s="321"/>
      <c r="SKL20" s="321"/>
      <c r="SKM20" s="321"/>
      <c r="SKN20" s="321"/>
      <c r="SKO20" s="321"/>
      <c r="SKP20" s="321"/>
      <c r="SKQ20" s="321"/>
      <c r="SKR20" s="321"/>
      <c r="SKS20" s="321"/>
      <c r="SKT20" s="321"/>
      <c r="SKU20" s="321"/>
      <c r="SKV20" s="321"/>
      <c r="SKW20" s="321"/>
      <c r="SKX20" s="321"/>
      <c r="SKY20" s="321"/>
      <c r="SKZ20" s="321"/>
      <c r="SLA20" s="321"/>
      <c r="SLB20" s="321"/>
      <c r="SLC20" s="321"/>
      <c r="SLD20" s="321"/>
      <c r="SLE20" s="321"/>
      <c r="SLF20" s="321"/>
      <c r="SLG20" s="321"/>
      <c r="SLH20" s="321"/>
      <c r="SLI20" s="321"/>
      <c r="SLJ20" s="321"/>
      <c r="SLK20" s="321"/>
      <c r="SLL20" s="321"/>
      <c r="SLM20" s="321"/>
      <c r="SLN20" s="321"/>
      <c r="SLO20" s="321"/>
      <c r="SLP20" s="321"/>
      <c r="SLQ20" s="321"/>
      <c r="SLR20" s="321"/>
      <c r="SLS20" s="321"/>
      <c r="SLT20" s="321"/>
      <c r="SLU20" s="321"/>
      <c r="SLV20" s="321"/>
      <c r="SLW20" s="321"/>
      <c r="SLX20" s="321"/>
      <c r="SLY20" s="321"/>
      <c r="SLZ20" s="321"/>
      <c r="SMA20" s="321"/>
      <c r="SMB20" s="321"/>
      <c r="SMC20" s="321"/>
      <c r="SMD20" s="321"/>
      <c r="SME20" s="321"/>
      <c r="SMF20" s="321"/>
      <c r="SMG20" s="321"/>
      <c r="SMH20" s="321"/>
      <c r="SMI20" s="321"/>
      <c r="SMJ20" s="321"/>
      <c r="SMK20" s="321"/>
      <c r="SML20" s="321"/>
      <c r="SMM20" s="321"/>
      <c r="SMN20" s="321"/>
      <c r="SMO20" s="321"/>
      <c r="SMP20" s="321"/>
      <c r="SMQ20" s="321"/>
      <c r="SMR20" s="321"/>
      <c r="SMS20" s="321"/>
      <c r="SMT20" s="321"/>
      <c r="SMU20" s="321"/>
      <c r="SMV20" s="321"/>
      <c r="SMW20" s="321"/>
      <c r="SMX20" s="321"/>
      <c r="SMY20" s="321"/>
      <c r="SMZ20" s="321"/>
      <c r="SNA20" s="321"/>
      <c r="SNB20" s="321"/>
      <c r="SNC20" s="321"/>
      <c r="SND20" s="321"/>
      <c r="SNE20" s="321"/>
      <c r="SNF20" s="321"/>
      <c r="SNG20" s="321"/>
      <c r="SNH20" s="321"/>
      <c r="SNI20" s="321"/>
      <c r="SNJ20" s="321"/>
      <c r="SNK20" s="321"/>
      <c r="SNL20" s="321"/>
      <c r="SNM20" s="321"/>
      <c r="SNN20" s="321"/>
      <c r="SNO20" s="321"/>
      <c r="SNP20" s="321"/>
      <c r="SNQ20" s="321"/>
      <c r="SNR20" s="321"/>
      <c r="SNS20" s="321"/>
      <c r="SNT20" s="321"/>
      <c r="SNU20" s="321"/>
      <c r="SNV20" s="321"/>
      <c r="SNW20" s="321"/>
      <c r="SNX20" s="321"/>
      <c r="SNY20" s="321"/>
      <c r="SNZ20" s="321"/>
      <c r="SOA20" s="321"/>
      <c r="SOB20" s="321"/>
      <c r="SOC20" s="321"/>
      <c r="SOD20" s="321"/>
      <c r="SOE20" s="321"/>
      <c r="SOF20" s="321"/>
      <c r="SOG20" s="321"/>
      <c r="SOH20" s="321"/>
      <c r="SOI20" s="321"/>
      <c r="SOJ20" s="321"/>
      <c r="SOK20" s="321"/>
      <c r="SOL20" s="321"/>
      <c r="SOM20" s="321"/>
      <c r="SON20" s="321"/>
      <c r="SOO20" s="321"/>
      <c r="SOP20" s="321"/>
      <c r="SOQ20" s="321"/>
      <c r="SOR20" s="321"/>
      <c r="SOS20" s="321"/>
      <c r="SOT20" s="321"/>
      <c r="SOU20" s="321"/>
      <c r="SOV20" s="321"/>
      <c r="SOW20" s="321"/>
      <c r="SOX20" s="321"/>
      <c r="SOY20" s="321"/>
      <c r="SOZ20" s="321"/>
      <c r="SPA20" s="321"/>
      <c r="SPB20" s="321"/>
      <c r="SPC20" s="321"/>
      <c r="SPD20" s="321"/>
      <c r="SPE20" s="321"/>
      <c r="SPF20" s="321"/>
      <c r="SPG20" s="321"/>
      <c r="SPH20" s="321"/>
      <c r="SPI20" s="321"/>
      <c r="SPJ20" s="321"/>
      <c r="SPK20" s="321"/>
      <c r="SPL20" s="321"/>
      <c r="SPM20" s="321"/>
      <c r="SPN20" s="321"/>
      <c r="SPO20" s="321"/>
      <c r="SPP20" s="321"/>
      <c r="SPQ20" s="321"/>
      <c r="SPR20" s="321"/>
      <c r="SPS20" s="321"/>
      <c r="SPT20" s="321"/>
      <c r="SPU20" s="321"/>
      <c r="SPV20" s="321"/>
      <c r="SPW20" s="321"/>
      <c r="SPX20" s="321"/>
      <c r="SPY20" s="321"/>
      <c r="SPZ20" s="321"/>
      <c r="SQA20" s="321"/>
      <c r="SQB20" s="321"/>
      <c r="SQC20" s="321"/>
      <c r="SQD20" s="321"/>
      <c r="SQE20" s="321"/>
      <c r="SQF20" s="321"/>
      <c r="SQG20" s="321"/>
      <c r="SQH20" s="321"/>
      <c r="SQI20" s="321"/>
      <c r="SQJ20" s="321"/>
      <c r="SQK20" s="321"/>
      <c r="SQL20" s="321"/>
      <c r="SQM20" s="321"/>
      <c r="SQN20" s="321"/>
      <c r="SQO20" s="321"/>
      <c r="SQP20" s="321"/>
      <c r="SQQ20" s="321"/>
      <c r="SQR20" s="321"/>
      <c r="SQS20" s="321"/>
      <c r="SQT20" s="321"/>
      <c r="SQU20" s="321"/>
      <c r="SQV20" s="321"/>
      <c r="SQW20" s="321"/>
      <c r="SQX20" s="321"/>
      <c r="SQY20" s="321"/>
      <c r="SQZ20" s="321"/>
      <c r="SRA20" s="321"/>
      <c r="SRB20" s="321"/>
      <c r="SRC20" s="321"/>
      <c r="SRD20" s="321"/>
      <c r="SRE20" s="321"/>
      <c r="SRF20" s="321"/>
      <c r="SRG20" s="321"/>
      <c r="SRH20" s="321"/>
      <c r="SRI20" s="321"/>
      <c r="SRJ20" s="321"/>
      <c r="SRK20" s="321"/>
      <c r="SRL20" s="321"/>
      <c r="SRM20" s="321"/>
      <c r="SRN20" s="321"/>
      <c r="SRO20" s="321"/>
      <c r="SRP20" s="321"/>
      <c r="SRQ20" s="321"/>
      <c r="SRR20" s="321"/>
      <c r="SRS20" s="321"/>
      <c r="SRT20" s="321"/>
      <c r="SRU20" s="321"/>
      <c r="SRV20" s="321"/>
      <c r="SRW20" s="321"/>
      <c r="SRX20" s="321"/>
      <c r="SRY20" s="321"/>
      <c r="SRZ20" s="321"/>
      <c r="SSA20" s="321"/>
      <c r="SSB20" s="321"/>
      <c r="SSC20" s="321"/>
      <c r="SSD20" s="321"/>
      <c r="SSE20" s="321"/>
      <c r="SSF20" s="321"/>
      <c r="SSG20" s="321"/>
      <c r="SSH20" s="321"/>
      <c r="SSI20" s="321"/>
      <c r="SSJ20" s="321"/>
      <c r="SSK20" s="321"/>
      <c r="SSL20" s="321"/>
      <c r="SSM20" s="321"/>
      <c r="SSN20" s="321"/>
      <c r="SSO20" s="321"/>
      <c r="SSP20" s="321"/>
      <c r="SSQ20" s="321"/>
      <c r="SSR20" s="321"/>
      <c r="SSS20" s="321"/>
      <c r="SST20" s="321"/>
      <c r="SSU20" s="321"/>
      <c r="SSV20" s="321"/>
      <c r="SSW20" s="321"/>
      <c r="SSX20" s="321"/>
      <c r="SSY20" s="321"/>
      <c r="SSZ20" s="321"/>
      <c r="STA20" s="321"/>
      <c r="STB20" s="321"/>
      <c r="STC20" s="321"/>
      <c r="STD20" s="321"/>
      <c r="STE20" s="321"/>
      <c r="STF20" s="321"/>
      <c r="STG20" s="321"/>
      <c r="STH20" s="321"/>
      <c r="STI20" s="321"/>
      <c r="STJ20" s="321"/>
      <c r="STK20" s="321"/>
      <c r="STL20" s="321"/>
      <c r="STM20" s="321"/>
      <c r="STN20" s="321"/>
      <c r="STO20" s="321"/>
      <c r="STP20" s="321"/>
      <c r="STQ20" s="321"/>
      <c r="STR20" s="321"/>
      <c r="STS20" s="321"/>
      <c r="STT20" s="321"/>
      <c r="STU20" s="321"/>
      <c r="STV20" s="321"/>
      <c r="STW20" s="321"/>
      <c r="STX20" s="321"/>
      <c r="STY20" s="321"/>
      <c r="STZ20" s="321"/>
      <c r="SUA20" s="321"/>
      <c r="SUB20" s="321"/>
      <c r="SUC20" s="321"/>
      <c r="SUD20" s="321"/>
      <c r="SUE20" s="321"/>
      <c r="SUF20" s="321"/>
      <c r="SUG20" s="321"/>
      <c r="SUH20" s="321"/>
      <c r="SUI20" s="321"/>
      <c r="SUJ20" s="321"/>
      <c r="SUK20" s="321"/>
      <c r="SUL20" s="321"/>
      <c r="SUM20" s="321"/>
      <c r="SUN20" s="321"/>
      <c r="SUO20" s="321"/>
      <c r="SUP20" s="321"/>
      <c r="SUQ20" s="321"/>
      <c r="SUR20" s="321"/>
      <c r="SUS20" s="321"/>
      <c r="SUT20" s="321"/>
      <c r="SUU20" s="321"/>
      <c r="SUV20" s="321"/>
      <c r="SUW20" s="321"/>
      <c r="SUX20" s="321"/>
      <c r="SUY20" s="321"/>
      <c r="SUZ20" s="321"/>
      <c r="SVA20" s="321"/>
      <c r="SVB20" s="321"/>
      <c r="SVC20" s="321"/>
      <c r="SVD20" s="321"/>
      <c r="SVE20" s="321"/>
      <c r="SVF20" s="321"/>
      <c r="SVG20" s="321"/>
      <c r="SVH20" s="321"/>
      <c r="SVI20" s="321"/>
      <c r="SVJ20" s="321"/>
      <c r="SVK20" s="321"/>
      <c r="SVL20" s="321"/>
      <c r="SVM20" s="321"/>
      <c r="SVN20" s="321"/>
      <c r="SVO20" s="321"/>
      <c r="SVP20" s="321"/>
      <c r="SVQ20" s="321"/>
      <c r="SVR20" s="321"/>
      <c r="SVS20" s="321"/>
      <c r="SVT20" s="321"/>
      <c r="SVU20" s="321"/>
      <c r="SVV20" s="321"/>
      <c r="SVW20" s="321"/>
      <c r="SVX20" s="321"/>
      <c r="SVY20" s="321"/>
      <c r="SVZ20" s="321"/>
      <c r="SWA20" s="321"/>
      <c r="SWB20" s="321"/>
      <c r="SWC20" s="321"/>
      <c r="SWD20" s="321"/>
      <c r="SWE20" s="321"/>
      <c r="SWF20" s="321"/>
      <c r="SWG20" s="321"/>
      <c r="SWH20" s="321"/>
      <c r="SWI20" s="321"/>
      <c r="SWJ20" s="321"/>
      <c r="SWK20" s="321"/>
      <c r="SWL20" s="321"/>
      <c r="SWM20" s="321"/>
      <c r="SWN20" s="321"/>
      <c r="SWO20" s="321"/>
      <c r="SWP20" s="321"/>
      <c r="SWQ20" s="321"/>
      <c r="SWR20" s="321"/>
      <c r="SWS20" s="321"/>
      <c r="SWT20" s="321"/>
      <c r="SWU20" s="321"/>
      <c r="SWV20" s="321"/>
      <c r="SWW20" s="321"/>
      <c r="SWX20" s="321"/>
      <c r="SWY20" s="321"/>
      <c r="SWZ20" s="321"/>
      <c r="SXA20" s="321"/>
      <c r="SXB20" s="321"/>
      <c r="SXC20" s="321"/>
      <c r="SXD20" s="321"/>
      <c r="SXE20" s="321"/>
      <c r="SXF20" s="321"/>
      <c r="SXG20" s="321"/>
      <c r="SXH20" s="321"/>
      <c r="SXI20" s="321"/>
      <c r="SXJ20" s="321"/>
      <c r="SXK20" s="321"/>
      <c r="SXL20" s="321"/>
      <c r="SXM20" s="321"/>
      <c r="SXN20" s="321"/>
      <c r="SXO20" s="321"/>
      <c r="SXP20" s="321"/>
      <c r="SXQ20" s="321"/>
      <c r="SXR20" s="321"/>
      <c r="SXS20" s="321"/>
      <c r="SXT20" s="321"/>
      <c r="SXU20" s="321"/>
      <c r="SXV20" s="321"/>
      <c r="SXW20" s="321"/>
      <c r="SXX20" s="321"/>
      <c r="SXY20" s="321"/>
      <c r="SXZ20" s="321"/>
      <c r="SYA20" s="321"/>
      <c r="SYB20" s="321"/>
      <c r="SYC20" s="321"/>
      <c r="SYD20" s="321"/>
      <c r="SYE20" s="321"/>
      <c r="SYF20" s="321"/>
      <c r="SYG20" s="321"/>
      <c r="SYH20" s="321"/>
      <c r="SYI20" s="321"/>
      <c r="SYJ20" s="321"/>
      <c r="SYK20" s="321"/>
      <c r="SYL20" s="321"/>
      <c r="SYM20" s="321"/>
      <c r="SYN20" s="321"/>
      <c r="SYO20" s="321"/>
      <c r="SYP20" s="321"/>
      <c r="SYQ20" s="321"/>
      <c r="SYR20" s="321"/>
      <c r="SYS20" s="321"/>
      <c r="SYT20" s="321"/>
      <c r="SYU20" s="321"/>
      <c r="SYV20" s="321"/>
      <c r="SYW20" s="321"/>
      <c r="SYX20" s="321"/>
      <c r="SYY20" s="321"/>
      <c r="SYZ20" s="321"/>
      <c r="SZA20" s="321"/>
      <c r="SZB20" s="321"/>
      <c r="SZC20" s="321"/>
      <c r="SZD20" s="321"/>
      <c r="SZE20" s="321"/>
      <c r="SZF20" s="321"/>
      <c r="SZG20" s="321"/>
      <c r="SZH20" s="321"/>
      <c r="SZI20" s="321"/>
      <c r="SZJ20" s="321"/>
      <c r="SZK20" s="321"/>
      <c r="SZL20" s="321"/>
      <c r="SZM20" s="321"/>
      <c r="SZN20" s="321"/>
      <c r="SZO20" s="321"/>
      <c r="SZP20" s="321"/>
      <c r="SZQ20" s="321"/>
      <c r="SZR20" s="321"/>
      <c r="SZS20" s="321"/>
      <c r="SZT20" s="321"/>
      <c r="SZU20" s="321"/>
      <c r="SZV20" s="321"/>
      <c r="SZW20" s="321"/>
      <c r="SZX20" s="321"/>
      <c r="SZY20" s="321"/>
      <c r="SZZ20" s="321"/>
      <c r="TAA20" s="321"/>
      <c r="TAB20" s="321"/>
      <c r="TAC20" s="321"/>
      <c r="TAD20" s="321"/>
      <c r="TAE20" s="321"/>
      <c r="TAF20" s="321"/>
      <c r="TAG20" s="321"/>
      <c r="TAH20" s="321"/>
      <c r="TAI20" s="321"/>
      <c r="TAJ20" s="321"/>
      <c r="TAK20" s="321"/>
      <c r="TAL20" s="321"/>
      <c r="TAM20" s="321"/>
      <c r="TAN20" s="321"/>
      <c r="TAO20" s="321"/>
      <c r="TAP20" s="321"/>
      <c r="TAQ20" s="321"/>
      <c r="TAR20" s="321"/>
      <c r="TAS20" s="321"/>
      <c r="TAT20" s="321"/>
      <c r="TAU20" s="321"/>
      <c r="TAV20" s="321"/>
      <c r="TAW20" s="321"/>
      <c r="TAX20" s="321"/>
      <c r="TAY20" s="321"/>
      <c r="TAZ20" s="321"/>
      <c r="TBA20" s="321"/>
      <c r="TBB20" s="321"/>
      <c r="TBC20" s="321"/>
      <c r="TBD20" s="321"/>
      <c r="TBE20" s="321"/>
      <c r="TBF20" s="321"/>
      <c r="TBG20" s="321"/>
      <c r="TBH20" s="321"/>
      <c r="TBI20" s="321"/>
      <c r="TBJ20" s="321"/>
      <c r="TBK20" s="321"/>
      <c r="TBL20" s="321"/>
      <c r="TBM20" s="321"/>
      <c r="TBN20" s="321"/>
      <c r="TBO20" s="321"/>
      <c r="TBP20" s="321"/>
      <c r="TBQ20" s="321"/>
      <c r="TBR20" s="321"/>
      <c r="TBS20" s="321"/>
      <c r="TBT20" s="321"/>
      <c r="TBU20" s="321"/>
      <c r="TBV20" s="321"/>
      <c r="TBW20" s="321"/>
      <c r="TBX20" s="321"/>
      <c r="TBY20" s="321"/>
      <c r="TBZ20" s="321"/>
      <c r="TCA20" s="321"/>
      <c r="TCB20" s="321"/>
      <c r="TCC20" s="321"/>
      <c r="TCD20" s="321"/>
      <c r="TCE20" s="321"/>
      <c r="TCF20" s="321"/>
      <c r="TCG20" s="321"/>
      <c r="TCH20" s="321"/>
      <c r="TCI20" s="321"/>
      <c r="TCJ20" s="321"/>
      <c r="TCK20" s="321"/>
      <c r="TCL20" s="321"/>
      <c r="TCM20" s="321"/>
      <c r="TCN20" s="321"/>
      <c r="TCO20" s="321"/>
      <c r="TCP20" s="321"/>
      <c r="TCQ20" s="321"/>
      <c r="TCR20" s="321"/>
      <c r="TCS20" s="321"/>
      <c r="TCT20" s="321"/>
      <c r="TCU20" s="321"/>
      <c r="TCV20" s="321"/>
      <c r="TCW20" s="321"/>
      <c r="TCX20" s="321"/>
      <c r="TCY20" s="321"/>
      <c r="TCZ20" s="321"/>
      <c r="TDA20" s="321"/>
      <c r="TDB20" s="321"/>
      <c r="TDC20" s="321"/>
      <c r="TDD20" s="321"/>
      <c r="TDE20" s="321"/>
      <c r="TDF20" s="321"/>
      <c r="TDG20" s="321"/>
      <c r="TDH20" s="321"/>
      <c r="TDI20" s="321"/>
      <c r="TDJ20" s="321"/>
      <c r="TDK20" s="321"/>
      <c r="TDL20" s="321"/>
      <c r="TDM20" s="321"/>
      <c r="TDN20" s="321"/>
      <c r="TDO20" s="321"/>
      <c r="TDP20" s="321"/>
      <c r="TDQ20" s="321"/>
      <c r="TDR20" s="321"/>
      <c r="TDS20" s="321"/>
      <c r="TDT20" s="321"/>
      <c r="TDU20" s="321"/>
      <c r="TDV20" s="321"/>
      <c r="TDW20" s="321"/>
      <c r="TDX20" s="321"/>
      <c r="TDY20" s="321"/>
      <c r="TDZ20" s="321"/>
      <c r="TEA20" s="321"/>
      <c r="TEB20" s="321"/>
      <c r="TEC20" s="321"/>
      <c r="TED20" s="321"/>
      <c r="TEE20" s="321"/>
      <c r="TEF20" s="321"/>
      <c r="TEG20" s="321"/>
      <c r="TEH20" s="321"/>
      <c r="TEI20" s="321"/>
      <c r="TEJ20" s="321"/>
      <c r="TEK20" s="321"/>
      <c r="TEL20" s="321"/>
      <c r="TEM20" s="321"/>
      <c r="TEN20" s="321"/>
      <c r="TEO20" s="321"/>
      <c r="TEP20" s="321"/>
      <c r="TEQ20" s="321"/>
      <c r="TER20" s="321"/>
      <c r="TES20" s="321"/>
      <c r="TET20" s="321"/>
      <c r="TEU20" s="321"/>
      <c r="TEV20" s="321"/>
      <c r="TEW20" s="321"/>
      <c r="TEX20" s="321"/>
      <c r="TEY20" s="321"/>
      <c r="TEZ20" s="321"/>
      <c r="TFA20" s="321"/>
      <c r="TFB20" s="321"/>
      <c r="TFC20" s="321"/>
      <c r="TFD20" s="321"/>
      <c r="TFE20" s="321"/>
      <c r="TFF20" s="321"/>
      <c r="TFG20" s="321"/>
      <c r="TFH20" s="321"/>
      <c r="TFI20" s="321"/>
      <c r="TFJ20" s="321"/>
      <c r="TFK20" s="321"/>
      <c r="TFL20" s="321"/>
      <c r="TFM20" s="321"/>
      <c r="TFN20" s="321"/>
      <c r="TFO20" s="321"/>
      <c r="TFP20" s="321"/>
      <c r="TFQ20" s="321"/>
      <c r="TFR20" s="321"/>
      <c r="TFS20" s="321"/>
      <c r="TFT20" s="321"/>
      <c r="TFU20" s="321"/>
      <c r="TFV20" s="321"/>
      <c r="TFW20" s="321"/>
      <c r="TFX20" s="321"/>
      <c r="TFY20" s="321"/>
      <c r="TFZ20" s="321"/>
      <c r="TGA20" s="321"/>
      <c r="TGB20" s="321"/>
      <c r="TGC20" s="321"/>
      <c r="TGD20" s="321"/>
      <c r="TGE20" s="321"/>
      <c r="TGF20" s="321"/>
      <c r="TGG20" s="321"/>
      <c r="TGH20" s="321"/>
      <c r="TGI20" s="321"/>
      <c r="TGJ20" s="321"/>
      <c r="TGK20" s="321"/>
      <c r="TGL20" s="321"/>
      <c r="TGM20" s="321"/>
      <c r="TGN20" s="321"/>
      <c r="TGO20" s="321"/>
      <c r="TGP20" s="321"/>
      <c r="TGQ20" s="321"/>
      <c r="TGR20" s="321"/>
      <c r="TGS20" s="321"/>
      <c r="TGT20" s="321"/>
      <c r="TGU20" s="321"/>
      <c r="TGV20" s="321"/>
      <c r="TGW20" s="321"/>
      <c r="TGX20" s="321"/>
      <c r="TGY20" s="321"/>
      <c r="TGZ20" s="321"/>
      <c r="THA20" s="321"/>
      <c r="THB20" s="321"/>
      <c r="THC20" s="321"/>
      <c r="THD20" s="321"/>
      <c r="THE20" s="321"/>
      <c r="THF20" s="321"/>
      <c r="THG20" s="321"/>
      <c r="THH20" s="321"/>
      <c r="THI20" s="321"/>
      <c r="THJ20" s="321"/>
      <c r="THK20" s="321"/>
      <c r="THL20" s="321"/>
      <c r="THM20" s="321"/>
      <c r="THN20" s="321"/>
      <c r="THO20" s="321"/>
      <c r="THP20" s="321"/>
      <c r="THQ20" s="321"/>
      <c r="THR20" s="321"/>
      <c r="THS20" s="321"/>
      <c r="THT20" s="321"/>
      <c r="THU20" s="321"/>
      <c r="THV20" s="321"/>
      <c r="THW20" s="321"/>
      <c r="THX20" s="321"/>
      <c r="THY20" s="321"/>
      <c r="THZ20" s="321"/>
      <c r="TIA20" s="321"/>
      <c r="TIB20" s="321"/>
      <c r="TIC20" s="321"/>
      <c r="TID20" s="321"/>
      <c r="TIE20" s="321"/>
      <c r="TIF20" s="321"/>
      <c r="TIG20" s="321"/>
      <c r="TIH20" s="321"/>
      <c r="TII20" s="321"/>
      <c r="TIJ20" s="321"/>
      <c r="TIK20" s="321"/>
      <c r="TIL20" s="321"/>
      <c r="TIM20" s="321"/>
      <c r="TIN20" s="321"/>
      <c r="TIO20" s="321"/>
      <c r="TIP20" s="321"/>
      <c r="TIQ20" s="321"/>
      <c r="TIR20" s="321"/>
      <c r="TIS20" s="321"/>
      <c r="TIT20" s="321"/>
      <c r="TIU20" s="321"/>
      <c r="TIV20" s="321"/>
      <c r="TIW20" s="321"/>
      <c r="TIX20" s="321"/>
      <c r="TIY20" s="321"/>
      <c r="TIZ20" s="321"/>
      <c r="TJA20" s="321"/>
      <c r="TJB20" s="321"/>
      <c r="TJC20" s="321"/>
      <c r="TJD20" s="321"/>
      <c r="TJE20" s="321"/>
      <c r="TJF20" s="321"/>
      <c r="TJG20" s="321"/>
      <c r="TJH20" s="321"/>
      <c r="TJI20" s="321"/>
      <c r="TJJ20" s="321"/>
      <c r="TJK20" s="321"/>
      <c r="TJL20" s="321"/>
      <c r="TJM20" s="321"/>
      <c r="TJN20" s="321"/>
      <c r="TJO20" s="321"/>
      <c r="TJP20" s="321"/>
      <c r="TJQ20" s="321"/>
      <c r="TJR20" s="321"/>
      <c r="TJS20" s="321"/>
      <c r="TJT20" s="321"/>
      <c r="TJU20" s="321"/>
      <c r="TJV20" s="321"/>
      <c r="TJW20" s="321"/>
      <c r="TJX20" s="321"/>
      <c r="TJY20" s="321"/>
      <c r="TJZ20" s="321"/>
      <c r="TKA20" s="321"/>
      <c r="TKB20" s="321"/>
      <c r="TKC20" s="321"/>
      <c r="TKD20" s="321"/>
      <c r="TKE20" s="321"/>
      <c r="TKF20" s="321"/>
      <c r="TKG20" s="321"/>
      <c r="TKH20" s="321"/>
      <c r="TKI20" s="321"/>
      <c r="TKJ20" s="321"/>
      <c r="TKK20" s="321"/>
      <c r="TKL20" s="321"/>
      <c r="TKM20" s="321"/>
      <c r="TKN20" s="321"/>
      <c r="TKO20" s="321"/>
      <c r="TKP20" s="321"/>
      <c r="TKQ20" s="321"/>
      <c r="TKR20" s="321"/>
      <c r="TKS20" s="321"/>
      <c r="TKT20" s="321"/>
      <c r="TKU20" s="321"/>
      <c r="TKV20" s="321"/>
      <c r="TKW20" s="321"/>
      <c r="TKX20" s="321"/>
      <c r="TKY20" s="321"/>
      <c r="TKZ20" s="321"/>
      <c r="TLA20" s="321"/>
      <c r="TLB20" s="321"/>
      <c r="TLC20" s="321"/>
      <c r="TLD20" s="321"/>
      <c r="TLE20" s="321"/>
      <c r="TLF20" s="321"/>
      <c r="TLG20" s="321"/>
      <c r="TLH20" s="321"/>
      <c r="TLI20" s="321"/>
      <c r="TLJ20" s="321"/>
      <c r="TLK20" s="321"/>
      <c r="TLL20" s="321"/>
      <c r="TLM20" s="321"/>
      <c r="TLN20" s="321"/>
      <c r="TLO20" s="321"/>
      <c r="TLP20" s="321"/>
      <c r="TLQ20" s="321"/>
      <c r="TLR20" s="321"/>
      <c r="TLS20" s="321"/>
      <c r="TLT20" s="321"/>
      <c r="TLU20" s="321"/>
      <c r="TLV20" s="321"/>
      <c r="TLW20" s="321"/>
      <c r="TLX20" s="321"/>
      <c r="TLY20" s="321"/>
      <c r="TLZ20" s="321"/>
      <c r="TMA20" s="321"/>
      <c r="TMB20" s="321"/>
      <c r="TMC20" s="321"/>
      <c r="TMD20" s="321"/>
      <c r="TME20" s="321"/>
      <c r="TMF20" s="321"/>
      <c r="TMG20" s="321"/>
      <c r="TMH20" s="321"/>
      <c r="TMI20" s="321"/>
      <c r="TMJ20" s="321"/>
      <c r="TMK20" s="321"/>
      <c r="TML20" s="321"/>
      <c r="TMM20" s="321"/>
      <c r="TMN20" s="321"/>
      <c r="TMO20" s="321"/>
      <c r="TMP20" s="321"/>
      <c r="TMQ20" s="321"/>
      <c r="TMR20" s="321"/>
      <c r="TMS20" s="321"/>
      <c r="TMT20" s="321"/>
      <c r="TMU20" s="321"/>
      <c r="TMV20" s="321"/>
      <c r="TMW20" s="321"/>
      <c r="TMX20" s="321"/>
      <c r="TMY20" s="321"/>
      <c r="TMZ20" s="321"/>
      <c r="TNA20" s="321"/>
      <c r="TNB20" s="321"/>
      <c r="TNC20" s="321"/>
      <c r="TND20" s="321"/>
      <c r="TNE20" s="321"/>
      <c r="TNF20" s="321"/>
      <c r="TNG20" s="321"/>
      <c r="TNH20" s="321"/>
      <c r="TNI20" s="321"/>
      <c r="TNJ20" s="321"/>
      <c r="TNK20" s="321"/>
      <c r="TNL20" s="321"/>
      <c r="TNM20" s="321"/>
      <c r="TNN20" s="321"/>
      <c r="TNO20" s="321"/>
      <c r="TNP20" s="321"/>
      <c r="TNQ20" s="321"/>
      <c r="TNR20" s="321"/>
      <c r="TNS20" s="321"/>
      <c r="TNT20" s="321"/>
      <c r="TNU20" s="321"/>
      <c r="TNV20" s="321"/>
      <c r="TNW20" s="321"/>
      <c r="TNX20" s="321"/>
      <c r="TNY20" s="321"/>
      <c r="TNZ20" s="321"/>
      <c r="TOA20" s="321"/>
      <c r="TOB20" s="321"/>
      <c r="TOC20" s="321"/>
      <c r="TOD20" s="321"/>
      <c r="TOE20" s="321"/>
      <c r="TOF20" s="321"/>
      <c r="TOG20" s="321"/>
      <c r="TOH20" s="321"/>
      <c r="TOI20" s="321"/>
      <c r="TOJ20" s="321"/>
      <c r="TOK20" s="321"/>
      <c r="TOL20" s="321"/>
      <c r="TOM20" s="321"/>
      <c r="TON20" s="321"/>
      <c r="TOO20" s="321"/>
      <c r="TOP20" s="321"/>
      <c r="TOQ20" s="321"/>
      <c r="TOR20" s="321"/>
      <c r="TOS20" s="321"/>
      <c r="TOT20" s="321"/>
      <c r="TOU20" s="321"/>
      <c r="TOV20" s="321"/>
      <c r="TOW20" s="321"/>
      <c r="TOX20" s="321"/>
      <c r="TOY20" s="321"/>
      <c r="TOZ20" s="321"/>
      <c r="TPA20" s="321"/>
      <c r="TPB20" s="321"/>
      <c r="TPC20" s="321"/>
      <c r="TPD20" s="321"/>
      <c r="TPE20" s="321"/>
      <c r="TPF20" s="321"/>
      <c r="TPG20" s="321"/>
      <c r="TPH20" s="321"/>
      <c r="TPI20" s="321"/>
      <c r="TPJ20" s="321"/>
      <c r="TPK20" s="321"/>
      <c r="TPL20" s="321"/>
      <c r="TPM20" s="321"/>
      <c r="TPN20" s="321"/>
      <c r="TPO20" s="321"/>
      <c r="TPP20" s="321"/>
      <c r="TPQ20" s="321"/>
      <c r="TPR20" s="321"/>
      <c r="TPS20" s="321"/>
      <c r="TPT20" s="321"/>
      <c r="TPU20" s="321"/>
      <c r="TPV20" s="321"/>
      <c r="TPW20" s="321"/>
      <c r="TPX20" s="321"/>
      <c r="TPY20" s="321"/>
      <c r="TPZ20" s="321"/>
      <c r="TQA20" s="321"/>
      <c r="TQB20" s="321"/>
      <c r="TQC20" s="321"/>
      <c r="TQD20" s="321"/>
      <c r="TQE20" s="321"/>
      <c r="TQF20" s="321"/>
      <c r="TQG20" s="321"/>
      <c r="TQH20" s="321"/>
      <c r="TQI20" s="321"/>
      <c r="TQJ20" s="321"/>
      <c r="TQK20" s="321"/>
      <c r="TQL20" s="321"/>
      <c r="TQM20" s="321"/>
      <c r="TQN20" s="321"/>
      <c r="TQO20" s="321"/>
      <c r="TQP20" s="321"/>
      <c r="TQQ20" s="321"/>
      <c r="TQR20" s="321"/>
      <c r="TQS20" s="321"/>
      <c r="TQT20" s="321"/>
      <c r="TQU20" s="321"/>
      <c r="TQV20" s="321"/>
      <c r="TQW20" s="321"/>
      <c r="TQX20" s="321"/>
      <c r="TQY20" s="321"/>
      <c r="TQZ20" s="321"/>
      <c r="TRA20" s="321"/>
      <c r="TRB20" s="321"/>
      <c r="TRC20" s="321"/>
      <c r="TRD20" s="321"/>
      <c r="TRE20" s="321"/>
      <c r="TRF20" s="321"/>
      <c r="TRG20" s="321"/>
      <c r="TRH20" s="321"/>
      <c r="TRI20" s="321"/>
      <c r="TRJ20" s="321"/>
      <c r="TRK20" s="321"/>
      <c r="TRL20" s="321"/>
      <c r="TRM20" s="321"/>
      <c r="TRN20" s="321"/>
      <c r="TRO20" s="321"/>
      <c r="TRP20" s="321"/>
      <c r="TRQ20" s="321"/>
      <c r="TRR20" s="321"/>
      <c r="TRS20" s="321"/>
      <c r="TRT20" s="321"/>
      <c r="TRU20" s="321"/>
      <c r="TRV20" s="321"/>
      <c r="TRW20" s="321"/>
      <c r="TRX20" s="321"/>
      <c r="TRY20" s="321"/>
      <c r="TRZ20" s="321"/>
      <c r="TSA20" s="321"/>
      <c r="TSB20" s="321"/>
      <c r="TSC20" s="321"/>
      <c r="TSD20" s="321"/>
      <c r="TSE20" s="321"/>
      <c r="TSF20" s="321"/>
      <c r="TSG20" s="321"/>
      <c r="TSH20" s="321"/>
      <c r="TSI20" s="321"/>
      <c r="TSJ20" s="321"/>
      <c r="TSK20" s="321"/>
      <c r="TSL20" s="321"/>
      <c r="TSM20" s="321"/>
      <c r="TSN20" s="321"/>
      <c r="TSO20" s="321"/>
      <c r="TSP20" s="321"/>
      <c r="TSQ20" s="321"/>
      <c r="TSR20" s="321"/>
      <c r="TSS20" s="321"/>
      <c r="TST20" s="321"/>
      <c r="TSU20" s="321"/>
      <c r="TSV20" s="321"/>
      <c r="TSW20" s="321"/>
      <c r="TSX20" s="321"/>
      <c r="TSY20" s="321"/>
      <c r="TSZ20" s="321"/>
      <c r="TTA20" s="321"/>
      <c r="TTB20" s="321"/>
      <c r="TTC20" s="321"/>
      <c r="TTD20" s="321"/>
      <c r="TTE20" s="321"/>
      <c r="TTF20" s="321"/>
      <c r="TTG20" s="321"/>
      <c r="TTH20" s="321"/>
      <c r="TTI20" s="321"/>
      <c r="TTJ20" s="321"/>
      <c r="TTK20" s="321"/>
      <c r="TTL20" s="321"/>
      <c r="TTM20" s="321"/>
      <c r="TTN20" s="321"/>
      <c r="TTO20" s="321"/>
      <c r="TTP20" s="321"/>
      <c r="TTQ20" s="321"/>
      <c r="TTR20" s="321"/>
      <c r="TTS20" s="321"/>
      <c r="TTT20" s="321"/>
      <c r="TTU20" s="321"/>
      <c r="TTV20" s="321"/>
      <c r="TTW20" s="321"/>
      <c r="TTX20" s="321"/>
      <c r="TTY20" s="321"/>
      <c r="TTZ20" s="321"/>
      <c r="TUA20" s="321"/>
      <c r="TUB20" s="321"/>
      <c r="TUC20" s="321"/>
      <c r="TUD20" s="321"/>
      <c r="TUE20" s="321"/>
      <c r="TUF20" s="321"/>
      <c r="TUG20" s="321"/>
      <c r="TUH20" s="321"/>
      <c r="TUI20" s="321"/>
      <c r="TUJ20" s="321"/>
      <c r="TUK20" s="321"/>
      <c r="TUL20" s="321"/>
      <c r="TUM20" s="321"/>
      <c r="TUN20" s="321"/>
      <c r="TUO20" s="321"/>
      <c r="TUP20" s="321"/>
      <c r="TUQ20" s="321"/>
      <c r="TUR20" s="321"/>
      <c r="TUS20" s="321"/>
      <c r="TUT20" s="321"/>
      <c r="TUU20" s="321"/>
      <c r="TUV20" s="321"/>
      <c r="TUW20" s="321"/>
      <c r="TUX20" s="321"/>
      <c r="TUY20" s="321"/>
      <c r="TUZ20" s="321"/>
      <c r="TVA20" s="321"/>
      <c r="TVB20" s="321"/>
      <c r="TVC20" s="321"/>
      <c r="TVD20" s="321"/>
      <c r="TVE20" s="321"/>
      <c r="TVF20" s="321"/>
      <c r="TVG20" s="321"/>
      <c r="TVH20" s="321"/>
      <c r="TVI20" s="321"/>
      <c r="TVJ20" s="321"/>
      <c r="TVK20" s="321"/>
      <c r="TVL20" s="321"/>
      <c r="TVM20" s="321"/>
      <c r="TVN20" s="321"/>
      <c r="TVO20" s="321"/>
      <c r="TVP20" s="321"/>
      <c r="TVQ20" s="321"/>
      <c r="TVR20" s="321"/>
      <c r="TVS20" s="321"/>
      <c r="TVT20" s="321"/>
      <c r="TVU20" s="321"/>
      <c r="TVV20" s="321"/>
      <c r="TVW20" s="321"/>
      <c r="TVX20" s="321"/>
      <c r="TVY20" s="321"/>
      <c r="TVZ20" s="321"/>
      <c r="TWA20" s="321"/>
      <c r="TWB20" s="321"/>
      <c r="TWC20" s="321"/>
      <c r="TWD20" s="321"/>
      <c r="TWE20" s="321"/>
      <c r="TWF20" s="321"/>
      <c r="TWG20" s="321"/>
      <c r="TWH20" s="321"/>
      <c r="TWI20" s="321"/>
      <c r="TWJ20" s="321"/>
      <c r="TWK20" s="321"/>
      <c r="TWL20" s="321"/>
      <c r="TWM20" s="321"/>
      <c r="TWN20" s="321"/>
      <c r="TWO20" s="321"/>
      <c r="TWP20" s="321"/>
      <c r="TWQ20" s="321"/>
      <c r="TWR20" s="321"/>
      <c r="TWS20" s="321"/>
      <c r="TWT20" s="321"/>
      <c r="TWU20" s="321"/>
      <c r="TWV20" s="321"/>
      <c r="TWW20" s="321"/>
      <c r="TWX20" s="321"/>
      <c r="TWY20" s="321"/>
      <c r="TWZ20" s="321"/>
      <c r="TXA20" s="321"/>
      <c r="TXB20" s="321"/>
      <c r="TXC20" s="321"/>
      <c r="TXD20" s="321"/>
      <c r="TXE20" s="321"/>
      <c r="TXF20" s="321"/>
      <c r="TXG20" s="321"/>
      <c r="TXH20" s="321"/>
      <c r="TXI20" s="321"/>
      <c r="TXJ20" s="321"/>
      <c r="TXK20" s="321"/>
      <c r="TXL20" s="321"/>
      <c r="TXM20" s="321"/>
      <c r="TXN20" s="321"/>
      <c r="TXO20" s="321"/>
      <c r="TXP20" s="321"/>
      <c r="TXQ20" s="321"/>
      <c r="TXR20" s="321"/>
      <c r="TXS20" s="321"/>
      <c r="TXT20" s="321"/>
      <c r="TXU20" s="321"/>
      <c r="TXV20" s="321"/>
      <c r="TXW20" s="321"/>
      <c r="TXX20" s="321"/>
      <c r="TXY20" s="321"/>
      <c r="TXZ20" s="321"/>
      <c r="TYA20" s="321"/>
      <c r="TYB20" s="321"/>
      <c r="TYC20" s="321"/>
      <c r="TYD20" s="321"/>
      <c r="TYE20" s="321"/>
      <c r="TYF20" s="321"/>
      <c r="TYG20" s="321"/>
      <c r="TYH20" s="321"/>
      <c r="TYI20" s="321"/>
      <c r="TYJ20" s="321"/>
      <c r="TYK20" s="321"/>
      <c r="TYL20" s="321"/>
      <c r="TYM20" s="321"/>
      <c r="TYN20" s="321"/>
      <c r="TYO20" s="321"/>
      <c r="TYP20" s="321"/>
      <c r="TYQ20" s="321"/>
      <c r="TYR20" s="321"/>
      <c r="TYS20" s="321"/>
      <c r="TYT20" s="321"/>
      <c r="TYU20" s="321"/>
      <c r="TYV20" s="321"/>
      <c r="TYW20" s="321"/>
      <c r="TYX20" s="321"/>
      <c r="TYY20" s="321"/>
      <c r="TYZ20" s="321"/>
      <c r="TZA20" s="321"/>
      <c r="TZB20" s="321"/>
      <c r="TZC20" s="321"/>
      <c r="TZD20" s="321"/>
      <c r="TZE20" s="321"/>
      <c r="TZF20" s="321"/>
      <c r="TZG20" s="321"/>
      <c r="TZH20" s="321"/>
      <c r="TZI20" s="321"/>
      <c r="TZJ20" s="321"/>
      <c r="TZK20" s="321"/>
      <c r="TZL20" s="321"/>
      <c r="TZM20" s="321"/>
      <c r="TZN20" s="321"/>
      <c r="TZO20" s="321"/>
      <c r="TZP20" s="321"/>
      <c r="TZQ20" s="321"/>
      <c r="TZR20" s="321"/>
      <c r="TZS20" s="321"/>
      <c r="TZT20" s="321"/>
      <c r="TZU20" s="321"/>
      <c r="TZV20" s="321"/>
      <c r="TZW20" s="321"/>
      <c r="TZX20" s="321"/>
      <c r="TZY20" s="321"/>
      <c r="TZZ20" s="321"/>
      <c r="UAA20" s="321"/>
      <c r="UAB20" s="321"/>
      <c r="UAC20" s="321"/>
      <c r="UAD20" s="321"/>
      <c r="UAE20" s="321"/>
      <c r="UAF20" s="321"/>
      <c r="UAG20" s="321"/>
      <c r="UAH20" s="321"/>
      <c r="UAI20" s="321"/>
      <c r="UAJ20" s="321"/>
      <c r="UAK20" s="321"/>
      <c r="UAL20" s="321"/>
      <c r="UAM20" s="321"/>
      <c r="UAN20" s="321"/>
      <c r="UAO20" s="321"/>
      <c r="UAP20" s="321"/>
      <c r="UAQ20" s="321"/>
      <c r="UAR20" s="321"/>
      <c r="UAS20" s="321"/>
      <c r="UAT20" s="321"/>
      <c r="UAU20" s="321"/>
      <c r="UAV20" s="321"/>
      <c r="UAW20" s="321"/>
      <c r="UAX20" s="321"/>
      <c r="UAY20" s="321"/>
      <c r="UAZ20" s="321"/>
      <c r="UBA20" s="321"/>
      <c r="UBB20" s="321"/>
      <c r="UBC20" s="321"/>
      <c r="UBD20" s="321"/>
      <c r="UBE20" s="321"/>
      <c r="UBF20" s="321"/>
      <c r="UBG20" s="321"/>
      <c r="UBH20" s="321"/>
      <c r="UBI20" s="321"/>
      <c r="UBJ20" s="321"/>
      <c r="UBK20" s="321"/>
      <c r="UBL20" s="321"/>
      <c r="UBM20" s="321"/>
      <c r="UBN20" s="321"/>
      <c r="UBO20" s="321"/>
      <c r="UBP20" s="321"/>
      <c r="UBQ20" s="321"/>
      <c r="UBR20" s="321"/>
      <c r="UBS20" s="321"/>
      <c r="UBT20" s="321"/>
      <c r="UBU20" s="321"/>
      <c r="UBV20" s="321"/>
      <c r="UBW20" s="321"/>
      <c r="UBX20" s="321"/>
      <c r="UBY20" s="321"/>
      <c r="UBZ20" s="321"/>
      <c r="UCA20" s="321"/>
      <c r="UCB20" s="321"/>
      <c r="UCC20" s="321"/>
      <c r="UCD20" s="321"/>
      <c r="UCE20" s="321"/>
      <c r="UCF20" s="321"/>
      <c r="UCG20" s="321"/>
      <c r="UCH20" s="321"/>
      <c r="UCI20" s="321"/>
      <c r="UCJ20" s="321"/>
      <c r="UCK20" s="321"/>
      <c r="UCL20" s="321"/>
      <c r="UCM20" s="321"/>
      <c r="UCN20" s="321"/>
      <c r="UCO20" s="321"/>
      <c r="UCP20" s="321"/>
      <c r="UCQ20" s="321"/>
      <c r="UCR20" s="321"/>
      <c r="UCS20" s="321"/>
      <c r="UCT20" s="321"/>
      <c r="UCU20" s="321"/>
      <c r="UCV20" s="321"/>
      <c r="UCW20" s="321"/>
      <c r="UCX20" s="321"/>
      <c r="UCY20" s="321"/>
      <c r="UCZ20" s="321"/>
      <c r="UDA20" s="321"/>
      <c r="UDB20" s="321"/>
      <c r="UDC20" s="321"/>
      <c r="UDD20" s="321"/>
      <c r="UDE20" s="321"/>
      <c r="UDF20" s="321"/>
      <c r="UDG20" s="321"/>
      <c r="UDH20" s="321"/>
      <c r="UDI20" s="321"/>
      <c r="UDJ20" s="321"/>
      <c r="UDK20" s="321"/>
      <c r="UDL20" s="321"/>
      <c r="UDM20" s="321"/>
      <c r="UDN20" s="321"/>
      <c r="UDO20" s="321"/>
      <c r="UDP20" s="321"/>
      <c r="UDQ20" s="321"/>
      <c r="UDR20" s="321"/>
      <c r="UDS20" s="321"/>
      <c r="UDT20" s="321"/>
      <c r="UDU20" s="321"/>
      <c r="UDV20" s="321"/>
      <c r="UDW20" s="321"/>
      <c r="UDX20" s="321"/>
      <c r="UDY20" s="321"/>
      <c r="UDZ20" s="321"/>
      <c r="UEA20" s="321"/>
      <c r="UEB20" s="321"/>
      <c r="UEC20" s="321"/>
      <c r="UED20" s="321"/>
      <c r="UEE20" s="321"/>
      <c r="UEF20" s="321"/>
      <c r="UEG20" s="321"/>
      <c r="UEH20" s="321"/>
      <c r="UEI20" s="321"/>
      <c r="UEJ20" s="321"/>
      <c r="UEK20" s="321"/>
      <c r="UEL20" s="321"/>
      <c r="UEM20" s="321"/>
      <c r="UEN20" s="321"/>
      <c r="UEO20" s="321"/>
      <c r="UEP20" s="321"/>
      <c r="UEQ20" s="321"/>
      <c r="UER20" s="321"/>
      <c r="UES20" s="321"/>
      <c r="UET20" s="321"/>
      <c r="UEU20" s="321"/>
      <c r="UEV20" s="321"/>
      <c r="UEW20" s="321"/>
      <c r="UEX20" s="321"/>
      <c r="UEY20" s="321"/>
      <c r="UEZ20" s="321"/>
      <c r="UFA20" s="321"/>
      <c r="UFB20" s="321"/>
      <c r="UFC20" s="321"/>
      <c r="UFD20" s="321"/>
      <c r="UFE20" s="321"/>
      <c r="UFF20" s="321"/>
      <c r="UFG20" s="321"/>
      <c r="UFH20" s="321"/>
      <c r="UFI20" s="321"/>
      <c r="UFJ20" s="321"/>
      <c r="UFK20" s="321"/>
      <c r="UFL20" s="321"/>
      <c r="UFM20" s="321"/>
      <c r="UFN20" s="321"/>
      <c r="UFO20" s="321"/>
      <c r="UFP20" s="321"/>
      <c r="UFQ20" s="321"/>
      <c r="UFR20" s="321"/>
      <c r="UFS20" s="321"/>
      <c r="UFT20" s="321"/>
      <c r="UFU20" s="321"/>
      <c r="UFV20" s="321"/>
      <c r="UFW20" s="321"/>
      <c r="UFX20" s="321"/>
      <c r="UFY20" s="321"/>
      <c r="UFZ20" s="321"/>
      <c r="UGA20" s="321"/>
      <c r="UGB20" s="321"/>
      <c r="UGC20" s="321"/>
      <c r="UGD20" s="321"/>
      <c r="UGE20" s="321"/>
      <c r="UGF20" s="321"/>
      <c r="UGG20" s="321"/>
      <c r="UGH20" s="321"/>
      <c r="UGI20" s="321"/>
      <c r="UGJ20" s="321"/>
      <c r="UGK20" s="321"/>
      <c r="UGL20" s="321"/>
      <c r="UGM20" s="321"/>
      <c r="UGN20" s="321"/>
      <c r="UGO20" s="321"/>
      <c r="UGP20" s="321"/>
      <c r="UGQ20" s="321"/>
      <c r="UGR20" s="321"/>
      <c r="UGS20" s="321"/>
      <c r="UGT20" s="321"/>
      <c r="UGU20" s="321"/>
      <c r="UGV20" s="321"/>
      <c r="UGW20" s="321"/>
      <c r="UGX20" s="321"/>
      <c r="UGY20" s="321"/>
      <c r="UGZ20" s="321"/>
      <c r="UHA20" s="321"/>
      <c r="UHB20" s="321"/>
      <c r="UHC20" s="321"/>
      <c r="UHD20" s="321"/>
      <c r="UHE20" s="321"/>
      <c r="UHF20" s="321"/>
      <c r="UHG20" s="321"/>
      <c r="UHH20" s="321"/>
      <c r="UHI20" s="321"/>
      <c r="UHJ20" s="321"/>
      <c r="UHK20" s="321"/>
      <c r="UHL20" s="321"/>
      <c r="UHM20" s="321"/>
      <c r="UHN20" s="321"/>
      <c r="UHO20" s="321"/>
      <c r="UHP20" s="321"/>
      <c r="UHQ20" s="321"/>
      <c r="UHR20" s="321"/>
      <c r="UHS20" s="321"/>
      <c r="UHT20" s="321"/>
      <c r="UHU20" s="321"/>
      <c r="UHV20" s="321"/>
      <c r="UHW20" s="321"/>
      <c r="UHX20" s="321"/>
      <c r="UHY20" s="321"/>
      <c r="UHZ20" s="321"/>
      <c r="UIA20" s="321"/>
      <c r="UIB20" s="321"/>
      <c r="UIC20" s="321"/>
      <c r="UID20" s="321"/>
      <c r="UIE20" s="321"/>
      <c r="UIF20" s="321"/>
      <c r="UIG20" s="321"/>
      <c r="UIH20" s="321"/>
      <c r="UII20" s="321"/>
      <c r="UIJ20" s="321"/>
      <c r="UIK20" s="321"/>
      <c r="UIL20" s="321"/>
      <c r="UIM20" s="321"/>
      <c r="UIN20" s="321"/>
      <c r="UIO20" s="321"/>
      <c r="UIP20" s="321"/>
      <c r="UIQ20" s="321"/>
      <c r="UIR20" s="321"/>
      <c r="UIS20" s="321"/>
      <c r="UIT20" s="321"/>
      <c r="UIU20" s="321"/>
      <c r="UIV20" s="321"/>
      <c r="UIW20" s="321"/>
      <c r="UIX20" s="321"/>
      <c r="UIY20" s="321"/>
      <c r="UIZ20" s="321"/>
      <c r="UJA20" s="321"/>
      <c r="UJB20" s="321"/>
      <c r="UJC20" s="321"/>
      <c r="UJD20" s="321"/>
      <c r="UJE20" s="321"/>
      <c r="UJF20" s="321"/>
      <c r="UJG20" s="321"/>
      <c r="UJH20" s="321"/>
      <c r="UJI20" s="321"/>
      <c r="UJJ20" s="321"/>
      <c r="UJK20" s="321"/>
      <c r="UJL20" s="321"/>
      <c r="UJM20" s="321"/>
      <c r="UJN20" s="321"/>
      <c r="UJO20" s="321"/>
      <c r="UJP20" s="321"/>
      <c r="UJQ20" s="321"/>
      <c r="UJR20" s="321"/>
      <c r="UJS20" s="321"/>
      <c r="UJT20" s="321"/>
      <c r="UJU20" s="321"/>
      <c r="UJV20" s="321"/>
      <c r="UJW20" s="321"/>
      <c r="UJX20" s="321"/>
      <c r="UJY20" s="321"/>
      <c r="UJZ20" s="321"/>
      <c r="UKA20" s="321"/>
      <c r="UKB20" s="321"/>
      <c r="UKC20" s="321"/>
      <c r="UKD20" s="321"/>
      <c r="UKE20" s="321"/>
      <c r="UKF20" s="321"/>
      <c r="UKG20" s="321"/>
      <c r="UKH20" s="321"/>
      <c r="UKI20" s="321"/>
      <c r="UKJ20" s="321"/>
      <c r="UKK20" s="321"/>
      <c r="UKL20" s="321"/>
      <c r="UKM20" s="321"/>
      <c r="UKN20" s="321"/>
      <c r="UKO20" s="321"/>
      <c r="UKP20" s="321"/>
      <c r="UKQ20" s="321"/>
      <c r="UKR20" s="321"/>
      <c r="UKS20" s="321"/>
      <c r="UKT20" s="321"/>
      <c r="UKU20" s="321"/>
      <c r="UKV20" s="321"/>
      <c r="UKW20" s="321"/>
      <c r="UKX20" s="321"/>
      <c r="UKY20" s="321"/>
      <c r="UKZ20" s="321"/>
      <c r="ULA20" s="321"/>
      <c r="ULB20" s="321"/>
      <c r="ULC20" s="321"/>
      <c r="ULD20" s="321"/>
      <c r="ULE20" s="321"/>
      <c r="ULF20" s="321"/>
      <c r="ULG20" s="321"/>
      <c r="ULH20" s="321"/>
      <c r="ULI20" s="321"/>
      <c r="ULJ20" s="321"/>
      <c r="ULK20" s="321"/>
      <c r="ULL20" s="321"/>
      <c r="ULM20" s="321"/>
      <c r="ULN20" s="321"/>
      <c r="ULO20" s="321"/>
      <c r="ULP20" s="321"/>
      <c r="ULQ20" s="321"/>
      <c r="ULR20" s="321"/>
      <c r="ULS20" s="321"/>
      <c r="ULT20" s="321"/>
      <c r="ULU20" s="321"/>
      <c r="ULV20" s="321"/>
      <c r="ULW20" s="321"/>
      <c r="ULX20" s="321"/>
      <c r="ULY20" s="321"/>
      <c r="ULZ20" s="321"/>
      <c r="UMA20" s="321"/>
      <c r="UMB20" s="321"/>
      <c r="UMC20" s="321"/>
      <c r="UMD20" s="321"/>
      <c r="UME20" s="321"/>
      <c r="UMF20" s="321"/>
      <c r="UMG20" s="321"/>
      <c r="UMH20" s="321"/>
      <c r="UMI20" s="321"/>
      <c r="UMJ20" s="321"/>
      <c r="UMK20" s="321"/>
      <c r="UML20" s="321"/>
      <c r="UMM20" s="321"/>
      <c r="UMN20" s="321"/>
      <c r="UMO20" s="321"/>
      <c r="UMP20" s="321"/>
      <c r="UMQ20" s="321"/>
      <c r="UMR20" s="321"/>
      <c r="UMS20" s="321"/>
      <c r="UMT20" s="321"/>
      <c r="UMU20" s="321"/>
      <c r="UMV20" s="321"/>
      <c r="UMW20" s="321"/>
      <c r="UMX20" s="321"/>
      <c r="UMY20" s="321"/>
      <c r="UMZ20" s="321"/>
      <c r="UNA20" s="321"/>
      <c r="UNB20" s="321"/>
      <c r="UNC20" s="321"/>
      <c r="UND20" s="321"/>
      <c r="UNE20" s="321"/>
      <c r="UNF20" s="321"/>
      <c r="UNG20" s="321"/>
      <c r="UNH20" s="321"/>
      <c r="UNI20" s="321"/>
      <c r="UNJ20" s="321"/>
      <c r="UNK20" s="321"/>
      <c r="UNL20" s="321"/>
      <c r="UNM20" s="321"/>
      <c r="UNN20" s="321"/>
      <c r="UNO20" s="321"/>
      <c r="UNP20" s="321"/>
      <c r="UNQ20" s="321"/>
      <c r="UNR20" s="321"/>
      <c r="UNS20" s="321"/>
      <c r="UNT20" s="321"/>
      <c r="UNU20" s="321"/>
      <c r="UNV20" s="321"/>
      <c r="UNW20" s="321"/>
      <c r="UNX20" s="321"/>
      <c r="UNY20" s="321"/>
      <c r="UNZ20" s="321"/>
      <c r="UOA20" s="321"/>
      <c r="UOB20" s="321"/>
      <c r="UOC20" s="321"/>
      <c r="UOD20" s="321"/>
      <c r="UOE20" s="321"/>
      <c r="UOF20" s="321"/>
      <c r="UOG20" s="321"/>
      <c r="UOH20" s="321"/>
      <c r="UOI20" s="321"/>
      <c r="UOJ20" s="321"/>
      <c r="UOK20" s="321"/>
      <c r="UOL20" s="321"/>
      <c r="UOM20" s="321"/>
      <c r="UON20" s="321"/>
      <c r="UOO20" s="321"/>
      <c r="UOP20" s="321"/>
      <c r="UOQ20" s="321"/>
      <c r="UOR20" s="321"/>
      <c r="UOS20" s="321"/>
      <c r="UOT20" s="321"/>
      <c r="UOU20" s="321"/>
      <c r="UOV20" s="321"/>
      <c r="UOW20" s="321"/>
      <c r="UOX20" s="321"/>
      <c r="UOY20" s="321"/>
      <c r="UOZ20" s="321"/>
      <c r="UPA20" s="321"/>
      <c r="UPB20" s="321"/>
      <c r="UPC20" s="321"/>
      <c r="UPD20" s="321"/>
      <c r="UPE20" s="321"/>
      <c r="UPF20" s="321"/>
      <c r="UPG20" s="321"/>
      <c r="UPH20" s="321"/>
      <c r="UPI20" s="321"/>
      <c r="UPJ20" s="321"/>
      <c r="UPK20" s="321"/>
      <c r="UPL20" s="321"/>
      <c r="UPM20" s="321"/>
      <c r="UPN20" s="321"/>
      <c r="UPO20" s="321"/>
      <c r="UPP20" s="321"/>
      <c r="UPQ20" s="321"/>
      <c r="UPR20" s="321"/>
      <c r="UPS20" s="321"/>
      <c r="UPT20" s="321"/>
      <c r="UPU20" s="321"/>
      <c r="UPV20" s="321"/>
      <c r="UPW20" s="321"/>
      <c r="UPX20" s="321"/>
      <c r="UPY20" s="321"/>
      <c r="UPZ20" s="321"/>
      <c r="UQA20" s="321"/>
      <c r="UQB20" s="321"/>
      <c r="UQC20" s="321"/>
      <c r="UQD20" s="321"/>
      <c r="UQE20" s="321"/>
      <c r="UQF20" s="321"/>
      <c r="UQG20" s="321"/>
      <c r="UQH20" s="321"/>
      <c r="UQI20" s="321"/>
      <c r="UQJ20" s="321"/>
      <c r="UQK20" s="321"/>
      <c r="UQL20" s="321"/>
      <c r="UQM20" s="321"/>
      <c r="UQN20" s="321"/>
      <c r="UQO20" s="321"/>
      <c r="UQP20" s="321"/>
      <c r="UQQ20" s="321"/>
      <c r="UQR20" s="321"/>
      <c r="UQS20" s="321"/>
      <c r="UQT20" s="321"/>
      <c r="UQU20" s="321"/>
      <c r="UQV20" s="321"/>
      <c r="UQW20" s="321"/>
      <c r="UQX20" s="321"/>
      <c r="UQY20" s="321"/>
      <c r="UQZ20" s="321"/>
      <c r="URA20" s="321"/>
      <c r="URB20" s="321"/>
      <c r="URC20" s="321"/>
      <c r="URD20" s="321"/>
      <c r="URE20" s="321"/>
      <c r="URF20" s="321"/>
      <c r="URG20" s="321"/>
      <c r="URH20" s="321"/>
      <c r="URI20" s="321"/>
      <c r="URJ20" s="321"/>
      <c r="URK20" s="321"/>
      <c r="URL20" s="321"/>
      <c r="URM20" s="321"/>
      <c r="URN20" s="321"/>
      <c r="URO20" s="321"/>
      <c r="URP20" s="321"/>
      <c r="URQ20" s="321"/>
      <c r="URR20" s="321"/>
      <c r="URS20" s="321"/>
      <c r="URT20" s="321"/>
      <c r="URU20" s="321"/>
      <c r="URV20" s="321"/>
      <c r="URW20" s="321"/>
      <c r="URX20" s="321"/>
      <c r="URY20" s="321"/>
      <c r="URZ20" s="321"/>
      <c r="USA20" s="321"/>
      <c r="USB20" s="321"/>
      <c r="USC20" s="321"/>
      <c r="USD20" s="321"/>
      <c r="USE20" s="321"/>
      <c r="USF20" s="321"/>
      <c r="USG20" s="321"/>
      <c r="USH20" s="321"/>
      <c r="USI20" s="321"/>
      <c r="USJ20" s="321"/>
      <c r="USK20" s="321"/>
      <c r="USL20" s="321"/>
      <c r="USM20" s="321"/>
      <c r="USN20" s="321"/>
      <c r="USO20" s="321"/>
      <c r="USP20" s="321"/>
      <c r="USQ20" s="321"/>
      <c r="USR20" s="321"/>
      <c r="USS20" s="321"/>
      <c r="UST20" s="321"/>
      <c r="USU20" s="321"/>
      <c r="USV20" s="321"/>
      <c r="USW20" s="321"/>
      <c r="USX20" s="321"/>
      <c r="USY20" s="321"/>
      <c r="USZ20" s="321"/>
      <c r="UTA20" s="321"/>
      <c r="UTB20" s="321"/>
      <c r="UTC20" s="321"/>
      <c r="UTD20" s="321"/>
      <c r="UTE20" s="321"/>
      <c r="UTF20" s="321"/>
      <c r="UTG20" s="321"/>
      <c r="UTH20" s="321"/>
      <c r="UTI20" s="321"/>
      <c r="UTJ20" s="321"/>
      <c r="UTK20" s="321"/>
      <c r="UTL20" s="321"/>
      <c r="UTM20" s="321"/>
      <c r="UTN20" s="321"/>
      <c r="UTO20" s="321"/>
      <c r="UTP20" s="321"/>
      <c r="UTQ20" s="321"/>
      <c r="UTR20" s="321"/>
      <c r="UTS20" s="321"/>
      <c r="UTT20" s="321"/>
      <c r="UTU20" s="321"/>
      <c r="UTV20" s="321"/>
      <c r="UTW20" s="321"/>
      <c r="UTX20" s="321"/>
      <c r="UTY20" s="321"/>
      <c r="UTZ20" s="321"/>
      <c r="UUA20" s="321"/>
      <c r="UUB20" s="321"/>
      <c r="UUC20" s="321"/>
      <c r="UUD20" s="321"/>
      <c r="UUE20" s="321"/>
      <c r="UUF20" s="321"/>
      <c r="UUG20" s="321"/>
      <c r="UUH20" s="321"/>
      <c r="UUI20" s="321"/>
      <c r="UUJ20" s="321"/>
      <c r="UUK20" s="321"/>
      <c r="UUL20" s="321"/>
      <c r="UUM20" s="321"/>
      <c r="UUN20" s="321"/>
      <c r="UUO20" s="321"/>
      <c r="UUP20" s="321"/>
      <c r="UUQ20" s="321"/>
      <c r="UUR20" s="321"/>
      <c r="UUS20" s="321"/>
      <c r="UUT20" s="321"/>
      <c r="UUU20" s="321"/>
      <c r="UUV20" s="321"/>
      <c r="UUW20" s="321"/>
      <c r="UUX20" s="321"/>
      <c r="UUY20" s="321"/>
      <c r="UUZ20" s="321"/>
      <c r="UVA20" s="321"/>
      <c r="UVB20" s="321"/>
      <c r="UVC20" s="321"/>
      <c r="UVD20" s="321"/>
      <c r="UVE20" s="321"/>
      <c r="UVF20" s="321"/>
      <c r="UVG20" s="321"/>
      <c r="UVH20" s="321"/>
      <c r="UVI20" s="321"/>
      <c r="UVJ20" s="321"/>
      <c r="UVK20" s="321"/>
      <c r="UVL20" s="321"/>
      <c r="UVM20" s="321"/>
      <c r="UVN20" s="321"/>
      <c r="UVO20" s="321"/>
      <c r="UVP20" s="321"/>
      <c r="UVQ20" s="321"/>
      <c r="UVR20" s="321"/>
      <c r="UVS20" s="321"/>
      <c r="UVT20" s="321"/>
      <c r="UVU20" s="321"/>
      <c r="UVV20" s="321"/>
      <c r="UVW20" s="321"/>
      <c r="UVX20" s="321"/>
      <c r="UVY20" s="321"/>
      <c r="UVZ20" s="321"/>
      <c r="UWA20" s="321"/>
      <c r="UWB20" s="321"/>
      <c r="UWC20" s="321"/>
      <c r="UWD20" s="321"/>
      <c r="UWE20" s="321"/>
      <c r="UWF20" s="321"/>
      <c r="UWG20" s="321"/>
      <c r="UWH20" s="321"/>
      <c r="UWI20" s="321"/>
      <c r="UWJ20" s="321"/>
      <c r="UWK20" s="321"/>
      <c r="UWL20" s="321"/>
      <c r="UWM20" s="321"/>
      <c r="UWN20" s="321"/>
      <c r="UWO20" s="321"/>
      <c r="UWP20" s="321"/>
      <c r="UWQ20" s="321"/>
      <c r="UWR20" s="321"/>
      <c r="UWS20" s="321"/>
      <c r="UWT20" s="321"/>
      <c r="UWU20" s="321"/>
      <c r="UWV20" s="321"/>
      <c r="UWW20" s="321"/>
      <c r="UWX20" s="321"/>
      <c r="UWY20" s="321"/>
      <c r="UWZ20" s="321"/>
      <c r="UXA20" s="321"/>
      <c r="UXB20" s="321"/>
      <c r="UXC20" s="321"/>
      <c r="UXD20" s="321"/>
      <c r="UXE20" s="321"/>
      <c r="UXF20" s="321"/>
      <c r="UXG20" s="321"/>
      <c r="UXH20" s="321"/>
      <c r="UXI20" s="321"/>
      <c r="UXJ20" s="321"/>
      <c r="UXK20" s="321"/>
      <c r="UXL20" s="321"/>
      <c r="UXM20" s="321"/>
      <c r="UXN20" s="321"/>
      <c r="UXO20" s="321"/>
      <c r="UXP20" s="321"/>
      <c r="UXQ20" s="321"/>
      <c r="UXR20" s="321"/>
      <c r="UXS20" s="321"/>
      <c r="UXT20" s="321"/>
      <c r="UXU20" s="321"/>
      <c r="UXV20" s="321"/>
      <c r="UXW20" s="321"/>
      <c r="UXX20" s="321"/>
      <c r="UXY20" s="321"/>
      <c r="UXZ20" s="321"/>
      <c r="UYA20" s="321"/>
      <c r="UYB20" s="321"/>
      <c r="UYC20" s="321"/>
      <c r="UYD20" s="321"/>
      <c r="UYE20" s="321"/>
      <c r="UYF20" s="321"/>
      <c r="UYG20" s="321"/>
      <c r="UYH20" s="321"/>
      <c r="UYI20" s="321"/>
      <c r="UYJ20" s="321"/>
      <c r="UYK20" s="321"/>
      <c r="UYL20" s="321"/>
      <c r="UYM20" s="321"/>
      <c r="UYN20" s="321"/>
      <c r="UYO20" s="321"/>
      <c r="UYP20" s="321"/>
      <c r="UYQ20" s="321"/>
      <c r="UYR20" s="321"/>
      <c r="UYS20" s="321"/>
      <c r="UYT20" s="321"/>
      <c r="UYU20" s="321"/>
      <c r="UYV20" s="321"/>
      <c r="UYW20" s="321"/>
      <c r="UYX20" s="321"/>
      <c r="UYY20" s="321"/>
      <c r="UYZ20" s="321"/>
      <c r="UZA20" s="321"/>
      <c r="UZB20" s="321"/>
      <c r="UZC20" s="321"/>
      <c r="UZD20" s="321"/>
      <c r="UZE20" s="321"/>
      <c r="UZF20" s="321"/>
      <c r="UZG20" s="321"/>
      <c r="UZH20" s="321"/>
      <c r="UZI20" s="321"/>
      <c r="UZJ20" s="321"/>
      <c r="UZK20" s="321"/>
      <c r="UZL20" s="321"/>
      <c r="UZM20" s="321"/>
      <c r="UZN20" s="321"/>
      <c r="UZO20" s="321"/>
      <c r="UZP20" s="321"/>
      <c r="UZQ20" s="321"/>
      <c r="UZR20" s="321"/>
      <c r="UZS20" s="321"/>
      <c r="UZT20" s="321"/>
      <c r="UZU20" s="321"/>
      <c r="UZV20" s="321"/>
      <c r="UZW20" s="321"/>
      <c r="UZX20" s="321"/>
      <c r="UZY20" s="321"/>
      <c r="UZZ20" s="321"/>
      <c r="VAA20" s="321"/>
      <c r="VAB20" s="321"/>
      <c r="VAC20" s="321"/>
      <c r="VAD20" s="321"/>
      <c r="VAE20" s="321"/>
      <c r="VAF20" s="321"/>
      <c r="VAG20" s="321"/>
      <c r="VAH20" s="321"/>
      <c r="VAI20" s="321"/>
      <c r="VAJ20" s="321"/>
      <c r="VAK20" s="321"/>
      <c r="VAL20" s="321"/>
      <c r="VAM20" s="321"/>
      <c r="VAN20" s="321"/>
      <c r="VAO20" s="321"/>
      <c r="VAP20" s="321"/>
      <c r="VAQ20" s="321"/>
      <c r="VAR20" s="321"/>
      <c r="VAS20" s="321"/>
      <c r="VAT20" s="321"/>
      <c r="VAU20" s="321"/>
      <c r="VAV20" s="321"/>
      <c r="VAW20" s="321"/>
      <c r="VAX20" s="321"/>
      <c r="VAY20" s="321"/>
      <c r="VAZ20" s="321"/>
      <c r="VBA20" s="321"/>
      <c r="VBB20" s="321"/>
      <c r="VBC20" s="321"/>
      <c r="VBD20" s="321"/>
      <c r="VBE20" s="321"/>
      <c r="VBF20" s="321"/>
      <c r="VBG20" s="321"/>
      <c r="VBH20" s="321"/>
      <c r="VBI20" s="321"/>
      <c r="VBJ20" s="321"/>
      <c r="VBK20" s="321"/>
      <c r="VBL20" s="321"/>
      <c r="VBM20" s="321"/>
      <c r="VBN20" s="321"/>
      <c r="VBO20" s="321"/>
      <c r="VBP20" s="321"/>
      <c r="VBQ20" s="321"/>
      <c r="VBR20" s="321"/>
      <c r="VBS20" s="321"/>
      <c r="VBT20" s="321"/>
      <c r="VBU20" s="321"/>
      <c r="VBV20" s="321"/>
      <c r="VBW20" s="321"/>
      <c r="VBX20" s="321"/>
      <c r="VBY20" s="321"/>
      <c r="VBZ20" s="321"/>
      <c r="VCA20" s="321"/>
      <c r="VCB20" s="321"/>
      <c r="VCC20" s="321"/>
      <c r="VCD20" s="321"/>
      <c r="VCE20" s="321"/>
      <c r="VCF20" s="321"/>
      <c r="VCG20" s="321"/>
      <c r="VCH20" s="321"/>
      <c r="VCI20" s="321"/>
      <c r="VCJ20" s="321"/>
      <c r="VCK20" s="321"/>
      <c r="VCL20" s="321"/>
      <c r="VCM20" s="321"/>
      <c r="VCN20" s="321"/>
      <c r="VCO20" s="321"/>
      <c r="VCP20" s="321"/>
      <c r="VCQ20" s="321"/>
      <c r="VCR20" s="321"/>
      <c r="VCS20" s="321"/>
      <c r="VCT20" s="321"/>
      <c r="VCU20" s="321"/>
      <c r="VCV20" s="321"/>
      <c r="VCW20" s="321"/>
      <c r="VCX20" s="321"/>
      <c r="VCY20" s="321"/>
      <c r="VCZ20" s="321"/>
      <c r="VDA20" s="321"/>
      <c r="VDB20" s="321"/>
      <c r="VDC20" s="321"/>
      <c r="VDD20" s="321"/>
      <c r="VDE20" s="321"/>
      <c r="VDF20" s="321"/>
      <c r="VDG20" s="321"/>
      <c r="VDH20" s="321"/>
      <c r="VDI20" s="321"/>
      <c r="VDJ20" s="321"/>
      <c r="VDK20" s="321"/>
      <c r="VDL20" s="321"/>
      <c r="VDM20" s="321"/>
      <c r="VDN20" s="321"/>
      <c r="VDO20" s="321"/>
      <c r="VDP20" s="321"/>
      <c r="VDQ20" s="321"/>
      <c r="VDR20" s="321"/>
      <c r="VDS20" s="321"/>
      <c r="VDT20" s="321"/>
      <c r="VDU20" s="321"/>
      <c r="VDV20" s="321"/>
      <c r="VDW20" s="321"/>
      <c r="VDX20" s="321"/>
      <c r="VDY20" s="321"/>
      <c r="VDZ20" s="321"/>
      <c r="VEA20" s="321"/>
      <c r="VEB20" s="321"/>
      <c r="VEC20" s="321"/>
      <c r="VED20" s="321"/>
      <c r="VEE20" s="321"/>
      <c r="VEF20" s="321"/>
      <c r="VEG20" s="321"/>
      <c r="VEH20" s="321"/>
      <c r="VEI20" s="321"/>
      <c r="VEJ20" s="321"/>
      <c r="VEK20" s="321"/>
      <c r="VEL20" s="321"/>
      <c r="VEM20" s="321"/>
      <c r="VEN20" s="321"/>
      <c r="VEO20" s="321"/>
      <c r="VEP20" s="321"/>
      <c r="VEQ20" s="321"/>
      <c r="VER20" s="321"/>
      <c r="VES20" s="321"/>
      <c r="VET20" s="321"/>
      <c r="VEU20" s="321"/>
      <c r="VEV20" s="321"/>
      <c r="VEW20" s="321"/>
      <c r="VEX20" s="321"/>
      <c r="VEY20" s="321"/>
      <c r="VEZ20" s="321"/>
      <c r="VFA20" s="321"/>
      <c r="VFB20" s="321"/>
      <c r="VFC20" s="321"/>
      <c r="VFD20" s="321"/>
      <c r="VFE20" s="321"/>
      <c r="VFF20" s="321"/>
      <c r="VFG20" s="321"/>
      <c r="VFH20" s="321"/>
      <c r="VFI20" s="321"/>
      <c r="VFJ20" s="321"/>
      <c r="VFK20" s="321"/>
      <c r="VFL20" s="321"/>
      <c r="VFM20" s="321"/>
      <c r="VFN20" s="321"/>
      <c r="VFO20" s="321"/>
      <c r="VFP20" s="321"/>
      <c r="VFQ20" s="321"/>
      <c r="VFR20" s="321"/>
      <c r="VFS20" s="321"/>
      <c r="VFT20" s="321"/>
      <c r="VFU20" s="321"/>
      <c r="VFV20" s="321"/>
      <c r="VFW20" s="321"/>
      <c r="VFX20" s="321"/>
      <c r="VFY20" s="321"/>
      <c r="VFZ20" s="321"/>
      <c r="VGA20" s="321"/>
      <c r="VGB20" s="321"/>
      <c r="VGC20" s="321"/>
      <c r="VGD20" s="321"/>
      <c r="VGE20" s="321"/>
      <c r="VGF20" s="321"/>
      <c r="VGG20" s="321"/>
      <c r="VGH20" s="321"/>
      <c r="VGI20" s="321"/>
      <c r="VGJ20" s="321"/>
      <c r="VGK20" s="321"/>
      <c r="VGL20" s="321"/>
      <c r="VGM20" s="321"/>
      <c r="VGN20" s="321"/>
      <c r="VGO20" s="321"/>
      <c r="VGP20" s="321"/>
      <c r="VGQ20" s="321"/>
      <c r="VGR20" s="321"/>
      <c r="VGS20" s="321"/>
      <c r="VGT20" s="321"/>
      <c r="VGU20" s="321"/>
      <c r="VGV20" s="321"/>
      <c r="VGW20" s="321"/>
      <c r="VGX20" s="321"/>
      <c r="VGY20" s="321"/>
      <c r="VGZ20" s="321"/>
      <c r="VHA20" s="321"/>
      <c r="VHB20" s="321"/>
      <c r="VHC20" s="321"/>
      <c r="VHD20" s="321"/>
      <c r="VHE20" s="321"/>
      <c r="VHF20" s="321"/>
      <c r="VHG20" s="321"/>
      <c r="VHH20" s="321"/>
      <c r="VHI20" s="321"/>
      <c r="VHJ20" s="321"/>
      <c r="VHK20" s="321"/>
      <c r="VHL20" s="321"/>
      <c r="VHM20" s="321"/>
      <c r="VHN20" s="321"/>
      <c r="VHO20" s="321"/>
      <c r="VHP20" s="321"/>
      <c r="VHQ20" s="321"/>
      <c r="VHR20" s="321"/>
      <c r="VHS20" s="321"/>
      <c r="VHT20" s="321"/>
      <c r="VHU20" s="321"/>
      <c r="VHV20" s="321"/>
      <c r="VHW20" s="321"/>
      <c r="VHX20" s="321"/>
      <c r="VHY20" s="321"/>
      <c r="VHZ20" s="321"/>
      <c r="VIA20" s="321"/>
      <c r="VIB20" s="321"/>
      <c r="VIC20" s="321"/>
      <c r="VID20" s="321"/>
      <c r="VIE20" s="321"/>
      <c r="VIF20" s="321"/>
      <c r="VIG20" s="321"/>
      <c r="VIH20" s="321"/>
      <c r="VII20" s="321"/>
      <c r="VIJ20" s="321"/>
      <c r="VIK20" s="321"/>
      <c r="VIL20" s="321"/>
      <c r="VIM20" s="321"/>
      <c r="VIN20" s="321"/>
      <c r="VIO20" s="321"/>
      <c r="VIP20" s="321"/>
      <c r="VIQ20" s="321"/>
      <c r="VIR20" s="321"/>
      <c r="VIS20" s="321"/>
      <c r="VIT20" s="321"/>
      <c r="VIU20" s="321"/>
      <c r="VIV20" s="321"/>
      <c r="VIW20" s="321"/>
      <c r="VIX20" s="321"/>
      <c r="VIY20" s="321"/>
      <c r="VIZ20" s="321"/>
      <c r="VJA20" s="321"/>
      <c r="VJB20" s="321"/>
      <c r="VJC20" s="321"/>
      <c r="VJD20" s="321"/>
      <c r="VJE20" s="321"/>
      <c r="VJF20" s="321"/>
      <c r="VJG20" s="321"/>
      <c r="VJH20" s="321"/>
      <c r="VJI20" s="321"/>
      <c r="VJJ20" s="321"/>
      <c r="VJK20" s="321"/>
      <c r="VJL20" s="321"/>
      <c r="VJM20" s="321"/>
      <c r="VJN20" s="321"/>
      <c r="VJO20" s="321"/>
      <c r="VJP20" s="321"/>
      <c r="VJQ20" s="321"/>
      <c r="VJR20" s="321"/>
      <c r="VJS20" s="321"/>
      <c r="VJT20" s="321"/>
      <c r="VJU20" s="321"/>
      <c r="VJV20" s="321"/>
      <c r="VJW20" s="321"/>
      <c r="VJX20" s="321"/>
      <c r="VJY20" s="321"/>
      <c r="VJZ20" s="321"/>
      <c r="VKA20" s="321"/>
      <c r="VKB20" s="321"/>
      <c r="VKC20" s="321"/>
      <c r="VKD20" s="321"/>
      <c r="VKE20" s="321"/>
      <c r="VKF20" s="321"/>
      <c r="VKG20" s="321"/>
      <c r="VKH20" s="321"/>
      <c r="VKI20" s="321"/>
      <c r="VKJ20" s="321"/>
      <c r="VKK20" s="321"/>
      <c r="VKL20" s="321"/>
      <c r="VKM20" s="321"/>
      <c r="VKN20" s="321"/>
      <c r="VKO20" s="321"/>
      <c r="VKP20" s="321"/>
      <c r="VKQ20" s="321"/>
      <c r="VKR20" s="321"/>
      <c r="VKS20" s="321"/>
      <c r="VKT20" s="321"/>
      <c r="VKU20" s="321"/>
      <c r="VKV20" s="321"/>
      <c r="VKW20" s="321"/>
      <c r="VKX20" s="321"/>
      <c r="VKY20" s="321"/>
      <c r="VKZ20" s="321"/>
      <c r="VLA20" s="321"/>
      <c r="VLB20" s="321"/>
      <c r="VLC20" s="321"/>
      <c r="VLD20" s="321"/>
      <c r="VLE20" s="321"/>
      <c r="VLF20" s="321"/>
      <c r="VLG20" s="321"/>
      <c r="VLH20" s="321"/>
      <c r="VLI20" s="321"/>
      <c r="VLJ20" s="321"/>
      <c r="VLK20" s="321"/>
      <c r="VLL20" s="321"/>
      <c r="VLM20" s="321"/>
      <c r="VLN20" s="321"/>
      <c r="VLO20" s="321"/>
      <c r="VLP20" s="321"/>
      <c r="VLQ20" s="321"/>
      <c r="VLR20" s="321"/>
      <c r="VLS20" s="321"/>
      <c r="VLT20" s="321"/>
      <c r="VLU20" s="321"/>
      <c r="VLV20" s="321"/>
      <c r="VLW20" s="321"/>
      <c r="VLX20" s="321"/>
      <c r="VLY20" s="321"/>
      <c r="VLZ20" s="321"/>
      <c r="VMA20" s="321"/>
      <c r="VMB20" s="321"/>
      <c r="VMC20" s="321"/>
      <c r="VMD20" s="321"/>
      <c r="VME20" s="321"/>
      <c r="VMF20" s="321"/>
      <c r="VMG20" s="321"/>
      <c r="VMH20" s="321"/>
      <c r="VMI20" s="321"/>
      <c r="VMJ20" s="321"/>
      <c r="VMK20" s="321"/>
      <c r="VML20" s="321"/>
      <c r="VMM20" s="321"/>
      <c r="VMN20" s="321"/>
      <c r="VMO20" s="321"/>
      <c r="VMP20" s="321"/>
      <c r="VMQ20" s="321"/>
      <c r="VMR20" s="321"/>
      <c r="VMS20" s="321"/>
      <c r="VMT20" s="321"/>
      <c r="VMU20" s="321"/>
      <c r="VMV20" s="321"/>
      <c r="VMW20" s="321"/>
      <c r="VMX20" s="321"/>
      <c r="VMY20" s="321"/>
      <c r="VMZ20" s="321"/>
      <c r="VNA20" s="321"/>
      <c r="VNB20" s="321"/>
      <c r="VNC20" s="321"/>
      <c r="VND20" s="321"/>
      <c r="VNE20" s="321"/>
      <c r="VNF20" s="321"/>
      <c r="VNG20" s="321"/>
      <c r="VNH20" s="321"/>
      <c r="VNI20" s="321"/>
      <c r="VNJ20" s="321"/>
      <c r="VNK20" s="321"/>
      <c r="VNL20" s="321"/>
      <c r="VNM20" s="321"/>
      <c r="VNN20" s="321"/>
      <c r="VNO20" s="321"/>
      <c r="VNP20" s="321"/>
      <c r="VNQ20" s="321"/>
      <c r="VNR20" s="321"/>
      <c r="VNS20" s="321"/>
      <c r="VNT20" s="321"/>
      <c r="VNU20" s="321"/>
      <c r="VNV20" s="321"/>
      <c r="VNW20" s="321"/>
      <c r="VNX20" s="321"/>
      <c r="VNY20" s="321"/>
      <c r="VNZ20" s="321"/>
      <c r="VOA20" s="321"/>
      <c r="VOB20" s="321"/>
      <c r="VOC20" s="321"/>
      <c r="VOD20" s="321"/>
      <c r="VOE20" s="321"/>
      <c r="VOF20" s="321"/>
      <c r="VOG20" s="321"/>
      <c r="VOH20" s="321"/>
      <c r="VOI20" s="321"/>
      <c r="VOJ20" s="321"/>
      <c r="VOK20" s="321"/>
      <c r="VOL20" s="321"/>
      <c r="VOM20" s="321"/>
      <c r="VON20" s="321"/>
      <c r="VOO20" s="321"/>
      <c r="VOP20" s="321"/>
      <c r="VOQ20" s="321"/>
      <c r="VOR20" s="321"/>
      <c r="VOS20" s="321"/>
      <c r="VOT20" s="321"/>
      <c r="VOU20" s="321"/>
      <c r="VOV20" s="321"/>
      <c r="VOW20" s="321"/>
      <c r="VOX20" s="321"/>
      <c r="VOY20" s="321"/>
      <c r="VOZ20" s="321"/>
      <c r="VPA20" s="321"/>
      <c r="VPB20" s="321"/>
      <c r="VPC20" s="321"/>
      <c r="VPD20" s="321"/>
      <c r="VPE20" s="321"/>
      <c r="VPF20" s="321"/>
      <c r="VPG20" s="321"/>
      <c r="VPH20" s="321"/>
      <c r="VPI20" s="321"/>
      <c r="VPJ20" s="321"/>
      <c r="VPK20" s="321"/>
      <c r="VPL20" s="321"/>
      <c r="VPM20" s="321"/>
      <c r="VPN20" s="321"/>
      <c r="VPO20" s="321"/>
      <c r="VPP20" s="321"/>
      <c r="VPQ20" s="321"/>
      <c r="VPR20" s="321"/>
      <c r="VPS20" s="321"/>
      <c r="VPT20" s="321"/>
      <c r="VPU20" s="321"/>
      <c r="VPV20" s="321"/>
      <c r="VPW20" s="321"/>
      <c r="VPX20" s="321"/>
      <c r="VPY20" s="321"/>
      <c r="VPZ20" s="321"/>
      <c r="VQA20" s="321"/>
      <c r="VQB20" s="321"/>
      <c r="VQC20" s="321"/>
      <c r="VQD20" s="321"/>
      <c r="VQE20" s="321"/>
      <c r="VQF20" s="321"/>
      <c r="VQG20" s="321"/>
      <c r="VQH20" s="321"/>
      <c r="VQI20" s="321"/>
      <c r="VQJ20" s="321"/>
      <c r="VQK20" s="321"/>
      <c r="VQL20" s="321"/>
      <c r="VQM20" s="321"/>
      <c r="VQN20" s="321"/>
      <c r="VQO20" s="321"/>
      <c r="VQP20" s="321"/>
      <c r="VQQ20" s="321"/>
      <c r="VQR20" s="321"/>
      <c r="VQS20" s="321"/>
      <c r="VQT20" s="321"/>
      <c r="VQU20" s="321"/>
      <c r="VQV20" s="321"/>
      <c r="VQW20" s="321"/>
      <c r="VQX20" s="321"/>
      <c r="VQY20" s="321"/>
      <c r="VQZ20" s="321"/>
      <c r="VRA20" s="321"/>
      <c r="VRB20" s="321"/>
      <c r="VRC20" s="321"/>
      <c r="VRD20" s="321"/>
      <c r="VRE20" s="321"/>
      <c r="VRF20" s="321"/>
      <c r="VRG20" s="321"/>
      <c r="VRH20" s="321"/>
      <c r="VRI20" s="321"/>
      <c r="VRJ20" s="321"/>
      <c r="VRK20" s="321"/>
      <c r="VRL20" s="321"/>
      <c r="VRM20" s="321"/>
      <c r="VRN20" s="321"/>
      <c r="VRO20" s="321"/>
      <c r="VRP20" s="321"/>
      <c r="VRQ20" s="321"/>
      <c r="VRR20" s="321"/>
      <c r="VRS20" s="321"/>
      <c r="VRT20" s="321"/>
      <c r="VRU20" s="321"/>
      <c r="VRV20" s="321"/>
      <c r="VRW20" s="321"/>
      <c r="VRX20" s="321"/>
      <c r="VRY20" s="321"/>
      <c r="VRZ20" s="321"/>
      <c r="VSA20" s="321"/>
      <c r="VSB20" s="321"/>
      <c r="VSC20" s="321"/>
      <c r="VSD20" s="321"/>
      <c r="VSE20" s="321"/>
      <c r="VSF20" s="321"/>
      <c r="VSG20" s="321"/>
      <c r="VSH20" s="321"/>
      <c r="VSI20" s="321"/>
      <c r="VSJ20" s="321"/>
      <c r="VSK20" s="321"/>
      <c r="VSL20" s="321"/>
      <c r="VSM20" s="321"/>
      <c r="VSN20" s="321"/>
      <c r="VSO20" s="321"/>
      <c r="VSP20" s="321"/>
      <c r="VSQ20" s="321"/>
      <c r="VSR20" s="321"/>
      <c r="VSS20" s="321"/>
      <c r="VST20" s="321"/>
      <c r="VSU20" s="321"/>
      <c r="VSV20" s="321"/>
      <c r="VSW20" s="321"/>
      <c r="VSX20" s="321"/>
      <c r="VSY20" s="321"/>
      <c r="VSZ20" s="321"/>
      <c r="VTA20" s="321"/>
      <c r="VTB20" s="321"/>
      <c r="VTC20" s="321"/>
      <c r="VTD20" s="321"/>
      <c r="VTE20" s="321"/>
      <c r="VTF20" s="321"/>
      <c r="VTG20" s="321"/>
      <c r="VTH20" s="321"/>
      <c r="VTI20" s="321"/>
      <c r="VTJ20" s="321"/>
      <c r="VTK20" s="321"/>
      <c r="VTL20" s="321"/>
      <c r="VTM20" s="321"/>
      <c r="VTN20" s="321"/>
      <c r="VTO20" s="321"/>
      <c r="VTP20" s="321"/>
      <c r="VTQ20" s="321"/>
      <c r="VTR20" s="321"/>
      <c r="VTS20" s="321"/>
      <c r="VTT20" s="321"/>
      <c r="VTU20" s="321"/>
      <c r="VTV20" s="321"/>
      <c r="VTW20" s="321"/>
      <c r="VTX20" s="321"/>
      <c r="VTY20" s="321"/>
      <c r="VTZ20" s="321"/>
      <c r="VUA20" s="321"/>
      <c r="VUB20" s="321"/>
      <c r="VUC20" s="321"/>
      <c r="VUD20" s="321"/>
      <c r="VUE20" s="321"/>
      <c r="VUF20" s="321"/>
      <c r="VUG20" s="321"/>
      <c r="VUH20" s="321"/>
      <c r="VUI20" s="321"/>
      <c r="VUJ20" s="321"/>
      <c r="VUK20" s="321"/>
      <c r="VUL20" s="321"/>
      <c r="VUM20" s="321"/>
      <c r="VUN20" s="321"/>
      <c r="VUO20" s="321"/>
      <c r="VUP20" s="321"/>
      <c r="VUQ20" s="321"/>
      <c r="VUR20" s="321"/>
      <c r="VUS20" s="321"/>
      <c r="VUT20" s="321"/>
      <c r="VUU20" s="321"/>
      <c r="VUV20" s="321"/>
      <c r="VUW20" s="321"/>
      <c r="VUX20" s="321"/>
      <c r="VUY20" s="321"/>
      <c r="VUZ20" s="321"/>
      <c r="VVA20" s="321"/>
      <c r="VVB20" s="321"/>
      <c r="VVC20" s="321"/>
      <c r="VVD20" s="321"/>
      <c r="VVE20" s="321"/>
      <c r="VVF20" s="321"/>
      <c r="VVG20" s="321"/>
      <c r="VVH20" s="321"/>
      <c r="VVI20" s="321"/>
      <c r="VVJ20" s="321"/>
      <c r="VVK20" s="321"/>
      <c r="VVL20" s="321"/>
      <c r="VVM20" s="321"/>
      <c r="VVN20" s="321"/>
      <c r="VVO20" s="321"/>
      <c r="VVP20" s="321"/>
      <c r="VVQ20" s="321"/>
      <c r="VVR20" s="321"/>
      <c r="VVS20" s="321"/>
      <c r="VVT20" s="321"/>
      <c r="VVU20" s="321"/>
      <c r="VVV20" s="321"/>
      <c r="VVW20" s="321"/>
      <c r="VVX20" s="321"/>
      <c r="VVY20" s="321"/>
      <c r="VVZ20" s="321"/>
      <c r="VWA20" s="321"/>
      <c r="VWB20" s="321"/>
      <c r="VWC20" s="321"/>
      <c r="VWD20" s="321"/>
      <c r="VWE20" s="321"/>
      <c r="VWF20" s="321"/>
      <c r="VWG20" s="321"/>
      <c r="VWH20" s="321"/>
      <c r="VWI20" s="321"/>
      <c r="VWJ20" s="321"/>
      <c r="VWK20" s="321"/>
      <c r="VWL20" s="321"/>
      <c r="VWM20" s="321"/>
      <c r="VWN20" s="321"/>
      <c r="VWO20" s="321"/>
      <c r="VWP20" s="321"/>
      <c r="VWQ20" s="321"/>
      <c r="VWR20" s="321"/>
      <c r="VWS20" s="321"/>
      <c r="VWT20" s="321"/>
      <c r="VWU20" s="321"/>
      <c r="VWV20" s="321"/>
      <c r="VWW20" s="321"/>
      <c r="VWX20" s="321"/>
      <c r="VWY20" s="321"/>
      <c r="VWZ20" s="321"/>
      <c r="VXA20" s="321"/>
      <c r="VXB20" s="321"/>
      <c r="VXC20" s="321"/>
      <c r="VXD20" s="321"/>
      <c r="VXE20" s="321"/>
      <c r="VXF20" s="321"/>
      <c r="VXG20" s="321"/>
      <c r="VXH20" s="321"/>
      <c r="VXI20" s="321"/>
      <c r="VXJ20" s="321"/>
      <c r="VXK20" s="321"/>
      <c r="VXL20" s="321"/>
      <c r="VXM20" s="321"/>
      <c r="VXN20" s="321"/>
      <c r="VXO20" s="321"/>
      <c r="VXP20" s="321"/>
      <c r="VXQ20" s="321"/>
      <c r="VXR20" s="321"/>
      <c r="VXS20" s="321"/>
      <c r="VXT20" s="321"/>
      <c r="VXU20" s="321"/>
      <c r="VXV20" s="321"/>
      <c r="VXW20" s="321"/>
      <c r="VXX20" s="321"/>
      <c r="VXY20" s="321"/>
      <c r="VXZ20" s="321"/>
      <c r="VYA20" s="321"/>
      <c r="VYB20" s="321"/>
      <c r="VYC20" s="321"/>
      <c r="VYD20" s="321"/>
      <c r="VYE20" s="321"/>
      <c r="VYF20" s="321"/>
      <c r="VYG20" s="321"/>
      <c r="VYH20" s="321"/>
      <c r="VYI20" s="321"/>
      <c r="VYJ20" s="321"/>
      <c r="VYK20" s="321"/>
      <c r="VYL20" s="321"/>
      <c r="VYM20" s="321"/>
      <c r="VYN20" s="321"/>
      <c r="VYO20" s="321"/>
      <c r="VYP20" s="321"/>
      <c r="VYQ20" s="321"/>
      <c r="VYR20" s="321"/>
      <c r="VYS20" s="321"/>
      <c r="VYT20" s="321"/>
      <c r="VYU20" s="321"/>
      <c r="VYV20" s="321"/>
      <c r="VYW20" s="321"/>
      <c r="VYX20" s="321"/>
      <c r="VYY20" s="321"/>
      <c r="VYZ20" s="321"/>
      <c r="VZA20" s="321"/>
      <c r="VZB20" s="321"/>
      <c r="VZC20" s="321"/>
      <c r="VZD20" s="321"/>
      <c r="VZE20" s="321"/>
      <c r="VZF20" s="321"/>
      <c r="VZG20" s="321"/>
      <c r="VZH20" s="321"/>
      <c r="VZI20" s="321"/>
      <c r="VZJ20" s="321"/>
      <c r="VZK20" s="321"/>
      <c r="VZL20" s="321"/>
      <c r="VZM20" s="321"/>
      <c r="VZN20" s="321"/>
      <c r="VZO20" s="321"/>
      <c r="VZP20" s="321"/>
      <c r="VZQ20" s="321"/>
      <c r="VZR20" s="321"/>
      <c r="VZS20" s="321"/>
      <c r="VZT20" s="321"/>
      <c r="VZU20" s="321"/>
      <c r="VZV20" s="321"/>
      <c r="VZW20" s="321"/>
      <c r="VZX20" s="321"/>
      <c r="VZY20" s="321"/>
      <c r="VZZ20" s="321"/>
      <c r="WAA20" s="321"/>
      <c r="WAB20" s="321"/>
      <c r="WAC20" s="321"/>
      <c r="WAD20" s="321"/>
      <c r="WAE20" s="321"/>
      <c r="WAF20" s="321"/>
      <c r="WAG20" s="321"/>
      <c r="WAH20" s="321"/>
      <c r="WAI20" s="321"/>
      <c r="WAJ20" s="321"/>
      <c r="WAK20" s="321"/>
      <c r="WAL20" s="321"/>
      <c r="WAM20" s="321"/>
      <c r="WAN20" s="321"/>
      <c r="WAO20" s="321"/>
      <c r="WAP20" s="321"/>
      <c r="WAQ20" s="321"/>
      <c r="WAR20" s="321"/>
      <c r="WAS20" s="321"/>
      <c r="WAT20" s="321"/>
      <c r="WAU20" s="321"/>
      <c r="WAV20" s="321"/>
      <c r="WAW20" s="321"/>
      <c r="WAX20" s="321"/>
      <c r="WAY20" s="321"/>
      <c r="WAZ20" s="321"/>
      <c r="WBA20" s="321"/>
      <c r="WBB20" s="321"/>
      <c r="WBC20" s="321"/>
      <c r="WBD20" s="321"/>
      <c r="WBE20" s="321"/>
      <c r="WBF20" s="321"/>
      <c r="WBG20" s="321"/>
      <c r="WBH20" s="321"/>
      <c r="WBI20" s="321"/>
      <c r="WBJ20" s="321"/>
      <c r="WBK20" s="321"/>
      <c r="WBL20" s="321"/>
      <c r="WBM20" s="321"/>
      <c r="WBN20" s="321"/>
      <c r="WBO20" s="321"/>
      <c r="WBP20" s="321"/>
      <c r="WBQ20" s="321"/>
      <c r="WBR20" s="321"/>
      <c r="WBS20" s="321"/>
      <c r="WBT20" s="321"/>
      <c r="WBU20" s="321"/>
      <c r="WBV20" s="321"/>
      <c r="WBW20" s="321"/>
      <c r="WBX20" s="321"/>
      <c r="WBY20" s="321"/>
      <c r="WBZ20" s="321"/>
      <c r="WCA20" s="321"/>
      <c r="WCB20" s="321"/>
      <c r="WCC20" s="321"/>
      <c r="WCD20" s="321"/>
      <c r="WCE20" s="321"/>
      <c r="WCF20" s="321"/>
      <c r="WCG20" s="321"/>
      <c r="WCH20" s="321"/>
      <c r="WCI20" s="321"/>
      <c r="WCJ20" s="321"/>
      <c r="WCK20" s="321"/>
      <c r="WCL20" s="321"/>
      <c r="WCM20" s="321"/>
      <c r="WCN20" s="321"/>
      <c r="WCO20" s="321"/>
      <c r="WCP20" s="321"/>
      <c r="WCQ20" s="321"/>
      <c r="WCR20" s="321"/>
      <c r="WCS20" s="321"/>
      <c r="WCT20" s="321"/>
      <c r="WCU20" s="321"/>
      <c r="WCV20" s="321"/>
      <c r="WCW20" s="321"/>
      <c r="WCX20" s="321"/>
      <c r="WCY20" s="321"/>
      <c r="WCZ20" s="321"/>
      <c r="WDA20" s="321"/>
      <c r="WDB20" s="321"/>
      <c r="WDC20" s="321"/>
      <c r="WDD20" s="321"/>
      <c r="WDE20" s="321"/>
      <c r="WDF20" s="321"/>
      <c r="WDG20" s="321"/>
      <c r="WDH20" s="321"/>
      <c r="WDI20" s="321"/>
      <c r="WDJ20" s="321"/>
      <c r="WDK20" s="321"/>
      <c r="WDL20" s="321"/>
      <c r="WDM20" s="321"/>
      <c r="WDN20" s="321"/>
      <c r="WDO20" s="321"/>
      <c r="WDP20" s="321"/>
      <c r="WDQ20" s="321"/>
      <c r="WDR20" s="321"/>
      <c r="WDS20" s="321"/>
      <c r="WDT20" s="321"/>
      <c r="WDU20" s="321"/>
      <c r="WDV20" s="321"/>
      <c r="WDW20" s="321"/>
      <c r="WDX20" s="321"/>
      <c r="WDY20" s="321"/>
      <c r="WDZ20" s="321"/>
      <c r="WEA20" s="321"/>
      <c r="WEB20" s="321"/>
      <c r="WEC20" s="321"/>
      <c r="WED20" s="321"/>
      <c r="WEE20" s="321"/>
      <c r="WEF20" s="321"/>
      <c r="WEG20" s="321"/>
      <c r="WEH20" s="321"/>
      <c r="WEI20" s="321"/>
      <c r="WEJ20" s="321"/>
      <c r="WEK20" s="321"/>
      <c r="WEL20" s="321"/>
      <c r="WEM20" s="321"/>
      <c r="WEN20" s="321"/>
      <c r="WEO20" s="321"/>
      <c r="WEP20" s="321"/>
      <c r="WEQ20" s="321"/>
      <c r="WER20" s="321"/>
      <c r="WES20" s="321"/>
      <c r="WET20" s="321"/>
      <c r="WEU20" s="321"/>
      <c r="WEV20" s="321"/>
      <c r="WEW20" s="321"/>
      <c r="WEX20" s="321"/>
      <c r="WEY20" s="321"/>
      <c r="WEZ20" s="321"/>
      <c r="WFA20" s="321"/>
      <c r="WFB20" s="321"/>
      <c r="WFC20" s="321"/>
      <c r="WFD20" s="321"/>
      <c r="WFE20" s="321"/>
      <c r="WFF20" s="321"/>
      <c r="WFG20" s="321"/>
      <c r="WFH20" s="321"/>
      <c r="WFI20" s="321"/>
      <c r="WFJ20" s="321"/>
      <c r="WFK20" s="321"/>
      <c r="WFL20" s="321"/>
      <c r="WFM20" s="321"/>
      <c r="WFN20" s="321"/>
      <c r="WFO20" s="321"/>
      <c r="WFP20" s="321"/>
      <c r="WFQ20" s="321"/>
      <c r="WFR20" s="321"/>
      <c r="WFS20" s="321"/>
      <c r="WFT20" s="321"/>
      <c r="WFU20" s="321"/>
      <c r="WFV20" s="321"/>
      <c r="WFW20" s="321"/>
      <c r="WFX20" s="321"/>
      <c r="WFY20" s="321"/>
      <c r="WFZ20" s="321"/>
      <c r="WGA20" s="321"/>
      <c r="WGB20" s="321"/>
      <c r="WGC20" s="321"/>
      <c r="WGD20" s="321"/>
      <c r="WGE20" s="321"/>
      <c r="WGF20" s="321"/>
      <c r="WGG20" s="321"/>
      <c r="WGH20" s="321"/>
      <c r="WGI20" s="321"/>
      <c r="WGJ20" s="321"/>
      <c r="WGK20" s="321"/>
      <c r="WGL20" s="321"/>
      <c r="WGM20" s="321"/>
      <c r="WGN20" s="321"/>
      <c r="WGO20" s="321"/>
      <c r="WGP20" s="321"/>
      <c r="WGQ20" s="321"/>
      <c r="WGR20" s="321"/>
      <c r="WGS20" s="321"/>
      <c r="WGT20" s="321"/>
      <c r="WGU20" s="321"/>
      <c r="WGV20" s="321"/>
      <c r="WGW20" s="321"/>
      <c r="WGX20" s="321"/>
      <c r="WGY20" s="321"/>
      <c r="WGZ20" s="321"/>
      <c r="WHA20" s="321"/>
      <c r="WHB20" s="321"/>
      <c r="WHC20" s="321"/>
      <c r="WHD20" s="321"/>
      <c r="WHE20" s="321"/>
      <c r="WHF20" s="321"/>
      <c r="WHG20" s="321"/>
      <c r="WHH20" s="321"/>
      <c r="WHI20" s="321"/>
      <c r="WHJ20" s="321"/>
      <c r="WHK20" s="321"/>
      <c r="WHL20" s="321"/>
      <c r="WHM20" s="321"/>
      <c r="WHN20" s="321"/>
      <c r="WHO20" s="321"/>
      <c r="WHP20" s="321"/>
      <c r="WHQ20" s="321"/>
      <c r="WHR20" s="321"/>
      <c r="WHS20" s="321"/>
      <c r="WHT20" s="321"/>
      <c r="WHU20" s="321"/>
      <c r="WHV20" s="321"/>
      <c r="WHW20" s="321"/>
      <c r="WHX20" s="321"/>
      <c r="WHY20" s="321"/>
      <c r="WHZ20" s="321"/>
      <c r="WIA20" s="321"/>
      <c r="WIB20" s="321"/>
      <c r="WIC20" s="321"/>
      <c r="WID20" s="321"/>
      <c r="WIE20" s="321"/>
      <c r="WIF20" s="321"/>
      <c r="WIG20" s="321"/>
      <c r="WIH20" s="321"/>
      <c r="WII20" s="321"/>
      <c r="WIJ20" s="321"/>
      <c r="WIK20" s="321"/>
      <c r="WIL20" s="321"/>
      <c r="WIM20" s="321"/>
      <c r="WIN20" s="321"/>
      <c r="WIO20" s="321"/>
      <c r="WIP20" s="321"/>
      <c r="WIQ20" s="321"/>
      <c r="WIR20" s="321"/>
      <c r="WIS20" s="321"/>
      <c r="WIT20" s="321"/>
      <c r="WIU20" s="321"/>
      <c r="WIV20" s="321"/>
      <c r="WIW20" s="321"/>
      <c r="WIX20" s="321"/>
      <c r="WIY20" s="321"/>
      <c r="WIZ20" s="321"/>
      <c r="WJA20" s="321"/>
      <c r="WJB20" s="321"/>
      <c r="WJC20" s="321"/>
      <c r="WJD20" s="321"/>
      <c r="WJE20" s="321"/>
      <c r="WJF20" s="321"/>
      <c r="WJG20" s="321"/>
      <c r="WJH20" s="321"/>
      <c r="WJI20" s="321"/>
      <c r="WJJ20" s="321"/>
      <c r="WJK20" s="321"/>
      <c r="WJL20" s="321"/>
      <c r="WJM20" s="321"/>
      <c r="WJN20" s="321"/>
      <c r="WJO20" s="321"/>
      <c r="WJP20" s="321"/>
      <c r="WJQ20" s="321"/>
      <c r="WJR20" s="321"/>
      <c r="WJS20" s="321"/>
      <c r="WJT20" s="321"/>
      <c r="WJU20" s="321"/>
      <c r="WJV20" s="321"/>
      <c r="WJW20" s="321"/>
      <c r="WJX20" s="321"/>
      <c r="WJY20" s="321"/>
      <c r="WJZ20" s="321"/>
      <c r="WKA20" s="321"/>
      <c r="WKB20" s="321"/>
      <c r="WKC20" s="321"/>
      <c r="WKD20" s="321"/>
      <c r="WKE20" s="321"/>
      <c r="WKF20" s="321"/>
      <c r="WKG20" s="321"/>
      <c r="WKH20" s="321"/>
      <c r="WKI20" s="321"/>
      <c r="WKJ20" s="321"/>
      <c r="WKK20" s="321"/>
      <c r="WKL20" s="321"/>
      <c r="WKM20" s="321"/>
      <c r="WKN20" s="321"/>
      <c r="WKO20" s="321"/>
      <c r="WKP20" s="321"/>
      <c r="WKQ20" s="321"/>
      <c r="WKR20" s="321"/>
      <c r="WKS20" s="321"/>
      <c r="WKT20" s="321"/>
      <c r="WKU20" s="321"/>
      <c r="WKV20" s="321"/>
      <c r="WKW20" s="321"/>
      <c r="WKX20" s="321"/>
      <c r="WKY20" s="321"/>
      <c r="WKZ20" s="321"/>
      <c r="WLA20" s="321"/>
      <c r="WLB20" s="321"/>
      <c r="WLC20" s="321"/>
      <c r="WLD20" s="321"/>
      <c r="WLE20" s="321"/>
      <c r="WLF20" s="321"/>
      <c r="WLG20" s="321"/>
      <c r="WLH20" s="321"/>
      <c r="WLI20" s="321"/>
      <c r="WLJ20" s="321"/>
      <c r="WLK20" s="321"/>
      <c r="WLL20" s="321"/>
      <c r="WLM20" s="321"/>
      <c r="WLN20" s="321"/>
      <c r="WLO20" s="321"/>
      <c r="WLP20" s="321"/>
      <c r="WLQ20" s="321"/>
      <c r="WLR20" s="321"/>
      <c r="WLS20" s="321"/>
      <c r="WLT20" s="321"/>
      <c r="WLU20" s="321"/>
      <c r="WLV20" s="321"/>
      <c r="WLW20" s="321"/>
      <c r="WLX20" s="321"/>
      <c r="WLY20" s="321"/>
      <c r="WLZ20" s="321"/>
      <c r="WMA20" s="321"/>
      <c r="WMB20" s="321"/>
      <c r="WMC20" s="321"/>
      <c r="WMD20" s="321"/>
      <c r="WME20" s="321"/>
      <c r="WMF20" s="321"/>
      <c r="WMG20" s="321"/>
      <c r="WMH20" s="321"/>
      <c r="WMI20" s="321"/>
      <c r="WMJ20" s="321"/>
      <c r="WMK20" s="321"/>
      <c r="WML20" s="321"/>
      <c r="WMM20" s="321"/>
      <c r="WMN20" s="321"/>
      <c r="WMO20" s="321"/>
      <c r="WMP20" s="321"/>
      <c r="WMQ20" s="321"/>
      <c r="WMR20" s="321"/>
      <c r="WMS20" s="321"/>
      <c r="WMT20" s="321"/>
      <c r="WMU20" s="321"/>
      <c r="WMV20" s="321"/>
      <c r="WMW20" s="321"/>
      <c r="WMX20" s="321"/>
      <c r="WMY20" s="321"/>
      <c r="WMZ20" s="321"/>
      <c r="WNA20" s="321"/>
      <c r="WNB20" s="321"/>
      <c r="WNC20" s="321"/>
      <c r="WND20" s="321"/>
      <c r="WNE20" s="321"/>
      <c r="WNF20" s="321"/>
      <c r="WNG20" s="321"/>
      <c r="WNH20" s="321"/>
      <c r="WNI20" s="321"/>
      <c r="WNJ20" s="321"/>
      <c r="WNK20" s="321"/>
      <c r="WNL20" s="321"/>
      <c r="WNM20" s="321"/>
      <c r="WNN20" s="321"/>
      <c r="WNO20" s="321"/>
      <c r="WNP20" s="321"/>
      <c r="WNQ20" s="321"/>
      <c r="WNR20" s="321"/>
      <c r="WNS20" s="321"/>
      <c r="WNT20" s="321"/>
      <c r="WNU20" s="321"/>
      <c r="WNV20" s="321"/>
      <c r="WNW20" s="321"/>
      <c r="WNX20" s="321"/>
      <c r="WNY20" s="321"/>
      <c r="WNZ20" s="321"/>
      <c r="WOA20" s="321"/>
      <c r="WOB20" s="321"/>
      <c r="WOC20" s="321"/>
      <c r="WOD20" s="321"/>
      <c r="WOE20" s="321"/>
      <c r="WOF20" s="321"/>
      <c r="WOG20" s="321"/>
      <c r="WOH20" s="321"/>
      <c r="WOI20" s="321"/>
      <c r="WOJ20" s="321"/>
      <c r="WOK20" s="321"/>
      <c r="WOL20" s="321"/>
      <c r="WOM20" s="321"/>
      <c r="WON20" s="321"/>
      <c r="WOO20" s="321"/>
      <c r="WOP20" s="321"/>
      <c r="WOQ20" s="321"/>
      <c r="WOR20" s="321"/>
      <c r="WOS20" s="321"/>
      <c r="WOT20" s="321"/>
      <c r="WOU20" s="321"/>
      <c r="WOV20" s="321"/>
      <c r="WOW20" s="321"/>
      <c r="WOX20" s="321"/>
      <c r="WOY20" s="321"/>
      <c r="WOZ20" s="321"/>
      <c r="WPA20" s="321"/>
      <c r="WPB20" s="321"/>
      <c r="WPC20" s="321"/>
      <c r="WPD20" s="321"/>
      <c r="WPE20" s="321"/>
      <c r="WPF20" s="321"/>
      <c r="WPG20" s="321"/>
      <c r="WPH20" s="321"/>
      <c r="WPI20" s="321"/>
      <c r="WPJ20" s="321"/>
      <c r="WPK20" s="321"/>
      <c r="WPL20" s="321"/>
      <c r="WPM20" s="321"/>
      <c r="WPN20" s="321"/>
      <c r="WPO20" s="321"/>
      <c r="WPP20" s="321"/>
      <c r="WPQ20" s="321"/>
      <c r="WPR20" s="321"/>
      <c r="WPS20" s="321"/>
      <c r="WPT20" s="321"/>
      <c r="WPU20" s="321"/>
      <c r="WPV20" s="321"/>
      <c r="WPW20" s="321"/>
      <c r="WPX20" s="321"/>
      <c r="WPY20" s="321"/>
      <c r="WPZ20" s="321"/>
      <c r="WQA20" s="321"/>
      <c r="WQB20" s="321"/>
      <c r="WQC20" s="321"/>
      <c r="WQD20" s="321"/>
      <c r="WQE20" s="321"/>
      <c r="WQF20" s="321"/>
      <c r="WQG20" s="321"/>
      <c r="WQH20" s="321"/>
      <c r="WQI20" s="321"/>
      <c r="WQJ20" s="321"/>
      <c r="WQK20" s="321"/>
      <c r="WQL20" s="321"/>
      <c r="WQM20" s="321"/>
      <c r="WQN20" s="321"/>
      <c r="WQO20" s="321"/>
      <c r="WQP20" s="321"/>
      <c r="WQQ20" s="321"/>
      <c r="WQR20" s="321"/>
      <c r="WQS20" s="321"/>
      <c r="WQT20" s="321"/>
      <c r="WQU20" s="321"/>
      <c r="WQV20" s="321"/>
      <c r="WQW20" s="321"/>
      <c r="WQX20" s="321"/>
      <c r="WQY20" s="321"/>
      <c r="WQZ20" s="321"/>
      <c r="WRA20" s="321"/>
      <c r="WRB20" s="321"/>
      <c r="WRC20" s="321"/>
      <c r="WRD20" s="321"/>
      <c r="WRE20" s="321"/>
      <c r="WRF20" s="321"/>
      <c r="WRG20" s="321"/>
      <c r="WRH20" s="321"/>
      <c r="WRI20" s="321"/>
      <c r="WRJ20" s="321"/>
      <c r="WRK20" s="321"/>
      <c r="WRL20" s="321"/>
      <c r="WRM20" s="321"/>
      <c r="WRN20" s="321"/>
      <c r="WRO20" s="321"/>
      <c r="WRP20" s="321"/>
      <c r="WRQ20" s="321"/>
      <c r="WRR20" s="321"/>
      <c r="WRS20" s="321"/>
      <c r="WRT20" s="321"/>
      <c r="WRU20" s="321"/>
      <c r="WRV20" s="321"/>
      <c r="WRW20" s="321"/>
      <c r="WRX20" s="321"/>
      <c r="WRY20" s="321"/>
      <c r="WRZ20" s="321"/>
      <c r="WSA20" s="321"/>
      <c r="WSB20" s="321"/>
      <c r="WSC20" s="321"/>
      <c r="WSD20" s="321"/>
      <c r="WSE20" s="321"/>
      <c r="WSF20" s="321"/>
      <c r="WSG20" s="321"/>
      <c r="WSH20" s="321"/>
      <c r="WSI20" s="321"/>
      <c r="WSJ20" s="321"/>
      <c r="WSK20" s="321"/>
      <c r="WSL20" s="321"/>
      <c r="WSM20" s="321"/>
      <c r="WSN20" s="321"/>
      <c r="WSO20" s="321"/>
      <c r="WSP20" s="321"/>
      <c r="WSQ20" s="321"/>
      <c r="WSR20" s="321"/>
      <c r="WSS20" s="321"/>
      <c r="WST20" s="321"/>
      <c r="WSU20" s="321"/>
      <c r="WSV20" s="321"/>
      <c r="WSW20" s="321"/>
      <c r="WSX20" s="321"/>
      <c r="WSY20" s="321"/>
      <c r="WSZ20" s="321"/>
      <c r="WTA20" s="321"/>
      <c r="WTB20" s="321"/>
      <c r="WTC20" s="321"/>
      <c r="WTD20" s="321"/>
      <c r="WTE20" s="321"/>
      <c r="WTF20" s="321"/>
      <c r="WTG20" s="321"/>
      <c r="WTH20" s="321"/>
      <c r="WTI20" s="321"/>
      <c r="WTJ20" s="321"/>
      <c r="WTK20" s="321"/>
      <c r="WTL20" s="321"/>
      <c r="WTM20" s="321"/>
      <c r="WTN20" s="321"/>
      <c r="WTO20" s="321"/>
      <c r="WTP20" s="321"/>
      <c r="WTQ20" s="321"/>
      <c r="WTR20" s="321"/>
      <c r="WTS20" s="321"/>
      <c r="WTT20" s="321"/>
      <c r="WTU20" s="321"/>
      <c r="WTV20" s="321"/>
      <c r="WTW20" s="321"/>
      <c r="WTX20" s="321"/>
      <c r="WTY20" s="321"/>
      <c r="WTZ20" s="321"/>
      <c r="WUA20" s="321"/>
      <c r="WUB20" s="321"/>
      <c r="WUC20" s="321"/>
      <c r="WUD20" s="321"/>
      <c r="WUE20" s="321"/>
      <c r="WUF20" s="321"/>
      <c r="WUG20" s="321"/>
      <c r="WUH20" s="321"/>
      <c r="WUI20" s="321"/>
      <c r="WUJ20" s="321"/>
      <c r="WUK20" s="321"/>
      <c r="WUL20" s="321"/>
      <c r="WUM20" s="321"/>
      <c r="WUN20" s="321"/>
      <c r="WUO20" s="321"/>
      <c r="WUP20" s="321"/>
      <c r="WUQ20" s="321"/>
      <c r="WUR20" s="321"/>
      <c r="WUS20" s="321"/>
      <c r="WUT20" s="321"/>
      <c r="WUU20" s="321"/>
      <c r="WUV20" s="321"/>
      <c r="WUW20" s="321"/>
      <c r="WUX20" s="321"/>
      <c r="WUY20" s="321"/>
      <c r="WUZ20" s="321"/>
      <c r="WVA20" s="321"/>
      <c r="WVB20" s="321"/>
      <c r="WVC20" s="321"/>
      <c r="WVD20" s="321"/>
      <c r="WVE20" s="321"/>
      <c r="WVF20" s="321"/>
      <c r="WVG20" s="321"/>
      <c r="WVH20" s="321"/>
      <c r="WVI20" s="321"/>
      <c r="WVJ20" s="321"/>
      <c r="WVK20" s="321"/>
      <c r="WVL20" s="321"/>
      <c r="WVM20" s="321"/>
      <c r="WVN20" s="321"/>
      <c r="WVO20" s="321"/>
      <c r="WVP20" s="321"/>
      <c r="WVQ20" s="321"/>
      <c r="WVR20" s="321"/>
      <c r="WVS20" s="321"/>
      <c r="WVT20" s="321"/>
      <c r="WVU20" s="321"/>
      <c r="WVV20" s="321"/>
      <c r="WVW20" s="321"/>
      <c r="WVX20" s="321"/>
      <c r="WVY20" s="321"/>
      <c r="WVZ20" s="321"/>
      <c r="WWA20" s="321"/>
      <c r="WWB20" s="321"/>
      <c r="WWC20" s="321"/>
      <c r="WWD20" s="321"/>
      <c r="WWE20" s="321"/>
      <c r="WWF20" s="321"/>
      <c r="WWG20" s="321"/>
      <c r="WWH20" s="321"/>
      <c r="WWI20" s="321"/>
      <c r="WWJ20" s="321"/>
      <c r="WWK20" s="321"/>
      <c r="WWL20" s="321"/>
      <c r="WWM20" s="321"/>
      <c r="WWN20" s="321"/>
      <c r="WWO20" s="321"/>
      <c r="WWP20" s="321"/>
      <c r="WWQ20" s="321"/>
      <c r="WWR20" s="321"/>
      <c r="WWS20" s="321"/>
      <c r="WWT20" s="321"/>
      <c r="WWU20" s="321"/>
      <c r="WWV20" s="321"/>
      <c r="WWW20" s="321"/>
      <c r="WWX20" s="321"/>
      <c r="WWY20" s="321"/>
      <c r="WWZ20" s="321"/>
      <c r="WXA20" s="321"/>
      <c r="WXB20" s="321"/>
      <c r="WXC20" s="321"/>
      <c r="WXD20" s="321"/>
      <c r="WXE20" s="321"/>
      <c r="WXF20" s="321"/>
      <c r="WXG20" s="321"/>
      <c r="WXH20" s="321"/>
      <c r="WXI20" s="321"/>
      <c r="WXJ20" s="321"/>
      <c r="WXK20" s="321"/>
      <c r="WXL20" s="321"/>
      <c r="WXM20" s="321"/>
      <c r="WXN20" s="321"/>
      <c r="WXO20" s="321"/>
      <c r="WXP20" s="321"/>
      <c r="WXQ20" s="321"/>
      <c r="WXR20" s="321"/>
      <c r="WXS20" s="321"/>
      <c r="WXT20" s="321"/>
      <c r="WXU20" s="321"/>
      <c r="WXV20" s="321"/>
      <c r="WXW20" s="321"/>
      <c r="WXX20" s="321"/>
      <c r="WXY20" s="321"/>
      <c r="WXZ20" s="321"/>
      <c r="WYA20" s="321"/>
      <c r="WYB20" s="321"/>
      <c r="WYC20" s="321"/>
      <c r="WYD20" s="321"/>
      <c r="WYE20" s="321"/>
      <c r="WYF20" s="321"/>
      <c r="WYG20" s="321"/>
      <c r="WYH20" s="321"/>
      <c r="WYI20" s="321"/>
      <c r="WYJ20" s="321"/>
      <c r="WYK20" s="321"/>
      <c r="WYL20" s="321"/>
      <c r="WYM20" s="321"/>
      <c r="WYN20" s="321"/>
      <c r="WYO20" s="321"/>
      <c r="WYP20" s="321"/>
      <c r="WYQ20" s="321"/>
      <c r="WYR20" s="321"/>
      <c r="WYS20" s="321"/>
      <c r="WYT20" s="321"/>
      <c r="WYU20" s="321"/>
      <c r="WYV20" s="321"/>
      <c r="WYW20" s="321"/>
      <c r="WYX20" s="321"/>
      <c r="WYY20" s="321"/>
      <c r="WYZ20" s="321"/>
      <c r="WZA20" s="321"/>
      <c r="WZB20" s="321"/>
      <c r="WZC20" s="321"/>
      <c r="WZD20" s="321"/>
      <c r="WZE20" s="321"/>
      <c r="WZF20" s="321"/>
      <c r="WZG20" s="321"/>
      <c r="WZH20" s="321"/>
      <c r="WZI20" s="321"/>
      <c r="WZJ20" s="321"/>
      <c r="WZK20" s="321"/>
      <c r="WZL20" s="321"/>
      <c r="WZM20" s="321"/>
      <c r="WZN20" s="321"/>
      <c r="WZO20" s="321"/>
      <c r="WZP20" s="321"/>
      <c r="WZQ20" s="321"/>
      <c r="WZR20" s="321"/>
      <c r="WZS20" s="321"/>
      <c r="WZT20" s="321"/>
      <c r="WZU20" s="321"/>
      <c r="WZV20" s="321"/>
      <c r="WZW20" s="321"/>
      <c r="WZX20" s="321"/>
      <c r="WZY20" s="321"/>
      <c r="WZZ20" s="321"/>
      <c r="XAA20" s="321"/>
      <c r="XAB20" s="321"/>
      <c r="XAC20" s="321"/>
      <c r="XAD20" s="321"/>
      <c r="XAE20" s="321"/>
      <c r="XAF20" s="321"/>
      <c r="XAG20" s="321"/>
      <c r="XAH20" s="321"/>
      <c r="XAI20" s="321"/>
      <c r="XAJ20" s="321"/>
      <c r="XAK20" s="321"/>
      <c r="XAL20" s="321"/>
      <c r="XAM20" s="321"/>
      <c r="XAN20" s="321"/>
      <c r="XAO20" s="321"/>
      <c r="XAP20" s="321"/>
      <c r="XAQ20" s="321"/>
      <c r="XAR20" s="321"/>
      <c r="XAS20" s="321"/>
      <c r="XAT20" s="321"/>
      <c r="XAU20" s="321"/>
      <c r="XAV20" s="321"/>
      <c r="XAW20" s="321"/>
      <c r="XAX20" s="321"/>
      <c r="XAY20" s="321"/>
      <c r="XAZ20" s="321"/>
      <c r="XBA20" s="321"/>
      <c r="XBB20" s="321"/>
      <c r="XBC20" s="321"/>
      <c r="XBD20" s="321"/>
      <c r="XBE20" s="321"/>
      <c r="XBF20" s="321"/>
      <c r="XBG20" s="321"/>
      <c r="XBH20" s="321"/>
      <c r="XBI20" s="321"/>
      <c r="XBJ20" s="321"/>
      <c r="XBK20" s="321"/>
      <c r="XBL20" s="321"/>
      <c r="XBM20" s="321"/>
      <c r="XBN20" s="321"/>
      <c r="XBO20" s="321"/>
      <c r="XBP20" s="321"/>
      <c r="XBQ20" s="321"/>
      <c r="XBR20" s="321"/>
      <c r="XBS20" s="321"/>
      <c r="XBT20" s="321"/>
      <c r="XBU20" s="321"/>
      <c r="XBV20" s="321"/>
      <c r="XBW20" s="321"/>
      <c r="XBX20" s="321"/>
      <c r="XBY20" s="321"/>
      <c r="XBZ20" s="321"/>
    </row>
    <row r="21" spans="1:16302" ht="12" customHeight="1" x14ac:dyDescent="0.2">
      <c r="A21" s="30">
        <v>17</v>
      </c>
      <c r="B21" s="332">
        <v>17</v>
      </c>
      <c r="C21" s="332" t="s">
        <v>76</v>
      </c>
      <c r="D21" s="339" t="s">
        <v>4043</v>
      </c>
      <c r="E21" s="355" t="s">
        <v>4453</v>
      </c>
      <c r="F21" s="398" t="s">
        <v>395</v>
      </c>
      <c r="G21" s="341" t="s">
        <v>3887</v>
      </c>
      <c r="H21" s="342" t="s">
        <v>3815</v>
      </c>
    </row>
    <row r="22" spans="1:16302" ht="12" customHeight="1" x14ac:dyDescent="0.2">
      <c r="A22" s="30">
        <v>18</v>
      </c>
      <c r="B22" s="332">
        <v>18</v>
      </c>
      <c r="C22" s="332" t="s">
        <v>76</v>
      </c>
      <c r="D22" s="339" t="s">
        <v>4043</v>
      </c>
      <c r="E22" s="355" t="s">
        <v>4453</v>
      </c>
      <c r="F22" s="398" t="s">
        <v>395</v>
      </c>
      <c r="G22" s="341" t="s">
        <v>3888</v>
      </c>
      <c r="H22" s="342" t="s">
        <v>3815</v>
      </c>
    </row>
    <row r="23" spans="1:16302" ht="12" customHeight="1" x14ac:dyDescent="0.2">
      <c r="A23" s="30">
        <v>19</v>
      </c>
      <c r="B23" s="332">
        <v>19</v>
      </c>
      <c r="C23" s="332" t="s">
        <v>76</v>
      </c>
      <c r="D23" s="339" t="s">
        <v>4043</v>
      </c>
      <c r="E23" s="355" t="s">
        <v>4453</v>
      </c>
      <c r="F23" s="398" t="s">
        <v>3505</v>
      </c>
      <c r="G23" s="341" t="s">
        <v>3889</v>
      </c>
      <c r="H23" s="342" t="s">
        <v>3815</v>
      </c>
    </row>
    <row r="24" spans="1:16302" ht="12" customHeight="1" x14ac:dyDescent="0.2">
      <c r="A24" s="30">
        <v>20</v>
      </c>
      <c r="B24" s="332">
        <v>20</v>
      </c>
      <c r="C24" s="332" t="s">
        <v>76</v>
      </c>
      <c r="D24" s="339" t="s">
        <v>4043</v>
      </c>
      <c r="E24" s="355" t="s">
        <v>4453</v>
      </c>
      <c r="F24" s="398" t="s">
        <v>217</v>
      </c>
      <c r="G24" s="341" t="s">
        <v>3890</v>
      </c>
      <c r="H24" s="343" t="s">
        <v>3817</v>
      </c>
    </row>
    <row r="25" spans="1:16302" ht="12" customHeight="1" x14ac:dyDescent="0.2">
      <c r="A25" s="30">
        <v>21</v>
      </c>
      <c r="B25" s="332">
        <v>21</v>
      </c>
      <c r="C25" s="332" t="s">
        <v>76</v>
      </c>
      <c r="D25" s="339" t="s">
        <v>4043</v>
      </c>
      <c r="E25" s="340" t="s">
        <v>4186</v>
      </c>
      <c r="F25" s="398" t="s">
        <v>393</v>
      </c>
      <c r="G25" s="341" t="s">
        <v>3891</v>
      </c>
      <c r="H25" s="342" t="s">
        <v>3812</v>
      </c>
    </row>
    <row r="26" spans="1:16302" ht="12" customHeight="1" x14ac:dyDescent="0.2">
      <c r="A26" s="30">
        <v>22</v>
      </c>
      <c r="B26" s="332">
        <v>22</v>
      </c>
      <c r="C26" s="332" t="s">
        <v>76</v>
      </c>
      <c r="D26" s="339" t="s">
        <v>4043</v>
      </c>
      <c r="E26" s="340" t="s">
        <v>3962</v>
      </c>
      <c r="F26" s="398" t="s">
        <v>502</v>
      </c>
      <c r="G26" s="341" t="s">
        <v>3892</v>
      </c>
      <c r="H26" s="342" t="s">
        <v>3819</v>
      </c>
    </row>
    <row r="27" spans="1:16302" ht="12" customHeight="1" x14ac:dyDescent="0.2">
      <c r="A27" s="30">
        <v>23</v>
      </c>
      <c r="B27" s="332">
        <v>23</v>
      </c>
      <c r="C27" s="332" t="s">
        <v>76</v>
      </c>
      <c r="D27" s="339" t="s">
        <v>4043</v>
      </c>
      <c r="E27" s="340" t="s">
        <v>4186</v>
      </c>
      <c r="F27" s="398" t="s">
        <v>64</v>
      </c>
      <c r="G27" s="341" t="s">
        <v>3893</v>
      </c>
      <c r="H27" s="342" t="s">
        <v>3813</v>
      </c>
    </row>
    <row r="28" spans="1:16302" s="320" customFormat="1" ht="12" customHeight="1" x14ac:dyDescent="0.2">
      <c r="A28" s="30">
        <v>24</v>
      </c>
      <c r="B28" s="332">
        <v>24</v>
      </c>
      <c r="C28" s="332" t="s">
        <v>76</v>
      </c>
      <c r="D28" s="339" t="s">
        <v>4043</v>
      </c>
      <c r="E28" s="340" t="s">
        <v>4186</v>
      </c>
      <c r="F28" s="398" t="s">
        <v>1</v>
      </c>
      <c r="G28" s="341" t="s">
        <v>3894</v>
      </c>
      <c r="H28" s="342" t="s">
        <v>3811</v>
      </c>
      <c r="XBW28" s="56"/>
      <c r="XBX28" s="56"/>
      <c r="XBY28" s="56"/>
      <c r="XBZ28" s="56"/>
    </row>
    <row r="29" spans="1:16302" ht="12" customHeight="1" x14ac:dyDescent="0.2">
      <c r="A29" s="30">
        <v>25</v>
      </c>
      <c r="B29" s="332">
        <v>25</v>
      </c>
      <c r="C29" s="332" t="s">
        <v>76</v>
      </c>
      <c r="D29" s="339" t="s">
        <v>4043</v>
      </c>
      <c r="E29" s="340" t="s">
        <v>4186</v>
      </c>
      <c r="F29" s="398" t="s">
        <v>544</v>
      </c>
      <c r="G29" s="341" t="s">
        <v>3895</v>
      </c>
      <c r="H29" s="342" t="s">
        <v>3813</v>
      </c>
    </row>
    <row r="30" spans="1:16302" ht="12" customHeight="1" x14ac:dyDescent="0.2">
      <c r="A30" s="30">
        <v>26</v>
      </c>
      <c r="B30" s="332">
        <v>26</v>
      </c>
      <c r="C30" s="332" t="s">
        <v>76</v>
      </c>
      <c r="D30" s="339" t="s">
        <v>4043</v>
      </c>
      <c r="E30" s="340" t="s">
        <v>4186</v>
      </c>
      <c r="F30" s="398" t="s">
        <v>341</v>
      </c>
      <c r="G30" s="341" t="s">
        <v>3896</v>
      </c>
      <c r="H30" s="342" t="s">
        <v>3814</v>
      </c>
    </row>
    <row r="31" spans="1:16302" ht="12" customHeight="1" x14ac:dyDescent="0.2">
      <c r="A31" s="30">
        <v>27</v>
      </c>
      <c r="B31" s="332">
        <v>27</v>
      </c>
      <c r="C31" s="332" t="s">
        <v>76</v>
      </c>
      <c r="D31" s="339" t="s">
        <v>4043</v>
      </c>
      <c r="E31" s="355" t="s">
        <v>4453</v>
      </c>
      <c r="F31" s="398" t="s">
        <v>3505</v>
      </c>
      <c r="G31" s="341" t="s">
        <v>3897</v>
      </c>
      <c r="H31" s="342" t="s">
        <v>3815</v>
      </c>
    </row>
    <row r="32" spans="1:16302" ht="12.75" customHeight="1" x14ac:dyDescent="0.2">
      <c r="A32" s="30">
        <v>28</v>
      </c>
      <c r="B32" s="332">
        <v>28</v>
      </c>
      <c r="C32" s="332" t="s">
        <v>76</v>
      </c>
      <c r="D32" s="339" t="s">
        <v>4102</v>
      </c>
      <c r="E32" s="340" t="s">
        <v>4186</v>
      </c>
      <c r="F32" s="398" t="s">
        <v>393</v>
      </c>
      <c r="G32" s="333" t="s">
        <v>3898</v>
      </c>
      <c r="H32" s="343" t="s">
        <v>3812</v>
      </c>
    </row>
    <row r="33" spans="1:8" ht="12.75" customHeight="1" x14ac:dyDescent="0.2">
      <c r="A33" s="30">
        <v>29</v>
      </c>
      <c r="B33" s="332">
        <v>29</v>
      </c>
      <c r="C33" s="332" t="s">
        <v>76</v>
      </c>
      <c r="D33" s="339" t="s">
        <v>4102</v>
      </c>
      <c r="E33" s="355" t="s">
        <v>4453</v>
      </c>
      <c r="F33" s="398" t="s">
        <v>3720</v>
      </c>
      <c r="G33" s="333" t="s">
        <v>4220</v>
      </c>
      <c r="H33" s="343" t="s">
        <v>3817</v>
      </c>
    </row>
    <row r="34" spans="1:8" ht="12.75" customHeight="1" x14ac:dyDescent="0.2">
      <c r="A34" s="30">
        <v>30</v>
      </c>
      <c r="B34" s="332">
        <v>30</v>
      </c>
      <c r="C34" s="332" t="s">
        <v>76</v>
      </c>
      <c r="D34" s="339" t="s">
        <v>4102</v>
      </c>
      <c r="E34" s="340" t="s">
        <v>4186</v>
      </c>
      <c r="F34" s="398" t="s">
        <v>2083</v>
      </c>
      <c r="G34" s="333" t="s">
        <v>3899</v>
      </c>
      <c r="H34" s="342" t="s">
        <v>3811</v>
      </c>
    </row>
    <row r="35" spans="1:8" ht="12.75" customHeight="1" x14ac:dyDescent="0.2">
      <c r="A35" s="30">
        <v>31</v>
      </c>
      <c r="B35" s="332">
        <v>31</v>
      </c>
      <c r="C35" s="332" t="s">
        <v>76</v>
      </c>
      <c r="D35" s="339" t="s">
        <v>4102</v>
      </c>
      <c r="E35" s="340" t="s">
        <v>4186</v>
      </c>
      <c r="F35" s="398" t="s">
        <v>2083</v>
      </c>
      <c r="G35" s="333" t="s">
        <v>3900</v>
      </c>
      <c r="H35" s="342" t="s">
        <v>3811</v>
      </c>
    </row>
    <row r="36" spans="1:8" ht="12.75" customHeight="1" x14ac:dyDescent="0.2">
      <c r="A36" s="30">
        <v>32</v>
      </c>
      <c r="B36" s="332">
        <v>32</v>
      </c>
      <c r="C36" s="332" t="s">
        <v>76</v>
      </c>
      <c r="D36" s="339" t="s">
        <v>4102</v>
      </c>
      <c r="E36" s="340" t="s">
        <v>4186</v>
      </c>
      <c r="F36" s="398" t="s">
        <v>2083</v>
      </c>
      <c r="G36" s="333" t="s">
        <v>3901</v>
      </c>
      <c r="H36" s="342" t="s">
        <v>3811</v>
      </c>
    </row>
    <row r="37" spans="1:8" ht="12.75" customHeight="1" x14ac:dyDescent="0.2">
      <c r="A37" s="30">
        <v>33</v>
      </c>
      <c r="B37" s="332">
        <v>33</v>
      </c>
      <c r="C37" s="332" t="s">
        <v>76</v>
      </c>
      <c r="D37" s="339" t="s">
        <v>4102</v>
      </c>
      <c r="E37" s="340" t="s">
        <v>4186</v>
      </c>
      <c r="F37" s="398" t="s">
        <v>2083</v>
      </c>
      <c r="G37" s="333" t="s">
        <v>3902</v>
      </c>
      <c r="H37" s="342" t="s">
        <v>3811</v>
      </c>
    </row>
    <row r="38" spans="1:8" ht="12.75" customHeight="1" x14ac:dyDescent="0.2">
      <c r="A38" s="30">
        <v>34</v>
      </c>
      <c r="B38" s="332">
        <v>34</v>
      </c>
      <c r="C38" s="332" t="s">
        <v>76</v>
      </c>
      <c r="D38" s="339" t="s">
        <v>4102</v>
      </c>
      <c r="E38" s="340" t="s">
        <v>4186</v>
      </c>
      <c r="F38" s="398" t="s">
        <v>2083</v>
      </c>
      <c r="G38" s="333" t="s">
        <v>3903</v>
      </c>
      <c r="H38" s="342" t="s">
        <v>3811</v>
      </c>
    </row>
    <row r="39" spans="1:8" ht="12.75" customHeight="1" x14ac:dyDescent="0.2">
      <c r="A39" s="30">
        <v>35</v>
      </c>
      <c r="B39" s="332">
        <v>35</v>
      </c>
      <c r="C39" s="332" t="s">
        <v>76</v>
      </c>
      <c r="D39" s="339" t="s">
        <v>4102</v>
      </c>
      <c r="E39" s="340" t="s">
        <v>4186</v>
      </c>
      <c r="F39" s="398" t="s">
        <v>2083</v>
      </c>
      <c r="G39" s="333" t="s">
        <v>3904</v>
      </c>
      <c r="H39" s="342" t="s">
        <v>3811</v>
      </c>
    </row>
    <row r="40" spans="1:8" ht="12.75" customHeight="1" x14ac:dyDescent="0.2">
      <c r="A40" s="30">
        <v>36</v>
      </c>
      <c r="B40" s="332">
        <v>36</v>
      </c>
      <c r="C40" s="332" t="s">
        <v>76</v>
      </c>
      <c r="D40" s="339" t="s">
        <v>4102</v>
      </c>
      <c r="E40" s="340" t="s">
        <v>4186</v>
      </c>
      <c r="F40" s="398" t="s">
        <v>2083</v>
      </c>
      <c r="G40" s="333" t="s">
        <v>4221</v>
      </c>
      <c r="H40" s="342" t="s">
        <v>3811</v>
      </c>
    </row>
    <row r="41" spans="1:8" ht="12.75" customHeight="1" x14ac:dyDescent="0.2">
      <c r="A41" s="30">
        <v>37</v>
      </c>
      <c r="B41" s="332">
        <v>37</v>
      </c>
      <c r="C41" s="332" t="s">
        <v>76</v>
      </c>
      <c r="D41" s="339" t="s">
        <v>4102</v>
      </c>
      <c r="E41" s="340" t="s">
        <v>4186</v>
      </c>
      <c r="F41" s="398" t="s">
        <v>2083</v>
      </c>
      <c r="G41" s="333" t="s">
        <v>3905</v>
      </c>
      <c r="H41" s="342" t="s">
        <v>3811</v>
      </c>
    </row>
    <row r="42" spans="1:8" ht="12.75" customHeight="1" x14ac:dyDescent="0.2">
      <c r="A42" s="30">
        <v>38</v>
      </c>
      <c r="B42" s="332">
        <v>38</v>
      </c>
      <c r="C42" s="332" t="s">
        <v>76</v>
      </c>
      <c r="D42" s="339" t="s">
        <v>4102</v>
      </c>
      <c r="E42" s="340" t="s">
        <v>4186</v>
      </c>
      <c r="F42" s="398" t="s">
        <v>1</v>
      </c>
      <c r="G42" s="333" t="s">
        <v>3906</v>
      </c>
      <c r="H42" s="342" t="s">
        <v>3811</v>
      </c>
    </row>
    <row r="43" spans="1:8" ht="12.75" customHeight="1" x14ac:dyDescent="0.2">
      <c r="A43" s="30">
        <v>39</v>
      </c>
      <c r="B43" s="332">
        <v>39</v>
      </c>
      <c r="C43" s="332" t="s">
        <v>76</v>
      </c>
      <c r="D43" s="339" t="s">
        <v>4102</v>
      </c>
      <c r="E43" s="355" t="s">
        <v>4453</v>
      </c>
      <c r="F43" s="398" t="s">
        <v>3907</v>
      </c>
      <c r="G43" s="333" t="s">
        <v>3908</v>
      </c>
      <c r="H43" s="342" t="s">
        <v>3817</v>
      </c>
    </row>
    <row r="44" spans="1:8" ht="12.75" customHeight="1" x14ac:dyDescent="0.2">
      <c r="A44" s="30">
        <v>40</v>
      </c>
      <c r="B44" s="332">
        <v>40</v>
      </c>
      <c r="C44" s="332" t="s">
        <v>76</v>
      </c>
      <c r="D44" s="339" t="s">
        <v>4102</v>
      </c>
      <c r="E44" s="355" t="s">
        <v>4453</v>
      </c>
      <c r="F44" s="399" t="s">
        <v>4935</v>
      </c>
      <c r="G44" s="333" t="s">
        <v>3909</v>
      </c>
      <c r="H44" s="342" t="s">
        <v>3817</v>
      </c>
    </row>
    <row r="45" spans="1:8" ht="12.75" customHeight="1" x14ac:dyDescent="0.2">
      <c r="A45" s="30">
        <v>41</v>
      </c>
      <c r="B45" s="332">
        <v>41</v>
      </c>
      <c r="C45" s="332" t="s">
        <v>76</v>
      </c>
      <c r="D45" s="339" t="s">
        <v>4102</v>
      </c>
      <c r="E45" s="340" t="s">
        <v>3658</v>
      </c>
      <c r="F45" s="398" t="s">
        <v>506</v>
      </c>
      <c r="G45" s="333" t="s">
        <v>3910</v>
      </c>
      <c r="H45" s="342" t="s">
        <v>3818</v>
      </c>
    </row>
    <row r="46" spans="1:8" ht="12.75" customHeight="1" x14ac:dyDescent="0.2">
      <c r="A46" s="30">
        <v>42</v>
      </c>
      <c r="B46" s="332">
        <v>42</v>
      </c>
      <c r="C46" s="332" t="s">
        <v>76</v>
      </c>
      <c r="D46" s="339" t="s">
        <v>4102</v>
      </c>
      <c r="E46" s="340" t="s">
        <v>3962</v>
      </c>
      <c r="F46" s="398" t="s">
        <v>502</v>
      </c>
      <c r="G46" s="333" t="s">
        <v>3911</v>
      </c>
      <c r="H46" s="342" t="s">
        <v>3819</v>
      </c>
    </row>
    <row r="47" spans="1:8" ht="12.75" customHeight="1" x14ac:dyDescent="0.2">
      <c r="A47" s="30">
        <v>43</v>
      </c>
      <c r="B47" s="332">
        <v>43</v>
      </c>
      <c r="C47" s="344" t="s">
        <v>76</v>
      </c>
      <c r="D47" s="339" t="s">
        <v>4102</v>
      </c>
      <c r="E47" s="340" t="s">
        <v>4186</v>
      </c>
      <c r="F47" s="398" t="s">
        <v>4219</v>
      </c>
      <c r="G47" s="333" t="s">
        <v>3913</v>
      </c>
      <c r="H47" s="342" t="s">
        <v>3813</v>
      </c>
    </row>
    <row r="48" spans="1:8" ht="12.75" customHeight="1" x14ac:dyDescent="0.2">
      <c r="A48" s="30">
        <v>44</v>
      </c>
      <c r="B48" s="332">
        <v>44</v>
      </c>
      <c r="C48" s="344" t="s">
        <v>76</v>
      </c>
      <c r="D48" s="339" t="s">
        <v>4102</v>
      </c>
      <c r="E48" s="340" t="s">
        <v>4186</v>
      </c>
      <c r="F48" s="398" t="s">
        <v>64</v>
      </c>
      <c r="G48" s="333" t="s">
        <v>3914</v>
      </c>
      <c r="H48" s="342" t="s">
        <v>3813</v>
      </c>
    </row>
    <row r="49" spans="1:8" ht="12.75" customHeight="1" x14ac:dyDescent="0.2">
      <c r="A49" s="30">
        <v>45</v>
      </c>
      <c r="B49" s="332">
        <v>45</v>
      </c>
      <c r="C49" s="344" t="s">
        <v>76</v>
      </c>
      <c r="D49" s="339" t="s">
        <v>4102</v>
      </c>
      <c r="E49" s="340" t="s">
        <v>4471</v>
      </c>
      <c r="F49" s="398" t="s">
        <v>545</v>
      </c>
      <c r="G49" s="333" t="s">
        <v>3915</v>
      </c>
      <c r="H49" s="342" t="s">
        <v>3816</v>
      </c>
    </row>
    <row r="50" spans="1:8" ht="12.75" customHeight="1" x14ac:dyDescent="0.2">
      <c r="A50" s="30">
        <v>46</v>
      </c>
      <c r="B50" s="332">
        <v>46</v>
      </c>
      <c r="C50" s="344" t="s">
        <v>76</v>
      </c>
      <c r="D50" s="339" t="s">
        <v>4102</v>
      </c>
      <c r="E50" s="340" t="s">
        <v>4186</v>
      </c>
      <c r="F50" s="398" t="s">
        <v>341</v>
      </c>
      <c r="G50" s="333" t="s">
        <v>3916</v>
      </c>
      <c r="H50" s="342" t="s">
        <v>3814</v>
      </c>
    </row>
    <row r="51" spans="1:8" ht="12.75" customHeight="1" x14ac:dyDescent="0.2">
      <c r="A51" s="30">
        <v>47</v>
      </c>
      <c r="B51" s="332">
        <v>47</v>
      </c>
      <c r="C51" s="344" t="s">
        <v>76</v>
      </c>
      <c r="D51" s="339" t="s">
        <v>4102</v>
      </c>
      <c r="E51" s="340" t="s">
        <v>4186</v>
      </c>
      <c r="F51" s="398" t="s">
        <v>3917</v>
      </c>
      <c r="G51" s="333" t="s">
        <v>3918</v>
      </c>
      <c r="H51" s="345" t="s">
        <v>3813</v>
      </c>
    </row>
    <row r="52" spans="1:8" ht="12.75" customHeight="1" x14ac:dyDescent="0.2">
      <c r="A52" s="30">
        <v>48</v>
      </c>
      <c r="B52" s="332">
        <v>48</v>
      </c>
      <c r="C52" s="344" t="s">
        <v>76</v>
      </c>
      <c r="D52" s="339" t="s">
        <v>4102</v>
      </c>
      <c r="E52" s="340" t="s">
        <v>4186</v>
      </c>
      <c r="F52" s="398" t="s">
        <v>161</v>
      </c>
      <c r="G52" s="333" t="s">
        <v>3919</v>
      </c>
      <c r="H52" s="343" t="s">
        <v>3813</v>
      </c>
    </row>
    <row r="53" spans="1:8" ht="12.75" customHeight="1" x14ac:dyDescent="0.2">
      <c r="A53" s="30">
        <v>49</v>
      </c>
      <c r="B53" s="332">
        <v>49</v>
      </c>
      <c r="C53" s="344" t="s">
        <v>76</v>
      </c>
      <c r="D53" s="339" t="s">
        <v>4102</v>
      </c>
      <c r="E53" s="340" t="s">
        <v>4186</v>
      </c>
      <c r="F53" s="398" t="s">
        <v>2083</v>
      </c>
      <c r="G53" s="333" t="s">
        <v>3920</v>
      </c>
      <c r="H53" s="343" t="s">
        <v>3811</v>
      </c>
    </row>
    <row r="54" spans="1:8" ht="12.75" customHeight="1" x14ac:dyDescent="0.2">
      <c r="A54" s="30">
        <v>50</v>
      </c>
      <c r="B54" s="332">
        <v>50</v>
      </c>
      <c r="C54" s="344" t="s">
        <v>76</v>
      </c>
      <c r="D54" s="339" t="s">
        <v>4102</v>
      </c>
      <c r="E54" s="340" t="s">
        <v>4961</v>
      </c>
      <c r="F54" s="398" t="s">
        <v>3921</v>
      </c>
      <c r="G54" s="333" t="s">
        <v>3922</v>
      </c>
      <c r="H54" s="343" t="s">
        <v>3923</v>
      </c>
    </row>
    <row r="55" spans="1:8" ht="12.75" customHeight="1" x14ac:dyDescent="0.2">
      <c r="A55" s="30">
        <v>51</v>
      </c>
      <c r="B55" s="332">
        <v>51</v>
      </c>
      <c r="C55" s="344" t="s">
        <v>76</v>
      </c>
      <c r="D55" s="339" t="s">
        <v>4102</v>
      </c>
      <c r="E55" s="355" t="s">
        <v>4453</v>
      </c>
      <c r="F55" s="398" t="s">
        <v>217</v>
      </c>
      <c r="G55" s="333" t="s">
        <v>3924</v>
      </c>
      <c r="H55" s="343" t="s">
        <v>3817</v>
      </c>
    </row>
    <row r="56" spans="1:8" ht="12.75" customHeight="1" x14ac:dyDescent="0.2">
      <c r="A56" s="30">
        <v>52</v>
      </c>
      <c r="B56" s="332">
        <v>52</v>
      </c>
      <c r="C56" s="344" t="s">
        <v>76</v>
      </c>
      <c r="D56" s="339" t="s">
        <v>4102</v>
      </c>
      <c r="E56" s="340" t="s">
        <v>4962</v>
      </c>
      <c r="F56" s="398" t="s">
        <v>3748</v>
      </c>
      <c r="G56" s="333" t="s">
        <v>3925</v>
      </c>
      <c r="H56" s="343" t="s">
        <v>3923</v>
      </c>
    </row>
    <row r="57" spans="1:8" ht="12.75" customHeight="1" x14ac:dyDescent="0.2">
      <c r="A57" s="30">
        <v>53</v>
      </c>
      <c r="B57" s="332">
        <v>53</v>
      </c>
      <c r="C57" s="344" t="s">
        <v>76</v>
      </c>
      <c r="D57" s="339" t="s">
        <v>4102</v>
      </c>
      <c r="E57" s="340" t="s">
        <v>3962</v>
      </c>
      <c r="F57" s="398" t="s">
        <v>3926</v>
      </c>
      <c r="G57" s="333" t="s">
        <v>3927</v>
      </c>
      <c r="H57" s="343" t="s">
        <v>3928</v>
      </c>
    </row>
    <row r="58" spans="1:8" ht="12.75" customHeight="1" x14ac:dyDescent="0.2">
      <c r="A58" s="30">
        <v>54</v>
      </c>
      <c r="B58" s="332">
        <v>54</v>
      </c>
      <c r="C58" s="344" t="s">
        <v>76</v>
      </c>
      <c r="D58" s="339" t="s">
        <v>4102</v>
      </c>
      <c r="E58" s="340" t="s">
        <v>4961</v>
      </c>
      <c r="F58" s="398" t="s">
        <v>395</v>
      </c>
      <c r="G58" s="333" t="s">
        <v>4222</v>
      </c>
      <c r="H58" s="343" t="s">
        <v>3815</v>
      </c>
    </row>
    <row r="59" spans="1:8" ht="12" customHeight="1" x14ac:dyDescent="0.2">
      <c r="A59" s="30">
        <v>55</v>
      </c>
      <c r="B59" s="332">
        <v>55</v>
      </c>
      <c r="C59" s="344" t="s">
        <v>76</v>
      </c>
      <c r="D59" s="339" t="s">
        <v>4579</v>
      </c>
      <c r="E59" s="340" t="s">
        <v>3962</v>
      </c>
      <c r="F59" s="398" t="s">
        <v>63</v>
      </c>
      <c r="G59" s="341" t="s">
        <v>3929</v>
      </c>
      <c r="H59" s="342" t="s">
        <v>3819</v>
      </c>
    </row>
    <row r="60" spans="1:8" ht="12" customHeight="1" x14ac:dyDescent="0.2">
      <c r="A60" s="30">
        <v>56</v>
      </c>
      <c r="B60" s="332">
        <v>56</v>
      </c>
      <c r="C60" s="344" t="s">
        <v>76</v>
      </c>
      <c r="D60" s="339" t="s">
        <v>4579</v>
      </c>
      <c r="E60" s="340" t="s">
        <v>4186</v>
      </c>
      <c r="F60" s="398" t="s">
        <v>393</v>
      </c>
      <c r="G60" s="341" t="s">
        <v>3930</v>
      </c>
      <c r="H60" s="342" t="s">
        <v>3812</v>
      </c>
    </row>
    <row r="61" spans="1:8" ht="12" customHeight="1" x14ac:dyDescent="0.2">
      <c r="A61" s="30">
        <v>57</v>
      </c>
      <c r="B61" s="332">
        <v>57</v>
      </c>
      <c r="C61" s="344" t="s">
        <v>76</v>
      </c>
      <c r="D61" s="339" t="s">
        <v>4579</v>
      </c>
      <c r="E61" s="340" t="s">
        <v>3658</v>
      </c>
      <c r="F61" s="398" t="s">
        <v>506</v>
      </c>
      <c r="G61" s="341" t="s">
        <v>3931</v>
      </c>
      <c r="H61" s="342" t="s">
        <v>3818</v>
      </c>
    </row>
    <row r="62" spans="1:8" ht="12" customHeight="1" x14ac:dyDescent="0.2">
      <c r="A62" s="30">
        <v>58</v>
      </c>
      <c r="B62" s="332">
        <v>58</v>
      </c>
      <c r="C62" s="344" t="s">
        <v>76</v>
      </c>
      <c r="D62" s="339" t="s">
        <v>4579</v>
      </c>
      <c r="E62" s="340" t="s">
        <v>4186</v>
      </c>
      <c r="F62" s="398" t="s">
        <v>2083</v>
      </c>
      <c r="G62" s="341" t="s">
        <v>3932</v>
      </c>
      <c r="H62" s="342" t="s">
        <v>3811</v>
      </c>
    </row>
    <row r="63" spans="1:8" ht="12" customHeight="1" x14ac:dyDescent="0.2">
      <c r="A63" s="30">
        <v>59</v>
      </c>
      <c r="B63" s="332">
        <v>59</v>
      </c>
      <c r="C63" s="344" t="s">
        <v>76</v>
      </c>
      <c r="D63" s="339" t="s">
        <v>4579</v>
      </c>
      <c r="E63" s="340" t="s">
        <v>4186</v>
      </c>
      <c r="F63" s="398" t="s">
        <v>2083</v>
      </c>
      <c r="G63" s="341" t="s">
        <v>3933</v>
      </c>
      <c r="H63" s="342" t="s">
        <v>3811</v>
      </c>
    </row>
    <row r="64" spans="1:8" ht="12" customHeight="1" x14ac:dyDescent="0.2">
      <c r="A64" s="30">
        <v>60</v>
      </c>
      <c r="B64" s="332">
        <v>60</v>
      </c>
      <c r="C64" s="344" t="s">
        <v>76</v>
      </c>
      <c r="D64" s="339" t="s">
        <v>4579</v>
      </c>
      <c r="E64" s="340" t="s">
        <v>4186</v>
      </c>
      <c r="F64" s="398" t="s">
        <v>2083</v>
      </c>
      <c r="G64" s="341" t="s">
        <v>4230</v>
      </c>
      <c r="H64" s="342" t="s">
        <v>3811</v>
      </c>
    </row>
    <row r="65" spans="1:8" ht="12" customHeight="1" x14ac:dyDescent="0.2">
      <c r="A65" s="30">
        <v>61</v>
      </c>
      <c r="B65" s="332">
        <v>61</v>
      </c>
      <c r="C65" s="344" t="s">
        <v>76</v>
      </c>
      <c r="D65" s="339" t="s">
        <v>4579</v>
      </c>
      <c r="E65" s="340" t="s">
        <v>4471</v>
      </c>
      <c r="F65" s="398" t="s">
        <v>4964</v>
      </c>
      <c r="G65" s="341" t="s">
        <v>4229</v>
      </c>
      <c r="H65" s="342" t="s">
        <v>3816</v>
      </c>
    </row>
    <row r="66" spans="1:8" ht="12" customHeight="1" x14ac:dyDescent="0.2">
      <c r="A66" s="30">
        <v>62</v>
      </c>
      <c r="B66" s="332">
        <v>62</v>
      </c>
      <c r="C66" s="344" t="s">
        <v>76</v>
      </c>
      <c r="D66" s="339" t="s">
        <v>4579</v>
      </c>
      <c r="E66" s="340" t="s">
        <v>4186</v>
      </c>
      <c r="F66" s="398" t="s">
        <v>231</v>
      </c>
      <c r="G66" s="341" t="s">
        <v>3934</v>
      </c>
      <c r="H66" s="342" t="s">
        <v>3814</v>
      </c>
    </row>
    <row r="67" spans="1:8" ht="12" customHeight="1" x14ac:dyDescent="0.2">
      <c r="A67" s="30">
        <v>63</v>
      </c>
      <c r="B67" s="332">
        <v>63</v>
      </c>
      <c r="C67" s="344" t="s">
        <v>76</v>
      </c>
      <c r="D67" s="339" t="s">
        <v>4579</v>
      </c>
      <c r="E67" s="355" t="s">
        <v>4453</v>
      </c>
      <c r="F67" s="398" t="s">
        <v>395</v>
      </c>
      <c r="G67" s="341" t="s">
        <v>3935</v>
      </c>
      <c r="H67" s="342" t="s">
        <v>3815</v>
      </c>
    </row>
    <row r="68" spans="1:8" ht="12" customHeight="1" x14ac:dyDescent="0.2">
      <c r="A68" s="30">
        <v>64</v>
      </c>
      <c r="B68" s="332">
        <v>64</v>
      </c>
      <c r="C68" s="344" t="s">
        <v>76</v>
      </c>
      <c r="D68" s="339" t="s">
        <v>4579</v>
      </c>
      <c r="E68" s="355" t="s">
        <v>4453</v>
      </c>
      <c r="F68" s="398" t="s">
        <v>129</v>
      </c>
      <c r="G68" s="341" t="s">
        <v>3936</v>
      </c>
      <c r="H68" s="345" t="s">
        <v>3817</v>
      </c>
    </row>
    <row r="69" spans="1:8" ht="12" customHeight="1" x14ac:dyDescent="0.2">
      <c r="A69" s="30">
        <v>65</v>
      </c>
      <c r="B69" s="332">
        <v>65</v>
      </c>
      <c r="C69" s="344" t="s">
        <v>76</v>
      </c>
      <c r="D69" s="339" t="s">
        <v>4579</v>
      </c>
      <c r="E69" s="340" t="s">
        <v>3962</v>
      </c>
      <c r="F69" s="398" t="s">
        <v>502</v>
      </c>
      <c r="G69" s="341" t="s">
        <v>3937</v>
      </c>
      <c r="H69" s="342" t="s">
        <v>3819</v>
      </c>
    </row>
    <row r="70" spans="1:8" ht="12" customHeight="1" x14ac:dyDescent="0.2">
      <c r="A70" s="30">
        <v>66</v>
      </c>
      <c r="B70" s="332">
        <v>66</v>
      </c>
      <c r="C70" s="344" t="s">
        <v>76</v>
      </c>
      <c r="D70" s="339" t="s">
        <v>4579</v>
      </c>
      <c r="E70" s="340" t="s">
        <v>4186</v>
      </c>
      <c r="F70" s="398" t="s">
        <v>1</v>
      </c>
      <c r="G70" s="341" t="s">
        <v>3938</v>
      </c>
      <c r="H70" s="342" t="s">
        <v>3811</v>
      </c>
    </row>
    <row r="71" spans="1:8" ht="12" customHeight="1" x14ac:dyDescent="0.2">
      <c r="A71" s="30">
        <v>67</v>
      </c>
      <c r="B71" s="332">
        <v>67</v>
      </c>
      <c r="C71" s="344" t="s">
        <v>76</v>
      </c>
      <c r="D71" s="339" t="s">
        <v>4579</v>
      </c>
      <c r="E71" s="340" t="s">
        <v>4186</v>
      </c>
      <c r="F71" s="398" t="s">
        <v>544</v>
      </c>
      <c r="G71" s="341" t="s">
        <v>4228</v>
      </c>
      <c r="H71" s="342" t="s">
        <v>3813</v>
      </c>
    </row>
    <row r="72" spans="1:8" ht="12" customHeight="1" x14ac:dyDescent="0.2">
      <c r="A72" s="30">
        <v>68</v>
      </c>
      <c r="B72" s="332">
        <v>68</v>
      </c>
      <c r="C72" s="344" t="s">
        <v>76</v>
      </c>
      <c r="D72" s="339" t="s">
        <v>4579</v>
      </c>
      <c r="E72" s="340" t="s">
        <v>4186</v>
      </c>
      <c r="F72" s="398" t="s">
        <v>341</v>
      </c>
      <c r="G72" s="341" t="s">
        <v>3939</v>
      </c>
      <c r="H72" s="342" t="s">
        <v>3814</v>
      </c>
    </row>
    <row r="73" spans="1:8" ht="12" customHeight="1" x14ac:dyDescent="0.2">
      <c r="A73" s="30">
        <v>69</v>
      </c>
      <c r="B73" s="332">
        <v>69</v>
      </c>
      <c r="C73" s="344" t="s">
        <v>76</v>
      </c>
      <c r="D73" s="339" t="s">
        <v>4579</v>
      </c>
      <c r="E73" s="340" t="s">
        <v>4186</v>
      </c>
      <c r="F73" s="398" t="s">
        <v>341</v>
      </c>
      <c r="G73" s="341" t="s">
        <v>4227</v>
      </c>
      <c r="H73" s="342" t="s">
        <v>3814</v>
      </c>
    </row>
    <row r="74" spans="1:8" ht="12" customHeight="1" x14ac:dyDescent="0.2">
      <c r="A74" s="30">
        <v>70</v>
      </c>
      <c r="B74" s="332">
        <v>70</v>
      </c>
      <c r="C74" s="344" t="s">
        <v>76</v>
      </c>
      <c r="D74" s="339" t="s">
        <v>4579</v>
      </c>
      <c r="E74" s="340" t="s">
        <v>4186</v>
      </c>
      <c r="F74" s="398" t="s">
        <v>3940</v>
      </c>
      <c r="G74" s="341" t="s">
        <v>3941</v>
      </c>
      <c r="H74" s="342" t="s">
        <v>3812</v>
      </c>
    </row>
    <row r="75" spans="1:8" ht="12" customHeight="1" x14ac:dyDescent="0.2">
      <c r="A75" s="30">
        <v>85</v>
      </c>
      <c r="B75" s="332">
        <v>71</v>
      </c>
      <c r="C75" s="332" t="s">
        <v>76</v>
      </c>
      <c r="D75" s="339" t="s">
        <v>4090</v>
      </c>
      <c r="E75" s="340" t="s">
        <v>4186</v>
      </c>
      <c r="F75" s="398" t="s">
        <v>1</v>
      </c>
      <c r="G75" s="341" t="s">
        <v>3943</v>
      </c>
      <c r="H75" s="342" t="s">
        <v>3811</v>
      </c>
    </row>
    <row r="76" spans="1:8" ht="12" customHeight="1" x14ac:dyDescent="0.2">
      <c r="A76" s="30">
        <v>86</v>
      </c>
      <c r="B76" s="332">
        <v>72</v>
      </c>
      <c r="C76" s="332" t="s">
        <v>76</v>
      </c>
      <c r="D76" s="339" t="s">
        <v>4090</v>
      </c>
      <c r="E76" s="340" t="s">
        <v>4186</v>
      </c>
      <c r="F76" s="398" t="s">
        <v>393</v>
      </c>
      <c r="G76" s="341" t="s">
        <v>3775</v>
      </c>
      <c r="H76" s="342" t="s">
        <v>3812</v>
      </c>
    </row>
    <row r="77" spans="1:8" ht="12.75" customHeight="1" x14ac:dyDescent="0.2">
      <c r="A77" s="30">
        <v>87</v>
      </c>
      <c r="B77" s="332">
        <v>73</v>
      </c>
      <c r="C77" s="332" t="s">
        <v>76</v>
      </c>
      <c r="D77" s="339" t="s">
        <v>4090</v>
      </c>
      <c r="E77" s="340" t="s">
        <v>4186</v>
      </c>
      <c r="F77" s="398" t="s">
        <v>341</v>
      </c>
      <c r="G77" s="330" t="s">
        <v>3944</v>
      </c>
      <c r="H77" s="342" t="s">
        <v>3814</v>
      </c>
    </row>
    <row r="78" spans="1:8" ht="12.75" customHeight="1" x14ac:dyDescent="0.2">
      <c r="A78" s="30">
        <v>88</v>
      </c>
      <c r="B78" s="332">
        <v>74</v>
      </c>
      <c r="C78" s="332" t="s">
        <v>76</v>
      </c>
      <c r="D78" s="339" t="s">
        <v>4090</v>
      </c>
      <c r="E78" s="340" t="s">
        <v>4186</v>
      </c>
      <c r="F78" s="398" t="s">
        <v>341</v>
      </c>
      <c r="G78" s="330" t="s">
        <v>3945</v>
      </c>
      <c r="H78" s="342" t="s">
        <v>3814</v>
      </c>
    </row>
    <row r="79" spans="1:8" ht="12.75" customHeight="1" x14ac:dyDescent="0.2">
      <c r="A79" s="30">
        <v>89</v>
      </c>
      <c r="B79" s="332">
        <v>75</v>
      </c>
      <c r="C79" s="331" t="s">
        <v>76</v>
      </c>
      <c r="D79" s="339" t="s">
        <v>4075</v>
      </c>
      <c r="E79" s="333" t="s">
        <v>4186</v>
      </c>
      <c r="F79" s="399" t="s">
        <v>341</v>
      </c>
      <c r="G79" s="333" t="s">
        <v>3835</v>
      </c>
      <c r="H79" s="342" t="s">
        <v>3814</v>
      </c>
    </row>
    <row r="80" spans="1:8" ht="12.75" customHeight="1" x14ac:dyDescent="0.2">
      <c r="A80" s="30">
        <v>90</v>
      </c>
      <c r="B80" s="332">
        <v>76</v>
      </c>
      <c r="C80" s="331" t="s">
        <v>76</v>
      </c>
      <c r="D80" s="246" t="s">
        <v>4076</v>
      </c>
      <c r="E80" s="355" t="s">
        <v>4453</v>
      </c>
      <c r="F80" s="399" t="s">
        <v>395</v>
      </c>
      <c r="G80" s="333" t="s">
        <v>4262</v>
      </c>
      <c r="H80" s="342" t="s">
        <v>3815</v>
      </c>
    </row>
    <row r="81" spans="1:8" ht="12.75" customHeight="1" x14ac:dyDescent="0.2">
      <c r="A81" s="30">
        <v>91</v>
      </c>
      <c r="B81" s="332">
        <v>77</v>
      </c>
      <c r="C81" s="331" t="s">
        <v>76</v>
      </c>
      <c r="D81" s="246" t="s">
        <v>4033</v>
      </c>
      <c r="E81" s="333" t="s">
        <v>4186</v>
      </c>
      <c r="F81" s="399" t="s">
        <v>341</v>
      </c>
      <c r="G81" s="333" t="s">
        <v>4263</v>
      </c>
      <c r="H81" s="342" t="s">
        <v>3814</v>
      </c>
    </row>
    <row r="82" spans="1:8" ht="12.75" customHeight="1" x14ac:dyDescent="0.2">
      <c r="A82" s="30">
        <v>92</v>
      </c>
      <c r="B82" s="332">
        <v>78</v>
      </c>
      <c r="C82" s="331" t="s">
        <v>76</v>
      </c>
      <c r="D82" s="246" t="s">
        <v>4033</v>
      </c>
      <c r="E82" s="355" t="s">
        <v>4453</v>
      </c>
      <c r="F82" s="399" t="s">
        <v>3720</v>
      </c>
      <c r="G82" s="333" t="s">
        <v>4264</v>
      </c>
      <c r="H82" s="342" t="s">
        <v>3815</v>
      </c>
    </row>
    <row r="83" spans="1:8" ht="12.75" customHeight="1" x14ac:dyDescent="0.2">
      <c r="A83" s="30">
        <v>93</v>
      </c>
      <c r="B83" s="332">
        <v>79</v>
      </c>
      <c r="C83" s="331" t="s">
        <v>76</v>
      </c>
      <c r="D83" s="246" t="s">
        <v>4033</v>
      </c>
      <c r="E83" s="333" t="s">
        <v>4186</v>
      </c>
      <c r="F83" s="398" t="s">
        <v>544</v>
      </c>
      <c r="G83" s="333" t="s">
        <v>4265</v>
      </c>
      <c r="H83" s="342" t="s">
        <v>3813</v>
      </c>
    </row>
    <row r="84" spans="1:8" ht="12.75" customHeight="1" x14ac:dyDescent="0.2">
      <c r="A84" s="30">
        <v>94</v>
      </c>
      <c r="B84" s="332">
        <v>80</v>
      </c>
      <c r="C84" s="331" t="s">
        <v>76</v>
      </c>
      <c r="D84" s="246" t="s">
        <v>4033</v>
      </c>
      <c r="E84" s="333" t="s">
        <v>4186</v>
      </c>
      <c r="F84" s="399" t="s">
        <v>64</v>
      </c>
      <c r="G84" s="333" t="s">
        <v>4266</v>
      </c>
      <c r="H84" s="342" t="s">
        <v>3813</v>
      </c>
    </row>
    <row r="85" spans="1:8" ht="12.75" customHeight="1" x14ac:dyDescent="0.2">
      <c r="A85" s="30">
        <v>96</v>
      </c>
      <c r="B85" s="332">
        <v>81</v>
      </c>
      <c r="C85" s="331" t="s">
        <v>76</v>
      </c>
      <c r="D85" s="246" t="s">
        <v>4033</v>
      </c>
      <c r="E85" s="333" t="s">
        <v>4186</v>
      </c>
      <c r="F85" s="399" t="s">
        <v>231</v>
      </c>
      <c r="G85" s="333" t="s">
        <v>4267</v>
      </c>
      <c r="H85" s="342" t="s">
        <v>3814</v>
      </c>
    </row>
    <row r="86" spans="1:8" ht="12.75" customHeight="1" x14ac:dyDescent="0.2">
      <c r="A86" s="30">
        <v>97</v>
      </c>
      <c r="B86" s="332">
        <v>82</v>
      </c>
      <c r="C86" s="331" t="s">
        <v>76</v>
      </c>
      <c r="D86" s="246" t="s">
        <v>4033</v>
      </c>
      <c r="E86" s="333" t="s">
        <v>4186</v>
      </c>
      <c r="F86" s="399" t="s">
        <v>4932</v>
      </c>
      <c r="G86" s="333" t="s">
        <v>4268</v>
      </c>
      <c r="H86" s="342" t="s">
        <v>3813</v>
      </c>
    </row>
    <row r="87" spans="1:8" ht="12.75" customHeight="1" x14ac:dyDescent="0.2">
      <c r="A87" s="30">
        <v>98</v>
      </c>
      <c r="B87" s="332">
        <v>83</v>
      </c>
      <c r="C87" s="331" t="s">
        <v>76</v>
      </c>
      <c r="D87" s="246" t="s">
        <v>4033</v>
      </c>
      <c r="E87" s="333" t="s">
        <v>4186</v>
      </c>
      <c r="F87" s="399" t="s">
        <v>2083</v>
      </c>
      <c r="G87" s="333" t="s">
        <v>4269</v>
      </c>
      <c r="H87" s="342" t="s">
        <v>3811</v>
      </c>
    </row>
    <row r="88" spans="1:8" ht="12.75" customHeight="1" x14ac:dyDescent="0.2">
      <c r="A88" s="30">
        <v>99</v>
      </c>
      <c r="B88" s="332">
        <v>84</v>
      </c>
      <c r="C88" s="331" t="s">
        <v>76</v>
      </c>
      <c r="D88" s="246" t="s">
        <v>4033</v>
      </c>
      <c r="E88" s="333" t="s">
        <v>4186</v>
      </c>
      <c r="F88" s="399" t="s">
        <v>2083</v>
      </c>
      <c r="G88" s="333" t="s">
        <v>4270</v>
      </c>
      <c r="H88" s="342" t="s">
        <v>3811</v>
      </c>
    </row>
    <row r="89" spans="1:8" ht="12.75" customHeight="1" x14ac:dyDescent="0.2">
      <c r="A89" s="30">
        <v>100</v>
      </c>
      <c r="B89" s="332">
        <v>85</v>
      </c>
      <c r="C89" s="331" t="s">
        <v>76</v>
      </c>
      <c r="D89" s="246" t="s">
        <v>4033</v>
      </c>
      <c r="E89" s="333" t="s">
        <v>4186</v>
      </c>
      <c r="F89" s="399" t="s">
        <v>2083</v>
      </c>
      <c r="G89" s="333" t="s">
        <v>4271</v>
      </c>
      <c r="H89" s="342" t="s">
        <v>3811</v>
      </c>
    </row>
    <row r="90" spans="1:8" ht="12.75" customHeight="1" x14ac:dyDescent="0.2">
      <c r="A90" s="30">
        <v>101</v>
      </c>
      <c r="B90" s="332">
        <v>86</v>
      </c>
      <c r="C90" s="331" t="s">
        <v>76</v>
      </c>
      <c r="D90" s="246" t="s">
        <v>4033</v>
      </c>
      <c r="E90" s="333" t="s">
        <v>4186</v>
      </c>
      <c r="F90" s="399" t="s">
        <v>4501</v>
      </c>
      <c r="G90" s="333" t="s">
        <v>4272</v>
      </c>
      <c r="H90" s="342" t="s">
        <v>3812</v>
      </c>
    </row>
    <row r="91" spans="1:8" ht="12.75" customHeight="1" x14ac:dyDescent="0.2">
      <c r="A91" s="30">
        <v>102</v>
      </c>
      <c r="B91" s="332">
        <v>87</v>
      </c>
      <c r="C91" s="331" t="s">
        <v>76</v>
      </c>
      <c r="D91" s="246" t="s">
        <v>4033</v>
      </c>
      <c r="E91" s="355" t="s">
        <v>4453</v>
      </c>
      <c r="F91" s="399" t="s">
        <v>395</v>
      </c>
      <c r="G91" s="333" t="s">
        <v>4273</v>
      </c>
      <c r="H91" s="342" t="s">
        <v>3815</v>
      </c>
    </row>
    <row r="92" spans="1:8" ht="12.75" customHeight="1" x14ac:dyDescent="0.2">
      <c r="A92" s="30">
        <v>103</v>
      </c>
      <c r="B92" s="332">
        <v>88</v>
      </c>
      <c r="C92" s="331" t="s">
        <v>76</v>
      </c>
      <c r="D92" s="246" t="s">
        <v>4033</v>
      </c>
      <c r="E92" s="333" t="s">
        <v>4186</v>
      </c>
      <c r="F92" s="399" t="s">
        <v>393</v>
      </c>
      <c r="G92" s="333" t="s">
        <v>4274</v>
      </c>
      <c r="H92" s="342" t="s">
        <v>3812</v>
      </c>
    </row>
    <row r="93" spans="1:8" ht="12.75" customHeight="1" x14ac:dyDescent="0.2">
      <c r="A93" s="30">
        <v>104</v>
      </c>
      <c r="B93" s="332">
        <v>89</v>
      </c>
      <c r="C93" s="331" t="s">
        <v>76</v>
      </c>
      <c r="D93" s="246" t="s">
        <v>4033</v>
      </c>
      <c r="E93" s="333" t="s">
        <v>4186</v>
      </c>
      <c r="F93" s="399" t="s">
        <v>1192</v>
      </c>
      <c r="G93" s="333" t="s">
        <v>4275</v>
      </c>
      <c r="H93" s="342" t="s">
        <v>3813</v>
      </c>
    </row>
    <row r="94" spans="1:8" ht="12.75" customHeight="1" x14ac:dyDescent="0.2">
      <c r="A94" s="30">
        <v>105</v>
      </c>
      <c r="B94" s="332">
        <v>90</v>
      </c>
      <c r="C94" s="331" t="s">
        <v>76</v>
      </c>
      <c r="D94" s="246" t="s">
        <v>4033</v>
      </c>
      <c r="E94" s="333" t="s">
        <v>4186</v>
      </c>
      <c r="F94" s="399" t="s">
        <v>4933</v>
      </c>
      <c r="G94" s="333" t="s">
        <v>4276</v>
      </c>
      <c r="H94" s="342" t="s">
        <v>3813</v>
      </c>
    </row>
    <row r="95" spans="1:8" ht="12.75" customHeight="1" x14ac:dyDescent="0.2">
      <c r="A95" s="30">
        <v>106</v>
      </c>
      <c r="B95" s="332">
        <v>91</v>
      </c>
      <c r="C95" s="331" t="s">
        <v>76</v>
      </c>
      <c r="D95" s="246" t="s">
        <v>4033</v>
      </c>
      <c r="E95" s="355" t="s">
        <v>4453</v>
      </c>
      <c r="F95" s="399" t="s">
        <v>4935</v>
      </c>
      <c r="G95" s="333" t="s">
        <v>4277</v>
      </c>
      <c r="H95" s="342" t="s">
        <v>3817</v>
      </c>
    </row>
    <row r="96" spans="1:8" ht="12.75" customHeight="1" x14ac:dyDescent="0.2">
      <c r="A96" s="30">
        <v>107</v>
      </c>
      <c r="B96" s="332">
        <v>92</v>
      </c>
      <c r="C96" s="331" t="s">
        <v>76</v>
      </c>
      <c r="D96" s="246" t="s">
        <v>4033</v>
      </c>
      <c r="E96" s="333" t="s">
        <v>4471</v>
      </c>
      <c r="F96" s="399" t="s">
        <v>545</v>
      </c>
      <c r="G96" s="333" t="s">
        <v>4278</v>
      </c>
      <c r="H96" s="342" t="s">
        <v>3816</v>
      </c>
    </row>
    <row r="97" spans="1:8" ht="12.75" customHeight="1" x14ac:dyDescent="0.2">
      <c r="A97" s="30">
        <v>108</v>
      </c>
      <c r="B97" s="332">
        <v>93</v>
      </c>
      <c r="C97" s="331" t="s">
        <v>76</v>
      </c>
      <c r="D97" s="246" t="s">
        <v>4033</v>
      </c>
      <c r="E97" s="333" t="s">
        <v>4186</v>
      </c>
      <c r="F97" s="399" t="s">
        <v>2083</v>
      </c>
      <c r="G97" s="333" t="s">
        <v>4279</v>
      </c>
      <c r="H97" s="342" t="s">
        <v>3811</v>
      </c>
    </row>
    <row r="98" spans="1:8" ht="12.75" customHeight="1" x14ac:dyDescent="0.2">
      <c r="A98" s="30">
        <v>109</v>
      </c>
      <c r="B98" s="332">
        <v>94</v>
      </c>
      <c r="C98" s="331" t="s">
        <v>76</v>
      </c>
      <c r="D98" s="246" t="s">
        <v>4033</v>
      </c>
      <c r="E98" s="333" t="s">
        <v>4186</v>
      </c>
      <c r="F98" s="399" t="s">
        <v>64</v>
      </c>
      <c r="G98" s="333" t="s">
        <v>4280</v>
      </c>
      <c r="H98" s="342" t="s">
        <v>3813</v>
      </c>
    </row>
    <row r="99" spans="1:8" ht="12.75" customHeight="1" x14ac:dyDescent="0.2">
      <c r="A99" s="30">
        <v>110</v>
      </c>
      <c r="B99" s="332">
        <v>95</v>
      </c>
      <c r="C99" s="331" t="s">
        <v>76</v>
      </c>
      <c r="D99" s="246" t="s">
        <v>4033</v>
      </c>
      <c r="E99" s="355" t="s">
        <v>4453</v>
      </c>
      <c r="F99" s="399" t="s">
        <v>3907</v>
      </c>
      <c r="G99" s="333" t="s">
        <v>4281</v>
      </c>
      <c r="H99" s="342" t="s">
        <v>3817</v>
      </c>
    </row>
    <row r="100" spans="1:8" ht="12.75" customHeight="1" x14ac:dyDescent="0.2">
      <c r="A100" s="30">
        <v>111</v>
      </c>
      <c r="B100" s="332">
        <v>96</v>
      </c>
      <c r="C100" s="331" t="s">
        <v>76</v>
      </c>
      <c r="D100" s="246" t="s">
        <v>4033</v>
      </c>
      <c r="E100" s="333" t="s">
        <v>4186</v>
      </c>
      <c r="F100" s="399" t="s">
        <v>2083</v>
      </c>
      <c r="G100" s="333" t="s">
        <v>4282</v>
      </c>
      <c r="H100" s="342" t="s">
        <v>3811</v>
      </c>
    </row>
    <row r="101" spans="1:8" ht="12.75" customHeight="1" x14ac:dyDescent="0.2">
      <c r="A101" s="30">
        <v>112</v>
      </c>
      <c r="B101" s="332">
        <v>97</v>
      </c>
      <c r="C101" s="331" t="s">
        <v>76</v>
      </c>
      <c r="D101" s="246" t="s">
        <v>4033</v>
      </c>
      <c r="E101" s="333" t="s">
        <v>3962</v>
      </c>
      <c r="F101" s="399" t="s">
        <v>63</v>
      </c>
      <c r="G101" s="333" t="s">
        <v>4283</v>
      </c>
      <c r="H101" s="342" t="s">
        <v>3819</v>
      </c>
    </row>
    <row r="102" spans="1:8" ht="12.75" customHeight="1" x14ac:dyDescent="0.2">
      <c r="A102" s="30">
        <v>113</v>
      </c>
      <c r="B102" s="332">
        <v>98</v>
      </c>
      <c r="C102" s="331" t="s">
        <v>76</v>
      </c>
      <c r="D102" s="246" t="s">
        <v>4033</v>
      </c>
      <c r="E102" s="333" t="s">
        <v>4186</v>
      </c>
      <c r="F102" s="399" t="s">
        <v>393</v>
      </c>
      <c r="G102" s="333" t="s">
        <v>4284</v>
      </c>
      <c r="H102" s="342" t="s">
        <v>3812</v>
      </c>
    </row>
    <row r="103" spans="1:8" ht="12.75" customHeight="1" x14ac:dyDescent="0.2">
      <c r="A103" s="30">
        <v>114</v>
      </c>
      <c r="B103" s="332">
        <v>99</v>
      </c>
      <c r="C103" s="331" t="s">
        <v>76</v>
      </c>
      <c r="D103" s="246" t="s">
        <v>4033</v>
      </c>
      <c r="E103" s="355" t="s">
        <v>4453</v>
      </c>
      <c r="F103" s="399" t="s">
        <v>217</v>
      </c>
      <c r="G103" s="333" t="s">
        <v>4285</v>
      </c>
      <c r="H103" s="342" t="s">
        <v>3817</v>
      </c>
    </row>
    <row r="104" spans="1:8" ht="12.75" customHeight="1" x14ac:dyDescent="0.2">
      <c r="A104" s="30">
        <v>115</v>
      </c>
      <c r="B104" s="332">
        <v>100</v>
      </c>
      <c r="C104" s="331" t="s">
        <v>76</v>
      </c>
      <c r="D104" s="246" t="s">
        <v>4033</v>
      </c>
      <c r="E104" s="355" t="s">
        <v>4453</v>
      </c>
      <c r="F104" s="399" t="s">
        <v>4934</v>
      </c>
      <c r="G104" s="333" t="s">
        <v>3950</v>
      </c>
      <c r="H104" s="342" t="s">
        <v>3815</v>
      </c>
    </row>
    <row r="105" spans="1:8" ht="12.75" customHeight="1" x14ac:dyDescent="0.2">
      <c r="A105" s="30">
        <v>116</v>
      </c>
      <c r="B105" s="332">
        <v>101</v>
      </c>
      <c r="C105" s="331" t="s">
        <v>76</v>
      </c>
      <c r="D105" s="246" t="s">
        <v>4033</v>
      </c>
      <c r="E105" s="333" t="s">
        <v>3962</v>
      </c>
      <c r="F105" s="399" t="s">
        <v>3926</v>
      </c>
      <c r="G105" s="333" t="s">
        <v>4286</v>
      </c>
      <c r="H105" s="342" t="s">
        <v>3819</v>
      </c>
    </row>
    <row r="106" spans="1:8" ht="12.75" customHeight="1" x14ac:dyDescent="0.2">
      <c r="A106" s="30">
        <v>117</v>
      </c>
      <c r="B106" s="332">
        <v>102</v>
      </c>
      <c r="C106" s="331" t="s">
        <v>76</v>
      </c>
      <c r="D106" s="246" t="s">
        <v>4033</v>
      </c>
      <c r="E106" s="355" t="s">
        <v>4453</v>
      </c>
      <c r="F106" s="399" t="s">
        <v>3505</v>
      </c>
      <c r="G106" s="333" t="s">
        <v>4287</v>
      </c>
      <c r="H106" s="342" t="s">
        <v>3815</v>
      </c>
    </row>
    <row r="107" spans="1:8" ht="12.75" customHeight="1" x14ac:dyDescent="0.2">
      <c r="A107" s="30">
        <v>118</v>
      </c>
      <c r="B107" s="332">
        <v>103</v>
      </c>
      <c r="C107" s="331" t="s">
        <v>76</v>
      </c>
      <c r="D107" s="246" t="s">
        <v>4033</v>
      </c>
      <c r="E107" s="333" t="s">
        <v>4186</v>
      </c>
      <c r="F107" s="399" t="s">
        <v>2083</v>
      </c>
      <c r="G107" s="333" t="s">
        <v>4288</v>
      </c>
      <c r="H107" s="342" t="s">
        <v>3811</v>
      </c>
    </row>
    <row r="108" spans="1:8" ht="12.75" customHeight="1" x14ac:dyDescent="0.2">
      <c r="A108" s="30">
        <v>119</v>
      </c>
      <c r="B108" s="332">
        <v>104</v>
      </c>
      <c r="C108" s="331" t="s">
        <v>76</v>
      </c>
      <c r="D108" s="246" t="s">
        <v>4033</v>
      </c>
      <c r="E108" s="333" t="s">
        <v>4186</v>
      </c>
      <c r="F108" s="399" t="s">
        <v>2083</v>
      </c>
      <c r="G108" s="333" t="s">
        <v>4289</v>
      </c>
      <c r="H108" s="342" t="s">
        <v>3811</v>
      </c>
    </row>
    <row r="109" spans="1:8" ht="12.75" customHeight="1" x14ac:dyDescent="0.2">
      <c r="A109" s="30">
        <v>120</v>
      </c>
      <c r="B109" s="332">
        <v>105</v>
      </c>
      <c r="C109" s="331" t="s">
        <v>76</v>
      </c>
      <c r="D109" s="246" t="s">
        <v>4033</v>
      </c>
      <c r="E109" s="333" t="s">
        <v>4186</v>
      </c>
      <c r="F109" s="399" t="s">
        <v>64</v>
      </c>
      <c r="G109" s="333" t="s">
        <v>4290</v>
      </c>
      <c r="H109" s="342" t="s">
        <v>3813</v>
      </c>
    </row>
    <row r="110" spans="1:8" ht="12.75" customHeight="1" x14ac:dyDescent="0.2">
      <c r="A110" s="30">
        <v>121</v>
      </c>
      <c r="B110" s="332">
        <v>106</v>
      </c>
      <c r="C110" s="331" t="s">
        <v>76</v>
      </c>
      <c r="D110" s="246" t="s">
        <v>4033</v>
      </c>
      <c r="E110" s="333" t="s">
        <v>4186</v>
      </c>
      <c r="F110" s="399" t="s">
        <v>161</v>
      </c>
      <c r="G110" s="333" t="s">
        <v>4291</v>
      </c>
      <c r="H110" s="342" t="s">
        <v>3813</v>
      </c>
    </row>
    <row r="111" spans="1:8" ht="12.75" customHeight="1" x14ac:dyDescent="0.2">
      <c r="A111" s="30">
        <v>122</v>
      </c>
      <c r="B111" s="332">
        <v>107</v>
      </c>
      <c r="C111" s="331" t="s">
        <v>76</v>
      </c>
      <c r="D111" s="246" t="s">
        <v>4033</v>
      </c>
      <c r="E111" s="355" t="s">
        <v>4453</v>
      </c>
      <c r="F111" s="399" t="s">
        <v>129</v>
      </c>
      <c r="G111" s="333" t="s">
        <v>4292</v>
      </c>
      <c r="H111" s="342" t="s">
        <v>3815</v>
      </c>
    </row>
    <row r="112" spans="1:8" ht="12.75" customHeight="1" x14ac:dyDescent="0.2">
      <c r="A112" s="30">
        <v>123</v>
      </c>
      <c r="B112" s="332">
        <v>108</v>
      </c>
      <c r="C112" s="331" t="s">
        <v>76</v>
      </c>
      <c r="D112" s="246" t="s">
        <v>4033</v>
      </c>
      <c r="E112" s="333" t="s">
        <v>3962</v>
      </c>
      <c r="F112" s="399" t="s">
        <v>502</v>
      </c>
      <c r="G112" s="333" t="s">
        <v>4293</v>
      </c>
      <c r="H112" s="342" t="s">
        <v>3819</v>
      </c>
    </row>
    <row r="113" spans="1:8" ht="12.75" customHeight="1" x14ac:dyDescent="0.2">
      <c r="A113" s="30">
        <v>124</v>
      </c>
      <c r="B113" s="332">
        <v>109</v>
      </c>
      <c r="C113" s="331" t="s">
        <v>76</v>
      </c>
      <c r="D113" s="246" t="s">
        <v>4033</v>
      </c>
      <c r="E113" s="333" t="s">
        <v>4471</v>
      </c>
      <c r="F113" s="398" t="s">
        <v>4964</v>
      </c>
      <c r="G113" s="333" t="s">
        <v>4294</v>
      </c>
      <c r="H113" s="342" t="s">
        <v>3816</v>
      </c>
    </row>
    <row r="114" spans="1:8" ht="12.75" customHeight="1" x14ac:dyDescent="0.2">
      <c r="A114" s="30">
        <v>125</v>
      </c>
      <c r="B114" s="332">
        <v>110</v>
      </c>
      <c r="C114" s="331" t="s">
        <v>76</v>
      </c>
      <c r="D114" s="246" t="s">
        <v>4033</v>
      </c>
      <c r="E114" s="355" t="s">
        <v>4453</v>
      </c>
      <c r="F114" s="399" t="s">
        <v>4935</v>
      </c>
      <c r="G114" s="333" t="s">
        <v>4295</v>
      </c>
      <c r="H114" s="342" t="s">
        <v>3817</v>
      </c>
    </row>
    <row r="115" spans="1:8" ht="12.75" customHeight="1" x14ac:dyDescent="0.2">
      <c r="A115" s="30">
        <v>126</v>
      </c>
      <c r="B115" s="332">
        <v>111</v>
      </c>
      <c r="C115" s="331" t="s">
        <v>76</v>
      </c>
      <c r="D115" s="246" t="s">
        <v>4033</v>
      </c>
      <c r="E115" s="333" t="s">
        <v>4186</v>
      </c>
      <c r="F115" s="399" t="s">
        <v>1</v>
      </c>
      <c r="G115" s="333" t="s">
        <v>4296</v>
      </c>
      <c r="H115" s="342" t="s">
        <v>3811</v>
      </c>
    </row>
    <row r="116" spans="1:8" ht="12.75" customHeight="1" x14ac:dyDescent="0.2">
      <c r="A116" s="30">
        <v>127</v>
      </c>
      <c r="B116" s="332">
        <v>112</v>
      </c>
      <c r="C116" s="331" t="s">
        <v>76</v>
      </c>
      <c r="D116" s="246" t="s">
        <v>4033</v>
      </c>
      <c r="E116" s="333" t="s">
        <v>4186</v>
      </c>
      <c r="F116" s="399" t="s">
        <v>2083</v>
      </c>
      <c r="G116" s="333" t="s">
        <v>4297</v>
      </c>
      <c r="H116" s="342" t="s">
        <v>3811</v>
      </c>
    </row>
    <row r="117" spans="1:8" ht="12.75" customHeight="1" x14ac:dyDescent="0.2">
      <c r="A117" s="30">
        <v>128</v>
      </c>
      <c r="B117" s="332">
        <v>113</v>
      </c>
      <c r="C117" s="331" t="s">
        <v>76</v>
      </c>
      <c r="D117" s="246" t="s">
        <v>4033</v>
      </c>
      <c r="E117" s="355" t="s">
        <v>4453</v>
      </c>
      <c r="F117" s="399" t="s">
        <v>395</v>
      </c>
      <c r="G117" s="333" t="s">
        <v>4298</v>
      </c>
      <c r="H117" s="342" t="s">
        <v>3815</v>
      </c>
    </row>
    <row r="118" spans="1:8" ht="12.75" customHeight="1" x14ac:dyDescent="0.2">
      <c r="A118" s="30">
        <v>129</v>
      </c>
      <c r="B118" s="332">
        <v>114</v>
      </c>
      <c r="C118" s="331" t="s">
        <v>76</v>
      </c>
      <c r="D118" s="246" t="s">
        <v>4033</v>
      </c>
      <c r="E118" s="355" t="s">
        <v>4453</v>
      </c>
      <c r="F118" s="399" t="s">
        <v>4934</v>
      </c>
      <c r="G118" s="333" t="s">
        <v>4299</v>
      </c>
      <c r="H118" s="342" t="s">
        <v>3815</v>
      </c>
    </row>
    <row r="119" spans="1:8" ht="12.75" customHeight="1" x14ac:dyDescent="0.2">
      <c r="A119" s="30">
        <v>130</v>
      </c>
      <c r="B119" s="332">
        <v>115</v>
      </c>
      <c r="C119" s="331" t="s">
        <v>76</v>
      </c>
      <c r="D119" s="246" t="s">
        <v>4033</v>
      </c>
      <c r="E119" s="333" t="s">
        <v>4186</v>
      </c>
      <c r="F119" s="399" t="s">
        <v>2083</v>
      </c>
      <c r="G119" s="333" t="s">
        <v>4300</v>
      </c>
      <c r="H119" s="342" t="s">
        <v>3811</v>
      </c>
    </row>
    <row r="120" spans="1:8" ht="12.75" customHeight="1" x14ac:dyDescent="0.2">
      <c r="A120" s="30">
        <v>131</v>
      </c>
      <c r="B120" s="332">
        <v>116</v>
      </c>
      <c r="C120" s="331" t="s">
        <v>76</v>
      </c>
      <c r="D120" s="246" t="s">
        <v>4033</v>
      </c>
      <c r="E120" s="333" t="s">
        <v>4471</v>
      </c>
      <c r="F120" s="398" t="s">
        <v>4964</v>
      </c>
      <c r="G120" s="333" t="s">
        <v>4301</v>
      </c>
      <c r="H120" s="342" t="s">
        <v>3816</v>
      </c>
    </row>
    <row r="121" spans="1:8" ht="12.75" customHeight="1" x14ac:dyDescent="0.2">
      <c r="A121" s="30">
        <v>132</v>
      </c>
      <c r="B121" s="332">
        <v>117</v>
      </c>
      <c r="C121" s="331" t="s">
        <v>76</v>
      </c>
      <c r="D121" s="246" t="s">
        <v>4033</v>
      </c>
      <c r="E121" s="333" t="s">
        <v>4186</v>
      </c>
      <c r="F121" s="399" t="s">
        <v>3942</v>
      </c>
      <c r="G121" s="333" t="s">
        <v>4302</v>
      </c>
      <c r="H121" s="342" t="s">
        <v>3812</v>
      </c>
    </row>
    <row r="122" spans="1:8" ht="12.75" customHeight="1" x14ac:dyDescent="0.2">
      <c r="A122" s="30">
        <v>133</v>
      </c>
      <c r="B122" s="332">
        <v>118</v>
      </c>
      <c r="C122" s="331" t="s">
        <v>76</v>
      </c>
      <c r="D122" s="246" t="s">
        <v>4033</v>
      </c>
      <c r="E122" s="333" t="s">
        <v>4186</v>
      </c>
      <c r="F122" s="399" t="s">
        <v>2083</v>
      </c>
      <c r="G122" s="333" t="s">
        <v>4303</v>
      </c>
      <c r="H122" s="342" t="s">
        <v>3811</v>
      </c>
    </row>
    <row r="123" spans="1:8" ht="12.75" customHeight="1" x14ac:dyDescent="0.2">
      <c r="A123" s="30">
        <v>134</v>
      </c>
      <c r="B123" s="332">
        <v>119</v>
      </c>
      <c r="C123" s="331" t="s">
        <v>76</v>
      </c>
      <c r="D123" s="246" t="s">
        <v>4033</v>
      </c>
      <c r="E123" s="333" t="s">
        <v>4962</v>
      </c>
      <c r="F123" s="399" t="s">
        <v>3748</v>
      </c>
      <c r="G123" s="333" t="s">
        <v>4304</v>
      </c>
      <c r="H123" s="342" t="s">
        <v>3816</v>
      </c>
    </row>
    <row r="124" spans="1:8" ht="12.75" customHeight="1" x14ac:dyDescent="0.2">
      <c r="A124" s="30">
        <v>135</v>
      </c>
      <c r="B124" s="332">
        <v>120</v>
      </c>
      <c r="C124" s="331" t="s">
        <v>76</v>
      </c>
      <c r="D124" s="246" t="s">
        <v>4033</v>
      </c>
      <c r="E124" s="333" t="s">
        <v>4471</v>
      </c>
      <c r="F124" s="399" t="s">
        <v>545</v>
      </c>
      <c r="G124" s="333" t="s">
        <v>4305</v>
      </c>
      <c r="H124" s="342" t="s">
        <v>3816</v>
      </c>
    </row>
    <row r="125" spans="1:8" ht="12.75" customHeight="1" x14ac:dyDescent="0.2">
      <c r="A125" s="30">
        <v>136</v>
      </c>
      <c r="B125" s="332">
        <v>121</v>
      </c>
      <c r="C125" s="331" t="s">
        <v>76</v>
      </c>
      <c r="D125" s="246" t="s">
        <v>4033</v>
      </c>
      <c r="E125" s="333" t="s">
        <v>4471</v>
      </c>
      <c r="F125" s="399" t="s">
        <v>545</v>
      </c>
      <c r="G125" s="333" t="s">
        <v>4306</v>
      </c>
      <c r="H125" s="342" t="s">
        <v>3816</v>
      </c>
    </row>
    <row r="126" spans="1:8" ht="12.75" customHeight="1" x14ac:dyDescent="0.2">
      <c r="A126" s="30">
        <v>137</v>
      </c>
      <c r="B126" s="332">
        <v>122</v>
      </c>
      <c r="C126" s="331" t="s">
        <v>76</v>
      </c>
      <c r="D126" s="246" t="s">
        <v>4033</v>
      </c>
      <c r="E126" s="333" t="s">
        <v>4471</v>
      </c>
      <c r="F126" s="399" t="s">
        <v>545</v>
      </c>
      <c r="G126" s="333" t="s">
        <v>4307</v>
      </c>
      <c r="H126" s="342" t="s">
        <v>3816</v>
      </c>
    </row>
    <row r="127" spans="1:8" ht="12.75" customHeight="1" x14ac:dyDescent="0.2">
      <c r="A127" s="30">
        <v>138</v>
      </c>
      <c r="B127" s="332">
        <v>123</v>
      </c>
      <c r="C127" s="331" t="s">
        <v>76</v>
      </c>
      <c r="D127" s="246" t="s">
        <v>4033</v>
      </c>
      <c r="E127" s="355" t="s">
        <v>4453</v>
      </c>
      <c r="F127" s="399" t="s">
        <v>3505</v>
      </c>
      <c r="G127" s="333" t="s">
        <v>4308</v>
      </c>
      <c r="H127" s="342" t="s">
        <v>3815</v>
      </c>
    </row>
    <row r="128" spans="1:8" ht="12.75" customHeight="1" x14ac:dyDescent="0.2">
      <c r="A128" s="30">
        <v>139</v>
      </c>
      <c r="B128" s="332">
        <v>124</v>
      </c>
      <c r="C128" s="331" t="s">
        <v>76</v>
      </c>
      <c r="D128" s="246" t="s">
        <v>4033</v>
      </c>
      <c r="E128" s="333" t="s">
        <v>4186</v>
      </c>
      <c r="F128" s="399" t="s">
        <v>4936</v>
      </c>
      <c r="G128" s="333" t="s">
        <v>4309</v>
      </c>
      <c r="H128" s="342" t="s">
        <v>3813</v>
      </c>
    </row>
    <row r="129" spans="1:8" ht="12.75" customHeight="1" x14ac:dyDescent="0.2">
      <c r="A129" s="30">
        <v>140</v>
      </c>
      <c r="B129" s="332">
        <v>125</v>
      </c>
      <c r="C129" s="331" t="s">
        <v>76</v>
      </c>
      <c r="D129" s="246" t="s">
        <v>4033</v>
      </c>
      <c r="E129" s="333" t="s">
        <v>3962</v>
      </c>
      <c r="F129" s="399" t="s">
        <v>4537</v>
      </c>
      <c r="G129" s="333" t="s">
        <v>4310</v>
      </c>
      <c r="H129" s="342" t="s">
        <v>3819</v>
      </c>
    </row>
    <row r="130" spans="1:8" ht="12.75" customHeight="1" x14ac:dyDescent="0.2">
      <c r="A130" s="30">
        <v>141</v>
      </c>
      <c r="B130" s="332">
        <v>126</v>
      </c>
      <c r="C130" s="331" t="s">
        <v>76</v>
      </c>
      <c r="D130" s="246" t="s">
        <v>4033</v>
      </c>
      <c r="E130" s="333" t="s">
        <v>3962</v>
      </c>
      <c r="F130" s="399" t="s">
        <v>4937</v>
      </c>
      <c r="G130" s="333" t="s">
        <v>4311</v>
      </c>
      <c r="H130" s="342" t="s">
        <v>3819</v>
      </c>
    </row>
    <row r="131" spans="1:8" ht="12.75" customHeight="1" x14ac:dyDescent="0.2">
      <c r="A131" s="30">
        <v>142</v>
      </c>
      <c r="B131" s="332">
        <v>127</v>
      </c>
      <c r="C131" s="331" t="s">
        <v>76</v>
      </c>
      <c r="D131" s="246" t="s">
        <v>4033</v>
      </c>
      <c r="E131" s="333" t="s">
        <v>3962</v>
      </c>
      <c r="F131" s="399" t="s">
        <v>502</v>
      </c>
      <c r="G131" s="333" t="s">
        <v>4312</v>
      </c>
      <c r="H131" s="342" t="s">
        <v>3819</v>
      </c>
    </row>
    <row r="132" spans="1:8" ht="12.75" customHeight="1" x14ac:dyDescent="0.2">
      <c r="A132" s="30">
        <v>143</v>
      </c>
      <c r="B132" s="332">
        <v>128</v>
      </c>
      <c r="C132" s="331" t="s">
        <v>76</v>
      </c>
      <c r="D132" s="246" t="s">
        <v>4033</v>
      </c>
      <c r="E132" s="333" t="s">
        <v>4186</v>
      </c>
      <c r="F132" s="399" t="s">
        <v>4938</v>
      </c>
      <c r="G132" s="333" t="s">
        <v>4313</v>
      </c>
      <c r="H132" s="342" t="s">
        <v>3814</v>
      </c>
    </row>
    <row r="133" spans="1:8" ht="12.75" customHeight="1" x14ac:dyDescent="0.2">
      <c r="A133" s="30">
        <v>144</v>
      </c>
      <c r="B133" s="332">
        <v>129</v>
      </c>
      <c r="C133" s="331" t="s">
        <v>76</v>
      </c>
      <c r="D133" s="246" t="s">
        <v>4033</v>
      </c>
      <c r="E133" s="333" t="s">
        <v>4471</v>
      </c>
      <c r="F133" s="399" t="s">
        <v>4939</v>
      </c>
      <c r="G133" s="333" t="s">
        <v>4314</v>
      </c>
      <c r="H133" s="342" t="s">
        <v>3816</v>
      </c>
    </row>
    <row r="134" spans="1:8" ht="12.75" customHeight="1" x14ac:dyDescent="0.2">
      <c r="A134" s="30">
        <v>145</v>
      </c>
      <c r="B134" s="332">
        <v>130</v>
      </c>
      <c r="C134" s="331" t="s">
        <v>76</v>
      </c>
      <c r="D134" s="246" t="s">
        <v>4033</v>
      </c>
      <c r="E134" s="355" t="s">
        <v>4453</v>
      </c>
      <c r="F134" s="399" t="s">
        <v>4935</v>
      </c>
      <c r="G134" s="333" t="s">
        <v>4315</v>
      </c>
      <c r="H134" s="342" t="s">
        <v>3817</v>
      </c>
    </row>
    <row r="135" spans="1:8" ht="12.75" customHeight="1" x14ac:dyDescent="0.2">
      <c r="A135" s="30">
        <v>146</v>
      </c>
      <c r="B135" s="332">
        <v>131</v>
      </c>
      <c r="C135" s="331" t="s">
        <v>76</v>
      </c>
      <c r="D135" s="246" t="s">
        <v>4033</v>
      </c>
      <c r="E135" s="333" t="s">
        <v>4186</v>
      </c>
      <c r="F135" s="399" t="s">
        <v>341</v>
      </c>
      <c r="G135" s="333" t="s">
        <v>4316</v>
      </c>
      <c r="H135" s="342" t="s">
        <v>3814</v>
      </c>
    </row>
    <row r="136" spans="1:8" ht="12.75" customHeight="1" x14ac:dyDescent="0.2">
      <c r="A136" s="30">
        <v>147</v>
      </c>
      <c r="B136" s="332">
        <v>132</v>
      </c>
      <c r="C136" s="331" t="s">
        <v>76</v>
      </c>
      <c r="D136" s="246" t="s">
        <v>4033</v>
      </c>
      <c r="E136" s="333" t="s">
        <v>4963</v>
      </c>
      <c r="F136" s="399" t="s">
        <v>4940</v>
      </c>
      <c r="G136" s="333" t="s">
        <v>4317</v>
      </c>
      <c r="H136" s="342" t="s">
        <v>3818</v>
      </c>
    </row>
    <row r="137" spans="1:8" ht="12.75" customHeight="1" x14ac:dyDescent="0.2">
      <c r="A137" s="30">
        <v>148</v>
      </c>
      <c r="B137" s="332">
        <v>133</v>
      </c>
      <c r="C137" s="331" t="s">
        <v>76</v>
      </c>
      <c r="D137" s="246" t="s">
        <v>4033</v>
      </c>
      <c r="E137" s="355" t="s">
        <v>4453</v>
      </c>
      <c r="F137" s="399" t="s">
        <v>395</v>
      </c>
      <c r="G137" s="333" t="s">
        <v>4318</v>
      </c>
      <c r="H137" s="342" t="s">
        <v>3815</v>
      </c>
    </row>
    <row r="138" spans="1:8" ht="12.75" customHeight="1" x14ac:dyDescent="0.2">
      <c r="A138" s="30">
        <v>149</v>
      </c>
      <c r="B138" s="332">
        <v>134</v>
      </c>
      <c r="C138" s="331" t="s">
        <v>76</v>
      </c>
      <c r="D138" s="246" t="s">
        <v>4033</v>
      </c>
      <c r="E138" s="333" t="s">
        <v>4186</v>
      </c>
      <c r="F138" s="399" t="s">
        <v>4501</v>
      </c>
      <c r="G138" s="333" t="s">
        <v>4319</v>
      </c>
      <c r="H138" s="342" t="s">
        <v>3812</v>
      </c>
    </row>
    <row r="139" spans="1:8" ht="12.75" customHeight="1" x14ac:dyDescent="0.2">
      <c r="A139" s="30">
        <v>150</v>
      </c>
      <c r="B139" s="332">
        <v>135</v>
      </c>
      <c r="C139" s="331" t="s">
        <v>76</v>
      </c>
      <c r="D139" s="246" t="s">
        <v>4033</v>
      </c>
      <c r="E139" s="333" t="s">
        <v>4186</v>
      </c>
      <c r="F139" s="399" t="s">
        <v>1</v>
      </c>
      <c r="G139" s="333" t="s">
        <v>4320</v>
      </c>
      <c r="H139" s="342" t="s">
        <v>3811</v>
      </c>
    </row>
    <row r="140" spans="1:8" ht="12.75" customHeight="1" x14ac:dyDescent="0.2">
      <c r="A140" s="30">
        <v>151</v>
      </c>
      <c r="B140" s="332">
        <v>136</v>
      </c>
      <c r="C140" s="331" t="s">
        <v>76</v>
      </c>
      <c r="D140" s="246" t="s">
        <v>4033</v>
      </c>
      <c r="E140" s="333" t="s">
        <v>3658</v>
      </c>
      <c r="F140" s="399" t="s">
        <v>506</v>
      </c>
      <c r="G140" s="333" t="s">
        <v>4321</v>
      </c>
      <c r="H140" s="342" t="s">
        <v>3818</v>
      </c>
    </row>
    <row r="141" spans="1:8" ht="12.75" customHeight="1" x14ac:dyDescent="0.2">
      <c r="A141" s="30">
        <v>152</v>
      </c>
      <c r="B141" s="332">
        <v>137</v>
      </c>
      <c r="C141" s="331" t="s">
        <v>76</v>
      </c>
      <c r="D141" s="246" t="s">
        <v>4033</v>
      </c>
      <c r="E141" s="333" t="s">
        <v>4186</v>
      </c>
      <c r="F141" s="399" t="s">
        <v>875</v>
      </c>
      <c r="G141" s="333" t="s">
        <v>4322</v>
      </c>
      <c r="H141" s="342" t="s">
        <v>3812</v>
      </c>
    </row>
    <row r="142" spans="1:8" ht="12.75" customHeight="1" x14ac:dyDescent="0.2">
      <c r="A142" s="30">
        <v>153</v>
      </c>
      <c r="B142" s="332">
        <v>138</v>
      </c>
      <c r="C142" s="331" t="s">
        <v>76</v>
      </c>
      <c r="D142" s="246" t="s">
        <v>4033</v>
      </c>
      <c r="E142" s="333" t="s">
        <v>3658</v>
      </c>
      <c r="F142" s="399" t="s">
        <v>4941</v>
      </c>
      <c r="G142" s="333" t="s">
        <v>4323</v>
      </c>
      <c r="H142" s="342" t="s">
        <v>3818</v>
      </c>
    </row>
    <row r="143" spans="1:8" ht="12.75" customHeight="1" x14ac:dyDescent="0.2">
      <c r="A143" s="30">
        <v>154</v>
      </c>
      <c r="B143" s="332">
        <v>139</v>
      </c>
      <c r="C143" s="331" t="s">
        <v>76</v>
      </c>
      <c r="D143" s="246" t="s">
        <v>4033</v>
      </c>
      <c r="E143" s="333" t="s">
        <v>4186</v>
      </c>
      <c r="F143" s="399" t="s">
        <v>867</v>
      </c>
      <c r="G143" s="333" t="s">
        <v>4324</v>
      </c>
      <c r="H143" s="342" t="s">
        <v>3812</v>
      </c>
    </row>
    <row r="144" spans="1:8" ht="12.75" customHeight="1" x14ac:dyDescent="0.2">
      <c r="A144" s="30">
        <v>155</v>
      </c>
      <c r="B144" s="332">
        <v>140</v>
      </c>
      <c r="C144" s="331" t="s">
        <v>76</v>
      </c>
      <c r="D144" s="246" t="s">
        <v>4033</v>
      </c>
      <c r="E144" s="333" t="s">
        <v>4186</v>
      </c>
      <c r="F144" s="399" t="s">
        <v>2083</v>
      </c>
      <c r="G144" s="333" t="s">
        <v>4325</v>
      </c>
      <c r="H144" s="342" t="s">
        <v>3811</v>
      </c>
    </row>
    <row r="145" spans="1:8" ht="12.75" customHeight="1" x14ac:dyDescent="0.2">
      <c r="A145" s="30">
        <v>156</v>
      </c>
      <c r="B145" s="332">
        <v>141</v>
      </c>
      <c r="C145" s="331" t="s">
        <v>76</v>
      </c>
      <c r="D145" s="246" t="s">
        <v>4033</v>
      </c>
      <c r="E145" s="333" t="s">
        <v>4186</v>
      </c>
      <c r="F145" s="399" t="s">
        <v>2083</v>
      </c>
      <c r="G145" s="333" t="s">
        <v>4326</v>
      </c>
      <c r="H145" s="342" t="s">
        <v>3811</v>
      </c>
    </row>
    <row r="146" spans="1:8" ht="12.75" customHeight="1" x14ac:dyDescent="0.2">
      <c r="A146" s="30">
        <v>157</v>
      </c>
      <c r="B146" s="332">
        <v>142</v>
      </c>
      <c r="C146" s="331" t="s">
        <v>76</v>
      </c>
      <c r="D146" s="246" t="s">
        <v>4033</v>
      </c>
      <c r="E146" s="355" t="s">
        <v>4453</v>
      </c>
      <c r="F146" s="399" t="s">
        <v>4934</v>
      </c>
      <c r="G146" s="333" t="s">
        <v>4327</v>
      </c>
      <c r="H146" s="342" t="s">
        <v>3815</v>
      </c>
    </row>
    <row r="147" spans="1:8" ht="12.75" customHeight="1" x14ac:dyDescent="0.2">
      <c r="A147" s="30">
        <v>158</v>
      </c>
      <c r="B147" s="332">
        <v>143</v>
      </c>
      <c r="C147" s="331" t="s">
        <v>76</v>
      </c>
      <c r="D147" s="246" t="s">
        <v>4033</v>
      </c>
      <c r="E147" s="333" t="s">
        <v>4186</v>
      </c>
      <c r="F147" s="399" t="s">
        <v>4501</v>
      </c>
      <c r="G147" s="333" t="s">
        <v>4328</v>
      </c>
      <c r="H147" s="342" t="s">
        <v>3812</v>
      </c>
    </row>
    <row r="148" spans="1:8" ht="12.75" customHeight="1" x14ac:dyDescent="0.2">
      <c r="A148" s="30">
        <v>159</v>
      </c>
      <c r="B148" s="332">
        <v>144</v>
      </c>
      <c r="C148" s="331" t="s">
        <v>76</v>
      </c>
      <c r="D148" s="246" t="s">
        <v>4033</v>
      </c>
      <c r="E148" s="355" t="s">
        <v>4453</v>
      </c>
      <c r="F148" s="399" t="s">
        <v>4934</v>
      </c>
      <c r="G148" s="333" t="s">
        <v>4329</v>
      </c>
      <c r="H148" s="342" t="s">
        <v>3815</v>
      </c>
    </row>
    <row r="149" spans="1:8" ht="12.75" customHeight="1" x14ac:dyDescent="0.2">
      <c r="A149" s="30">
        <v>160</v>
      </c>
      <c r="B149" s="332">
        <v>145</v>
      </c>
      <c r="C149" s="331" t="s">
        <v>76</v>
      </c>
      <c r="D149" s="246" t="s">
        <v>4033</v>
      </c>
      <c r="E149" s="333" t="s">
        <v>4186</v>
      </c>
      <c r="F149" s="399" t="s">
        <v>393</v>
      </c>
      <c r="G149" s="333" t="s">
        <v>4330</v>
      </c>
      <c r="H149" s="342" t="s">
        <v>3812</v>
      </c>
    </row>
    <row r="150" spans="1:8" ht="12.75" customHeight="1" x14ac:dyDescent="0.2">
      <c r="A150" s="30">
        <v>161</v>
      </c>
      <c r="B150" s="332">
        <v>146</v>
      </c>
      <c r="C150" s="331" t="s">
        <v>76</v>
      </c>
      <c r="D150" s="246" t="s">
        <v>4033</v>
      </c>
      <c r="E150" s="333" t="s">
        <v>3962</v>
      </c>
      <c r="F150" s="399" t="s">
        <v>502</v>
      </c>
      <c r="G150" s="333" t="s">
        <v>4331</v>
      </c>
      <c r="H150" s="342" t="s">
        <v>3819</v>
      </c>
    </row>
    <row r="151" spans="1:8" ht="12.75" customHeight="1" x14ac:dyDescent="0.2">
      <c r="A151" s="30">
        <v>162</v>
      </c>
      <c r="B151" s="332">
        <v>147</v>
      </c>
      <c r="C151" s="331" t="s">
        <v>76</v>
      </c>
      <c r="D151" s="246" t="s">
        <v>4033</v>
      </c>
      <c r="E151" s="333" t="s">
        <v>3962</v>
      </c>
      <c r="F151" s="399" t="s">
        <v>3926</v>
      </c>
      <c r="G151" s="333" t="s">
        <v>4332</v>
      </c>
      <c r="H151" s="342" t="s">
        <v>3819</v>
      </c>
    </row>
    <row r="152" spans="1:8" ht="12.75" customHeight="1" x14ac:dyDescent="0.2">
      <c r="A152" s="30">
        <v>163</v>
      </c>
      <c r="B152" s="332">
        <v>148</v>
      </c>
      <c r="C152" s="331" t="s">
        <v>76</v>
      </c>
      <c r="D152" s="246" t="s">
        <v>4033</v>
      </c>
      <c r="E152" s="333" t="s">
        <v>4186</v>
      </c>
      <c r="F152" s="399" t="s">
        <v>2083</v>
      </c>
      <c r="G152" s="333" t="s">
        <v>4333</v>
      </c>
      <c r="H152" s="342" t="s">
        <v>3811</v>
      </c>
    </row>
    <row r="153" spans="1:8" ht="12.75" customHeight="1" x14ac:dyDescent="0.2">
      <c r="A153" s="30">
        <v>164</v>
      </c>
      <c r="B153" s="332">
        <v>149</v>
      </c>
      <c r="C153" s="331" t="s">
        <v>76</v>
      </c>
      <c r="D153" s="246" t="s">
        <v>4033</v>
      </c>
      <c r="E153" s="333" t="s">
        <v>4186</v>
      </c>
      <c r="F153" s="399" t="s">
        <v>341</v>
      </c>
      <c r="G153" s="333" t="s">
        <v>4334</v>
      </c>
      <c r="H153" s="342" t="s">
        <v>3814</v>
      </c>
    </row>
    <row r="154" spans="1:8" ht="12.75" customHeight="1" x14ac:dyDescent="0.2">
      <c r="A154" s="30">
        <v>165</v>
      </c>
      <c r="B154" s="332">
        <v>150</v>
      </c>
      <c r="C154" s="331" t="s">
        <v>76</v>
      </c>
      <c r="D154" s="246" t="s">
        <v>4033</v>
      </c>
      <c r="E154" s="333" t="s">
        <v>3962</v>
      </c>
      <c r="F154" s="399" t="s">
        <v>3926</v>
      </c>
      <c r="G154" s="333" t="s">
        <v>4335</v>
      </c>
      <c r="H154" s="342" t="s">
        <v>3819</v>
      </c>
    </row>
    <row r="155" spans="1:8" ht="12.75" customHeight="1" x14ac:dyDescent="0.2">
      <c r="A155" s="30">
        <v>166</v>
      </c>
      <c r="B155" s="332">
        <v>151</v>
      </c>
      <c r="C155" s="331" t="s">
        <v>76</v>
      </c>
      <c r="D155" s="246" t="s">
        <v>4033</v>
      </c>
      <c r="E155" s="333" t="s">
        <v>4186</v>
      </c>
      <c r="F155" s="399" t="s">
        <v>4942</v>
      </c>
      <c r="G155" s="333" t="s">
        <v>4450</v>
      </c>
      <c r="H155" s="342" t="s">
        <v>3813</v>
      </c>
    </row>
    <row r="156" spans="1:8" ht="12.75" customHeight="1" x14ac:dyDescent="0.2">
      <c r="A156" s="30">
        <v>167</v>
      </c>
      <c r="B156" s="332">
        <v>152</v>
      </c>
      <c r="C156" s="331" t="s">
        <v>76</v>
      </c>
      <c r="D156" s="246" t="s">
        <v>4033</v>
      </c>
      <c r="E156" s="355" t="s">
        <v>4453</v>
      </c>
      <c r="F156" s="399" t="s">
        <v>4943</v>
      </c>
      <c r="G156" s="333" t="s">
        <v>3947</v>
      </c>
      <c r="H156" s="342" t="s">
        <v>3815</v>
      </c>
    </row>
    <row r="157" spans="1:8" ht="12.75" customHeight="1" x14ac:dyDescent="0.2">
      <c r="A157" s="30">
        <v>168</v>
      </c>
      <c r="B157" s="332">
        <v>153</v>
      </c>
      <c r="C157" s="331" t="s">
        <v>76</v>
      </c>
      <c r="D157" s="246" t="s">
        <v>4033</v>
      </c>
      <c r="E157" s="333" t="s">
        <v>4186</v>
      </c>
      <c r="F157" s="399" t="s">
        <v>4944</v>
      </c>
      <c r="G157" s="333" t="s">
        <v>3948</v>
      </c>
      <c r="H157" s="342" t="s">
        <v>3812</v>
      </c>
    </row>
    <row r="158" spans="1:8" ht="12.75" customHeight="1" x14ac:dyDescent="0.2">
      <c r="A158" s="30">
        <v>169</v>
      </c>
      <c r="B158" s="332">
        <v>154</v>
      </c>
      <c r="C158" s="331" t="s">
        <v>76</v>
      </c>
      <c r="D158" s="246" t="s">
        <v>4033</v>
      </c>
      <c r="E158" s="333" t="s">
        <v>4186</v>
      </c>
      <c r="F158" s="399" t="s">
        <v>2083</v>
      </c>
      <c r="G158" s="333" t="s">
        <v>3951</v>
      </c>
      <c r="H158" s="342" t="s">
        <v>3811</v>
      </c>
    </row>
    <row r="159" spans="1:8" ht="12.75" customHeight="1" x14ac:dyDescent="0.2">
      <c r="A159" s="30">
        <v>170</v>
      </c>
      <c r="B159" s="332">
        <v>155</v>
      </c>
      <c r="C159" s="331" t="s">
        <v>76</v>
      </c>
      <c r="D159" s="246" t="s">
        <v>4033</v>
      </c>
      <c r="E159" s="333" t="s">
        <v>4186</v>
      </c>
      <c r="F159" s="399" t="s">
        <v>4945</v>
      </c>
      <c r="G159" s="333" t="s">
        <v>3949</v>
      </c>
      <c r="H159" s="342" t="s">
        <v>3811</v>
      </c>
    </row>
    <row r="160" spans="1:8" ht="12.75" customHeight="1" x14ac:dyDescent="0.2">
      <c r="A160" s="30">
        <v>171</v>
      </c>
      <c r="B160" s="332">
        <v>156</v>
      </c>
      <c r="C160" s="331" t="s">
        <v>76</v>
      </c>
      <c r="D160" s="246" t="s">
        <v>4033</v>
      </c>
      <c r="E160" s="333" t="s">
        <v>4186</v>
      </c>
      <c r="F160" s="399" t="s">
        <v>3298</v>
      </c>
      <c r="G160" s="333" t="s">
        <v>4336</v>
      </c>
      <c r="H160" s="342" t="s">
        <v>3811</v>
      </c>
    </row>
    <row r="161" spans="1:8" ht="12.75" customHeight="1" x14ac:dyDescent="0.2">
      <c r="A161" s="30">
        <v>172</v>
      </c>
      <c r="B161" s="332">
        <v>157</v>
      </c>
      <c r="C161" s="331" t="s">
        <v>76</v>
      </c>
      <c r="D161" s="246" t="s">
        <v>4033</v>
      </c>
      <c r="E161" s="333" t="s">
        <v>4186</v>
      </c>
      <c r="F161" s="399" t="s">
        <v>4946</v>
      </c>
      <c r="G161" s="333" t="s">
        <v>4337</v>
      </c>
      <c r="H161" s="342" t="s">
        <v>3814</v>
      </c>
    </row>
    <row r="162" spans="1:8" ht="12.75" customHeight="1" x14ac:dyDescent="0.2">
      <c r="A162" s="30">
        <v>173</v>
      </c>
      <c r="B162" s="332">
        <v>158</v>
      </c>
      <c r="C162" s="334" t="s">
        <v>76</v>
      </c>
      <c r="D162" s="335" t="s">
        <v>4033</v>
      </c>
      <c r="E162" s="346" t="s">
        <v>4186</v>
      </c>
      <c r="F162" s="400" t="s">
        <v>4947</v>
      </c>
      <c r="G162" s="346" t="s">
        <v>4338</v>
      </c>
      <c r="H162" s="342" t="s">
        <v>3813</v>
      </c>
    </row>
    <row r="163" spans="1:8" ht="12.75" customHeight="1" x14ac:dyDescent="0.2">
      <c r="A163" s="30">
        <v>174</v>
      </c>
      <c r="B163" s="332">
        <v>159</v>
      </c>
      <c r="C163" s="334" t="s">
        <v>76</v>
      </c>
      <c r="D163" s="335" t="s">
        <v>4033</v>
      </c>
      <c r="E163" s="346" t="s">
        <v>4186</v>
      </c>
      <c r="F163" s="400" t="s">
        <v>4501</v>
      </c>
      <c r="G163" s="346" t="s">
        <v>4339</v>
      </c>
      <c r="H163" s="342" t="s">
        <v>3812</v>
      </c>
    </row>
    <row r="164" spans="1:8" ht="12.75" customHeight="1" x14ac:dyDescent="0.2">
      <c r="A164" s="30">
        <v>175</v>
      </c>
      <c r="B164" s="332">
        <v>160</v>
      </c>
      <c r="C164" s="334" t="s">
        <v>76</v>
      </c>
      <c r="D164" s="335" t="s">
        <v>4033</v>
      </c>
      <c r="E164" s="346" t="s">
        <v>4962</v>
      </c>
      <c r="F164" s="400" t="s">
        <v>4193</v>
      </c>
      <c r="G164" s="346" t="s">
        <v>4340</v>
      </c>
      <c r="H164" s="342" t="s">
        <v>3816</v>
      </c>
    </row>
    <row r="165" spans="1:8" ht="12.75" customHeight="1" x14ac:dyDescent="0.2">
      <c r="A165" s="30">
        <v>176</v>
      </c>
      <c r="B165" s="332">
        <v>161</v>
      </c>
      <c r="C165" s="334" t="s">
        <v>76</v>
      </c>
      <c r="D165" s="335" t="s">
        <v>4033</v>
      </c>
      <c r="E165" s="346" t="s">
        <v>4186</v>
      </c>
      <c r="F165" s="400" t="s">
        <v>2083</v>
      </c>
      <c r="G165" s="346" t="s">
        <v>4341</v>
      </c>
      <c r="H165" s="342" t="s">
        <v>3811</v>
      </c>
    </row>
    <row r="166" spans="1:8" ht="12.75" customHeight="1" x14ac:dyDescent="0.2">
      <c r="A166" s="30">
        <v>177</v>
      </c>
      <c r="B166" s="332">
        <v>162</v>
      </c>
      <c r="C166" s="334" t="s">
        <v>76</v>
      </c>
      <c r="D166" s="335" t="s">
        <v>4033</v>
      </c>
      <c r="E166" s="346" t="s">
        <v>4186</v>
      </c>
      <c r="F166" s="400" t="s">
        <v>2083</v>
      </c>
      <c r="G166" s="346" t="s">
        <v>4342</v>
      </c>
      <c r="H166" s="342" t="s">
        <v>3811</v>
      </c>
    </row>
    <row r="167" spans="1:8" ht="12.75" customHeight="1" x14ac:dyDescent="0.2">
      <c r="A167" s="30">
        <v>178</v>
      </c>
      <c r="B167" s="332">
        <v>163</v>
      </c>
      <c r="C167" s="331" t="s">
        <v>76</v>
      </c>
      <c r="D167" s="246" t="s">
        <v>4033</v>
      </c>
      <c r="E167" s="333" t="s">
        <v>4186</v>
      </c>
      <c r="F167" s="399" t="s">
        <v>2083</v>
      </c>
      <c r="G167" s="333" t="s">
        <v>4343</v>
      </c>
      <c r="H167" s="342" t="s">
        <v>3811</v>
      </c>
    </row>
    <row r="168" spans="1:8" ht="12.75" customHeight="1" x14ac:dyDescent="0.2">
      <c r="A168" s="30">
        <v>179</v>
      </c>
      <c r="B168" s="332">
        <v>164</v>
      </c>
      <c r="C168" s="331" t="s">
        <v>76</v>
      </c>
      <c r="D168" s="246" t="s">
        <v>4033</v>
      </c>
      <c r="E168" s="333" t="s">
        <v>4186</v>
      </c>
      <c r="F168" s="399" t="s">
        <v>4248</v>
      </c>
      <c r="G168" s="333" t="s">
        <v>4344</v>
      </c>
      <c r="H168" s="342" t="s">
        <v>3813</v>
      </c>
    </row>
    <row r="169" spans="1:8" ht="12.75" customHeight="1" x14ac:dyDescent="0.2">
      <c r="A169" s="30">
        <v>180</v>
      </c>
      <c r="B169" s="332">
        <v>165</v>
      </c>
      <c r="C169" s="331" t="s">
        <v>76</v>
      </c>
      <c r="D169" s="246" t="s">
        <v>4033</v>
      </c>
      <c r="E169" s="333" t="s">
        <v>4186</v>
      </c>
      <c r="F169" s="399" t="s">
        <v>4948</v>
      </c>
      <c r="G169" s="333" t="s">
        <v>4345</v>
      </c>
      <c r="H169" s="342" t="s">
        <v>3812</v>
      </c>
    </row>
    <row r="170" spans="1:8" ht="12.75" customHeight="1" x14ac:dyDescent="0.2">
      <c r="A170" s="30">
        <v>181</v>
      </c>
      <c r="B170" s="332">
        <v>166</v>
      </c>
      <c r="C170" s="331" t="s">
        <v>76</v>
      </c>
      <c r="D170" s="246" t="s">
        <v>4033</v>
      </c>
      <c r="E170" s="333" t="s">
        <v>4471</v>
      </c>
      <c r="F170" s="399" t="s">
        <v>4939</v>
      </c>
      <c r="G170" s="333" t="s">
        <v>4346</v>
      </c>
      <c r="H170" s="342" t="s">
        <v>3816</v>
      </c>
    </row>
    <row r="171" spans="1:8" ht="12.75" customHeight="1" x14ac:dyDescent="0.2">
      <c r="A171" s="30">
        <v>182</v>
      </c>
      <c r="B171" s="332">
        <v>167</v>
      </c>
      <c r="C171" s="331" t="s">
        <v>76</v>
      </c>
      <c r="D171" s="246" t="s">
        <v>4033</v>
      </c>
      <c r="E171" s="355" t="s">
        <v>4453</v>
      </c>
      <c r="F171" s="399" t="s">
        <v>4526</v>
      </c>
      <c r="G171" s="333" t="s">
        <v>4347</v>
      </c>
      <c r="H171" s="342" t="s">
        <v>3817</v>
      </c>
    </row>
    <row r="172" spans="1:8" ht="12.75" customHeight="1" x14ac:dyDescent="0.2">
      <c r="A172" s="30">
        <v>183</v>
      </c>
      <c r="B172" s="332">
        <v>168</v>
      </c>
      <c r="C172" s="331" t="s">
        <v>76</v>
      </c>
      <c r="D172" s="246" t="s">
        <v>4033</v>
      </c>
      <c r="E172" s="333" t="s">
        <v>4186</v>
      </c>
      <c r="F172" s="399" t="s">
        <v>4949</v>
      </c>
      <c r="G172" s="333" t="s">
        <v>4348</v>
      </c>
      <c r="H172" s="342" t="s">
        <v>3814</v>
      </c>
    </row>
    <row r="173" spans="1:8" ht="12.75" customHeight="1" x14ac:dyDescent="0.2">
      <c r="A173" s="30"/>
      <c r="B173" s="332">
        <v>169</v>
      </c>
      <c r="C173" s="331" t="s">
        <v>76</v>
      </c>
      <c r="D173" s="246" t="s">
        <v>4033</v>
      </c>
      <c r="E173" s="333" t="s">
        <v>4186</v>
      </c>
      <c r="F173" s="399" t="s">
        <v>4950</v>
      </c>
      <c r="G173" s="333" t="s">
        <v>4349</v>
      </c>
      <c r="H173" s="342" t="s">
        <v>3814</v>
      </c>
    </row>
    <row r="174" spans="1:8" ht="12.75" customHeight="1" x14ac:dyDescent="0.2">
      <c r="A174" s="30"/>
      <c r="B174" s="332">
        <v>170</v>
      </c>
      <c r="C174" s="331" t="s">
        <v>76</v>
      </c>
      <c r="D174" s="246" t="s">
        <v>4033</v>
      </c>
      <c r="E174" s="333" t="s">
        <v>3962</v>
      </c>
      <c r="F174" s="399" t="s">
        <v>502</v>
      </c>
      <c r="G174" s="333" t="s">
        <v>4410</v>
      </c>
      <c r="H174" s="342" t="s">
        <v>3819</v>
      </c>
    </row>
    <row r="175" spans="1:8" ht="12.75" customHeight="1" x14ac:dyDescent="0.2">
      <c r="A175" s="30"/>
      <c r="B175" s="332">
        <v>171</v>
      </c>
      <c r="C175" s="331" t="s">
        <v>76</v>
      </c>
      <c r="D175" s="246" t="s">
        <v>4033</v>
      </c>
      <c r="E175" s="333" t="s">
        <v>4186</v>
      </c>
      <c r="F175" s="399" t="s">
        <v>393</v>
      </c>
      <c r="G175" s="333" t="s">
        <v>4411</v>
      </c>
      <c r="H175" s="342" t="s">
        <v>3812</v>
      </c>
    </row>
    <row r="176" spans="1:8" ht="12.75" customHeight="1" x14ac:dyDescent="0.2">
      <c r="A176" s="30"/>
      <c r="B176" s="332">
        <v>172</v>
      </c>
      <c r="C176" s="331" t="s">
        <v>76</v>
      </c>
      <c r="D176" s="246" t="s">
        <v>4033</v>
      </c>
      <c r="E176" s="333" t="s">
        <v>4186</v>
      </c>
      <c r="F176" s="399" t="s">
        <v>3942</v>
      </c>
      <c r="G176" s="333" t="s">
        <v>4412</v>
      </c>
      <c r="H176" s="342" t="s">
        <v>3812</v>
      </c>
    </row>
    <row r="177" spans="1:8" ht="12.75" customHeight="1" x14ac:dyDescent="0.2">
      <c r="A177" s="30"/>
      <c r="B177" s="332">
        <v>173</v>
      </c>
      <c r="C177" s="331" t="s">
        <v>76</v>
      </c>
      <c r="D177" s="246" t="s">
        <v>4033</v>
      </c>
      <c r="E177" s="355" t="s">
        <v>4453</v>
      </c>
      <c r="F177" s="399" t="s">
        <v>4951</v>
      </c>
      <c r="G177" s="333" t="s">
        <v>4414</v>
      </c>
      <c r="H177" s="342" t="s">
        <v>3815</v>
      </c>
    </row>
    <row r="178" spans="1:8" ht="12.75" customHeight="1" x14ac:dyDescent="0.2">
      <c r="A178" s="30"/>
      <c r="B178" s="332">
        <v>174</v>
      </c>
      <c r="C178" s="331" t="s">
        <v>76</v>
      </c>
      <c r="D178" s="246" t="s">
        <v>4033</v>
      </c>
      <c r="E178" s="355" t="s">
        <v>4453</v>
      </c>
      <c r="F178" s="399" t="s">
        <v>4952</v>
      </c>
      <c r="G178" s="333" t="s">
        <v>4413</v>
      </c>
      <c r="H178" s="342" t="s">
        <v>3815</v>
      </c>
    </row>
    <row r="179" spans="1:8" s="397" customFormat="1" ht="12.75" customHeight="1" x14ac:dyDescent="0.2">
      <c r="A179" s="392"/>
      <c r="B179" s="332">
        <v>175</v>
      </c>
      <c r="C179" s="393" t="s">
        <v>76</v>
      </c>
      <c r="D179" s="394" t="s">
        <v>4033</v>
      </c>
      <c r="E179" s="395" t="s">
        <v>4186</v>
      </c>
      <c r="F179" s="401" t="s">
        <v>4953</v>
      </c>
      <c r="G179" s="396" t="s">
        <v>4434</v>
      </c>
      <c r="H179" s="342" t="s">
        <v>3816</v>
      </c>
    </row>
    <row r="180" spans="1:8" s="397" customFormat="1" ht="12.75" customHeight="1" x14ac:dyDescent="0.2">
      <c r="A180" s="392"/>
      <c r="B180" s="332">
        <v>176</v>
      </c>
      <c r="C180" s="393" t="s">
        <v>76</v>
      </c>
      <c r="D180" s="394" t="s">
        <v>4033</v>
      </c>
      <c r="E180" s="395" t="s">
        <v>3962</v>
      </c>
      <c r="F180" s="401" t="s">
        <v>4954</v>
      </c>
      <c r="G180" s="396" t="s">
        <v>4435</v>
      </c>
      <c r="H180" s="343" t="s">
        <v>3819</v>
      </c>
    </row>
    <row r="181" spans="1:8" s="397" customFormat="1" ht="12.75" customHeight="1" x14ac:dyDescent="0.2">
      <c r="A181" s="392"/>
      <c r="B181" s="332">
        <v>177</v>
      </c>
      <c r="C181" s="393" t="s">
        <v>76</v>
      </c>
      <c r="D181" s="394" t="s">
        <v>4033</v>
      </c>
      <c r="E181" s="395" t="s">
        <v>4471</v>
      </c>
      <c r="F181" s="398" t="s">
        <v>4964</v>
      </c>
      <c r="G181" s="396" t="s">
        <v>4436</v>
      </c>
      <c r="H181" s="342" t="s">
        <v>3816</v>
      </c>
    </row>
    <row r="182" spans="1:8" ht="12.75" customHeight="1" x14ac:dyDescent="0.2">
      <c r="A182" s="30">
        <v>185</v>
      </c>
      <c r="B182" s="332">
        <v>178</v>
      </c>
      <c r="C182" s="331" t="s">
        <v>76</v>
      </c>
      <c r="D182" s="246" t="s">
        <v>4065</v>
      </c>
      <c r="E182" s="333" t="s">
        <v>4186</v>
      </c>
      <c r="F182" s="399" t="s">
        <v>393</v>
      </c>
      <c r="G182" s="333" t="s">
        <v>4350</v>
      </c>
      <c r="H182" s="342" t="s">
        <v>3812</v>
      </c>
    </row>
    <row r="183" spans="1:8" ht="12.75" customHeight="1" x14ac:dyDescent="0.2">
      <c r="A183" s="30">
        <v>186</v>
      </c>
      <c r="B183" s="332">
        <v>179</v>
      </c>
      <c r="C183" s="331" t="s">
        <v>76</v>
      </c>
      <c r="D183" s="246" t="s">
        <v>4065</v>
      </c>
      <c r="E183" s="333" t="s">
        <v>4186</v>
      </c>
      <c r="F183" s="399" t="s">
        <v>341</v>
      </c>
      <c r="G183" s="333" t="s">
        <v>4351</v>
      </c>
      <c r="H183" s="342" t="s">
        <v>3814</v>
      </c>
    </row>
    <row r="184" spans="1:8" ht="12.75" customHeight="1" x14ac:dyDescent="0.2">
      <c r="A184" s="30">
        <v>187</v>
      </c>
      <c r="B184" s="332">
        <v>180</v>
      </c>
      <c r="C184" s="331" t="s">
        <v>76</v>
      </c>
      <c r="D184" s="246" t="s">
        <v>4065</v>
      </c>
      <c r="E184" s="355" t="s">
        <v>4453</v>
      </c>
      <c r="F184" s="399" t="s">
        <v>395</v>
      </c>
      <c r="G184" s="333" t="s">
        <v>4352</v>
      </c>
      <c r="H184" s="342" t="s">
        <v>3815</v>
      </c>
    </row>
    <row r="185" spans="1:8" ht="12.75" customHeight="1" x14ac:dyDescent="0.2">
      <c r="A185" s="30">
        <v>188</v>
      </c>
      <c r="B185" s="332">
        <v>181</v>
      </c>
      <c r="C185" s="331" t="s">
        <v>76</v>
      </c>
      <c r="D185" s="246" t="s">
        <v>4065</v>
      </c>
      <c r="E185" s="333" t="s">
        <v>4186</v>
      </c>
      <c r="F185" s="399" t="s">
        <v>231</v>
      </c>
      <c r="G185" s="333" t="s">
        <v>3836</v>
      </c>
      <c r="H185" s="342" t="s">
        <v>3814</v>
      </c>
    </row>
    <row r="186" spans="1:8" ht="12.75" customHeight="1" x14ac:dyDescent="0.2">
      <c r="A186" s="30">
        <v>189</v>
      </c>
      <c r="B186" s="332">
        <v>182</v>
      </c>
      <c r="C186" s="331" t="s">
        <v>76</v>
      </c>
      <c r="D186" s="246" t="s">
        <v>4065</v>
      </c>
      <c r="E186" s="333" t="s">
        <v>4186</v>
      </c>
      <c r="F186" s="399" t="s">
        <v>2083</v>
      </c>
      <c r="G186" s="333" t="s">
        <v>3759</v>
      </c>
      <c r="H186" s="342" t="s">
        <v>3811</v>
      </c>
    </row>
    <row r="187" spans="1:8" ht="12.75" customHeight="1" x14ac:dyDescent="0.2">
      <c r="A187" s="30">
        <v>190</v>
      </c>
      <c r="B187" s="332">
        <v>183</v>
      </c>
      <c r="C187" s="331" t="s">
        <v>76</v>
      </c>
      <c r="D187" s="246" t="s">
        <v>4065</v>
      </c>
      <c r="E187" s="333" t="s">
        <v>4186</v>
      </c>
      <c r="F187" s="399" t="s">
        <v>2083</v>
      </c>
      <c r="G187" s="333" t="s">
        <v>4353</v>
      </c>
      <c r="H187" s="342" t="s">
        <v>3811</v>
      </c>
    </row>
    <row r="188" spans="1:8" ht="12.75" customHeight="1" x14ac:dyDescent="0.2">
      <c r="A188" s="30">
        <v>191</v>
      </c>
      <c r="B188" s="332">
        <v>184</v>
      </c>
      <c r="C188" s="331" t="s">
        <v>76</v>
      </c>
      <c r="D188" s="246" t="s">
        <v>4065</v>
      </c>
      <c r="E188" s="333" t="s">
        <v>3658</v>
      </c>
      <c r="F188" s="399" t="s">
        <v>506</v>
      </c>
      <c r="G188" s="333" t="s">
        <v>4354</v>
      </c>
      <c r="H188" s="342" t="s">
        <v>3818</v>
      </c>
    </row>
    <row r="189" spans="1:8" ht="12.75" customHeight="1" x14ac:dyDescent="0.2">
      <c r="A189" s="30">
        <v>192</v>
      </c>
      <c r="B189" s="332">
        <v>185</v>
      </c>
      <c r="C189" s="331" t="s">
        <v>76</v>
      </c>
      <c r="D189" s="246" t="s">
        <v>4065</v>
      </c>
      <c r="E189" s="333" t="s">
        <v>4186</v>
      </c>
      <c r="F189" s="399" t="s">
        <v>2083</v>
      </c>
      <c r="G189" s="333" t="s">
        <v>3760</v>
      </c>
      <c r="H189" s="342" t="s">
        <v>3811</v>
      </c>
    </row>
    <row r="190" spans="1:8" ht="12.75" customHeight="1" x14ac:dyDescent="0.2">
      <c r="A190" s="30">
        <v>193</v>
      </c>
      <c r="B190" s="332">
        <v>186</v>
      </c>
      <c r="C190" s="331" t="s">
        <v>76</v>
      </c>
      <c r="D190" s="246" t="s">
        <v>4065</v>
      </c>
      <c r="E190" s="355" t="s">
        <v>4453</v>
      </c>
      <c r="F190" s="399" t="s">
        <v>3505</v>
      </c>
      <c r="G190" s="333" t="s">
        <v>3873</v>
      </c>
      <c r="H190" s="342" t="s">
        <v>3815</v>
      </c>
    </row>
    <row r="191" spans="1:8" ht="12.75" customHeight="1" x14ac:dyDescent="0.2">
      <c r="A191" s="30">
        <v>194</v>
      </c>
      <c r="B191" s="332">
        <v>187</v>
      </c>
      <c r="C191" s="331" t="s">
        <v>76</v>
      </c>
      <c r="D191" s="246" t="s">
        <v>4065</v>
      </c>
      <c r="E191" s="333" t="s">
        <v>4186</v>
      </c>
      <c r="F191" s="399" t="s">
        <v>64</v>
      </c>
      <c r="G191" s="333" t="s">
        <v>3821</v>
      </c>
      <c r="H191" s="342" t="s">
        <v>3813</v>
      </c>
    </row>
    <row r="192" spans="1:8" ht="12.75" customHeight="1" x14ac:dyDescent="0.2">
      <c r="A192" s="30">
        <v>195</v>
      </c>
      <c r="B192" s="332">
        <v>188</v>
      </c>
      <c r="C192" s="331" t="s">
        <v>76</v>
      </c>
      <c r="D192" s="246" t="s">
        <v>4065</v>
      </c>
      <c r="E192" s="333" t="s">
        <v>4186</v>
      </c>
      <c r="F192" s="399" t="s">
        <v>161</v>
      </c>
      <c r="G192" s="333" t="s">
        <v>3837</v>
      </c>
      <c r="H192" s="342" t="s">
        <v>3813</v>
      </c>
    </row>
    <row r="193" spans="1:8" ht="12.75" customHeight="1" x14ac:dyDescent="0.2">
      <c r="A193" s="30">
        <v>196</v>
      </c>
      <c r="B193" s="332">
        <v>189</v>
      </c>
      <c r="C193" s="331" t="s">
        <v>76</v>
      </c>
      <c r="D193" s="246" t="s">
        <v>4065</v>
      </c>
      <c r="E193" s="333" t="s">
        <v>3962</v>
      </c>
      <c r="F193" s="399" t="s">
        <v>3926</v>
      </c>
      <c r="G193" s="333" t="s">
        <v>3761</v>
      </c>
      <c r="H193" s="342" t="s">
        <v>3819</v>
      </c>
    </row>
    <row r="194" spans="1:8" ht="12.75" customHeight="1" x14ac:dyDescent="0.2">
      <c r="A194" s="30">
        <v>197</v>
      </c>
      <c r="B194" s="332">
        <v>190</v>
      </c>
      <c r="C194" s="331" t="s">
        <v>76</v>
      </c>
      <c r="D194" s="246" t="s">
        <v>4065</v>
      </c>
      <c r="E194" s="355" t="s">
        <v>4453</v>
      </c>
      <c r="F194" s="399" t="s">
        <v>129</v>
      </c>
      <c r="G194" s="333" t="s">
        <v>3822</v>
      </c>
      <c r="H194" s="342" t="s">
        <v>3815</v>
      </c>
    </row>
    <row r="195" spans="1:8" ht="12.75" customHeight="1" x14ac:dyDescent="0.2">
      <c r="A195" s="30">
        <v>198</v>
      </c>
      <c r="B195" s="332">
        <v>191</v>
      </c>
      <c r="C195" s="331" t="s">
        <v>76</v>
      </c>
      <c r="D195" s="246" t="s">
        <v>4065</v>
      </c>
      <c r="E195" s="355" t="s">
        <v>4453</v>
      </c>
      <c r="F195" s="399" t="s">
        <v>217</v>
      </c>
      <c r="G195" s="333" t="s">
        <v>3823</v>
      </c>
      <c r="H195" s="342" t="s">
        <v>3817</v>
      </c>
    </row>
    <row r="196" spans="1:8" ht="12.75" customHeight="1" x14ac:dyDescent="0.2">
      <c r="A196" s="30">
        <v>199</v>
      </c>
      <c r="B196" s="332">
        <v>192</v>
      </c>
      <c r="C196" s="331" t="s">
        <v>76</v>
      </c>
      <c r="D196" s="246" t="s">
        <v>4065</v>
      </c>
      <c r="E196" s="333" t="s">
        <v>4471</v>
      </c>
      <c r="F196" s="398" t="s">
        <v>4964</v>
      </c>
      <c r="G196" s="333" t="s">
        <v>3762</v>
      </c>
      <c r="H196" s="342" t="s">
        <v>3816</v>
      </c>
    </row>
    <row r="197" spans="1:8" ht="12.75" customHeight="1" x14ac:dyDescent="0.2">
      <c r="A197" s="30">
        <v>200</v>
      </c>
      <c r="B197" s="332">
        <v>193</v>
      </c>
      <c r="C197" s="331" t="s">
        <v>76</v>
      </c>
      <c r="D197" s="246" t="s">
        <v>4065</v>
      </c>
      <c r="E197" s="333" t="s">
        <v>4186</v>
      </c>
      <c r="F197" s="398" t="s">
        <v>544</v>
      </c>
      <c r="G197" s="333" t="s">
        <v>3874</v>
      </c>
      <c r="H197" s="342" t="s">
        <v>3813</v>
      </c>
    </row>
    <row r="198" spans="1:8" ht="12.75" customHeight="1" x14ac:dyDescent="0.2">
      <c r="A198" s="30">
        <v>201</v>
      </c>
      <c r="B198" s="332">
        <v>194</v>
      </c>
      <c r="C198" s="331" t="s">
        <v>76</v>
      </c>
      <c r="D198" s="246" t="s">
        <v>4065</v>
      </c>
      <c r="E198" s="333" t="s">
        <v>4186</v>
      </c>
      <c r="F198" s="399" t="s">
        <v>545</v>
      </c>
      <c r="G198" s="333" t="s">
        <v>3952</v>
      </c>
      <c r="H198" s="342" t="s">
        <v>3816</v>
      </c>
    </row>
    <row r="199" spans="1:8" ht="12.75" customHeight="1" x14ac:dyDescent="0.2">
      <c r="A199" s="30">
        <v>202</v>
      </c>
      <c r="B199" s="332">
        <v>195</v>
      </c>
      <c r="C199" s="331" t="s">
        <v>76</v>
      </c>
      <c r="D199" s="246" t="s">
        <v>4091</v>
      </c>
      <c r="E199" s="333" t="s">
        <v>4186</v>
      </c>
      <c r="F199" s="399" t="s">
        <v>2083</v>
      </c>
      <c r="G199" s="333" t="s">
        <v>3824</v>
      </c>
      <c r="H199" s="342" t="s">
        <v>3811</v>
      </c>
    </row>
    <row r="200" spans="1:8" ht="12.75" customHeight="1" x14ac:dyDescent="0.2">
      <c r="A200" s="30">
        <v>203</v>
      </c>
      <c r="B200" s="332">
        <v>196</v>
      </c>
      <c r="C200" s="331" t="s">
        <v>76</v>
      </c>
      <c r="D200" s="246" t="s">
        <v>4091</v>
      </c>
      <c r="E200" s="333" t="s">
        <v>4186</v>
      </c>
      <c r="F200" s="399" t="s">
        <v>1368</v>
      </c>
      <c r="G200" s="333" t="s">
        <v>3747</v>
      </c>
      <c r="H200" s="342" t="s">
        <v>3811</v>
      </c>
    </row>
    <row r="201" spans="1:8" ht="12.75" customHeight="1" x14ac:dyDescent="0.2">
      <c r="A201" s="30">
        <v>204</v>
      </c>
      <c r="B201" s="332">
        <v>197</v>
      </c>
      <c r="C201" s="331" t="s">
        <v>76</v>
      </c>
      <c r="D201" s="246" t="s">
        <v>4091</v>
      </c>
      <c r="E201" s="333" t="s">
        <v>4186</v>
      </c>
      <c r="F201" s="399" t="s">
        <v>393</v>
      </c>
      <c r="G201" s="333" t="s">
        <v>3763</v>
      </c>
      <c r="H201" s="342" t="s">
        <v>3812</v>
      </c>
    </row>
    <row r="202" spans="1:8" ht="12.75" customHeight="1" x14ac:dyDescent="0.2">
      <c r="A202" s="30">
        <v>205</v>
      </c>
      <c r="B202" s="332">
        <v>198</v>
      </c>
      <c r="C202" s="331" t="s">
        <v>76</v>
      </c>
      <c r="D202" s="246" t="s">
        <v>4091</v>
      </c>
      <c r="E202" s="333" t="s">
        <v>4186</v>
      </c>
      <c r="F202" s="399" t="s">
        <v>341</v>
      </c>
      <c r="G202" s="333" t="s">
        <v>3764</v>
      </c>
      <c r="H202" s="342" t="s">
        <v>3814</v>
      </c>
    </row>
    <row r="203" spans="1:8" ht="12.75" customHeight="1" x14ac:dyDescent="0.2">
      <c r="A203" s="30">
        <v>206</v>
      </c>
      <c r="B203" s="332">
        <v>199</v>
      </c>
      <c r="C203" s="331" t="s">
        <v>76</v>
      </c>
      <c r="D203" s="246" t="s">
        <v>4091</v>
      </c>
      <c r="E203" s="333" t="s">
        <v>4186</v>
      </c>
      <c r="F203" s="399" t="s">
        <v>2083</v>
      </c>
      <c r="G203" s="333" t="s">
        <v>3953</v>
      </c>
      <c r="H203" s="342" t="s">
        <v>3811</v>
      </c>
    </row>
    <row r="204" spans="1:8" ht="12.75" customHeight="1" x14ac:dyDescent="0.2">
      <c r="A204" s="30">
        <v>207</v>
      </c>
      <c r="B204" s="332">
        <v>200</v>
      </c>
      <c r="C204" s="331" t="s">
        <v>76</v>
      </c>
      <c r="D204" s="246" t="s">
        <v>4008</v>
      </c>
      <c r="E204" s="333" t="s">
        <v>4186</v>
      </c>
      <c r="F204" s="399" t="s">
        <v>341</v>
      </c>
      <c r="G204" s="333" t="s">
        <v>4355</v>
      </c>
      <c r="H204" s="342" t="s">
        <v>3814</v>
      </c>
    </row>
    <row r="205" spans="1:8" ht="12.75" customHeight="1" x14ac:dyDescent="0.2">
      <c r="A205" s="30">
        <v>208</v>
      </c>
      <c r="B205" s="332">
        <v>201</v>
      </c>
      <c r="C205" s="331" t="s">
        <v>76</v>
      </c>
      <c r="D205" s="246" t="s">
        <v>4009</v>
      </c>
      <c r="E205" s="333" t="s">
        <v>4186</v>
      </c>
      <c r="F205" s="399" t="s">
        <v>2083</v>
      </c>
      <c r="G205" s="333" t="s">
        <v>4356</v>
      </c>
      <c r="H205" s="342" t="s">
        <v>3811</v>
      </c>
    </row>
    <row r="206" spans="1:8" ht="12.75" customHeight="1" x14ac:dyDescent="0.2">
      <c r="A206" s="30">
        <v>209</v>
      </c>
      <c r="B206" s="332">
        <v>202</v>
      </c>
      <c r="C206" s="331" t="s">
        <v>76</v>
      </c>
      <c r="D206" s="246" t="s">
        <v>4010</v>
      </c>
      <c r="E206" s="333" t="s">
        <v>4186</v>
      </c>
      <c r="F206" s="399" t="s">
        <v>64</v>
      </c>
      <c r="G206" s="333" t="s">
        <v>3954</v>
      </c>
      <c r="H206" s="342" t="s">
        <v>3813</v>
      </c>
    </row>
    <row r="207" spans="1:8" ht="12.75" customHeight="1" x14ac:dyDescent="0.2">
      <c r="A207" s="30">
        <v>210</v>
      </c>
      <c r="B207" s="332">
        <v>203</v>
      </c>
      <c r="C207" s="331" t="s">
        <v>76</v>
      </c>
      <c r="D207" s="246" t="s">
        <v>4103</v>
      </c>
      <c r="E207" s="333" t="s">
        <v>4186</v>
      </c>
      <c r="F207" s="399" t="s">
        <v>2083</v>
      </c>
      <c r="G207" s="333" t="s">
        <v>3826</v>
      </c>
      <c r="H207" s="342" t="s">
        <v>3811</v>
      </c>
    </row>
    <row r="208" spans="1:8" ht="12.75" customHeight="1" x14ac:dyDescent="0.2">
      <c r="A208" s="30">
        <v>211</v>
      </c>
      <c r="B208" s="332">
        <v>204</v>
      </c>
      <c r="C208" s="331" t="s">
        <v>76</v>
      </c>
      <c r="D208" s="246" t="s">
        <v>4103</v>
      </c>
      <c r="E208" s="333" t="s">
        <v>4186</v>
      </c>
      <c r="F208" s="399" t="s">
        <v>2083</v>
      </c>
      <c r="G208" s="333" t="s">
        <v>3827</v>
      </c>
      <c r="H208" s="342" t="s">
        <v>3811</v>
      </c>
    </row>
    <row r="209" spans="1:8" ht="12.75" customHeight="1" x14ac:dyDescent="0.2">
      <c r="A209" s="30">
        <v>212</v>
      </c>
      <c r="B209" s="332">
        <v>205</v>
      </c>
      <c r="C209" s="331" t="s">
        <v>76</v>
      </c>
      <c r="D209" s="246" t="s">
        <v>4103</v>
      </c>
      <c r="E209" s="333" t="s">
        <v>4186</v>
      </c>
      <c r="F209" s="399" t="s">
        <v>341</v>
      </c>
      <c r="G209" s="333" t="s">
        <v>3828</v>
      </c>
      <c r="H209" s="342" t="s">
        <v>3814</v>
      </c>
    </row>
    <row r="210" spans="1:8" ht="12.75" customHeight="1" x14ac:dyDescent="0.2">
      <c r="A210" s="30">
        <v>213</v>
      </c>
      <c r="B210" s="332">
        <v>206</v>
      </c>
      <c r="C210" s="331" t="s">
        <v>76</v>
      </c>
      <c r="D210" s="246" t="s">
        <v>4103</v>
      </c>
      <c r="E210" s="333" t="s">
        <v>4186</v>
      </c>
      <c r="F210" s="399" t="s">
        <v>393</v>
      </c>
      <c r="G210" s="333" t="s">
        <v>3872</v>
      </c>
      <c r="H210" s="342" t="s">
        <v>3812</v>
      </c>
    </row>
    <row r="211" spans="1:8" ht="12.75" customHeight="1" x14ac:dyDescent="0.2">
      <c r="A211" s="30">
        <v>214</v>
      </c>
      <c r="B211" s="332">
        <v>207</v>
      </c>
      <c r="C211" s="331" t="s">
        <v>76</v>
      </c>
      <c r="D211" s="246" t="s">
        <v>4103</v>
      </c>
      <c r="E211" s="355" t="s">
        <v>4453</v>
      </c>
      <c r="F211" s="399" t="s">
        <v>395</v>
      </c>
      <c r="G211" s="333" t="s">
        <v>4357</v>
      </c>
      <c r="H211" s="342" t="s">
        <v>3815</v>
      </c>
    </row>
    <row r="212" spans="1:8" ht="12.75" customHeight="1" x14ac:dyDescent="0.2">
      <c r="A212" s="30">
        <v>215</v>
      </c>
      <c r="B212" s="332">
        <v>208</v>
      </c>
      <c r="C212" s="331" t="s">
        <v>76</v>
      </c>
      <c r="D212" s="246" t="s">
        <v>4103</v>
      </c>
      <c r="E212" s="333" t="s">
        <v>4186</v>
      </c>
      <c r="F212" s="399" t="s">
        <v>231</v>
      </c>
      <c r="G212" s="333" t="s">
        <v>3829</v>
      </c>
      <c r="H212" s="342" t="s">
        <v>3814</v>
      </c>
    </row>
    <row r="213" spans="1:8" ht="12.75" customHeight="1" x14ac:dyDescent="0.2">
      <c r="A213" s="30">
        <v>216</v>
      </c>
      <c r="B213" s="332">
        <v>209</v>
      </c>
      <c r="C213" s="331" t="s">
        <v>76</v>
      </c>
      <c r="D213" s="246" t="s">
        <v>4103</v>
      </c>
      <c r="E213" s="333" t="s">
        <v>4186</v>
      </c>
      <c r="F213" s="399" t="s">
        <v>341</v>
      </c>
      <c r="G213" s="333" t="s">
        <v>3771</v>
      </c>
      <c r="H213" s="342" t="s">
        <v>3814</v>
      </c>
    </row>
    <row r="214" spans="1:8" ht="12.75" customHeight="1" x14ac:dyDescent="0.2">
      <c r="A214" s="30">
        <v>217</v>
      </c>
      <c r="B214" s="332">
        <v>210</v>
      </c>
      <c r="C214" s="331" t="s">
        <v>76</v>
      </c>
      <c r="D214" s="246" t="s">
        <v>4103</v>
      </c>
      <c r="E214" s="333" t="s">
        <v>4186</v>
      </c>
      <c r="F214" s="399" t="s">
        <v>2083</v>
      </c>
      <c r="G214" s="333" t="s">
        <v>3830</v>
      </c>
      <c r="H214" s="342" t="s">
        <v>3811</v>
      </c>
    </row>
    <row r="215" spans="1:8" ht="12.75" customHeight="1" x14ac:dyDescent="0.2">
      <c r="A215" s="30">
        <v>218</v>
      </c>
      <c r="B215" s="332">
        <v>211</v>
      </c>
      <c r="C215" s="331" t="s">
        <v>76</v>
      </c>
      <c r="D215" s="246" t="s">
        <v>4103</v>
      </c>
      <c r="E215" s="355" t="s">
        <v>4453</v>
      </c>
      <c r="F215" s="399" t="s">
        <v>129</v>
      </c>
      <c r="G215" s="333" t="s">
        <v>3831</v>
      </c>
      <c r="H215" s="342" t="s">
        <v>3815</v>
      </c>
    </row>
    <row r="216" spans="1:8" ht="12.75" customHeight="1" x14ac:dyDescent="0.2">
      <c r="A216" s="30">
        <v>219</v>
      </c>
      <c r="B216" s="332">
        <v>212</v>
      </c>
      <c r="C216" s="331" t="s">
        <v>76</v>
      </c>
      <c r="D216" s="246" t="s">
        <v>4103</v>
      </c>
      <c r="E216" s="333" t="s">
        <v>4471</v>
      </c>
      <c r="F216" s="398" t="s">
        <v>4964</v>
      </c>
      <c r="G216" s="333" t="s">
        <v>3832</v>
      </c>
      <c r="H216" s="342" t="s">
        <v>3816</v>
      </c>
    </row>
    <row r="217" spans="1:8" ht="12.75" customHeight="1" x14ac:dyDescent="0.2">
      <c r="A217" s="30">
        <v>220</v>
      </c>
      <c r="B217" s="332">
        <v>213</v>
      </c>
      <c r="C217" s="331" t="s">
        <v>76</v>
      </c>
      <c r="D217" s="246" t="s">
        <v>4103</v>
      </c>
      <c r="E217" s="355" t="s">
        <v>4453</v>
      </c>
      <c r="F217" s="399" t="s">
        <v>217</v>
      </c>
      <c r="G217" s="333" t="s">
        <v>3833</v>
      </c>
      <c r="H217" s="342" t="s">
        <v>3817</v>
      </c>
    </row>
    <row r="218" spans="1:8" ht="12.75" customHeight="1" x14ac:dyDescent="0.2">
      <c r="A218" s="30">
        <v>221</v>
      </c>
      <c r="B218" s="332">
        <v>214</v>
      </c>
      <c r="C218" s="331" t="s">
        <v>76</v>
      </c>
      <c r="D218" s="246" t="s">
        <v>4103</v>
      </c>
      <c r="E218" s="333" t="s">
        <v>4186</v>
      </c>
      <c r="F218" s="398" t="s">
        <v>544</v>
      </c>
      <c r="G218" s="333" t="s">
        <v>4403</v>
      </c>
      <c r="H218" s="342" t="s">
        <v>3813</v>
      </c>
    </row>
    <row r="219" spans="1:8" ht="12.75" customHeight="1" x14ac:dyDescent="0.2">
      <c r="A219" s="30">
        <v>222</v>
      </c>
      <c r="B219" s="332">
        <v>215</v>
      </c>
      <c r="C219" s="331" t="s">
        <v>76</v>
      </c>
      <c r="D219" s="246" t="s">
        <v>4103</v>
      </c>
      <c r="E219" s="333" t="s">
        <v>4186</v>
      </c>
      <c r="F219" s="399" t="s">
        <v>3298</v>
      </c>
      <c r="G219" s="333" t="s">
        <v>4404</v>
      </c>
      <c r="H219" s="342" t="s">
        <v>3811</v>
      </c>
    </row>
    <row r="220" spans="1:8" ht="12.75" customHeight="1" x14ac:dyDescent="0.2">
      <c r="A220" s="30">
        <v>223</v>
      </c>
      <c r="B220" s="332">
        <v>216</v>
      </c>
      <c r="C220" s="331" t="s">
        <v>76</v>
      </c>
      <c r="D220" s="246" t="s">
        <v>4103</v>
      </c>
      <c r="E220" s="333" t="s">
        <v>4186</v>
      </c>
      <c r="F220" s="399" t="s">
        <v>2083</v>
      </c>
      <c r="G220" s="350" t="s">
        <v>4358</v>
      </c>
      <c r="H220" s="342" t="s">
        <v>3811</v>
      </c>
    </row>
    <row r="221" spans="1:8" ht="12.75" customHeight="1" x14ac:dyDescent="0.2">
      <c r="A221" s="30"/>
      <c r="B221" s="332">
        <v>217</v>
      </c>
      <c r="C221" s="331" t="s">
        <v>76</v>
      </c>
      <c r="D221" s="246" t="s">
        <v>4103</v>
      </c>
      <c r="E221" s="355" t="s">
        <v>4453</v>
      </c>
      <c r="F221" s="399" t="s">
        <v>4934</v>
      </c>
      <c r="G221" s="350" t="s">
        <v>4359</v>
      </c>
      <c r="H221" s="342" t="s">
        <v>3815</v>
      </c>
    </row>
    <row r="222" spans="1:8" ht="12.75" customHeight="1" x14ac:dyDescent="0.2">
      <c r="A222" s="30"/>
      <c r="B222" s="332">
        <v>218</v>
      </c>
      <c r="C222" s="334" t="s">
        <v>76</v>
      </c>
      <c r="D222" s="335" t="s">
        <v>4103</v>
      </c>
      <c r="E222" s="346" t="s">
        <v>4471</v>
      </c>
      <c r="F222" s="400" t="s">
        <v>4953</v>
      </c>
      <c r="G222" s="351" t="s">
        <v>4407</v>
      </c>
      <c r="H222" s="342" t="s">
        <v>3816</v>
      </c>
    </row>
    <row r="223" spans="1:8" ht="12.75" customHeight="1" x14ac:dyDescent="0.2">
      <c r="A223" s="30"/>
      <c r="B223" s="332">
        <v>219</v>
      </c>
      <c r="C223" s="334" t="s">
        <v>76</v>
      </c>
      <c r="D223" s="335" t="s">
        <v>4103</v>
      </c>
      <c r="E223" s="346" t="s">
        <v>3658</v>
      </c>
      <c r="F223" s="400" t="s">
        <v>506</v>
      </c>
      <c r="G223" s="351" t="s">
        <v>4408</v>
      </c>
      <c r="H223" s="342" t="s">
        <v>3818</v>
      </c>
    </row>
    <row r="224" spans="1:8" ht="12.75" customHeight="1" x14ac:dyDescent="0.2">
      <c r="A224" s="30"/>
      <c r="B224" s="332">
        <v>220</v>
      </c>
      <c r="C224" s="331" t="s">
        <v>76</v>
      </c>
      <c r="D224" s="246" t="s">
        <v>4103</v>
      </c>
      <c r="E224" s="355" t="s">
        <v>4453</v>
      </c>
      <c r="F224" s="399" t="s">
        <v>3505</v>
      </c>
      <c r="G224" s="350" t="s">
        <v>4405</v>
      </c>
      <c r="H224" s="342" t="s">
        <v>3815</v>
      </c>
    </row>
    <row r="225" spans="1:8" ht="12.75" customHeight="1" x14ac:dyDescent="0.2">
      <c r="A225" s="30">
        <v>224</v>
      </c>
      <c r="B225" s="332">
        <v>221</v>
      </c>
      <c r="C225" s="331" t="s">
        <v>76</v>
      </c>
      <c r="D225" s="246" t="s">
        <v>4103</v>
      </c>
      <c r="E225" s="346" t="s">
        <v>4962</v>
      </c>
      <c r="F225" s="399" t="s">
        <v>4955</v>
      </c>
      <c r="G225" s="350" t="s">
        <v>4406</v>
      </c>
      <c r="H225" s="342" t="s">
        <v>3816</v>
      </c>
    </row>
    <row r="226" spans="1:8" ht="12.75" customHeight="1" x14ac:dyDescent="0.2">
      <c r="A226" s="30">
        <v>225</v>
      </c>
      <c r="B226" s="332">
        <v>222</v>
      </c>
      <c r="C226" s="331" t="s">
        <v>76</v>
      </c>
      <c r="D226" s="246" t="s">
        <v>4106</v>
      </c>
      <c r="E226" s="333" t="s">
        <v>4186</v>
      </c>
      <c r="F226" s="398" t="s">
        <v>544</v>
      </c>
      <c r="G226" s="333" t="s">
        <v>3848</v>
      </c>
      <c r="H226" s="342" t="s">
        <v>3813</v>
      </c>
    </row>
    <row r="227" spans="1:8" ht="12.75" customHeight="1" x14ac:dyDescent="0.2">
      <c r="A227" s="30">
        <v>226</v>
      </c>
      <c r="B227" s="332">
        <v>223</v>
      </c>
      <c r="C227" s="331" t="s">
        <v>76</v>
      </c>
      <c r="D227" s="246" t="s">
        <v>4106</v>
      </c>
      <c r="E227" s="333" t="s">
        <v>4186</v>
      </c>
      <c r="F227" s="399" t="s">
        <v>393</v>
      </c>
      <c r="G227" s="333" t="s">
        <v>3849</v>
      </c>
      <c r="H227" s="342" t="s">
        <v>3812</v>
      </c>
    </row>
    <row r="228" spans="1:8" ht="12.75" customHeight="1" x14ac:dyDescent="0.2">
      <c r="A228" s="30">
        <v>227</v>
      </c>
      <c r="B228" s="332">
        <v>224</v>
      </c>
      <c r="C228" s="331" t="s">
        <v>76</v>
      </c>
      <c r="D228" s="246" t="s">
        <v>4106</v>
      </c>
      <c r="E228" s="333" t="s">
        <v>4186</v>
      </c>
      <c r="F228" s="399" t="s">
        <v>341</v>
      </c>
      <c r="G228" s="333" t="s">
        <v>4360</v>
      </c>
      <c r="H228" s="342" t="s">
        <v>3814</v>
      </c>
    </row>
    <row r="229" spans="1:8" ht="12.75" customHeight="1" x14ac:dyDescent="0.2">
      <c r="A229" s="30">
        <v>228</v>
      </c>
      <c r="B229" s="332">
        <v>225</v>
      </c>
      <c r="C229" s="331" t="s">
        <v>76</v>
      </c>
      <c r="D229" s="246" t="s">
        <v>4106</v>
      </c>
      <c r="E229" s="333" t="s">
        <v>4186</v>
      </c>
      <c r="F229" s="399" t="s">
        <v>3942</v>
      </c>
      <c r="G229" s="333" t="s">
        <v>3850</v>
      </c>
      <c r="H229" s="342" t="s">
        <v>3812</v>
      </c>
    </row>
    <row r="230" spans="1:8" ht="12.75" customHeight="1" x14ac:dyDescent="0.2">
      <c r="A230" s="30">
        <v>229</v>
      </c>
      <c r="B230" s="332">
        <v>226</v>
      </c>
      <c r="C230" s="331" t="s">
        <v>76</v>
      </c>
      <c r="D230" s="246" t="s">
        <v>4106</v>
      </c>
      <c r="E230" s="355" t="s">
        <v>4453</v>
      </c>
      <c r="F230" s="399" t="s">
        <v>395</v>
      </c>
      <c r="G230" s="333" t="s">
        <v>3851</v>
      </c>
      <c r="H230" s="342" t="s">
        <v>3815</v>
      </c>
    </row>
    <row r="231" spans="1:8" ht="12.75" customHeight="1" x14ac:dyDescent="0.2">
      <c r="A231" s="30">
        <v>230</v>
      </c>
      <c r="B231" s="332">
        <v>227</v>
      </c>
      <c r="C231" s="331" t="s">
        <v>76</v>
      </c>
      <c r="D231" s="246" t="s">
        <v>4106</v>
      </c>
      <c r="E231" s="333" t="s">
        <v>4186</v>
      </c>
      <c r="F231" s="399" t="s">
        <v>2083</v>
      </c>
      <c r="G231" s="333" t="s">
        <v>3852</v>
      </c>
      <c r="H231" s="342" t="s">
        <v>3811</v>
      </c>
    </row>
    <row r="232" spans="1:8" ht="12.75" customHeight="1" x14ac:dyDescent="0.2">
      <c r="A232" s="30">
        <v>231</v>
      </c>
      <c r="B232" s="332">
        <v>228</v>
      </c>
      <c r="C232" s="331" t="s">
        <v>76</v>
      </c>
      <c r="D232" s="246" t="s">
        <v>4106</v>
      </c>
      <c r="E232" s="333" t="s">
        <v>4471</v>
      </c>
      <c r="F232" s="399" t="s">
        <v>545</v>
      </c>
      <c r="G232" s="333" t="s">
        <v>3853</v>
      </c>
      <c r="H232" s="342" t="s">
        <v>3816</v>
      </c>
    </row>
    <row r="233" spans="1:8" ht="12.75" customHeight="1" x14ac:dyDescent="0.2">
      <c r="A233" s="30">
        <v>232</v>
      </c>
      <c r="B233" s="332">
        <v>229</v>
      </c>
      <c r="C233" s="331" t="s">
        <v>76</v>
      </c>
      <c r="D233" s="246" t="s">
        <v>4106</v>
      </c>
      <c r="E233" s="333" t="s">
        <v>4471</v>
      </c>
      <c r="F233" s="398" t="s">
        <v>4964</v>
      </c>
      <c r="G233" s="333" t="s">
        <v>4361</v>
      </c>
      <c r="H233" s="342" t="s">
        <v>3816</v>
      </c>
    </row>
    <row r="234" spans="1:8" ht="12.75" customHeight="1" x14ac:dyDescent="0.2">
      <c r="A234" s="30">
        <v>233</v>
      </c>
      <c r="B234" s="332">
        <v>230</v>
      </c>
      <c r="C234" s="331" t="s">
        <v>76</v>
      </c>
      <c r="D234" s="246" t="s">
        <v>4106</v>
      </c>
      <c r="E234" s="333" t="s">
        <v>3962</v>
      </c>
      <c r="F234" s="399" t="s">
        <v>502</v>
      </c>
      <c r="G234" s="333" t="s">
        <v>4362</v>
      </c>
      <c r="H234" s="342" t="s">
        <v>3819</v>
      </c>
    </row>
    <row r="235" spans="1:8" ht="12.75" customHeight="1" x14ac:dyDescent="0.2">
      <c r="A235" s="30">
        <v>234</v>
      </c>
      <c r="B235" s="332">
        <v>231</v>
      </c>
      <c r="C235" s="331" t="s">
        <v>76</v>
      </c>
      <c r="D235" s="246" t="s">
        <v>4106</v>
      </c>
      <c r="E235" s="333" t="s">
        <v>4186</v>
      </c>
      <c r="F235" s="399" t="s">
        <v>231</v>
      </c>
      <c r="G235" s="333" t="s">
        <v>3854</v>
      </c>
      <c r="H235" s="342" t="s">
        <v>3814</v>
      </c>
    </row>
    <row r="236" spans="1:8" ht="12.75" customHeight="1" x14ac:dyDescent="0.2">
      <c r="A236" s="30">
        <v>235</v>
      </c>
      <c r="B236" s="332">
        <v>232</v>
      </c>
      <c r="C236" s="331" t="s">
        <v>76</v>
      </c>
      <c r="D236" s="246" t="s">
        <v>4106</v>
      </c>
      <c r="E236" s="333" t="s">
        <v>4186</v>
      </c>
      <c r="F236" s="399" t="s">
        <v>64</v>
      </c>
      <c r="G236" s="333" t="s">
        <v>3772</v>
      </c>
      <c r="H236" s="342" t="s">
        <v>3813</v>
      </c>
    </row>
    <row r="237" spans="1:8" ht="12.75" customHeight="1" x14ac:dyDescent="0.2">
      <c r="A237" s="30">
        <v>236</v>
      </c>
      <c r="B237" s="332">
        <v>233</v>
      </c>
      <c r="C237" s="331" t="s">
        <v>76</v>
      </c>
      <c r="D237" s="246" t="s">
        <v>4106</v>
      </c>
      <c r="E237" s="333" t="s">
        <v>4186</v>
      </c>
      <c r="F237" s="399" t="s">
        <v>161</v>
      </c>
      <c r="G237" s="333" t="s">
        <v>3955</v>
      </c>
      <c r="H237" s="342" t="s">
        <v>3813</v>
      </c>
    </row>
    <row r="238" spans="1:8" ht="12.75" customHeight="1" x14ac:dyDescent="0.2">
      <c r="A238" s="30">
        <v>237</v>
      </c>
      <c r="B238" s="332">
        <v>234</v>
      </c>
      <c r="C238" s="331" t="s">
        <v>76</v>
      </c>
      <c r="D238" s="246" t="s">
        <v>4106</v>
      </c>
      <c r="E238" s="333" t="s">
        <v>3658</v>
      </c>
      <c r="F238" s="399" t="s">
        <v>506</v>
      </c>
      <c r="G238" s="333" t="s">
        <v>3866</v>
      </c>
      <c r="H238" s="342" t="s">
        <v>3818</v>
      </c>
    </row>
    <row r="239" spans="1:8" ht="12.75" customHeight="1" x14ac:dyDescent="0.2">
      <c r="A239" s="30">
        <v>238</v>
      </c>
      <c r="B239" s="332">
        <v>235</v>
      </c>
      <c r="C239" s="331" t="s">
        <v>76</v>
      </c>
      <c r="D239" s="246" t="s">
        <v>4106</v>
      </c>
      <c r="E239" s="333" t="s">
        <v>4186</v>
      </c>
      <c r="F239" s="399" t="s">
        <v>3917</v>
      </c>
      <c r="G239" s="333" t="s">
        <v>4363</v>
      </c>
      <c r="H239" s="342" t="s">
        <v>3813</v>
      </c>
    </row>
    <row r="240" spans="1:8" ht="12.75" customHeight="1" x14ac:dyDescent="0.2">
      <c r="A240" s="30">
        <v>239</v>
      </c>
      <c r="B240" s="332">
        <v>236</v>
      </c>
      <c r="C240" s="331" t="s">
        <v>76</v>
      </c>
      <c r="D240" s="246" t="s">
        <v>4106</v>
      </c>
      <c r="E240" s="333" t="s">
        <v>4186</v>
      </c>
      <c r="F240" s="399" t="s">
        <v>2083</v>
      </c>
      <c r="G240" s="333" t="s">
        <v>3867</v>
      </c>
      <c r="H240" s="342" t="s">
        <v>3811</v>
      </c>
    </row>
    <row r="241" spans="1:8" ht="12.75" customHeight="1" x14ac:dyDescent="0.2">
      <c r="A241" s="30">
        <v>240</v>
      </c>
      <c r="B241" s="332">
        <v>237</v>
      </c>
      <c r="C241" s="331" t="s">
        <v>76</v>
      </c>
      <c r="D241" s="246" t="s">
        <v>4106</v>
      </c>
      <c r="E241" s="333" t="s">
        <v>4186</v>
      </c>
      <c r="F241" s="399" t="s">
        <v>1368</v>
      </c>
      <c r="G241" s="333" t="s">
        <v>4409</v>
      </c>
      <c r="H241" s="342" t="s">
        <v>3811</v>
      </c>
    </row>
    <row r="242" spans="1:8" ht="12.75" customHeight="1" x14ac:dyDescent="0.2">
      <c r="A242" s="30">
        <v>241</v>
      </c>
      <c r="B242" s="332">
        <v>238</v>
      </c>
      <c r="C242" s="331" t="s">
        <v>76</v>
      </c>
      <c r="D242" s="246" t="s">
        <v>4106</v>
      </c>
      <c r="E242" s="333" t="s">
        <v>4186</v>
      </c>
      <c r="F242" s="399" t="s">
        <v>3990</v>
      </c>
      <c r="G242" s="333" t="s">
        <v>3855</v>
      </c>
      <c r="H242" s="342" t="s">
        <v>3813</v>
      </c>
    </row>
    <row r="243" spans="1:8" ht="12.75" customHeight="1" x14ac:dyDescent="0.2">
      <c r="A243" s="30">
        <v>242</v>
      </c>
      <c r="B243" s="332">
        <v>239</v>
      </c>
      <c r="C243" s="331" t="s">
        <v>76</v>
      </c>
      <c r="D243" s="246" t="s">
        <v>4106</v>
      </c>
      <c r="E243" s="355" t="s">
        <v>4453</v>
      </c>
      <c r="F243" s="399" t="s">
        <v>3907</v>
      </c>
      <c r="G243" s="333" t="s">
        <v>3834</v>
      </c>
      <c r="H243" s="342" t="s">
        <v>3817</v>
      </c>
    </row>
    <row r="244" spans="1:8" ht="12.75" customHeight="1" x14ac:dyDescent="0.2">
      <c r="A244" s="30">
        <v>243</v>
      </c>
      <c r="B244" s="332">
        <v>240</v>
      </c>
      <c r="C244" s="331" t="s">
        <v>76</v>
      </c>
      <c r="D244" s="246" t="s">
        <v>4106</v>
      </c>
      <c r="E244" s="333" t="s">
        <v>4186</v>
      </c>
      <c r="F244" s="399" t="s">
        <v>3940</v>
      </c>
      <c r="G244" s="333" t="s">
        <v>3856</v>
      </c>
      <c r="H244" s="342" t="s">
        <v>3812</v>
      </c>
    </row>
    <row r="245" spans="1:8" ht="12.75" customHeight="1" x14ac:dyDescent="0.2">
      <c r="A245" s="30">
        <v>244</v>
      </c>
      <c r="B245" s="332">
        <v>241</v>
      </c>
      <c r="C245" s="331" t="s">
        <v>76</v>
      </c>
      <c r="D245" s="246" t="s">
        <v>4106</v>
      </c>
      <c r="E245" s="333" t="s">
        <v>4186</v>
      </c>
      <c r="F245" s="399" t="s">
        <v>874</v>
      </c>
      <c r="G245" s="333" t="s">
        <v>4364</v>
      </c>
      <c r="H245" s="342" t="s">
        <v>3812</v>
      </c>
    </row>
    <row r="246" spans="1:8" ht="12.75" customHeight="1" x14ac:dyDescent="0.2">
      <c r="A246" s="30">
        <v>245</v>
      </c>
      <c r="B246" s="332">
        <v>242</v>
      </c>
      <c r="C246" s="331" t="s">
        <v>76</v>
      </c>
      <c r="D246" s="246" t="s">
        <v>4106</v>
      </c>
      <c r="E246" s="333" t="s">
        <v>4186</v>
      </c>
      <c r="F246" s="399" t="s">
        <v>4932</v>
      </c>
      <c r="G246" s="333" t="s">
        <v>3868</v>
      </c>
      <c r="H246" s="342" t="s">
        <v>3813</v>
      </c>
    </row>
    <row r="247" spans="1:8" ht="12.75" customHeight="1" x14ac:dyDescent="0.2">
      <c r="A247" s="30">
        <v>246</v>
      </c>
      <c r="B247" s="332">
        <v>243</v>
      </c>
      <c r="C247" s="331" t="s">
        <v>76</v>
      </c>
      <c r="D247" s="246" t="s">
        <v>4106</v>
      </c>
      <c r="E247" s="333" t="s">
        <v>4186</v>
      </c>
      <c r="F247" s="399" t="s">
        <v>2083</v>
      </c>
      <c r="G247" s="333" t="s">
        <v>4365</v>
      </c>
      <c r="H247" s="342" t="s">
        <v>3811</v>
      </c>
    </row>
    <row r="248" spans="1:8" ht="12.75" customHeight="1" x14ac:dyDescent="0.2">
      <c r="A248" s="30">
        <v>247</v>
      </c>
      <c r="B248" s="332">
        <v>244</v>
      </c>
      <c r="C248" s="331" t="s">
        <v>76</v>
      </c>
      <c r="D248" s="246" t="s">
        <v>4106</v>
      </c>
      <c r="E248" s="333" t="s">
        <v>4186</v>
      </c>
      <c r="F248" s="399" t="s">
        <v>2083</v>
      </c>
      <c r="G248" s="333" t="s">
        <v>3857</v>
      </c>
      <c r="H248" s="342" t="s">
        <v>3811</v>
      </c>
    </row>
    <row r="249" spans="1:8" ht="12.75" customHeight="1" x14ac:dyDescent="0.2">
      <c r="A249" s="30">
        <v>248</v>
      </c>
      <c r="B249" s="332">
        <v>245</v>
      </c>
      <c r="C249" s="331" t="s">
        <v>76</v>
      </c>
      <c r="D249" s="246" t="s">
        <v>4106</v>
      </c>
      <c r="E249" s="333" t="s">
        <v>4186</v>
      </c>
      <c r="F249" s="399" t="s">
        <v>341</v>
      </c>
      <c r="G249" s="333" t="s">
        <v>4366</v>
      </c>
      <c r="H249" s="342" t="s">
        <v>3814</v>
      </c>
    </row>
    <row r="250" spans="1:8" ht="12.75" customHeight="1" x14ac:dyDescent="0.2">
      <c r="A250" s="30">
        <v>249</v>
      </c>
      <c r="B250" s="332">
        <v>246</v>
      </c>
      <c r="C250" s="331" t="s">
        <v>76</v>
      </c>
      <c r="D250" s="246" t="s">
        <v>4106</v>
      </c>
      <c r="E250" s="333" t="s">
        <v>4186</v>
      </c>
      <c r="F250" s="399" t="s">
        <v>393</v>
      </c>
      <c r="G250" s="333" t="s">
        <v>3858</v>
      </c>
      <c r="H250" s="342" t="s">
        <v>3812</v>
      </c>
    </row>
    <row r="251" spans="1:8" ht="12.75" customHeight="1" x14ac:dyDescent="0.2">
      <c r="A251" s="30">
        <v>250</v>
      </c>
      <c r="B251" s="332">
        <v>247</v>
      </c>
      <c r="C251" s="331" t="s">
        <v>76</v>
      </c>
      <c r="D251" s="246" t="s">
        <v>4106</v>
      </c>
      <c r="E251" s="333" t="s">
        <v>4186</v>
      </c>
      <c r="F251" s="399" t="s">
        <v>875</v>
      </c>
      <c r="G251" s="333" t="s">
        <v>3758</v>
      </c>
      <c r="H251" s="342" t="s">
        <v>3812</v>
      </c>
    </row>
    <row r="252" spans="1:8" ht="12.75" customHeight="1" x14ac:dyDescent="0.2">
      <c r="A252" s="30">
        <v>251</v>
      </c>
      <c r="B252" s="332">
        <v>248</v>
      </c>
      <c r="C252" s="331" t="s">
        <v>76</v>
      </c>
      <c r="D252" s="246" t="s">
        <v>4060</v>
      </c>
      <c r="E252" s="333" t="s">
        <v>4186</v>
      </c>
      <c r="F252" s="399" t="s">
        <v>341</v>
      </c>
      <c r="G252" s="333" t="s">
        <v>4367</v>
      </c>
      <c r="H252" s="342" t="s">
        <v>3814</v>
      </c>
    </row>
    <row r="253" spans="1:8" ht="12.75" customHeight="1" x14ac:dyDescent="0.2">
      <c r="A253" s="30">
        <v>252</v>
      </c>
      <c r="B253" s="332">
        <v>249</v>
      </c>
      <c r="C253" s="331" t="s">
        <v>76</v>
      </c>
      <c r="D253" s="246" t="s">
        <v>4060</v>
      </c>
      <c r="E253" s="333" t="s">
        <v>4186</v>
      </c>
      <c r="F253" s="399" t="s">
        <v>341</v>
      </c>
      <c r="G253" s="333" t="s">
        <v>3859</v>
      </c>
      <c r="H253" s="342" t="s">
        <v>3814</v>
      </c>
    </row>
    <row r="254" spans="1:8" ht="12.75" customHeight="1" x14ac:dyDescent="0.2">
      <c r="A254" s="30">
        <v>253</v>
      </c>
      <c r="B254" s="332">
        <v>250</v>
      </c>
      <c r="C254" s="331" t="s">
        <v>76</v>
      </c>
      <c r="D254" s="246" t="s">
        <v>4060</v>
      </c>
      <c r="E254" s="333" t="s">
        <v>4186</v>
      </c>
      <c r="F254" s="399" t="s">
        <v>231</v>
      </c>
      <c r="G254" s="333" t="s">
        <v>3776</v>
      </c>
      <c r="H254" s="342" t="s">
        <v>3811</v>
      </c>
    </row>
    <row r="255" spans="1:8" ht="12.75" customHeight="1" x14ac:dyDescent="0.2">
      <c r="A255" s="30">
        <v>254</v>
      </c>
      <c r="B255" s="332">
        <v>251</v>
      </c>
      <c r="C255" s="331" t="s">
        <v>76</v>
      </c>
      <c r="D255" s="246" t="s">
        <v>4060</v>
      </c>
      <c r="E255" s="333" t="s">
        <v>4186</v>
      </c>
      <c r="F255" s="399" t="s">
        <v>2083</v>
      </c>
      <c r="G255" s="333" t="s">
        <v>4368</v>
      </c>
      <c r="H255" s="342" t="s">
        <v>3811</v>
      </c>
    </row>
    <row r="256" spans="1:8" ht="12.75" customHeight="1" x14ac:dyDescent="0.2">
      <c r="A256" s="30">
        <v>255</v>
      </c>
      <c r="B256" s="332">
        <v>252</v>
      </c>
      <c r="C256" s="331" t="s">
        <v>76</v>
      </c>
      <c r="D256" s="246" t="s">
        <v>4060</v>
      </c>
      <c r="E256" s="333" t="s">
        <v>4186</v>
      </c>
      <c r="F256" s="399" t="s">
        <v>341</v>
      </c>
      <c r="G256" s="333" t="s">
        <v>3773</v>
      </c>
      <c r="H256" s="342" t="s">
        <v>3814</v>
      </c>
    </row>
    <row r="257" spans="1:8" ht="12.75" customHeight="1" x14ac:dyDescent="0.2">
      <c r="A257" s="30">
        <v>256</v>
      </c>
      <c r="B257" s="332">
        <v>253</v>
      </c>
      <c r="C257" s="331" t="s">
        <v>76</v>
      </c>
      <c r="D257" s="246" t="s">
        <v>4060</v>
      </c>
      <c r="E257" s="333" t="s">
        <v>4186</v>
      </c>
      <c r="F257" s="399" t="s">
        <v>231</v>
      </c>
      <c r="G257" s="333" t="s">
        <v>3956</v>
      </c>
      <c r="H257" s="342" t="s">
        <v>3814</v>
      </c>
    </row>
    <row r="258" spans="1:8" ht="12.75" customHeight="1" x14ac:dyDescent="0.2">
      <c r="A258" s="30">
        <v>257</v>
      </c>
      <c r="B258" s="332">
        <v>254</v>
      </c>
      <c r="C258" s="331" t="s">
        <v>76</v>
      </c>
      <c r="D258" s="246" t="s">
        <v>4060</v>
      </c>
      <c r="E258" s="333" t="s">
        <v>4186</v>
      </c>
      <c r="F258" s="399" t="s">
        <v>393</v>
      </c>
      <c r="G258" s="333" t="s">
        <v>3774</v>
      </c>
      <c r="H258" s="342" t="s">
        <v>3812</v>
      </c>
    </row>
    <row r="259" spans="1:8" ht="12.75" customHeight="1" x14ac:dyDescent="0.2">
      <c r="A259" s="30">
        <v>258</v>
      </c>
      <c r="B259" s="332">
        <v>255</v>
      </c>
      <c r="C259" s="331" t="s">
        <v>76</v>
      </c>
      <c r="D259" s="246" t="s">
        <v>4060</v>
      </c>
      <c r="E259" s="333" t="s">
        <v>4186</v>
      </c>
      <c r="F259" s="399" t="s">
        <v>341</v>
      </c>
      <c r="G259" s="333" t="s">
        <v>3777</v>
      </c>
      <c r="H259" s="342" t="s">
        <v>3814</v>
      </c>
    </row>
    <row r="260" spans="1:8" ht="12.75" customHeight="1" x14ac:dyDescent="0.2">
      <c r="A260" s="30">
        <v>259</v>
      </c>
      <c r="B260" s="332">
        <v>256</v>
      </c>
      <c r="C260" s="331" t="s">
        <v>76</v>
      </c>
      <c r="D260" s="246" t="s">
        <v>4060</v>
      </c>
      <c r="E260" s="333" t="s">
        <v>4186</v>
      </c>
      <c r="F260" s="399" t="s">
        <v>2083</v>
      </c>
      <c r="G260" s="333" t="s">
        <v>3778</v>
      </c>
      <c r="H260" s="342" t="s">
        <v>3811</v>
      </c>
    </row>
    <row r="261" spans="1:8" ht="12.75" customHeight="1" x14ac:dyDescent="0.2">
      <c r="A261" s="30">
        <v>260</v>
      </c>
      <c r="B261" s="332">
        <v>257</v>
      </c>
      <c r="C261" s="331" t="s">
        <v>76</v>
      </c>
      <c r="D261" s="246" t="s">
        <v>4060</v>
      </c>
      <c r="E261" s="333" t="s">
        <v>4186</v>
      </c>
      <c r="F261" s="399" t="s">
        <v>341</v>
      </c>
      <c r="G261" s="333" t="s">
        <v>3779</v>
      </c>
      <c r="H261" s="342" t="s">
        <v>3814</v>
      </c>
    </row>
    <row r="262" spans="1:8" ht="12.75" customHeight="1" x14ac:dyDescent="0.2">
      <c r="A262" s="30">
        <v>261</v>
      </c>
      <c r="B262" s="332">
        <v>258</v>
      </c>
      <c r="C262" s="331" t="s">
        <v>76</v>
      </c>
      <c r="D262" s="246" t="s">
        <v>4060</v>
      </c>
      <c r="E262" s="333" t="s">
        <v>4186</v>
      </c>
      <c r="F262" s="399" t="s">
        <v>1</v>
      </c>
      <c r="G262" s="333" t="s">
        <v>3780</v>
      </c>
      <c r="H262" s="342" t="s">
        <v>3811</v>
      </c>
    </row>
    <row r="263" spans="1:8" ht="12.75" customHeight="1" x14ac:dyDescent="0.2">
      <c r="A263" s="30">
        <v>262</v>
      </c>
      <c r="B263" s="332">
        <v>259</v>
      </c>
      <c r="C263" s="331" t="s">
        <v>76</v>
      </c>
      <c r="D263" s="246" t="s">
        <v>4060</v>
      </c>
      <c r="E263" s="333" t="s">
        <v>4186</v>
      </c>
      <c r="F263" s="399" t="s">
        <v>1</v>
      </c>
      <c r="G263" s="333" t="s">
        <v>4369</v>
      </c>
      <c r="H263" s="342" t="s">
        <v>3811</v>
      </c>
    </row>
    <row r="264" spans="1:8" ht="12.75" customHeight="1" x14ac:dyDescent="0.2">
      <c r="A264" s="30">
        <v>263</v>
      </c>
      <c r="B264" s="332">
        <v>260</v>
      </c>
      <c r="C264" s="331" t="s">
        <v>76</v>
      </c>
      <c r="D264" s="246" t="s">
        <v>4063</v>
      </c>
      <c r="E264" s="355" t="s">
        <v>4453</v>
      </c>
      <c r="F264" s="399" t="s">
        <v>395</v>
      </c>
      <c r="G264" s="333" t="s">
        <v>3757</v>
      </c>
      <c r="H264" s="342" t="s">
        <v>3815</v>
      </c>
    </row>
    <row r="265" spans="1:8" ht="12.75" customHeight="1" x14ac:dyDescent="0.2">
      <c r="A265" s="30">
        <v>264</v>
      </c>
      <c r="B265" s="332">
        <v>261</v>
      </c>
      <c r="C265" s="331" t="s">
        <v>76</v>
      </c>
      <c r="D265" s="246" t="s">
        <v>4066</v>
      </c>
      <c r="E265" s="333" t="s">
        <v>4186</v>
      </c>
      <c r="F265" s="399" t="s">
        <v>1</v>
      </c>
      <c r="G265" s="333" t="s">
        <v>4370</v>
      </c>
      <c r="H265" s="342" t="s">
        <v>3811</v>
      </c>
    </row>
    <row r="266" spans="1:8" ht="12.75" customHeight="1" x14ac:dyDescent="0.2">
      <c r="A266" s="30">
        <v>266</v>
      </c>
      <c r="B266" s="332">
        <v>262</v>
      </c>
      <c r="C266" s="331" t="s">
        <v>76</v>
      </c>
      <c r="D266" s="246" t="s">
        <v>4039</v>
      </c>
      <c r="E266" s="333" t="s">
        <v>4186</v>
      </c>
      <c r="F266" s="399" t="s">
        <v>161</v>
      </c>
      <c r="G266" s="352" t="s">
        <v>3765</v>
      </c>
      <c r="H266" s="342" t="s">
        <v>3813</v>
      </c>
    </row>
    <row r="267" spans="1:8" ht="15.75" customHeight="1" x14ac:dyDescent="0.2">
      <c r="A267" s="30">
        <v>267</v>
      </c>
      <c r="B267" s="332">
        <v>263</v>
      </c>
      <c r="C267" s="331" t="s">
        <v>76</v>
      </c>
      <c r="D267" s="246" t="s">
        <v>4039</v>
      </c>
      <c r="E267" s="333" t="s">
        <v>4186</v>
      </c>
      <c r="F267" s="399" t="s">
        <v>341</v>
      </c>
      <c r="G267" s="352" t="s">
        <v>3957</v>
      </c>
      <c r="H267" s="342" t="s">
        <v>3814</v>
      </c>
    </row>
    <row r="268" spans="1:8" ht="12.75" customHeight="1" x14ac:dyDescent="0.2">
      <c r="A268" s="30">
        <v>269</v>
      </c>
      <c r="B268" s="332">
        <v>264</v>
      </c>
      <c r="C268" s="331" t="s">
        <v>76</v>
      </c>
      <c r="D268" s="246" t="s">
        <v>4039</v>
      </c>
      <c r="E268" s="333" t="s">
        <v>4186</v>
      </c>
      <c r="F268" s="399" t="s">
        <v>731</v>
      </c>
      <c r="G268" s="352" t="s">
        <v>3838</v>
      </c>
      <c r="H268" s="347" t="s">
        <v>3814</v>
      </c>
    </row>
    <row r="269" spans="1:8" ht="12.75" customHeight="1" x14ac:dyDescent="0.2">
      <c r="A269" s="30">
        <v>270</v>
      </c>
      <c r="B269" s="332">
        <v>265</v>
      </c>
      <c r="C269" s="331" t="s">
        <v>76</v>
      </c>
      <c r="D269" s="246" t="s">
        <v>4039</v>
      </c>
      <c r="E269" s="333" t="s">
        <v>4186</v>
      </c>
      <c r="F269" s="399" t="s">
        <v>2083</v>
      </c>
      <c r="G269" s="352" t="s">
        <v>3766</v>
      </c>
      <c r="H269" s="347" t="s">
        <v>3811</v>
      </c>
    </row>
    <row r="270" spans="1:8" ht="12.75" customHeight="1" x14ac:dyDescent="0.2">
      <c r="A270" s="30">
        <v>271</v>
      </c>
      <c r="B270" s="332">
        <v>266</v>
      </c>
      <c r="C270" s="331" t="s">
        <v>76</v>
      </c>
      <c r="D270" s="246" t="s">
        <v>4039</v>
      </c>
      <c r="E270" s="333" t="s">
        <v>4186</v>
      </c>
      <c r="F270" s="398" t="s">
        <v>544</v>
      </c>
      <c r="G270" s="352" t="s">
        <v>3839</v>
      </c>
      <c r="H270" s="347" t="s">
        <v>3813</v>
      </c>
    </row>
    <row r="271" spans="1:8" ht="12.75" customHeight="1" x14ac:dyDescent="0.2">
      <c r="A271" s="30">
        <v>272</v>
      </c>
      <c r="B271" s="332">
        <v>267</v>
      </c>
      <c r="C271" s="331" t="s">
        <v>76</v>
      </c>
      <c r="D271" s="246" t="s">
        <v>4039</v>
      </c>
      <c r="E271" s="333" t="s">
        <v>4186</v>
      </c>
      <c r="F271" s="400" t="s">
        <v>2083</v>
      </c>
      <c r="G271" s="353" t="s">
        <v>4371</v>
      </c>
      <c r="H271" s="347" t="s">
        <v>3811</v>
      </c>
    </row>
    <row r="272" spans="1:8" ht="12.75" customHeight="1" x14ac:dyDescent="0.2">
      <c r="A272" s="30">
        <v>273</v>
      </c>
      <c r="B272" s="332">
        <v>268</v>
      </c>
      <c r="C272" s="331" t="s">
        <v>76</v>
      </c>
      <c r="D272" s="246" t="s">
        <v>4039</v>
      </c>
      <c r="E272" s="333" t="s">
        <v>4471</v>
      </c>
      <c r="F272" s="398" t="s">
        <v>4964</v>
      </c>
      <c r="G272" s="352" t="s">
        <v>3958</v>
      </c>
      <c r="H272" s="347" t="s">
        <v>3816</v>
      </c>
    </row>
    <row r="273" spans="1:8" ht="12.75" customHeight="1" x14ac:dyDescent="0.2">
      <c r="A273" s="30">
        <v>274</v>
      </c>
      <c r="B273" s="332">
        <v>269</v>
      </c>
      <c r="C273" s="331" t="s">
        <v>76</v>
      </c>
      <c r="D273" s="246" t="s">
        <v>4039</v>
      </c>
      <c r="E273" s="333" t="s">
        <v>4186</v>
      </c>
      <c r="F273" s="399" t="s">
        <v>393</v>
      </c>
      <c r="G273" s="352" t="s">
        <v>3840</v>
      </c>
      <c r="H273" s="347" t="s">
        <v>3812</v>
      </c>
    </row>
    <row r="274" spans="1:8" ht="12.75" customHeight="1" x14ac:dyDescent="0.2">
      <c r="A274" s="30">
        <v>275</v>
      </c>
      <c r="B274" s="332">
        <v>270</v>
      </c>
      <c r="C274" s="331" t="s">
        <v>76</v>
      </c>
      <c r="D274" s="246" t="s">
        <v>4039</v>
      </c>
      <c r="E274" s="355" t="s">
        <v>4453</v>
      </c>
      <c r="F274" s="399" t="s">
        <v>395</v>
      </c>
      <c r="G274" s="352" t="s">
        <v>3767</v>
      </c>
      <c r="H274" s="347" t="s">
        <v>3815</v>
      </c>
    </row>
    <row r="275" spans="1:8" ht="12.75" customHeight="1" x14ac:dyDescent="0.2">
      <c r="A275" s="30">
        <v>276</v>
      </c>
      <c r="B275" s="332">
        <v>271</v>
      </c>
      <c r="C275" s="331" t="s">
        <v>76</v>
      </c>
      <c r="D275" s="246" t="s">
        <v>4039</v>
      </c>
      <c r="E275" s="333" t="s">
        <v>3658</v>
      </c>
      <c r="F275" s="399" t="s">
        <v>4956</v>
      </c>
      <c r="G275" s="352" t="s">
        <v>4438</v>
      </c>
      <c r="H275" s="347" t="s">
        <v>3818</v>
      </c>
    </row>
    <row r="276" spans="1:8" ht="12.75" customHeight="1" x14ac:dyDescent="0.2">
      <c r="A276" s="30">
        <v>277</v>
      </c>
      <c r="B276" s="332">
        <v>272</v>
      </c>
      <c r="C276" s="331" t="s">
        <v>76</v>
      </c>
      <c r="D276" s="246" t="s">
        <v>4039</v>
      </c>
      <c r="E276" s="333" t="s">
        <v>4186</v>
      </c>
      <c r="F276" s="399" t="s">
        <v>231</v>
      </c>
      <c r="G276" s="352" t="s">
        <v>4439</v>
      </c>
      <c r="H276" s="347" t="s">
        <v>3814</v>
      </c>
    </row>
    <row r="277" spans="1:8" ht="12.75" customHeight="1" x14ac:dyDescent="0.2">
      <c r="A277" s="30">
        <v>278</v>
      </c>
      <c r="B277" s="332">
        <v>273</v>
      </c>
      <c r="C277" s="331" t="s">
        <v>76</v>
      </c>
      <c r="D277" s="246" t="s">
        <v>4039</v>
      </c>
      <c r="E277" s="333" t="s">
        <v>4186</v>
      </c>
      <c r="F277" s="399" t="s">
        <v>64</v>
      </c>
      <c r="G277" s="352" t="s">
        <v>3768</v>
      </c>
      <c r="H277" s="347" t="s">
        <v>3813</v>
      </c>
    </row>
    <row r="278" spans="1:8" ht="12.75" customHeight="1" x14ac:dyDescent="0.2">
      <c r="A278" s="30">
        <v>279</v>
      </c>
      <c r="B278" s="332">
        <v>274</v>
      </c>
      <c r="C278" s="331" t="s">
        <v>76</v>
      </c>
      <c r="D278" s="246" t="s">
        <v>4039</v>
      </c>
      <c r="E278" s="355" t="s">
        <v>4453</v>
      </c>
      <c r="F278" s="399" t="s">
        <v>129</v>
      </c>
      <c r="G278" s="352" t="s">
        <v>3959</v>
      </c>
      <c r="H278" s="347" t="s">
        <v>3815</v>
      </c>
    </row>
    <row r="279" spans="1:8" ht="12.75" customHeight="1" x14ac:dyDescent="0.2">
      <c r="A279" s="30">
        <v>280</v>
      </c>
      <c r="B279" s="332">
        <v>275</v>
      </c>
      <c r="C279" s="331" t="s">
        <v>76</v>
      </c>
      <c r="D279" s="246" t="s">
        <v>4039</v>
      </c>
      <c r="E279" s="333" t="s">
        <v>4186</v>
      </c>
      <c r="F279" s="399" t="s">
        <v>4195</v>
      </c>
      <c r="G279" s="352" t="s">
        <v>3960</v>
      </c>
      <c r="H279" s="347" t="s">
        <v>3814</v>
      </c>
    </row>
    <row r="280" spans="1:8" ht="12.75" customHeight="1" x14ac:dyDescent="0.2">
      <c r="A280" s="30">
        <v>281</v>
      </c>
      <c r="B280" s="332">
        <v>276</v>
      </c>
      <c r="C280" s="331" t="s">
        <v>76</v>
      </c>
      <c r="D280" s="246" t="s">
        <v>4039</v>
      </c>
      <c r="E280" s="355" t="s">
        <v>4453</v>
      </c>
      <c r="F280" s="399" t="s">
        <v>3720</v>
      </c>
      <c r="G280" s="352" t="s">
        <v>3961</v>
      </c>
      <c r="H280" s="342" t="s">
        <v>3815</v>
      </c>
    </row>
    <row r="281" spans="1:8" ht="12.75" customHeight="1" x14ac:dyDescent="0.2">
      <c r="A281" s="30">
        <v>282</v>
      </c>
      <c r="B281" s="332">
        <v>277</v>
      </c>
      <c r="C281" s="331" t="s">
        <v>76</v>
      </c>
      <c r="D281" s="246" t="s">
        <v>4039</v>
      </c>
      <c r="E281" s="333" t="s">
        <v>3962</v>
      </c>
      <c r="F281" s="399" t="s">
        <v>502</v>
      </c>
      <c r="G281" s="352" t="s">
        <v>3963</v>
      </c>
      <c r="H281" s="347" t="s">
        <v>3819</v>
      </c>
    </row>
    <row r="282" spans="1:8" ht="12.75" customHeight="1" x14ac:dyDescent="0.2">
      <c r="A282" s="30">
        <v>283</v>
      </c>
      <c r="B282" s="332">
        <v>278</v>
      </c>
      <c r="C282" s="331" t="s">
        <v>76</v>
      </c>
      <c r="D282" s="246" t="s">
        <v>4039</v>
      </c>
      <c r="E282" s="333" t="s">
        <v>3962</v>
      </c>
      <c r="F282" s="399" t="s">
        <v>4537</v>
      </c>
      <c r="G282" s="352" t="s">
        <v>3964</v>
      </c>
      <c r="H282" s="347" t="s">
        <v>3819</v>
      </c>
    </row>
    <row r="283" spans="1:8" ht="12.75" customHeight="1" x14ac:dyDescent="0.2">
      <c r="A283" s="30">
        <v>284</v>
      </c>
      <c r="B283" s="332">
        <v>279</v>
      </c>
      <c r="C283" s="331" t="s">
        <v>76</v>
      </c>
      <c r="D283" s="246" t="s">
        <v>4039</v>
      </c>
      <c r="E283" s="355" t="s">
        <v>4453</v>
      </c>
      <c r="F283" s="399" t="s">
        <v>4934</v>
      </c>
      <c r="G283" s="352" t="s">
        <v>3965</v>
      </c>
      <c r="H283" s="342" t="s">
        <v>3815</v>
      </c>
    </row>
    <row r="284" spans="1:8" ht="12.75" customHeight="1" x14ac:dyDescent="0.2">
      <c r="A284" s="30"/>
      <c r="B284" s="332">
        <v>280</v>
      </c>
      <c r="C284" s="331" t="s">
        <v>76</v>
      </c>
      <c r="D284" s="246" t="s">
        <v>4039</v>
      </c>
      <c r="E284" s="355" t="s">
        <v>4453</v>
      </c>
      <c r="F284" s="399" t="s">
        <v>3505</v>
      </c>
      <c r="G284" s="352" t="s">
        <v>4440</v>
      </c>
      <c r="H284" s="342" t="s">
        <v>3815</v>
      </c>
    </row>
    <row r="285" spans="1:8" ht="12.75" customHeight="1" x14ac:dyDescent="0.2">
      <c r="A285" s="30"/>
      <c r="B285" s="332">
        <v>281</v>
      </c>
      <c r="C285" s="331" t="s">
        <v>76</v>
      </c>
      <c r="D285" s="246" t="s">
        <v>4039</v>
      </c>
      <c r="E285" s="333" t="s">
        <v>3962</v>
      </c>
      <c r="F285" s="399" t="s">
        <v>63</v>
      </c>
      <c r="G285" s="352" t="s">
        <v>4441</v>
      </c>
      <c r="H285" s="342" t="s">
        <v>3819</v>
      </c>
    </row>
    <row r="286" spans="1:8" ht="12.75" customHeight="1" x14ac:dyDescent="0.2">
      <c r="A286" s="30"/>
      <c r="B286" s="332">
        <v>282</v>
      </c>
      <c r="C286" s="331" t="s">
        <v>76</v>
      </c>
      <c r="D286" s="246" t="s">
        <v>4039</v>
      </c>
      <c r="E286" s="333" t="s">
        <v>4186</v>
      </c>
      <c r="F286" s="399" t="s">
        <v>4957</v>
      </c>
      <c r="G286" s="352" t="s">
        <v>4442</v>
      </c>
      <c r="H286" s="342" t="s">
        <v>3814</v>
      </c>
    </row>
    <row r="287" spans="1:8" ht="12.75" customHeight="1" x14ac:dyDescent="0.2">
      <c r="A287" s="30">
        <v>285</v>
      </c>
      <c r="B287" s="332">
        <v>283</v>
      </c>
      <c r="C287" s="331" t="s">
        <v>76</v>
      </c>
      <c r="D287" s="246" t="s">
        <v>4093</v>
      </c>
      <c r="E287" s="333" t="s">
        <v>4186</v>
      </c>
      <c r="F287" s="399" t="s">
        <v>2083</v>
      </c>
      <c r="G287" s="352" t="s">
        <v>3841</v>
      </c>
      <c r="H287" s="342" t="s">
        <v>3811</v>
      </c>
    </row>
    <row r="288" spans="1:8" ht="12.75" customHeight="1" x14ac:dyDescent="0.2">
      <c r="A288" s="30">
        <v>286</v>
      </c>
      <c r="B288" s="332">
        <v>284</v>
      </c>
      <c r="C288" s="331" t="s">
        <v>76</v>
      </c>
      <c r="D288" s="246" t="s">
        <v>4093</v>
      </c>
      <c r="E288" s="333" t="s">
        <v>4186</v>
      </c>
      <c r="F288" s="399" t="s">
        <v>2083</v>
      </c>
      <c r="G288" s="352" t="s">
        <v>3966</v>
      </c>
      <c r="H288" s="342" t="s">
        <v>3811</v>
      </c>
    </row>
    <row r="289" spans="1:8" ht="12.75" customHeight="1" x14ac:dyDescent="0.2">
      <c r="A289" s="30">
        <v>287</v>
      </c>
      <c r="B289" s="332">
        <v>285</v>
      </c>
      <c r="C289" s="331" t="s">
        <v>76</v>
      </c>
      <c r="D289" s="246" t="s">
        <v>4093</v>
      </c>
      <c r="E289" s="333" t="s">
        <v>4186</v>
      </c>
      <c r="F289" s="399" t="s">
        <v>2083</v>
      </c>
      <c r="G289" s="352" t="s">
        <v>3967</v>
      </c>
      <c r="H289" s="342" t="s">
        <v>3811</v>
      </c>
    </row>
    <row r="290" spans="1:8" ht="12.75" customHeight="1" x14ac:dyDescent="0.2">
      <c r="A290" s="30">
        <v>288</v>
      </c>
      <c r="B290" s="332">
        <v>286</v>
      </c>
      <c r="C290" s="331" t="s">
        <v>76</v>
      </c>
      <c r="D290" s="246" t="s">
        <v>4093</v>
      </c>
      <c r="E290" s="333" t="s">
        <v>4186</v>
      </c>
      <c r="F290" s="399" t="s">
        <v>2083</v>
      </c>
      <c r="G290" s="352" t="s">
        <v>3786</v>
      </c>
      <c r="H290" s="342" t="s">
        <v>3811</v>
      </c>
    </row>
    <row r="291" spans="1:8" ht="12.75" customHeight="1" x14ac:dyDescent="0.2">
      <c r="A291" s="30">
        <v>289</v>
      </c>
      <c r="B291" s="332">
        <v>287</v>
      </c>
      <c r="C291" s="331" t="s">
        <v>76</v>
      </c>
      <c r="D291" s="246" t="s">
        <v>4093</v>
      </c>
      <c r="E291" s="333" t="s">
        <v>4186</v>
      </c>
      <c r="F291" s="399" t="s">
        <v>2083</v>
      </c>
      <c r="G291" s="352" t="s">
        <v>4449</v>
      </c>
      <c r="H291" s="342" t="s">
        <v>3811</v>
      </c>
    </row>
    <row r="292" spans="1:8" ht="12.75" customHeight="1" x14ac:dyDescent="0.2">
      <c r="A292" s="30">
        <v>290</v>
      </c>
      <c r="B292" s="332">
        <v>288</v>
      </c>
      <c r="C292" s="331" t="s">
        <v>76</v>
      </c>
      <c r="D292" s="246" t="s">
        <v>4093</v>
      </c>
      <c r="E292" s="333" t="s">
        <v>4186</v>
      </c>
      <c r="F292" s="399" t="s">
        <v>2083</v>
      </c>
      <c r="G292" s="352" t="s">
        <v>3825</v>
      </c>
      <c r="H292" s="342" t="s">
        <v>3811</v>
      </c>
    </row>
    <row r="293" spans="1:8" ht="12.75" customHeight="1" x14ac:dyDescent="0.2">
      <c r="A293" s="30">
        <v>291</v>
      </c>
      <c r="B293" s="332">
        <v>289</v>
      </c>
      <c r="C293" s="331" t="s">
        <v>76</v>
      </c>
      <c r="D293" s="246" t="s">
        <v>4093</v>
      </c>
      <c r="E293" s="333" t="s">
        <v>4186</v>
      </c>
      <c r="F293" s="399" t="s">
        <v>2083</v>
      </c>
      <c r="G293" s="352" t="s">
        <v>3842</v>
      </c>
      <c r="H293" s="342" t="s">
        <v>3811</v>
      </c>
    </row>
    <row r="294" spans="1:8" ht="12.75" customHeight="1" x14ac:dyDescent="0.2">
      <c r="A294" s="30">
        <v>292</v>
      </c>
      <c r="B294" s="332">
        <v>290</v>
      </c>
      <c r="C294" s="331" t="s">
        <v>76</v>
      </c>
      <c r="D294" s="246" t="s">
        <v>4093</v>
      </c>
      <c r="E294" s="333" t="s">
        <v>4186</v>
      </c>
      <c r="F294" s="399" t="s">
        <v>2083</v>
      </c>
      <c r="G294" s="352" t="s">
        <v>3843</v>
      </c>
      <c r="H294" s="347" t="s">
        <v>3811</v>
      </c>
    </row>
    <row r="295" spans="1:8" ht="12.75" customHeight="1" x14ac:dyDescent="0.2">
      <c r="A295" s="30">
        <v>293</v>
      </c>
      <c r="B295" s="332">
        <v>291</v>
      </c>
      <c r="C295" s="331" t="s">
        <v>76</v>
      </c>
      <c r="D295" s="246" t="s">
        <v>4093</v>
      </c>
      <c r="E295" s="333" t="s">
        <v>4186</v>
      </c>
      <c r="F295" s="399" t="s">
        <v>2083</v>
      </c>
      <c r="G295" s="352" t="s">
        <v>3787</v>
      </c>
      <c r="H295" s="347" t="s">
        <v>3811</v>
      </c>
    </row>
    <row r="296" spans="1:8" ht="12.75" customHeight="1" x14ac:dyDescent="0.2">
      <c r="A296" s="30">
        <v>294</v>
      </c>
      <c r="B296" s="332">
        <v>292</v>
      </c>
      <c r="C296" s="331" t="s">
        <v>76</v>
      </c>
      <c r="D296" s="246" t="s">
        <v>4093</v>
      </c>
      <c r="E296" s="333" t="s">
        <v>4186</v>
      </c>
      <c r="F296" s="399" t="s">
        <v>2083</v>
      </c>
      <c r="G296" s="330" t="s">
        <v>3788</v>
      </c>
      <c r="H296" s="347" t="s">
        <v>3811</v>
      </c>
    </row>
    <row r="297" spans="1:8" ht="12.75" customHeight="1" x14ac:dyDescent="0.2">
      <c r="A297" s="30">
        <v>295</v>
      </c>
      <c r="B297" s="332">
        <v>293</v>
      </c>
      <c r="C297" s="331" t="s">
        <v>76</v>
      </c>
      <c r="D297" s="246" t="s">
        <v>4093</v>
      </c>
      <c r="E297" s="333" t="s">
        <v>4186</v>
      </c>
      <c r="F297" s="399" t="s">
        <v>1</v>
      </c>
      <c r="G297" s="352" t="s">
        <v>3789</v>
      </c>
      <c r="H297" s="347" t="s">
        <v>3811</v>
      </c>
    </row>
    <row r="298" spans="1:8" ht="12.75" customHeight="1" x14ac:dyDescent="0.2">
      <c r="A298" s="30">
        <v>296</v>
      </c>
      <c r="B298" s="332">
        <v>294</v>
      </c>
      <c r="C298" s="331" t="s">
        <v>76</v>
      </c>
      <c r="D298" s="246" t="s">
        <v>4093</v>
      </c>
      <c r="E298" s="355" t="s">
        <v>4453</v>
      </c>
      <c r="F298" s="399" t="s">
        <v>395</v>
      </c>
      <c r="G298" s="352" t="s">
        <v>3790</v>
      </c>
      <c r="H298" s="347" t="s">
        <v>3815</v>
      </c>
    </row>
    <row r="299" spans="1:8" ht="12.75" customHeight="1" x14ac:dyDescent="0.2">
      <c r="A299" s="30">
        <v>297</v>
      </c>
      <c r="B299" s="332">
        <v>295</v>
      </c>
      <c r="C299" s="331" t="s">
        <v>76</v>
      </c>
      <c r="D299" s="246" t="s">
        <v>4093</v>
      </c>
      <c r="E299" s="355" t="s">
        <v>4453</v>
      </c>
      <c r="F299" s="399" t="s">
        <v>129</v>
      </c>
      <c r="G299" s="352" t="s">
        <v>3844</v>
      </c>
      <c r="H299" s="342" t="s">
        <v>3815</v>
      </c>
    </row>
    <row r="300" spans="1:8" ht="12.75" customHeight="1" x14ac:dyDescent="0.2">
      <c r="A300" s="30">
        <v>298</v>
      </c>
      <c r="B300" s="332">
        <v>296</v>
      </c>
      <c r="C300" s="331" t="s">
        <v>76</v>
      </c>
      <c r="D300" s="246" t="s">
        <v>4093</v>
      </c>
      <c r="E300" s="355" t="s">
        <v>4453</v>
      </c>
      <c r="F300" s="399" t="s">
        <v>217</v>
      </c>
      <c r="G300" s="352" t="s">
        <v>3791</v>
      </c>
      <c r="H300" s="342" t="s">
        <v>3817</v>
      </c>
    </row>
    <row r="301" spans="1:8" ht="12.75" customHeight="1" x14ac:dyDescent="0.2">
      <c r="A301" s="30">
        <v>299</v>
      </c>
      <c r="B301" s="332">
        <v>297</v>
      </c>
      <c r="C301" s="331" t="s">
        <v>76</v>
      </c>
      <c r="D301" s="246" t="s">
        <v>4093</v>
      </c>
      <c r="E301" s="355" t="s">
        <v>4453</v>
      </c>
      <c r="F301" s="399" t="s">
        <v>4935</v>
      </c>
      <c r="G301" s="352" t="s">
        <v>3845</v>
      </c>
      <c r="H301" s="342" t="s">
        <v>3817</v>
      </c>
    </row>
    <row r="302" spans="1:8" ht="12.75" customHeight="1" x14ac:dyDescent="0.2">
      <c r="A302" s="30">
        <v>300</v>
      </c>
      <c r="B302" s="332">
        <v>298</v>
      </c>
      <c r="C302" s="331" t="s">
        <v>76</v>
      </c>
      <c r="D302" s="246" t="s">
        <v>4093</v>
      </c>
      <c r="E302" s="333" t="s">
        <v>4186</v>
      </c>
      <c r="F302" s="399" t="s">
        <v>393</v>
      </c>
      <c r="G302" s="352" t="s">
        <v>3846</v>
      </c>
      <c r="H302" s="342" t="s">
        <v>3812</v>
      </c>
    </row>
    <row r="303" spans="1:8" ht="12.75" customHeight="1" x14ac:dyDescent="0.2">
      <c r="A303" s="30">
        <v>301</v>
      </c>
      <c r="B303" s="332">
        <v>299</v>
      </c>
      <c r="C303" s="331" t="s">
        <v>76</v>
      </c>
      <c r="D303" s="246" t="s">
        <v>4093</v>
      </c>
      <c r="E303" s="333" t="s">
        <v>4186</v>
      </c>
      <c r="F303" s="399" t="s">
        <v>231</v>
      </c>
      <c r="G303" s="352" t="s">
        <v>3792</v>
      </c>
      <c r="H303" s="347" t="s">
        <v>3814</v>
      </c>
    </row>
    <row r="304" spans="1:8" ht="12.75" customHeight="1" x14ac:dyDescent="0.2">
      <c r="A304" s="30">
        <v>302</v>
      </c>
      <c r="B304" s="332">
        <v>300</v>
      </c>
      <c r="C304" s="331" t="s">
        <v>76</v>
      </c>
      <c r="D304" s="246" t="s">
        <v>4093</v>
      </c>
      <c r="E304" s="333" t="s">
        <v>4186</v>
      </c>
      <c r="F304" s="399" t="s">
        <v>341</v>
      </c>
      <c r="G304" s="352" t="s">
        <v>3793</v>
      </c>
      <c r="H304" s="347" t="s">
        <v>3814</v>
      </c>
    </row>
    <row r="305" spans="1:8" ht="12.75" customHeight="1" x14ac:dyDescent="0.2">
      <c r="A305" s="30">
        <v>303</v>
      </c>
      <c r="B305" s="332">
        <v>301</v>
      </c>
      <c r="C305" s="331" t="s">
        <v>76</v>
      </c>
      <c r="D305" s="246" t="s">
        <v>4093</v>
      </c>
      <c r="E305" s="333" t="s">
        <v>4186</v>
      </c>
      <c r="F305" s="398" t="s">
        <v>544</v>
      </c>
      <c r="G305" s="352" t="s">
        <v>3794</v>
      </c>
      <c r="H305" s="347" t="s">
        <v>3813</v>
      </c>
    </row>
    <row r="306" spans="1:8" ht="12.75" customHeight="1" x14ac:dyDescent="0.2">
      <c r="A306" s="30">
        <v>304</v>
      </c>
      <c r="B306" s="332">
        <v>302</v>
      </c>
      <c r="C306" s="331" t="s">
        <v>76</v>
      </c>
      <c r="D306" s="246" t="s">
        <v>4093</v>
      </c>
      <c r="E306" s="333" t="s">
        <v>4186</v>
      </c>
      <c r="F306" s="399" t="s">
        <v>161</v>
      </c>
      <c r="G306" s="352" t="s">
        <v>3807</v>
      </c>
      <c r="H306" s="347" t="s">
        <v>3813</v>
      </c>
    </row>
    <row r="307" spans="1:8" ht="12.75" customHeight="1" x14ac:dyDescent="0.2">
      <c r="A307" s="30">
        <v>305</v>
      </c>
      <c r="B307" s="332">
        <v>303</v>
      </c>
      <c r="C307" s="331" t="s">
        <v>76</v>
      </c>
      <c r="D307" s="246" t="s">
        <v>4093</v>
      </c>
      <c r="E307" s="333" t="s">
        <v>4186</v>
      </c>
      <c r="F307" s="399" t="s">
        <v>161</v>
      </c>
      <c r="G307" s="352" t="s">
        <v>3795</v>
      </c>
      <c r="H307" s="347" t="s">
        <v>3813</v>
      </c>
    </row>
    <row r="308" spans="1:8" ht="12.75" customHeight="1" x14ac:dyDescent="0.2">
      <c r="A308" s="30">
        <v>306</v>
      </c>
      <c r="B308" s="332">
        <v>304</v>
      </c>
      <c r="C308" s="331" t="s">
        <v>76</v>
      </c>
      <c r="D308" s="246" t="s">
        <v>4093</v>
      </c>
      <c r="E308" s="333" t="s">
        <v>4186</v>
      </c>
      <c r="F308" s="399" t="s">
        <v>341</v>
      </c>
      <c r="G308" s="352" t="s">
        <v>3968</v>
      </c>
      <c r="H308" s="347" t="s">
        <v>3814</v>
      </c>
    </row>
    <row r="309" spans="1:8" ht="12.75" customHeight="1" x14ac:dyDescent="0.2">
      <c r="A309" s="30">
        <v>307</v>
      </c>
      <c r="B309" s="332">
        <v>305</v>
      </c>
      <c r="C309" s="331" t="s">
        <v>76</v>
      </c>
      <c r="D309" s="246" t="s">
        <v>4093</v>
      </c>
      <c r="E309" s="333" t="s">
        <v>4186</v>
      </c>
      <c r="F309" s="399" t="s">
        <v>64</v>
      </c>
      <c r="G309" s="352" t="s">
        <v>3796</v>
      </c>
      <c r="H309" s="347" t="s">
        <v>3813</v>
      </c>
    </row>
    <row r="310" spans="1:8" ht="12.75" customHeight="1" x14ac:dyDescent="0.2">
      <c r="A310" s="30">
        <v>308</v>
      </c>
      <c r="B310" s="332">
        <v>306</v>
      </c>
      <c r="C310" s="331" t="s">
        <v>76</v>
      </c>
      <c r="D310" s="246" t="s">
        <v>4093</v>
      </c>
      <c r="E310" s="333" t="s">
        <v>3962</v>
      </c>
      <c r="F310" s="399" t="s">
        <v>502</v>
      </c>
      <c r="G310" s="352" t="s">
        <v>3797</v>
      </c>
      <c r="H310" s="347" t="s">
        <v>3819</v>
      </c>
    </row>
    <row r="311" spans="1:8" ht="12.75" customHeight="1" x14ac:dyDescent="0.2">
      <c r="A311" s="30">
        <v>309</v>
      </c>
      <c r="B311" s="332">
        <v>307</v>
      </c>
      <c r="C311" s="331" t="s">
        <v>76</v>
      </c>
      <c r="D311" s="246" t="s">
        <v>4093</v>
      </c>
      <c r="E311" s="333" t="s">
        <v>4186</v>
      </c>
      <c r="F311" s="399" t="s">
        <v>2083</v>
      </c>
      <c r="G311" s="352" t="s">
        <v>3969</v>
      </c>
      <c r="H311" s="347" t="s">
        <v>3811</v>
      </c>
    </row>
    <row r="312" spans="1:8" ht="12.75" customHeight="1" x14ac:dyDescent="0.2">
      <c r="A312" s="30">
        <v>310</v>
      </c>
      <c r="B312" s="332">
        <v>308</v>
      </c>
      <c r="C312" s="331" t="s">
        <v>76</v>
      </c>
      <c r="D312" s="246" t="s">
        <v>4093</v>
      </c>
      <c r="E312" s="333" t="s">
        <v>4186</v>
      </c>
      <c r="F312" s="399" t="s">
        <v>4195</v>
      </c>
      <c r="G312" s="352" t="s">
        <v>4372</v>
      </c>
      <c r="H312" s="347" t="s">
        <v>3814</v>
      </c>
    </row>
    <row r="313" spans="1:8" ht="12.75" customHeight="1" x14ac:dyDescent="0.2">
      <c r="A313" s="30">
        <v>311</v>
      </c>
      <c r="B313" s="332">
        <v>309</v>
      </c>
      <c r="C313" s="331" t="s">
        <v>76</v>
      </c>
      <c r="D313" s="246" t="s">
        <v>4093</v>
      </c>
      <c r="E313" s="355" t="s">
        <v>4453</v>
      </c>
      <c r="F313" s="399" t="s">
        <v>4934</v>
      </c>
      <c r="G313" s="352" t="s">
        <v>3798</v>
      </c>
      <c r="H313" s="342" t="s">
        <v>3815</v>
      </c>
    </row>
    <row r="314" spans="1:8" ht="12.75" customHeight="1" x14ac:dyDescent="0.2">
      <c r="A314" s="30">
        <v>312</v>
      </c>
      <c r="B314" s="332">
        <v>310</v>
      </c>
      <c r="C314" s="331" t="s">
        <v>76</v>
      </c>
      <c r="D314" s="246" t="s">
        <v>4093</v>
      </c>
      <c r="E314" s="355" t="s">
        <v>4453</v>
      </c>
      <c r="F314" s="399" t="s">
        <v>3720</v>
      </c>
      <c r="G314" s="352" t="s">
        <v>3799</v>
      </c>
      <c r="H314" s="342" t="s">
        <v>3815</v>
      </c>
    </row>
    <row r="315" spans="1:8" ht="12.75" customHeight="1" x14ac:dyDescent="0.2">
      <c r="A315" s="30">
        <v>313</v>
      </c>
      <c r="B315" s="332">
        <v>311</v>
      </c>
      <c r="C315" s="331" t="s">
        <v>76</v>
      </c>
      <c r="D315" s="246" t="s">
        <v>4093</v>
      </c>
      <c r="E315" s="333" t="s">
        <v>4186</v>
      </c>
      <c r="F315" s="399" t="s">
        <v>341</v>
      </c>
      <c r="G315" s="352" t="s">
        <v>3800</v>
      </c>
      <c r="H315" s="342" t="s">
        <v>3814</v>
      </c>
    </row>
    <row r="316" spans="1:8" ht="12.75" customHeight="1" x14ac:dyDescent="0.2">
      <c r="A316" s="30">
        <v>314</v>
      </c>
      <c r="B316" s="332">
        <v>312</v>
      </c>
      <c r="C316" s="331" t="s">
        <v>76</v>
      </c>
      <c r="D316" s="246" t="s">
        <v>4093</v>
      </c>
      <c r="E316" s="333" t="s">
        <v>4186</v>
      </c>
      <c r="F316" s="399" t="s">
        <v>393</v>
      </c>
      <c r="G316" s="352" t="s">
        <v>3801</v>
      </c>
      <c r="H316" s="342" t="s">
        <v>3812</v>
      </c>
    </row>
    <row r="317" spans="1:8" ht="12.75" customHeight="1" x14ac:dyDescent="0.2">
      <c r="A317" s="30">
        <v>315</v>
      </c>
      <c r="B317" s="332">
        <v>313</v>
      </c>
      <c r="C317" s="331" t="s">
        <v>76</v>
      </c>
      <c r="D317" s="246" t="s">
        <v>4093</v>
      </c>
      <c r="E317" s="333" t="s">
        <v>4186</v>
      </c>
      <c r="F317" s="399" t="s">
        <v>2083</v>
      </c>
      <c r="G317" s="352" t="s">
        <v>3970</v>
      </c>
      <c r="H317" s="342" t="s">
        <v>3811</v>
      </c>
    </row>
    <row r="318" spans="1:8" ht="12.75" customHeight="1" x14ac:dyDescent="0.2">
      <c r="A318" s="30">
        <v>316</v>
      </c>
      <c r="B318" s="332">
        <v>314</v>
      </c>
      <c r="C318" s="331" t="s">
        <v>76</v>
      </c>
      <c r="D318" s="246" t="s">
        <v>4093</v>
      </c>
      <c r="E318" s="333" t="s">
        <v>4186</v>
      </c>
      <c r="F318" s="399" t="s">
        <v>2083</v>
      </c>
      <c r="G318" s="352" t="s">
        <v>3802</v>
      </c>
      <c r="H318" s="347" t="s">
        <v>3811</v>
      </c>
    </row>
    <row r="319" spans="1:8" ht="12.75" customHeight="1" x14ac:dyDescent="0.2">
      <c r="A319" s="30">
        <v>317</v>
      </c>
      <c r="B319" s="332">
        <v>315</v>
      </c>
      <c r="C319" s="331" t="s">
        <v>76</v>
      </c>
      <c r="D319" s="246" t="s">
        <v>4093</v>
      </c>
      <c r="E319" s="333" t="s">
        <v>3658</v>
      </c>
      <c r="F319" s="399" t="s">
        <v>4956</v>
      </c>
      <c r="G319" s="352" t="s">
        <v>3803</v>
      </c>
      <c r="H319" s="347" t="s">
        <v>3818</v>
      </c>
    </row>
    <row r="320" spans="1:8" ht="12.75" customHeight="1" x14ac:dyDescent="0.2">
      <c r="A320" s="30">
        <v>318</v>
      </c>
      <c r="B320" s="332">
        <v>316</v>
      </c>
      <c r="C320" s="331" t="s">
        <v>76</v>
      </c>
      <c r="D320" s="246" t="s">
        <v>4093</v>
      </c>
      <c r="E320" s="355" t="s">
        <v>4453</v>
      </c>
      <c r="F320" s="399" t="s">
        <v>3505</v>
      </c>
      <c r="G320" s="352" t="s">
        <v>3804</v>
      </c>
      <c r="H320" s="347" t="s">
        <v>3815</v>
      </c>
    </row>
    <row r="321" spans="1:8" ht="12.75" customHeight="1" x14ac:dyDescent="0.2">
      <c r="A321" s="30">
        <v>319</v>
      </c>
      <c r="B321" s="332">
        <v>317</v>
      </c>
      <c r="C321" s="331" t="s">
        <v>76</v>
      </c>
      <c r="D321" s="246" t="s">
        <v>4093</v>
      </c>
      <c r="E321" s="333" t="s">
        <v>3962</v>
      </c>
      <c r="F321" s="399" t="s">
        <v>63</v>
      </c>
      <c r="G321" s="352" t="s">
        <v>3805</v>
      </c>
      <c r="H321" s="347" t="s">
        <v>3819</v>
      </c>
    </row>
    <row r="322" spans="1:8" ht="12.75" customHeight="1" x14ac:dyDescent="0.2">
      <c r="A322" s="30">
        <v>320</v>
      </c>
      <c r="B322" s="332">
        <v>318</v>
      </c>
      <c r="C322" s="331" t="s">
        <v>76</v>
      </c>
      <c r="D322" s="246" t="s">
        <v>4093</v>
      </c>
      <c r="E322" s="333" t="s">
        <v>3962</v>
      </c>
      <c r="F322" s="399" t="s">
        <v>3926</v>
      </c>
      <c r="G322" s="352" t="s">
        <v>3971</v>
      </c>
      <c r="H322" s="347" t="s">
        <v>3819</v>
      </c>
    </row>
    <row r="323" spans="1:8" ht="12.75" customHeight="1" x14ac:dyDescent="0.2">
      <c r="A323" s="30">
        <v>321</v>
      </c>
      <c r="B323" s="332">
        <v>319</v>
      </c>
      <c r="C323" s="331" t="s">
        <v>76</v>
      </c>
      <c r="D323" s="246" t="s">
        <v>4093</v>
      </c>
      <c r="E323" s="333" t="s">
        <v>4471</v>
      </c>
      <c r="F323" s="398" t="s">
        <v>4964</v>
      </c>
      <c r="G323" s="352" t="s">
        <v>3806</v>
      </c>
      <c r="H323" s="347" t="s">
        <v>3816</v>
      </c>
    </row>
    <row r="324" spans="1:8" ht="12.75" customHeight="1" x14ac:dyDescent="0.2">
      <c r="A324" s="30">
        <v>322</v>
      </c>
      <c r="B324" s="332">
        <v>320</v>
      </c>
      <c r="C324" s="331" t="s">
        <v>76</v>
      </c>
      <c r="D324" s="246" t="s">
        <v>4093</v>
      </c>
      <c r="E324" s="333" t="s">
        <v>4186</v>
      </c>
      <c r="F324" s="399" t="s">
        <v>3912</v>
      </c>
      <c r="G324" s="352" t="s">
        <v>3972</v>
      </c>
      <c r="H324" s="347" t="s">
        <v>3813</v>
      </c>
    </row>
    <row r="325" spans="1:8" ht="12.75" customHeight="1" x14ac:dyDescent="0.2">
      <c r="A325" s="30">
        <v>323</v>
      </c>
      <c r="B325" s="332">
        <v>321</v>
      </c>
      <c r="C325" s="331" t="s">
        <v>76</v>
      </c>
      <c r="D325" s="246" t="s">
        <v>4093</v>
      </c>
      <c r="E325" s="333" t="s">
        <v>4186</v>
      </c>
      <c r="F325" s="399" t="s">
        <v>3973</v>
      </c>
      <c r="G325" s="352" t="s">
        <v>3808</v>
      </c>
      <c r="H325" s="347" t="s">
        <v>3814</v>
      </c>
    </row>
    <row r="326" spans="1:8" ht="12.75" customHeight="1" x14ac:dyDescent="0.2">
      <c r="A326" s="30">
        <v>324</v>
      </c>
      <c r="B326" s="332">
        <v>322</v>
      </c>
      <c r="C326" s="331" t="s">
        <v>76</v>
      </c>
      <c r="D326" s="246" t="s">
        <v>4093</v>
      </c>
      <c r="E326" s="333" t="s">
        <v>3962</v>
      </c>
      <c r="F326" s="399" t="s">
        <v>4958</v>
      </c>
      <c r="G326" s="352" t="s">
        <v>4373</v>
      </c>
      <c r="H326" s="347" t="s">
        <v>3819</v>
      </c>
    </row>
    <row r="327" spans="1:8" ht="12.75" customHeight="1" x14ac:dyDescent="0.2">
      <c r="A327" s="30">
        <v>326</v>
      </c>
      <c r="B327" s="332">
        <v>323</v>
      </c>
      <c r="C327" s="331" t="s">
        <v>76</v>
      </c>
      <c r="D327" s="246" t="s">
        <v>4031</v>
      </c>
      <c r="E327" s="333" t="s">
        <v>4186</v>
      </c>
      <c r="F327" s="399" t="s">
        <v>2083</v>
      </c>
      <c r="G327" s="352" t="s">
        <v>3974</v>
      </c>
      <c r="H327" s="347" t="s">
        <v>3811</v>
      </c>
    </row>
    <row r="328" spans="1:8" ht="12.75" customHeight="1" x14ac:dyDescent="0.2">
      <c r="A328" s="30">
        <v>327</v>
      </c>
      <c r="B328" s="332">
        <v>324</v>
      </c>
      <c r="C328" s="331" t="s">
        <v>76</v>
      </c>
      <c r="D328" s="246" t="s">
        <v>4031</v>
      </c>
      <c r="E328" s="333" t="s">
        <v>4186</v>
      </c>
      <c r="F328" s="399" t="s">
        <v>2083</v>
      </c>
      <c r="G328" s="352" t="s">
        <v>3975</v>
      </c>
      <c r="H328" s="347" t="s">
        <v>3811</v>
      </c>
    </row>
    <row r="329" spans="1:8" ht="12.75" customHeight="1" x14ac:dyDescent="0.2">
      <c r="A329" s="30">
        <v>328</v>
      </c>
      <c r="B329" s="332">
        <v>325</v>
      </c>
      <c r="C329" s="331" t="s">
        <v>76</v>
      </c>
      <c r="D329" s="246" t="s">
        <v>4031</v>
      </c>
      <c r="E329" s="333" t="s">
        <v>4186</v>
      </c>
      <c r="F329" s="399" t="s">
        <v>2083</v>
      </c>
      <c r="G329" s="352" t="s">
        <v>3976</v>
      </c>
      <c r="H329" s="347" t="s">
        <v>3811</v>
      </c>
    </row>
    <row r="330" spans="1:8" ht="12.75" customHeight="1" x14ac:dyDescent="0.2">
      <c r="A330" s="30">
        <v>329</v>
      </c>
      <c r="B330" s="332">
        <v>326</v>
      </c>
      <c r="C330" s="331" t="s">
        <v>76</v>
      </c>
      <c r="D330" s="246" t="s">
        <v>4031</v>
      </c>
      <c r="E330" s="333" t="s">
        <v>4186</v>
      </c>
      <c r="F330" s="399" t="s">
        <v>2083</v>
      </c>
      <c r="G330" s="352" t="s">
        <v>3977</v>
      </c>
      <c r="H330" s="347" t="s">
        <v>3811</v>
      </c>
    </row>
    <row r="331" spans="1:8" ht="12.75" customHeight="1" x14ac:dyDescent="0.2">
      <c r="A331" s="30">
        <v>330</v>
      </c>
      <c r="B331" s="332">
        <v>327</v>
      </c>
      <c r="C331" s="331" t="s">
        <v>76</v>
      </c>
      <c r="D331" s="246" t="s">
        <v>4031</v>
      </c>
      <c r="E331" s="333" t="s">
        <v>4186</v>
      </c>
      <c r="F331" s="399" t="s">
        <v>2083</v>
      </c>
      <c r="G331" s="352" t="s">
        <v>3782</v>
      </c>
      <c r="H331" s="347" t="s">
        <v>3811</v>
      </c>
    </row>
    <row r="332" spans="1:8" ht="12.75" customHeight="1" x14ac:dyDescent="0.2">
      <c r="A332" s="30">
        <v>331</v>
      </c>
      <c r="B332" s="332">
        <v>328</v>
      </c>
      <c r="C332" s="331" t="s">
        <v>76</v>
      </c>
      <c r="D332" s="246" t="s">
        <v>4031</v>
      </c>
      <c r="E332" s="333" t="s">
        <v>4186</v>
      </c>
      <c r="F332" s="399" t="s">
        <v>2083</v>
      </c>
      <c r="G332" s="352" t="s">
        <v>3978</v>
      </c>
      <c r="H332" s="347" t="s">
        <v>3811</v>
      </c>
    </row>
    <row r="333" spans="1:8" ht="12.75" customHeight="1" x14ac:dyDescent="0.2">
      <c r="A333" s="30">
        <v>332</v>
      </c>
      <c r="B333" s="332">
        <v>329</v>
      </c>
      <c r="C333" s="331" t="s">
        <v>76</v>
      </c>
      <c r="D333" s="246" t="s">
        <v>4031</v>
      </c>
      <c r="E333" s="333" t="s">
        <v>4186</v>
      </c>
      <c r="F333" s="399" t="s">
        <v>393</v>
      </c>
      <c r="G333" s="352" t="s">
        <v>3769</v>
      </c>
      <c r="H333" s="347" t="s">
        <v>3812</v>
      </c>
    </row>
    <row r="334" spans="1:8" ht="12.75" customHeight="1" x14ac:dyDescent="0.2">
      <c r="A334" s="30">
        <v>333</v>
      </c>
      <c r="B334" s="332">
        <v>330</v>
      </c>
      <c r="C334" s="331" t="s">
        <v>76</v>
      </c>
      <c r="D334" s="246" t="s">
        <v>4031</v>
      </c>
      <c r="E334" s="333" t="s">
        <v>4186</v>
      </c>
      <c r="F334" s="399" t="s">
        <v>3942</v>
      </c>
      <c r="G334" s="352" t="s">
        <v>3847</v>
      </c>
      <c r="H334" s="347" t="s">
        <v>3812</v>
      </c>
    </row>
    <row r="335" spans="1:8" ht="12.75" customHeight="1" x14ac:dyDescent="0.2">
      <c r="A335" s="30">
        <v>334</v>
      </c>
      <c r="B335" s="332">
        <v>331</v>
      </c>
      <c r="C335" s="331" t="s">
        <v>76</v>
      </c>
      <c r="D335" s="246" t="s">
        <v>4031</v>
      </c>
      <c r="E335" s="333" t="s">
        <v>4186</v>
      </c>
      <c r="F335" s="399" t="s">
        <v>3940</v>
      </c>
      <c r="G335" s="352" t="s">
        <v>3979</v>
      </c>
      <c r="H335" s="347" t="s">
        <v>3812</v>
      </c>
    </row>
    <row r="336" spans="1:8" ht="12.75" customHeight="1" x14ac:dyDescent="0.2">
      <c r="A336" s="30">
        <v>335</v>
      </c>
      <c r="B336" s="332">
        <v>332</v>
      </c>
      <c r="C336" s="331" t="s">
        <v>76</v>
      </c>
      <c r="D336" s="246" t="s">
        <v>4031</v>
      </c>
      <c r="E336" s="333" t="s">
        <v>4186</v>
      </c>
      <c r="F336" s="399" t="s">
        <v>64</v>
      </c>
      <c r="G336" s="352" t="s">
        <v>3783</v>
      </c>
      <c r="H336" s="347" t="s">
        <v>3813</v>
      </c>
    </row>
    <row r="337" spans="1:8" ht="12.75" customHeight="1" x14ac:dyDescent="0.2">
      <c r="A337" s="30">
        <v>336</v>
      </c>
      <c r="B337" s="332">
        <v>333</v>
      </c>
      <c r="C337" s="331" t="s">
        <v>76</v>
      </c>
      <c r="D337" s="246" t="s">
        <v>4031</v>
      </c>
      <c r="E337" s="333" t="s">
        <v>4186</v>
      </c>
      <c r="F337" s="399" t="s">
        <v>341</v>
      </c>
      <c r="G337" s="352" t="s">
        <v>3810</v>
      </c>
      <c r="H337" s="347" t="s">
        <v>3814</v>
      </c>
    </row>
    <row r="338" spans="1:8" ht="12.75" customHeight="1" x14ac:dyDescent="0.2">
      <c r="A338" s="30">
        <v>337</v>
      </c>
      <c r="B338" s="332">
        <v>334</v>
      </c>
      <c r="C338" s="331" t="s">
        <v>76</v>
      </c>
      <c r="D338" s="246" t="s">
        <v>4031</v>
      </c>
      <c r="E338" s="333" t="s">
        <v>4186</v>
      </c>
      <c r="F338" s="399" t="s">
        <v>161</v>
      </c>
      <c r="G338" s="352" t="s">
        <v>3770</v>
      </c>
      <c r="H338" s="347" t="s">
        <v>3813</v>
      </c>
    </row>
    <row r="339" spans="1:8" ht="12.75" customHeight="1" x14ac:dyDescent="0.2">
      <c r="A339" s="30">
        <v>338</v>
      </c>
      <c r="B339" s="332">
        <v>335</v>
      </c>
      <c r="C339" s="334" t="s">
        <v>76</v>
      </c>
      <c r="D339" s="335" t="s">
        <v>4031</v>
      </c>
      <c r="E339" s="346" t="s">
        <v>4471</v>
      </c>
      <c r="F339" s="398" t="s">
        <v>4964</v>
      </c>
      <c r="G339" s="353" t="s">
        <v>4374</v>
      </c>
      <c r="H339" s="342" t="s">
        <v>3816</v>
      </c>
    </row>
    <row r="340" spans="1:8" ht="12.75" customHeight="1" x14ac:dyDescent="0.2">
      <c r="A340" s="30">
        <v>340</v>
      </c>
      <c r="B340" s="332">
        <v>336</v>
      </c>
      <c r="C340" s="331" t="s">
        <v>76</v>
      </c>
      <c r="D340" s="246" t="s">
        <v>4031</v>
      </c>
      <c r="E340" s="333" t="s">
        <v>4186</v>
      </c>
      <c r="F340" s="399" t="s">
        <v>2083</v>
      </c>
      <c r="G340" s="352" t="s">
        <v>4375</v>
      </c>
      <c r="H340" s="347" t="s">
        <v>3811</v>
      </c>
    </row>
    <row r="341" spans="1:8" ht="12.75" customHeight="1" x14ac:dyDescent="0.2">
      <c r="A341" s="30">
        <v>341</v>
      </c>
      <c r="B341" s="332">
        <v>337</v>
      </c>
      <c r="C341" s="331" t="s">
        <v>76</v>
      </c>
      <c r="D341" s="246" t="s">
        <v>4031</v>
      </c>
      <c r="E341" s="355" t="s">
        <v>4453</v>
      </c>
      <c r="F341" s="399" t="s">
        <v>217</v>
      </c>
      <c r="G341" s="352" t="s">
        <v>3784</v>
      </c>
      <c r="H341" s="347" t="s">
        <v>3817</v>
      </c>
    </row>
    <row r="342" spans="1:8" ht="12.75" customHeight="1" x14ac:dyDescent="0.2">
      <c r="A342" s="30">
        <v>343</v>
      </c>
      <c r="B342" s="332">
        <v>338</v>
      </c>
      <c r="C342" s="331" t="s">
        <v>76</v>
      </c>
      <c r="D342" s="246" t="s">
        <v>4031</v>
      </c>
      <c r="E342" s="333" t="s">
        <v>3962</v>
      </c>
      <c r="F342" s="399" t="s">
        <v>3926</v>
      </c>
      <c r="G342" s="352" t="s">
        <v>3980</v>
      </c>
      <c r="H342" s="347" t="s">
        <v>3819</v>
      </c>
    </row>
    <row r="343" spans="1:8" ht="12.75" customHeight="1" x14ac:dyDescent="0.2">
      <c r="A343" s="30">
        <v>344</v>
      </c>
      <c r="B343" s="332">
        <v>339</v>
      </c>
      <c r="C343" s="331" t="s">
        <v>76</v>
      </c>
      <c r="D343" s="246" t="s">
        <v>4031</v>
      </c>
      <c r="E343" s="333" t="s">
        <v>4186</v>
      </c>
      <c r="F343" s="399" t="s">
        <v>231</v>
      </c>
      <c r="G343" s="352" t="s">
        <v>3981</v>
      </c>
      <c r="H343" s="347" t="s">
        <v>3814</v>
      </c>
    </row>
    <row r="344" spans="1:8" ht="12.75" customHeight="1" x14ac:dyDescent="0.2">
      <c r="A344" s="30">
        <v>345</v>
      </c>
      <c r="B344" s="332">
        <v>340</v>
      </c>
      <c r="C344" s="331" t="s">
        <v>76</v>
      </c>
      <c r="D344" s="246" t="s">
        <v>4031</v>
      </c>
      <c r="E344" s="333" t="s">
        <v>4186</v>
      </c>
      <c r="F344" s="398" t="s">
        <v>544</v>
      </c>
      <c r="G344" s="352" t="s">
        <v>4437</v>
      </c>
      <c r="H344" s="347" t="s">
        <v>3813</v>
      </c>
    </row>
    <row r="345" spans="1:8" ht="12.75" customHeight="1" x14ac:dyDescent="0.2">
      <c r="A345" s="30">
        <v>346</v>
      </c>
      <c r="B345" s="332">
        <v>341</v>
      </c>
      <c r="C345" s="334" t="s">
        <v>76</v>
      </c>
      <c r="D345" s="335" t="s">
        <v>4031</v>
      </c>
      <c r="E345" s="355" t="s">
        <v>4453</v>
      </c>
      <c r="F345" s="400" t="s">
        <v>129</v>
      </c>
      <c r="G345" s="353" t="s">
        <v>3785</v>
      </c>
      <c r="H345" s="342" t="s">
        <v>3815</v>
      </c>
    </row>
    <row r="346" spans="1:8" ht="12.75" customHeight="1" x14ac:dyDescent="0.2">
      <c r="A346" s="30">
        <v>352</v>
      </c>
      <c r="B346" s="332">
        <v>342</v>
      </c>
      <c r="C346" s="331" t="s">
        <v>76</v>
      </c>
      <c r="D346" s="246" t="s">
        <v>4046</v>
      </c>
      <c r="E346" s="333" t="s">
        <v>4186</v>
      </c>
      <c r="F346" s="399" t="s">
        <v>393</v>
      </c>
      <c r="G346" s="352" t="s">
        <v>3982</v>
      </c>
      <c r="H346" s="347" t="s">
        <v>3812</v>
      </c>
    </row>
    <row r="347" spans="1:8" ht="12.75" customHeight="1" x14ac:dyDescent="0.2">
      <c r="A347" s="30">
        <v>353</v>
      </c>
      <c r="B347" s="332">
        <v>343</v>
      </c>
      <c r="C347" s="331" t="s">
        <v>76</v>
      </c>
      <c r="D347" s="246" t="s">
        <v>4046</v>
      </c>
      <c r="E347" s="355" t="s">
        <v>4453</v>
      </c>
      <c r="F347" s="399" t="s">
        <v>395</v>
      </c>
      <c r="G347" s="352" t="s">
        <v>3983</v>
      </c>
      <c r="H347" s="347" t="s">
        <v>3815</v>
      </c>
    </row>
    <row r="348" spans="1:8" ht="12.75" customHeight="1" x14ac:dyDescent="0.2">
      <c r="A348" s="30">
        <v>354</v>
      </c>
      <c r="B348" s="332">
        <v>344</v>
      </c>
      <c r="C348" s="331" t="s">
        <v>76</v>
      </c>
      <c r="D348" s="246" t="s">
        <v>4046</v>
      </c>
      <c r="E348" s="333" t="s">
        <v>4186</v>
      </c>
      <c r="F348" s="398" t="s">
        <v>544</v>
      </c>
      <c r="G348" s="352" t="s">
        <v>3984</v>
      </c>
      <c r="H348" s="347" t="s">
        <v>3813</v>
      </c>
    </row>
    <row r="349" spans="1:8" ht="12.75" customHeight="1" x14ac:dyDescent="0.2">
      <c r="A349" s="30">
        <v>355</v>
      </c>
      <c r="B349" s="332">
        <v>345</v>
      </c>
      <c r="C349" s="331" t="s">
        <v>76</v>
      </c>
      <c r="D349" s="246" t="s">
        <v>4046</v>
      </c>
      <c r="E349" s="333" t="s">
        <v>4186</v>
      </c>
      <c r="F349" s="399" t="s">
        <v>161</v>
      </c>
      <c r="G349" s="352" t="s">
        <v>3985</v>
      </c>
      <c r="H349" s="347" t="s">
        <v>3813</v>
      </c>
    </row>
    <row r="350" spans="1:8" ht="12.75" customHeight="1" x14ac:dyDescent="0.2">
      <c r="A350" s="30">
        <v>356</v>
      </c>
      <c r="B350" s="332">
        <v>346</v>
      </c>
      <c r="C350" s="331" t="s">
        <v>76</v>
      </c>
      <c r="D350" s="246" t="s">
        <v>4046</v>
      </c>
      <c r="E350" s="333" t="s">
        <v>4186</v>
      </c>
      <c r="F350" s="399" t="s">
        <v>64</v>
      </c>
      <c r="G350" s="330" t="s">
        <v>3986</v>
      </c>
      <c r="H350" s="347" t="s">
        <v>3813</v>
      </c>
    </row>
    <row r="351" spans="1:8" ht="12.75" customHeight="1" x14ac:dyDescent="0.2">
      <c r="A351" s="30">
        <v>357</v>
      </c>
      <c r="B351" s="332">
        <v>347</v>
      </c>
      <c r="C351" s="331" t="s">
        <v>76</v>
      </c>
      <c r="D351" s="246" t="s">
        <v>4046</v>
      </c>
      <c r="E351" s="346" t="s">
        <v>4962</v>
      </c>
      <c r="F351" s="399" t="s">
        <v>3748</v>
      </c>
      <c r="G351" s="352" t="s">
        <v>4443</v>
      </c>
      <c r="H351" s="347" t="s">
        <v>3816</v>
      </c>
    </row>
    <row r="352" spans="1:8" ht="12.75" customHeight="1" x14ac:dyDescent="0.2">
      <c r="A352" s="30">
        <v>358</v>
      </c>
      <c r="B352" s="332">
        <v>348</v>
      </c>
      <c r="C352" s="331" t="s">
        <v>76</v>
      </c>
      <c r="D352" s="246" t="s">
        <v>4046</v>
      </c>
      <c r="E352" s="333" t="s">
        <v>4186</v>
      </c>
      <c r="F352" s="399" t="s">
        <v>341</v>
      </c>
      <c r="G352" s="352" t="s">
        <v>3987</v>
      </c>
      <c r="H352" s="347" t="s">
        <v>3814</v>
      </c>
    </row>
    <row r="353" spans="1:8" ht="12.75" customHeight="1" x14ac:dyDescent="0.2">
      <c r="A353" s="30">
        <v>359</v>
      </c>
      <c r="B353" s="332">
        <v>349</v>
      </c>
      <c r="C353" s="331" t="s">
        <v>76</v>
      </c>
      <c r="D353" s="246" t="s">
        <v>4046</v>
      </c>
      <c r="E353" s="333" t="s">
        <v>3962</v>
      </c>
      <c r="F353" s="399" t="s">
        <v>4959</v>
      </c>
      <c r="G353" s="352" t="s">
        <v>3988</v>
      </c>
      <c r="H353" s="347" t="s">
        <v>3819</v>
      </c>
    </row>
    <row r="354" spans="1:8" ht="12.75" customHeight="1" x14ac:dyDescent="0.2">
      <c r="A354" s="30">
        <v>360</v>
      </c>
      <c r="B354" s="332">
        <v>350</v>
      </c>
      <c r="C354" s="331" t="s">
        <v>76</v>
      </c>
      <c r="D354" s="246" t="s">
        <v>4109</v>
      </c>
      <c r="E354" s="333" t="s">
        <v>4186</v>
      </c>
      <c r="F354" s="399" t="s">
        <v>2083</v>
      </c>
      <c r="G354" s="352" t="s">
        <v>4444</v>
      </c>
      <c r="H354" s="347" t="s">
        <v>3811</v>
      </c>
    </row>
    <row r="355" spans="1:8" ht="12.75" customHeight="1" x14ac:dyDescent="0.2">
      <c r="A355" s="30">
        <v>361</v>
      </c>
      <c r="B355" s="332">
        <v>351</v>
      </c>
      <c r="C355" s="331" t="s">
        <v>76</v>
      </c>
      <c r="D355" s="246" t="s">
        <v>4109</v>
      </c>
      <c r="E355" s="333" t="s">
        <v>4186</v>
      </c>
      <c r="F355" s="399" t="s">
        <v>2083</v>
      </c>
      <c r="G355" s="352" t="s">
        <v>3860</v>
      </c>
      <c r="H355" s="347" t="s">
        <v>3811</v>
      </c>
    </row>
    <row r="356" spans="1:8" ht="12.75" customHeight="1" x14ac:dyDescent="0.2">
      <c r="A356" s="30">
        <v>362</v>
      </c>
      <c r="B356" s="332">
        <v>352</v>
      </c>
      <c r="C356" s="331" t="s">
        <v>76</v>
      </c>
      <c r="D356" s="246" t="s">
        <v>4109</v>
      </c>
      <c r="E356" s="333" t="s">
        <v>4186</v>
      </c>
      <c r="F356" s="399" t="s">
        <v>2083</v>
      </c>
      <c r="G356" s="352" t="s">
        <v>3781</v>
      </c>
      <c r="H356" s="347" t="s">
        <v>3811</v>
      </c>
    </row>
    <row r="357" spans="1:8" ht="12.75" customHeight="1" x14ac:dyDescent="0.2">
      <c r="A357" s="30">
        <v>363</v>
      </c>
      <c r="B357" s="332">
        <v>353</v>
      </c>
      <c r="C357" s="331" t="s">
        <v>76</v>
      </c>
      <c r="D357" s="246" t="s">
        <v>4109</v>
      </c>
      <c r="E357" s="333" t="s">
        <v>4186</v>
      </c>
      <c r="F357" s="399" t="s">
        <v>2083</v>
      </c>
      <c r="G357" s="352" t="s">
        <v>3861</v>
      </c>
      <c r="H357" s="347" t="s">
        <v>3811</v>
      </c>
    </row>
    <row r="358" spans="1:8" ht="12.75" customHeight="1" x14ac:dyDescent="0.2">
      <c r="A358" s="30">
        <v>364</v>
      </c>
      <c r="B358" s="332">
        <v>354</v>
      </c>
      <c r="C358" s="331" t="s">
        <v>76</v>
      </c>
      <c r="D358" s="246" t="s">
        <v>4109</v>
      </c>
      <c r="E358" s="333" t="s">
        <v>4186</v>
      </c>
      <c r="F358" s="402" t="s">
        <v>231</v>
      </c>
      <c r="G358" s="354" t="s">
        <v>4447</v>
      </c>
      <c r="H358" s="347" t="s">
        <v>3814</v>
      </c>
    </row>
    <row r="359" spans="1:8" ht="12.75" customHeight="1" x14ac:dyDescent="0.2">
      <c r="A359" s="30">
        <v>365</v>
      </c>
      <c r="B359" s="332">
        <v>355</v>
      </c>
      <c r="C359" s="331" t="s">
        <v>76</v>
      </c>
      <c r="D359" s="246" t="s">
        <v>4109</v>
      </c>
      <c r="E359" s="355" t="s">
        <v>4453</v>
      </c>
      <c r="F359" s="399" t="s">
        <v>217</v>
      </c>
      <c r="G359" s="352" t="s">
        <v>3862</v>
      </c>
      <c r="H359" s="347" t="s">
        <v>3817</v>
      </c>
    </row>
    <row r="360" spans="1:8" ht="12.75" customHeight="1" x14ac:dyDescent="0.2">
      <c r="A360" s="30">
        <v>366</v>
      </c>
      <c r="B360" s="332">
        <v>356</v>
      </c>
      <c r="C360" s="331" t="s">
        <v>76</v>
      </c>
      <c r="D360" s="246" t="s">
        <v>4109</v>
      </c>
      <c r="E360" s="355" t="s">
        <v>4453</v>
      </c>
      <c r="F360" s="399" t="s">
        <v>217</v>
      </c>
      <c r="G360" s="352" t="s">
        <v>4376</v>
      </c>
      <c r="H360" s="347" t="s">
        <v>3817</v>
      </c>
    </row>
    <row r="361" spans="1:8" ht="12.75" customHeight="1" x14ac:dyDescent="0.2">
      <c r="A361" s="30">
        <v>367</v>
      </c>
      <c r="B361" s="332">
        <v>357</v>
      </c>
      <c r="C361" s="331" t="s">
        <v>76</v>
      </c>
      <c r="D361" s="246" t="s">
        <v>4109</v>
      </c>
      <c r="E361" s="333" t="s">
        <v>4186</v>
      </c>
      <c r="F361" s="399" t="s">
        <v>393</v>
      </c>
      <c r="G361" s="352" t="s">
        <v>3863</v>
      </c>
      <c r="H361" s="347" t="s">
        <v>3812</v>
      </c>
    </row>
    <row r="362" spans="1:8" ht="12.75" customHeight="1" x14ac:dyDescent="0.2">
      <c r="A362" s="30">
        <v>368</v>
      </c>
      <c r="B362" s="332">
        <v>358</v>
      </c>
      <c r="C362" s="331" t="s">
        <v>76</v>
      </c>
      <c r="D362" s="246" t="s">
        <v>4109</v>
      </c>
      <c r="E362" s="333" t="s">
        <v>4186</v>
      </c>
      <c r="F362" s="398" t="s">
        <v>544</v>
      </c>
      <c r="G362" s="352" t="s">
        <v>4446</v>
      </c>
      <c r="H362" s="347" t="s">
        <v>3813</v>
      </c>
    </row>
    <row r="363" spans="1:8" ht="12.75" customHeight="1" x14ac:dyDescent="0.2">
      <c r="A363" s="30">
        <v>369</v>
      </c>
      <c r="B363" s="332">
        <v>359</v>
      </c>
      <c r="C363" s="331" t="s">
        <v>76</v>
      </c>
      <c r="D363" s="246" t="s">
        <v>4109</v>
      </c>
      <c r="E363" s="333" t="s">
        <v>4186</v>
      </c>
      <c r="F363" s="399" t="s">
        <v>341</v>
      </c>
      <c r="G363" s="352" t="s">
        <v>3869</v>
      </c>
      <c r="H363" s="347" t="s">
        <v>3814</v>
      </c>
    </row>
    <row r="364" spans="1:8" ht="12.75" customHeight="1" x14ac:dyDescent="0.2">
      <c r="A364" s="30">
        <v>370</v>
      </c>
      <c r="B364" s="332">
        <v>360</v>
      </c>
      <c r="C364" s="331" t="s">
        <v>76</v>
      </c>
      <c r="D364" s="246" t="s">
        <v>4109</v>
      </c>
      <c r="E364" s="333" t="s">
        <v>4186</v>
      </c>
      <c r="F364" s="399" t="s">
        <v>341</v>
      </c>
      <c r="G364" s="352" t="s">
        <v>3870</v>
      </c>
      <c r="H364" s="347" t="s">
        <v>3814</v>
      </c>
    </row>
    <row r="365" spans="1:8" ht="12.75" customHeight="1" x14ac:dyDescent="0.2">
      <c r="A365" s="30">
        <v>371</v>
      </c>
      <c r="B365" s="332">
        <v>361</v>
      </c>
      <c r="C365" s="331" t="s">
        <v>76</v>
      </c>
      <c r="D365" s="246" t="s">
        <v>4109</v>
      </c>
      <c r="E365" s="333" t="s">
        <v>4186</v>
      </c>
      <c r="F365" s="399" t="s">
        <v>64</v>
      </c>
      <c r="G365" s="352" t="s">
        <v>4448</v>
      </c>
      <c r="H365" s="347" t="s">
        <v>3813</v>
      </c>
    </row>
    <row r="366" spans="1:8" ht="12.75" customHeight="1" x14ac:dyDescent="0.2">
      <c r="A366" s="30">
        <v>372</v>
      </c>
      <c r="B366" s="332">
        <v>362</v>
      </c>
      <c r="C366" s="331" t="s">
        <v>76</v>
      </c>
      <c r="D366" s="246" t="s">
        <v>4109</v>
      </c>
      <c r="E366" s="333" t="s">
        <v>4186</v>
      </c>
      <c r="F366" s="398" t="s">
        <v>544</v>
      </c>
      <c r="G366" s="352" t="s">
        <v>3989</v>
      </c>
      <c r="H366" s="347" t="s">
        <v>3813</v>
      </c>
    </row>
    <row r="367" spans="1:8" ht="12.75" customHeight="1" x14ac:dyDescent="0.2">
      <c r="A367" s="30">
        <v>373</v>
      </c>
      <c r="B367" s="332">
        <v>363</v>
      </c>
      <c r="C367" s="331" t="s">
        <v>76</v>
      </c>
      <c r="D367" s="246" t="s">
        <v>4109</v>
      </c>
      <c r="E367" s="333" t="s">
        <v>4186</v>
      </c>
      <c r="F367" s="399" t="s">
        <v>341</v>
      </c>
      <c r="G367" s="352" t="s">
        <v>3864</v>
      </c>
      <c r="H367" s="347" t="s">
        <v>3814</v>
      </c>
    </row>
    <row r="368" spans="1:8" ht="12.75" customHeight="1" x14ac:dyDescent="0.2">
      <c r="A368" s="30">
        <v>374</v>
      </c>
      <c r="B368" s="332">
        <v>364</v>
      </c>
      <c r="C368" s="331" t="s">
        <v>76</v>
      </c>
      <c r="D368" s="246" t="s">
        <v>4109</v>
      </c>
      <c r="E368" s="333" t="s">
        <v>4186</v>
      </c>
      <c r="F368" s="398" t="s">
        <v>544</v>
      </c>
      <c r="G368" s="352" t="s">
        <v>3871</v>
      </c>
      <c r="H368" s="347" t="s">
        <v>3813</v>
      </c>
    </row>
    <row r="369" spans="1:8" ht="12.75" customHeight="1" x14ac:dyDescent="0.2">
      <c r="A369" s="30">
        <v>375</v>
      </c>
      <c r="B369" s="332">
        <v>365</v>
      </c>
      <c r="C369" s="331" t="s">
        <v>76</v>
      </c>
      <c r="D369" s="246" t="s">
        <v>4109</v>
      </c>
      <c r="E369" s="333" t="s">
        <v>3658</v>
      </c>
      <c r="F369" s="399" t="s">
        <v>506</v>
      </c>
      <c r="G369" s="352" t="s">
        <v>3865</v>
      </c>
      <c r="H369" s="347" t="s">
        <v>3818</v>
      </c>
    </row>
    <row r="370" spans="1:8" ht="12.75" customHeight="1" x14ac:dyDescent="0.2">
      <c r="A370" s="30">
        <v>376</v>
      </c>
      <c r="B370" s="332">
        <v>366</v>
      </c>
      <c r="C370" s="331" t="s">
        <v>76</v>
      </c>
      <c r="D370" s="246" t="s">
        <v>4109</v>
      </c>
      <c r="E370" s="333" t="s">
        <v>4186</v>
      </c>
      <c r="F370" s="399" t="s">
        <v>3990</v>
      </c>
      <c r="G370" s="352" t="s">
        <v>3991</v>
      </c>
      <c r="H370" s="347" t="s">
        <v>3813</v>
      </c>
    </row>
    <row r="371" spans="1:8" ht="12.75" customHeight="1" x14ac:dyDescent="0.2">
      <c r="A371" s="30">
        <v>377</v>
      </c>
      <c r="B371" s="332">
        <v>367</v>
      </c>
      <c r="C371" s="331" t="s">
        <v>76</v>
      </c>
      <c r="D371" s="246" t="s">
        <v>4109</v>
      </c>
      <c r="E371" s="355" t="s">
        <v>4453</v>
      </c>
      <c r="F371" s="399" t="s">
        <v>3907</v>
      </c>
      <c r="G371" s="352" t="s">
        <v>3992</v>
      </c>
      <c r="H371" s="347" t="s">
        <v>3817</v>
      </c>
    </row>
    <row r="372" spans="1:8" ht="12.75" customHeight="1" x14ac:dyDescent="0.2">
      <c r="A372" s="30">
        <v>378</v>
      </c>
      <c r="B372" s="332">
        <v>368</v>
      </c>
      <c r="C372" s="331" t="s">
        <v>76</v>
      </c>
      <c r="D372" s="246" t="s">
        <v>4109</v>
      </c>
      <c r="E372" s="355" t="s">
        <v>4453</v>
      </c>
      <c r="F372" s="399" t="s">
        <v>395</v>
      </c>
      <c r="G372" s="352" t="s">
        <v>4445</v>
      </c>
      <c r="H372" s="347" t="s">
        <v>3815</v>
      </c>
    </row>
    <row r="373" spans="1:8" ht="12.75" customHeight="1" x14ac:dyDescent="0.2">
      <c r="A373" s="30">
        <v>379</v>
      </c>
      <c r="B373" s="332">
        <v>369</v>
      </c>
      <c r="C373" s="331" t="s">
        <v>76</v>
      </c>
      <c r="D373" s="246" t="s">
        <v>4093</v>
      </c>
      <c r="E373" s="355" t="s">
        <v>4453</v>
      </c>
      <c r="F373" s="399" t="s">
        <v>4934</v>
      </c>
      <c r="G373" s="352" t="s">
        <v>3809</v>
      </c>
      <c r="H373" s="347" t="s">
        <v>3815</v>
      </c>
    </row>
    <row r="374" spans="1:8" ht="12.75" customHeight="1" x14ac:dyDescent="0.2">
      <c r="A374" s="30">
        <v>380</v>
      </c>
      <c r="B374" s="332">
        <v>370</v>
      </c>
      <c r="C374" s="331" t="s">
        <v>76</v>
      </c>
      <c r="D374" s="246" t="s">
        <v>3993</v>
      </c>
      <c r="E374" s="355" t="s">
        <v>4453</v>
      </c>
      <c r="F374" s="399" t="s">
        <v>217</v>
      </c>
      <c r="G374" s="350" t="s">
        <v>4068</v>
      </c>
      <c r="H374" s="347" t="s">
        <v>3817</v>
      </c>
    </row>
    <row r="375" spans="1:8" ht="12.75" customHeight="1" x14ac:dyDescent="0.2">
      <c r="A375" s="30">
        <v>381</v>
      </c>
      <c r="B375" s="332">
        <v>371</v>
      </c>
      <c r="C375" s="331" t="s">
        <v>76</v>
      </c>
      <c r="D375" s="246" t="s">
        <v>3993</v>
      </c>
      <c r="E375" s="333" t="s">
        <v>4186</v>
      </c>
      <c r="F375" s="399" t="s">
        <v>341</v>
      </c>
      <c r="G375" s="350" t="s">
        <v>4069</v>
      </c>
      <c r="H375" s="347" t="s">
        <v>3814</v>
      </c>
    </row>
    <row r="376" spans="1:8" ht="12.75" customHeight="1" x14ac:dyDescent="0.2">
      <c r="A376" s="30">
        <v>382</v>
      </c>
      <c r="B376" s="332">
        <v>372</v>
      </c>
      <c r="C376" s="331" t="s">
        <v>76</v>
      </c>
      <c r="D376" s="246" t="s">
        <v>3993</v>
      </c>
      <c r="E376" s="333" t="s">
        <v>4186</v>
      </c>
      <c r="F376" s="399" t="s">
        <v>161</v>
      </c>
      <c r="G376" s="350" t="s">
        <v>4070</v>
      </c>
      <c r="H376" s="347" t="s">
        <v>3813</v>
      </c>
    </row>
    <row r="377" spans="1:8" ht="12.75" customHeight="1" x14ac:dyDescent="0.2">
      <c r="A377" s="30">
        <v>383</v>
      </c>
      <c r="B377" s="332">
        <v>373</v>
      </c>
      <c r="C377" s="331" t="s">
        <v>76</v>
      </c>
      <c r="D377" s="246" t="s">
        <v>3993</v>
      </c>
      <c r="E377" s="333" t="s">
        <v>4186</v>
      </c>
      <c r="F377" s="399" t="s">
        <v>2083</v>
      </c>
      <c r="G377" s="350" t="s">
        <v>4071</v>
      </c>
      <c r="H377" s="347" t="s">
        <v>3811</v>
      </c>
    </row>
    <row r="378" spans="1:8" ht="12.75" customHeight="1" x14ac:dyDescent="0.2">
      <c r="A378" s="30">
        <v>384</v>
      </c>
      <c r="B378" s="332">
        <v>374</v>
      </c>
      <c r="C378" s="331" t="s">
        <v>76</v>
      </c>
      <c r="D378" s="246" t="s">
        <v>3993</v>
      </c>
      <c r="E378" s="333" t="s">
        <v>4186</v>
      </c>
      <c r="F378" s="399" t="s">
        <v>2083</v>
      </c>
      <c r="G378" s="350" t="s">
        <v>4072</v>
      </c>
      <c r="H378" s="347" t="s">
        <v>3811</v>
      </c>
    </row>
    <row r="379" spans="1:8" ht="12.75" customHeight="1" x14ac:dyDescent="0.2">
      <c r="A379" s="30">
        <v>385</v>
      </c>
      <c r="B379" s="332">
        <v>375</v>
      </c>
      <c r="C379" s="331" t="s">
        <v>76</v>
      </c>
      <c r="D379" s="246" t="s">
        <v>3993</v>
      </c>
      <c r="E379" s="333" t="s">
        <v>4186</v>
      </c>
      <c r="F379" s="399" t="s">
        <v>2083</v>
      </c>
      <c r="G379" s="350" t="s">
        <v>4073</v>
      </c>
      <c r="H379" s="347" t="s">
        <v>3811</v>
      </c>
    </row>
    <row r="380" spans="1:8" ht="12.75" customHeight="1" x14ac:dyDescent="0.2">
      <c r="A380" s="30">
        <v>461</v>
      </c>
      <c r="B380" s="332">
        <v>376</v>
      </c>
      <c r="C380" s="331" t="s">
        <v>76</v>
      </c>
      <c r="D380" s="246" t="s">
        <v>4006</v>
      </c>
      <c r="E380" s="333" t="s">
        <v>4186</v>
      </c>
      <c r="F380" s="399" t="s">
        <v>393</v>
      </c>
      <c r="G380" s="333" t="s">
        <v>4426</v>
      </c>
      <c r="H380" s="347" t="s">
        <v>3812</v>
      </c>
    </row>
    <row r="381" spans="1:8" ht="12.75" customHeight="1" x14ac:dyDescent="0.2">
      <c r="A381" s="30">
        <v>462</v>
      </c>
      <c r="B381" s="332">
        <v>377</v>
      </c>
      <c r="C381" s="331" t="s">
        <v>76</v>
      </c>
      <c r="D381" s="246" t="s">
        <v>4006</v>
      </c>
      <c r="E381" s="333" t="s">
        <v>4186</v>
      </c>
      <c r="F381" s="399" t="s">
        <v>2083</v>
      </c>
      <c r="G381" s="350" t="s">
        <v>4427</v>
      </c>
      <c r="H381" s="347" t="s">
        <v>3811</v>
      </c>
    </row>
    <row r="382" spans="1:8" ht="12.75" customHeight="1" x14ac:dyDescent="0.2">
      <c r="A382" s="30">
        <v>463</v>
      </c>
      <c r="B382" s="332">
        <v>378</v>
      </c>
      <c r="C382" s="331" t="s">
        <v>76</v>
      </c>
      <c r="D382" s="246" t="s">
        <v>4006</v>
      </c>
      <c r="E382" s="333" t="s">
        <v>4186</v>
      </c>
      <c r="F382" s="399" t="s">
        <v>341</v>
      </c>
      <c r="G382" s="333" t="s">
        <v>4428</v>
      </c>
      <c r="H382" s="347" t="s">
        <v>3814</v>
      </c>
    </row>
    <row r="383" spans="1:8" ht="12.75" customHeight="1" x14ac:dyDescent="0.2">
      <c r="A383" s="30">
        <v>464</v>
      </c>
      <c r="B383" s="332">
        <v>379</v>
      </c>
      <c r="C383" s="331" t="s">
        <v>76</v>
      </c>
      <c r="D383" s="246" t="s">
        <v>4006</v>
      </c>
      <c r="E383" s="355" t="s">
        <v>4453</v>
      </c>
      <c r="F383" s="399" t="s">
        <v>3505</v>
      </c>
      <c r="G383" s="350" t="s">
        <v>4429</v>
      </c>
      <c r="H383" s="347" t="s">
        <v>3815</v>
      </c>
    </row>
    <row r="384" spans="1:8" ht="12.75" customHeight="1" x14ac:dyDescent="0.2">
      <c r="A384" s="30">
        <v>465</v>
      </c>
      <c r="B384" s="332">
        <v>380</v>
      </c>
      <c r="C384" s="331" t="s">
        <v>76</v>
      </c>
      <c r="D384" s="246" t="s">
        <v>4006</v>
      </c>
      <c r="E384" s="355" t="s">
        <v>4453</v>
      </c>
      <c r="F384" s="399" t="s">
        <v>395</v>
      </c>
      <c r="G384" s="350" t="s">
        <v>4430</v>
      </c>
      <c r="H384" s="347" t="s">
        <v>3815</v>
      </c>
    </row>
    <row r="385" spans="1:16342" ht="12.75" customHeight="1" x14ac:dyDescent="0.2">
      <c r="A385" s="30">
        <v>466</v>
      </c>
      <c r="B385" s="332">
        <v>381</v>
      </c>
      <c r="C385" s="331" t="s">
        <v>76</v>
      </c>
      <c r="D385" s="246" t="s">
        <v>4006</v>
      </c>
      <c r="E385" s="333" t="s">
        <v>4186</v>
      </c>
      <c r="F385" s="399" t="s">
        <v>2083</v>
      </c>
      <c r="G385" s="333" t="s">
        <v>4431</v>
      </c>
      <c r="H385" s="347" t="s">
        <v>3811</v>
      </c>
    </row>
    <row r="386" spans="1:16342" ht="12.75" customHeight="1" x14ac:dyDescent="0.2">
      <c r="A386" s="30">
        <v>467</v>
      </c>
      <c r="B386" s="332">
        <v>382</v>
      </c>
      <c r="C386" s="331" t="s">
        <v>76</v>
      </c>
      <c r="D386" s="246" t="s">
        <v>4006</v>
      </c>
      <c r="E386" s="333" t="s">
        <v>4186</v>
      </c>
      <c r="F386" s="399" t="s">
        <v>3940</v>
      </c>
      <c r="G386" s="350" t="s">
        <v>4432</v>
      </c>
      <c r="H386" s="347" t="s">
        <v>3812</v>
      </c>
    </row>
    <row r="387" spans="1:16342" ht="12.75" customHeight="1" x14ac:dyDescent="0.2">
      <c r="A387" s="30">
        <v>468</v>
      </c>
      <c r="B387" s="332">
        <v>383</v>
      </c>
      <c r="C387" s="331" t="s">
        <v>76</v>
      </c>
      <c r="D387" s="246" t="s">
        <v>4026</v>
      </c>
      <c r="E387" s="355" t="s">
        <v>4453</v>
      </c>
      <c r="F387" s="399" t="s">
        <v>4935</v>
      </c>
      <c r="G387" s="333" t="s">
        <v>4419</v>
      </c>
      <c r="H387" s="347" t="s">
        <v>3817</v>
      </c>
    </row>
    <row r="388" spans="1:16342" ht="12.75" customHeight="1" x14ac:dyDescent="0.2">
      <c r="A388" s="30">
        <v>469</v>
      </c>
      <c r="B388" s="332">
        <v>384</v>
      </c>
      <c r="C388" s="331" t="s">
        <v>76</v>
      </c>
      <c r="D388" s="246" t="s">
        <v>4024</v>
      </c>
      <c r="E388" s="333" t="s">
        <v>4186</v>
      </c>
      <c r="F388" s="399" t="s">
        <v>2083</v>
      </c>
      <c r="G388" s="350" t="s">
        <v>4420</v>
      </c>
      <c r="H388" s="347" t="s">
        <v>3811</v>
      </c>
    </row>
    <row r="389" spans="1:16342" ht="12.75" customHeight="1" x14ac:dyDescent="0.2">
      <c r="A389" s="30">
        <v>470</v>
      </c>
      <c r="B389" s="332">
        <v>385</v>
      </c>
      <c r="C389" s="331" t="s">
        <v>76</v>
      </c>
      <c r="D389" s="246" t="s">
        <v>4024</v>
      </c>
      <c r="E389" s="333" t="s">
        <v>4186</v>
      </c>
      <c r="F389" s="399" t="s">
        <v>393</v>
      </c>
      <c r="G389" s="350" t="s">
        <v>4421</v>
      </c>
      <c r="H389" s="347" t="s">
        <v>3812</v>
      </c>
    </row>
    <row r="390" spans="1:16342" ht="12.75" customHeight="1" x14ac:dyDescent="0.2">
      <c r="A390" s="30">
        <v>471</v>
      </c>
      <c r="B390" s="332">
        <v>386</v>
      </c>
      <c r="C390" s="331" t="s">
        <v>76</v>
      </c>
      <c r="D390" s="246" t="s">
        <v>4024</v>
      </c>
      <c r="E390" s="333" t="s">
        <v>4186</v>
      </c>
      <c r="F390" s="399" t="s">
        <v>341</v>
      </c>
      <c r="G390" s="350" t="s">
        <v>4422</v>
      </c>
      <c r="H390" s="347" t="s">
        <v>3814</v>
      </c>
    </row>
    <row r="391" spans="1:16342" ht="12.75" customHeight="1" x14ac:dyDescent="0.2">
      <c r="A391" s="30">
        <v>472</v>
      </c>
      <c r="B391" s="332">
        <v>387</v>
      </c>
      <c r="C391" s="331" t="s">
        <v>76</v>
      </c>
      <c r="D391" s="246" t="s">
        <v>4024</v>
      </c>
      <c r="E391" s="333" t="s">
        <v>4186</v>
      </c>
      <c r="F391" s="399" t="s">
        <v>2083</v>
      </c>
      <c r="G391" s="350" t="s">
        <v>4423</v>
      </c>
      <c r="H391" s="347" t="s">
        <v>3811</v>
      </c>
    </row>
    <row r="392" spans="1:16342" ht="12.75" customHeight="1" x14ac:dyDescent="0.2">
      <c r="A392" s="30">
        <v>473</v>
      </c>
      <c r="B392" s="332">
        <v>388</v>
      </c>
      <c r="C392" s="331" t="s">
        <v>76</v>
      </c>
      <c r="D392" s="246" t="s">
        <v>4024</v>
      </c>
      <c r="E392" s="355" t="s">
        <v>4453</v>
      </c>
      <c r="F392" s="399" t="s">
        <v>395</v>
      </c>
      <c r="G392" s="333" t="s">
        <v>4424</v>
      </c>
      <c r="H392" s="347" t="s">
        <v>3815</v>
      </c>
    </row>
    <row r="393" spans="1:16342" ht="12.75" customHeight="1" x14ac:dyDescent="0.2">
      <c r="A393" s="30">
        <v>474</v>
      </c>
      <c r="B393" s="332">
        <v>389</v>
      </c>
      <c r="C393" s="331" t="s">
        <v>76</v>
      </c>
      <c r="D393" s="246" t="s">
        <v>4024</v>
      </c>
      <c r="E393" s="333" t="s">
        <v>4186</v>
      </c>
      <c r="F393" s="399" t="s">
        <v>2083</v>
      </c>
      <c r="G393" s="350" t="s">
        <v>4425</v>
      </c>
      <c r="H393" s="347" t="s">
        <v>3811</v>
      </c>
    </row>
    <row r="394" spans="1:16342" ht="12.75" customHeight="1" x14ac:dyDescent="0.2">
      <c r="A394" s="30">
        <v>475</v>
      </c>
      <c r="B394" s="332">
        <v>390</v>
      </c>
      <c r="C394" s="331" t="s">
        <v>76</v>
      </c>
      <c r="D394" s="246" t="s">
        <v>4036</v>
      </c>
      <c r="E394" s="333" t="s">
        <v>4186</v>
      </c>
      <c r="F394" s="399" t="s">
        <v>2083</v>
      </c>
      <c r="G394" s="333" t="s">
        <v>4402</v>
      </c>
      <c r="H394" s="347" t="s">
        <v>3811</v>
      </c>
    </row>
    <row r="395" spans="1:16342" ht="12.75" customHeight="1" x14ac:dyDescent="0.2">
      <c r="A395" s="30">
        <v>490</v>
      </c>
      <c r="B395" s="332">
        <v>391</v>
      </c>
      <c r="C395" s="331" t="s">
        <v>79</v>
      </c>
      <c r="D395" s="246" t="s">
        <v>4059</v>
      </c>
      <c r="E395" s="333" t="s">
        <v>3962</v>
      </c>
      <c r="F395" s="399" t="s">
        <v>4537</v>
      </c>
      <c r="G395" s="350" t="s">
        <v>4433</v>
      </c>
      <c r="H395" s="347" t="s">
        <v>3819</v>
      </c>
    </row>
    <row r="396" spans="1:16342" ht="12.75" customHeight="1" x14ac:dyDescent="0.2">
      <c r="A396" s="30">
        <v>491</v>
      </c>
      <c r="B396" s="332">
        <v>392</v>
      </c>
      <c r="C396" s="331" t="s">
        <v>76</v>
      </c>
      <c r="D396" s="246" t="s">
        <v>4100</v>
      </c>
      <c r="E396" s="333" t="s">
        <v>4186</v>
      </c>
      <c r="F396" s="399" t="s">
        <v>341</v>
      </c>
      <c r="G396" s="333" t="s">
        <v>4111</v>
      </c>
      <c r="H396" s="347" t="s">
        <v>3814</v>
      </c>
    </row>
    <row r="397" spans="1:16342" ht="12.75" customHeight="1" x14ac:dyDescent="0.2">
      <c r="A397" s="30">
        <v>492</v>
      </c>
      <c r="B397" s="332">
        <v>393</v>
      </c>
      <c r="C397" s="331" t="s">
        <v>76</v>
      </c>
      <c r="D397" s="246" t="s">
        <v>4064</v>
      </c>
      <c r="E397" s="333" t="s">
        <v>4186</v>
      </c>
      <c r="F397" s="399" t="s">
        <v>341</v>
      </c>
      <c r="G397" s="333" t="s">
        <v>4112</v>
      </c>
      <c r="H397" s="347" t="s">
        <v>3814</v>
      </c>
    </row>
    <row r="398" spans="1:16342" ht="12.75" customHeight="1" x14ac:dyDescent="0.2">
      <c r="A398" s="30">
        <v>493</v>
      </c>
      <c r="B398" s="332">
        <v>394</v>
      </c>
      <c r="C398" s="331" t="s">
        <v>76</v>
      </c>
      <c r="D398" s="246" t="s">
        <v>4064</v>
      </c>
      <c r="E398" s="355" t="s">
        <v>4453</v>
      </c>
      <c r="F398" s="399" t="s">
        <v>395</v>
      </c>
      <c r="G398" s="333" t="s">
        <v>4113</v>
      </c>
      <c r="H398" s="347" t="s">
        <v>3815</v>
      </c>
    </row>
    <row r="399" spans="1:16342" s="336" customFormat="1" x14ac:dyDescent="0.2">
      <c r="A399" s="30">
        <v>494</v>
      </c>
      <c r="B399" s="332">
        <v>395</v>
      </c>
      <c r="C399" s="331" t="s">
        <v>76</v>
      </c>
      <c r="D399" s="246" t="s">
        <v>4064</v>
      </c>
      <c r="E399" s="333" t="s">
        <v>4186</v>
      </c>
      <c r="F399" s="399" t="s">
        <v>1368</v>
      </c>
      <c r="G399" s="333" t="s">
        <v>4114</v>
      </c>
      <c r="H399" s="347" t="s">
        <v>3811</v>
      </c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  <c r="AA399" s="56"/>
      <c r="AB399" s="56"/>
      <c r="AC399" s="56"/>
      <c r="AD399" s="56"/>
      <c r="AE399" s="56"/>
      <c r="AF399" s="56"/>
      <c r="AG399" s="56"/>
      <c r="AH399" s="56"/>
      <c r="AI399" s="56"/>
      <c r="AJ399" s="56"/>
      <c r="AK399" s="56"/>
      <c r="AL399" s="56"/>
      <c r="AM399" s="56"/>
      <c r="AN399" s="56"/>
      <c r="AO399" s="56"/>
      <c r="AP399" s="56"/>
      <c r="AQ399" s="56"/>
      <c r="AR399" s="56"/>
      <c r="AS399" s="56"/>
      <c r="AT399" s="56"/>
      <c r="AU399" s="56"/>
      <c r="AV399" s="56"/>
      <c r="AW399" s="56"/>
      <c r="AX399" s="56"/>
      <c r="AY399" s="56"/>
      <c r="AZ399" s="56"/>
      <c r="BA399" s="56"/>
      <c r="BB399" s="56"/>
      <c r="BC399" s="56"/>
      <c r="BD399" s="56"/>
      <c r="BE399" s="56"/>
      <c r="BF399" s="56"/>
      <c r="BG399" s="56"/>
      <c r="BH399" s="56"/>
      <c r="BI399" s="56"/>
      <c r="BJ399" s="56"/>
      <c r="BK399" s="56"/>
      <c r="BL399" s="56"/>
      <c r="BM399" s="56"/>
      <c r="BN399" s="56"/>
      <c r="BO399" s="56"/>
      <c r="BP399" s="56"/>
      <c r="BQ399" s="56"/>
      <c r="BR399" s="56"/>
      <c r="BS399" s="56"/>
      <c r="BT399" s="56"/>
      <c r="BU399" s="56"/>
      <c r="BV399" s="56"/>
      <c r="BW399" s="56"/>
      <c r="BX399" s="56"/>
      <c r="BY399" s="56"/>
      <c r="BZ399" s="56"/>
      <c r="CA399" s="56"/>
      <c r="CB399" s="56"/>
      <c r="CC399" s="56"/>
      <c r="CD399" s="56"/>
      <c r="CE399" s="56"/>
      <c r="CF399" s="56"/>
      <c r="CG399" s="56"/>
      <c r="CH399" s="56"/>
      <c r="CI399" s="56"/>
      <c r="CJ399" s="56"/>
      <c r="CK399" s="56"/>
      <c r="CL399" s="56"/>
      <c r="CM399" s="56"/>
      <c r="CN399" s="56"/>
      <c r="CO399" s="56"/>
      <c r="CP399" s="56"/>
      <c r="CQ399" s="56"/>
      <c r="CR399" s="56"/>
      <c r="CS399" s="56"/>
      <c r="CT399" s="56"/>
      <c r="CU399" s="56"/>
      <c r="CV399" s="56"/>
      <c r="CW399" s="56"/>
      <c r="CX399" s="56"/>
      <c r="CY399" s="56"/>
      <c r="CZ399" s="56"/>
      <c r="DA399" s="56"/>
      <c r="DB399" s="56"/>
      <c r="DC399" s="56"/>
      <c r="DD399" s="56"/>
      <c r="DE399" s="56"/>
      <c r="DF399" s="56"/>
      <c r="DG399" s="56"/>
      <c r="DH399" s="56"/>
      <c r="DI399" s="56"/>
      <c r="DJ399" s="56"/>
      <c r="DK399" s="56"/>
      <c r="DL399" s="56"/>
      <c r="DM399" s="56"/>
      <c r="DN399" s="56"/>
      <c r="DO399" s="56"/>
      <c r="DP399" s="56"/>
      <c r="DQ399" s="56"/>
      <c r="DR399" s="56"/>
      <c r="DS399" s="56"/>
      <c r="DT399" s="56"/>
      <c r="DU399" s="56"/>
      <c r="DV399" s="56"/>
      <c r="DW399" s="56"/>
      <c r="DX399" s="56"/>
      <c r="DY399" s="56"/>
      <c r="DZ399" s="56"/>
      <c r="EA399" s="56"/>
      <c r="EB399" s="56"/>
      <c r="EC399" s="56"/>
      <c r="ED399" s="56"/>
      <c r="EE399" s="56"/>
      <c r="EF399" s="56"/>
      <c r="EG399" s="56"/>
      <c r="EH399" s="56"/>
      <c r="EI399" s="56"/>
      <c r="EJ399" s="56"/>
      <c r="EK399" s="56"/>
      <c r="EL399" s="56"/>
      <c r="EM399" s="56"/>
      <c r="EN399" s="56"/>
      <c r="EO399" s="56"/>
      <c r="EP399" s="56"/>
      <c r="EQ399" s="56"/>
      <c r="ER399" s="56"/>
      <c r="ES399" s="56"/>
      <c r="ET399" s="56"/>
      <c r="EU399" s="56"/>
      <c r="EV399" s="56"/>
      <c r="EW399" s="56"/>
      <c r="EX399" s="56"/>
      <c r="EY399" s="56"/>
      <c r="EZ399" s="56"/>
      <c r="FA399" s="56"/>
      <c r="FB399" s="56"/>
      <c r="FC399" s="56"/>
      <c r="FD399" s="56"/>
      <c r="FE399" s="56"/>
      <c r="FF399" s="56"/>
      <c r="FG399" s="56"/>
      <c r="FH399" s="56"/>
      <c r="FI399" s="56"/>
      <c r="FJ399" s="56"/>
      <c r="FK399" s="56"/>
      <c r="FL399" s="56"/>
      <c r="FM399" s="56"/>
      <c r="FN399" s="56"/>
      <c r="FO399" s="56"/>
      <c r="FP399" s="56"/>
      <c r="FQ399" s="56"/>
      <c r="FR399" s="56"/>
      <c r="FS399" s="56"/>
      <c r="FT399" s="56"/>
      <c r="FU399" s="56"/>
      <c r="FV399" s="56"/>
      <c r="FW399" s="56"/>
      <c r="FX399" s="56"/>
      <c r="FY399" s="56"/>
      <c r="FZ399" s="56"/>
      <c r="GA399" s="56"/>
      <c r="GB399" s="56"/>
      <c r="GC399" s="56"/>
      <c r="GD399" s="56"/>
      <c r="GE399" s="56"/>
      <c r="GF399" s="56"/>
      <c r="GG399" s="56"/>
      <c r="GH399" s="56"/>
      <c r="GI399" s="56"/>
      <c r="GJ399" s="56"/>
      <c r="GK399" s="56"/>
      <c r="GL399" s="56"/>
      <c r="GM399" s="56"/>
      <c r="GN399" s="56"/>
      <c r="GO399" s="56"/>
      <c r="GP399" s="56"/>
      <c r="GQ399" s="56"/>
      <c r="GR399" s="56"/>
      <c r="GS399" s="56"/>
      <c r="GT399" s="56"/>
      <c r="GU399" s="56"/>
      <c r="GV399" s="56"/>
      <c r="GW399" s="56"/>
      <c r="GX399" s="56"/>
      <c r="GY399" s="56"/>
      <c r="GZ399" s="56"/>
      <c r="HA399" s="56"/>
      <c r="HB399" s="56"/>
      <c r="HC399" s="56"/>
      <c r="HD399" s="56"/>
      <c r="HE399" s="56"/>
      <c r="HF399" s="56"/>
      <c r="HG399" s="56"/>
      <c r="HH399" s="56"/>
      <c r="HI399" s="56"/>
      <c r="HJ399" s="56"/>
      <c r="HK399" s="56"/>
      <c r="HL399" s="56"/>
      <c r="HM399" s="56"/>
      <c r="HN399" s="56"/>
      <c r="HO399" s="56"/>
      <c r="HP399" s="56"/>
      <c r="HQ399" s="56"/>
      <c r="HR399" s="56"/>
      <c r="HS399" s="56"/>
      <c r="HT399" s="56"/>
      <c r="HU399" s="56"/>
      <c r="HV399" s="56"/>
      <c r="HW399" s="56"/>
      <c r="HX399" s="56"/>
      <c r="HY399" s="56"/>
      <c r="HZ399" s="56"/>
      <c r="IA399" s="56"/>
      <c r="IB399" s="56"/>
      <c r="IC399" s="56"/>
      <c r="ID399" s="56"/>
      <c r="IE399" s="56"/>
      <c r="IF399" s="56"/>
      <c r="IG399" s="56"/>
      <c r="IH399" s="56"/>
      <c r="II399" s="56"/>
      <c r="IJ399" s="56"/>
      <c r="IK399" s="56"/>
      <c r="IL399" s="56"/>
      <c r="IM399" s="56"/>
      <c r="IN399" s="56"/>
      <c r="IO399" s="56"/>
      <c r="IP399" s="56"/>
      <c r="IQ399" s="56"/>
      <c r="IR399" s="56"/>
      <c r="IS399" s="56"/>
      <c r="IT399" s="56"/>
      <c r="IU399" s="56"/>
      <c r="IV399" s="56"/>
      <c r="IW399" s="56"/>
      <c r="IX399" s="56"/>
      <c r="IY399" s="56"/>
      <c r="IZ399" s="56"/>
      <c r="JA399" s="56"/>
      <c r="JB399" s="56"/>
      <c r="JC399" s="56"/>
      <c r="JD399" s="56"/>
      <c r="JE399" s="56"/>
      <c r="JF399" s="56"/>
      <c r="JG399" s="56"/>
      <c r="JH399" s="56"/>
      <c r="JI399" s="56"/>
      <c r="JJ399" s="56"/>
      <c r="JK399" s="56"/>
      <c r="JL399" s="56"/>
      <c r="JM399" s="56"/>
      <c r="JN399" s="56"/>
      <c r="JO399" s="56"/>
      <c r="JP399" s="56"/>
      <c r="JQ399" s="56"/>
      <c r="JR399" s="56"/>
      <c r="JS399" s="56"/>
      <c r="JT399" s="56"/>
      <c r="JU399" s="56"/>
      <c r="JV399" s="56"/>
      <c r="JW399" s="56"/>
      <c r="JX399" s="56"/>
      <c r="JY399" s="56"/>
      <c r="JZ399" s="56"/>
      <c r="KA399" s="56"/>
      <c r="KB399" s="56"/>
      <c r="KC399" s="56"/>
      <c r="KD399" s="56"/>
      <c r="KE399" s="56"/>
      <c r="KF399" s="56"/>
      <c r="KG399" s="56"/>
      <c r="KH399" s="56"/>
      <c r="KI399" s="56"/>
      <c r="KJ399" s="56"/>
      <c r="KK399" s="56"/>
      <c r="KL399" s="56"/>
      <c r="KM399" s="56"/>
      <c r="KN399" s="56"/>
      <c r="KO399" s="56"/>
      <c r="KP399" s="56"/>
      <c r="KQ399" s="56"/>
      <c r="KR399" s="56"/>
      <c r="KS399" s="56"/>
      <c r="KT399" s="56"/>
      <c r="KU399" s="56"/>
      <c r="KV399" s="56"/>
      <c r="KW399" s="56"/>
      <c r="KX399" s="56"/>
      <c r="KY399" s="56"/>
      <c r="KZ399" s="56"/>
      <c r="LA399" s="56"/>
      <c r="LB399" s="56"/>
      <c r="LC399" s="56"/>
      <c r="LD399" s="56"/>
      <c r="LE399" s="56"/>
      <c r="LF399" s="56"/>
      <c r="LG399" s="56"/>
      <c r="LH399" s="56"/>
      <c r="LI399" s="56"/>
      <c r="LJ399" s="56"/>
      <c r="LK399" s="56"/>
      <c r="LL399" s="56"/>
      <c r="LM399" s="56"/>
      <c r="LN399" s="56"/>
      <c r="LO399" s="56"/>
      <c r="LP399" s="56"/>
      <c r="LQ399" s="56"/>
      <c r="LR399" s="56"/>
      <c r="LS399" s="56"/>
      <c r="LT399" s="56"/>
      <c r="LU399" s="56"/>
      <c r="LV399" s="56"/>
      <c r="LW399" s="56"/>
      <c r="LX399" s="56"/>
      <c r="LY399" s="56"/>
      <c r="LZ399" s="56"/>
      <c r="MA399" s="56"/>
      <c r="MB399" s="56"/>
      <c r="MC399" s="56"/>
      <c r="MD399" s="56"/>
      <c r="ME399" s="56"/>
      <c r="MF399" s="56"/>
      <c r="MG399" s="56"/>
      <c r="MH399" s="56"/>
      <c r="MI399" s="56"/>
      <c r="MJ399" s="56"/>
      <c r="MK399" s="56"/>
      <c r="ML399" s="56"/>
      <c r="MM399" s="56"/>
      <c r="MN399" s="56"/>
      <c r="MO399" s="56"/>
      <c r="MP399" s="56"/>
      <c r="MQ399" s="56"/>
      <c r="MR399" s="56"/>
      <c r="MS399" s="56"/>
      <c r="MT399" s="56"/>
      <c r="MU399" s="56"/>
      <c r="MV399" s="56"/>
      <c r="MW399" s="56"/>
      <c r="MX399" s="56"/>
      <c r="MY399" s="56"/>
      <c r="MZ399" s="56"/>
      <c r="NA399" s="56"/>
      <c r="NB399" s="56"/>
      <c r="NC399" s="56"/>
      <c r="ND399" s="56"/>
      <c r="NE399" s="56"/>
      <c r="NF399" s="56"/>
      <c r="NG399" s="56"/>
      <c r="NH399" s="56"/>
      <c r="NI399" s="56"/>
      <c r="NJ399" s="56"/>
      <c r="NK399" s="56"/>
      <c r="NL399" s="56"/>
      <c r="NM399" s="56"/>
      <c r="NN399" s="56"/>
      <c r="NO399" s="56"/>
      <c r="NP399" s="56"/>
      <c r="NQ399" s="56"/>
      <c r="NR399" s="56"/>
      <c r="NS399" s="56"/>
      <c r="NT399" s="56"/>
      <c r="NU399" s="56"/>
      <c r="NV399" s="56"/>
      <c r="NW399" s="56"/>
      <c r="NX399" s="56"/>
      <c r="NY399" s="56"/>
      <c r="NZ399" s="56"/>
      <c r="OA399" s="56"/>
      <c r="OB399" s="56"/>
      <c r="OC399" s="56"/>
      <c r="OD399" s="56"/>
      <c r="OE399" s="56"/>
      <c r="OF399" s="56"/>
      <c r="OG399" s="56"/>
      <c r="OH399" s="56"/>
      <c r="OI399" s="56"/>
      <c r="OJ399" s="56"/>
      <c r="OK399" s="56"/>
      <c r="OL399" s="56"/>
      <c r="OM399" s="56"/>
      <c r="ON399" s="56"/>
      <c r="OO399" s="56"/>
      <c r="OP399" s="56"/>
      <c r="OQ399" s="56"/>
      <c r="OR399" s="56"/>
      <c r="OS399" s="56"/>
      <c r="OT399" s="56"/>
      <c r="OU399" s="56"/>
      <c r="OV399" s="56"/>
      <c r="OW399" s="56"/>
      <c r="OX399" s="56"/>
      <c r="OY399" s="56"/>
      <c r="OZ399" s="56"/>
      <c r="PA399" s="56"/>
      <c r="PB399" s="56"/>
      <c r="PC399" s="56"/>
      <c r="PD399" s="56"/>
      <c r="PE399" s="56"/>
      <c r="PF399" s="56"/>
      <c r="PG399" s="56"/>
      <c r="PH399" s="56"/>
      <c r="PI399" s="56"/>
      <c r="PJ399" s="56"/>
      <c r="PK399" s="56"/>
      <c r="PL399" s="56"/>
      <c r="PM399" s="56"/>
      <c r="PN399" s="56"/>
      <c r="PO399" s="56"/>
      <c r="PP399" s="56"/>
      <c r="PQ399" s="56"/>
      <c r="PR399" s="56"/>
      <c r="PS399" s="56"/>
      <c r="PT399" s="56"/>
      <c r="PU399" s="56"/>
      <c r="PV399" s="56"/>
      <c r="PW399" s="56"/>
      <c r="PX399" s="56"/>
      <c r="PY399" s="56"/>
      <c r="PZ399" s="56"/>
      <c r="QA399" s="56"/>
      <c r="QB399" s="56"/>
      <c r="QC399" s="56"/>
      <c r="QD399" s="56"/>
      <c r="QE399" s="56"/>
      <c r="QF399" s="56"/>
      <c r="QG399" s="56"/>
      <c r="QH399" s="56"/>
      <c r="QI399" s="56"/>
      <c r="QJ399" s="56"/>
      <c r="QK399" s="56"/>
      <c r="QL399" s="56"/>
      <c r="QM399" s="56"/>
      <c r="QN399" s="56"/>
      <c r="QO399" s="56"/>
      <c r="QP399" s="56"/>
      <c r="QQ399" s="56"/>
      <c r="QR399" s="56"/>
      <c r="QS399" s="56"/>
      <c r="QT399" s="56"/>
      <c r="QU399" s="56"/>
      <c r="QV399" s="56"/>
      <c r="QW399" s="56"/>
      <c r="QX399" s="56"/>
      <c r="QY399" s="56"/>
      <c r="QZ399" s="56"/>
      <c r="RA399" s="56"/>
      <c r="RB399" s="56"/>
      <c r="RC399" s="56"/>
      <c r="RD399" s="56"/>
      <c r="RE399" s="56"/>
      <c r="RF399" s="56"/>
      <c r="RG399" s="56"/>
      <c r="RH399" s="56"/>
      <c r="RI399" s="56"/>
      <c r="RJ399" s="56"/>
      <c r="RK399" s="56"/>
      <c r="RL399" s="56"/>
      <c r="RM399" s="56"/>
      <c r="RN399" s="56"/>
      <c r="RO399" s="56"/>
      <c r="RP399" s="56"/>
      <c r="RQ399" s="56"/>
      <c r="RR399" s="56"/>
      <c r="RS399" s="56"/>
      <c r="RT399" s="56"/>
      <c r="RU399" s="56"/>
      <c r="RV399" s="56"/>
      <c r="RW399" s="56"/>
      <c r="RX399" s="56"/>
      <c r="RY399" s="56"/>
      <c r="RZ399" s="56"/>
      <c r="SA399" s="56"/>
      <c r="SB399" s="56"/>
      <c r="SC399" s="56"/>
      <c r="SD399" s="56"/>
      <c r="SE399" s="56"/>
      <c r="SF399" s="56"/>
      <c r="SG399" s="56"/>
      <c r="SH399" s="56"/>
      <c r="SI399" s="56"/>
      <c r="SJ399" s="56"/>
      <c r="SK399" s="56"/>
      <c r="SL399" s="56"/>
      <c r="SM399" s="56"/>
      <c r="SN399" s="56"/>
      <c r="SO399" s="56"/>
      <c r="SP399" s="56"/>
      <c r="SQ399" s="56"/>
      <c r="SR399" s="56"/>
      <c r="SS399" s="56"/>
      <c r="ST399" s="56"/>
      <c r="SU399" s="56"/>
      <c r="SV399" s="56"/>
      <c r="SW399" s="56"/>
      <c r="SX399" s="56"/>
      <c r="SY399" s="56"/>
      <c r="SZ399" s="56"/>
      <c r="TA399" s="56"/>
      <c r="TB399" s="56"/>
      <c r="TC399" s="56"/>
      <c r="TD399" s="56"/>
      <c r="TE399" s="56"/>
      <c r="TF399" s="56"/>
      <c r="TG399" s="56"/>
      <c r="TH399" s="56"/>
      <c r="TI399" s="56"/>
      <c r="TJ399" s="56"/>
      <c r="TK399" s="56"/>
      <c r="TL399" s="56"/>
      <c r="TM399" s="56"/>
      <c r="TN399" s="56"/>
      <c r="TO399" s="56"/>
      <c r="TP399" s="56"/>
      <c r="TQ399" s="56"/>
      <c r="TR399" s="56"/>
      <c r="TS399" s="56"/>
      <c r="TT399" s="56"/>
      <c r="TU399" s="56"/>
      <c r="TV399" s="56"/>
      <c r="TW399" s="56"/>
      <c r="TX399" s="56"/>
      <c r="TY399" s="56"/>
      <c r="TZ399" s="56"/>
      <c r="UA399" s="56"/>
      <c r="UB399" s="56"/>
      <c r="UC399" s="56"/>
      <c r="UD399" s="56"/>
      <c r="UE399" s="56"/>
      <c r="UF399" s="56"/>
      <c r="UG399" s="56"/>
      <c r="UH399" s="56"/>
      <c r="UI399" s="56"/>
      <c r="UJ399" s="56"/>
      <c r="UK399" s="56"/>
      <c r="UL399" s="56"/>
      <c r="UM399" s="56"/>
      <c r="UN399" s="56"/>
      <c r="UO399" s="56"/>
      <c r="UP399" s="56"/>
      <c r="UQ399" s="56"/>
      <c r="UR399" s="56"/>
      <c r="US399" s="56"/>
      <c r="UT399" s="56"/>
      <c r="UU399" s="56"/>
      <c r="UV399" s="56"/>
      <c r="UW399" s="56"/>
      <c r="UX399" s="56"/>
      <c r="UY399" s="56"/>
      <c r="UZ399" s="56"/>
      <c r="VA399" s="56"/>
      <c r="VB399" s="56"/>
      <c r="VC399" s="56"/>
      <c r="VD399" s="56"/>
      <c r="VE399" s="56"/>
      <c r="VF399" s="56"/>
      <c r="VG399" s="56"/>
      <c r="VH399" s="56"/>
      <c r="VI399" s="56"/>
      <c r="VJ399" s="56"/>
      <c r="VK399" s="56"/>
      <c r="VL399" s="56"/>
      <c r="VM399" s="56"/>
      <c r="VN399" s="56"/>
      <c r="VO399" s="56"/>
      <c r="VP399" s="56"/>
      <c r="VQ399" s="56"/>
      <c r="VR399" s="56"/>
      <c r="VS399" s="56"/>
      <c r="VT399" s="56"/>
      <c r="VU399" s="56"/>
      <c r="VV399" s="56"/>
      <c r="VW399" s="56"/>
      <c r="VX399" s="56"/>
      <c r="VY399" s="56"/>
      <c r="VZ399" s="56"/>
      <c r="WA399" s="56"/>
      <c r="WB399" s="56"/>
      <c r="WC399" s="56"/>
      <c r="WD399" s="56"/>
      <c r="WE399" s="56"/>
      <c r="WF399" s="56"/>
      <c r="WG399" s="56"/>
      <c r="WH399" s="56"/>
      <c r="WI399" s="56"/>
      <c r="WJ399" s="56"/>
      <c r="WK399" s="56"/>
      <c r="WL399" s="56"/>
      <c r="WM399" s="56"/>
      <c r="WN399" s="56"/>
      <c r="WO399" s="56"/>
      <c r="WP399" s="56"/>
      <c r="WQ399" s="56"/>
      <c r="WR399" s="56"/>
      <c r="WS399" s="56"/>
      <c r="WT399" s="56"/>
      <c r="WU399" s="56"/>
      <c r="WV399" s="56"/>
      <c r="WW399" s="56"/>
      <c r="WX399" s="56"/>
      <c r="WY399" s="56"/>
      <c r="WZ399" s="56"/>
      <c r="XA399" s="56"/>
      <c r="XB399" s="56"/>
      <c r="XC399" s="56"/>
      <c r="XD399" s="56"/>
      <c r="XE399" s="56"/>
      <c r="XF399" s="56"/>
      <c r="XG399" s="56"/>
      <c r="XH399" s="56"/>
      <c r="XI399" s="56"/>
      <c r="XJ399" s="56"/>
      <c r="XK399" s="56"/>
      <c r="XL399" s="56"/>
      <c r="XM399" s="56"/>
      <c r="XN399" s="56"/>
      <c r="XO399" s="56"/>
      <c r="XP399" s="56"/>
      <c r="XQ399" s="56"/>
      <c r="XR399" s="56"/>
      <c r="XS399" s="56"/>
      <c r="XT399" s="56"/>
      <c r="XU399" s="56"/>
      <c r="XV399" s="56"/>
      <c r="XW399" s="56"/>
      <c r="XX399" s="56"/>
      <c r="XY399" s="56"/>
      <c r="XZ399" s="56"/>
      <c r="YA399" s="56"/>
      <c r="YB399" s="56"/>
      <c r="YC399" s="56"/>
      <c r="YD399" s="56"/>
      <c r="YE399" s="56"/>
      <c r="YF399" s="56"/>
      <c r="YG399" s="56"/>
      <c r="YH399" s="56"/>
      <c r="YI399" s="56"/>
      <c r="YJ399" s="56"/>
      <c r="YK399" s="56"/>
      <c r="YL399" s="56"/>
      <c r="YM399" s="56"/>
      <c r="YN399" s="56"/>
      <c r="YO399" s="56"/>
      <c r="YP399" s="56"/>
      <c r="YQ399" s="56"/>
      <c r="YR399" s="56"/>
      <c r="YS399" s="56"/>
      <c r="YT399" s="56"/>
      <c r="YU399" s="56"/>
      <c r="YV399" s="56"/>
      <c r="YW399" s="56"/>
      <c r="YX399" s="56"/>
      <c r="YY399" s="56"/>
      <c r="YZ399" s="56"/>
      <c r="ZA399" s="56"/>
      <c r="ZB399" s="56"/>
      <c r="ZC399" s="56"/>
      <c r="ZD399" s="56"/>
      <c r="ZE399" s="56"/>
      <c r="ZF399" s="56"/>
      <c r="ZG399" s="56"/>
      <c r="ZH399" s="56"/>
      <c r="ZI399" s="56"/>
      <c r="ZJ399" s="56"/>
      <c r="ZK399" s="56"/>
      <c r="ZL399" s="56"/>
      <c r="ZM399" s="56"/>
      <c r="ZN399" s="56"/>
      <c r="ZO399" s="56"/>
      <c r="ZP399" s="56"/>
      <c r="ZQ399" s="56"/>
      <c r="ZR399" s="56"/>
      <c r="ZS399" s="56"/>
      <c r="ZT399" s="56"/>
      <c r="ZU399" s="56"/>
      <c r="ZV399" s="56"/>
      <c r="ZW399" s="56"/>
      <c r="ZX399" s="56"/>
      <c r="ZY399" s="56"/>
      <c r="ZZ399" s="56"/>
      <c r="AAA399" s="56"/>
      <c r="AAB399" s="56"/>
      <c r="AAC399" s="56"/>
      <c r="AAD399" s="56"/>
      <c r="AAE399" s="56"/>
      <c r="AAF399" s="56"/>
      <c r="AAG399" s="56"/>
      <c r="AAH399" s="56"/>
      <c r="AAI399" s="56"/>
      <c r="AAJ399" s="56"/>
      <c r="AAK399" s="56"/>
      <c r="AAL399" s="56"/>
      <c r="AAM399" s="56"/>
      <c r="AAN399" s="56"/>
      <c r="AAO399" s="56"/>
      <c r="AAP399" s="56"/>
      <c r="AAQ399" s="56"/>
      <c r="AAR399" s="56"/>
      <c r="AAS399" s="56"/>
      <c r="AAT399" s="56"/>
      <c r="AAU399" s="56"/>
      <c r="AAV399" s="56"/>
      <c r="AAW399" s="56"/>
      <c r="AAX399" s="56"/>
      <c r="AAY399" s="56"/>
      <c r="AAZ399" s="56"/>
      <c r="ABA399" s="56"/>
      <c r="ABB399" s="56"/>
      <c r="ABC399" s="56"/>
      <c r="ABD399" s="56"/>
      <c r="ABE399" s="56"/>
      <c r="ABF399" s="56"/>
      <c r="ABG399" s="56"/>
      <c r="ABH399" s="56"/>
      <c r="ABI399" s="56"/>
      <c r="ABJ399" s="56"/>
      <c r="ABK399" s="56"/>
      <c r="ABL399" s="56"/>
      <c r="ABM399" s="56"/>
      <c r="ABN399" s="56"/>
      <c r="ABO399" s="56"/>
      <c r="ABP399" s="56"/>
      <c r="ABQ399" s="56"/>
      <c r="ABR399" s="56"/>
      <c r="ABS399" s="56"/>
      <c r="ABT399" s="56"/>
      <c r="ABU399" s="56"/>
      <c r="ABV399" s="56"/>
      <c r="ABW399" s="56"/>
      <c r="ABX399" s="56"/>
      <c r="ABY399" s="56"/>
      <c r="ABZ399" s="56"/>
      <c r="ACA399" s="56"/>
      <c r="ACB399" s="56"/>
      <c r="ACC399" s="56"/>
      <c r="ACD399" s="56"/>
      <c r="ACE399" s="56"/>
      <c r="ACF399" s="56"/>
      <c r="ACG399" s="56"/>
      <c r="ACH399" s="56"/>
      <c r="ACI399" s="56"/>
      <c r="ACJ399" s="56"/>
      <c r="ACK399" s="56"/>
      <c r="ACL399" s="56"/>
      <c r="ACM399" s="56"/>
      <c r="ACN399" s="56"/>
      <c r="ACO399" s="56"/>
      <c r="ACP399" s="56"/>
      <c r="ACQ399" s="56"/>
      <c r="ACR399" s="56"/>
      <c r="ACS399" s="56"/>
      <c r="ACT399" s="56"/>
      <c r="ACU399" s="56"/>
      <c r="ACV399" s="56"/>
      <c r="ACW399" s="56"/>
      <c r="ACX399" s="56"/>
      <c r="ACY399" s="56"/>
      <c r="ACZ399" s="56"/>
      <c r="ADA399" s="56"/>
      <c r="ADB399" s="56"/>
      <c r="ADC399" s="56"/>
      <c r="ADD399" s="56"/>
      <c r="ADE399" s="56"/>
      <c r="ADF399" s="56"/>
      <c r="ADG399" s="56"/>
      <c r="ADH399" s="56"/>
      <c r="ADI399" s="56"/>
      <c r="ADJ399" s="56"/>
      <c r="ADK399" s="56"/>
      <c r="ADL399" s="56"/>
      <c r="ADM399" s="56"/>
      <c r="ADN399" s="56"/>
      <c r="ADO399" s="56"/>
      <c r="ADP399" s="56"/>
      <c r="ADQ399" s="56"/>
      <c r="ADR399" s="56"/>
      <c r="ADS399" s="56"/>
      <c r="ADT399" s="56"/>
      <c r="ADU399" s="56"/>
      <c r="ADV399" s="56"/>
      <c r="ADW399" s="56"/>
      <c r="ADX399" s="56"/>
      <c r="ADY399" s="56"/>
      <c r="ADZ399" s="56"/>
      <c r="AEA399" s="56"/>
      <c r="AEB399" s="56"/>
      <c r="AEC399" s="56"/>
      <c r="AED399" s="56"/>
      <c r="AEE399" s="56"/>
      <c r="AEF399" s="56"/>
      <c r="AEG399" s="56"/>
      <c r="AEH399" s="56"/>
      <c r="AEI399" s="56"/>
      <c r="AEJ399" s="56"/>
      <c r="AEK399" s="56"/>
      <c r="AEL399" s="56"/>
      <c r="AEM399" s="56"/>
      <c r="AEN399" s="56"/>
      <c r="AEO399" s="56"/>
      <c r="AEP399" s="56"/>
      <c r="AEQ399" s="56"/>
      <c r="AER399" s="56"/>
      <c r="AES399" s="56"/>
      <c r="AET399" s="56"/>
      <c r="AEU399" s="56"/>
      <c r="AEV399" s="56"/>
      <c r="AEW399" s="56"/>
      <c r="AEX399" s="56"/>
      <c r="AEY399" s="56"/>
      <c r="AEZ399" s="56"/>
      <c r="AFA399" s="56"/>
      <c r="AFB399" s="56"/>
      <c r="AFC399" s="56"/>
      <c r="AFD399" s="56"/>
      <c r="AFE399" s="56"/>
      <c r="AFF399" s="56"/>
      <c r="AFG399" s="56"/>
      <c r="AFH399" s="56"/>
      <c r="AFI399" s="56"/>
      <c r="AFJ399" s="56"/>
      <c r="AFK399" s="56"/>
      <c r="AFL399" s="56"/>
      <c r="AFM399" s="56"/>
      <c r="AFN399" s="56"/>
      <c r="AFO399" s="56"/>
      <c r="AFP399" s="56"/>
      <c r="AFQ399" s="56"/>
      <c r="AFR399" s="56"/>
      <c r="AFS399" s="56"/>
      <c r="AFT399" s="56"/>
      <c r="AFU399" s="56"/>
      <c r="AFV399" s="56"/>
      <c r="AFW399" s="56"/>
      <c r="AFX399" s="56"/>
      <c r="AFY399" s="56"/>
      <c r="AFZ399" s="56"/>
      <c r="AGA399" s="56"/>
      <c r="AGB399" s="56"/>
      <c r="AGC399" s="56"/>
      <c r="AGD399" s="56"/>
      <c r="AGE399" s="56"/>
      <c r="AGF399" s="56"/>
      <c r="AGG399" s="56"/>
      <c r="AGH399" s="56"/>
      <c r="AGI399" s="56"/>
      <c r="AGJ399" s="56"/>
      <c r="AGK399" s="56"/>
      <c r="AGL399" s="56"/>
      <c r="AGM399" s="56"/>
      <c r="AGN399" s="56"/>
      <c r="AGO399" s="56"/>
      <c r="AGP399" s="56"/>
      <c r="AGQ399" s="56"/>
      <c r="AGR399" s="56"/>
      <c r="AGS399" s="56"/>
      <c r="AGT399" s="56"/>
      <c r="AGU399" s="56"/>
      <c r="AGV399" s="56"/>
      <c r="AGW399" s="56"/>
      <c r="AGX399" s="56"/>
      <c r="AGY399" s="56"/>
      <c r="AGZ399" s="56"/>
      <c r="AHA399" s="56"/>
      <c r="AHB399" s="56"/>
      <c r="AHC399" s="56"/>
      <c r="AHD399" s="56"/>
      <c r="AHE399" s="56"/>
      <c r="AHF399" s="56"/>
      <c r="AHG399" s="56"/>
      <c r="AHH399" s="56"/>
      <c r="AHI399" s="56"/>
      <c r="AHJ399" s="56"/>
      <c r="AHK399" s="56"/>
      <c r="AHL399" s="56"/>
      <c r="AHM399" s="56"/>
      <c r="AHN399" s="56"/>
      <c r="AHO399" s="56"/>
      <c r="AHP399" s="56"/>
      <c r="AHQ399" s="56"/>
      <c r="AHR399" s="56"/>
      <c r="AHS399" s="56"/>
      <c r="AHT399" s="56"/>
      <c r="AHU399" s="56"/>
      <c r="AHV399" s="56"/>
      <c r="AHW399" s="56"/>
      <c r="AHX399" s="56"/>
      <c r="AHY399" s="56"/>
      <c r="AHZ399" s="56"/>
      <c r="AIA399" s="56"/>
      <c r="AIB399" s="56"/>
      <c r="AIC399" s="56"/>
      <c r="AID399" s="56"/>
      <c r="AIE399" s="56"/>
      <c r="AIF399" s="56"/>
      <c r="AIG399" s="56"/>
      <c r="AIH399" s="56"/>
      <c r="AII399" s="56"/>
      <c r="AIJ399" s="56"/>
      <c r="AIK399" s="56"/>
      <c r="AIL399" s="56"/>
      <c r="AIM399" s="56"/>
      <c r="AIN399" s="56"/>
      <c r="AIO399" s="56"/>
      <c r="AIP399" s="56"/>
      <c r="AIQ399" s="56"/>
      <c r="AIR399" s="56"/>
      <c r="AIS399" s="56"/>
      <c r="AIT399" s="56"/>
      <c r="AIU399" s="56"/>
      <c r="AIV399" s="56"/>
      <c r="AIW399" s="56"/>
      <c r="AIX399" s="56"/>
      <c r="AIY399" s="56"/>
      <c r="AIZ399" s="56"/>
      <c r="AJA399" s="56"/>
      <c r="AJB399" s="56"/>
      <c r="AJC399" s="56"/>
      <c r="AJD399" s="56"/>
      <c r="AJE399" s="56"/>
      <c r="AJF399" s="56"/>
      <c r="AJG399" s="56"/>
      <c r="AJH399" s="56"/>
      <c r="AJI399" s="56"/>
      <c r="AJJ399" s="56"/>
      <c r="AJK399" s="56"/>
      <c r="AJL399" s="56"/>
      <c r="AJM399" s="56"/>
      <c r="AJN399" s="56"/>
      <c r="AJO399" s="56"/>
      <c r="AJP399" s="56"/>
      <c r="AJQ399" s="56"/>
      <c r="AJR399" s="56"/>
      <c r="AJS399" s="56"/>
      <c r="AJT399" s="56"/>
      <c r="AJU399" s="56"/>
      <c r="AJV399" s="56"/>
      <c r="AJW399" s="56"/>
      <c r="AJX399" s="56"/>
      <c r="AJY399" s="56"/>
      <c r="AJZ399" s="56"/>
      <c r="AKA399" s="56"/>
      <c r="AKB399" s="56"/>
      <c r="AKC399" s="56"/>
      <c r="AKD399" s="56"/>
      <c r="AKE399" s="56"/>
      <c r="AKF399" s="56"/>
      <c r="AKG399" s="56"/>
      <c r="AKH399" s="56"/>
      <c r="AKI399" s="56"/>
      <c r="AKJ399" s="56"/>
      <c r="AKK399" s="56"/>
      <c r="AKL399" s="56"/>
      <c r="AKM399" s="56"/>
      <c r="AKN399" s="56"/>
      <c r="AKO399" s="56"/>
      <c r="AKP399" s="56"/>
      <c r="AKQ399" s="56"/>
      <c r="AKR399" s="56"/>
      <c r="AKS399" s="56"/>
      <c r="AKT399" s="56"/>
      <c r="AKU399" s="56"/>
      <c r="AKV399" s="56"/>
      <c r="AKW399" s="56"/>
      <c r="AKX399" s="56"/>
      <c r="AKY399" s="56"/>
      <c r="AKZ399" s="56"/>
      <c r="ALA399" s="56"/>
      <c r="ALB399" s="56"/>
      <c r="ALC399" s="56"/>
      <c r="ALD399" s="56"/>
      <c r="ALE399" s="56"/>
      <c r="ALF399" s="56"/>
      <c r="ALG399" s="56"/>
      <c r="ALH399" s="56"/>
      <c r="ALI399" s="56"/>
      <c r="ALJ399" s="56"/>
      <c r="ALK399" s="56"/>
      <c r="ALL399" s="56"/>
      <c r="ALM399" s="56"/>
      <c r="ALN399" s="56"/>
      <c r="ALO399" s="56"/>
      <c r="ALP399" s="56"/>
      <c r="ALQ399" s="56"/>
      <c r="ALR399" s="56"/>
      <c r="ALS399" s="56"/>
      <c r="ALT399" s="56"/>
      <c r="ALU399" s="56"/>
      <c r="ALV399" s="56"/>
      <c r="ALW399" s="56"/>
      <c r="ALX399" s="56"/>
      <c r="ALY399" s="56"/>
      <c r="ALZ399" s="56"/>
      <c r="AMA399" s="56"/>
      <c r="AMB399" s="56"/>
      <c r="AMC399" s="56"/>
      <c r="AMD399" s="56"/>
      <c r="AME399" s="56"/>
      <c r="AMF399" s="56"/>
      <c r="AMG399" s="56"/>
      <c r="AMH399" s="56"/>
      <c r="AMI399" s="56"/>
      <c r="AMJ399" s="56"/>
      <c r="AMK399" s="56"/>
      <c r="AML399" s="56"/>
      <c r="AMM399" s="56"/>
      <c r="AMN399" s="56"/>
      <c r="AMO399" s="56"/>
      <c r="AMP399" s="56"/>
      <c r="AMQ399" s="56"/>
      <c r="AMR399" s="56"/>
      <c r="AMS399" s="56"/>
      <c r="AMT399" s="56"/>
      <c r="AMU399" s="56"/>
      <c r="AMV399" s="56"/>
      <c r="AMW399" s="56"/>
      <c r="AMX399" s="56"/>
      <c r="AMY399" s="56"/>
      <c r="AMZ399" s="56"/>
      <c r="ANA399" s="56"/>
      <c r="ANB399" s="56"/>
      <c r="ANC399" s="56"/>
      <c r="AND399" s="56"/>
      <c r="ANE399" s="56"/>
      <c r="ANF399" s="56"/>
      <c r="ANG399" s="56"/>
      <c r="ANH399" s="56"/>
      <c r="ANI399" s="56"/>
      <c r="ANJ399" s="56"/>
      <c r="ANK399" s="56"/>
      <c r="ANL399" s="56"/>
      <c r="ANM399" s="56"/>
      <c r="ANN399" s="56"/>
      <c r="ANO399" s="56"/>
      <c r="ANP399" s="56"/>
      <c r="ANQ399" s="56"/>
      <c r="ANR399" s="56"/>
      <c r="ANS399" s="56"/>
      <c r="ANT399" s="56"/>
      <c r="ANU399" s="56"/>
      <c r="ANV399" s="56"/>
      <c r="ANW399" s="56"/>
      <c r="ANX399" s="56"/>
      <c r="ANY399" s="56"/>
      <c r="ANZ399" s="56"/>
      <c r="AOA399" s="56"/>
      <c r="AOB399" s="56"/>
      <c r="AOC399" s="56"/>
      <c r="AOD399" s="56"/>
      <c r="AOE399" s="56"/>
      <c r="AOF399" s="56"/>
      <c r="AOG399" s="56"/>
      <c r="AOH399" s="56"/>
      <c r="AOI399" s="56"/>
      <c r="AOJ399" s="56"/>
      <c r="AOK399" s="56"/>
      <c r="AOL399" s="56"/>
      <c r="AOM399" s="56"/>
      <c r="AON399" s="56"/>
      <c r="AOO399" s="56"/>
      <c r="AOP399" s="56"/>
      <c r="AOQ399" s="56"/>
      <c r="AOR399" s="56"/>
      <c r="AOS399" s="56"/>
      <c r="AOT399" s="56"/>
      <c r="AOU399" s="56"/>
      <c r="AOV399" s="56"/>
      <c r="AOW399" s="56"/>
      <c r="AOX399" s="56"/>
      <c r="AOY399" s="56"/>
      <c r="AOZ399" s="56"/>
      <c r="APA399" s="56"/>
      <c r="APB399" s="56"/>
      <c r="APC399" s="56"/>
      <c r="APD399" s="56"/>
      <c r="APE399" s="56"/>
      <c r="APF399" s="56"/>
      <c r="APG399" s="56"/>
      <c r="APH399" s="56"/>
      <c r="API399" s="56"/>
      <c r="APJ399" s="56"/>
      <c r="APK399" s="56"/>
      <c r="APL399" s="56"/>
      <c r="APM399" s="56"/>
      <c r="APN399" s="56"/>
      <c r="APO399" s="56"/>
      <c r="APP399" s="56"/>
      <c r="APQ399" s="56"/>
      <c r="APR399" s="56"/>
      <c r="APS399" s="56"/>
      <c r="APT399" s="56"/>
      <c r="APU399" s="56"/>
      <c r="APV399" s="56"/>
      <c r="APW399" s="56"/>
      <c r="APX399" s="56"/>
      <c r="APY399" s="56"/>
      <c r="APZ399" s="56"/>
      <c r="AQA399" s="56"/>
      <c r="AQB399" s="56"/>
      <c r="AQC399" s="56"/>
      <c r="AQD399" s="56"/>
      <c r="AQE399" s="56"/>
      <c r="AQF399" s="56"/>
      <c r="AQG399" s="56"/>
      <c r="AQH399" s="56"/>
      <c r="AQI399" s="56"/>
      <c r="AQJ399" s="56"/>
      <c r="AQK399" s="56"/>
      <c r="AQL399" s="56"/>
      <c r="AQM399" s="56"/>
      <c r="AQN399" s="56"/>
      <c r="AQO399" s="56"/>
      <c r="AQP399" s="56"/>
      <c r="AQQ399" s="56"/>
      <c r="AQR399" s="56"/>
      <c r="AQS399" s="56"/>
      <c r="AQT399" s="56"/>
      <c r="AQU399" s="56"/>
      <c r="AQV399" s="56"/>
      <c r="AQW399" s="56"/>
      <c r="AQX399" s="56"/>
      <c r="AQY399" s="56"/>
      <c r="AQZ399" s="56"/>
      <c r="ARA399" s="56"/>
      <c r="ARB399" s="56"/>
      <c r="ARC399" s="56"/>
      <c r="ARD399" s="56"/>
      <c r="ARE399" s="56"/>
      <c r="ARF399" s="56"/>
      <c r="ARG399" s="56"/>
      <c r="ARH399" s="56"/>
      <c r="ARI399" s="56"/>
      <c r="ARJ399" s="56"/>
      <c r="ARK399" s="56"/>
      <c r="ARL399" s="56"/>
      <c r="ARM399" s="56"/>
      <c r="ARN399" s="56"/>
      <c r="ARO399" s="56"/>
      <c r="ARP399" s="56"/>
      <c r="ARQ399" s="56"/>
      <c r="ARR399" s="56"/>
      <c r="ARS399" s="56"/>
      <c r="ART399" s="56"/>
      <c r="ARU399" s="56"/>
      <c r="ARV399" s="56"/>
      <c r="ARW399" s="56"/>
      <c r="ARX399" s="56"/>
      <c r="ARY399" s="56"/>
      <c r="ARZ399" s="56"/>
      <c r="ASA399" s="56"/>
      <c r="ASB399" s="56"/>
      <c r="ASC399" s="56"/>
      <c r="ASD399" s="56"/>
      <c r="ASE399" s="56"/>
      <c r="ASF399" s="56"/>
      <c r="ASG399" s="56"/>
      <c r="ASH399" s="56"/>
      <c r="ASI399" s="56"/>
      <c r="ASJ399" s="56"/>
      <c r="ASK399" s="56"/>
      <c r="ASL399" s="56"/>
      <c r="ASM399" s="56"/>
      <c r="ASN399" s="56"/>
      <c r="ASO399" s="56"/>
      <c r="ASP399" s="56"/>
      <c r="ASQ399" s="56"/>
      <c r="ASR399" s="56"/>
      <c r="ASS399" s="56"/>
      <c r="AST399" s="56"/>
      <c r="ASU399" s="56"/>
      <c r="ASV399" s="56"/>
      <c r="ASW399" s="56"/>
      <c r="ASX399" s="56"/>
      <c r="ASY399" s="56"/>
      <c r="ASZ399" s="56"/>
      <c r="ATA399" s="56"/>
      <c r="ATB399" s="56"/>
      <c r="ATC399" s="56"/>
      <c r="ATD399" s="56"/>
      <c r="ATE399" s="56"/>
      <c r="ATF399" s="56"/>
      <c r="ATG399" s="56"/>
      <c r="ATH399" s="56"/>
      <c r="ATI399" s="56"/>
      <c r="ATJ399" s="56"/>
      <c r="ATK399" s="56"/>
      <c r="ATL399" s="56"/>
      <c r="ATM399" s="56"/>
      <c r="ATN399" s="56"/>
      <c r="ATO399" s="56"/>
      <c r="ATP399" s="56"/>
      <c r="ATQ399" s="56"/>
      <c r="ATR399" s="56"/>
      <c r="ATS399" s="56"/>
      <c r="ATT399" s="56"/>
      <c r="ATU399" s="56"/>
      <c r="ATV399" s="56"/>
      <c r="ATW399" s="56"/>
      <c r="ATX399" s="56"/>
      <c r="ATY399" s="56"/>
      <c r="ATZ399" s="56"/>
      <c r="AUA399" s="56"/>
      <c r="AUB399" s="56"/>
      <c r="AUC399" s="56"/>
      <c r="AUD399" s="56"/>
      <c r="AUE399" s="56"/>
      <c r="AUF399" s="56"/>
      <c r="AUG399" s="56"/>
      <c r="AUH399" s="56"/>
      <c r="AUI399" s="56"/>
      <c r="AUJ399" s="56"/>
      <c r="AUK399" s="56"/>
      <c r="AUL399" s="56"/>
      <c r="AUM399" s="56"/>
      <c r="AUN399" s="56"/>
      <c r="AUO399" s="56"/>
      <c r="AUP399" s="56"/>
      <c r="AUQ399" s="56"/>
      <c r="AUR399" s="56"/>
      <c r="AUS399" s="56"/>
      <c r="AUT399" s="56"/>
      <c r="AUU399" s="56"/>
      <c r="AUV399" s="56"/>
      <c r="AUW399" s="56"/>
      <c r="AUX399" s="56"/>
      <c r="AUY399" s="56"/>
      <c r="AUZ399" s="56"/>
      <c r="AVA399" s="56"/>
      <c r="AVB399" s="56"/>
      <c r="AVC399" s="56"/>
      <c r="AVD399" s="56"/>
      <c r="AVE399" s="56"/>
      <c r="AVF399" s="56"/>
      <c r="AVG399" s="56"/>
      <c r="AVH399" s="56"/>
      <c r="AVI399" s="56"/>
      <c r="AVJ399" s="56"/>
      <c r="AVK399" s="56"/>
      <c r="AVL399" s="56"/>
      <c r="AVM399" s="56"/>
      <c r="AVN399" s="56"/>
      <c r="AVO399" s="56"/>
      <c r="AVP399" s="56"/>
      <c r="AVQ399" s="56"/>
      <c r="AVR399" s="56"/>
      <c r="AVS399" s="56"/>
      <c r="AVT399" s="56"/>
      <c r="AVU399" s="56"/>
      <c r="AVV399" s="56"/>
      <c r="AVW399" s="56"/>
      <c r="AVX399" s="56"/>
      <c r="AVY399" s="56"/>
      <c r="AVZ399" s="56"/>
      <c r="AWA399" s="56"/>
      <c r="AWB399" s="56"/>
      <c r="AWC399" s="56"/>
      <c r="AWD399" s="56"/>
      <c r="AWE399" s="56"/>
      <c r="AWF399" s="56"/>
      <c r="AWG399" s="56"/>
      <c r="AWH399" s="56"/>
      <c r="AWI399" s="56"/>
      <c r="AWJ399" s="56"/>
      <c r="AWK399" s="56"/>
      <c r="AWL399" s="56"/>
      <c r="AWM399" s="56"/>
      <c r="AWN399" s="56"/>
      <c r="AWO399" s="56"/>
      <c r="AWP399" s="56"/>
      <c r="AWQ399" s="56"/>
      <c r="AWR399" s="56"/>
      <c r="AWS399" s="56"/>
      <c r="AWT399" s="56"/>
      <c r="AWU399" s="56"/>
      <c r="AWV399" s="56"/>
      <c r="AWW399" s="56"/>
      <c r="AWX399" s="56"/>
      <c r="AWY399" s="56"/>
      <c r="AWZ399" s="56"/>
      <c r="AXA399" s="56"/>
      <c r="AXB399" s="56"/>
      <c r="AXC399" s="56"/>
      <c r="AXD399" s="56"/>
      <c r="AXE399" s="56"/>
      <c r="AXF399" s="56"/>
      <c r="AXG399" s="56"/>
      <c r="AXH399" s="56"/>
      <c r="AXI399" s="56"/>
      <c r="AXJ399" s="56"/>
      <c r="AXK399" s="56"/>
      <c r="AXL399" s="56"/>
      <c r="AXM399" s="56"/>
      <c r="AXN399" s="56"/>
      <c r="AXO399" s="56"/>
      <c r="AXP399" s="56"/>
      <c r="AXQ399" s="56"/>
      <c r="AXR399" s="56"/>
      <c r="AXS399" s="56"/>
      <c r="AXT399" s="56"/>
      <c r="AXU399" s="56"/>
      <c r="AXV399" s="56"/>
      <c r="AXW399" s="56"/>
      <c r="AXX399" s="56"/>
      <c r="AXY399" s="56"/>
      <c r="AXZ399" s="56"/>
      <c r="AYA399" s="56"/>
      <c r="AYB399" s="56"/>
      <c r="AYC399" s="56"/>
      <c r="AYD399" s="56"/>
      <c r="AYE399" s="56"/>
      <c r="AYF399" s="56"/>
      <c r="AYG399" s="56"/>
      <c r="AYH399" s="56"/>
      <c r="AYI399" s="56"/>
      <c r="AYJ399" s="56"/>
      <c r="AYK399" s="56"/>
      <c r="AYL399" s="56"/>
      <c r="AYM399" s="56"/>
      <c r="AYN399" s="56"/>
      <c r="AYO399" s="56"/>
      <c r="AYP399" s="56"/>
      <c r="AYQ399" s="56"/>
      <c r="AYR399" s="56"/>
      <c r="AYS399" s="56"/>
      <c r="AYT399" s="56"/>
      <c r="AYU399" s="56"/>
      <c r="AYV399" s="56"/>
      <c r="AYW399" s="56"/>
      <c r="AYX399" s="56"/>
      <c r="AYY399" s="56"/>
      <c r="AYZ399" s="56"/>
      <c r="AZA399" s="56"/>
      <c r="AZB399" s="56"/>
      <c r="AZC399" s="56"/>
      <c r="AZD399" s="56"/>
      <c r="AZE399" s="56"/>
      <c r="AZF399" s="56"/>
      <c r="AZG399" s="56"/>
      <c r="AZH399" s="56"/>
      <c r="AZI399" s="56"/>
      <c r="AZJ399" s="56"/>
      <c r="AZK399" s="56"/>
      <c r="AZL399" s="56"/>
      <c r="AZM399" s="56"/>
      <c r="AZN399" s="56"/>
      <c r="AZO399" s="56"/>
      <c r="AZP399" s="56"/>
      <c r="AZQ399" s="56"/>
      <c r="AZR399" s="56"/>
      <c r="AZS399" s="56"/>
      <c r="AZT399" s="56"/>
      <c r="AZU399" s="56"/>
      <c r="AZV399" s="56"/>
      <c r="AZW399" s="56"/>
      <c r="AZX399" s="56"/>
      <c r="AZY399" s="56"/>
      <c r="AZZ399" s="56"/>
      <c r="BAA399" s="56"/>
      <c r="BAB399" s="56"/>
      <c r="BAC399" s="56"/>
      <c r="BAD399" s="56"/>
      <c r="BAE399" s="56"/>
      <c r="BAF399" s="56"/>
      <c r="BAG399" s="56"/>
      <c r="BAH399" s="56"/>
      <c r="BAI399" s="56"/>
      <c r="BAJ399" s="56"/>
      <c r="BAK399" s="56"/>
      <c r="BAL399" s="56"/>
      <c r="BAM399" s="56"/>
      <c r="BAN399" s="56"/>
      <c r="BAO399" s="56"/>
      <c r="BAP399" s="56"/>
      <c r="BAQ399" s="56"/>
      <c r="BAR399" s="56"/>
      <c r="BAS399" s="56"/>
      <c r="BAT399" s="56"/>
      <c r="BAU399" s="56"/>
      <c r="BAV399" s="56"/>
      <c r="BAW399" s="56"/>
      <c r="BAX399" s="56"/>
      <c r="BAY399" s="56"/>
      <c r="BAZ399" s="56"/>
      <c r="BBA399" s="56"/>
      <c r="BBB399" s="56"/>
      <c r="BBC399" s="56"/>
      <c r="BBD399" s="56"/>
      <c r="BBE399" s="56"/>
      <c r="BBF399" s="56"/>
      <c r="BBG399" s="56"/>
      <c r="BBH399" s="56"/>
      <c r="BBI399" s="56"/>
      <c r="BBJ399" s="56"/>
      <c r="BBK399" s="56"/>
      <c r="BBL399" s="56"/>
      <c r="BBM399" s="56"/>
      <c r="BBN399" s="56"/>
      <c r="BBO399" s="56"/>
      <c r="BBP399" s="56"/>
      <c r="BBQ399" s="56"/>
      <c r="BBR399" s="56"/>
      <c r="BBS399" s="56"/>
      <c r="BBT399" s="56"/>
      <c r="BBU399" s="56"/>
      <c r="BBV399" s="56"/>
      <c r="BBW399" s="56"/>
      <c r="BBX399" s="56"/>
      <c r="BBY399" s="56"/>
      <c r="BBZ399" s="56"/>
      <c r="BCA399" s="56"/>
      <c r="BCB399" s="56"/>
      <c r="BCC399" s="56"/>
      <c r="BCD399" s="56"/>
      <c r="BCE399" s="56"/>
      <c r="BCF399" s="56"/>
      <c r="BCG399" s="56"/>
      <c r="BCH399" s="56"/>
      <c r="BCI399" s="56"/>
      <c r="BCJ399" s="56"/>
      <c r="BCK399" s="56"/>
      <c r="BCL399" s="56"/>
      <c r="BCM399" s="56"/>
      <c r="BCN399" s="56"/>
      <c r="BCO399" s="56"/>
      <c r="BCP399" s="56"/>
      <c r="BCQ399" s="56"/>
      <c r="BCR399" s="56"/>
      <c r="BCS399" s="56"/>
      <c r="BCT399" s="56"/>
      <c r="BCU399" s="56"/>
      <c r="BCV399" s="56"/>
      <c r="BCW399" s="56"/>
      <c r="BCX399" s="56"/>
      <c r="BCY399" s="56"/>
      <c r="BCZ399" s="56"/>
      <c r="BDA399" s="56"/>
      <c r="BDB399" s="56"/>
      <c r="BDC399" s="56"/>
      <c r="BDD399" s="56"/>
      <c r="BDE399" s="56"/>
      <c r="BDF399" s="56"/>
      <c r="BDG399" s="56"/>
      <c r="BDH399" s="56"/>
      <c r="BDI399" s="56"/>
      <c r="BDJ399" s="56"/>
      <c r="BDK399" s="56"/>
      <c r="BDL399" s="56"/>
      <c r="BDM399" s="56"/>
      <c r="BDN399" s="56"/>
      <c r="BDO399" s="56"/>
      <c r="BDP399" s="56"/>
      <c r="BDQ399" s="56"/>
      <c r="BDR399" s="56"/>
      <c r="BDS399" s="56"/>
      <c r="BDT399" s="56"/>
      <c r="BDU399" s="56"/>
      <c r="BDV399" s="56"/>
      <c r="BDW399" s="56"/>
      <c r="BDX399" s="56"/>
      <c r="BDY399" s="56"/>
      <c r="BDZ399" s="56"/>
      <c r="BEA399" s="56"/>
      <c r="BEB399" s="56"/>
      <c r="BEC399" s="56"/>
      <c r="BED399" s="56"/>
      <c r="BEE399" s="56"/>
      <c r="BEF399" s="56"/>
      <c r="BEG399" s="56"/>
      <c r="BEH399" s="56"/>
      <c r="BEI399" s="56"/>
      <c r="BEJ399" s="56"/>
      <c r="BEK399" s="56"/>
      <c r="BEL399" s="56"/>
      <c r="BEM399" s="56"/>
      <c r="BEN399" s="56"/>
      <c r="BEO399" s="56"/>
      <c r="BEP399" s="56"/>
      <c r="BEQ399" s="56"/>
      <c r="BER399" s="56"/>
      <c r="BES399" s="56"/>
      <c r="BET399" s="56"/>
      <c r="BEU399" s="56"/>
      <c r="BEV399" s="56"/>
      <c r="BEW399" s="56"/>
      <c r="BEX399" s="56"/>
      <c r="BEY399" s="56"/>
      <c r="BEZ399" s="56"/>
      <c r="BFA399" s="56"/>
      <c r="BFB399" s="56"/>
      <c r="BFC399" s="56"/>
      <c r="BFD399" s="56"/>
      <c r="BFE399" s="56"/>
      <c r="BFF399" s="56"/>
      <c r="BFG399" s="56"/>
      <c r="BFH399" s="56"/>
      <c r="BFI399" s="56"/>
      <c r="BFJ399" s="56"/>
      <c r="BFK399" s="56"/>
      <c r="BFL399" s="56"/>
      <c r="BFM399" s="56"/>
      <c r="BFN399" s="56"/>
      <c r="BFO399" s="56"/>
      <c r="BFP399" s="56"/>
      <c r="BFQ399" s="56"/>
      <c r="BFR399" s="56"/>
      <c r="BFS399" s="56"/>
      <c r="BFT399" s="56"/>
      <c r="BFU399" s="56"/>
      <c r="BFV399" s="56"/>
      <c r="BFW399" s="56"/>
      <c r="BFX399" s="56"/>
      <c r="BFY399" s="56"/>
      <c r="BFZ399" s="56"/>
      <c r="BGA399" s="56"/>
      <c r="BGB399" s="56"/>
      <c r="BGC399" s="56"/>
      <c r="BGD399" s="56"/>
      <c r="BGE399" s="56"/>
      <c r="BGF399" s="56"/>
      <c r="BGG399" s="56"/>
      <c r="BGH399" s="56"/>
      <c r="BGI399" s="56"/>
      <c r="BGJ399" s="56"/>
      <c r="BGK399" s="56"/>
      <c r="BGL399" s="56"/>
      <c r="BGM399" s="56"/>
      <c r="BGN399" s="56"/>
      <c r="BGO399" s="56"/>
      <c r="BGP399" s="56"/>
      <c r="BGQ399" s="56"/>
      <c r="BGR399" s="56"/>
      <c r="BGS399" s="56"/>
      <c r="BGT399" s="56"/>
      <c r="BGU399" s="56"/>
      <c r="BGV399" s="56"/>
      <c r="BGW399" s="56"/>
      <c r="BGX399" s="56"/>
      <c r="BGY399" s="56"/>
      <c r="BGZ399" s="56"/>
      <c r="BHA399" s="56"/>
      <c r="BHB399" s="56"/>
      <c r="BHC399" s="56"/>
      <c r="BHD399" s="56"/>
      <c r="BHE399" s="56"/>
      <c r="BHF399" s="56"/>
      <c r="BHG399" s="56"/>
      <c r="BHH399" s="56"/>
      <c r="BHI399" s="56"/>
      <c r="BHJ399" s="56"/>
      <c r="BHK399" s="56"/>
      <c r="BHL399" s="56"/>
      <c r="BHM399" s="56"/>
      <c r="BHN399" s="56"/>
      <c r="BHO399" s="56"/>
      <c r="BHP399" s="56"/>
      <c r="BHQ399" s="56"/>
      <c r="BHR399" s="56"/>
      <c r="BHS399" s="56"/>
      <c r="BHT399" s="56"/>
      <c r="BHU399" s="56"/>
      <c r="BHV399" s="56"/>
      <c r="BHW399" s="56"/>
      <c r="BHX399" s="56"/>
      <c r="BHY399" s="56"/>
      <c r="BHZ399" s="56"/>
      <c r="BIA399" s="56"/>
      <c r="BIB399" s="56"/>
      <c r="BIC399" s="56"/>
      <c r="BID399" s="56"/>
      <c r="BIE399" s="56"/>
      <c r="BIF399" s="56"/>
      <c r="BIG399" s="56"/>
      <c r="BIH399" s="56"/>
      <c r="BII399" s="56"/>
      <c r="BIJ399" s="56"/>
      <c r="BIK399" s="56"/>
      <c r="BIL399" s="56"/>
      <c r="BIM399" s="56"/>
      <c r="BIN399" s="56"/>
      <c r="BIO399" s="56"/>
      <c r="BIP399" s="56"/>
      <c r="BIQ399" s="56"/>
      <c r="BIR399" s="56"/>
      <c r="BIS399" s="56"/>
      <c r="BIT399" s="56"/>
      <c r="BIU399" s="56"/>
      <c r="BIV399" s="56"/>
      <c r="BIW399" s="56"/>
      <c r="BIX399" s="56"/>
      <c r="BIY399" s="56"/>
      <c r="BIZ399" s="56"/>
      <c r="BJA399" s="56"/>
      <c r="BJB399" s="56"/>
      <c r="BJC399" s="56"/>
      <c r="BJD399" s="56"/>
      <c r="BJE399" s="56"/>
      <c r="BJF399" s="56"/>
      <c r="BJG399" s="56"/>
      <c r="BJH399" s="56"/>
      <c r="BJI399" s="56"/>
      <c r="BJJ399" s="56"/>
      <c r="BJK399" s="56"/>
      <c r="BJL399" s="56"/>
      <c r="BJM399" s="56"/>
      <c r="BJN399" s="56"/>
      <c r="BJO399" s="56"/>
      <c r="BJP399" s="56"/>
      <c r="BJQ399" s="56"/>
      <c r="BJR399" s="56"/>
      <c r="BJS399" s="56"/>
      <c r="BJT399" s="56"/>
      <c r="BJU399" s="56"/>
      <c r="BJV399" s="56"/>
      <c r="BJW399" s="56"/>
      <c r="BJX399" s="56"/>
      <c r="BJY399" s="56"/>
      <c r="BJZ399" s="56"/>
      <c r="BKA399" s="56"/>
      <c r="BKB399" s="56"/>
      <c r="BKC399" s="56"/>
      <c r="BKD399" s="56"/>
      <c r="BKE399" s="56"/>
      <c r="BKF399" s="56"/>
      <c r="BKG399" s="56"/>
      <c r="BKH399" s="56"/>
      <c r="BKI399" s="56"/>
      <c r="BKJ399" s="56"/>
      <c r="BKK399" s="56"/>
      <c r="BKL399" s="56"/>
      <c r="BKM399" s="56"/>
      <c r="BKN399" s="56"/>
      <c r="BKO399" s="56"/>
      <c r="BKP399" s="56"/>
      <c r="BKQ399" s="56"/>
      <c r="BKR399" s="56"/>
      <c r="BKS399" s="56"/>
      <c r="BKT399" s="56"/>
      <c r="BKU399" s="56"/>
      <c r="BKV399" s="56"/>
      <c r="BKW399" s="56"/>
      <c r="BKX399" s="56"/>
      <c r="BKY399" s="56"/>
      <c r="BKZ399" s="56"/>
      <c r="BLA399" s="56"/>
      <c r="BLB399" s="56"/>
      <c r="BLC399" s="56"/>
      <c r="BLD399" s="56"/>
      <c r="BLE399" s="56"/>
      <c r="BLF399" s="56"/>
      <c r="BLG399" s="56"/>
      <c r="BLH399" s="56"/>
      <c r="BLI399" s="56"/>
      <c r="BLJ399" s="56"/>
      <c r="BLK399" s="56"/>
      <c r="BLL399" s="56"/>
      <c r="BLM399" s="56"/>
      <c r="BLN399" s="56"/>
      <c r="BLO399" s="56"/>
      <c r="BLP399" s="56"/>
      <c r="BLQ399" s="56"/>
      <c r="BLR399" s="56"/>
      <c r="BLS399" s="56"/>
      <c r="BLT399" s="56"/>
      <c r="BLU399" s="56"/>
      <c r="BLV399" s="56"/>
      <c r="BLW399" s="56"/>
      <c r="BLX399" s="56"/>
      <c r="BLY399" s="56"/>
      <c r="BLZ399" s="56"/>
      <c r="BMA399" s="56"/>
      <c r="BMB399" s="56"/>
      <c r="BMC399" s="56"/>
      <c r="BMD399" s="56"/>
      <c r="BME399" s="56"/>
      <c r="BMF399" s="56"/>
      <c r="BMG399" s="56"/>
      <c r="BMH399" s="56"/>
      <c r="BMI399" s="56"/>
      <c r="BMJ399" s="56"/>
      <c r="BMK399" s="56"/>
      <c r="BML399" s="56"/>
      <c r="BMM399" s="56"/>
      <c r="BMN399" s="56"/>
      <c r="BMO399" s="56"/>
      <c r="BMP399" s="56"/>
      <c r="BMQ399" s="56"/>
      <c r="BMR399" s="56"/>
      <c r="BMS399" s="56"/>
      <c r="BMT399" s="56"/>
      <c r="BMU399" s="56"/>
      <c r="BMV399" s="56"/>
      <c r="BMW399" s="56"/>
      <c r="BMX399" s="56"/>
      <c r="BMY399" s="56"/>
      <c r="BMZ399" s="56"/>
      <c r="BNA399" s="56"/>
      <c r="BNB399" s="56"/>
      <c r="BNC399" s="56"/>
      <c r="BND399" s="56"/>
      <c r="BNE399" s="56"/>
      <c r="BNF399" s="56"/>
      <c r="BNG399" s="56"/>
      <c r="BNH399" s="56"/>
      <c r="BNI399" s="56"/>
      <c r="BNJ399" s="56"/>
      <c r="BNK399" s="56"/>
      <c r="BNL399" s="56"/>
      <c r="BNM399" s="56"/>
      <c r="BNN399" s="56"/>
      <c r="BNO399" s="56"/>
      <c r="BNP399" s="56"/>
      <c r="BNQ399" s="56"/>
      <c r="BNR399" s="56"/>
      <c r="BNS399" s="56"/>
      <c r="BNT399" s="56"/>
      <c r="BNU399" s="56"/>
      <c r="BNV399" s="56"/>
      <c r="BNW399" s="56"/>
      <c r="BNX399" s="56"/>
      <c r="BNY399" s="56"/>
      <c r="BNZ399" s="56"/>
      <c r="BOA399" s="56"/>
      <c r="BOB399" s="56"/>
      <c r="BOC399" s="56"/>
      <c r="BOD399" s="56"/>
      <c r="BOE399" s="56"/>
      <c r="BOF399" s="56"/>
      <c r="BOG399" s="56"/>
      <c r="BOH399" s="56"/>
      <c r="BOI399" s="56"/>
      <c r="BOJ399" s="56"/>
      <c r="BOK399" s="56"/>
      <c r="BOL399" s="56"/>
      <c r="BOM399" s="56"/>
      <c r="BON399" s="56"/>
      <c r="BOO399" s="56"/>
      <c r="BOP399" s="56"/>
      <c r="BOQ399" s="56"/>
      <c r="BOR399" s="56"/>
      <c r="BOS399" s="56"/>
      <c r="BOT399" s="56"/>
      <c r="BOU399" s="56"/>
      <c r="BOV399" s="56"/>
      <c r="BOW399" s="56"/>
      <c r="BOX399" s="56"/>
      <c r="BOY399" s="56"/>
      <c r="BOZ399" s="56"/>
      <c r="BPA399" s="56"/>
      <c r="BPB399" s="56"/>
      <c r="BPC399" s="56"/>
      <c r="BPD399" s="56"/>
      <c r="BPE399" s="56"/>
      <c r="BPF399" s="56"/>
      <c r="BPG399" s="56"/>
      <c r="BPH399" s="56"/>
      <c r="BPI399" s="56"/>
      <c r="BPJ399" s="56"/>
      <c r="BPK399" s="56"/>
      <c r="BPL399" s="56"/>
      <c r="BPM399" s="56"/>
      <c r="BPN399" s="56"/>
      <c r="BPO399" s="56"/>
      <c r="BPP399" s="56"/>
      <c r="BPQ399" s="56"/>
      <c r="BPR399" s="56"/>
      <c r="BPS399" s="56"/>
      <c r="BPT399" s="56"/>
      <c r="BPU399" s="56"/>
      <c r="BPV399" s="56"/>
      <c r="BPW399" s="56"/>
      <c r="BPX399" s="56"/>
      <c r="BPY399" s="56"/>
      <c r="BPZ399" s="56"/>
      <c r="BQA399" s="56"/>
      <c r="BQB399" s="56"/>
      <c r="BQC399" s="56"/>
      <c r="BQD399" s="56"/>
      <c r="BQE399" s="56"/>
      <c r="BQF399" s="56"/>
      <c r="BQG399" s="56"/>
      <c r="BQH399" s="56"/>
      <c r="BQI399" s="56"/>
      <c r="BQJ399" s="56"/>
      <c r="BQK399" s="56"/>
      <c r="BQL399" s="56"/>
      <c r="BQM399" s="56"/>
      <c r="BQN399" s="56"/>
      <c r="BQO399" s="56"/>
      <c r="BQP399" s="56"/>
      <c r="BQQ399" s="56"/>
      <c r="BQR399" s="56"/>
      <c r="BQS399" s="56"/>
      <c r="BQT399" s="56"/>
      <c r="BQU399" s="56"/>
      <c r="BQV399" s="56"/>
      <c r="BQW399" s="56"/>
      <c r="BQX399" s="56"/>
      <c r="BQY399" s="56"/>
      <c r="BQZ399" s="56"/>
      <c r="BRA399" s="56"/>
      <c r="BRB399" s="56"/>
      <c r="BRC399" s="56"/>
      <c r="BRD399" s="56"/>
      <c r="BRE399" s="56"/>
      <c r="BRF399" s="56"/>
      <c r="BRG399" s="56"/>
      <c r="BRH399" s="56"/>
      <c r="BRI399" s="56"/>
      <c r="BRJ399" s="56"/>
      <c r="BRK399" s="56"/>
      <c r="BRL399" s="56"/>
      <c r="BRM399" s="56"/>
      <c r="BRN399" s="56"/>
      <c r="BRO399" s="56"/>
      <c r="BRP399" s="56"/>
      <c r="BRQ399" s="56"/>
      <c r="BRR399" s="56"/>
      <c r="BRS399" s="56"/>
      <c r="BRT399" s="56"/>
      <c r="BRU399" s="56"/>
      <c r="BRV399" s="56"/>
      <c r="BRW399" s="56"/>
      <c r="BRX399" s="56"/>
      <c r="BRY399" s="56"/>
      <c r="BRZ399" s="56"/>
      <c r="BSA399" s="56"/>
      <c r="BSB399" s="56"/>
      <c r="BSC399" s="56"/>
      <c r="BSD399" s="56"/>
      <c r="BSE399" s="56"/>
      <c r="BSF399" s="56"/>
      <c r="BSG399" s="56"/>
      <c r="BSH399" s="56"/>
      <c r="BSI399" s="56"/>
      <c r="BSJ399" s="56"/>
      <c r="BSK399" s="56"/>
      <c r="BSL399" s="56"/>
      <c r="BSM399" s="56"/>
      <c r="BSN399" s="56"/>
      <c r="BSO399" s="56"/>
      <c r="BSP399" s="56"/>
      <c r="BSQ399" s="56"/>
      <c r="BSR399" s="56"/>
      <c r="BSS399" s="56"/>
      <c r="BST399" s="56"/>
      <c r="BSU399" s="56"/>
      <c r="BSV399" s="56"/>
      <c r="BSW399" s="56"/>
      <c r="BSX399" s="56"/>
      <c r="BSY399" s="56"/>
      <c r="BSZ399" s="56"/>
      <c r="BTA399" s="56"/>
      <c r="BTB399" s="56"/>
      <c r="BTC399" s="56"/>
      <c r="BTD399" s="56"/>
      <c r="BTE399" s="56"/>
      <c r="BTF399" s="56"/>
      <c r="BTG399" s="56"/>
      <c r="BTH399" s="56"/>
      <c r="BTI399" s="56"/>
      <c r="BTJ399" s="56"/>
      <c r="BTK399" s="56"/>
      <c r="BTL399" s="56"/>
      <c r="BTM399" s="56"/>
      <c r="BTN399" s="56"/>
      <c r="BTO399" s="56"/>
      <c r="BTP399" s="56"/>
      <c r="BTQ399" s="56"/>
      <c r="BTR399" s="56"/>
      <c r="BTS399" s="56"/>
      <c r="BTT399" s="56"/>
      <c r="BTU399" s="56"/>
      <c r="BTV399" s="56"/>
      <c r="BTW399" s="56"/>
      <c r="BTX399" s="56"/>
      <c r="BTY399" s="56"/>
      <c r="BTZ399" s="56"/>
      <c r="BUA399" s="56"/>
      <c r="BUB399" s="56"/>
      <c r="BUC399" s="56"/>
      <c r="BUD399" s="56"/>
      <c r="BUE399" s="56"/>
      <c r="BUF399" s="56"/>
      <c r="BUG399" s="56"/>
      <c r="BUH399" s="56"/>
      <c r="BUI399" s="56"/>
      <c r="BUJ399" s="56"/>
      <c r="BUK399" s="56"/>
      <c r="BUL399" s="56"/>
      <c r="BUM399" s="56"/>
      <c r="BUN399" s="56"/>
      <c r="BUO399" s="56"/>
      <c r="BUP399" s="56"/>
      <c r="BUQ399" s="56"/>
      <c r="BUR399" s="56"/>
      <c r="BUS399" s="56"/>
      <c r="BUT399" s="56"/>
      <c r="BUU399" s="56"/>
      <c r="BUV399" s="56"/>
      <c r="BUW399" s="56"/>
      <c r="BUX399" s="56"/>
      <c r="BUY399" s="56"/>
      <c r="BUZ399" s="56"/>
      <c r="BVA399" s="56"/>
      <c r="BVB399" s="56"/>
      <c r="BVC399" s="56"/>
      <c r="BVD399" s="56"/>
      <c r="BVE399" s="56"/>
      <c r="BVF399" s="56"/>
      <c r="BVG399" s="56"/>
      <c r="BVH399" s="56"/>
      <c r="BVI399" s="56"/>
      <c r="BVJ399" s="56"/>
      <c r="BVK399" s="56"/>
      <c r="BVL399" s="56"/>
      <c r="BVM399" s="56"/>
      <c r="BVN399" s="56"/>
      <c r="BVO399" s="56"/>
      <c r="BVP399" s="56"/>
      <c r="BVQ399" s="56"/>
      <c r="BVR399" s="56"/>
      <c r="BVS399" s="56"/>
      <c r="BVT399" s="56"/>
      <c r="BVU399" s="56"/>
      <c r="BVV399" s="56"/>
      <c r="BVW399" s="56"/>
      <c r="BVX399" s="56"/>
      <c r="BVY399" s="56"/>
      <c r="BVZ399" s="56"/>
      <c r="BWA399" s="56"/>
      <c r="BWB399" s="56"/>
      <c r="BWC399" s="56"/>
      <c r="BWD399" s="56"/>
      <c r="BWE399" s="56"/>
      <c r="BWF399" s="56"/>
      <c r="BWG399" s="56"/>
      <c r="BWH399" s="56"/>
      <c r="BWI399" s="56"/>
      <c r="BWJ399" s="56"/>
      <c r="BWK399" s="56"/>
      <c r="BWL399" s="56"/>
      <c r="BWM399" s="56"/>
      <c r="BWN399" s="56"/>
      <c r="BWO399" s="56"/>
      <c r="BWP399" s="56"/>
      <c r="BWQ399" s="56"/>
      <c r="BWR399" s="56"/>
      <c r="BWS399" s="56"/>
      <c r="BWT399" s="56"/>
      <c r="BWU399" s="56"/>
      <c r="BWV399" s="56"/>
      <c r="BWW399" s="56"/>
      <c r="BWX399" s="56"/>
      <c r="BWY399" s="56"/>
      <c r="BWZ399" s="56"/>
      <c r="BXA399" s="56"/>
      <c r="BXB399" s="56"/>
      <c r="BXC399" s="56"/>
      <c r="BXD399" s="56"/>
      <c r="BXE399" s="56"/>
      <c r="BXF399" s="56"/>
      <c r="BXG399" s="56"/>
      <c r="BXH399" s="56"/>
      <c r="BXI399" s="56"/>
      <c r="BXJ399" s="56"/>
      <c r="BXK399" s="56"/>
      <c r="BXL399" s="56"/>
      <c r="BXM399" s="56"/>
      <c r="BXN399" s="56"/>
      <c r="BXO399" s="56"/>
      <c r="BXP399" s="56"/>
      <c r="BXQ399" s="56"/>
      <c r="BXR399" s="56"/>
      <c r="BXS399" s="56"/>
      <c r="BXT399" s="56"/>
      <c r="BXU399" s="56"/>
      <c r="BXV399" s="56"/>
      <c r="BXW399" s="56"/>
      <c r="BXX399" s="56"/>
      <c r="BXY399" s="56"/>
      <c r="BXZ399" s="56"/>
      <c r="BYA399" s="56"/>
      <c r="BYB399" s="56"/>
      <c r="BYC399" s="56"/>
      <c r="BYD399" s="56"/>
      <c r="BYE399" s="56"/>
      <c r="BYF399" s="56"/>
      <c r="BYG399" s="56"/>
      <c r="BYH399" s="56"/>
      <c r="BYI399" s="56"/>
      <c r="BYJ399" s="56"/>
      <c r="BYK399" s="56"/>
      <c r="BYL399" s="56"/>
      <c r="BYM399" s="56"/>
      <c r="BYN399" s="56"/>
      <c r="BYO399" s="56"/>
      <c r="BYP399" s="56"/>
      <c r="BYQ399" s="56"/>
      <c r="BYR399" s="56"/>
      <c r="BYS399" s="56"/>
      <c r="BYT399" s="56"/>
      <c r="BYU399" s="56"/>
      <c r="BYV399" s="56"/>
      <c r="BYW399" s="56"/>
      <c r="BYX399" s="56"/>
      <c r="BYY399" s="56"/>
      <c r="BYZ399" s="56"/>
      <c r="BZA399" s="56"/>
      <c r="BZB399" s="56"/>
      <c r="BZC399" s="56"/>
      <c r="BZD399" s="56"/>
      <c r="BZE399" s="56"/>
      <c r="BZF399" s="56"/>
      <c r="BZG399" s="56"/>
      <c r="BZH399" s="56"/>
      <c r="BZI399" s="56"/>
      <c r="BZJ399" s="56"/>
      <c r="BZK399" s="56"/>
      <c r="BZL399" s="56"/>
      <c r="BZM399" s="56"/>
      <c r="BZN399" s="56"/>
      <c r="BZO399" s="56"/>
      <c r="BZP399" s="56"/>
      <c r="BZQ399" s="56"/>
      <c r="BZR399" s="56"/>
      <c r="BZS399" s="56"/>
      <c r="BZT399" s="56"/>
      <c r="BZU399" s="56"/>
      <c r="BZV399" s="56"/>
      <c r="BZW399" s="56"/>
      <c r="BZX399" s="56"/>
      <c r="BZY399" s="56"/>
      <c r="BZZ399" s="56"/>
      <c r="CAA399" s="56"/>
      <c r="CAB399" s="56"/>
      <c r="CAC399" s="56"/>
      <c r="CAD399" s="56"/>
      <c r="CAE399" s="56"/>
      <c r="CAF399" s="56"/>
      <c r="CAG399" s="56"/>
      <c r="CAH399" s="56"/>
      <c r="CAI399" s="56"/>
      <c r="CAJ399" s="56"/>
      <c r="CAK399" s="56"/>
      <c r="CAL399" s="56"/>
      <c r="CAM399" s="56"/>
      <c r="CAN399" s="56"/>
      <c r="CAO399" s="56"/>
      <c r="CAP399" s="56"/>
      <c r="CAQ399" s="56"/>
      <c r="CAR399" s="56"/>
      <c r="CAS399" s="56"/>
      <c r="CAT399" s="56"/>
      <c r="CAU399" s="56"/>
      <c r="CAV399" s="56"/>
      <c r="CAW399" s="56"/>
      <c r="CAX399" s="56"/>
      <c r="CAY399" s="56"/>
      <c r="CAZ399" s="56"/>
      <c r="CBA399" s="56"/>
      <c r="CBB399" s="56"/>
      <c r="CBC399" s="56"/>
      <c r="CBD399" s="56"/>
      <c r="CBE399" s="56"/>
      <c r="CBF399" s="56"/>
      <c r="CBG399" s="56"/>
      <c r="CBH399" s="56"/>
      <c r="CBI399" s="56"/>
      <c r="CBJ399" s="56"/>
      <c r="CBK399" s="56"/>
      <c r="CBL399" s="56"/>
      <c r="CBM399" s="56"/>
      <c r="CBN399" s="56"/>
      <c r="CBO399" s="56"/>
      <c r="CBP399" s="56"/>
      <c r="CBQ399" s="56"/>
      <c r="CBR399" s="56"/>
      <c r="CBS399" s="56"/>
      <c r="CBT399" s="56"/>
      <c r="CBU399" s="56"/>
      <c r="CBV399" s="56"/>
      <c r="CBW399" s="56"/>
      <c r="CBX399" s="56"/>
      <c r="CBY399" s="56"/>
      <c r="CBZ399" s="56"/>
      <c r="CCA399" s="56"/>
      <c r="CCB399" s="56"/>
      <c r="CCC399" s="56"/>
      <c r="CCD399" s="56"/>
      <c r="CCE399" s="56"/>
      <c r="CCF399" s="56"/>
      <c r="CCG399" s="56"/>
      <c r="CCH399" s="56"/>
      <c r="CCI399" s="56"/>
      <c r="CCJ399" s="56"/>
      <c r="CCK399" s="56"/>
      <c r="CCL399" s="56"/>
      <c r="CCM399" s="56"/>
      <c r="CCN399" s="56"/>
      <c r="CCO399" s="56"/>
      <c r="CCP399" s="56"/>
      <c r="CCQ399" s="56"/>
      <c r="CCR399" s="56"/>
      <c r="CCS399" s="56"/>
      <c r="CCT399" s="56"/>
      <c r="CCU399" s="56"/>
      <c r="CCV399" s="56"/>
      <c r="CCW399" s="56"/>
      <c r="CCX399" s="56"/>
      <c r="CCY399" s="56"/>
      <c r="CCZ399" s="56"/>
      <c r="CDA399" s="56"/>
      <c r="CDB399" s="56"/>
      <c r="CDC399" s="56"/>
      <c r="CDD399" s="56"/>
      <c r="CDE399" s="56"/>
      <c r="CDF399" s="56"/>
      <c r="CDG399" s="56"/>
      <c r="CDH399" s="56"/>
      <c r="CDI399" s="56"/>
      <c r="CDJ399" s="56"/>
      <c r="CDK399" s="56"/>
      <c r="CDL399" s="56"/>
      <c r="CDM399" s="56"/>
      <c r="CDN399" s="56"/>
      <c r="CDO399" s="56"/>
      <c r="CDP399" s="56"/>
      <c r="CDQ399" s="56"/>
      <c r="CDR399" s="56"/>
      <c r="CDS399" s="56"/>
      <c r="CDT399" s="56"/>
      <c r="CDU399" s="56"/>
      <c r="CDV399" s="56"/>
      <c r="CDW399" s="56"/>
      <c r="CDX399" s="56"/>
      <c r="CDY399" s="56"/>
      <c r="CDZ399" s="56"/>
      <c r="CEA399" s="56"/>
      <c r="CEB399" s="56"/>
      <c r="CEC399" s="56"/>
      <c r="CED399" s="56"/>
      <c r="CEE399" s="56"/>
      <c r="CEF399" s="56"/>
      <c r="CEG399" s="56"/>
      <c r="CEH399" s="56"/>
      <c r="CEI399" s="56"/>
      <c r="CEJ399" s="56"/>
      <c r="CEK399" s="56"/>
      <c r="CEL399" s="56"/>
      <c r="CEM399" s="56"/>
      <c r="CEN399" s="56"/>
      <c r="CEO399" s="56"/>
      <c r="CEP399" s="56"/>
      <c r="CEQ399" s="56"/>
      <c r="CER399" s="56"/>
      <c r="CES399" s="56"/>
      <c r="CET399" s="56"/>
      <c r="CEU399" s="56"/>
      <c r="CEV399" s="56"/>
      <c r="CEW399" s="56"/>
      <c r="CEX399" s="56"/>
      <c r="CEY399" s="56"/>
      <c r="CEZ399" s="56"/>
      <c r="CFA399" s="56"/>
      <c r="CFB399" s="56"/>
      <c r="CFC399" s="56"/>
      <c r="CFD399" s="56"/>
      <c r="CFE399" s="56"/>
      <c r="CFF399" s="56"/>
      <c r="CFG399" s="56"/>
      <c r="CFH399" s="56"/>
      <c r="CFI399" s="56"/>
      <c r="CFJ399" s="56"/>
      <c r="CFK399" s="56"/>
      <c r="CFL399" s="56"/>
      <c r="CFM399" s="56"/>
      <c r="CFN399" s="56"/>
      <c r="CFO399" s="56"/>
      <c r="CFP399" s="56"/>
      <c r="CFQ399" s="56"/>
      <c r="CFR399" s="56"/>
      <c r="CFS399" s="56"/>
      <c r="CFT399" s="56"/>
      <c r="CFU399" s="56"/>
      <c r="CFV399" s="56"/>
      <c r="CFW399" s="56"/>
      <c r="CFX399" s="56"/>
      <c r="CFY399" s="56"/>
      <c r="CFZ399" s="56"/>
      <c r="CGA399" s="56"/>
      <c r="CGB399" s="56"/>
      <c r="CGC399" s="56"/>
      <c r="CGD399" s="56"/>
      <c r="CGE399" s="56"/>
      <c r="CGF399" s="56"/>
      <c r="CGG399" s="56"/>
      <c r="CGH399" s="56"/>
      <c r="CGI399" s="56"/>
      <c r="CGJ399" s="56"/>
      <c r="CGK399" s="56"/>
      <c r="CGL399" s="56"/>
      <c r="CGM399" s="56"/>
      <c r="CGN399" s="56"/>
      <c r="CGO399" s="56"/>
      <c r="CGP399" s="56"/>
      <c r="CGQ399" s="56"/>
      <c r="CGR399" s="56"/>
      <c r="CGS399" s="56"/>
      <c r="CGT399" s="56"/>
      <c r="CGU399" s="56"/>
      <c r="CGV399" s="56"/>
      <c r="CGW399" s="56"/>
      <c r="CGX399" s="56"/>
      <c r="CGY399" s="56"/>
      <c r="CGZ399" s="56"/>
      <c r="CHA399" s="56"/>
      <c r="CHB399" s="56"/>
      <c r="CHC399" s="56"/>
      <c r="CHD399" s="56"/>
      <c r="CHE399" s="56"/>
      <c r="CHF399" s="56"/>
      <c r="CHG399" s="56"/>
      <c r="CHH399" s="56"/>
      <c r="CHI399" s="56"/>
      <c r="CHJ399" s="56"/>
      <c r="CHK399" s="56"/>
      <c r="CHL399" s="56"/>
      <c r="CHM399" s="56"/>
      <c r="CHN399" s="56"/>
      <c r="CHO399" s="56"/>
      <c r="CHP399" s="56"/>
      <c r="CHQ399" s="56"/>
      <c r="CHR399" s="56"/>
      <c r="CHS399" s="56"/>
      <c r="CHT399" s="56"/>
      <c r="CHU399" s="56"/>
      <c r="CHV399" s="56"/>
      <c r="CHW399" s="56"/>
      <c r="CHX399" s="56"/>
      <c r="CHY399" s="56"/>
      <c r="CHZ399" s="56"/>
      <c r="CIA399" s="56"/>
      <c r="CIB399" s="56"/>
      <c r="CIC399" s="56"/>
      <c r="CID399" s="56"/>
      <c r="CIE399" s="56"/>
      <c r="CIF399" s="56"/>
      <c r="CIG399" s="56"/>
      <c r="CIH399" s="56"/>
      <c r="CII399" s="56"/>
      <c r="CIJ399" s="56"/>
      <c r="CIK399" s="56"/>
      <c r="CIL399" s="56"/>
      <c r="CIM399" s="56"/>
      <c r="CIN399" s="56"/>
      <c r="CIO399" s="56"/>
      <c r="CIP399" s="56"/>
      <c r="CIQ399" s="56"/>
      <c r="CIR399" s="56"/>
      <c r="CIS399" s="56"/>
      <c r="CIT399" s="56"/>
      <c r="CIU399" s="56"/>
      <c r="CIV399" s="56"/>
      <c r="CIW399" s="56"/>
      <c r="CIX399" s="56"/>
      <c r="CIY399" s="56"/>
      <c r="CIZ399" s="56"/>
      <c r="CJA399" s="56"/>
      <c r="CJB399" s="56"/>
      <c r="CJC399" s="56"/>
      <c r="CJD399" s="56"/>
      <c r="CJE399" s="56"/>
      <c r="CJF399" s="56"/>
      <c r="CJG399" s="56"/>
      <c r="CJH399" s="56"/>
      <c r="CJI399" s="56"/>
      <c r="CJJ399" s="56"/>
      <c r="CJK399" s="56"/>
      <c r="CJL399" s="56"/>
      <c r="CJM399" s="56"/>
      <c r="CJN399" s="56"/>
      <c r="CJO399" s="56"/>
      <c r="CJP399" s="56"/>
      <c r="CJQ399" s="56"/>
      <c r="CJR399" s="56"/>
      <c r="CJS399" s="56"/>
      <c r="CJT399" s="56"/>
      <c r="CJU399" s="56"/>
      <c r="CJV399" s="56"/>
      <c r="CJW399" s="56"/>
      <c r="CJX399" s="56"/>
      <c r="CJY399" s="56"/>
      <c r="CJZ399" s="56"/>
      <c r="CKA399" s="56"/>
      <c r="CKB399" s="56"/>
      <c r="CKC399" s="56"/>
      <c r="CKD399" s="56"/>
      <c r="CKE399" s="56"/>
      <c r="CKF399" s="56"/>
      <c r="CKG399" s="56"/>
      <c r="CKH399" s="56"/>
      <c r="CKI399" s="56"/>
      <c r="CKJ399" s="56"/>
      <c r="CKK399" s="56"/>
      <c r="CKL399" s="56"/>
      <c r="CKM399" s="56"/>
      <c r="CKN399" s="56"/>
      <c r="CKO399" s="56"/>
      <c r="CKP399" s="56"/>
      <c r="CKQ399" s="56"/>
      <c r="CKR399" s="56"/>
      <c r="CKS399" s="56"/>
      <c r="CKT399" s="56"/>
      <c r="CKU399" s="56"/>
      <c r="CKV399" s="56"/>
      <c r="CKW399" s="56"/>
      <c r="CKX399" s="56"/>
      <c r="CKY399" s="56"/>
      <c r="CKZ399" s="56"/>
      <c r="CLA399" s="56"/>
      <c r="CLB399" s="56"/>
      <c r="CLC399" s="56"/>
      <c r="CLD399" s="56"/>
      <c r="CLE399" s="56"/>
      <c r="CLF399" s="56"/>
      <c r="CLG399" s="56"/>
      <c r="CLH399" s="56"/>
      <c r="CLI399" s="56"/>
      <c r="CLJ399" s="56"/>
      <c r="CLK399" s="56"/>
      <c r="CLL399" s="56"/>
      <c r="CLM399" s="56"/>
      <c r="CLN399" s="56"/>
      <c r="CLO399" s="56"/>
      <c r="CLP399" s="56"/>
      <c r="CLQ399" s="56"/>
      <c r="CLR399" s="56"/>
      <c r="CLS399" s="56"/>
      <c r="CLT399" s="56"/>
      <c r="CLU399" s="56"/>
      <c r="CLV399" s="56"/>
      <c r="CLW399" s="56"/>
      <c r="CLX399" s="56"/>
      <c r="CLY399" s="56"/>
      <c r="CLZ399" s="56"/>
      <c r="CMA399" s="56"/>
      <c r="CMB399" s="56"/>
      <c r="CMC399" s="56"/>
      <c r="CMD399" s="56"/>
      <c r="CME399" s="56"/>
      <c r="CMF399" s="56"/>
      <c r="CMG399" s="56"/>
      <c r="CMH399" s="56"/>
      <c r="CMI399" s="56"/>
      <c r="CMJ399" s="56"/>
      <c r="CMK399" s="56"/>
      <c r="CML399" s="56"/>
      <c r="CMM399" s="56"/>
      <c r="CMN399" s="56"/>
      <c r="CMO399" s="56"/>
      <c r="CMP399" s="56"/>
      <c r="CMQ399" s="56"/>
      <c r="CMR399" s="56"/>
      <c r="CMS399" s="56"/>
      <c r="CMT399" s="56"/>
      <c r="CMU399" s="56"/>
      <c r="CMV399" s="56"/>
      <c r="CMW399" s="56"/>
      <c r="CMX399" s="56"/>
      <c r="CMY399" s="56"/>
      <c r="CMZ399" s="56"/>
      <c r="CNA399" s="56"/>
      <c r="CNB399" s="56"/>
      <c r="CNC399" s="56"/>
      <c r="CND399" s="56"/>
      <c r="CNE399" s="56"/>
      <c r="CNF399" s="56"/>
      <c r="CNG399" s="56"/>
      <c r="CNH399" s="56"/>
      <c r="CNI399" s="56"/>
      <c r="CNJ399" s="56"/>
      <c r="CNK399" s="56"/>
      <c r="CNL399" s="56"/>
      <c r="CNM399" s="56"/>
      <c r="CNN399" s="56"/>
      <c r="CNO399" s="56"/>
      <c r="CNP399" s="56"/>
      <c r="CNQ399" s="56"/>
      <c r="CNR399" s="56"/>
      <c r="CNS399" s="56"/>
      <c r="CNT399" s="56"/>
      <c r="CNU399" s="56"/>
      <c r="CNV399" s="56"/>
      <c r="CNW399" s="56"/>
      <c r="CNX399" s="56"/>
      <c r="CNY399" s="56"/>
      <c r="CNZ399" s="56"/>
      <c r="COA399" s="56"/>
      <c r="COB399" s="56"/>
      <c r="COC399" s="56"/>
      <c r="COD399" s="56"/>
      <c r="COE399" s="56"/>
      <c r="COF399" s="56"/>
      <c r="COG399" s="56"/>
      <c r="COH399" s="56"/>
      <c r="COI399" s="56"/>
      <c r="COJ399" s="56"/>
      <c r="COK399" s="56"/>
      <c r="COL399" s="56"/>
      <c r="COM399" s="56"/>
      <c r="CON399" s="56"/>
      <c r="COO399" s="56"/>
      <c r="COP399" s="56"/>
      <c r="COQ399" s="56"/>
      <c r="COR399" s="56"/>
      <c r="COS399" s="56"/>
      <c r="COT399" s="56"/>
      <c r="COU399" s="56"/>
      <c r="COV399" s="56"/>
      <c r="COW399" s="56"/>
      <c r="COX399" s="56"/>
      <c r="COY399" s="56"/>
      <c r="COZ399" s="56"/>
      <c r="CPA399" s="56"/>
      <c r="CPB399" s="56"/>
      <c r="CPC399" s="56"/>
      <c r="CPD399" s="56"/>
      <c r="CPE399" s="56"/>
      <c r="CPF399" s="56"/>
      <c r="CPG399" s="56"/>
      <c r="CPH399" s="56"/>
      <c r="CPI399" s="56"/>
      <c r="CPJ399" s="56"/>
      <c r="CPK399" s="56"/>
      <c r="CPL399" s="56"/>
      <c r="CPM399" s="56"/>
      <c r="CPN399" s="56"/>
      <c r="CPO399" s="56"/>
      <c r="CPP399" s="56"/>
      <c r="CPQ399" s="56"/>
      <c r="CPR399" s="56"/>
      <c r="CPS399" s="56"/>
      <c r="CPT399" s="56"/>
      <c r="CPU399" s="56"/>
      <c r="CPV399" s="56"/>
      <c r="CPW399" s="56"/>
      <c r="CPX399" s="56"/>
      <c r="CPY399" s="56"/>
      <c r="CPZ399" s="56"/>
      <c r="CQA399" s="56"/>
      <c r="CQB399" s="56"/>
      <c r="CQC399" s="56"/>
      <c r="CQD399" s="56"/>
      <c r="CQE399" s="56"/>
      <c r="CQF399" s="56"/>
      <c r="CQG399" s="56"/>
      <c r="CQH399" s="56"/>
      <c r="CQI399" s="56"/>
      <c r="CQJ399" s="56"/>
      <c r="CQK399" s="56"/>
      <c r="CQL399" s="56"/>
      <c r="CQM399" s="56"/>
      <c r="CQN399" s="56"/>
      <c r="CQO399" s="56"/>
      <c r="CQP399" s="56"/>
      <c r="CQQ399" s="56"/>
      <c r="CQR399" s="56"/>
      <c r="CQS399" s="56"/>
      <c r="CQT399" s="56"/>
      <c r="CQU399" s="56"/>
      <c r="CQV399" s="56"/>
      <c r="CQW399" s="56"/>
      <c r="CQX399" s="56"/>
      <c r="CQY399" s="56"/>
      <c r="CQZ399" s="56"/>
      <c r="CRA399" s="56"/>
      <c r="CRB399" s="56"/>
      <c r="CRC399" s="56"/>
      <c r="CRD399" s="56"/>
      <c r="CRE399" s="56"/>
      <c r="CRF399" s="56"/>
      <c r="CRG399" s="56"/>
      <c r="CRH399" s="56"/>
      <c r="CRI399" s="56"/>
      <c r="CRJ399" s="56"/>
      <c r="CRK399" s="56"/>
      <c r="CRL399" s="56"/>
      <c r="CRM399" s="56"/>
      <c r="CRN399" s="56"/>
      <c r="CRO399" s="56"/>
      <c r="CRP399" s="56"/>
      <c r="CRQ399" s="56"/>
      <c r="CRR399" s="56"/>
      <c r="CRS399" s="56"/>
      <c r="CRT399" s="56"/>
      <c r="CRU399" s="56"/>
      <c r="CRV399" s="56"/>
      <c r="CRW399" s="56"/>
      <c r="CRX399" s="56"/>
      <c r="CRY399" s="56"/>
      <c r="CRZ399" s="56"/>
      <c r="CSA399" s="56"/>
      <c r="CSB399" s="56"/>
      <c r="CSC399" s="56"/>
      <c r="CSD399" s="56"/>
      <c r="CSE399" s="56"/>
      <c r="CSF399" s="56"/>
      <c r="CSG399" s="56"/>
      <c r="CSH399" s="56"/>
      <c r="CSI399" s="56"/>
      <c r="CSJ399" s="56"/>
      <c r="CSK399" s="56"/>
      <c r="CSL399" s="56"/>
      <c r="CSM399" s="56"/>
      <c r="CSN399" s="56"/>
      <c r="CSO399" s="56"/>
      <c r="CSP399" s="56"/>
      <c r="CSQ399" s="56"/>
      <c r="CSR399" s="56"/>
      <c r="CSS399" s="56"/>
      <c r="CST399" s="56"/>
      <c r="CSU399" s="56"/>
      <c r="CSV399" s="56"/>
      <c r="CSW399" s="56"/>
      <c r="CSX399" s="56"/>
      <c r="CSY399" s="56"/>
      <c r="CSZ399" s="56"/>
      <c r="CTA399" s="56"/>
      <c r="CTB399" s="56"/>
      <c r="CTC399" s="56"/>
      <c r="CTD399" s="56"/>
      <c r="CTE399" s="56"/>
      <c r="CTF399" s="56"/>
      <c r="CTG399" s="56"/>
      <c r="CTH399" s="56"/>
      <c r="CTI399" s="56"/>
      <c r="CTJ399" s="56"/>
      <c r="CTK399" s="56"/>
      <c r="CTL399" s="56"/>
      <c r="CTM399" s="56"/>
      <c r="CTN399" s="56"/>
      <c r="CTO399" s="56"/>
      <c r="CTP399" s="56"/>
      <c r="CTQ399" s="56"/>
      <c r="CTR399" s="56"/>
      <c r="CTS399" s="56"/>
      <c r="CTT399" s="56"/>
      <c r="CTU399" s="56"/>
      <c r="CTV399" s="56"/>
      <c r="CTW399" s="56"/>
      <c r="CTX399" s="56"/>
      <c r="CTY399" s="56"/>
      <c r="CTZ399" s="56"/>
      <c r="CUA399" s="56"/>
      <c r="CUB399" s="56"/>
      <c r="CUC399" s="56"/>
      <c r="CUD399" s="56"/>
      <c r="CUE399" s="56"/>
      <c r="CUF399" s="56"/>
      <c r="CUG399" s="56"/>
      <c r="CUH399" s="56"/>
      <c r="CUI399" s="56"/>
      <c r="CUJ399" s="56"/>
      <c r="CUK399" s="56"/>
      <c r="CUL399" s="56"/>
      <c r="CUM399" s="56"/>
      <c r="CUN399" s="56"/>
      <c r="CUO399" s="56"/>
      <c r="CUP399" s="56"/>
      <c r="CUQ399" s="56"/>
      <c r="CUR399" s="56"/>
      <c r="CUS399" s="56"/>
      <c r="CUT399" s="56"/>
      <c r="CUU399" s="56"/>
      <c r="CUV399" s="56"/>
      <c r="CUW399" s="56"/>
      <c r="CUX399" s="56"/>
      <c r="CUY399" s="56"/>
      <c r="CUZ399" s="56"/>
      <c r="CVA399" s="56"/>
      <c r="CVB399" s="56"/>
      <c r="CVC399" s="56"/>
      <c r="CVD399" s="56"/>
      <c r="CVE399" s="56"/>
      <c r="CVF399" s="56"/>
      <c r="CVG399" s="56"/>
      <c r="CVH399" s="56"/>
      <c r="CVI399" s="56"/>
      <c r="CVJ399" s="56"/>
      <c r="CVK399" s="56"/>
      <c r="CVL399" s="56"/>
      <c r="CVM399" s="56"/>
      <c r="CVN399" s="56"/>
      <c r="CVO399" s="56"/>
      <c r="CVP399" s="56"/>
      <c r="CVQ399" s="56"/>
      <c r="CVR399" s="56"/>
      <c r="CVS399" s="56"/>
      <c r="CVT399" s="56"/>
      <c r="CVU399" s="56"/>
      <c r="CVV399" s="56"/>
      <c r="CVW399" s="56"/>
      <c r="CVX399" s="56"/>
      <c r="CVY399" s="56"/>
      <c r="CVZ399" s="56"/>
      <c r="CWA399" s="56"/>
      <c r="CWB399" s="56"/>
      <c r="CWC399" s="56"/>
      <c r="CWD399" s="56"/>
      <c r="CWE399" s="56"/>
      <c r="CWF399" s="56"/>
      <c r="CWG399" s="56"/>
      <c r="CWH399" s="56"/>
      <c r="CWI399" s="56"/>
      <c r="CWJ399" s="56"/>
      <c r="CWK399" s="56"/>
      <c r="CWL399" s="56"/>
      <c r="CWM399" s="56"/>
      <c r="CWN399" s="56"/>
      <c r="CWO399" s="56"/>
      <c r="CWP399" s="56"/>
      <c r="CWQ399" s="56"/>
      <c r="CWR399" s="56"/>
      <c r="CWS399" s="56"/>
      <c r="CWT399" s="56"/>
      <c r="CWU399" s="56"/>
      <c r="CWV399" s="56"/>
      <c r="CWW399" s="56"/>
      <c r="CWX399" s="56"/>
      <c r="CWY399" s="56"/>
      <c r="CWZ399" s="56"/>
      <c r="CXA399" s="56"/>
      <c r="CXB399" s="56"/>
      <c r="CXC399" s="56"/>
      <c r="CXD399" s="56"/>
      <c r="CXE399" s="56"/>
      <c r="CXF399" s="56"/>
      <c r="CXG399" s="56"/>
      <c r="CXH399" s="56"/>
      <c r="CXI399" s="56"/>
      <c r="CXJ399" s="56"/>
      <c r="CXK399" s="56"/>
      <c r="CXL399" s="56"/>
      <c r="CXM399" s="56"/>
      <c r="CXN399" s="56"/>
      <c r="CXO399" s="56"/>
      <c r="CXP399" s="56"/>
      <c r="CXQ399" s="56"/>
      <c r="CXR399" s="56"/>
      <c r="CXS399" s="56"/>
      <c r="CXT399" s="56"/>
      <c r="CXU399" s="56"/>
      <c r="CXV399" s="56"/>
      <c r="CXW399" s="56"/>
      <c r="CXX399" s="56"/>
      <c r="CXY399" s="56"/>
      <c r="CXZ399" s="56"/>
      <c r="CYA399" s="56"/>
      <c r="CYB399" s="56"/>
      <c r="CYC399" s="56"/>
      <c r="CYD399" s="56"/>
      <c r="CYE399" s="56"/>
      <c r="CYF399" s="56"/>
      <c r="CYG399" s="56"/>
      <c r="CYH399" s="56"/>
      <c r="CYI399" s="56"/>
      <c r="CYJ399" s="56"/>
      <c r="CYK399" s="56"/>
      <c r="CYL399" s="56"/>
      <c r="CYM399" s="56"/>
      <c r="CYN399" s="56"/>
      <c r="CYO399" s="56"/>
      <c r="CYP399" s="56"/>
      <c r="CYQ399" s="56"/>
      <c r="CYR399" s="56"/>
      <c r="CYS399" s="56"/>
      <c r="CYT399" s="56"/>
      <c r="CYU399" s="56"/>
      <c r="CYV399" s="56"/>
      <c r="CYW399" s="56"/>
      <c r="CYX399" s="56"/>
      <c r="CYY399" s="56"/>
      <c r="CYZ399" s="56"/>
      <c r="CZA399" s="56"/>
      <c r="CZB399" s="56"/>
      <c r="CZC399" s="56"/>
      <c r="CZD399" s="56"/>
      <c r="CZE399" s="56"/>
      <c r="CZF399" s="56"/>
      <c r="CZG399" s="56"/>
      <c r="CZH399" s="56"/>
      <c r="CZI399" s="56"/>
      <c r="CZJ399" s="56"/>
      <c r="CZK399" s="56"/>
      <c r="CZL399" s="56"/>
      <c r="CZM399" s="56"/>
      <c r="CZN399" s="56"/>
      <c r="CZO399" s="56"/>
      <c r="CZP399" s="56"/>
      <c r="CZQ399" s="56"/>
      <c r="CZR399" s="56"/>
      <c r="CZS399" s="56"/>
      <c r="CZT399" s="56"/>
      <c r="CZU399" s="56"/>
      <c r="CZV399" s="56"/>
      <c r="CZW399" s="56"/>
      <c r="CZX399" s="56"/>
      <c r="CZY399" s="56"/>
      <c r="CZZ399" s="56"/>
      <c r="DAA399" s="56"/>
      <c r="DAB399" s="56"/>
      <c r="DAC399" s="56"/>
      <c r="DAD399" s="56"/>
      <c r="DAE399" s="56"/>
      <c r="DAF399" s="56"/>
      <c r="DAG399" s="56"/>
      <c r="DAH399" s="56"/>
      <c r="DAI399" s="56"/>
      <c r="DAJ399" s="56"/>
      <c r="DAK399" s="56"/>
      <c r="DAL399" s="56"/>
      <c r="DAM399" s="56"/>
      <c r="DAN399" s="56"/>
      <c r="DAO399" s="56"/>
      <c r="DAP399" s="56"/>
      <c r="DAQ399" s="56"/>
      <c r="DAR399" s="56"/>
      <c r="DAS399" s="56"/>
      <c r="DAT399" s="56"/>
      <c r="DAU399" s="56"/>
      <c r="DAV399" s="56"/>
      <c r="DAW399" s="56"/>
      <c r="DAX399" s="56"/>
      <c r="DAY399" s="56"/>
      <c r="DAZ399" s="56"/>
      <c r="DBA399" s="56"/>
      <c r="DBB399" s="56"/>
      <c r="DBC399" s="56"/>
      <c r="DBD399" s="56"/>
      <c r="DBE399" s="56"/>
      <c r="DBF399" s="56"/>
      <c r="DBG399" s="56"/>
      <c r="DBH399" s="56"/>
      <c r="DBI399" s="56"/>
      <c r="DBJ399" s="56"/>
      <c r="DBK399" s="56"/>
      <c r="DBL399" s="56"/>
      <c r="DBM399" s="56"/>
      <c r="DBN399" s="56"/>
      <c r="DBO399" s="56"/>
      <c r="DBP399" s="56"/>
      <c r="DBQ399" s="56"/>
      <c r="DBR399" s="56"/>
      <c r="DBS399" s="56"/>
      <c r="DBT399" s="56"/>
      <c r="DBU399" s="56"/>
      <c r="DBV399" s="56"/>
      <c r="DBW399" s="56"/>
      <c r="DBX399" s="56"/>
      <c r="DBY399" s="56"/>
      <c r="DBZ399" s="56"/>
      <c r="DCA399" s="56"/>
      <c r="DCB399" s="56"/>
      <c r="DCC399" s="56"/>
      <c r="DCD399" s="56"/>
      <c r="DCE399" s="56"/>
      <c r="DCF399" s="56"/>
      <c r="DCG399" s="56"/>
      <c r="DCH399" s="56"/>
      <c r="DCI399" s="56"/>
      <c r="DCJ399" s="56"/>
      <c r="DCK399" s="56"/>
      <c r="DCL399" s="56"/>
      <c r="DCM399" s="56"/>
      <c r="DCN399" s="56"/>
      <c r="DCO399" s="56"/>
      <c r="DCP399" s="56"/>
      <c r="DCQ399" s="56"/>
      <c r="DCR399" s="56"/>
      <c r="DCS399" s="56"/>
      <c r="DCT399" s="56"/>
      <c r="DCU399" s="56"/>
      <c r="DCV399" s="56"/>
      <c r="DCW399" s="56"/>
      <c r="DCX399" s="56"/>
      <c r="DCY399" s="56"/>
      <c r="DCZ399" s="56"/>
      <c r="DDA399" s="56"/>
      <c r="DDB399" s="56"/>
      <c r="DDC399" s="56"/>
      <c r="DDD399" s="56"/>
      <c r="DDE399" s="56"/>
      <c r="DDF399" s="56"/>
      <c r="DDG399" s="56"/>
      <c r="DDH399" s="56"/>
      <c r="DDI399" s="56"/>
      <c r="DDJ399" s="56"/>
      <c r="DDK399" s="56"/>
      <c r="DDL399" s="56"/>
      <c r="DDM399" s="56"/>
      <c r="DDN399" s="56"/>
      <c r="DDO399" s="56"/>
      <c r="DDP399" s="56"/>
      <c r="DDQ399" s="56"/>
      <c r="DDR399" s="56"/>
      <c r="DDS399" s="56"/>
      <c r="DDT399" s="56"/>
      <c r="DDU399" s="56"/>
      <c r="DDV399" s="56"/>
      <c r="DDW399" s="56"/>
      <c r="DDX399" s="56"/>
      <c r="DDY399" s="56"/>
      <c r="DDZ399" s="56"/>
      <c r="DEA399" s="56"/>
      <c r="DEB399" s="56"/>
      <c r="DEC399" s="56"/>
      <c r="DED399" s="56"/>
      <c r="DEE399" s="56"/>
      <c r="DEF399" s="56"/>
      <c r="DEG399" s="56"/>
      <c r="DEH399" s="56"/>
      <c r="DEI399" s="56"/>
      <c r="DEJ399" s="56"/>
      <c r="DEK399" s="56"/>
      <c r="DEL399" s="56"/>
      <c r="DEM399" s="56"/>
      <c r="DEN399" s="56"/>
      <c r="DEO399" s="56"/>
      <c r="DEP399" s="56"/>
      <c r="DEQ399" s="56"/>
      <c r="DER399" s="56"/>
      <c r="DES399" s="56"/>
      <c r="DET399" s="56"/>
      <c r="DEU399" s="56"/>
      <c r="DEV399" s="56"/>
      <c r="DEW399" s="56"/>
      <c r="DEX399" s="56"/>
      <c r="DEY399" s="56"/>
      <c r="DEZ399" s="56"/>
      <c r="DFA399" s="56"/>
      <c r="DFB399" s="56"/>
      <c r="DFC399" s="56"/>
      <c r="DFD399" s="56"/>
      <c r="DFE399" s="56"/>
      <c r="DFF399" s="56"/>
      <c r="DFG399" s="56"/>
      <c r="DFH399" s="56"/>
      <c r="DFI399" s="56"/>
      <c r="DFJ399" s="56"/>
      <c r="DFK399" s="56"/>
      <c r="DFL399" s="56"/>
      <c r="DFM399" s="56"/>
      <c r="DFN399" s="56"/>
      <c r="DFO399" s="56"/>
      <c r="DFP399" s="56"/>
      <c r="DFQ399" s="56"/>
      <c r="DFR399" s="56"/>
      <c r="DFS399" s="56"/>
      <c r="DFT399" s="56"/>
      <c r="DFU399" s="56"/>
      <c r="DFV399" s="56"/>
      <c r="DFW399" s="56"/>
      <c r="DFX399" s="56"/>
      <c r="DFY399" s="56"/>
      <c r="DFZ399" s="56"/>
      <c r="DGA399" s="56"/>
      <c r="DGB399" s="56"/>
      <c r="DGC399" s="56"/>
      <c r="DGD399" s="56"/>
      <c r="DGE399" s="56"/>
      <c r="DGF399" s="56"/>
      <c r="DGG399" s="56"/>
      <c r="DGH399" s="56"/>
      <c r="DGI399" s="56"/>
      <c r="DGJ399" s="56"/>
      <c r="DGK399" s="56"/>
      <c r="DGL399" s="56"/>
      <c r="DGM399" s="56"/>
      <c r="DGN399" s="56"/>
      <c r="DGO399" s="56"/>
      <c r="DGP399" s="56"/>
      <c r="DGQ399" s="56"/>
      <c r="DGR399" s="56"/>
      <c r="DGS399" s="56"/>
      <c r="DGT399" s="56"/>
      <c r="DGU399" s="56"/>
      <c r="DGV399" s="56"/>
      <c r="DGW399" s="56"/>
      <c r="DGX399" s="56"/>
      <c r="DGY399" s="56"/>
      <c r="DGZ399" s="56"/>
      <c r="DHA399" s="56"/>
      <c r="DHB399" s="56"/>
      <c r="DHC399" s="56"/>
      <c r="DHD399" s="56"/>
      <c r="DHE399" s="56"/>
      <c r="DHF399" s="56"/>
      <c r="DHG399" s="56"/>
      <c r="DHH399" s="56"/>
      <c r="DHI399" s="56"/>
      <c r="DHJ399" s="56"/>
      <c r="DHK399" s="56"/>
      <c r="DHL399" s="56"/>
      <c r="DHM399" s="56"/>
      <c r="DHN399" s="56"/>
      <c r="DHO399" s="56"/>
      <c r="DHP399" s="56"/>
      <c r="DHQ399" s="56"/>
      <c r="DHR399" s="56"/>
      <c r="DHS399" s="56"/>
      <c r="DHT399" s="56"/>
      <c r="DHU399" s="56"/>
      <c r="DHV399" s="56"/>
      <c r="DHW399" s="56"/>
      <c r="DHX399" s="56"/>
      <c r="DHY399" s="56"/>
      <c r="DHZ399" s="56"/>
      <c r="DIA399" s="56"/>
      <c r="DIB399" s="56"/>
      <c r="DIC399" s="56"/>
      <c r="DID399" s="56"/>
      <c r="DIE399" s="56"/>
      <c r="DIF399" s="56"/>
      <c r="DIG399" s="56"/>
      <c r="DIH399" s="56"/>
      <c r="DII399" s="56"/>
      <c r="DIJ399" s="56"/>
      <c r="DIK399" s="56"/>
      <c r="DIL399" s="56"/>
      <c r="DIM399" s="56"/>
      <c r="DIN399" s="56"/>
      <c r="DIO399" s="56"/>
      <c r="DIP399" s="56"/>
      <c r="DIQ399" s="56"/>
      <c r="DIR399" s="56"/>
      <c r="DIS399" s="56"/>
      <c r="DIT399" s="56"/>
      <c r="DIU399" s="56"/>
      <c r="DIV399" s="56"/>
      <c r="DIW399" s="56"/>
      <c r="DIX399" s="56"/>
      <c r="DIY399" s="56"/>
      <c r="DIZ399" s="56"/>
      <c r="DJA399" s="56"/>
      <c r="DJB399" s="56"/>
      <c r="DJC399" s="56"/>
      <c r="DJD399" s="56"/>
      <c r="DJE399" s="56"/>
      <c r="DJF399" s="56"/>
      <c r="DJG399" s="56"/>
      <c r="DJH399" s="56"/>
      <c r="DJI399" s="56"/>
      <c r="DJJ399" s="56"/>
      <c r="DJK399" s="56"/>
      <c r="DJL399" s="56"/>
      <c r="DJM399" s="56"/>
      <c r="DJN399" s="56"/>
      <c r="DJO399" s="56"/>
      <c r="DJP399" s="56"/>
      <c r="DJQ399" s="56"/>
      <c r="DJR399" s="56"/>
      <c r="DJS399" s="56"/>
      <c r="DJT399" s="56"/>
      <c r="DJU399" s="56"/>
      <c r="DJV399" s="56"/>
      <c r="DJW399" s="56"/>
      <c r="DJX399" s="56"/>
      <c r="DJY399" s="56"/>
      <c r="DJZ399" s="56"/>
      <c r="DKA399" s="56"/>
      <c r="DKB399" s="56"/>
      <c r="DKC399" s="56"/>
      <c r="DKD399" s="56"/>
      <c r="DKE399" s="56"/>
      <c r="DKF399" s="56"/>
      <c r="DKG399" s="56"/>
      <c r="DKH399" s="56"/>
      <c r="DKI399" s="56"/>
      <c r="DKJ399" s="56"/>
      <c r="DKK399" s="56"/>
      <c r="DKL399" s="56"/>
      <c r="DKM399" s="56"/>
      <c r="DKN399" s="56"/>
      <c r="DKO399" s="56"/>
      <c r="DKP399" s="56"/>
      <c r="DKQ399" s="56"/>
      <c r="DKR399" s="56"/>
      <c r="DKS399" s="56"/>
      <c r="DKT399" s="56"/>
      <c r="DKU399" s="56"/>
      <c r="DKV399" s="56"/>
      <c r="DKW399" s="56"/>
      <c r="DKX399" s="56"/>
      <c r="DKY399" s="56"/>
      <c r="DKZ399" s="56"/>
      <c r="DLA399" s="56"/>
      <c r="DLB399" s="56"/>
      <c r="DLC399" s="56"/>
      <c r="DLD399" s="56"/>
      <c r="DLE399" s="56"/>
      <c r="DLF399" s="56"/>
      <c r="DLG399" s="56"/>
      <c r="DLH399" s="56"/>
      <c r="DLI399" s="56"/>
      <c r="DLJ399" s="56"/>
      <c r="DLK399" s="56"/>
      <c r="DLL399" s="56"/>
      <c r="DLM399" s="56"/>
      <c r="DLN399" s="56"/>
      <c r="DLO399" s="56"/>
      <c r="DLP399" s="56"/>
      <c r="DLQ399" s="56"/>
      <c r="DLR399" s="56"/>
      <c r="DLS399" s="56"/>
      <c r="DLT399" s="56"/>
      <c r="DLU399" s="56"/>
      <c r="DLV399" s="56"/>
      <c r="DLW399" s="56"/>
      <c r="DLX399" s="56"/>
      <c r="DLY399" s="56"/>
      <c r="DLZ399" s="56"/>
      <c r="DMA399" s="56"/>
      <c r="DMB399" s="56"/>
      <c r="DMC399" s="56"/>
      <c r="DMD399" s="56"/>
      <c r="DME399" s="56"/>
      <c r="DMF399" s="56"/>
      <c r="DMG399" s="56"/>
      <c r="DMH399" s="56"/>
      <c r="DMI399" s="56"/>
      <c r="DMJ399" s="56"/>
      <c r="DMK399" s="56"/>
      <c r="DML399" s="56"/>
      <c r="DMM399" s="56"/>
      <c r="DMN399" s="56"/>
      <c r="DMO399" s="56"/>
      <c r="DMP399" s="56"/>
      <c r="DMQ399" s="56"/>
      <c r="DMR399" s="56"/>
      <c r="DMS399" s="56"/>
      <c r="DMT399" s="56"/>
      <c r="DMU399" s="56"/>
      <c r="DMV399" s="56"/>
      <c r="DMW399" s="56"/>
      <c r="DMX399" s="56"/>
      <c r="DMY399" s="56"/>
      <c r="DMZ399" s="56"/>
      <c r="DNA399" s="56"/>
      <c r="DNB399" s="56"/>
      <c r="DNC399" s="56"/>
      <c r="DND399" s="56"/>
      <c r="DNE399" s="56"/>
      <c r="DNF399" s="56"/>
      <c r="DNG399" s="56"/>
      <c r="DNH399" s="56"/>
      <c r="DNI399" s="56"/>
      <c r="DNJ399" s="56"/>
      <c r="DNK399" s="56"/>
      <c r="DNL399" s="56"/>
      <c r="DNM399" s="56"/>
      <c r="DNN399" s="56"/>
      <c r="DNO399" s="56"/>
      <c r="DNP399" s="56"/>
      <c r="DNQ399" s="56"/>
      <c r="DNR399" s="56"/>
      <c r="DNS399" s="56"/>
      <c r="DNT399" s="56"/>
      <c r="DNU399" s="56"/>
      <c r="DNV399" s="56"/>
      <c r="DNW399" s="56"/>
      <c r="DNX399" s="56"/>
      <c r="DNY399" s="56"/>
      <c r="DNZ399" s="56"/>
      <c r="DOA399" s="56"/>
      <c r="DOB399" s="56"/>
      <c r="DOC399" s="56"/>
      <c r="DOD399" s="56"/>
      <c r="DOE399" s="56"/>
      <c r="DOF399" s="56"/>
      <c r="DOG399" s="56"/>
      <c r="DOH399" s="56"/>
      <c r="DOI399" s="56"/>
      <c r="DOJ399" s="56"/>
      <c r="DOK399" s="56"/>
      <c r="DOL399" s="56"/>
      <c r="DOM399" s="56"/>
      <c r="DON399" s="56"/>
      <c r="DOO399" s="56"/>
      <c r="DOP399" s="56"/>
      <c r="DOQ399" s="56"/>
      <c r="DOR399" s="56"/>
      <c r="DOS399" s="56"/>
      <c r="DOT399" s="56"/>
      <c r="DOU399" s="56"/>
      <c r="DOV399" s="56"/>
      <c r="DOW399" s="56"/>
      <c r="DOX399" s="56"/>
      <c r="DOY399" s="56"/>
      <c r="DOZ399" s="56"/>
      <c r="DPA399" s="56"/>
      <c r="DPB399" s="56"/>
      <c r="DPC399" s="56"/>
      <c r="DPD399" s="56"/>
      <c r="DPE399" s="56"/>
      <c r="DPF399" s="56"/>
      <c r="DPG399" s="56"/>
      <c r="DPH399" s="56"/>
      <c r="DPI399" s="56"/>
      <c r="DPJ399" s="56"/>
      <c r="DPK399" s="56"/>
      <c r="DPL399" s="56"/>
      <c r="DPM399" s="56"/>
      <c r="DPN399" s="56"/>
      <c r="DPO399" s="56"/>
      <c r="DPP399" s="56"/>
      <c r="DPQ399" s="56"/>
      <c r="DPR399" s="56"/>
      <c r="DPS399" s="56"/>
      <c r="DPT399" s="56"/>
      <c r="DPU399" s="56"/>
      <c r="DPV399" s="56"/>
      <c r="DPW399" s="56"/>
      <c r="DPX399" s="56"/>
      <c r="DPY399" s="56"/>
      <c r="DPZ399" s="56"/>
      <c r="DQA399" s="56"/>
      <c r="DQB399" s="56"/>
      <c r="DQC399" s="56"/>
      <c r="DQD399" s="56"/>
      <c r="DQE399" s="56"/>
      <c r="DQF399" s="56"/>
      <c r="DQG399" s="56"/>
      <c r="DQH399" s="56"/>
      <c r="DQI399" s="56"/>
      <c r="DQJ399" s="56"/>
      <c r="DQK399" s="56"/>
      <c r="DQL399" s="56"/>
      <c r="DQM399" s="56"/>
      <c r="DQN399" s="56"/>
      <c r="DQO399" s="56"/>
      <c r="DQP399" s="56"/>
      <c r="DQQ399" s="56"/>
      <c r="DQR399" s="56"/>
      <c r="DQS399" s="56"/>
      <c r="DQT399" s="56"/>
      <c r="DQU399" s="56"/>
      <c r="DQV399" s="56"/>
      <c r="DQW399" s="56"/>
      <c r="DQX399" s="56"/>
      <c r="DQY399" s="56"/>
      <c r="DQZ399" s="56"/>
      <c r="DRA399" s="56"/>
      <c r="DRB399" s="56"/>
      <c r="DRC399" s="56"/>
      <c r="DRD399" s="56"/>
      <c r="DRE399" s="56"/>
      <c r="DRF399" s="56"/>
      <c r="DRG399" s="56"/>
      <c r="DRH399" s="56"/>
      <c r="DRI399" s="56"/>
      <c r="DRJ399" s="56"/>
      <c r="DRK399" s="56"/>
      <c r="DRL399" s="56"/>
      <c r="DRM399" s="56"/>
      <c r="DRN399" s="56"/>
      <c r="DRO399" s="56"/>
      <c r="DRP399" s="56"/>
      <c r="DRQ399" s="56"/>
      <c r="DRR399" s="56"/>
      <c r="DRS399" s="56"/>
      <c r="DRT399" s="56"/>
      <c r="DRU399" s="56"/>
      <c r="DRV399" s="56"/>
      <c r="DRW399" s="56"/>
      <c r="DRX399" s="56"/>
      <c r="DRY399" s="56"/>
      <c r="DRZ399" s="56"/>
      <c r="DSA399" s="56"/>
      <c r="DSB399" s="56"/>
      <c r="DSC399" s="56"/>
      <c r="DSD399" s="56"/>
      <c r="DSE399" s="56"/>
      <c r="DSF399" s="56"/>
      <c r="DSG399" s="56"/>
      <c r="DSH399" s="56"/>
      <c r="DSI399" s="56"/>
      <c r="DSJ399" s="56"/>
      <c r="DSK399" s="56"/>
      <c r="DSL399" s="56"/>
      <c r="DSM399" s="56"/>
      <c r="DSN399" s="56"/>
      <c r="DSO399" s="56"/>
      <c r="DSP399" s="56"/>
      <c r="DSQ399" s="56"/>
      <c r="DSR399" s="56"/>
      <c r="DSS399" s="56"/>
      <c r="DST399" s="56"/>
      <c r="DSU399" s="56"/>
      <c r="DSV399" s="56"/>
      <c r="DSW399" s="56"/>
      <c r="DSX399" s="56"/>
      <c r="DSY399" s="56"/>
      <c r="DSZ399" s="56"/>
      <c r="DTA399" s="56"/>
      <c r="DTB399" s="56"/>
      <c r="DTC399" s="56"/>
      <c r="DTD399" s="56"/>
      <c r="DTE399" s="56"/>
      <c r="DTF399" s="56"/>
      <c r="DTG399" s="56"/>
      <c r="DTH399" s="56"/>
      <c r="DTI399" s="56"/>
      <c r="DTJ399" s="56"/>
      <c r="DTK399" s="56"/>
      <c r="DTL399" s="56"/>
      <c r="DTM399" s="56"/>
      <c r="DTN399" s="56"/>
      <c r="DTO399" s="56"/>
      <c r="DTP399" s="56"/>
      <c r="DTQ399" s="56"/>
      <c r="DTR399" s="56"/>
      <c r="DTS399" s="56"/>
      <c r="DTT399" s="56"/>
      <c r="DTU399" s="56"/>
      <c r="DTV399" s="56"/>
      <c r="DTW399" s="56"/>
      <c r="DTX399" s="56"/>
      <c r="DTY399" s="56"/>
      <c r="DTZ399" s="56"/>
      <c r="DUA399" s="56"/>
      <c r="DUB399" s="56"/>
      <c r="DUC399" s="56"/>
      <c r="DUD399" s="56"/>
      <c r="DUE399" s="56"/>
      <c r="DUF399" s="56"/>
      <c r="DUG399" s="56"/>
      <c r="DUH399" s="56"/>
      <c r="DUI399" s="56"/>
      <c r="DUJ399" s="56"/>
      <c r="DUK399" s="56"/>
      <c r="DUL399" s="56"/>
      <c r="DUM399" s="56"/>
      <c r="DUN399" s="56"/>
      <c r="DUO399" s="56"/>
      <c r="DUP399" s="56"/>
      <c r="DUQ399" s="56"/>
      <c r="DUR399" s="56"/>
      <c r="DUS399" s="56"/>
      <c r="DUT399" s="56"/>
      <c r="DUU399" s="56"/>
      <c r="DUV399" s="56"/>
      <c r="DUW399" s="56"/>
      <c r="DUX399" s="56"/>
      <c r="DUY399" s="56"/>
      <c r="DUZ399" s="56"/>
      <c r="DVA399" s="56"/>
      <c r="DVB399" s="56"/>
      <c r="DVC399" s="56"/>
      <c r="DVD399" s="56"/>
      <c r="DVE399" s="56"/>
      <c r="DVF399" s="56"/>
      <c r="DVG399" s="56"/>
      <c r="DVH399" s="56"/>
      <c r="DVI399" s="56"/>
      <c r="DVJ399" s="56"/>
      <c r="DVK399" s="56"/>
      <c r="DVL399" s="56"/>
      <c r="DVM399" s="56"/>
      <c r="DVN399" s="56"/>
      <c r="DVO399" s="56"/>
      <c r="DVP399" s="56"/>
      <c r="DVQ399" s="56"/>
      <c r="DVR399" s="56"/>
      <c r="DVS399" s="56"/>
      <c r="DVT399" s="56"/>
      <c r="DVU399" s="56"/>
      <c r="DVV399" s="56"/>
      <c r="DVW399" s="56"/>
      <c r="DVX399" s="56"/>
      <c r="DVY399" s="56"/>
      <c r="DVZ399" s="56"/>
      <c r="DWA399" s="56"/>
      <c r="DWB399" s="56"/>
      <c r="DWC399" s="56"/>
      <c r="DWD399" s="56"/>
      <c r="DWE399" s="56"/>
      <c r="DWF399" s="56"/>
      <c r="DWG399" s="56"/>
      <c r="DWH399" s="56"/>
      <c r="DWI399" s="56"/>
      <c r="DWJ399" s="56"/>
      <c r="DWK399" s="56"/>
      <c r="DWL399" s="56"/>
      <c r="DWM399" s="56"/>
      <c r="DWN399" s="56"/>
      <c r="DWO399" s="56"/>
      <c r="DWP399" s="56"/>
      <c r="DWQ399" s="56"/>
      <c r="DWR399" s="56"/>
      <c r="DWS399" s="56"/>
      <c r="DWT399" s="56"/>
      <c r="DWU399" s="56"/>
      <c r="DWV399" s="56"/>
      <c r="DWW399" s="56"/>
      <c r="DWX399" s="56"/>
      <c r="DWY399" s="56"/>
      <c r="DWZ399" s="56"/>
      <c r="DXA399" s="56"/>
      <c r="DXB399" s="56"/>
      <c r="DXC399" s="56"/>
      <c r="DXD399" s="56"/>
      <c r="DXE399" s="56"/>
      <c r="DXF399" s="56"/>
      <c r="DXG399" s="56"/>
      <c r="DXH399" s="56"/>
      <c r="DXI399" s="56"/>
      <c r="DXJ399" s="56"/>
      <c r="DXK399" s="56"/>
      <c r="DXL399" s="56"/>
      <c r="DXM399" s="56"/>
      <c r="DXN399" s="56"/>
      <c r="DXO399" s="56"/>
      <c r="DXP399" s="56"/>
      <c r="DXQ399" s="56"/>
      <c r="DXR399" s="56"/>
      <c r="DXS399" s="56"/>
      <c r="DXT399" s="56"/>
      <c r="DXU399" s="56"/>
      <c r="DXV399" s="56"/>
      <c r="DXW399" s="56"/>
      <c r="DXX399" s="56"/>
      <c r="DXY399" s="56"/>
      <c r="DXZ399" s="56"/>
      <c r="DYA399" s="56"/>
      <c r="DYB399" s="56"/>
      <c r="DYC399" s="56"/>
      <c r="DYD399" s="56"/>
      <c r="DYE399" s="56"/>
      <c r="DYF399" s="56"/>
      <c r="DYG399" s="56"/>
      <c r="DYH399" s="56"/>
      <c r="DYI399" s="56"/>
      <c r="DYJ399" s="56"/>
      <c r="DYK399" s="56"/>
      <c r="DYL399" s="56"/>
      <c r="DYM399" s="56"/>
      <c r="DYN399" s="56"/>
      <c r="DYO399" s="56"/>
      <c r="DYP399" s="56"/>
      <c r="DYQ399" s="56"/>
      <c r="DYR399" s="56"/>
      <c r="DYS399" s="56"/>
      <c r="DYT399" s="56"/>
      <c r="DYU399" s="56"/>
      <c r="DYV399" s="56"/>
      <c r="DYW399" s="56"/>
      <c r="DYX399" s="56"/>
      <c r="DYY399" s="56"/>
      <c r="DYZ399" s="56"/>
      <c r="DZA399" s="56"/>
      <c r="DZB399" s="56"/>
      <c r="DZC399" s="56"/>
      <c r="DZD399" s="56"/>
      <c r="DZE399" s="56"/>
      <c r="DZF399" s="56"/>
      <c r="DZG399" s="56"/>
      <c r="DZH399" s="56"/>
      <c r="DZI399" s="56"/>
      <c r="DZJ399" s="56"/>
      <c r="DZK399" s="56"/>
      <c r="DZL399" s="56"/>
      <c r="DZM399" s="56"/>
      <c r="DZN399" s="56"/>
      <c r="DZO399" s="56"/>
      <c r="DZP399" s="56"/>
      <c r="DZQ399" s="56"/>
      <c r="DZR399" s="56"/>
      <c r="DZS399" s="56"/>
      <c r="DZT399" s="56"/>
      <c r="DZU399" s="56"/>
      <c r="DZV399" s="56"/>
      <c r="DZW399" s="56"/>
      <c r="DZX399" s="56"/>
      <c r="DZY399" s="56"/>
      <c r="DZZ399" s="56"/>
      <c r="EAA399" s="56"/>
      <c r="EAB399" s="56"/>
      <c r="EAC399" s="56"/>
      <c r="EAD399" s="56"/>
      <c r="EAE399" s="56"/>
      <c r="EAF399" s="56"/>
      <c r="EAG399" s="56"/>
      <c r="EAH399" s="56"/>
      <c r="EAI399" s="56"/>
      <c r="EAJ399" s="56"/>
      <c r="EAK399" s="56"/>
      <c r="EAL399" s="56"/>
      <c r="EAM399" s="56"/>
      <c r="EAN399" s="56"/>
      <c r="EAO399" s="56"/>
      <c r="EAP399" s="56"/>
      <c r="EAQ399" s="56"/>
      <c r="EAR399" s="56"/>
      <c r="EAS399" s="56"/>
      <c r="EAT399" s="56"/>
      <c r="EAU399" s="56"/>
      <c r="EAV399" s="56"/>
      <c r="EAW399" s="56"/>
      <c r="EAX399" s="56"/>
      <c r="EAY399" s="56"/>
      <c r="EAZ399" s="56"/>
      <c r="EBA399" s="56"/>
      <c r="EBB399" s="56"/>
      <c r="EBC399" s="56"/>
      <c r="EBD399" s="56"/>
      <c r="EBE399" s="56"/>
      <c r="EBF399" s="56"/>
      <c r="EBG399" s="56"/>
      <c r="EBH399" s="56"/>
      <c r="EBI399" s="56"/>
      <c r="EBJ399" s="56"/>
      <c r="EBK399" s="56"/>
      <c r="EBL399" s="56"/>
      <c r="EBM399" s="56"/>
      <c r="EBN399" s="56"/>
      <c r="EBO399" s="56"/>
      <c r="EBP399" s="56"/>
      <c r="EBQ399" s="56"/>
      <c r="EBR399" s="56"/>
      <c r="EBS399" s="56"/>
      <c r="EBT399" s="56"/>
      <c r="EBU399" s="56"/>
      <c r="EBV399" s="56"/>
      <c r="EBW399" s="56"/>
      <c r="EBX399" s="56"/>
      <c r="EBY399" s="56"/>
      <c r="EBZ399" s="56"/>
      <c r="ECA399" s="56"/>
      <c r="ECB399" s="56"/>
      <c r="ECC399" s="56"/>
      <c r="ECD399" s="56"/>
      <c r="ECE399" s="56"/>
      <c r="ECF399" s="56"/>
      <c r="ECG399" s="56"/>
      <c r="ECH399" s="56"/>
      <c r="ECI399" s="56"/>
      <c r="ECJ399" s="56"/>
      <c r="ECK399" s="56"/>
      <c r="ECL399" s="56"/>
      <c r="ECM399" s="56"/>
      <c r="ECN399" s="56"/>
      <c r="ECO399" s="56"/>
      <c r="ECP399" s="56"/>
      <c r="ECQ399" s="56"/>
      <c r="ECR399" s="56"/>
      <c r="ECS399" s="56"/>
      <c r="ECT399" s="56"/>
      <c r="ECU399" s="56"/>
      <c r="ECV399" s="56"/>
      <c r="ECW399" s="56"/>
      <c r="ECX399" s="56"/>
      <c r="ECY399" s="56"/>
      <c r="ECZ399" s="56"/>
      <c r="EDA399" s="56"/>
      <c r="EDB399" s="56"/>
      <c r="EDC399" s="56"/>
      <c r="EDD399" s="56"/>
      <c r="EDE399" s="56"/>
      <c r="EDF399" s="56"/>
      <c r="EDG399" s="56"/>
      <c r="EDH399" s="56"/>
      <c r="EDI399" s="56"/>
      <c r="EDJ399" s="56"/>
      <c r="EDK399" s="56"/>
      <c r="EDL399" s="56"/>
      <c r="EDM399" s="56"/>
      <c r="EDN399" s="56"/>
      <c r="EDO399" s="56"/>
      <c r="EDP399" s="56"/>
      <c r="EDQ399" s="56"/>
      <c r="EDR399" s="56"/>
      <c r="EDS399" s="56"/>
      <c r="EDT399" s="56"/>
      <c r="EDU399" s="56"/>
      <c r="EDV399" s="56"/>
      <c r="EDW399" s="56"/>
      <c r="EDX399" s="56"/>
      <c r="EDY399" s="56"/>
      <c r="EDZ399" s="56"/>
      <c r="EEA399" s="56"/>
      <c r="EEB399" s="56"/>
      <c r="EEC399" s="56"/>
      <c r="EED399" s="56"/>
      <c r="EEE399" s="56"/>
      <c r="EEF399" s="56"/>
      <c r="EEG399" s="56"/>
      <c r="EEH399" s="56"/>
      <c r="EEI399" s="56"/>
      <c r="EEJ399" s="56"/>
      <c r="EEK399" s="56"/>
      <c r="EEL399" s="56"/>
      <c r="EEM399" s="56"/>
      <c r="EEN399" s="56"/>
      <c r="EEO399" s="56"/>
      <c r="EEP399" s="56"/>
      <c r="EEQ399" s="56"/>
      <c r="EER399" s="56"/>
      <c r="EES399" s="56"/>
      <c r="EET399" s="56"/>
      <c r="EEU399" s="56"/>
      <c r="EEV399" s="56"/>
      <c r="EEW399" s="56"/>
      <c r="EEX399" s="56"/>
      <c r="EEY399" s="56"/>
      <c r="EEZ399" s="56"/>
      <c r="EFA399" s="56"/>
      <c r="EFB399" s="56"/>
      <c r="EFC399" s="56"/>
      <c r="EFD399" s="56"/>
      <c r="EFE399" s="56"/>
      <c r="EFF399" s="56"/>
      <c r="EFG399" s="56"/>
      <c r="EFH399" s="56"/>
      <c r="EFI399" s="56"/>
      <c r="EFJ399" s="56"/>
      <c r="EFK399" s="56"/>
      <c r="EFL399" s="56"/>
      <c r="EFM399" s="56"/>
      <c r="EFN399" s="56"/>
      <c r="EFO399" s="56"/>
      <c r="EFP399" s="56"/>
      <c r="EFQ399" s="56"/>
      <c r="EFR399" s="56"/>
      <c r="EFS399" s="56"/>
      <c r="EFT399" s="56"/>
      <c r="EFU399" s="56"/>
      <c r="EFV399" s="56"/>
      <c r="EFW399" s="56"/>
      <c r="EFX399" s="56"/>
      <c r="EFY399" s="56"/>
      <c r="EFZ399" s="56"/>
      <c r="EGA399" s="56"/>
      <c r="EGB399" s="56"/>
      <c r="EGC399" s="56"/>
      <c r="EGD399" s="56"/>
      <c r="EGE399" s="56"/>
      <c r="EGF399" s="56"/>
      <c r="EGG399" s="56"/>
      <c r="EGH399" s="56"/>
      <c r="EGI399" s="56"/>
      <c r="EGJ399" s="56"/>
      <c r="EGK399" s="56"/>
      <c r="EGL399" s="56"/>
      <c r="EGM399" s="56"/>
      <c r="EGN399" s="56"/>
      <c r="EGO399" s="56"/>
      <c r="EGP399" s="56"/>
      <c r="EGQ399" s="56"/>
      <c r="EGR399" s="56"/>
      <c r="EGS399" s="56"/>
      <c r="EGT399" s="56"/>
      <c r="EGU399" s="56"/>
      <c r="EGV399" s="56"/>
      <c r="EGW399" s="56"/>
      <c r="EGX399" s="56"/>
      <c r="EGY399" s="56"/>
      <c r="EGZ399" s="56"/>
      <c r="EHA399" s="56"/>
      <c r="EHB399" s="56"/>
      <c r="EHC399" s="56"/>
      <c r="EHD399" s="56"/>
      <c r="EHE399" s="56"/>
      <c r="EHF399" s="56"/>
      <c r="EHG399" s="56"/>
      <c r="EHH399" s="56"/>
      <c r="EHI399" s="56"/>
      <c r="EHJ399" s="56"/>
      <c r="EHK399" s="56"/>
      <c r="EHL399" s="56"/>
      <c r="EHM399" s="56"/>
      <c r="EHN399" s="56"/>
      <c r="EHO399" s="56"/>
      <c r="EHP399" s="56"/>
      <c r="EHQ399" s="56"/>
      <c r="EHR399" s="56"/>
      <c r="EHS399" s="56"/>
      <c r="EHT399" s="56"/>
      <c r="EHU399" s="56"/>
      <c r="EHV399" s="56"/>
      <c r="EHW399" s="56"/>
      <c r="EHX399" s="56"/>
      <c r="EHY399" s="56"/>
      <c r="EHZ399" s="56"/>
      <c r="EIA399" s="56"/>
      <c r="EIB399" s="56"/>
      <c r="EIC399" s="56"/>
      <c r="EID399" s="56"/>
      <c r="EIE399" s="56"/>
      <c r="EIF399" s="56"/>
      <c r="EIG399" s="56"/>
      <c r="EIH399" s="56"/>
      <c r="EII399" s="56"/>
      <c r="EIJ399" s="56"/>
      <c r="EIK399" s="56"/>
      <c r="EIL399" s="56"/>
      <c r="EIM399" s="56"/>
      <c r="EIN399" s="56"/>
      <c r="EIO399" s="56"/>
      <c r="EIP399" s="56"/>
      <c r="EIQ399" s="56"/>
      <c r="EIR399" s="56"/>
      <c r="EIS399" s="56"/>
      <c r="EIT399" s="56"/>
      <c r="EIU399" s="56"/>
      <c r="EIV399" s="56"/>
      <c r="EIW399" s="56"/>
      <c r="EIX399" s="56"/>
      <c r="EIY399" s="56"/>
      <c r="EIZ399" s="56"/>
      <c r="EJA399" s="56"/>
      <c r="EJB399" s="56"/>
      <c r="EJC399" s="56"/>
      <c r="EJD399" s="56"/>
      <c r="EJE399" s="56"/>
      <c r="EJF399" s="56"/>
      <c r="EJG399" s="56"/>
      <c r="EJH399" s="56"/>
      <c r="EJI399" s="56"/>
      <c r="EJJ399" s="56"/>
      <c r="EJK399" s="56"/>
      <c r="EJL399" s="56"/>
      <c r="EJM399" s="56"/>
      <c r="EJN399" s="56"/>
      <c r="EJO399" s="56"/>
      <c r="EJP399" s="56"/>
      <c r="EJQ399" s="56"/>
      <c r="EJR399" s="56"/>
      <c r="EJS399" s="56"/>
      <c r="EJT399" s="56"/>
      <c r="EJU399" s="56"/>
      <c r="EJV399" s="56"/>
      <c r="EJW399" s="56"/>
      <c r="EJX399" s="56"/>
      <c r="EJY399" s="56"/>
      <c r="EJZ399" s="56"/>
      <c r="EKA399" s="56"/>
      <c r="EKB399" s="56"/>
      <c r="EKC399" s="56"/>
      <c r="EKD399" s="56"/>
      <c r="EKE399" s="56"/>
      <c r="EKF399" s="56"/>
      <c r="EKG399" s="56"/>
      <c r="EKH399" s="56"/>
      <c r="EKI399" s="56"/>
      <c r="EKJ399" s="56"/>
      <c r="EKK399" s="56"/>
      <c r="EKL399" s="56"/>
      <c r="EKM399" s="56"/>
      <c r="EKN399" s="56"/>
      <c r="EKO399" s="56"/>
      <c r="EKP399" s="56"/>
      <c r="EKQ399" s="56"/>
      <c r="EKR399" s="56"/>
      <c r="EKS399" s="56"/>
      <c r="EKT399" s="56"/>
      <c r="EKU399" s="56"/>
      <c r="EKV399" s="56"/>
      <c r="EKW399" s="56"/>
      <c r="EKX399" s="56"/>
      <c r="EKY399" s="56"/>
      <c r="EKZ399" s="56"/>
      <c r="ELA399" s="56"/>
      <c r="ELB399" s="56"/>
      <c r="ELC399" s="56"/>
      <c r="ELD399" s="56"/>
      <c r="ELE399" s="56"/>
      <c r="ELF399" s="56"/>
      <c r="ELG399" s="56"/>
      <c r="ELH399" s="56"/>
      <c r="ELI399" s="56"/>
      <c r="ELJ399" s="56"/>
      <c r="ELK399" s="56"/>
      <c r="ELL399" s="56"/>
      <c r="ELM399" s="56"/>
      <c r="ELN399" s="56"/>
      <c r="ELO399" s="56"/>
      <c r="ELP399" s="56"/>
      <c r="ELQ399" s="56"/>
      <c r="ELR399" s="56"/>
      <c r="ELS399" s="56"/>
      <c r="ELT399" s="56"/>
      <c r="ELU399" s="56"/>
      <c r="ELV399" s="56"/>
      <c r="ELW399" s="56"/>
      <c r="ELX399" s="56"/>
      <c r="ELY399" s="56"/>
      <c r="ELZ399" s="56"/>
      <c r="EMA399" s="56"/>
      <c r="EMB399" s="56"/>
      <c r="EMC399" s="56"/>
      <c r="EMD399" s="56"/>
      <c r="EME399" s="56"/>
      <c r="EMF399" s="56"/>
      <c r="EMG399" s="56"/>
      <c r="EMH399" s="56"/>
      <c r="EMI399" s="56"/>
      <c r="EMJ399" s="56"/>
      <c r="EMK399" s="56"/>
      <c r="EML399" s="56"/>
      <c r="EMM399" s="56"/>
      <c r="EMN399" s="56"/>
      <c r="EMO399" s="56"/>
      <c r="EMP399" s="56"/>
      <c r="EMQ399" s="56"/>
      <c r="EMR399" s="56"/>
      <c r="EMS399" s="56"/>
      <c r="EMT399" s="56"/>
      <c r="EMU399" s="56"/>
      <c r="EMV399" s="56"/>
      <c r="EMW399" s="56"/>
      <c r="EMX399" s="56"/>
      <c r="EMY399" s="56"/>
      <c r="EMZ399" s="56"/>
      <c r="ENA399" s="56"/>
      <c r="ENB399" s="56"/>
      <c r="ENC399" s="56"/>
      <c r="END399" s="56"/>
      <c r="ENE399" s="56"/>
      <c r="ENF399" s="56"/>
      <c r="ENG399" s="56"/>
      <c r="ENH399" s="56"/>
      <c r="ENI399" s="56"/>
      <c r="ENJ399" s="56"/>
      <c r="ENK399" s="56"/>
      <c r="ENL399" s="56"/>
      <c r="ENM399" s="56"/>
      <c r="ENN399" s="56"/>
      <c r="ENO399" s="56"/>
      <c r="ENP399" s="56"/>
      <c r="ENQ399" s="56"/>
      <c r="ENR399" s="56"/>
      <c r="ENS399" s="56"/>
      <c r="ENT399" s="56"/>
      <c r="ENU399" s="56"/>
      <c r="ENV399" s="56"/>
      <c r="ENW399" s="56"/>
      <c r="ENX399" s="56"/>
      <c r="ENY399" s="56"/>
      <c r="ENZ399" s="56"/>
      <c r="EOA399" s="56"/>
      <c r="EOB399" s="56"/>
      <c r="EOC399" s="56"/>
      <c r="EOD399" s="56"/>
      <c r="EOE399" s="56"/>
      <c r="EOF399" s="56"/>
      <c r="EOG399" s="56"/>
      <c r="EOH399" s="56"/>
      <c r="EOI399" s="56"/>
      <c r="EOJ399" s="56"/>
      <c r="EOK399" s="56"/>
      <c r="EOL399" s="56"/>
      <c r="EOM399" s="56"/>
      <c r="EON399" s="56"/>
      <c r="EOO399" s="56"/>
      <c r="EOP399" s="56"/>
      <c r="EOQ399" s="56"/>
      <c r="EOR399" s="56"/>
      <c r="EOS399" s="56"/>
      <c r="EOT399" s="56"/>
      <c r="EOU399" s="56"/>
      <c r="EOV399" s="56"/>
      <c r="EOW399" s="56"/>
      <c r="EOX399" s="56"/>
      <c r="EOY399" s="56"/>
      <c r="EOZ399" s="56"/>
      <c r="EPA399" s="56"/>
      <c r="EPB399" s="56"/>
      <c r="EPC399" s="56"/>
      <c r="EPD399" s="56"/>
      <c r="EPE399" s="56"/>
      <c r="EPF399" s="56"/>
      <c r="EPG399" s="56"/>
      <c r="EPH399" s="56"/>
      <c r="EPI399" s="56"/>
      <c r="EPJ399" s="56"/>
      <c r="EPK399" s="56"/>
      <c r="EPL399" s="56"/>
      <c r="EPM399" s="56"/>
      <c r="EPN399" s="56"/>
      <c r="EPO399" s="56"/>
      <c r="EPP399" s="56"/>
      <c r="EPQ399" s="56"/>
      <c r="EPR399" s="56"/>
      <c r="EPS399" s="56"/>
      <c r="EPT399" s="56"/>
      <c r="EPU399" s="56"/>
      <c r="EPV399" s="56"/>
      <c r="EPW399" s="56"/>
      <c r="EPX399" s="56"/>
      <c r="EPY399" s="56"/>
      <c r="EPZ399" s="56"/>
      <c r="EQA399" s="56"/>
      <c r="EQB399" s="56"/>
      <c r="EQC399" s="56"/>
      <c r="EQD399" s="56"/>
      <c r="EQE399" s="56"/>
      <c r="EQF399" s="56"/>
      <c r="EQG399" s="56"/>
      <c r="EQH399" s="56"/>
      <c r="EQI399" s="56"/>
      <c r="EQJ399" s="56"/>
      <c r="EQK399" s="56"/>
      <c r="EQL399" s="56"/>
      <c r="EQM399" s="56"/>
      <c r="EQN399" s="56"/>
      <c r="EQO399" s="56"/>
      <c r="EQP399" s="56"/>
      <c r="EQQ399" s="56"/>
      <c r="EQR399" s="56"/>
      <c r="EQS399" s="56"/>
      <c r="EQT399" s="56"/>
      <c r="EQU399" s="56"/>
      <c r="EQV399" s="56"/>
      <c r="EQW399" s="56"/>
      <c r="EQX399" s="56"/>
      <c r="EQY399" s="56"/>
      <c r="EQZ399" s="56"/>
      <c r="ERA399" s="56"/>
      <c r="ERB399" s="56"/>
      <c r="ERC399" s="56"/>
      <c r="ERD399" s="56"/>
      <c r="ERE399" s="56"/>
      <c r="ERF399" s="56"/>
      <c r="ERG399" s="56"/>
      <c r="ERH399" s="56"/>
      <c r="ERI399" s="56"/>
      <c r="ERJ399" s="56"/>
      <c r="ERK399" s="56"/>
      <c r="ERL399" s="56"/>
      <c r="ERM399" s="56"/>
      <c r="ERN399" s="56"/>
      <c r="ERO399" s="56"/>
      <c r="ERP399" s="56"/>
      <c r="ERQ399" s="56"/>
      <c r="ERR399" s="56"/>
      <c r="ERS399" s="56"/>
      <c r="ERT399" s="56"/>
      <c r="ERU399" s="56"/>
      <c r="ERV399" s="56"/>
      <c r="ERW399" s="56"/>
      <c r="ERX399" s="56"/>
      <c r="ERY399" s="56"/>
      <c r="ERZ399" s="56"/>
      <c r="ESA399" s="56"/>
      <c r="ESB399" s="56"/>
      <c r="ESC399" s="56"/>
      <c r="ESD399" s="56"/>
      <c r="ESE399" s="56"/>
      <c r="ESF399" s="56"/>
      <c r="ESG399" s="56"/>
      <c r="ESH399" s="56"/>
      <c r="ESI399" s="56"/>
      <c r="ESJ399" s="56"/>
      <c r="ESK399" s="56"/>
      <c r="ESL399" s="56"/>
      <c r="ESM399" s="56"/>
      <c r="ESN399" s="56"/>
      <c r="ESO399" s="56"/>
      <c r="ESP399" s="56"/>
      <c r="ESQ399" s="56"/>
      <c r="ESR399" s="56"/>
      <c r="ESS399" s="56"/>
      <c r="EST399" s="56"/>
      <c r="ESU399" s="56"/>
      <c r="ESV399" s="56"/>
      <c r="ESW399" s="56"/>
      <c r="ESX399" s="56"/>
      <c r="ESY399" s="56"/>
      <c r="ESZ399" s="56"/>
      <c r="ETA399" s="56"/>
      <c r="ETB399" s="56"/>
      <c r="ETC399" s="56"/>
      <c r="ETD399" s="56"/>
      <c r="ETE399" s="56"/>
      <c r="ETF399" s="56"/>
      <c r="ETG399" s="56"/>
      <c r="ETH399" s="56"/>
      <c r="ETI399" s="56"/>
      <c r="ETJ399" s="56"/>
      <c r="ETK399" s="56"/>
      <c r="ETL399" s="56"/>
      <c r="ETM399" s="56"/>
      <c r="ETN399" s="56"/>
      <c r="ETO399" s="56"/>
      <c r="ETP399" s="56"/>
      <c r="ETQ399" s="56"/>
      <c r="ETR399" s="56"/>
      <c r="ETS399" s="56"/>
      <c r="ETT399" s="56"/>
      <c r="ETU399" s="56"/>
      <c r="ETV399" s="56"/>
      <c r="ETW399" s="56"/>
      <c r="ETX399" s="56"/>
      <c r="ETY399" s="56"/>
      <c r="ETZ399" s="56"/>
      <c r="EUA399" s="56"/>
      <c r="EUB399" s="56"/>
      <c r="EUC399" s="56"/>
      <c r="EUD399" s="56"/>
      <c r="EUE399" s="56"/>
      <c r="EUF399" s="56"/>
      <c r="EUG399" s="56"/>
      <c r="EUH399" s="56"/>
      <c r="EUI399" s="56"/>
      <c r="EUJ399" s="56"/>
      <c r="EUK399" s="56"/>
      <c r="EUL399" s="56"/>
      <c r="EUM399" s="56"/>
      <c r="EUN399" s="56"/>
      <c r="EUO399" s="56"/>
      <c r="EUP399" s="56"/>
      <c r="EUQ399" s="56"/>
      <c r="EUR399" s="56"/>
      <c r="EUS399" s="56"/>
      <c r="EUT399" s="56"/>
      <c r="EUU399" s="56"/>
      <c r="EUV399" s="56"/>
      <c r="EUW399" s="56"/>
      <c r="EUX399" s="56"/>
      <c r="EUY399" s="56"/>
      <c r="EUZ399" s="56"/>
      <c r="EVA399" s="56"/>
      <c r="EVB399" s="56"/>
      <c r="EVC399" s="56"/>
      <c r="EVD399" s="56"/>
      <c r="EVE399" s="56"/>
      <c r="EVF399" s="56"/>
      <c r="EVG399" s="56"/>
      <c r="EVH399" s="56"/>
      <c r="EVI399" s="56"/>
      <c r="EVJ399" s="56"/>
      <c r="EVK399" s="56"/>
      <c r="EVL399" s="56"/>
      <c r="EVM399" s="56"/>
      <c r="EVN399" s="56"/>
      <c r="EVO399" s="56"/>
      <c r="EVP399" s="56"/>
      <c r="EVQ399" s="56"/>
      <c r="EVR399" s="56"/>
      <c r="EVS399" s="56"/>
      <c r="EVT399" s="56"/>
      <c r="EVU399" s="56"/>
      <c r="EVV399" s="56"/>
      <c r="EVW399" s="56"/>
      <c r="EVX399" s="56"/>
      <c r="EVY399" s="56"/>
      <c r="EVZ399" s="56"/>
      <c r="EWA399" s="56"/>
      <c r="EWB399" s="56"/>
      <c r="EWC399" s="56"/>
      <c r="EWD399" s="56"/>
      <c r="EWE399" s="56"/>
      <c r="EWF399" s="56"/>
      <c r="EWG399" s="56"/>
      <c r="EWH399" s="56"/>
      <c r="EWI399" s="56"/>
      <c r="EWJ399" s="56"/>
      <c r="EWK399" s="56"/>
      <c r="EWL399" s="56"/>
      <c r="EWM399" s="56"/>
      <c r="EWN399" s="56"/>
      <c r="EWO399" s="56"/>
      <c r="EWP399" s="56"/>
      <c r="EWQ399" s="56"/>
      <c r="EWR399" s="56"/>
      <c r="EWS399" s="56"/>
      <c r="EWT399" s="56"/>
      <c r="EWU399" s="56"/>
      <c r="EWV399" s="56"/>
      <c r="EWW399" s="56"/>
      <c r="EWX399" s="56"/>
      <c r="EWY399" s="56"/>
      <c r="EWZ399" s="56"/>
      <c r="EXA399" s="56"/>
      <c r="EXB399" s="56"/>
      <c r="EXC399" s="56"/>
      <c r="EXD399" s="56"/>
      <c r="EXE399" s="56"/>
      <c r="EXF399" s="56"/>
      <c r="EXG399" s="56"/>
      <c r="EXH399" s="56"/>
      <c r="EXI399" s="56"/>
      <c r="EXJ399" s="56"/>
      <c r="EXK399" s="56"/>
      <c r="EXL399" s="56"/>
      <c r="EXM399" s="56"/>
      <c r="EXN399" s="56"/>
      <c r="EXO399" s="56"/>
      <c r="EXP399" s="56"/>
      <c r="EXQ399" s="56"/>
      <c r="EXR399" s="56"/>
      <c r="EXS399" s="56"/>
      <c r="EXT399" s="56"/>
      <c r="EXU399" s="56"/>
      <c r="EXV399" s="56"/>
      <c r="EXW399" s="56"/>
      <c r="EXX399" s="56"/>
      <c r="EXY399" s="56"/>
      <c r="EXZ399" s="56"/>
      <c r="EYA399" s="56"/>
      <c r="EYB399" s="56"/>
      <c r="EYC399" s="56"/>
      <c r="EYD399" s="56"/>
      <c r="EYE399" s="56"/>
      <c r="EYF399" s="56"/>
      <c r="EYG399" s="56"/>
      <c r="EYH399" s="56"/>
      <c r="EYI399" s="56"/>
      <c r="EYJ399" s="56"/>
      <c r="EYK399" s="56"/>
      <c r="EYL399" s="56"/>
      <c r="EYM399" s="56"/>
      <c r="EYN399" s="56"/>
      <c r="EYO399" s="56"/>
      <c r="EYP399" s="56"/>
      <c r="EYQ399" s="56"/>
      <c r="EYR399" s="56"/>
      <c r="EYS399" s="56"/>
      <c r="EYT399" s="56"/>
      <c r="EYU399" s="56"/>
      <c r="EYV399" s="56"/>
      <c r="EYW399" s="56"/>
      <c r="EYX399" s="56"/>
      <c r="EYY399" s="56"/>
      <c r="EYZ399" s="56"/>
      <c r="EZA399" s="56"/>
      <c r="EZB399" s="56"/>
      <c r="EZC399" s="56"/>
      <c r="EZD399" s="56"/>
      <c r="EZE399" s="56"/>
      <c r="EZF399" s="56"/>
      <c r="EZG399" s="56"/>
      <c r="EZH399" s="56"/>
      <c r="EZI399" s="56"/>
      <c r="EZJ399" s="56"/>
      <c r="EZK399" s="56"/>
      <c r="EZL399" s="56"/>
      <c r="EZM399" s="56"/>
      <c r="EZN399" s="56"/>
      <c r="EZO399" s="56"/>
      <c r="EZP399" s="56"/>
      <c r="EZQ399" s="56"/>
      <c r="EZR399" s="56"/>
      <c r="EZS399" s="56"/>
      <c r="EZT399" s="56"/>
      <c r="EZU399" s="56"/>
      <c r="EZV399" s="56"/>
      <c r="EZW399" s="56"/>
      <c r="EZX399" s="56"/>
      <c r="EZY399" s="56"/>
      <c r="EZZ399" s="56"/>
      <c r="FAA399" s="56"/>
      <c r="FAB399" s="56"/>
      <c r="FAC399" s="56"/>
      <c r="FAD399" s="56"/>
      <c r="FAE399" s="56"/>
      <c r="FAF399" s="56"/>
      <c r="FAG399" s="56"/>
      <c r="FAH399" s="56"/>
      <c r="FAI399" s="56"/>
      <c r="FAJ399" s="56"/>
      <c r="FAK399" s="56"/>
      <c r="FAL399" s="56"/>
      <c r="FAM399" s="56"/>
      <c r="FAN399" s="56"/>
      <c r="FAO399" s="56"/>
      <c r="FAP399" s="56"/>
      <c r="FAQ399" s="56"/>
      <c r="FAR399" s="56"/>
      <c r="FAS399" s="56"/>
      <c r="FAT399" s="56"/>
      <c r="FAU399" s="56"/>
      <c r="FAV399" s="56"/>
      <c r="FAW399" s="56"/>
      <c r="FAX399" s="56"/>
      <c r="FAY399" s="56"/>
      <c r="FAZ399" s="56"/>
      <c r="FBA399" s="56"/>
      <c r="FBB399" s="56"/>
      <c r="FBC399" s="56"/>
      <c r="FBD399" s="56"/>
      <c r="FBE399" s="56"/>
      <c r="FBF399" s="56"/>
      <c r="FBG399" s="56"/>
      <c r="FBH399" s="56"/>
      <c r="FBI399" s="56"/>
      <c r="FBJ399" s="56"/>
      <c r="FBK399" s="56"/>
      <c r="FBL399" s="56"/>
      <c r="FBM399" s="56"/>
      <c r="FBN399" s="56"/>
      <c r="FBO399" s="56"/>
      <c r="FBP399" s="56"/>
      <c r="FBQ399" s="56"/>
      <c r="FBR399" s="56"/>
      <c r="FBS399" s="56"/>
      <c r="FBT399" s="56"/>
      <c r="FBU399" s="56"/>
      <c r="FBV399" s="56"/>
      <c r="FBW399" s="56"/>
      <c r="FBX399" s="56"/>
      <c r="FBY399" s="56"/>
      <c r="FBZ399" s="56"/>
      <c r="FCA399" s="56"/>
      <c r="FCB399" s="56"/>
      <c r="FCC399" s="56"/>
      <c r="FCD399" s="56"/>
      <c r="FCE399" s="56"/>
      <c r="FCF399" s="56"/>
      <c r="FCG399" s="56"/>
      <c r="FCH399" s="56"/>
      <c r="FCI399" s="56"/>
      <c r="FCJ399" s="56"/>
      <c r="FCK399" s="56"/>
      <c r="FCL399" s="56"/>
      <c r="FCM399" s="56"/>
      <c r="FCN399" s="56"/>
      <c r="FCO399" s="56"/>
      <c r="FCP399" s="56"/>
      <c r="FCQ399" s="56"/>
      <c r="FCR399" s="56"/>
      <c r="FCS399" s="56"/>
      <c r="FCT399" s="56"/>
      <c r="FCU399" s="56"/>
      <c r="FCV399" s="56"/>
      <c r="FCW399" s="56"/>
      <c r="FCX399" s="56"/>
      <c r="FCY399" s="56"/>
      <c r="FCZ399" s="56"/>
      <c r="FDA399" s="56"/>
      <c r="FDB399" s="56"/>
      <c r="FDC399" s="56"/>
      <c r="FDD399" s="56"/>
      <c r="FDE399" s="56"/>
      <c r="FDF399" s="56"/>
      <c r="FDG399" s="56"/>
      <c r="FDH399" s="56"/>
      <c r="FDI399" s="56"/>
      <c r="FDJ399" s="56"/>
      <c r="FDK399" s="56"/>
      <c r="FDL399" s="56"/>
      <c r="FDM399" s="56"/>
      <c r="FDN399" s="56"/>
      <c r="FDO399" s="56"/>
      <c r="FDP399" s="56"/>
      <c r="FDQ399" s="56"/>
      <c r="FDR399" s="56"/>
      <c r="FDS399" s="56"/>
      <c r="FDT399" s="56"/>
      <c r="FDU399" s="56"/>
      <c r="FDV399" s="56"/>
      <c r="FDW399" s="56"/>
      <c r="FDX399" s="56"/>
      <c r="FDY399" s="56"/>
      <c r="FDZ399" s="56"/>
      <c r="FEA399" s="56"/>
      <c r="FEB399" s="56"/>
      <c r="FEC399" s="56"/>
      <c r="FED399" s="56"/>
      <c r="FEE399" s="56"/>
      <c r="FEF399" s="56"/>
      <c r="FEG399" s="56"/>
      <c r="FEH399" s="56"/>
      <c r="FEI399" s="56"/>
      <c r="FEJ399" s="56"/>
      <c r="FEK399" s="56"/>
      <c r="FEL399" s="56"/>
      <c r="FEM399" s="56"/>
      <c r="FEN399" s="56"/>
      <c r="FEO399" s="56"/>
      <c r="FEP399" s="56"/>
      <c r="FEQ399" s="56"/>
      <c r="FER399" s="56"/>
      <c r="FES399" s="56"/>
      <c r="FET399" s="56"/>
      <c r="FEU399" s="56"/>
      <c r="FEV399" s="56"/>
      <c r="FEW399" s="56"/>
      <c r="FEX399" s="56"/>
      <c r="FEY399" s="56"/>
      <c r="FEZ399" s="56"/>
      <c r="FFA399" s="56"/>
      <c r="FFB399" s="56"/>
      <c r="FFC399" s="56"/>
      <c r="FFD399" s="56"/>
      <c r="FFE399" s="56"/>
      <c r="FFF399" s="56"/>
      <c r="FFG399" s="56"/>
      <c r="FFH399" s="56"/>
      <c r="FFI399" s="56"/>
      <c r="FFJ399" s="56"/>
      <c r="FFK399" s="56"/>
      <c r="FFL399" s="56"/>
      <c r="FFM399" s="56"/>
      <c r="FFN399" s="56"/>
      <c r="FFO399" s="56"/>
      <c r="FFP399" s="56"/>
      <c r="FFQ399" s="56"/>
      <c r="FFR399" s="56"/>
      <c r="FFS399" s="56"/>
      <c r="FFT399" s="56"/>
      <c r="FFU399" s="56"/>
      <c r="FFV399" s="56"/>
      <c r="FFW399" s="56"/>
      <c r="FFX399" s="56"/>
      <c r="FFY399" s="56"/>
      <c r="FFZ399" s="56"/>
      <c r="FGA399" s="56"/>
      <c r="FGB399" s="56"/>
      <c r="FGC399" s="56"/>
      <c r="FGD399" s="56"/>
      <c r="FGE399" s="56"/>
      <c r="FGF399" s="56"/>
      <c r="FGG399" s="56"/>
      <c r="FGH399" s="56"/>
      <c r="FGI399" s="56"/>
      <c r="FGJ399" s="56"/>
      <c r="FGK399" s="56"/>
      <c r="FGL399" s="56"/>
      <c r="FGM399" s="56"/>
      <c r="FGN399" s="56"/>
      <c r="FGO399" s="56"/>
      <c r="FGP399" s="56"/>
      <c r="FGQ399" s="56"/>
      <c r="FGR399" s="56"/>
      <c r="FGS399" s="56"/>
      <c r="FGT399" s="56"/>
      <c r="FGU399" s="56"/>
      <c r="FGV399" s="56"/>
      <c r="FGW399" s="56"/>
      <c r="FGX399" s="56"/>
      <c r="FGY399" s="56"/>
      <c r="FGZ399" s="56"/>
      <c r="FHA399" s="56"/>
      <c r="FHB399" s="56"/>
      <c r="FHC399" s="56"/>
      <c r="FHD399" s="56"/>
      <c r="FHE399" s="56"/>
      <c r="FHF399" s="56"/>
      <c r="FHG399" s="56"/>
      <c r="FHH399" s="56"/>
      <c r="FHI399" s="56"/>
      <c r="FHJ399" s="56"/>
      <c r="FHK399" s="56"/>
      <c r="FHL399" s="56"/>
      <c r="FHM399" s="56"/>
      <c r="FHN399" s="56"/>
      <c r="FHO399" s="56"/>
      <c r="FHP399" s="56"/>
      <c r="FHQ399" s="56"/>
      <c r="FHR399" s="56"/>
      <c r="FHS399" s="56"/>
      <c r="FHT399" s="56"/>
      <c r="FHU399" s="56"/>
      <c r="FHV399" s="56"/>
      <c r="FHW399" s="56"/>
      <c r="FHX399" s="56"/>
      <c r="FHY399" s="56"/>
      <c r="FHZ399" s="56"/>
      <c r="FIA399" s="56"/>
      <c r="FIB399" s="56"/>
      <c r="FIC399" s="56"/>
      <c r="FID399" s="56"/>
      <c r="FIE399" s="56"/>
      <c r="FIF399" s="56"/>
      <c r="FIG399" s="56"/>
      <c r="FIH399" s="56"/>
      <c r="FII399" s="56"/>
      <c r="FIJ399" s="56"/>
      <c r="FIK399" s="56"/>
      <c r="FIL399" s="56"/>
      <c r="FIM399" s="56"/>
      <c r="FIN399" s="56"/>
      <c r="FIO399" s="56"/>
      <c r="FIP399" s="56"/>
      <c r="FIQ399" s="56"/>
      <c r="FIR399" s="56"/>
      <c r="FIS399" s="56"/>
      <c r="FIT399" s="56"/>
      <c r="FIU399" s="56"/>
      <c r="FIV399" s="56"/>
      <c r="FIW399" s="56"/>
      <c r="FIX399" s="56"/>
      <c r="FIY399" s="56"/>
      <c r="FIZ399" s="56"/>
      <c r="FJA399" s="56"/>
      <c r="FJB399" s="56"/>
      <c r="FJC399" s="56"/>
      <c r="FJD399" s="56"/>
      <c r="FJE399" s="56"/>
      <c r="FJF399" s="56"/>
      <c r="FJG399" s="56"/>
      <c r="FJH399" s="56"/>
      <c r="FJI399" s="56"/>
      <c r="FJJ399" s="56"/>
      <c r="FJK399" s="56"/>
      <c r="FJL399" s="56"/>
      <c r="FJM399" s="56"/>
      <c r="FJN399" s="56"/>
      <c r="FJO399" s="56"/>
      <c r="FJP399" s="56"/>
      <c r="FJQ399" s="56"/>
      <c r="FJR399" s="56"/>
      <c r="FJS399" s="56"/>
      <c r="FJT399" s="56"/>
      <c r="FJU399" s="56"/>
      <c r="FJV399" s="56"/>
      <c r="FJW399" s="56"/>
      <c r="FJX399" s="56"/>
      <c r="FJY399" s="56"/>
      <c r="FJZ399" s="56"/>
      <c r="FKA399" s="56"/>
      <c r="FKB399" s="56"/>
      <c r="FKC399" s="56"/>
      <c r="FKD399" s="56"/>
      <c r="FKE399" s="56"/>
      <c r="FKF399" s="56"/>
      <c r="FKG399" s="56"/>
      <c r="FKH399" s="56"/>
      <c r="FKI399" s="56"/>
      <c r="FKJ399" s="56"/>
      <c r="FKK399" s="56"/>
      <c r="FKL399" s="56"/>
      <c r="FKM399" s="56"/>
      <c r="FKN399" s="56"/>
      <c r="FKO399" s="56"/>
      <c r="FKP399" s="56"/>
      <c r="FKQ399" s="56"/>
      <c r="FKR399" s="56"/>
      <c r="FKS399" s="56"/>
      <c r="FKT399" s="56"/>
      <c r="FKU399" s="56"/>
      <c r="FKV399" s="56"/>
      <c r="FKW399" s="56"/>
      <c r="FKX399" s="56"/>
      <c r="FKY399" s="56"/>
      <c r="FKZ399" s="56"/>
      <c r="FLA399" s="56"/>
      <c r="FLB399" s="56"/>
      <c r="FLC399" s="56"/>
      <c r="FLD399" s="56"/>
      <c r="FLE399" s="56"/>
      <c r="FLF399" s="56"/>
      <c r="FLG399" s="56"/>
      <c r="FLH399" s="56"/>
      <c r="FLI399" s="56"/>
      <c r="FLJ399" s="56"/>
      <c r="FLK399" s="56"/>
      <c r="FLL399" s="56"/>
      <c r="FLM399" s="56"/>
      <c r="FLN399" s="56"/>
      <c r="FLO399" s="56"/>
      <c r="FLP399" s="56"/>
      <c r="FLQ399" s="56"/>
      <c r="FLR399" s="56"/>
      <c r="FLS399" s="56"/>
      <c r="FLT399" s="56"/>
      <c r="FLU399" s="56"/>
      <c r="FLV399" s="56"/>
      <c r="FLW399" s="56"/>
      <c r="FLX399" s="56"/>
      <c r="FLY399" s="56"/>
      <c r="FLZ399" s="56"/>
      <c r="FMA399" s="56"/>
      <c r="FMB399" s="56"/>
      <c r="FMC399" s="56"/>
      <c r="FMD399" s="56"/>
      <c r="FME399" s="56"/>
      <c r="FMF399" s="56"/>
      <c r="FMG399" s="56"/>
      <c r="FMH399" s="56"/>
      <c r="FMI399" s="56"/>
      <c r="FMJ399" s="56"/>
      <c r="FMK399" s="56"/>
      <c r="FML399" s="56"/>
      <c r="FMM399" s="56"/>
      <c r="FMN399" s="56"/>
      <c r="FMO399" s="56"/>
      <c r="FMP399" s="56"/>
      <c r="FMQ399" s="56"/>
      <c r="FMR399" s="56"/>
      <c r="FMS399" s="56"/>
      <c r="FMT399" s="56"/>
      <c r="FMU399" s="56"/>
      <c r="FMV399" s="56"/>
      <c r="FMW399" s="56"/>
      <c r="FMX399" s="56"/>
      <c r="FMY399" s="56"/>
      <c r="FMZ399" s="56"/>
      <c r="FNA399" s="56"/>
      <c r="FNB399" s="56"/>
      <c r="FNC399" s="56"/>
      <c r="FND399" s="56"/>
      <c r="FNE399" s="56"/>
      <c r="FNF399" s="56"/>
      <c r="FNG399" s="56"/>
      <c r="FNH399" s="56"/>
      <c r="FNI399" s="56"/>
      <c r="FNJ399" s="56"/>
      <c r="FNK399" s="56"/>
      <c r="FNL399" s="56"/>
      <c r="FNM399" s="56"/>
      <c r="FNN399" s="56"/>
      <c r="FNO399" s="56"/>
      <c r="FNP399" s="56"/>
      <c r="FNQ399" s="56"/>
      <c r="FNR399" s="56"/>
      <c r="FNS399" s="56"/>
      <c r="FNT399" s="56"/>
      <c r="FNU399" s="56"/>
      <c r="FNV399" s="56"/>
      <c r="FNW399" s="56"/>
      <c r="FNX399" s="56"/>
      <c r="FNY399" s="56"/>
      <c r="FNZ399" s="56"/>
      <c r="FOA399" s="56"/>
      <c r="FOB399" s="56"/>
      <c r="FOC399" s="56"/>
      <c r="FOD399" s="56"/>
      <c r="FOE399" s="56"/>
      <c r="FOF399" s="56"/>
      <c r="FOG399" s="56"/>
      <c r="FOH399" s="56"/>
      <c r="FOI399" s="56"/>
      <c r="FOJ399" s="56"/>
      <c r="FOK399" s="56"/>
      <c r="FOL399" s="56"/>
      <c r="FOM399" s="56"/>
      <c r="FON399" s="56"/>
      <c r="FOO399" s="56"/>
      <c r="FOP399" s="56"/>
      <c r="FOQ399" s="56"/>
      <c r="FOR399" s="56"/>
      <c r="FOS399" s="56"/>
      <c r="FOT399" s="56"/>
      <c r="FOU399" s="56"/>
      <c r="FOV399" s="56"/>
      <c r="FOW399" s="56"/>
      <c r="FOX399" s="56"/>
      <c r="FOY399" s="56"/>
      <c r="FOZ399" s="56"/>
      <c r="FPA399" s="56"/>
      <c r="FPB399" s="56"/>
      <c r="FPC399" s="56"/>
      <c r="FPD399" s="56"/>
      <c r="FPE399" s="56"/>
      <c r="FPF399" s="56"/>
      <c r="FPG399" s="56"/>
      <c r="FPH399" s="56"/>
      <c r="FPI399" s="56"/>
      <c r="FPJ399" s="56"/>
      <c r="FPK399" s="56"/>
      <c r="FPL399" s="56"/>
      <c r="FPM399" s="56"/>
      <c r="FPN399" s="56"/>
      <c r="FPO399" s="56"/>
      <c r="FPP399" s="56"/>
      <c r="FPQ399" s="56"/>
      <c r="FPR399" s="56"/>
      <c r="FPS399" s="56"/>
      <c r="FPT399" s="56"/>
      <c r="FPU399" s="56"/>
      <c r="FPV399" s="56"/>
      <c r="FPW399" s="56"/>
      <c r="FPX399" s="56"/>
      <c r="FPY399" s="56"/>
      <c r="FPZ399" s="56"/>
      <c r="FQA399" s="56"/>
      <c r="FQB399" s="56"/>
      <c r="FQC399" s="56"/>
      <c r="FQD399" s="56"/>
      <c r="FQE399" s="56"/>
      <c r="FQF399" s="56"/>
      <c r="FQG399" s="56"/>
      <c r="FQH399" s="56"/>
      <c r="FQI399" s="56"/>
      <c r="FQJ399" s="56"/>
      <c r="FQK399" s="56"/>
      <c r="FQL399" s="56"/>
      <c r="FQM399" s="56"/>
      <c r="FQN399" s="56"/>
      <c r="FQO399" s="56"/>
      <c r="FQP399" s="56"/>
      <c r="FQQ399" s="56"/>
      <c r="FQR399" s="56"/>
      <c r="FQS399" s="56"/>
      <c r="FQT399" s="56"/>
      <c r="FQU399" s="56"/>
      <c r="FQV399" s="56"/>
      <c r="FQW399" s="56"/>
      <c r="FQX399" s="56"/>
      <c r="FQY399" s="56"/>
      <c r="FQZ399" s="56"/>
      <c r="FRA399" s="56"/>
      <c r="FRB399" s="56"/>
      <c r="FRC399" s="56"/>
      <c r="FRD399" s="56"/>
      <c r="FRE399" s="56"/>
      <c r="FRF399" s="56"/>
      <c r="FRG399" s="56"/>
      <c r="FRH399" s="56"/>
      <c r="FRI399" s="56"/>
      <c r="FRJ399" s="56"/>
      <c r="FRK399" s="56"/>
      <c r="FRL399" s="56"/>
      <c r="FRM399" s="56"/>
      <c r="FRN399" s="56"/>
      <c r="FRO399" s="56"/>
      <c r="FRP399" s="56"/>
      <c r="FRQ399" s="56"/>
      <c r="FRR399" s="56"/>
      <c r="FRS399" s="56"/>
      <c r="FRT399" s="56"/>
      <c r="FRU399" s="56"/>
      <c r="FRV399" s="56"/>
      <c r="FRW399" s="56"/>
      <c r="FRX399" s="56"/>
      <c r="FRY399" s="56"/>
      <c r="FRZ399" s="56"/>
      <c r="FSA399" s="56"/>
      <c r="FSB399" s="56"/>
      <c r="FSC399" s="56"/>
      <c r="FSD399" s="56"/>
      <c r="FSE399" s="56"/>
      <c r="FSF399" s="56"/>
      <c r="FSG399" s="56"/>
      <c r="FSH399" s="56"/>
      <c r="FSI399" s="56"/>
      <c r="FSJ399" s="56"/>
      <c r="FSK399" s="56"/>
      <c r="FSL399" s="56"/>
      <c r="FSM399" s="56"/>
      <c r="FSN399" s="56"/>
      <c r="FSO399" s="56"/>
      <c r="FSP399" s="56"/>
      <c r="FSQ399" s="56"/>
      <c r="FSR399" s="56"/>
      <c r="FSS399" s="56"/>
      <c r="FST399" s="56"/>
      <c r="FSU399" s="56"/>
      <c r="FSV399" s="56"/>
      <c r="FSW399" s="56"/>
      <c r="FSX399" s="56"/>
      <c r="FSY399" s="56"/>
      <c r="FSZ399" s="56"/>
      <c r="FTA399" s="56"/>
      <c r="FTB399" s="56"/>
      <c r="FTC399" s="56"/>
      <c r="FTD399" s="56"/>
      <c r="FTE399" s="56"/>
      <c r="FTF399" s="56"/>
      <c r="FTG399" s="56"/>
      <c r="FTH399" s="56"/>
      <c r="FTI399" s="56"/>
      <c r="FTJ399" s="56"/>
      <c r="FTK399" s="56"/>
      <c r="FTL399" s="56"/>
      <c r="FTM399" s="56"/>
      <c r="FTN399" s="56"/>
      <c r="FTO399" s="56"/>
      <c r="FTP399" s="56"/>
      <c r="FTQ399" s="56"/>
      <c r="FTR399" s="56"/>
      <c r="FTS399" s="56"/>
      <c r="FTT399" s="56"/>
      <c r="FTU399" s="56"/>
      <c r="FTV399" s="56"/>
      <c r="FTW399" s="56"/>
      <c r="FTX399" s="56"/>
      <c r="FTY399" s="56"/>
      <c r="FTZ399" s="56"/>
      <c r="FUA399" s="56"/>
      <c r="FUB399" s="56"/>
      <c r="FUC399" s="56"/>
      <c r="FUD399" s="56"/>
      <c r="FUE399" s="56"/>
      <c r="FUF399" s="56"/>
      <c r="FUG399" s="56"/>
      <c r="FUH399" s="56"/>
      <c r="FUI399" s="56"/>
      <c r="FUJ399" s="56"/>
      <c r="FUK399" s="56"/>
      <c r="FUL399" s="56"/>
      <c r="FUM399" s="56"/>
      <c r="FUN399" s="56"/>
      <c r="FUO399" s="56"/>
      <c r="FUP399" s="56"/>
      <c r="FUQ399" s="56"/>
      <c r="FUR399" s="56"/>
      <c r="FUS399" s="56"/>
      <c r="FUT399" s="56"/>
      <c r="FUU399" s="56"/>
      <c r="FUV399" s="56"/>
      <c r="FUW399" s="56"/>
      <c r="FUX399" s="56"/>
      <c r="FUY399" s="56"/>
      <c r="FUZ399" s="56"/>
      <c r="FVA399" s="56"/>
      <c r="FVB399" s="56"/>
      <c r="FVC399" s="56"/>
      <c r="FVD399" s="56"/>
      <c r="FVE399" s="56"/>
      <c r="FVF399" s="56"/>
      <c r="FVG399" s="56"/>
      <c r="FVH399" s="56"/>
      <c r="FVI399" s="56"/>
      <c r="FVJ399" s="56"/>
      <c r="FVK399" s="56"/>
      <c r="FVL399" s="56"/>
      <c r="FVM399" s="56"/>
      <c r="FVN399" s="56"/>
      <c r="FVO399" s="56"/>
      <c r="FVP399" s="56"/>
      <c r="FVQ399" s="56"/>
      <c r="FVR399" s="56"/>
      <c r="FVS399" s="56"/>
      <c r="FVT399" s="56"/>
      <c r="FVU399" s="56"/>
      <c r="FVV399" s="56"/>
      <c r="FVW399" s="56"/>
      <c r="FVX399" s="56"/>
      <c r="FVY399" s="56"/>
      <c r="FVZ399" s="56"/>
      <c r="FWA399" s="56"/>
      <c r="FWB399" s="56"/>
      <c r="FWC399" s="56"/>
      <c r="FWD399" s="56"/>
      <c r="FWE399" s="56"/>
      <c r="FWF399" s="56"/>
      <c r="FWG399" s="56"/>
      <c r="FWH399" s="56"/>
      <c r="FWI399" s="56"/>
      <c r="FWJ399" s="56"/>
      <c r="FWK399" s="56"/>
      <c r="FWL399" s="56"/>
      <c r="FWM399" s="56"/>
      <c r="FWN399" s="56"/>
      <c r="FWO399" s="56"/>
      <c r="FWP399" s="56"/>
      <c r="FWQ399" s="56"/>
      <c r="FWR399" s="56"/>
      <c r="FWS399" s="56"/>
      <c r="FWT399" s="56"/>
      <c r="FWU399" s="56"/>
      <c r="FWV399" s="56"/>
      <c r="FWW399" s="56"/>
      <c r="FWX399" s="56"/>
      <c r="FWY399" s="56"/>
      <c r="FWZ399" s="56"/>
      <c r="FXA399" s="56"/>
      <c r="FXB399" s="56"/>
      <c r="FXC399" s="56"/>
      <c r="FXD399" s="56"/>
      <c r="FXE399" s="56"/>
      <c r="FXF399" s="56"/>
      <c r="FXG399" s="56"/>
      <c r="FXH399" s="56"/>
      <c r="FXI399" s="56"/>
      <c r="FXJ399" s="56"/>
      <c r="FXK399" s="56"/>
      <c r="FXL399" s="56"/>
      <c r="FXM399" s="56"/>
      <c r="FXN399" s="56"/>
      <c r="FXO399" s="56"/>
      <c r="FXP399" s="56"/>
      <c r="FXQ399" s="56"/>
      <c r="FXR399" s="56"/>
      <c r="FXS399" s="56"/>
      <c r="FXT399" s="56"/>
      <c r="FXU399" s="56"/>
      <c r="FXV399" s="56"/>
      <c r="FXW399" s="56"/>
      <c r="FXX399" s="56"/>
      <c r="FXY399" s="56"/>
      <c r="FXZ399" s="56"/>
      <c r="FYA399" s="56"/>
      <c r="FYB399" s="56"/>
      <c r="FYC399" s="56"/>
      <c r="FYD399" s="56"/>
      <c r="FYE399" s="56"/>
      <c r="FYF399" s="56"/>
      <c r="FYG399" s="56"/>
      <c r="FYH399" s="56"/>
      <c r="FYI399" s="56"/>
      <c r="FYJ399" s="56"/>
      <c r="FYK399" s="56"/>
      <c r="FYL399" s="56"/>
      <c r="FYM399" s="56"/>
      <c r="FYN399" s="56"/>
      <c r="FYO399" s="56"/>
      <c r="FYP399" s="56"/>
      <c r="FYQ399" s="56"/>
      <c r="FYR399" s="56"/>
      <c r="FYS399" s="56"/>
      <c r="FYT399" s="56"/>
      <c r="FYU399" s="56"/>
      <c r="FYV399" s="56"/>
      <c r="FYW399" s="56"/>
      <c r="FYX399" s="56"/>
      <c r="FYY399" s="56"/>
      <c r="FYZ399" s="56"/>
      <c r="FZA399" s="56"/>
      <c r="FZB399" s="56"/>
      <c r="FZC399" s="56"/>
      <c r="FZD399" s="56"/>
      <c r="FZE399" s="56"/>
      <c r="FZF399" s="56"/>
      <c r="FZG399" s="56"/>
      <c r="FZH399" s="56"/>
      <c r="FZI399" s="56"/>
      <c r="FZJ399" s="56"/>
      <c r="FZK399" s="56"/>
      <c r="FZL399" s="56"/>
      <c r="FZM399" s="56"/>
      <c r="FZN399" s="56"/>
      <c r="FZO399" s="56"/>
      <c r="FZP399" s="56"/>
      <c r="FZQ399" s="56"/>
      <c r="FZR399" s="56"/>
      <c r="FZS399" s="56"/>
      <c r="FZT399" s="56"/>
      <c r="FZU399" s="56"/>
      <c r="FZV399" s="56"/>
      <c r="FZW399" s="56"/>
      <c r="FZX399" s="56"/>
      <c r="FZY399" s="56"/>
      <c r="FZZ399" s="56"/>
      <c r="GAA399" s="56"/>
      <c r="GAB399" s="56"/>
      <c r="GAC399" s="56"/>
      <c r="GAD399" s="56"/>
      <c r="GAE399" s="56"/>
      <c r="GAF399" s="56"/>
      <c r="GAG399" s="56"/>
      <c r="GAH399" s="56"/>
      <c r="GAI399" s="56"/>
      <c r="GAJ399" s="56"/>
      <c r="GAK399" s="56"/>
      <c r="GAL399" s="56"/>
      <c r="GAM399" s="56"/>
      <c r="GAN399" s="56"/>
      <c r="GAO399" s="56"/>
      <c r="GAP399" s="56"/>
      <c r="GAQ399" s="56"/>
      <c r="GAR399" s="56"/>
      <c r="GAS399" s="56"/>
      <c r="GAT399" s="56"/>
      <c r="GAU399" s="56"/>
      <c r="GAV399" s="56"/>
      <c r="GAW399" s="56"/>
      <c r="GAX399" s="56"/>
      <c r="GAY399" s="56"/>
      <c r="GAZ399" s="56"/>
      <c r="GBA399" s="56"/>
      <c r="GBB399" s="56"/>
      <c r="GBC399" s="56"/>
      <c r="GBD399" s="56"/>
      <c r="GBE399" s="56"/>
      <c r="GBF399" s="56"/>
      <c r="GBG399" s="56"/>
      <c r="GBH399" s="56"/>
      <c r="GBI399" s="56"/>
      <c r="GBJ399" s="56"/>
      <c r="GBK399" s="56"/>
      <c r="GBL399" s="56"/>
      <c r="GBM399" s="56"/>
      <c r="GBN399" s="56"/>
      <c r="GBO399" s="56"/>
      <c r="GBP399" s="56"/>
      <c r="GBQ399" s="56"/>
      <c r="GBR399" s="56"/>
      <c r="GBS399" s="56"/>
      <c r="GBT399" s="56"/>
      <c r="GBU399" s="56"/>
      <c r="GBV399" s="56"/>
      <c r="GBW399" s="56"/>
      <c r="GBX399" s="56"/>
      <c r="GBY399" s="56"/>
      <c r="GBZ399" s="56"/>
      <c r="GCA399" s="56"/>
      <c r="GCB399" s="56"/>
      <c r="GCC399" s="56"/>
      <c r="GCD399" s="56"/>
      <c r="GCE399" s="56"/>
      <c r="GCF399" s="56"/>
      <c r="GCG399" s="56"/>
      <c r="GCH399" s="56"/>
      <c r="GCI399" s="56"/>
      <c r="GCJ399" s="56"/>
      <c r="GCK399" s="56"/>
      <c r="GCL399" s="56"/>
      <c r="GCM399" s="56"/>
      <c r="GCN399" s="56"/>
      <c r="GCO399" s="56"/>
      <c r="GCP399" s="56"/>
      <c r="GCQ399" s="56"/>
      <c r="GCR399" s="56"/>
      <c r="GCS399" s="56"/>
      <c r="GCT399" s="56"/>
      <c r="GCU399" s="56"/>
      <c r="GCV399" s="56"/>
      <c r="GCW399" s="56"/>
      <c r="GCX399" s="56"/>
      <c r="GCY399" s="56"/>
      <c r="GCZ399" s="56"/>
      <c r="GDA399" s="56"/>
      <c r="GDB399" s="56"/>
      <c r="GDC399" s="56"/>
      <c r="GDD399" s="56"/>
      <c r="GDE399" s="56"/>
      <c r="GDF399" s="56"/>
      <c r="GDG399" s="56"/>
      <c r="GDH399" s="56"/>
      <c r="GDI399" s="56"/>
      <c r="GDJ399" s="56"/>
      <c r="GDK399" s="56"/>
      <c r="GDL399" s="56"/>
      <c r="GDM399" s="56"/>
      <c r="GDN399" s="56"/>
      <c r="GDO399" s="56"/>
      <c r="GDP399" s="56"/>
      <c r="GDQ399" s="56"/>
      <c r="GDR399" s="56"/>
      <c r="GDS399" s="56"/>
      <c r="GDT399" s="56"/>
      <c r="GDU399" s="56"/>
      <c r="GDV399" s="56"/>
      <c r="GDW399" s="56"/>
      <c r="GDX399" s="56"/>
      <c r="GDY399" s="56"/>
      <c r="GDZ399" s="56"/>
      <c r="GEA399" s="56"/>
      <c r="GEB399" s="56"/>
      <c r="GEC399" s="56"/>
      <c r="GED399" s="56"/>
      <c r="GEE399" s="56"/>
      <c r="GEF399" s="56"/>
      <c r="GEG399" s="56"/>
      <c r="GEH399" s="56"/>
      <c r="GEI399" s="56"/>
      <c r="GEJ399" s="56"/>
      <c r="GEK399" s="56"/>
      <c r="GEL399" s="56"/>
      <c r="GEM399" s="56"/>
      <c r="GEN399" s="56"/>
      <c r="GEO399" s="56"/>
      <c r="GEP399" s="56"/>
      <c r="GEQ399" s="56"/>
      <c r="GER399" s="56"/>
      <c r="GES399" s="56"/>
      <c r="GET399" s="56"/>
      <c r="GEU399" s="56"/>
      <c r="GEV399" s="56"/>
      <c r="GEW399" s="56"/>
      <c r="GEX399" s="56"/>
      <c r="GEY399" s="56"/>
      <c r="GEZ399" s="56"/>
      <c r="GFA399" s="56"/>
      <c r="GFB399" s="56"/>
      <c r="GFC399" s="56"/>
      <c r="GFD399" s="56"/>
      <c r="GFE399" s="56"/>
      <c r="GFF399" s="56"/>
      <c r="GFG399" s="56"/>
      <c r="GFH399" s="56"/>
      <c r="GFI399" s="56"/>
      <c r="GFJ399" s="56"/>
      <c r="GFK399" s="56"/>
      <c r="GFL399" s="56"/>
      <c r="GFM399" s="56"/>
      <c r="GFN399" s="56"/>
      <c r="GFO399" s="56"/>
      <c r="GFP399" s="56"/>
      <c r="GFQ399" s="56"/>
      <c r="GFR399" s="56"/>
      <c r="GFS399" s="56"/>
      <c r="GFT399" s="56"/>
      <c r="GFU399" s="56"/>
      <c r="GFV399" s="56"/>
      <c r="GFW399" s="56"/>
      <c r="GFX399" s="56"/>
      <c r="GFY399" s="56"/>
      <c r="GFZ399" s="56"/>
      <c r="GGA399" s="56"/>
      <c r="GGB399" s="56"/>
      <c r="GGC399" s="56"/>
      <c r="GGD399" s="56"/>
      <c r="GGE399" s="56"/>
      <c r="GGF399" s="56"/>
      <c r="GGG399" s="56"/>
      <c r="GGH399" s="56"/>
      <c r="GGI399" s="56"/>
      <c r="GGJ399" s="56"/>
      <c r="GGK399" s="56"/>
      <c r="GGL399" s="56"/>
      <c r="GGM399" s="56"/>
      <c r="GGN399" s="56"/>
      <c r="GGO399" s="56"/>
      <c r="GGP399" s="56"/>
      <c r="GGQ399" s="56"/>
      <c r="GGR399" s="56"/>
      <c r="GGS399" s="56"/>
      <c r="GGT399" s="56"/>
      <c r="GGU399" s="56"/>
      <c r="GGV399" s="56"/>
      <c r="GGW399" s="56"/>
      <c r="GGX399" s="56"/>
      <c r="GGY399" s="56"/>
      <c r="GGZ399" s="56"/>
      <c r="GHA399" s="56"/>
      <c r="GHB399" s="56"/>
      <c r="GHC399" s="56"/>
      <c r="GHD399" s="56"/>
      <c r="GHE399" s="56"/>
      <c r="GHF399" s="56"/>
      <c r="GHG399" s="56"/>
      <c r="GHH399" s="56"/>
      <c r="GHI399" s="56"/>
      <c r="GHJ399" s="56"/>
      <c r="GHK399" s="56"/>
      <c r="GHL399" s="56"/>
      <c r="GHM399" s="56"/>
      <c r="GHN399" s="56"/>
      <c r="GHO399" s="56"/>
      <c r="GHP399" s="56"/>
      <c r="GHQ399" s="56"/>
      <c r="GHR399" s="56"/>
      <c r="GHS399" s="56"/>
      <c r="GHT399" s="56"/>
      <c r="GHU399" s="56"/>
      <c r="GHV399" s="56"/>
      <c r="GHW399" s="56"/>
      <c r="GHX399" s="56"/>
      <c r="GHY399" s="56"/>
      <c r="GHZ399" s="56"/>
      <c r="GIA399" s="56"/>
      <c r="GIB399" s="56"/>
      <c r="GIC399" s="56"/>
      <c r="GID399" s="56"/>
      <c r="GIE399" s="56"/>
      <c r="GIF399" s="56"/>
      <c r="GIG399" s="56"/>
      <c r="GIH399" s="56"/>
      <c r="GII399" s="56"/>
      <c r="GIJ399" s="56"/>
      <c r="GIK399" s="56"/>
      <c r="GIL399" s="56"/>
      <c r="GIM399" s="56"/>
      <c r="GIN399" s="56"/>
      <c r="GIO399" s="56"/>
      <c r="GIP399" s="56"/>
      <c r="GIQ399" s="56"/>
      <c r="GIR399" s="56"/>
      <c r="GIS399" s="56"/>
      <c r="GIT399" s="56"/>
      <c r="GIU399" s="56"/>
      <c r="GIV399" s="56"/>
      <c r="GIW399" s="56"/>
      <c r="GIX399" s="56"/>
      <c r="GIY399" s="56"/>
      <c r="GIZ399" s="56"/>
      <c r="GJA399" s="56"/>
      <c r="GJB399" s="56"/>
      <c r="GJC399" s="56"/>
      <c r="GJD399" s="56"/>
      <c r="GJE399" s="56"/>
      <c r="GJF399" s="56"/>
      <c r="GJG399" s="56"/>
      <c r="GJH399" s="56"/>
      <c r="GJI399" s="56"/>
      <c r="GJJ399" s="56"/>
      <c r="GJK399" s="56"/>
      <c r="GJL399" s="56"/>
      <c r="GJM399" s="56"/>
      <c r="GJN399" s="56"/>
      <c r="GJO399" s="56"/>
      <c r="GJP399" s="56"/>
      <c r="GJQ399" s="56"/>
      <c r="GJR399" s="56"/>
      <c r="GJS399" s="56"/>
      <c r="GJT399" s="56"/>
      <c r="GJU399" s="56"/>
      <c r="GJV399" s="56"/>
      <c r="GJW399" s="56"/>
      <c r="GJX399" s="56"/>
      <c r="GJY399" s="56"/>
      <c r="GJZ399" s="56"/>
      <c r="GKA399" s="56"/>
      <c r="GKB399" s="56"/>
      <c r="GKC399" s="56"/>
      <c r="GKD399" s="56"/>
      <c r="GKE399" s="56"/>
      <c r="GKF399" s="56"/>
      <c r="GKG399" s="56"/>
      <c r="GKH399" s="56"/>
      <c r="GKI399" s="56"/>
      <c r="GKJ399" s="56"/>
      <c r="GKK399" s="56"/>
      <c r="GKL399" s="56"/>
      <c r="GKM399" s="56"/>
      <c r="GKN399" s="56"/>
      <c r="GKO399" s="56"/>
      <c r="GKP399" s="56"/>
      <c r="GKQ399" s="56"/>
      <c r="GKR399" s="56"/>
      <c r="GKS399" s="56"/>
      <c r="GKT399" s="56"/>
      <c r="GKU399" s="56"/>
      <c r="GKV399" s="56"/>
      <c r="GKW399" s="56"/>
      <c r="GKX399" s="56"/>
      <c r="GKY399" s="56"/>
      <c r="GKZ399" s="56"/>
      <c r="GLA399" s="56"/>
      <c r="GLB399" s="56"/>
      <c r="GLC399" s="56"/>
      <c r="GLD399" s="56"/>
      <c r="GLE399" s="56"/>
      <c r="GLF399" s="56"/>
      <c r="GLG399" s="56"/>
      <c r="GLH399" s="56"/>
      <c r="GLI399" s="56"/>
      <c r="GLJ399" s="56"/>
      <c r="GLK399" s="56"/>
      <c r="GLL399" s="56"/>
      <c r="GLM399" s="56"/>
      <c r="GLN399" s="56"/>
      <c r="GLO399" s="56"/>
      <c r="GLP399" s="56"/>
      <c r="GLQ399" s="56"/>
      <c r="GLR399" s="56"/>
      <c r="GLS399" s="56"/>
      <c r="GLT399" s="56"/>
      <c r="GLU399" s="56"/>
      <c r="GLV399" s="56"/>
      <c r="GLW399" s="56"/>
      <c r="GLX399" s="56"/>
      <c r="GLY399" s="56"/>
      <c r="GLZ399" s="56"/>
      <c r="GMA399" s="56"/>
      <c r="GMB399" s="56"/>
      <c r="GMC399" s="56"/>
      <c r="GMD399" s="56"/>
      <c r="GME399" s="56"/>
      <c r="GMF399" s="56"/>
      <c r="GMG399" s="56"/>
      <c r="GMH399" s="56"/>
      <c r="GMI399" s="56"/>
      <c r="GMJ399" s="56"/>
      <c r="GMK399" s="56"/>
      <c r="GML399" s="56"/>
      <c r="GMM399" s="56"/>
      <c r="GMN399" s="56"/>
      <c r="GMO399" s="56"/>
      <c r="GMP399" s="56"/>
      <c r="GMQ399" s="56"/>
      <c r="GMR399" s="56"/>
      <c r="GMS399" s="56"/>
      <c r="GMT399" s="56"/>
      <c r="GMU399" s="56"/>
      <c r="GMV399" s="56"/>
      <c r="GMW399" s="56"/>
      <c r="GMX399" s="56"/>
      <c r="GMY399" s="56"/>
      <c r="GMZ399" s="56"/>
      <c r="GNA399" s="56"/>
      <c r="GNB399" s="56"/>
      <c r="GNC399" s="56"/>
      <c r="GND399" s="56"/>
      <c r="GNE399" s="56"/>
      <c r="GNF399" s="56"/>
      <c r="GNG399" s="56"/>
      <c r="GNH399" s="56"/>
      <c r="GNI399" s="56"/>
      <c r="GNJ399" s="56"/>
      <c r="GNK399" s="56"/>
      <c r="GNL399" s="56"/>
      <c r="GNM399" s="56"/>
      <c r="GNN399" s="56"/>
      <c r="GNO399" s="56"/>
      <c r="GNP399" s="56"/>
      <c r="GNQ399" s="56"/>
      <c r="GNR399" s="56"/>
      <c r="GNS399" s="56"/>
      <c r="GNT399" s="56"/>
      <c r="GNU399" s="56"/>
      <c r="GNV399" s="56"/>
      <c r="GNW399" s="56"/>
      <c r="GNX399" s="56"/>
      <c r="GNY399" s="56"/>
      <c r="GNZ399" s="56"/>
      <c r="GOA399" s="56"/>
      <c r="GOB399" s="56"/>
      <c r="GOC399" s="56"/>
      <c r="GOD399" s="56"/>
      <c r="GOE399" s="56"/>
      <c r="GOF399" s="56"/>
      <c r="GOG399" s="56"/>
      <c r="GOH399" s="56"/>
      <c r="GOI399" s="56"/>
      <c r="GOJ399" s="56"/>
      <c r="GOK399" s="56"/>
      <c r="GOL399" s="56"/>
      <c r="GOM399" s="56"/>
      <c r="GON399" s="56"/>
      <c r="GOO399" s="56"/>
      <c r="GOP399" s="56"/>
      <c r="GOQ399" s="56"/>
      <c r="GOR399" s="56"/>
      <c r="GOS399" s="56"/>
      <c r="GOT399" s="56"/>
      <c r="GOU399" s="56"/>
      <c r="GOV399" s="56"/>
      <c r="GOW399" s="56"/>
      <c r="GOX399" s="56"/>
      <c r="GOY399" s="56"/>
      <c r="GOZ399" s="56"/>
      <c r="GPA399" s="56"/>
      <c r="GPB399" s="56"/>
      <c r="GPC399" s="56"/>
      <c r="GPD399" s="56"/>
      <c r="GPE399" s="56"/>
      <c r="GPF399" s="56"/>
      <c r="GPG399" s="56"/>
      <c r="GPH399" s="56"/>
      <c r="GPI399" s="56"/>
      <c r="GPJ399" s="56"/>
      <c r="GPK399" s="56"/>
      <c r="GPL399" s="56"/>
      <c r="GPM399" s="56"/>
      <c r="GPN399" s="56"/>
      <c r="GPO399" s="56"/>
      <c r="GPP399" s="56"/>
      <c r="GPQ399" s="56"/>
      <c r="GPR399" s="56"/>
      <c r="GPS399" s="56"/>
      <c r="GPT399" s="56"/>
      <c r="GPU399" s="56"/>
      <c r="GPV399" s="56"/>
      <c r="GPW399" s="56"/>
      <c r="GPX399" s="56"/>
      <c r="GPY399" s="56"/>
      <c r="GPZ399" s="56"/>
      <c r="GQA399" s="56"/>
      <c r="GQB399" s="56"/>
      <c r="GQC399" s="56"/>
      <c r="GQD399" s="56"/>
      <c r="GQE399" s="56"/>
      <c r="GQF399" s="56"/>
      <c r="GQG399" s="56"/>
      <c r="GQH399" s="56"/>
      <c r="GQI399" s="56"/>
      <c r="GQJ399" s="56"/>
      <c r="GQK399" s="56"/>
      <c r="GQL399" s="56"/>
      <c r="GQM399" s="56"/>
      <c r="GQN399" s="56"/>
      <c r="GQO399" s="56"/>
      <c r="GQP399" s="56"/>
      <c r="GQQ399" s="56"/>
      <c r="GQR399" s="56"/>
      <c r="GQS399" s="56"/>
      <c r="GQT399" s="56"/>
      <c r="GQU399" s="56"/>
      <c r="GQV399" s="56"/>
      <c r="GQW399" s="56"/>
      <c r="GQX399" s="56"/>
      <c r="GQY399" s="56"/>
      <c r="GQZ399" s="56"/>
      <c r="GRA399" s="56"/>
      <c r="GRB399" s="56"/>
      <c r="GRC399" s="56"/>
      <c r="GRD399" s="56"/>
      <c r="GRE399" s="56"/>
      <c r="GRF399" s="56"/>
      <c r="GRG399" s="56"/>
      <c r="GRH399" s="56"/>
      <c r="GRI399" s="56"/>
      <c r="GRJ399" s="56"/>
      <c r="GRK399" s="56"/>
      <c r="GRL399" s="56"/>
      <c r="GRM399" s="56"/>
      <c r="GRN399" s="56"/>
      <c r="GRO399" s="56"/>
      <c r="GRP399" s="56"/>
      <c r="GRQ399" s="56"/>
      <c r="GRR399" s="56"/>
      <c r="GRS399" s="56"/>
      <c r="GRT399" s="56"/>
      <c r="GRU399" s="56"/>
      <c r="GRV399" s="56"/>
      <c r="GRW399" s="56"/>
      <c r="GRX399" s="56"/>
      <c r="GRY399" s="56"/>
      <c r="GRZ399" s="56"/>
      <c r="GSA399" s="56"/>
      <c r="GSB399" s="56"/>
      <c r="GSC399" s="56"/>
      <c r="GSD399" s="56"/>
      <c r="GSE399" s="56"/>
      <c r="GSF399" s="56"/>
      <c r="GSG399" s="56"/>
      <c r="GSH399" s="56"/>
      <c r="GSI399" s="56"/>
      <c r="GSJ399" s="56"/>
      <c r="GSK399" s="56"/>
      <c r="GSL399" s="56"/>
      <c r="GSM399" s="56"/>
      <c r="GSN399" s="56"/>
      <c r="GSO399" s="56"/>
      <c r="GSP399" s="56"/>
      <c r="GSQ399" s="56"/>
      <c r="GSR399" s="56"/>
      <c r="GSS399" s="56"/>
      <c r="GST399" s="56"/>
      <c r="GSU399" s="56"/>
      <c r="GSV399" s="56"/>
      <c r="GSW399" s="56"/>
      <c r="GSX399" s="56"/>
      <c r="GSY399" s="56"/>
      <c r="GSZ399" s="56"/>
      <c r="GTA399" s="56"/>
      <c r="GTB399" s="56"/>
      <c r="GTC399" s="56"/>
      <c r="GTD399" s="56"/>
      <c r="GTE399" s="56"/>
      <c r="GTF399" s="56"/>
      <c r="GTG399" s="56"/>
      <c r="GTH399" s="56"/>
      <c r="GTI399" s="56"/>
      <c r="GTJ399" s="56"/>
      <c r="GTK399" s="56"/>
      <c r="GTL399" s="56"/>
      <c r="GTM399" s="56"/>
      <c r="GTN399" s="56"/>
      <c r="GTO399" s="56"/>
      <c r="GTP399" s="56"/>
      <c r="GTQ399" s="56"/>
      <c r="GTR399" s="56"/>
      <c r="GTS399" s="56"/>
      <c r="GTT399" s="56"/>
      <c r="GTU399" s="56"/>
      <c r="GTV399" s="56"/>
      <c r="GTW399" s="56"/>
      <c r="GTX399" s="56"/>
      <c r="GTY399" s="56"/>
      <c r="GTZ399" s="56"/>
      <c r="GUA399" s="56"/>
      <c r="GUB399" s="56"/>
      <c r="GUC399" s="56"/>
      <c r="GUD399" s="56"/>
      <c r="GUE399" s="56"/>
      <c r="GUF399" s="56"/>
      <c r="GUG399" s="56"/>
      <c r="GUH399" s="56"/>
      <c r="GUI399" s="56"/>
      <c r="GUJ399" s="56"/>
      <c r="GUK399" s="56"/>
      <c r="GUL399" s="56"/>
      <c r="GUM399" s="56"/>
      <c r="GUN399" s="56"/>
      <c r="GUO399" s="56"/>
      <c r="GUP399" s="56"/>
      <c r="GUQ399" s="56"/>
      <c r="GUR399" s="56"/>
      <c r="GUS399" s="56"/>
      <c r="GUT399" s="56"/>
      <c r="GUU399" s="56"/>
      <c r="GUV399" s="56"/>
      <c r="GUW399" s="56"/>
      <c r="GUX399" s="56"/>
      <c r="GUY399" s="56"/>
      <c r="GUZ399" s="56"/>
      <c r="GVA399" s="56"/>
      <c r="GVB399" s="56"/>
      <c r="GVC399" s="56"/>
      <c r="GVD399" s="56"/>
      <c r="GVE399" s="56"/>
      <c r="GVF399" s="56"/>
      <c r="GVG399" s="56"/>
      <c r="GVH399" s="56"/>
      <c r="GVI399" s="56"/>
      <c r="GVJ399" s="56"/>
      <c r="GVK399" s="56"/>
      <c r="GVL399" s="56"/>
      <c r="GVM399" s="56"/>
      <c r="GVN399" s="56"/>
      <c r="GVO399" s="56"/>
      <c r="GVP399" s="56"/>
      <c r="GVQ399" s="56"/>
      <c r="GVR399" s="56"/>
      <c r="GVS399" s="56"/>
      <c r="GVT399" s="56"/>
      <c r="GVU399" s="56"/>
      <c r="GVV399" s="56"/>
      <c r="GVW399" s="56"/>
      <c r="GVX399" s="56"/>
      <c r="GVY399" s="56"/>
      <c r="GVZ399" s="56"/>
      <c r="GWA399" s="56"/>
      <c r="GWB399" s="56"/>
      <c r="GWC399" s="56"/>
      <c r="GWD399" s="56"/>
      <c r="GWE399" s="56"/>
      <c r="GWF399" s="56"/>
      <c r="GWG399" s="56"/>
      <c r="GWH399" s="56"/>
      <c r="GWI399" s="56"/>
      <c r="GWJ399" s="56"/>
      <c r="GWK399" s="56"/>
      <c r="GWL399" s="56"/>
      <c r="GWM399" s="56"/>
      <c r="GWN399" s="56"/>
      <c r="GWO399" s="56"/>
      <c r="GWP399" s="56"/>
      <c r="GWQ399" s="56"/>
      <c r="GWR399" s="56"/>
      <c r="GWS399" s="56"/>
      <c r="GWT399" s="56"/>
      <c r="GWU399" s="56"/>
      <c r="GWV399" s="56"/>
      <c r="GWW399" s="56"/>
      <c r="GWX399" s="56"/>
      <c r="GWY399" s="56"/>
      <c r="GWZ399" s="56"/>
      <c r="GXA399" s="56"/>
      <c r="GXB399" s="56"/>
      <c r="GXC399" s="56"/>
      <c r="GXD399" s="56"/>
      <c r="GXE399" s="56"/>
      <c r="GXF399" s="56"/>
      <c r="GXG399" s="56"/>
      <c r="GXH399" s="56"/>
      <c r="GXI399" s="56"/>
      <c r="GXJ399" s="56"/>
      <c r="GXK399" s="56"/>
      <c r="GXL399" s="56"/>
      <c r="GXM399" s="56"/>
      <c r="GXN399" s="56"/>
      <c r="GXO399" s="56"/>
      <c r="GXP399" s="56"/>
      <c r="GXQ399" s="56"/>
      <c r="GXR399" s="56"/>
      <c r="GXS399" s="56"/>
      <c r="GXT399" s="56"/>
      <c r="GXU399" s="56"/>
      <c r="GXV399" s="56"/>
      <c r="GXW399" s="56"/>
      <c r="GXX399" s="56"/>
      <c r="GXY399" s="56"/>
      <c r="GXZ399" s="56"/>
      <c r="GYA399" s="56"/>
      <c r="GYB399" s="56"/>
      <c r="GYC399" s="56"/>
      <c r="GYD399" s="56"/>
      <c r="GYE399" s="56"/>
      <c r="GYF399" s="56"/>
      <c r="GYG399" s="56"/>
      <c r="GYH399" s="56"/>
      <c r="GYI399" s="56"/>
      <c r="GYJ399" s="56"/>
      <c r="GYK399" s="56"/>
      <c r="GYL399" s="56"/>
      <c r="GYM399" s="56"/>
      <c r="GYN399" s="56"/>
      <c r="GYO399" s="56"/>
      <c r="GYP399" s="56"/>
      <c r="GYQ399" s="56"/>
      <c r="GYR399" s="56"/>
      <c r="GYS399" s="56"/>
      <c r="GYT399" s="56"/>
      <c r="GYU399" s="56"/>
      <c r="GYV399" s="56"/>
      <c r="GYW399" s="56"/>
      <c r="GYX399" s="56"/>
      <c r="GYY399" s="56"/>
      <c r="GYZ399" s="56"/>
      <c r="GZA399" s="56"/>
      <c r="GZB399" s="56"/>
      <c r="GZC399" s="56"/>
      <c r="GZD399" s="56"/>
      <c r="GZE399" s="56"/>
      <c r="GZF399" s="56"/>
      <c r="GZG399" s="56"/>
      <c r="GZH399" s="56"/>
      <c r="GZI399" s="56"/>
      <c r="GZJ399" s="56"/>
      <c r="GZK399" s="56"/>
      <c r="GZL399" s="56"/>
      <c r="GZM399" s="56"/>
      <c r="GZN399" s="56"/>
      <c r="GZO399" s="56"/>
      <c r="GZP399" s="56"/>
      <c r="GZQ399" s="56"/>
      <c r="GZR399" s="56"/>
      <c r="GZS399" s="56"/>
      <c r="GZT399" s="56"/>
      <c r="GZU399" s="56"/>
      <c r="GZV399" s="56"/>
      <c r="GZW399" s="56"/>
      <c r="GZX399" s="56"/>
      <c r="GZY399" s="56"/>
      <c r="GZZ399" s="56"/>
      <c r="HAA399" s="56"/>
      <c r="HAB399" s="56"/>
      <c r="HAC399" s="56"/>
      <c r="HAD399" s="56"/>
      <c r="HAE399" s="56"/>
      <c r="HAF399" s="56"/>
      <c r="HAG399" s="56"/>
      <c r="HAH399" s="56"/>
      <c r="HAI399" s="56"/>
      <c r="HAJ399" s="56"/>
      <c r="HAK399" s="56"/>
      <c r="HAL399" s="56"/>
      <c r="HAM399" s="56"/>
      <c r="HAN399" s="56"/>
      <c r="HAO399" s="56"/>
      <c r="HAP399" s="56"/>
      <c r="HAQ399" s="56"/>
      <c r="HAR399" s="56"/>
      <c r="HAS399" s="56"/>
      <c r="HAT399" s="56"/>
      <c r="HAU399" s="56"/>
      <c r="HAV399" s="56"/>
      <c r="HAW399" s="56"/>
      <c r="HAX399" s="56"/>
      <c r="HAY399" s="56"/>
      <c r="HAZ399" s="56"/>
      <c r="HBA399" s="56"/>
      <c r="HBB399" s="56"/>
      <c r="HBC399" s="56"/>
      <c r="HBD399" s="56"/>
      <c r="HBE399" s="56"/>
      <c r="HBF399" s="56"/>
      <c r="HBG399" s="56"/>
      <c r="HBH399" s="56"/>
      <c r="HBI399" s="56"/>
      <c r="HBJ399" s="56"/>
      <c r="HBK399" s="56"/>
      <c r="HBL399" s="56"/>
      <c r="HBM399" s="56"/>
      <c r="HBN399" s="56"/>
      <c r="HBO399" s="56"/>
      <c r="HBP399" s="56"/>
      <c r="HBQ399" s="56"/>
      <c r="HBR399" s="56"/>
      <c r="HBS399" s="56"/>
      <c r="HBT399" s="56"/>
      <c r="HBU399" s="56"/>
      <c r="HBV399" s="56"/>
      <c r="HBW399" s="56"/>
      <c r="HBX399" s="56"/>
      <c r="HBY399" s="56"/>
      <c r="HBZ399" s="56"/>
      <c r="HCA399" s="56"/>
      <c r="HCB399" s="56"/>
      <c r="HCC399" s="56"/>
      <c r="HCD399" s="56"/>
      <c r="HCE399" s="56"/>
      <c r="HCF399" s="56"/>
      <c r="HCG399" s="56"/>
      <c r="HCH399" s="56"/>
      <c r="HCI399" s="56"/>
      <c r="HCJ399" s="56"/>
      <c r="HCK399" s="56"/>
      <c r="HCL399" s="56"/>
      <c r="HCM399" s="56"/>
      <c r="HCN399" s="56"/>
      <c r="HCO399" s="56"/>
      <c r="HCP399" s="56"/>
      <c r="HCQ399" s="56"/>
      <c r="HCR399" s="56"/>
      <c r="HCS399" s="56"/>
      <c r="HCT399" s="56"/>
      <c r="HCU399" s="56"/>
      <c r="HCV399" s="56"/>
      <c r="HCW399" s="56"/>
      <c r="HCX399" s="56"/>
      <c r="HCY399" s="56"/>
      <c r="HCZ399" s="56"/>
      <c r="HDA399" s="56"/>
      <c r="HDB399" s="56"/>
      <c r="HDC399" s="56"/>
      <c r="HDD399" s="56"/>
      <c r="HDE399" s="56"/>
      <c r="HDF399" s="56"/>
      <c r="HDG399" s="56"/>
      <c r="HDH399" s="56"/>
      <c r="HDI399" s="56"/>
      <c r="HDJ399" s="56"/>
      <c r="HDK399" s="56"/>
      <c r="HDL399" s="56"/>
      <c r="HDM399" s="56"/>
      <c r="HDN399" s="56"/>
      <c r="HDO399" s="56"/>
      <c r="HDP399" s="56"/>
      <c r="HDQ399" s="56"/>
      <c r="HDR399" s="56"/>
      <c r="HDS399" s="56"/>
      <c r="HDT399" s="56"/>
      <c r="HDU399" s="56"/>
      <c r="HDV399" s="56"/>
      <c r="HDW399" s="56"/>
      <c r="HDX399" s="56"/>
      <c r="HDY399" s="56"/>
      <c r="HDZ399" s="56"/>
      <c r="HEA399" s="56"/>
      <c r="HEB399" s="56"/>
      <c r="HEC399" s="56"/>
      <c r="HED399" s="56"/>
      <c r="HEE399" s="56"/>
      <c r="HEF399" s="56"/>
      <c r="HEG399" s="56"/>
      <c r="HEH399" s="56"/>
      <c r="HEI399" s="56"/>
      <c r="HEJ399" s="56"/>
      <c r="HEK399" s="56"/>
      <c r="HEL399" s="56"/>
      <c r="HEM399" s="56"/>
      <c r="HEN399" s="56"/>
      <c r="HEO399" s="56"/>
      <c r="HEP399" s="56"/>
      <c r="HEQ399" s="56"/>
      <c r="HER399" s="56"/>
      <c r="HES399" s="56"/>
      <c r="HET399" s="56"/>
      <c r="HEU399" s="56"/>
      <c r="HEV399" s="56"/>
      <c r="HEW399" s="56"/>
      <c r="HEX399" s="56"/>
      <c r="HEY399" s="56"/>
      <c r="HEZ399" s="56"/>
      <c r="HFA399" s="56"/>
      <c r="HFB399" s="56"/>
      <c r="HFC399" s="56"/>
      <c r="HFD399" s="56"/>
      <c r="HFE399" s="56"/>
      <c r="HFF399" s="56"/>
      <c r="HFG399" s="56"/>
      <c r="HFH399" s="56"/>
      <c r="HFI399" s="56"/>
      <c r="HFJ399" s="56"/>
      <c r="HFK399" s="56"/>
      <c r="HFL399" s="56"/>
      <c r="HFM399" s="56"/>
      <c r="HFN399" s="56"/>
      <c r="HFO399" s="56"/>
      <c r="HFP399" s="56"/>
      <c r="HFQ399" s="56"/>
      <c r="HFR399" s="56"/>
      <c r="HFS399" s="56"/>
      <c r="HFT399" s="56"/>
      <c r="HFU399" s="56"/>
      <c r="HFV399" s="56"/>
      <c r="HFW399" s="56"/>
      <c r="HFX399" s="56"/>
      <c r="HFY399" s="56"/>
      <c r="HFZ399" s="56"/>
      <c r="HGA399" s="56"/>
      <c r="HGB399" s="56"/>
      <c r="HGC399" s="56"/>
      <c r="HGD399" s="56"/>
      <c r="HGE399" s="56"/>
      <c r="HGF399" s="56"/>
      <c r="HGG399" s="56"/>
      <c r="HGH399" s="56"/>
      <c r="HGI399" s="56"/>
      <c r="HGJ399" s="56"/>
      <c r="HGK399" s="56"/>
      <c r="HGL399" s="56"/>
      <c r="HGM399" s="56"/>
      <c r="HGN399" s="56"/>
      <c r="HGO399" s="56"/>
      <c r="HGP399" s="56"/>
      <c r="HGQ399" s="56"/>
      <c r="HGR399" s="56"/>
      <c r="HGS399" s="56"/>
      <c r="HGT399" s="56"/>
      <c r="HGU399" s="56"/>
      <c r="HGV399" s="56"/>
      <c r="HGW399" s="56"/>
      <c r="HGX399" s="56"/>
      <c r="HGY399" s="56"/>
      <c r="HGZ399" s="56"/>
      <c r="HHA399" s="56"/>
      <c r="HHB399" s="56"/>
      <c r="HHC399" s="56"/>
      <c r="HHD399" s="56"/>
      <c r="HHE399" s="56"/>
      <c r="HHF399" s="56"/>
      <c r="HHG399" s="56"/>
      <c r="HHH399" s="56"/>
      <c r="HHI399" s="56"/>
      <c r="HHJ399" s="56"/>
      <c r="HHK399" s="56"/>
      <c r="HHL399" s="56"/>
      <c r="HHM399" s="56"/>
      <c r="HHN399" s="56"/>
      <c r="HHO399" s="56"/>
      <c r="HHP399" s="56"/>
      <c r="HHQ399" s="56"/>
      <c r="HHR399" s="56"/>
      <c r="HHS399" s="56"/>
      <c r="HHT399" s="56"/>
      <c r="HHU399" s="56"/>
      <c r="HHV399" s="56"/>
      <c r="HHW399" s="56"/>
      <c r="HHX399" s="56"/>
      <c r="HHY399" s="56"/>
      <c r="HHZ399" s="56"/>
      <c r="HIA399" s="56"/>
      <c r="HIB399" s="56"/>
      <c r="HIC399" s="56"/>
      <c r="HID399" s="56"/>
      <c r="HIE399" s="56"/>
      <c r="HIF399" s="56"/>
      <c r="HIG399" s="56"/>
      <c r="HIH399" s="56"/>
      <c r="HII399" s="56"/>
      <c r="HIJ399" s="56"/>
      <c r="HIK399" s="56"/>
      <c r="HIL399" s="56"/>
      <c r="HIM399" s="56"/>
      <c r="HIN399" s="56"/>
      <c r="HIO399" s="56"/>
      <c r="HIP399" s="56"/>
      <c r="HIQ399" s="56"/>
      <c r="HIR399" s="56"/>
      <c r="HIS399" s="56"/>
      <c r="HIT399" s="56"/>
      <c r="HIU399" s="56"/>
      <c r="HIV399" s="56"/>
      <c r="HIW399" s="56"/>
      <c r="HIX399" s="56"/>
      <c r="HIY399" s="56"/>
      <c r="HIZ399" s="56"/>
      <c r="HJA399" s="56"/>
      <c r="HJB399" s="56"/>
      <c r="HJC399" s="56"/>
      <c r="HJD399" s="56"/>
      <c r="HJE399" s="56"/>
      <c r="HJF399" s="56"/>
      <c r="HJG399" s="56"/>
      <c r="HJH399" s="56"/>
      <c r="HJI399" s="56"/>
      <c r="HJJ399" s="56"/>
      <c r="HJK399" s="56"/>
      <c r="HJL399" s="56"/>
      <c r="HJM399" s="56"/>
      <c r="HJN399" s="56"/>
      <c r="HJO399" s="56"/>
      <c r="HJP399" s="56"/>
      <c r="HJQ399" s="56"/>
      <c r="HJR399" s="56"/>
      <c r="HJS399" s="56"/>
      <c r="HJT399" s="56"/>
      <c r="HJU399" s="56"/>
      <c r="HJV399" s="56"/>
      <c r="HJW399" s="56"/>
      <c r="HJX399" s="56"/>
      <c r="HJY399" s="56"/>
      <c r="HJZ399" s="56"/>
      <c r="HKA399" s="56"/>
      <c r="HKB399" s="56"/>
      <c r="HKC399" s="56"/>
      <c r="HKD399" s="56"/>
      <c r="HKE399" s="56"/>
      <c r="HKF399" s="56"/>
      <c r="HKG399" s="56"/>
      <c r="HKH399" s="56"/>
      <c r="HKI399" s="56"/>
      <c r="HKJ399" s="56"/>
      <c r="HKK399" s="56"/>
      <c r="HKL399" s="56"/>
      <c r="HKM399" s="56"/>
      <c r="HKN399" s="56"/>
      <c r="HKO399" s="56"/>
      <c r="HKP399" s="56"/>
      <c r="HKQ399" s="56"/>
      <c r="HKR399" s="56"/>
      <c r="HKS399" s="56"/>
      <c r="HKT399" s="56"/>
      <c r="HKU399" s="56"/>
      <c r="HKV399" s="56"/>
      <c r="HKW399" s="56"/>
      <c r="HKX399" s="56"/>
      <c r="HKY399" s="56"/>
      <c r="HKZ399" s="56"/>
      <c r="HLA399" s="56"/>
      <c r="HLB399" s="56"/>
      <c r="HLC399" s="56"/>
      <c r="HLD399" s="56"/>
      <c r="HLE399" s="56"/>
      <c r="HLF399" s="56"/>
      <c r="HLG399" s="56"/>
      <c r="HLH399" s="56"/>
      <c r="HLI399" s="56"/>
      <c r="HLJ399" s="56"/>
      <c r="HLK399" s="56"/>
      <c r="HLL399" s="56"/>
      <c r="HLM399" s="56"/>
      <c r="HLN399" s="56"/>
      <c r="HLO399" s="56"/>
      <c r="HLP399" s="56"/>
      <c r="HLQ399" s="56"/>
      <c r="HLR399" s="56"/>
      <c r="HLS399" s="56"/>
      <c r="HLT399" s="56"/>
      <c r="HLU399" s="56"/>
      <c r="HLV399" s="56"/>
      <c r="HLW399" s="56"/>
      <c r="HLX399" s="56"/>
      <c r="HLY399" s="56"/>
      <c r="HLZ399" s="56"/>
      <c r="HMA399" s="56"/>
      <c r="HMB399" s="56"/>
      <c r="HMC399" s="56"/>
      <c r="HMD399" s="56"/>
      <c r="HME399" s="56"/>
      <c r="HMF399" s="56"/>
      <c r="HMG399" s="56"/>
      <c r="HMH399" s="56"/>
      <c r="HMI399" s="56"/>
      <c r="HMJ399" s="56"/>
      <c r="HMK399" s="56"/>
      <c r="HML399" s="56"/>
      <c r="HMM399" s="56"/>
      <c r="HMN399" s="56"/>
      <c r="HMO399" s="56"/>
      <c r="HMP399" s="56"/>
      <c r="HMQ399" s="56"/>
      <c r="HMR399" s="56"/>
      <c r="HMS399" s="56"/>
      <c r="HMT399" s="56"/>
      <c r="HMU399" s="56"/>
      <c r="HMV399" s="56"/>
      <c r="HMW399" s="56"/>
      <c r="HMX399" s="56"/>
      <c r="HMY399" s="56"/>
      <c r="HMZ399" s="56"/>
      <c r="HNA399" s="56"/>
      <c r="HNB399" s="56"/>
      <c r="HNC399" s="56"/>
      <c r="HND399" s="56"/>
      <c r="HNE399" s="56"/>
      <c r="HNF399" s="56"/>
      <c r="HNG399" s="56"/>
      <c r="HNH399" s="56"/>
      <c r="HNI399" s="56"/>
      <c r="HNJ399" s="56"/>
      <c r="HNK399" s="56"/>
      <c r="HNL399" s="56"/>
      <c r="HNM399" s="56"/>
      <c r="HNN399" s="56"/>
      <c r="HNO399" s="56"/>
      <c r="HNP399" s="56"/>
      <c r="HNQ399" s="56"/>
      <c r="HNR399" s="56"/>
      <c r="HNS399" s="56"/>
      <c r="HNT399" s="56"/>
      <c r="HNU399" s="56"/>
      <c r="HNV399" s="56"/>
      <c r="HNW399" s="56"/>
      <c r="HNX399" s="56"/>
      <c r="HNY399" s="56"/>
      <c r="HNZ399" s="56"/>
      <c r="HOA399" s="56"/>
      <c r="HOB399" s="56"/>
      <c r="HOC399" s="56"/>
      <c r="HOD399" s="56"/>
      <c r="HOE399" s="56"/>
      <c r="HOF399" s="56"/>
      <c r="HOG399" s="56"/>
      <c r="HOH399" s="56"/>
      <c r="HOI399" s="56"/>
      <c r="HOJ399" s="56"/>
      <c r="HOK399" s="56"/>
      <c r="HOL399" s="56"/>
      <c r="HOM399" s="56"/>
      <c r="HON399" s="56"/>
      <c r="HOO399" s="56"/>
      <c r="HOP399" s="56"/>
      <c r="HOQ399" s="56"/>
      <c r="HOR399" s="56"/>
      <c r="HOS399" s="56"/>
      <c r="HOT399" s="56"/>
      <c r="HOU399" s="56"/>
      <c r="HOV399" s="56"/>
      <c r="HOW399" s="56"/>
      <c r="HOX399" s="56"/>
      <c r="HOY399" s="56"/>
      <c r="HOZ399" s="56"/>
      <c r="HPA399" s="56"/>
      <c r="HPB399" s="56"/>
      <c r="HPC399" s="56"/>
      <c r="HPD399" s="56"/>
      <c r="HPE399" s="56"/>
      <c r="HPF399" s="56"/>
      <c r="HPG399" s="56"/>
      <c r="HPH399" s="56"/>
      <c r="HPI399" s="56"/>
      <c r="HPJ399" s="56"/>
      <c r="HPK399" s="56"/>
      <c r="HPL399" s="56"/>
      <c r="HPM399" s="56"/>
      <c r="HPN399" s="56"/>
      <c r="HPO399" s="56"/>
      <c r="HPP399" s="56"/>
      <c r="HPQ399" s="56"/>
      <c r="HPR399" s="56"/>
      <c r="HPS399" s="56"/>
      <c r="HPT399" s="56"/>
      <c r="HPU399" s="56"/>
      <c r="HPV399" s="56"/>
      <c r="HPW399" s="56"/>
      <c r="HPX399" s="56"/>
      <c r="HPY399" s="56"/>
      <c r="HPZ399" s="56"/>
      <c r="HQA399" s="56"/>
      <c r="HQB399" s="56"/>
      <c r="HQC399" s="56"/>
      <c r="HQD399" s="56"/>
      <c r="HQE399" s="56"/>
      <c r="HQF399" s="56"/>
      <c r="HQG399" s="56"/>
      <c r="HQH399" s="56"/>
      <c r="HQI399" s="56"/>
      <c r="HQJ399" s="56"/>
      <c r="HQK399" s="56"/>
      <c r="HQL399" s="56"/>
      <c r="HQM399" s="56"/>
      <c r="HQN399" s="56"/>
      <c r="HQO399" s="56"/>
      <c r="HQP399" s="56"/>
      <c r="HQQ399" s="56"/>
      <c r="HQR399" s="56"/>
      <c r="HQS399" s="56"/>
      <c r="HQT399" s="56"/>
      <c r="HQU399" s="56"/>
      <c r="HQV399" s="56"/>
      <c r="HQW399" s="56"/>
      <c r="HQX399" s="56"/>
      <c r="HQY399" s="56"/>
      <c r="HQZ399" s="56"/>
      <c r="HRA399" s="56"/>
      <c r="HRB399" s="56"/>
      <c r="HRC399" s="56"/>
      <c r="HRD399" s="56"/>
      <c r="HRE399" s="56"/>
      <c r="HRF399" s="56"/>
      <c r="HRG399" s="56"/>
      <c r="HRH399" s="56"/>
      <c r="HRI399" s="56"/>
      <c r="HRJ399" s="56"/>
      <c r="HRK399" s="56"/>
      <c r="HRL399" s="56"/>
      <c r="HRM399" s="56"/>
      <c r="HRN399" s="56"/>
      <c r="HRO399" s="56"/>
      <c r="HRP399" s="56"/>
      <c r="HRQ399" s="56"/>
      <c r="HRR399" s="56"/>
      <c r="HRS399" s="56"/>
      <c r="HRT399" s="56"/>
      <c r="HRU399" s="56"/>
      <c r="HRV399" s="56"/>
      <c r="HRW399" s="56"/>
      <c r="HRX399" s="56"/>
      <c r="HRY399" s="56"/>
      <c r="HRZ399" s="56"/>
      <c r="HSA399" s="56"/>
      <c r="HSB399" s="56"/>
      <c r="HSC399" s="56"/>
      <c r="HSD399" s="56"/>
      <c r="HSE399" s="56"/>
      <c r="HSF399" s="56"/>
      <c r="HSG399" s="56"/>
      <c r="HSH399" s="56"/>
      <c r="HSI399" s="56"/>
      <c r="HSJ399" s="56"/>
      <c r="HSK399" s="56"/>
      <c r="HSL399" s="56"/>
      <c r="HSM399" s="56"/>
      <c r="HSN399" s="56"/>
      <c r="HSO399" s="56"/>
      <c r="HSP399" s="56"/>
      <c r="HSQ399" s="56"/>
      <c r="HSR399" s="56"/>
      <c r="HSS399" s="56"/>
      <c r="HST399" s="56"/>
      <c r="HSU399" s="56"/>
      <c r="HSV399" s="56"/>
      <c r="HSW399" s="56"/>
      <c r="HSX399" s="56"/>
      <c r="HSY399" s="56"/>
      <c r="HSZ399" s="56"/>
      <c r="HTA399" s="56"/>
      <c r="HTB399" s="56"/>
      <c r="HTC399" s="56"/>
      <c r="HTD399" s="56"/>
      <c r="HTE399" s="56"/>
      <c r="HTF399" s="56"/>
      <c r="HTG399" s="56"/>
      <c r="HTH399" s="56"/>
      <c r="HTI399" s="56"/>
      <c r="HTJ399" s="56"/>
      <c r="HTK399" s="56"/>
      <c r="HTL399" s="56"/>
      <c r="HTM399" s="56"/>
      <c r="HTN399" s="56"/>
      <c r="HTO399" s="56"/>
      <c r="HTP399" s="56"/>
      <c r="HTQ399" s="56"/>
      <c r="HTR399" s="56"/>
      <c r="HTS399" s="56"/>
      <c r="HTT399" s="56"/>
      <c r="HTU399" s="56"/>
      <c r="HTV399" s="56"/>
      <c r="HTW399" s="56"/>
      <c r="HTX399" s="56"/>
      <c r="HTY399" s="56"/>
      <c r="HTZ399" s="56"/>
      <c r="HUA399" s="56"/>
      <c r="HUB399" s="56"/>
      <c r="HUC399" s="56"/>
      <c r="HUD399" s="56"/>
      <c r="HUE399" s="56"/>
      <c r="HUF399" s="56"/>
      <c r="HUG399" s="56"/>
      <c r="HUH399" s="56"/>
      <c r="HUI399" s="56"/>
      <c r="HUJ399" s="56"/>
      <c r="HUK399" s="56"/>
      <c r="HUL399" s="56"/>
      <c r="HUM399" s="56"/>
      <c r="HUN399" s="56"/>
      <c r="HUO399" s="56"/>
      <c r="HUP399" s="56"/>
      <c r="HUQ399" s="56"/>
      <c r="HUR399" s="56"/>
      <c r="HUS399" s="56"/>
      <c r="HUT399" s="56"/>
      <c r="HUU399" s="56"/>
      <c r="HUV399" s="56"/>
      <c r="HUW399" s="56"/>
      <c r="HUX399" s="56"/>
      <c r="HUY399" s="56"/>
      <c r="HUZ399" s="56"/>
      <c r="HVA399" s="56"/>
      <c r="HVB399" s="56"/>
      <c r="HVC399" s="56"/>
      <c r="HVD399" s="56"/>
      <c r="HVE399" s="56"/>
      <c r="HVF399" s="56"/>
      <c r="HVG399" s="56"/>
      <c r="HVH399" s="56"/>
      <c r="HVI399" s="56"/>
      <c r="HVJ399" s="56"/>
      <c r="HVK399" s="56"/>
      <c r="HVL399" s="56"/>
      <c r="HVM399" s="56"/>
      <c r="HVN399" s="56"/>
      <c r="HVO399" s="56"/>
      <c r="HVP399" s="56"/>
      <c r="HVQ399" s="56"/>
      <c r="HVR399" s="56"/>
      <c r="HVS399" s="56"/>
      <c r="HVT399" s="56"/>
      <c r="HVU399" s="56"/>
      <c r="HVV399" s="56"/>
      <c r="HVW399" s="56"/>
      <c r="HVX399" s="56"/>
      <c r="HVY399" s="56"/>
      <c r="HVZ399" s="56"/>
      <c r="HWA399" s="56"/>
      <c r="HWB399" s="56"/>
      <c r="HWC399" s="56"/>
      <c r="HWD399" s="56"/>
      <c r="HWE399" s="56"/>
      <c r="HWF399" s="56"/>
      <c r="HWG399" s="56"/>
      <c r="HWH399" s="56"/>
      <c r="HWI399" s="56"/>
      <c r="HWJ399" s="56"/>
      <c r="HWK399" s="56"/>
      <c r="HWL399" s="56"/>
      <c r="HWM399" s="56"/>
      <c r="HWN399" s="56"/>
      <c r="HWO399" s="56"/>
      <c r="HWP399" s="56"/>
      <c r="HWQ399" s="56"/>
      <c r="HWR399" s="56"/>
      <c r="HWS399" s="56"/>
      <c r="HWT399" s="56"/>
      <c r="HWU399" s="56"/>
      <c r="HWV399" s="56"/>
      <c r="HWW399" s="56"/>
      <c r="HWX399" s="56"/>
      <c r="HWY399" s="56"/>
      <c r="HWZ399" s="56"/>
      <c r="HXA399" s="56"/>
      <c r="HXB399" s="56"/>
      <c r="HXC399" s="56"/>
      <c r="HXD399" s="56"/>
      <c r="HXE399" s="56"/>
      <c r="HXF399" s="56"/>
      <c r="HXG399" s="56"/>
      <c r="HXH399" s="56"/>
      <c r="HXI399" s="56"/>
      <c r="HXJ399" s="56"/>
      <c r="HXK399" s="56"/>
      <c r="HXL399" s="56"/>
      <c r="HXM399" s="56"/>
      <c r="HXN399" s="56"/>
      <c r="HXO399" s="56"/>
      <c r="HXP399" s="56"/>
      <c r="HXQ399" s="56"/>
      <c r="HXR399" s="56"/>
      <c r="HXS399" s="56"/>
      <c r="HXT399" s="56"/>
      <c r="HXU399" s="56"/>
      <c r="HXV399" s="56"/>
      <c r="HXW399" s="56"/>
      <c r="HXX399" s="56"/>
      <c r="HXY399" s="56"/>
      <c r="HXZ399" s="56"/>
      <c r="HYA399" s="56"/>
      <c r="HYB399" s="56"/>
      <c r="HYC399" s="56"/>
      <c r="HYD399" s="56"/>
      <c r="HYE399" s="56"/>
      <c r="HYF399" s="56"/>
      <c r="HYG399" s="56"/>
      <c r="HYH399" s="56"/>
      <c r="HYI399" s="56"/>
      <c r="HYJ399" s="56"/>
      <c r="HYK399" s="56"/>
      <c r="HYL399" s="56"/>
      <c r="HYM399" s="56"/>
      <c r="HYN399" s="56"/>
      <c r="HYO399" s="56"/>
      <c r="HYP399" s="56"/>
      <c r="HYQ399" s="56"/>
      <c r="HYR399" s="56"/>
      <c r="HYS399" s="56"/>
      <c r="HYT399" s="56"/>
      <c r="HYU399" s="56"/>
      <c r="HYV399" s="56"/>
      <c r="HYW399" s="56"/>
      <c r="HYX399" s="56"/>
      <c r="HYY399" s="56"/>
      <c r="HYZ399" s="56"/>
      <c r="HZA399" s="56"/>
      <c r="HZB399" s="56"/>
      <c r="HZC399" s="56"/>
      <c r="HZD399" s="56"/>
      <c r="HZE399" s="56"/>
      <c r="HZF399" s="56"/>
      <c r="HZG399" s="56"/>
      <c r="HZH399" s="56"/>
      <c r="HZI399" s="56"/>
      <c r="HZJ399" s="56"/>
      <c r="HZK399" s="56"/>
      <c r="HZL399" s="56"/>
      <c r="HZM399" s="56"/>
      <c r="HZN399" s="56"/>
      <c r="HZO399" s="56"/>
      <c r="HZP399" s="56"/>
      <c r="HZQ399" s="56"/>
      <c r="HZR399" s="56"/>
      <c r="HZS399" s="56"/>
      <c r="HZT399" s="56"/>
      <c r="HZU399" s="56"/>
      <c r="HZV399" s="56"/>
      <c r="HZW399" s="56"/>
      <c r="HZX399" s="56"/>
      <c r="HZY399" s="56"/>
      <c r="HZZ399" s="56"/>
      <c r="IAA399" s="56"/>
      <c r="IAB399" s="56"/>
      <c r="IAC399" s="56"/>
      <c r="IAD399" s="56"/>
      <c r="IAE399" s="56"/>
      <c r="IAF399" s="56"/>
      <c r="IAG399" s="56"/>
      <c r="IAH399" s="56"/>
      <c r="IAI399" s="56"/>
      <c r="IAJ399" s="56"/>
      <c r="IAK399" s="56"/>
      <c r="IAL399" s="56"/>
      <c r="IAM399" s="56"/>
      <c r="IAN399" s="56"/>
      <c r="IAO399" s="56"/>
      <c r="IAP399" s="56"/>
      <c r="IAQ399" s="56"/>
      <c r="IAR399" s="56"/>
      <c r="IAS399" s="56"/>
      <c r="IAT399" s="56"/>
      <c r="IAU399" s="56"/>
      <c r="IAV399" s="56"/>
      <c r="IAW399" s="56"/>
      <c r="IAX399" s="56"/>
      <c r="IAY399" s="56"/>
      <c r="IAZ399" s="56"/>
      <c r="IBA399" s="56"/>
      <c r="IBB399" s="56"/>
      <c r="IBC399" s="56"/>
      <c r="IBD399" s="56"/>
      <c r="IBE399" s="56"/>
      <c r="IBF399" s="56"/>
      <c r="IBG399" s="56"/>
      <c r="IBH399" s="56"/>
      <c r="IBI399" s="56"/>
      <c r="IBJ399" s="56"/>
      <c r="IBK399" s="56"/>
      <c r="IBL399" s="56"/>
      <c r="IBM399" s="56"/>
      <c r="IBN399" s="56"/>
      <c r="IBO399" s="56"/>
      <c r="IBP399" s="56"/>
      <c r="IBQ399" s="56"/>
      <c r="IBR399" s="56"/>
      <c r="IBS399" s="56"/>
      <c r="IBT399" s="56"/>
      <c r="IBU399" s="56"/>
      <c r="IBV399" s="56"/>
      <c r="IBW399" s="56"/>
      <c r="IBX399" s="56"/>
      <c r="IBY399" s="56"/>
      <c r="IBZ399" s="56"/>
      <c r="ICA399" s="56"/>
      <c r="ICB399" s="56"/>
      <c r="ICC399" s="56"/>
      <c r="ICD399" s="56"/>
      <c r="ICE399" s="56"/>
      <c r="ICF399" s="56"/>
      <c r="ICG399" s="56"/>
      <c r="ICH399" s="56"/>
      <c r="ICI399" s="56"/>
      <c r="ICJ399" s="56"/>
      <c r="ICK399" s="56"/>
      <c r="ICL399" s="56"/>
      <c r="ICM399" s="56"/>
      <c r="ICN399" s="56"/>
      <c r="ICO399" s="56"/>
      <c r="ICP399" s="56"/>
      <c r="ICQ399" s="56"/>
      <c r="ICR399" s="56"/>
      <c r="ICS399" s="56"/>
      <c r="ICT399" s="56"/>
      <c r="ICU399" s="56"/>
      <c r="ICV399" s="56"/>
      <c r="ICW399" s="56"/>
      <c r="ICX399" s="56"/>
      <c r="ICY399" s="56"/>
      <c r="ICZ399" s="56"/>
      <c r="IDA399" s="56"/>
      <c r="IDB399" s="56"/>
      <c r="IDC399" s="56"/>
      <c r="IDD399" s="56"/>
      <c r="IDE399" s="56"/>
      <c r="IDF399" s="56"/>
      <c r="IDG399" s="56"/>
      <c r="IDH399" s="56"/>
      <c r="IDI399" s="56"/>
      <c r="IDJ399" s="56"/>
      <c r="IDK399" s="56"/>
      <c r="IDL399" s="56"/>
      <c r="IDM399" s="56"/>
      <c r="IDN399" s="56"/>
      <c r="IDO399" s="56"/>
      <c r="IDP399" s="56"/>
      <c r="IDQ399" s="56"/>
      <c r="IDR399" s="56"/>
      <c r="IDS399" s="56"/>
      <c r="IDT399" s="56"/>
      <c r="IDU399" s="56"/>
      <c r="IDV399" s="56"/>
      <c r="IDW399" s="56"/>
      <c r="IDX399" s="56"/>
      <c r="IDY399" s="56"/>
      <c r="IDZ399" s="56"/>
      <c r="IEA399" s="56"/>
      <c r="IEB399" s="56"/>
      <c r="IEC399" s="56"/>
      <c r="IED399" s="56"/>
      <c r="IEE399" s="56"/>
      <c r="IEF399" s="56"/>
      <c r="IEG399" s="56"/>
      <c r="IEH399" s="56"/>
      <c r="IEI399" s="56"/>
      <c r="IEJ399" s="56"/>
      <c r="IEK399" s="56"/>
      <c r="IEL399" s="56"/>
      <c r="IEM399" s="56"/>
      <c r="IEN399" s="56"/>
      <c r="IEO399" s="56"/>
      <c r="IEP399" s="56"/>
      <c r="IEQ399" s="56"/>
      <c r="IER399" s="56"/>
      <c r="IES399" s="56"/>
      <c r="IET399" s="56"/>
      <c r="IEU399" s="56"/>
      <c r="IEV399" s="56"/>
      <c r="IEW399" s="56"/>
      <c r="IEX399" s="56"/>
      <c r="IEY399" s="56"/>
      <c r="IEZ399" s="56"/>
      <c r="IFA399" s="56"/>
      <c r="IFB399" s="56"/>
      <c r="IFC399" s="56"/>
      <c r="IFD399" s="56"/>
      <c r="IFE399" s="56"/>
      <c r="IFF399" s="56"/>
      <c r="IFG399" s="56"/>
      <c r="IFH399" s="56"/>
      <c r="IFI399" s="56"/>
      <c r="IFJ399" s="56"/>
      <c r="IFK399" s="56"/>
      <c r="IFL399" s="56"/>
      <c r="IFM399" s="56"/>
      <c r="IFN399" s="56"/>
      <c r="IFO399" s="56"/>
      <c r="IFP399" s="56"/>
      <c r="IFQ399" s="56"/>
      <c r="IFR399" s="56"/>
      <c r="IFS399" s="56"/>
      <c r="IFT399" s="56"/>
      <c r="IFU399" s="56"/>
      <c r="IFV399" s="56"/>
      <c r="IFW399" s="56"/>
      <c r="IFX399" s="56"/>
      <c r="IFY399" s="56"/>
      <c r="IFZ399" s="56"/>
      <c r="IGA399" s="56"/>
      <c r="IGB399" s="56"/>
      <c r="IGC399" s="56"/>
      <c r="IGD399" s="56"/>
      <c r="IGE399" s="56"/>
      <c r="IGF399" s="56"/>
      <c r="IGG399" s="56"/>
      <c r="IGH399" s="56"/>
      <c r="IGI399" s="56"/>
      <c r="IGJ399" s="56"/>
      <c r="IGK399" s="56"/>
      <c r="IGL399" s="56"/>
      <c r="IGM399" s="56"/>
      <c r="IGN399" s="56"/>
      <c r="IGO399" s="56"/>
      <c r="IGP399" s="56"/>
      <c r="IGQ399" s="56"/>
      <c r="IGR399" s="56"/>
      <c r="IGS399" s="56"/>
      <c r="IGT399" s="56"/>
      <c r="IGU399" s="56"/>
      <c r="IGV399" s="56"/>
      <c r="IGW399" s="56"/>
      <c r="IGX399" s="56"/>
      <c r="IGY399" s="56"/>
      <c r="IGZ399" s="56"/>
      <c r="IHA399" s="56"/>
      <c r="IHB399" s="56"/>
      <c r="IHC399" s="56"/>
      <c r="IHD399" s="56"/>
      <c r="IHE399" s="56"/>
      <c r="IHF399" s="56"/>
      <c r="IHG399" s="56"/>
      <c r="IHH399" s="56"/>
      <c r="IHI399" s="56"/>
      <c r="IHJ399" s="56"/>
      <c r="IHK399" s="56"/>
      <c r="IHL399" s="56"/>
      <c r="IHM399" s="56"/>
      <c r="IHN399" s="56"/>
      <c r="IHO399" s="56"/>
      <c r="IHP399" s="56"/>
      <c r="IHQ399" s="56"/>
      <c r="IHR399" s="56"/>
      <c r="IHS399" s="56"/>
      <c r="IHT399" s="56"/>
      <c r="IHU399" s="56"/>
      <c r="IHV399" s="56"/>
      <c r="IHW399" s="56"/>
      <c r="IHX399" s="56"/>
      <c r="IHY399" s="56"/>
      <c r="IHZ399" s="56"/>
      <c r="IIA399" s="56"/>
      <c r="IIB399" s="56"/>
      <c r="IIC399" s="56"/>
      <c r="IID399" s="56"/>
      <c r="IIE399" s="56"/>
      <c r="IIF399" s="56"/>
      <c r="IIG399" s="56"/>
      <c r="IIH399" s="56"/>
      <c r="III399" s="56"/>
      <c r="IIJ399" s="56"/>
      <c r="IIK399" s="56"/>
      <c r="IIL399" s="56"/>
      <c r="IIM399" s="56"/>
      <c r="IIN399" s="56"/>
      <c r="IIO399" s="56"/>
      <c r="IIP399" s="56"/>
      <c r="IIQ399" s="56"/>
      <c r="IIR399" s="56"/>
      <c r="IIS399" s="56"/>
      <c r="IIT399" s="56"/>
      <c r="IIU399" s="56"/>
      <c r="IIV399" s="56"/>
      <c r="IIW399" s="56"/>
      <c r="IIX399" s="56"/>
      <c r="IIY399" s="56"/>
      <c r="IIZ399" s="56"/>
      <c r="IJA399" s="56"/>
      <c r="IJB399" s="56"/>
      <c r="IJC399" s="56"/>
      <c r="IJD399" s="56"/>
      <c r="IJE399" s="56"/>
      <c r="IJF399" s="56"/>
      <c r="IJG399" s="56"/>
      <c r="IJH399" s="56"/>
      <c r="IJI399" s="56"/>
      <c r="IJJ399" s="56"/>
      <c r="IJK399" s="56"/>
      <c r="IJL399" s="56"/>
      <c r="IJM399" s="56"/>
      <c r="IJN399" s="56"/>
      <c r="IJO399" s="56"/>
      <c r="IJP399" s="56"/>
      <c r="IJQ399" s="56"/>
      <c r="IJR399" s="56"/>
      <c r="IJS399" s="56"/>
      <c r="IJT399" s="56"/>
      <c r="IJU399" s="56"/>
      <c r="IJV399" s="56"/>
      <c r="IJW399" s="56"/>
      <c r="IJX399" s="56"/>
      <c r="IJY399" s="56"/>
      <c r="IJZ399" s="56"/>
      <c r="IKA399" s="56"/>
      <c r="IKB399" s="56"/>
      <c r="IKC399" s="56"/>
      <c r="IKD399" s="56"/>
      <c r="IKE399" s="56"/>
      <c r="IKF399" s="56"/>
      <c r="IKG399" s="56"/>
      <c r="IKH399" s="56"/>
      <c r="IKI399" s="56"/>
      <c r="IKJ399" s="56"/>
      <c r="IKK399" s="56"/>
      <c r="IKL399" s="56"/>
      <c r="IKM399" s="56"/>
      <c r="IKN399" s="56"/>
      <c r="IKO399" s="56"/>
      <c r="IKP399" s="56"/>
      <c r="IKQ399" s="56"/>
      <c r="IKR399" s="56"/>
      <c r="IKS399" s="56"/>
      <c r="IKT399" s="56"/>
      <c r="IKU399" s="56"/>
      <c r="IKV399" s="56"/>
      <c r="IKW399" s="56"/>
      <c r="IKX399" s="56"/>
      <c r="IKY399" s="56"/>
      <c r="IKZ399" s="56"/>
      <c r="ILA399" s="56"/>
      <c r="ILB399" s="56"/>
      <c r="ILC399" s="56"/>
      <c r="ILD399" s="56"/>
      <c r="ILE399" s="56"/>
      <c r="ILF399" s="56"/>
      <c r="ILG399" s="56"/>
      <c r="ILH399" s="56"/>
      <c r="ILI399" s="56"/>
      <c r="ILJ399" s="56"/>
      <c r="ILK399" s="56"/>
      <c r="ILL399" s="56"/>
      <c r="ILM399" s="56"/>
      <c r="ILN399" s="56"/>
      <c r="ILO399" s="56"/>
      <c r="ILP399" s="56"/>
      <c r="ILQ399" s="56"/>
      <c r="ILR399" s="56"/>
      <c r="ILS399" s="56"/>
      <c r="ILT399" s="56"/>
      <c r="ILU399" s="56"/>
      <c r="ILV399" s="56"/>
      <c r="ILW399" s="56"/>
      <c r="ILX399" s="56"/>
      <c r="ILY399" s="56"/>
      <c r="ILZ399" s="56"/>
      <c r="IMA399" s="56"/>
      <c r="IMB399" s="56"/>
      <c r="IMC399" s="56"/>
      <c r="IMD399" s="56"/>
      <c r="IME399" s="56"/>
      <c r="IMF399" s="56"/>
      <c r="IMG399" s="56"/>
      <c r="IMH399" s="56"/>
      <c r="IMI399" s="56"/>
      <c r="IMJ399" s="56"/>
      <c r="IMK399" s="56"/>
      <c r="IML399" s="56"/>
      <c r="IMM399" s="56"/>
      <c r="IMN399" s="56"/>
      <c r="IMO399" s="56"/>
      <c r="IMP399" s="56"/>
      <c r="IMQ399" s="56"/>
      <c r="IMR399" s="56"/>
      <c r="IMS399" s="56"/>
      <c r="IMT399" s="56"/>
      <c r="IMU399" s="56"/>
      <c r="IMV399" s="56"/>
      <c r="IMW399" s="56"/>
      <c r="IMX399" s="56"/>
      <c r="IMY399" s="56"/>
      <c r="IMZ399" s="56"/>
      <c r="INA399" s="56"/>
      <c r="INB399" s="56"/>
      <c r="INC399" s="56"/>
      <c r="IND399" s="56"/>
      <c r="INE399" s="56"/>
      <c r="INF399" s="56"/>
      <c r="ING399" s="56"/>
      <c r="INH399" s="56"/>
      <c r="INI399" s="56"/>
      <c r="INJ399" s="56"/>
      <c r="INK399" s="56"/>
      <c r="INL399" s="56"/>
      <c r="INM399" s="56"/>
      <c r="INN399" s="56"/>
      <c r="INO399" s="56"/>
      <c r="INP399" s="56"/>
      <c r="INQ399" s="56"/>
      <c r="INR399" s="56"/>
      <c r="INS399" s="56"/>
      <c r="INT399" s="56"/>
      <c r="INU399" s="56"/>
      <c r="INV399" s="56"/>
      <c r="INW399" s="56"/>
      <c r="INX399" s="56"/>
      <c r="INY399" s="56"/>
      <c r="INZ399" s="56"/>
      <c r="IOA399" s="56"/>
      <c r="IOB399" s="56"/>
      <c r="IOC399" s="56"/>
      <c r="IOD399" s="56"/>
      <c r="IOE399" s="56"/>
      <c r="IOF399" s="56"/>
      <c r="IOG399" s="56"/>
      <c r="IOH399" s="56"/>
      <c r="IOI399" s="56"/>
      <c r="IOJ399" s="56"/>
      <c r="IOK399" s="56"/>
      <c r="IOL399" s="56"/>
      <c r="IOM399" s="56"/>
      <c r="ION399" s="56"/>
      <c r="IOO399" s="56"/>
      <c r="IOP399" s="56"/>
      <c r="IOQ399" s="56"/>
      <c r="IOR399" s="56"/>
      <c r="IOS399" s="56"/>
      <c r="IOT399" s="56"/>
      <c r="IOU399" s="56"/>
      <c r="IOV399" s="56"/>
      <c r="IOW399" s="56"/>
      <c r="IOX399" s="56"/>
      <c r="IOY399" s="56"/>
      <c r="IOZ399" s="56"/>
      <c r="IPA399" s="56"/>
      <c r="IPB399" s="56"/>
      <c r="IPC399" s="56"/>
      <c r="IPD399" s="56"/>
      <c r="IPE399" s="56"/>
      <c r="IPF399" s="56"/>
      <c r="IPG399" s="56"/>
      <c r="IPH399" s="56"/>
      <c r="IPI399" s="56"/>
      <c r="IPJ399" s="56"/>
      <c r="IPK399" s="56"/>
      <c r="IPL399" s="56"/>
      <c r="IPM399" s="56"/>
      <c r="IPN399" s="56"/>
      <c r="IPO399" s="56"/>
      <c r="IPP399" s="56"/>
      <c r="IPQ399" s="56"/>
      <c r="IPR399" s="56"/>
      <c r="IPS399" s="56"/>
      <c r="IPT399" s="56"/>
      <c r="IPU399" s="56"/>
      <c r="IPV399" s="56"/>
      <c r="IPW399" s="56"/>
      <c r="IPX399" s="56"/>
      <c r="IPY399" s="56"/>
      <c r="IPZ399" s="56"/>
      <c r="IQA399" s="56"/>
      <c r="IQB399" s="56"/>
      <c r="IQC399" s="56"/>
      <c r="IQD399" s="56"/>
      <c r="IQE399" s="56"/>
      <c r="IQF399" s="56"/>
      <c r="IQG399" s="56"/>
      <c r="IQH399" s="56"/>
      <c r="IQI399" s="56"/>
      <c r="IQJ399" s="56"/>
      <c r="IQK399" s="56"/>
      <c r="IQL399" s="56"/>
      <c r="IQM399" s="56"/>
      <c r="IQN399" s="56"/>
      <c r="IQO399" s="56"/>
      <c r="IQP399" s="56"/>
      <c r="IQQ399" s="56"/>
      <c r="IQR399" s="56"/>
      <c r="IQS399" s="56"/>
      <c r="IQT399" s="56"/>
      <c r="IQU399" s="56"/>
      <c r="IQV399" s="56"/>
      <c r="IQW399" s="56"/>
      <c r="IQX399" s="56"/>
      <c r="IQY399" s="56"/>
      <c r="IQZ399" s="56"/>
      <c r="IRA399" s="56"/>
      <c r="IRB399" s="56"/>
      <c r="IRC399" s="56"/>
      <c r="IRD399" s="56"/>
      <c r="IRE399" s="56"/>
      <c r="IRF399" s="56"/>
      <c r="IRG399" s="56"/>
      <c r="IRH399" s="56"/>
      <c r="IRI399" s="56"/>
      <c r="IRJ399" s="56"/>
      <c r="IRK399" s="56"/>
      <c r="IRL399" s="56"/>
      <c r="IRM399" s="56"/>
      <c r="IRN399" s="56"/>
      <c r="IRO399" s="56"/>
      <c r="IRP399" s="56"/>
      <c r="IRQ399" s="56"/>
      <c r="IRR399" s="56"/>
      <c r="IRS399" s="56"/>
      <c r="IRT399" s="56"/>
      <c r="IRU399" s="56"/>
      <c r="IRV399" s="56"/>
      <c r="IRW399" s="56"/>
      <c r="IRX399" s="56"/>
      <c r="IRY399" s="56"/>
      <c r="IRZ399" s="56"/>
      <c r="ISA399" s="56"/>
      <c r="ISB399" s="56"/>
      <c r="ISC399" s="56"/>
      <c r="ISD399" s="56"/>
      <c r="ISE399" s="56"/>
      <c r="ISF399" s="56"/>
      <c r="ISG399" s="56"/>
      <c r="ISH399" s="56"/>
      <c r="ISI399" s="56"/>
      <c r="ISJ399" s="56"/>
      <c r="ISK399" s="56"/>
      <c r="ISL399" s="56"/>
      <c r="ISM399" s="56"/>
      <c r="ISN399" s="56"/>
      <c r="ISO399" s="56"/>
      <c r="ISP399" s="56"/>
      <c r="ISQ399" s="56"/>
      <c r="ISR399" s="56"/>
      <c r="ISS399" s="56"/>
      <c r="IST399" s="56"/>
      <c r="ISU399" s="56"/>
      <c r="ISV399" s="56"/>
      <c r="ISW399" s="56"/>
      <c r="ISX399" s="56"/>
      <c r="ISY399" s="56"/>
      <c r="ISZ399" s="56"/>
      <c r="ITA399" s="56"/>
      <c r="ITB399" s="56"/>
      <c r="ITC399" s="56"/>
      <c r="ITD399" s="56"/>
      <c r="ITE399" s="56"/>
      <c r="ITF399" s="56"/>
      <c r="ITG399" s="56"/>
      <c r="ITH399" s="56"/>
      <c r="ITI399" s="56"/>
      <c r="ITJ399" s="56"/>
      <c r="ITK399" s="56"/>
      <c r="ITL399" s="56"/>
      <c r="ITM399" s="56"/>
      <c r="ITN399" s="56"/>
      <c r="ITO399" s="56"/>
      <c r="ITP399" s="56"/>
      <c r="ITQ399" s="56"/>
      <c r="ITR399" s="56"/>
      <c r="ITS399" s="56"/>
      <c r="ITT399" s="56"/>
      <c r="ITU399" s="56"/>
      <c r="ITV399" s="56"/>
      <c r="ITW399" s="56"/>
      <c r="ITX399" s="56"/>
      <c r="ITY399" s="56"/>
      <c r="ITZ399" s="56"/>
      <c r="IUA399" s="56"/>
      <c r="IUB399" s="56"/>
      <c r="IUC399" s="56"/>
      <c r="IUD399" s="56"/>
      <c r="IUE399" s="56"/>
      <c r="IUF399" s="56"/>
      <c r="IUG399" s="56"/>
      <c r="IUH399" s="56"/>
      <c r="IUI399" s="56"/>
      <c r="IUJ399" s="56"/>
      <c r="IUK399" s="56"/>
      <c r="IUL399" s="56"/>
      <c r="IUM399" s="56"/>
      <c r="IUN399" s="56"/>
      <c r="IUO399" s="56"/>
      <c r="IUP399" s="56"/>
      <c r="IUQ399" s="56"/>
      <c r="IUR399" s="56"/>
      <c r="IUS399" s="56"/>
      <c r="IUT399" s="56"/>
      <c r="IUU399" s="56"/>
      <c r="IUV399" s="56"/>
      <c r="IUW399" s="56"/>
      <c r="IUX399" s="56"/>
      <c r="IUY399" s="56"/>
      <c r="IUZ399" s="56"/>
      <c r="IVA399" s="56"/>
      <c r="IVB399" s="56"/>
      <c r="IVC399" s="56"/>
      <c r="IVD399" s="56"/>
      <c r="IVE399" s="56"/>
      <c r="IVF399" s="56"/>
      <c r="IVG399" s="56"/>
      <c r="IVH399" s="56"/>
      <c r="IVI399" s="56"/>
      <c r="IVJ399" s="56"/>
      <c r="IVK399" s="56"/>
      <c r="IVL399" s="56"/>
      <c r="IVM399" s="56"/>
      <c r="IVN399" s="56"/>
      <c r="IVO399" s="56"/>
      <c r="IVP399" s="56"/>
      <c r="IVQ399" s="56"/>
      <c r="IVR399" s="56"/>
      <c r="IVS399" s="56"/>
      <c r="IVT399" s="56"/>
      <c r="IVU399" s="56"/>
      <c r="IVV399" s="56"/>
      <c r="IVW399" s="56"/>
      <c r="IVX399" s="56"/>
      <c r="IVY399" s="56"/>
      <c r="IVZ399" s="56"/>
      <c r="IWA399" s="56"/>
      <c r="IWB399" s="56"/>
      <c r="IWC399" s="56"/>
      <c r="IWD399" s="56"/>
      <c r="IWE399" s="56"/>
      <c r="IWF399" s="56"/>
      <c r="IWG399" s="56"/>
      <c r="IWH399" s="56"/>
      <c r="IWI399" s="56"/>
      <c r="IWJ399" s="56"/>
      <c r="IWK399" s="56"/>
      <c r="IWL399" s="56"/>
      <c r="IWM399" s="56"/>
      <c r="IWN399" s="56"/>
      <c r="IWO399" s="56"/>
      <c r="IWP399" s="56"/>
      <c r="IWQ399" s="56"/>
      <c r="IWR399" s="56"/>
      <c r="IWS399" s="56"/>
      <c r="IWT399" s="56"/>
      <c r="IWU399" s="56"/>
      <c r="IWV399" s="56"/>
      <c r="IWW399" s="56"/>
      <c r="IWX399" s="56"/>
      <c r="IWY399" s="56"/>
      <c r="IWZ399" s="56"/>
      <c r="IXA399" s="56"/>
      <c r="IXB399" s="56"/>
      <c r="IXC399" s="56"/>
      <c r="IXD399" s="56"/>
      <c r="IXE399" s="56"/>
      <c r="IXF399" s="56"/>
      <c r="IXG399" s="56"/>
      <c r="IXH399" s="56"/>
      <c r="IXI399" s="56"/>
      <c r="IXJ399" s="56"/>
      <c r="IXK399" s="56"/>
      <c r="IXL399" s="56"/>
      <c r="IXM399" s="56"/>
      <c r="IXN399" s="56"/>
      <c r="IXO399" s="56"/>
      <c r="IXP399" s="56"/>
      <c r="IXQ399" s="56"/>
      <c r="IXR399" s="56"/>
      <c r="IXS399" s="56"/>
      <c r="IXT399" s="56"/>
      <c r="IXU399" s="56"/>
      <c r="IXV399" s="56"/>
      <c r="IXW399" s="56"/>
      <c r="IXX399" s="56"/>
      <c r="IXY399" s="56"/>
      <c r="IXZ399" s="56"/>
      <c r="IYA399" s="56"/>
      <c r="IYB399" s="56"/>
      <c r="IYC399" s="56"/>
      <c r="IYD399" s="56"/>
      <c r="IYE399" s="56"/>
      <c r="IYF399" s="56"/>
      <c r="IYG399" s="56"/>
      <c r="IYH399" s="56"/>
      <c r="IYI399" s="56"/>
      <c r="IYJ399" s="56"/>
      <c r="IYK399" s="56"/>
      <c r="IYL399" s="56"/>
      <c r="IYM399" s="56"/>
      <c r="IYN399" s="56"/>
      <c r="IYO399" s="56"/>
      <c r="IYP399" s="56"/>
      <c r="IYQ399" s="56"/>
      <c r="IYR399" s="56"/>
      <c r="IYS399" s="56"/>
      <c r="IYT399" s="56"/>
      <c r="IYU399" s="56"/>
      <c r="IYV399" s="56"/>
      <c r="IYW399" s="56"/>
      <c r="IYX399" s="56"/>
      <c r="IYY399" s="56"/>
      <c r="IYZ399" s="56"/>
      <c r="IZA399" s="56"/>
      <c r="IZB399" s="56"/>
      <c r="IZC399" s="56"/>
      <c r="IZD399" s="56"/>
      <c r="IZE399" s="56"/>
      <c r="IZF399" s="56"/>
      <c r="IZG399" s="56"/>
      <c r="IZH399" s="56"/>
      <c r="IZI399" s="56"/>
      <c r="IZJ399" s="56"/>
      <c r="IZK399" s="56"/>
      <c r="IZL399" s="56"/>
      <c r="IZM399" s="56"/>
      <c r="IZN399" s="56"/>
      <c r="IZO399" s="56"/>
      <c r="IZP399" s="56"/>
      <c r="IZQ399" s="56"/>
      <c r="IZR399" s="56"/>
      <c r="IZS399" s="56"/>
      <c r="IZT399" s="56"/>
      <c r="IZU399" s="56"/>
      <c r="IZV399" s="56"/>
      <c r="IZW399" s="56"/>
      <c r="IZX399" s="56"/>
      <c r="IZY399" s="56"/>
      <c r="IZZ399" s="56"/>
      <c r="JAA399" s="56"/>
      <c r="JAB399" s="56"/>
      <c r="JAC399" s="56"/>
      <c r="JAD399" s="56"/>
      <c r="JAE399" s="56"/>
      <c r="JAF399" s="56"/>
      <c r="JAG399" s="56"/>
      <c r="JAH399" s="56"/>
      <c r="JAI399" s="56"/>
      <c r="JAJ399" s="56"/>
      <c r="JAK399" s="56"/>
      <c r="JAL399" s="56"/>
      <c r="JAM399" s="56"/>
      <c r="JAN399" s="56"/>
      <c r="JAO399" s="56"/>
      <c r="JAP399" s="56"/>
      <c r="JAQ399" s="56"/>
      <c r="JAR399" s="56"/>
      <c r="JAS399" s="56"/>
      <c r="JAT399" s="56"/>
      <c r="JAU399" s="56"/>
      <c r="JAV399" s="56"/>
      <c r="JAW399" s="56"/>
      <c r="JAX399" s="56"/>
      <c r="JAY399" s="56"/>
      <c r="JAZ399" s="56"/>
      <c r="JBA399" s="56"/>
      <c r="JBB399" s="56"/>
      <c r="JBC399" s="56"/>
      <c r="JBD399" s="56"/>
      <c r="JBE399" s="56"/>
      <c r="JBF399" s="56"/>
      <c r="JBG399" s="56"/>
      <c r="JBH399" s="56"/>
      <c r="JBI399" s="56"/>
      <c r="JBJ399" s="56"/>
      <c r="JBK399" s="56"/>
      <c r="JBL399" s="56"/>
      <c r="JBM399" s="56"/>
      <c r="JBN399" s="56"/>
      <c r="JBO399" s="56"/>
      <c r="JBP399" s="56"/>
      <c r="JBQ399" s="56"/>
      <c r="JBR399" s="56"/>
      <c r="JBS399" s="56"/>
      <c r="JBT399" s="56"/>
      <c r="JBU399" s="56"/>
      <c r="JBV399" s="56"/>
      <c r="JBW399" s="56"/>
      <c r="JBX399" s="56"/>
      <c r="JBY399" s="56"/>
      <c r="JBZ399" s="56"/>
      <c r="JCA399" s="56"/>
      <c r="JCB399" s="56"/>
      <c r="JCC399" s="56"/>
      <c r="JCD399" s="56"/>
      <c r="JCE399" s="56"/>
      <c r="JCF399" s="56"/>
      <c r="JCG399" s="56"/>
      <c r="JCH399" s="56"/>
      <c r="JCI399" s="56"/>
      <c r="JCJ399" s="56"/>
      <c r="JCK399" s="56"/>
      <c r="JCL399" s="56"/>
      <c r="JCM399" s="56"/>
      <c r="JCN399" s="56"/>
      <c r="JCO399" s="56"/>
      <c r="JCP399" s="56"/>
      <c r="JCQ399" s="56"/>
      <c r="JCR399" s="56"/>
      <c r="JCS399" s="56"/>
      <c r="JCT399" s="56"/>
      <c r="JCU399" s="56"/>
      <c r="JCV399" s="56"/>
      <c r="JCW399" s="56"/>
      <c r="JCX399" s="56"/>
      <c r="JCY399" s="56"/>
      <c r="JCZ399" s="56"/>
      <c r="JDA399" s="56"/>
      <c r="JDB399" s="56"/>
      <c r="JDC399" s="56"/>
      <c r="JDD399" s="56"/>
      <c r="JDE399" s="56"/>
      <c r="JDF399" s="56"/>
      <c r="JDG399" s="56"/>
      <c r="JDH399" s="56"/>
      <c r="JDI399" s="56"/>
      <c r="JDJ399" s="56"/>
      <c r="JDK399" s="56"/>
      <c r="JDL399" s="56"/>
      <c r="JDM399" s="56"/>
      <c r="JDN399" s="56"/>
      <c r="JDO399" s="56"/>
      <c r="JDP399" s="56"/>
      <c r="JDQ399" s="56"/>
      <c r="JDR399" s="56"/>
      <c r="JDS399" s="56"/>
      <c r="JDT399" s="56"/>
      <c r="JDU399" s="56"/>
      <c r="JDV399" s="56"/>
      <c r="JDW399" s="56"/>
      <c r="JDX399" s="56"/>
      <c r="JDY399" s="56"/>
      <c r="JDZ399" s="56"/>
      <c r="JEA399" s="56"/>
      <c r="JEB399" s="56"/>
      <c r="JEC399" s="56"/>
      <c r="JED399" s="56"/>
      <c r="JEE399" s="56"/>
      <c r="JEF399" s="56"/>
      <c r="JEG399" s="56"/>
      <c r="JEH399" s="56"/>
      <c r="JEI399" s="56"/>
      <c r="JEJ399" s="56"/>
      <c r="JEK399" s="56"/>
      <c r="JEL399" s="56"/>
      <c r="JEM399" s="56"/>
      <c r="JEN399" s="56"/>
      <c r="JEO399" s="56"/>
      <c r="JEP399" s="56"/>
      <c r="JEQ399" s="56"/>
      <c r="JER399" s="56"/>
      <c r="JES399" s="56"/>
      <c r="JET399" s="56"/>
      <c r="JEU399" s="56"/>
      <c r="JEV399" s="56"/>
      <c r="JEW399" s="56"/>
      <c r="JEX399" s="56"/>
      <c r="JEY399" s="56"/>
      <c r="JEZ399" s="56"/>
      <c r="JFA399" s="56"/>
      <c r="JFB399" s="56"/>
      <c r="JFC399" s="56"/>
      <c r="JFD399" s="56"/>
      <c r="JFE399" s="56"/>
      <c r="JFF399" s="56"/>
      <c r="JFG399" s="56"/>
      <c r="JFH399" s="56"/>
      <c r="JFI399" s="56"/>
      <c r="JFJ399" s="56"/>
      <c r="JFK399" s="56"/>
      <c r="JFL399" s="56"/>
      <c r="JFM399" s="56"/>
      <c r="JFN399" s="56"/>
      <c r="JFO399" s="56"/>
      <c r="JFP399" s="56"/>
      <c r="JFQ399" s="56"/>
      <c r="JFR399" s="56"/>
      <c r="JFS399" s="56"/>
      <c r="JFT399" s="56"/>
      <c r="JFU399" s="56"/>
      <c r="JFV399" s="56"/>
      <c r="JFW399" s="56"/>
      <c r="JFX399" s="56"/>
      <c r="JFY399" s="56"/>
      <c r="JFZ399" s="56"/>
      <c r="JGA399" s="56"/>
      <c r="JGB399" s="56"/>
      <c r="JGC399" s="56"/>
      <c r="JGD399" s="56"/>
      <c r="JGE399" s="56"/>
      <c r="JGF399" s="56"/>
      <c r="JGG399" s="56"/>
      <c r="JGH399" s="56"/>
      <c r="JGI399" s="56"/>
      <c r="JGJ399" s="56"/>
      <c r="JGK399" s="56"/>
      <c r="JGL399" s="56"/>
      <c r="JGM399" s="56"/>
      <c r="JGN399" s="56"/>
      <c r="JGO399" s="56"/>
      <c r="JGP399" s="56"/>
      <c r="JGQ399" s="56"/>
      <c r="JGR399" s="56"/>
      <c r="JGS399" s="56"/>
      <c r="JGT399" s="56"/>
      <c r="JGU399" s="56"/>
      <c r="JGV399" s="56"/>
      <c r="JGW399" s="56"/>
      <c r="JGX399" s="56"/>
      <c r="JGY399" s="56"/>
      <c r="JGZ399" s="56"/>
      <c r="JHA399" s="56"/>
      <c r="JHB399" s="56"/>
      <c r="JHC399" s="56"/>
      <c r="JHD399" s="56"/>
      <c r="JHE399" s="56"/>
      <c r="JHF399" s="56"/>
      <c r="JHG399" s="56"/>
      <c r="JHH399" s="56"/>
      <c r="JHI399" s="56"/>
      <c r="JHJ399" s="56"/>
      <c r="JHK399" s="56"/>
      <c r="JHL399" s="56"/>
      <c r="JHM399" s="56"/>
      <c r="JHN399" s="56"/>
      <c r="JHO399" s="56"/>
      <c r="JHP399" s="56"/>
      <c r="JHQ399" s="56"/>
      <c r="JHR399" s="56"/>
      <c r="JHS399" s="56"/>
      <c r="JHT399" s="56"/>
      <c r="JHU399" s="56"/>
      <c r="JHV399" s="56"/>
      <c r="JHW399" s="56"/>
      <c r="JHX399" s="56"/>
      <c r="JHY399" s="56"/>
      <c r="JHZ399" s="56"/>
      <c r="JIA399" s="56"/>
      <c r="JIB399" s="56"/>
      <c r="JIC399" s="56"/>
      <c r="JID399" s="56"/>
      <c r="JIE399" s="56"/>
      <c r="JIF399" s="56"/>
      <c r="JIG399" s="56"/>
      <c r="JIH399" s="56"/>
      <c r="JII399" s="56"/>
      <c r="JIJ399" s="56"/>
      <c r="JIK399" s="56"/>
      <c r="JIL399" s="56"/>
      <c r="JIM399" s="56"/>
      <c r="JIN399" s="56"/>
      <c r="JIO399" s="56"/>
      <c r="JIP399" s="56"/>
      <c r="JIQ399" s="56"/>
      <c r="JIR399" s="56"/>
      <c r="JIS399" s="56"/>
      <c r="JIT399" s="56"/>
      <c r="JIU399" s="56"/>
      <c r="JIV399" s="56"/>
      <c r="JIW399" s="56"/>
      <c r="JIX399" s="56"/>
      <c r="JIY399" s="56"/>
      <c r="JIZ399" s="56"/>
      <c r="JJA399" s="56"/>
      <c r="JJB399" s="56"/>
      <c r="JJC399" s="56"/>
      <c r="JJD399" s="56"/>
      <c r="JJE399" s="56"/>
      <c r="JJF399" s="56"/>
      <c r="JJG399" s="56"/>
      <c r="JJH399" s="56"/>
      <c r="JJI399" s="56"/>
      <c r="JJJ399" s="56"/>
      <c r="JJK399" s="56"/>
      <c r="JJL399" s="56"/>
      <c r="JJM399" s="56"/>
      <c r="JJN399" s="56"/>
      <c r="JJO399" s="56"/>
      <c r="JJP399" s="56"/>
      <c r="JJQ399" s="56"/>
      <c r="JJR399" s="56"/>
      <c r="JJS399" s="56"/>
      <c r="JJT399" s="56"/>
      <c r="JJU399" s="56"/>
      <c r="JJV399" s="56"/>
      <c r="JJW399" s="56"/>
      <c r="JJX399" s="56"/>
      <c r="JJY399" s="56"/>
      <c r="JJZ399" s="56"/>
      <c r="JKA399" s="56"/>
      <c r="JKB399" s="56"/>
      <c r="JKC399" s="56"/>
      <c r="JKD399" s="56"/>
      <c r="JKE399" s="56"/>
      <c r="JKF399" s="56"/>
      <c r="JKG399" s="56"/>
      <c r="JKH399" s="56"/>
      <c r="JKI399" s="56"/>
      <c r="JKJ399" s="56"/>
      <c r="JKK399" s="56"/>
      <c r="JKL399" s="56"/>
      <c r="JKM399" s="56"/>
      <c r="JKN399" s="56"/>
      <c r="JKO399" s="56"/>
      <c r="JKP399" s="56"/>
      <c r="JKQ399" s="56"/>
      <c r="JKR399" s="56"/>
      <c r="JKS399" s="56"/>
      <c r="JKT399" s="56"/>
      <c r="JKU399" s="56"/>
      <c r="JKV399" s="56"/>
      <c r="JKW399" s="56"/>
      <c r="JKX399" s="56"/>
      <c r="JKY399" s="56"/>
      <c r="JKZ399" s="56"/>
      <c r="JLA399" s="56"/>
      <c r="JLB399" s="56"/>
      <c r="JLC399" s="56"/>
      <c r="JLD399" s="56"/>
      <c r="JLE399" s="56"/>
      <c r="JLF399" s="56"/>
      <c r="JLG399" s="56"/>
      <c r="JLH399" s="56"/>
      <c r="JLI399" s="56"/>
      <c r="JLJ399" s="56"/>
      <c r="JLK399" s="56"/>
      <c r="JLL399" s="56"/>
      <c r="JLM399" s="56"/>
      <c r="JLN399" s="56"/>
      <c r="JLO399" s="56"/>
      <c r="JLP399" s="56"/>
      <c r="JLQ399" s="56"/>
      <c r="JLR399" s="56"/>
      <c r="JLS399" s="56"/>
      <c r="JLT399" s="56"/>
      <c r="JLU399" s="56"/>
      <c r="JLV399" s="56"/>
      <c r="JLW399" s="56"/>
      <c r="JLX399" s="56"/>
      <c r="JLY399" s="56"/>
      <c r="JLZ399" s="56"/>
      <c r="JMA399" s="56"/>
      <c r="JMB399" s="56"/>
      <c r="JMC399" s="56"/>
      <c r="JMD399" s="56"/>
      <c r="JME399" s="56"/>
      <c r="JMF399" s="56"/>
      <c r="JMG399" s="56"/>
      <c r="JMH399" s="56"/>
      <c r="JMI399" s="56"/>
      <c r="JMJ399" s="56"/>
      <c r="JMK399" s="56"/>
      <c r="JML399" s="56"/>
      <c r="JMM399" s="56"/>
      <c r="JMN399" s="56"/>
      <c r="JMO399" s="56"/>
      <c r="JMP399" s="56"/>
      <c r="JMQ399" s="56"/>
      <c r="JMR399" s="56"/>
      <c r="JMS399" s="56"/>
      <c r="JMT399" s="56"/>
      <c r="JMU399" s="56"/>
      <c r="JMV399" s="56"/>
      <c r="JMW399" s="56"/>
      <c r="JMX399" s="56"/>
      <c r="JMY399" s="56"/>
      <c r="JMZ399" s="56"/>
      <c r="JNA399" s="56"/>
      <c r="JNB399" s="56"/>
      <c r="JNC399" s="56"/>
      <c r="JND399" s="56"/>
      <c r="JNE399" s="56"/>
      <c r="JNF399" s="56"/>
      <c r="JNG399" s="56"/>
      <c r="JNH399" s="56"/>
      <c r="JNI399" s="56"/>
      <c r="JNJ399" s="56"/>
      <c r="JNK399" s="56"/>
      <c r="JNL399" s="56"/>
      <c r="JNM399" s="56"/>
      <c r="JNN399" s="56"/>
      <c r="JNO399" s="56"/>
      <c r="JNP399" s="56"/>
      <c r="JNQ399" s="56"/>
      <c r="JNR399" s="56"/>
      <c r="JNS399" s="56"/>
      <c r="JNT399" s="56"/>
      <c r="JNU399" s="56"/>
      <c r="JNV399" s="56"/>
      <c r="JNW399" s="56"/>
      <c r="JNX399" s="56"/>
      <c r="JNY399" s="56"/>
      <c r="JNZ399" s="56"/>
      <c r="JOA399" s="56"/>
      <c r="JOB399" s="56"/>
      <c r="JOC399" s="56"/>
      <c r="JOD399" s="56"/>
      <c r="JOE399" s="56"/>
      <c r="JOF399" s="56"/>
      <c r="JOG399" s="56"/>
      <c r="JOH399" s="56"/>
      <c r="JOI399" s="56"/>
      <c r="JOJ399" s="56"/>
      <c r="JOK399" s="56"/>
      <c r="JOL399" s="56"/>
      <c r="JOM399" s="56"/>
      <c r="JON399" s="56"/>
      <c r="JOO399" s="56"/>
      <c r="JOP399" s="56"/>
      <c r="JOQ399" s="56"/>
      <c r="JOR399" s="56"/>
      <c r="JOS399" s="56"/>
      <c r="JOT399" s="56"/>
      <c r="JOU399" s="56"/>
      <c r="JOV399" s="56"/>
      <c r="JOW399" s="56"/>
      <c r="JOX399" s="56"/>
      <c r="JOY399" s="56"/>
      <c r="JOZ399" s="56"/>
      <c r="JPA399" s="56"/>
      <c r="JPB399" s="56"/>
      <c r="JPC399" s="56"/>
      <c r="JPD399" s="56"/>
      <c r="JPE399" s="56"/>
      <c r="JPF399" s="56"/>
      <c r="JPG399" s="56"/>
      <c r="JPH399" s="56"/>
      <c r="JPI399" s="56"/>
      <c r="JPJ399" s="56"/>
      <c r="JPK399" s="56"/>
      <c r="JPL399" s="56"/>
      <c r="JPM399" s="56"/>
      <c r="JPN399" s="56"/>
      <c r="JPO399" s="56"/>
      <c r="JPP399" s="56"/>
      <c r="JPQ399" s="56"/>
      <c r="JPR399" s="56"/>
      <c r="JPS399" s="56"/>
      <c r="JPT399" s="56"/>
      <c r="JPU399" s="56"/>
      <c r="JPV399" s="56"/>
      <c r="JPW399" s="56"/>
      <c r="JPX399" s="56"/>
      <c r="JPY399" s="56"/>
      <c r="JPZ399" s="56"/>
      <c r="JQA399" s="56"/>
      <c r="JQB399" s="56"/>
      <c r="JQC399" s="56"/>
      <c r="JQD399" s="56"/>
      <c r="JQE399" s="56"/>
      <c r="JQF399" s="56"/>
      <c r="JQG399" s="56"/>
      <c r="JQH399" s="56"/>
      <c r="JQI399" s="56"/>
      <c r="JQJ399" s="56"/>
      <c r="JQK399" s="56"/>
      <c r="JQL399" s="56"/>
      <c r="JQM399" s="56"/>
      <c r="JQN399" s="56"/>
      <c r="JQO399" s="56"/>
      <c r="JQP399" s="56"/>
      <c r="JQQ399" s="56"/>
      <c r="JQR399" s="56"/>
      <c r="JQS399" s="56"/>
      <c r="JQT399" s="56"/>
      <c r="JQU399" s="56"/>
      <c r="JQV399" s="56"/>
      <c r="JQW399" s="56"/>
      <c r="JQX399" s="56"/>
      <c r="JQY399" s="56"/>
      <c r="JQZ399" s="56"/>
      <c r="JRA399" s="56"/>
      <c r="JRB399" s="56"/>
      <c r="JRC399" s="56"/>
      <c r="JRD399" s="56"/>
      <c r="JRE399" s="56"/>
      <c r="JRF399" s="56"/>
      <c r="JRG399" s="56"/>
      <c r="JRH399" s="56"/>
      <c r="JRI399" s="56"/>
      <c r="JRJ399" s="56"/>
      <c r="JRK399" s="56"/>
      <c r="JRL399" s="56"/>
      <c r="JRM399" s="56"/>
      <c r="JRN399" s="56"/>
      <c r="JRO399" s="56"/>
      <c r="JRP399" s="56"/>
      <c r="JRQ399" s="56"/>
      <c r="JRR399" s="56"/>
      <c r="JRS399" s="56"/>
      <c r="JRT399" s="56"/>
      <c r="JRU399" s="56"/>
      <c r="JRV399" s="56"/>
      <c r="JRW399" s="56"/>
      <c r="JRX399" s="56"/>
      <c r="JRY399" s="56"/>
      <c r="JRZ399" s="56"/>
      <c r="JSA399" s="56"/>
      <c r="JSB399" s="56"/>
      <c r="JSC399" s="56"/>
      <c r="JSD399" s="56"/>
      <c r="JSE399" s="56"/>
      <c r="JSF399" s="56"/>
      <c r="JSG399" s="56"/>
      <c r="JSH399" s="56"/>
      <c r="JSI399" s="56"/>
      <c r="JSJ399" s="56"/>
      <c r="JSK399" s="56"/>
      <c r="JSL399" s="56"/>
      <c r="JSM399" s="56"/>
      <c r="JSN399" s="56"/>
      <c r="JSO399" s="56"/>
      <c r="JSP399" s="56"/>
      <c r="JSQ399" s="56"/>
      <c r="JSR399" s="56"/>
      <c r="JSS399" s="56"/>
      <c r="JST399" s="56"/>
      <c r="JSU399" s="56"/>
      <c r="JSV399" s="56"/>
      <c r="JSW399" s="56"/>
      <c r="JSX399" s="56"/>
      <c r="JSY399" s="56"/>
      <c r="JSZ399" s="56"/>
      <c r="JTA399" s="56"/>
      <c r="JTB399" s="56"/>
      <c r="JTC399" s="56"/>
      <c r="JTD399" s="56"/>
      <c r="JTE399" s="56"/>
      <c r="JTF399" s="56"/>
      <c r="JTG399" s="56"/>
      <c r="JTH399" s="56"/>
      <c r="JTI399" s="56"/>
      <c r="JTJ399" s="56"/>
      <c r="JTK399" s="56"/>
      <c r="JTL399" s="56"/>
      <c r="JTM399" s="56"/>
      <c r="JTN399" s="56"/>
      <c r="JTO399" s="56"/>
      <c r="JTP399" s="56"/>
      <c r="JTQ399" s="56"/>
      <c r="JTR399" s="56"/>
      <c r="JTS399" s="56"/>
      <c r="JTT399" s="56"/>
      <c r="JTU399" s="56"/>
      <c r="JTV399" s="56"/>
      <c r="JTW399" s="56"/>
      <c r="JTX399" s="56"/>
      <c r="JTY399" s="56"/>
      <c r="JTZ399" s="56"/>
      <c r="JUA399" s="56"/>
      <c r="JUB399" s="56"/>
      <c r="JUC399" s="56"/>
      <c r="JUD399" s="56"/>
      <c r="JUE399" s="56"/>
      <c r="JUF399" s="56"/>
      <c r="JUG399" s="56"/>
      <c r="JUH399" s="56"/>
      <c r="JUI399" s="56"/>
      <c r="JUJ399" s="56"/>
      <c r="JUK399" s="56"/>
      <c r="JUL399" s="56"/>
      <c r="JUM399" s="56"/>
      <c r="JUN399" s="56"/>
      <c r="JUO399" s="56"/>
      <c r="JUP399" s="56"/>
      <c r="JUQ399" s="56"/>
      <c r="JUR399" s="56"/>
      <c r="JUS399" s="56"/>
      <c r="JUT399" s="56"/>
      <c r="JUU399" s="56"/>
      <c r="JUV399" s="56"/>
      <c r="JUW399" s="56"/>
      <c r="JUX399" s="56"/>
      <c r="JUY399" s="56"/>
      <c r="JUZ399" s="56"/>
      <c r="JVA399" s="56"/>
      <c r="JVB399" s="56"/>
      <c r="JVC399" s="56"/>
      <c r="JVD399" s="56"/>
      <c r="JVE399" s="56"/>
      <c r="JVF399" s="56"/>
      <c r="JVG399" s="56"/>
      <c r="JVH399" s="56"/>
      <c r="JVI399" s="56"/>
      <c r="JVJ399" s="56"/>
      <c r="JVK399" s="56"/>
      <c r="JVL399" s="56"/>
      <c r="JVM399" s="56"/>
      <c r="JVN399" s="56"/>
      <c r="JVO399" s="56"/>
      <c r="JVP399" s="56"/>
      <c r="JVQ399" s="56"/>
      <c r="JVR399" s="56"/>
      <c r="JVS399" s="56"/>
      <c r="JVT399" s="56"/>
      <c r="JVU399" s="56"/>
      <c r="JVV399" s="56"/>
      <c r="JVW399" s="56"/>
      <c r="JVX399" s="56"/>
      <c r="JVY399" s="56"/>
      <c r="JVZ399" s="56"/>
      <c r="JWA399" s="56"/>
      <c r="JWB399" s="56"/>
      <c r="JWC399" s="56"/>
      <c r="JWD399" s="56"/>
      <c r="JWE399" s="56"/>
      <c r="JWF399" s="56"/>
      <c r="JWG399" s="56"/>
      <c r="JWH399" s="56"/>
      <c r="JWI399" s="56"/>
      <c r="JWJ399" s="56"/>
      <c r="JWK399" s="56"/>
      <c r="JWL399" s="56"/>
      <c r="JWM399" s="56"/>
      <c r="JWN399" s="56"/>
      <c r="JWO399" s="56"/>
      <c r="JWP399" s="56"/>
      <c r="JWQ399" s="56"/>
      <c r="JWR399" s="56"/>
      <c r="JWS399" s="56"/>
      <c r="JWT399" s="56"/>
      <c r="JWU399" s="56"/>
      <c r="JWV399" s="56"/>
      <c r="JWW399" s="56"/>
      <c r="JWX399" s="56"/>
      <c r="JWY399" s="56"/>
      <c r="JWZ399" s="56"/>
      <c r="JXA399" s="56"/>
      <c r="JXB399" s="56"/>
      <c r="JXC399" s="56"/>
      <c r="JXD399" s="56"/>
      <c r="JXE399" s="56"/>
      <c r="JXF399" s="56"/>
      <c r="JXG399" s="56"/>
      <c r="JXH399" s="56"/>
      <c r="JXI399" s="56"/>
      <c r="JXJ399" s="56"/>
      <c r="JXK399" s="56"/>
      <c r="JXL399" s="56"/>
      <c r="JXM399" s="56"/>
      <c r="JXN399" s="56"/>
      <c r="JXO399" s="56"/>
      <c r="JXP399" s="56"/>
      <c r="JXQ399" s="56"/>
      <c r="JXR399" s="56"/>
      <c r="JXS399" s="56"/>
      <c r="JXT399" s="56"/>
      <c r="JXU399" s="56"/>
      <c r="JXV399" s="56"/>
      <c r="JXW399" s="56"/>
      <c r="JXX399" s="56"/>
      <c r="JXY399" s="56"/>
      <c r="JXZ399" s="56"/>
      <c r="JYA399" s="56"/>
      <c r="JYB399" s="56"/>
      <c r="JYC399" s="56"/>
      <c r="JYD399" s="56"/>
      <c r="JYE399" s="56"/>
      <c r="JYF399" s="56"/>
      <c r="JYG399" s="56"/>
      <c r="JYH399" s="56"/>
      <c r="JYI399" s="56"/>
      <c r="JYJ399" s="56"/>
      <c r="JYK399" s="56"/>
      <c r="JYL399" s="56"/>
      <c r="JYM399" s="56"/>
      <c r="JYN399" s="56"/>
      <c r="JYO399" s="56"/>
      <c r="JYP399" s="56"/>
      <c r="JYQ399" s="56"/>
      <c r="JYR399" s="56"/>
      <c r="JYS399" s="56"/>
      <c r="JYT399" s="56"/>
      <c r="JYU399" s="56"/>
      <c r="JYV399" s="56"/>
      <c r="JYW399" s="56"/>
      <c r="JYX399" s="56"/>
      <c r="JYY399" s="56"/>
      <c r="JYZ399" s="56"/>
      <c r="JZA399" s="56"/>
      <c r="JZB399" s="56"/>
      <c r="JZC399" s="56"/>
      <c r="JZD399" s="56"/>
      <c r="JZE399" s="56"/>
      <c r="JZF399" s="56"/>
      <c r="JZG399" s="56"/>
      <c r="JZH399" s="56"/>
      <c r="JZI399" s="56"/>
      <c r="JZJ399" s="56"/>
      <c r="JZK399" s="56"/>
      <c r="JZL399" s="56"/>
      <c r="JZM399" s="56"/>
      <c r="JZN399" s="56"/>
      <c r="JZO399" s="56"/>
      <c r="JZP399" s="56"/>
      <c r="JZQ399" s="56"/>
      <c r="JZR399" s="56"/>
      <c r="JZS399" s="56"/>
      <c r="JZT399" s="56"/>
      <c r="JZU399" s="56"/>
      <c r="JZV399" s="56"/>
      <c r="JZW399" s="56"/>
      <c r="JZX399" s="56"/>
      <c r="JZY399" s="56"/>
      <c r="JZZ399" s="56"/>
      <c r="KAA399" s="56"/>
      <c r="KAB399" s="56"/>
      <c r="KAC399" s="56"/>
      <c r="KAD399" s="56"/>
      <c r="KAE399" s="56"/>
      <c r="KAF399" s="56"/>
      <c r="KAG399" s="56"/>
      <c r="KAH399" s="56"/>
      <c r="KAI399" s="56"/>
      <c r="KAJ399" s="56"/>
      <c r="KAK399" s="56"/>
      <c r="KAL399" s="56"/>
      <c r="KAM399" s="56"/>
      <c r="KAN399" s="56"/>
      <c r="KAO399" s="56"/>
      <c r="KAP399" s="56"/>
      <c r="KAQ399" s="56"/>
      <c r="KAR399" s="56"/>
      <c r="KAS399" s="56"/>
      <c r="KAT399" s="56"/>
      <c r="KAU399" s="56"/>
      <c r="KAV399" s="56"/>
      <c r="KAW399" s="56"/>
      <c r="KAX399" s="56"/>
      <c r="KAY399" s="56"/>
      <c r="KAZ399" s="56"/>
      <c r="KBA399" s="56"/>
      <c r="KBB399" s="56"/>
      <c r="KBC399" s="56"/>
      <c r="KBD399" s="56"/>
      <c r="KBE399" s="56"/>
      <c r="KBF399" s="56"/>
      <c r="KBG399" s="56"/>
      <c r="KBH399" s="56"/>
      <c r="KBI399" s="56"/>
      <c r="KBJ399" s="56"/>
      <c r="KBK399" s="56"/>
      <c r="KBL399" s="56"/>
      <c r="KBM399" s="56"/>
      <c r="KBN399" s="56"/>
      <c r="KBO399" s="56"/>
      <c r="KBP399" s="56"/>
      <c r="KBQ399" s="56"/>
      <c r="KBR399" s="56"/>
      <c r="KBS399" s="56"/>
      <c r="KBT399" s="56"/>
      <c r="KBU399" s="56"/>
      <c r="KBV399" s="56"/>
      <c r="KBW399" s="56"/>
      <c r="KBX399" s="56"/>
      <c r="KBY399" s="56"/>
      <c r="KBZ399" s="56"/>
      <c r="KCA399" s="56"/>
      <c r="KCB399" s="56"/>
      <c r="KCC399" s="56"/>
      <c r="KCD399" s="56"/>
      <c r="KCE399" s="56"/>
      <c r="KCF399" s="56"/>
      <c r="KCG399" s="56"/>
      <c r="KCH399" s="56"/>
      <c r="KCI399" s="56"/>
      <c r="KCJ399" s="56"/>
      <c r="KCK399" s="56"/>
      <c r="KCL399" s="56"/>
      <c r="KCM399" s="56"/>
      <c r="KCN399" s="56"/>
      <c r="KCO399" s="56"/>
      <c r="KCP399" s="56"/>
      <c r="KCQ399" s="56"/>
      <c r="KCR399" s="56"/>
      <c r="KCS399" s="56"/>
      <c r="KCT399" s="56"/>
      <c r="KCU399" s="56"/>
      <c r="KCV399" s="56"/>
      <c r="KCW399" s="56"/>
      <c r="KCX399" s="56"/>
      <c r="KCY399" s="56"/>
      <c r="KCZ399" s="56"/>
      <c r="KDA399" s="56"/>
      <c r="KDB399" s="56"/>
      <c r="KDC399" s="56"/>
      <c r="KDD399" s="56"/>
      <c r="KDE399" s="56"/>
      <c r="KDF399" s="56"/>
      <c r="KDG399" s="56"/>
      <c r="KDH399" s="56"/>
      <c r="KDI399" s="56"/>
      <c r="KDJ399" s="56"/>
      <c r="KDK399" s="56"/>
      <c r="KDL399" s="56"/>
      <c r="KDM399" s="56"/>
      <c r="KDN399" s="56"/>
      <c r="KDO399" s="56"/>
      <c r="KDP399" s="56"/>
      <c r="KDQ399" s="56"/>
      <c r="KDR399" s="56"/>
      <c r="KDS399" s="56"/>
      <c r="KDT399" s="56"/>
      <c r="KDU399" s="56"/>
      <c r="KDV399" s="56"/>
      <c r="KDW399" s="56"/>
      <c r="KDX399" s="56"/>
      <c r="KDY399" s="56"/>
      <c r="KDZ399" s="56"/>
      <c r="KEA399" s="56"/>
      <c r="KEB399" s="56"/>
      <c r="KEC399" s="56"/>
      <c r="KED399" s="56"/>
      <c r="KEE399" s="56"/>
      <c r="KEF399" s="56"/>
      <c r="KEG399" s="56"/>
      <c r="KEH399" s="56"/>
      <c r="KEI399" s="56"/>
      <c r="KEJ399" s="56"/>
      <c r="KEK399" s="56"/>
      <c r="KEL399" s="56"/>
      <c r="KEM399" s="56"/>
      <c r="KEN399" s="56"/>
      <c r="KEO399" s="56"/>
      <c r="KEP399" s="56"/>
      <c r="KEQ399" s="56"/>
      <c r="KER399" s="56"/>
      <c r="KES399" s="56"/>
      <c r="KET399" s="56"/>
      <c r="KEU399" s="56"/>
      <c r="KEV399" s="56"/>
      <c r="KEW399" s="56"/>
      <c r="KEX399" s="56"/>
      <c r="KEY399" s="56"/>
      <c r="KEZ399" s="56"/>
      <c r="KFA399" s="56"/>
      <c r="KFB399" s="56"/>
      <c r="KFC399" s="56"/>
      <c r="KFD399" s="56"/>
      <c r="KFE399" s="56"/>
      <c r="KFF399" s="56"/>
      <c r="KFG399" s="56"/>
      <c r="KFH399" s="56"/>
      <c r="KFI399" s="56"/>
      <c r="KFJ399" s="56"/>
      <c r="KFK399" s="56"/>
      <c r="KFL399" s="56"/>
      <c r="KFM399" s="56"/>
      <c r="KFN399" s="56"/>
      <c r="KFO399" s="56"/>
      <c r="KFP399" s="56"/>
      <c r="KFQ399" s="56"/>
      <c r="KFR399" s="56"/>
      <c r="KFS399" s="56"/>
      <c r="KFT399" s="56"/>
      <c r="KFU399" s="56"/>
      <c r="KFV399" s="56"/>
      <c r="KFW399" s="56"/>
      <c r="KFX399" s="56"/>
      <c r="KFY399" s="56"/>
      <c r="KFZ399" s="56"/>
      <c r="KGA399" s="56"/>
      <c r="KGB399" s="56"/>
      <c r="KGC399" s="56"/>
      <c r="KGD399" s="56"/>
      <c r="KGE399" s="56"/>
      <c r="KGF399" s="56"/>
      <c r="KGG399" s="56"/>
      <c r="KGH399" s="56"/>
      <c r="KGI399" s="56"/>
      <c r="KGJ399" s="56"/>
      <c r="KGK399" s="56"/>
      <c r="KGL399" s="56"/>
      <c r="KGM399" s="56"/>
      <c r="KGN399" s="56"/>
      <c r="KGO399" s="56"/>
      <c r="KGP399" s="56"/>
      <c r="KGQ399" s="56"/>
      <c r="KGR399" s="56"/>
      <c r="KGS399" s="56"/>
      <c r="KGT399" s="56"/>
      <c r="KGU399" s="56"/>
      <c r="KGV399" s="56"/>
      <c r="KGW399" s="56"/>
      <c r="KGX399" s="56"/>
      <c r="KGY399" s="56"/>
      <c r="KGZ399" s="56"/>
      <c r="KHA399" s="56"/>
      <c r="KHB399" s="56"/>
      <c r="KHC399" s="56"/>
      <c r="KHD399" s="56"/>
      <c r="KHE399" s="56"/>
      <c r="KHF399" s="56"/>
      <c r="KHG399" s="56"/>
      <c r="KHH399" s="56"/>
      <c r="KHI399" s="56"/>
      <c r="KHJ399" s="56"/>
      <c r="KHK399" s="56"/>
      <c r="KHL399" s="56"/>
      <c r="KHM399" s="56"/>
      <c r="KHN399" s="56"/>
      <c r="KHO399" s="56"/>
      <c r="KHP399" s="56"/>
      <c r="KHQ399" s="56"/>
      <c r="KHR399" s="56"/>
      <c r="KHS399" s="56"/>
      <c r="KHT399" s="56"/>
      <c r="KHU399" s="56"/>
      <c r="KHV399" s="56"/>
      <c r="KHW399" s="56"/>
      <c r="KHX399" s="56"/>
      <c r="KHY399" s="56"/>
      <c r="KHZ399" s="56"/>
      <c r="KIA399" s="56"/>
      <c r="KIB399" s="56"/>
      <c r="KIC399" s="56"/>
      <c r="KID399" s="56"/>
      <c r="KIE399" s="56"/>
      <c r="KIF399" s="56"/>
      <c r="KIG399" s="56"/>
      <c r="KIH399" s="56"/>
      <c r="KII399" s="56"/>
      <c r="KIJ399" s="56"/>
      <c r="KIK399" s="56"/>
      <c r="KIL399" s="56"/>
      <c r="KIM399" s="56"/>
      <c r="KIN399" s="56"/>
      <c r="KIO399" s="56"/>
      <c r="KIP399" s="56"/>
      <c r="KIQ399" s="56"/>
      <c r="KIR399" s="56"/>
      <c r="KIS399" s="56"/>
      <c r="KIT399" s="56"/>
      <c r="KIU399" s="56"/>
      <c r="KIV399" s="56"/>
      <c r="KIW399" s="56"/>
      <c r="KIX399" s="56"/>
      <c r="KIY399" s="56"/>
      <c r="KIZ399" s="56"/>
      <c r="KJA399" s="56"/>
      <c r="KJB399" s="56"/>
      <c r="KJC399" s="56"/>
      <c r="KJD399" s="56"/>
      <c r="KJE399" s="56"/>
      <c r="KJF399" s="56"/>
      <c r="KJG399" s="56"/>
      <c r="KJH399" s="56"/>
      <c r="KJI399" s="56"/>
      <c r="KJJ399" s="56"/>
      <c r="KJK399" s="56"/>
      <c r="KJL399" s="56"/>
      <c r="KJM399" s="56"/>
      <c r="KJN399" s="56"/>
      <c r="KJO399" s="56"/>
      <c r="KJP399" s="56"/>
      <c r="KJQ399" s="56"/>
      <c r="KJR399" s="56"/>
      <c r="KJS399" s="56"/>
      <c r="KJT399" s="56"/>
      <c r="KJU399" s="56"/>
      <c r="KJV399" s="56"/>
      <c r="KJW399" s="56"/>
      <c r="KJX399" s="56"/>
      <c r="KJY399" s="56"/>
      <c r="KJZ399" s="56"/>
      <c r="KKA399" s="56"/>
      <c r="KKB399" s="56"/>
      <c r="KKC399" s="56"/>
      <c r="KKD399" s="56"/>
      <c r="KKE399" s="56"/>
      <c r="KKF399" s="56"/>
      <c r="KKG399" s="56"/>
      <c r="KKH399" s="56"/>
      <c r="KKI399" s="56"/>
      <c r="KKJ399" s="56"/>
      <c r="KKK399" s="56"/>
      <c r="KKL399" s="56"/>
      <c r="KKM399" s="56"/>
      <c r="KKN399" s="56"/>
      <c r="KKO399" s="56"/>
      <c r="KKP399" s="56"/>
      <c r="KKQ399" s="56"/>
      <c r="KKR399" s="56"/>
      <c r="KKS399" s="56"/>
      <c r="KKT399" s="56"/>
      <c r="KKU399" s="56"/>
      <c r="KKV399" s="56"/>
      <c r="KKW399" s="56"/>
      <c r="KKX399" s="56"/>
      <c r="KKY399" s="56"/>
      <c r="KKZ399" s="56"/>
      <c r="KLA399" s="56"/>
      <c r="KLB399" s="56"/>
      <c r="KLC399" s="56"/>
      <c r="KLD399" s="56"/>
      <c r="KLE399" s="56"/>
      <c r="KLF399" s="56"/>
      <c r="KLG399" s="56"/>
      <c r="KLH399" s="56"/>
      <c r="KLI399" s="56"/>
      <c r="KLJ399" s="56"/>
      <c r="KLK399" s="56"/>
      <c r="KLL399" s="56"/>
      <c r="KLM399" s="56"/>
      <c r="KLN399" s="56"/>
      <c r="KLO399" s="56"/>
      <c r="KLP399" s="56"/>
      <c r="KLQ399" s="56"/>
      <c r="KLR399" s="56"/>
      <c r="KLS399" s="56"/>
      <c r="KLT399" s="56"/>
      <c r="KLU399" s="56"/>
      <c r="KLV399" s="56"/>
      <c r="KLW399" s="56"/>
      <c r="KLX399" s="56"/>
      <c r="KLY399" s="56"/>
      <c r="KLZ399" s="56"/>
      <c r="KMA399" s="56"/>
      <c r="KMB399" s="56"/>
      <c r="KMC399" s="56"/>
      <c r="KMD399" s="56"/>
      <c r="KME399" s="56"/>
      <c r="KMF399" s="56"/>
      <c r="KMG399" s="56"/>
      <c r="KMH399" s="56"/>
      <c r="KMI399" s="56"/>
      <c r="KMJ399" s="56"/>
      <c r="KMK399" s="56"/>
      <c r="KML399" s="56"/>
      <c r="KMM399" s="56"/>
      <c r="KMN399" s="56"/>
      <c r="KMO399" s="56"/>
      <c r="KMP399" s="56"/>
      <c r="KMQ399" s="56"/>
      <c r="KMR399" s="56"/>
      <c r="KMS399" s="56"/>
      <c r="KMT399" s="56"/>
      <c r="KMU399" s="56"/>
      <c r="KMV399" s="56"/>
      <c r="KMW399" s="56"/>
      <c r="KMX399" s="56"/>
      <c r="KMY399" s="56"/>
      <c r="KMZ399" s="56"/>
      <c r="KNA399" s="56"/>
      <c r="KNB399" s="56"/>
      <c r="KNC399" s="56"/>
      <c r="KND399" s="56"/>
      <c r="KNE399" s="56"/>
      <c r="KNF399" s="56"/>
      <c r="KNG399" s="56"/>
      <c r="KNH399" s="56"/>
      <c r="KNI399" s="56"/>
      <c r="KNJ399" s="56"/>
      <c r="KNK399" s="56"/>
      <c r="KNL399" s="56"/>
      <c r="KNM399" s="56"/>
      <c r="KNN399" s="56"/>
      <c r="KNO399" s="56"/>
      <c r="KNP399" s="56"/>
      <c r="KNQ399" s="56"/>
      <c r="KNR399" s="56"/>
      <c r="KNS399" s="56"/>
      <c r="KNT399" s="56"/>
      <c r="KNU399" s="56"/>
      <c r="KNV399" s="56"/>
      <c r="KNW399" s="56"/>
      <c r="KNX399" s="56"/>
      <c r="KNY399" s="56"/>
      <c r="KNZ399" s="56"/>
      <c r="KOA399" s="56"/>
      <c r="KOB399" s="56"/>
      <c r="KOC399" s="56"/>
      <c r="KOD399" s="56"/>
      <c r="KOE399" s="56"/>
      <c r="KOF399" s="56"/>
      <c r="KOG399" s="56"/>
      <c r="KOH399" s="56"/>
      <c r="KOI399" s="56"/>
      <c r="KOJ399" s="56"/>
      <c r="KOK399" s="56"/>
      <c r="KOL399" s="56"/>
      <c r="KOM399" s="56"/>
      <c r="KON399" s="56"/>
      <c r="KOO399" s="56"/>
      <c r="KOP399" s="56"/>
      <c r="KOQ399" s="56"/>
      <c r="KOR399" s="56"/>
      <c r="KOS399" s="56"/>
      <c r="KOT399" s="56"/>
      <c r="KOU399" s="56"/>
      <c r="KOV399" s="56"/>
      <c r="KOW399" s="56"/>
      <c r="KOX399" s="56"/>
      <c r="KOY399" s="56"/>
      <c r="KOZ399" s="56"/>
      <c r="KPA399" s="56"/>
      <c r="KPB399" s="56"/>
      <c r="KPC399" s="56"/>
      <c r="KPD399" s="56"/>
      <c r="KPE399" s="56"/>
      <c r="KPF399" s="56"/>
      <c r="KPG399" s="56"/>
      <c r="KPH399" s="56"/>
      <c r="KPI399" s="56"/>
      <c r="KPJ399" s="56"/>
      <c r="KPK399" s="56"/>
      <c r="KPL399" s="56"/>
      <c r="KPM399" s="56"/>
      <c r="KPN399" s="56"/>
      <c r="KPO399" s="56"/>
      <c r="KPP399" s="56"/>
      <c r="KPQ399" s="56"/>
      <c r="KPR399" s="56"/>
      <c r="KPS399" s="56"/>
      <c r="KPT399" s="56"/>
      <c r="KPU399" s="56"/>
      <c r="KPV399" s="56"/>
      <c r="KPW399" s="56"/>
      <c r="KPX399" s="56"/>
      <c r="KPY399" s="56"/>
      <c r="KPZ399" s="56"/>
      <c r="KQA399" s="56"/>
      <c r="KQB399" s="56"/>
      <c r="KQC399" s="56"/>
      <c r="KQD399" s="56"/>
      <c r="KQE399" s="56"/>
      <c r="KQF399" s="56"/>
      <c r="KQG399" s="56"/>
      <c r="KQH399" s="56"/>
      <c r="KQI399" s="56"/>
      <c r="KQJ399" s="56"/>
      <c r="KQK399" s="56"/>
      <c r="KQL399" s="56"/>
      <c r="KQM399" s="56"/>
      <c r="KQN399" s="56"/>
      <c r="KQO399" s="56"/>
      <c r="KQP399" s="56"/>
      <c r="KQQ399" s="56"/>
      <c r="KQR399" s="56"/>
      <c r="KQS399" s="56"/>
      <c r="KQT399" s="56"/>
      <c r="KQU399" s="56"/>
      <c r="KQV399" s="56"/>
      <c r="KQW399" s="56"/>
      <c r="KQX399" s="56"/>
      <c r="KQY399" s="56"/>
      <c r="KQZ399" s="56"/>
      <c r="KRA399" s="56"/>
      <c r="KRB399" s="56"/>
      <c r="KRC399" s="56"/>
      <c r="KRD399" s="56"/>
      <c r="KRE399" s="56"/>
      <c r="KRF399" s="56"/>
      <c r="KRG399" s="56"/>
      <c r="KRH399" s="56"/>
      <c r="KRI399" s="56"/>
      <c r="KRJ399" s="56"/>
      <c r="KRK399" s="56"/>
      <c r="KRL399" s="56"/>
      <c r="KRM399" s="56"/>
      <c r="KRN399" s="56"/>
      <c r="KRO399" s="56"/>
      <c r="KRP399" s="56"/>
      <c r="KRQ399" s="56"/>
      <c r="KRR399" s="56"/>
      <c r="KRS399" s="56"/>
      <c r="KRT399" s="56"/>
      <c r="KRU399" s="56"/>
      <c r="KRV399" s="56"/>
      <c r="KRW399" s="56"/>
      <c r="KRX399" s="56"/>
      <c r="KRY399" s="56"/>
      <c r="KRZ399" s="56"/>
      <c r="KSA399" s="56"/>
      <c r="KSB399" s="56"/>
      <c r="KSC399" s="56"/>
      <c r="KSD399" s="56"/>
      <c r="KSE399" s="56"/>
      <c r="KSF399" s="56"/>
      <c r="KSG399" s="56"/>
      <c r="KSH399" s="56"/>
      <c r="KSI399" s="56"/>
      <c r="KSJ399" s="56"/>
      <c r="KSK399" s="56"/>
      <c r="KSL399" s="56"/>
      <c r="KSM399" s="56"/>
      <c r="KSN399" s="56"/>
      <c r="KSO399" s="56"/>
      <c r="KSP399" s="56"/>
      <c r="KSQ399" s="56"/>
      <c r="KSR399" s="56"/>
      <c r="KSS399" s="56"/>
      <c r="KST399" s="56"/>
      <c r="KSU399" s="56"/>
      <c r="KSV399" s="56"/>
      <c r="KSW399" s="56"/>
      <c r="KSX399" s="56"/>
      <c r="KSY399" s="56"/>
      <c r="KSZ399" s="56"/>
      <c r="KTA399" s="56"/>
      <c r="KTB399" s="56"/>
      <c r="KTC399" s="56"/>
      <c r="KTD399" s="56"/>
      <c r="KTE399" s="56"/>
      <c r="KTF399" s="56"/>
      <c r="KTG399" s="56"/>
      <c r="KTH399" s="56"/>
      <c r="KTI399" s="56"/>
      <c r="KTJ399" s="56"/>
      <c r="KTK399" s="56"/>
      <c r="KTL399" s="56"/>
      <c r="KTM399" s="56"/>
      <c r="KTN399" s="56"/>
      <c r="KTO399" s="56"/>
      <c r="KTP399" s="56"/>
      <c r="KTQ399" s="56"/>
      <c r="KTR399" s="56"/>
      <c r="KTS399" s="56"/>
      <c r="KTT399" s="56"/>
      <c r="KTU399" s="56"/>
      <c r="KTV399" s="56"/>
      <c r="KTW399" s="56"/>
      <c r="KTX399" s="56"/>
      <c r="KTY399" s="56"/>
      <c r="KTZ399" s="56"/>
      <c r="KUA399" s="56"/>
      <c r="KUB399" s="56"/>
      <c r="KUC399" s="56"/>
      <c r="KUD399" s="56"/>
      <c r="KUE399" s="56"/>
      <c r="KUF399" s="56"/>
      <c r="KUG399" s="56"/>
      <c r="KUH399" s="56"/>
      <c r="KUI399" s="56"/>
      <c r="KUJ399" s="56"/>
      <c r="KUK399" s="56"/>
      <c r="KUL399" s="56"/>
      <c r="KUM399" s="56"/>
      <c r="KUN399" s="56"/>
      <c r="KUO399" s="56"/>
      <c r="KUP399" s="56"/>
      <c r="KUQ399" s="56"/>
      <c r="KUR399" s="56"/>
      <c r="KUS399" s="56"/>
      <c r="KUT399" s="56"/>
      <c r="KUU399" s="56"/>
      <c r="KUV399" s="56"/>
      <c r="KUW399" s="56"/>
      <c r="KUX399" s="56"/>
      <c r="KUY399" s="56"/>
      <c r="KUZ399" s="56"/>
      <c r="KVA399" s="56"/>
      <c r="KVB399" s="56"/>
      <c r="KVC399" s="56"/>
      <c r="KVD399" s="56"/>
      <c r="KVE399" s="56"/>
      <c r="KVF399" s="56"/>
      <c r="KVG399" s="56"/>
      <c r="KVH399" s="56"/>
      <c r="KVI399" s="56"/>
      <c r="KVJ399" s="56"/>
      <c r="KVK399" s="56"/>
      <c r="KVL399" s="56"/>
      <c r="KVM399" s="56"/>
      <c r="KVN399" s="56"/>
      <c r="KVO399" s="56"/>
      <c r="KVP399" s="56"/>
      <c r="KVQ399" s="56"/>
      <c r="KVR399" s="56"/>
      <c r="KVS399" s="56"/>
      <c r="KVT399" s="56"/>
      <c r="KVU399" s="56"/>
      <c r="KVV399" s="56"/>
      <c r="KVW399" s="56"/>
      <c r="KVX399" s="56"/>
      <c r="KVY399" s="56"/>
      <c r="KVZ399" s="56"/>
      <c r="KWA399" s="56"/>
      <c r="KWB399" s="56"/>
      <c r="KWC399" s="56"/>
      <c r="KWD399" s="56"/>
      <c r="KWE399" s="56"/>
      <c r="KWF399" s="56"/>
      <c r="KWG399" s="56"/>
      <c r="KWH399" s="56"/>
      <c r="KWI399" s="56"/>
      <c r="KWJ399" s="56"/>
      <c r="KWK399" s="56"/>
      <c r="KWL399" s="56"/>
      <c r="KWM399" s="56"/>
      <c r="KWN399" s="56"/>
      <c r="KWO399" s="56"/>
      <c r="KWP399" s="56"/>
      <c r="KWQ399" s="56"/>
      <c r="KWR399" s="56"/>
      <c r="KWS399" s="56"/>
      <c r="KWT399" s="56"/>
      <c r="KWU399" s="56"/>
      <c r="KWV399" s="56"/>
      <c r="KWW399" s="56"/>
      <c r="KWX399" s="56"/>
      <c r="KWY399" s="56"/>
      <c r="KWZ399" s="56"/>
      <c r="KXA399" s="56"/>
      <c r="KXB399" s="56"/>
      <c r="KXC399" s="56"/>
      <c r="KXD399" s="56"/>
      <c r="KXE399" s="56"/>
      <c r="KXF399" s="56"/>
      <c r="KXG399" s="56"/>
      <c r="KXH399" s="56"/>
      <c r="KXI399" s="56"/>
      <c r="KXJ399" s="56"/>
      <c r="KXK399" s="56"/>
      <c r="KXL399" s="56"/>
      <c r="KXM399" s="56"/>
      <c r="KXN399" s="56"/>
      <c r="KXO399" s="56"/>
      <c r="KXP399" s="56"/>
      <c r="KXQ399" s="56"/>
      <c r="KXR399" s="56"/>
      <c r="KXS399" s="56"/>
      <c r="KXT399" s="56"/>
      <c r="KXU399" s="56"/>
      <c r="KXV399" s="56"/>
      <c r="KXW399" s="56"/>
      <c r="KXX399" s="56"/>
      <c r="KXY399" s="56"/>
      <c r="KXZ399" s="56"/>
      <c r="KYA399" s="56"/>
      <c r="KYB399" s="56"/>
      <c r="KYC399" s="56"/>
      <c r="KYD399" s="56"/>
      <c r="KYE399" s="56"/>
      <c r="KYF399" s="56"/>
      <c r="KYG399" s="56"/>
      <c r="KYH399" s="56"/>
      <c r="KYI399" s="56"/>
      <c r="KYJ399" s="56"/>
      <c r="KYK399" s="56"/>
      <c r="KYL399" s="56"/>
      <c r="KYM399" s="56"/>
      <c r="KYN399" s="56"/>
      <c r="KYO399" s="56"/>
      <c r="KYP399" s="56"/>
      <c r="KYQ399" s="56"/>
      <c r="KYR399" s="56"/>
      <c r="KYS399" s="56"/>
      <c r="KYT399" s="56"/>
      <c r="KYU399" s="56"/>
      <c r="KYV399" s="56"/>
      <c r="KYW399" s="56"/>
      <c r="KYX399" s="56"/>
      <c r="KYY399" s="56"/>
      <c r="KYZ399" s="56"/>
      <c r="KZA399" s="56"/>
      <c r="KZB399" s="56"/>
      <c r="KZC399" s="56"/>
      <c r="KZD399" s="56"/>
      <c r="KZE399" s="56"/>
      <c r="KZF399" s="56"/>
      <c r="KZG399" s="56"/>
      <c r="KZH399" s="56"/>
      <c r="KZI399" s="56"/>
      <c r="KZJ399" s="56"/>
      <c r="KZK399" s="56"/>
      <c r="KZL399" s="56"/>
      <c r="KZM399" s="56"/>
      <c r="KZN399" s="56"/>
      <c r="KZO399" s="56"/>
      <c r="KZP399" s="56"/>
      <c r="KZQ399" s="56"/>
      <c r="KZR399" s="56"/>
      <c r="KZS399" s="56"/>
      <c r="KZT399" s="56"/>
      <c r="KZU399" s="56"/>
      <c r="KZV399" s="56"/>
      <c r="KZW399" s="56"/>
      <c r="KZX399" s="56"/>
      <c r="KZY399" s="56"/>
      <c r="KZZ399" s="56"/>
      <c r="LAA399" s="56"/>
      <c r="LAB399" s="56"/>
      <c r="LAC399" s="56"/>
      <c r="LAD399" s="56"/>
      <c r="LAE399" s="56"/>
      <c r="LAF399" s="56"/>
      <c r="LAG399" s="56"/>
      <c r="LAH399" s="56"/>
      <c r="LAI399" s="56"/>
      <c r="LAJ399" s="56"/>
      <c r="LAK399" s="56"/>
      <c r="LAL399" s="56"/>
      <c r="LAM399" s="56"/>
      <c r="LAN399" s="56"/>
      <c r="LAO399" s="56"/>
      <c r="LAP399" s="56"/>
      <c r="LAQ399" s="56"/>
      <c r="LAR399" s="56"/>
      <c r="LAS399" s="56"/>
      <c r="LAT399" s="56"/>
      <c r="LAU399" s="56"/>
      <c r="LAV399" s="56"/>
      <c r="LAW399" s="56"/>
      <c r="LAX399" s="56"/>
      <c r="LAY399" s="56"/>
      <c r="LAZ399" s="56"/>
      <c r="LBA399" s="56"/>
      <c r="LBB399" s="56"/>
      <c r="LBC399" s="56"/>
      <c r="LBD399" s="56"/>
      <c r="LBE399" s="56"/>
      <c r="LBF399" s="56"/>
      <c r="LBG399" s="56"/>
      <c r="LBH399" s="56"/>
      <c r="LBI399" s="56"/>
      <c r="LBJ399" s="56"/>
      <c r="LBK399" s="56"/>
      <c r="LBL399" s="56"/>
      <c r="LBM399" s="56"/>
      <c r="LBN399" s="56"/>
      <c r="LBO399" s="56"/>
      <c r="LBP399" s="56"/>
      <c r="LBQ399" s="56"/>
      <c r="LBR399" s="56"/>
      <c r="LBS399" s="56"/>
      <c r="LBT399" s="56"/>
      <c r="LBU399" s="56"/>
      <c r="LBV399" s="56"/>
      <c r="LBW399" s="56"/>
      <c r="LBX399" s="56"/>
      <c r="LBY399" s="56"/>
      <c r="LBZ399" s="56"/>
      <c r="LCA399" s="56"/>
      <c r="LCB399" s="56"/>
      <c r="LCC399" s="56"/>
      <c r="LCD399" s="56"/>
      <c r="LCE399" s="56"/>
      <c r="LCF399" s="56"/>
      <c r="LCG399" s="56"/>
      <c r="LCH399" s="56"/>
      <c r="LCI399" s="56"/>
      <c r="LCJ399" s="56"/>
      <c r="LCK399" s="56"/>
      <c r="LCL399" s="56"/>
      <c r="LCM399" s="56"/>
      <c r="LCN399" s="56"/>
      <c r="LCO399" s="56"/>
      <c r="LCP399" s="56"/>
      <c r="LCQ399" s="56"/>
      <c r="LCR399" s="56"/>
      <c r="LCS399" s="56"/>
      <c r="LCT399" s="56"/>
      <c r="LCU399" s="56"/>
      <c r="LCV399" s="56"/>
      <c r="LCW399" s="56"/>
      <c r="LCX399" s="56"/>
      <c r="LCY399" s="56"/>
      <c r="LCZ399" s="56"/>
      <c r="LDA399" s="56"/>
      <c r="LDB399" s="56"/>
      <c r="LDC399" s="56"/>
      <c r="LDD399" s="56"/>
      <c r="LDE399" s="56"/>
      <c r="LDF399" s="56"/>
      <c r="LDG399" s="56"/>
      <c r="LDH399" s="56"/>
      <c r="LDI399" s="56"/>
      <c r="LDJ399" s="56"/>
      <c r="LDK399" s="56"/>
      <c r="LDL399" s="56"/>
      <c r="LDM399" s="56"/>
      <c r="LDN399" s="56"/>
      <c r="LDO399" s="56"/>
      <c r="LDP399" s="56"/>
      <c r="LDQ399" s="56"/>
      <c r="LDR399" s="56"/>
      <c r="LDS399" s="56"/>
      <c r="LDT399" s="56"/>
      <c r="LDU399" s="56"/>
      <c r="LDV399" s="56"/>
      <c r="LDW399" s="56"/>
      <c r="LDX399" s="56"/>
      <c r="LDY399" s="56"/>
      <c r="LDZ399" s="56"/>
      <c r="LEA399" s="56"/>
      <c r="LEB399" s="56"/>
      <c r="LEC399" s="56"/>
      <c r="LED399" s="56"/>
      <c r="LEE399" s="56"/>
      <c r="LEF399" s="56"/>
      <c r="LEG399" s="56"/>
      <c r="LEH399" s="56"/>
      <c r="LEI399" s="56"/>
      <c r="LEJ399" s="56"/>
      <c r="LEK399" s="56"/>
      <c r="LEL399" s="56"/>
      <c r="LEM399" s="56"/>
      <c r="LEN399" s="56"/>
      <c r="LEO399" s="56"/>
      <c r="LEP399" s="56"/>
      <c r="LEQ399" s="56"/>
      <c r="LER399" s="56"/>
      <c r="LES399" s="56"/>
      <c r="LET399" s="56"/>
      <c r="LEU399" s="56"/>
      <c r="LEV399" s="56"/>
      <c r="LEW399" s="56"/>
      <c r="LEX399" s="56"/>
      <c r="LEY399" s="56"/>
      <c r="LEZ399" s="56"/>
      <c r="LFA399" s="56"/>
      <c r="LFB399" s="56"/>
      <c r="LFC399" s="56"/>
      <c r="LFD399" s="56"/>
      <c r="LFE399" s="56"/>
      <c r="LFF399" s="56"/>
      <c r="LFG399" s="56"/>
      <c r="LFH399" s="56"/>
      <c r="LFI399" s="56"/>
      <c r="LFJ399" s="56"/>
      <c r="LFK399" s="56"/>
      <c r="LFL399" s="56"/>
      <c r="LFM399" s="56"/>
      <c r="LFN399" s="56"/>
      <c r="LFO399" s="56"/>
      <c r="LFP399" s="56"/>
      <c r="LFQ399" s="56"/>
      <c r="LFR399" s="56"/>
      <c r="LFS399" s="56"/>
      <c r="LFT399" s="56"/>
      <c r="LFU399" s="56"/>
      <c r="LFV399" s="56"/>
      <c r="LFW399" s="56"/>
      <c r="LFX399" s="56"/>
      <c r="LFY399" s="56"/>
      <c r="LFZ399" s="56"/>
      <c r="LGA399" s="56"/>
      <c r="LGB399" s="56"/>
      <c r="LGC399" s="56"/>
      <c r="LGD399" s="56"/>
      <c r="LGE399" s="56"/>
      <c r="LGF399" s="56"/>
      <c r="LGG399" s="56"/>
      <c r="LGH399" s="56"/>
      <c r="LGI399" s="56"/>
      <c r="LGJ399" s="56"/>
      <c r="LGK399" s="56"/>
      <c r="LGL399" s="56"/>
      <c r="LGM399" s="56"/>
      <c r="LGN399" s="56"/>
      <c r="LGO399" s="56"/>
      <c r="LGP399" s="56"/>
      <c r="LGQ399" s="56"/>
      <c r="LGR399" s="56"/>
      <c r="LGS399" s="56"/>
      <c r="LGT399" s="56"/>
      <c r="LGU399" s="56"/>
      <c r="LGV399" s="56"/>
      <c r="LGW399" s="56"/>
      <c r="LGX399" s="56"/>
      <c r="LGY399" s="56"/>
      <c r="LGZ399" s="56"/>
      <c r="LHA399" s="56"/>
      <c r="LHB399" s="56"/>
      <c r="LHC399" s="56"/>
      <c r="LHD399" s="56"/>
      <c r="LHE399" s="56"/>
      <c r="LHF399" s="56"/>
      <c r="LHG399" s="56"/>
      <c r="LHH399" s="56"/>
      <c r="LHI399" s="56"/>
      <c r="LHJ399" s="56"/>
      <c r="LHK399" s="56"/>
      <c r="LHL399" s="56"/>
      <c r="LHM399" s="56"/>
      <c r="LHN399" s="56"/>
      <c r="LHO399" s="56"/>
      <c r="LHP399" s="56"/>
      <c r="LHQ399" s="56"/>
      <c r="LHR399" s="56"/>
      <c r="LHS399" s="56"/>
      <c r="LHT399" s="56"/>
      <c r="LHU399" s="56"/>
      <c r="LHV399" s="56"/>
      <c r="LHW399" s="56"/>
      <c r="LHX399" s="56"/>
      <c r="LHY399" s="56"/>
      <c r="LHZ399" s="56"/>
      <c r="LIA399" s="56"/>
      <c r="LIB399" s="56"/>
      <c r="LIC399" s="56"/>
      <c r="LID399" s="56"/>
      <c r="LIE399" s="56"/>
      <c r="LIF399" s="56"/>
      <c r="LIG399" s="56"/>
      <c r="LIH399" s="56"/>
      <c r="LII399" s="56"/>
      <c r="LIJ399" s="56"/>
      <c r="LIK399" s="56"/>
      <c r="LIL399" s="56"/>
      <c r="LIM399" s="56"/>
      <c r="LIN399" s="56"/>
      <c r="LIO399" s="56"/>
      <c r="LIP399" s="56"/>
      <c r="LIQ399" s="56"/>
      <c r="LIR399" s="56"/>
      <c r="LIS399" s="56"/>
      <c r="LIT399" s="56"/>
      <c r="LIU399" s="56"/>
      <c r="LIV399" s="56"/>
      <c r="LIW399" s="56"/>
      <c r="LIX399" s="56"/>
      <c r="LIY399" s="56"/>
      <c r="LIZ399" s="56"/>
      <c r="LJA399" s="56"/>
      <c r="LJB399" s="56"/>
      <c r="LJC399" s="56"/>
      <c r="LJD399" s="56"/>
      <c r="LJE399" s="56"/>
      <c r="LJF399" s="56"/>
      <c r="LJG399" s="56"/>
      <c r="LJH399" s="56"/>
      <c r="LJI399" s="56"/>
      <c r="LJJ399" s="56"/>
      <c r="LJK399" s="56"/>
      <c r="LJL399" s="56"/>
      <c r="LJM399" s="56"/>
      <c r="LJN399" s="56"/>
      <c r="LJO399" s="56"/>
      <c r="LJP399" s="56"/>
      <c r="LJQ399" s="56"/>
      <c r="LJR399" s="56"/>
      <c r="LJS399" s="56"/>
      <c r="LJT399" s="56"/>
      <c r="LJU399" s="56"/>
      <c r="LJV399" s="56"/>
      <c r="LJW399" s="56"/>
      <c r="LJX399" s="56"/>
      <c r="LJY399" s="56"/>
      <c r="LJZ399" s="56"/>
      <c r="LKA399" s="56"/>
      <c r="LKB399" s="56"/>
      <c r="LKC399" s="56"/>
      <c r="LKD399" s="56"/>
      <c r="LKE399" s="56"/>
      <c r="LKF399" s="56"/>
      <c r="LKG399" s="56"/>
      <c r="LKH399" s="56"/>
      <c r="LKI399" s="56"/>
      <c r="LKJ399" s="56"/>
      <c r="LKK399" s="56"/>
      <c r="LKL399" s="56"/>
      <c r="LKM399" s="56"/>
      <c r="LKN399" s="56"/>
      <c r="LKO399" s="56"/>
      <c r="LKP399" s="56"/>
      <c r="LKQ399" s="56"/>
      <c r="LKR399" s="56"/>
      <c r="LKS399" s="56"/>
      <c r="LKT399" s="56"/>
      <c r="LKU399" s="56"/>
      <c r="LKV399" s="56"/>
      <c r="LKW399" s="56"/>
      <c r="LKX399" s="56"/>
      <c r="LKY399" s="56"/>
      <c r="LKZ399" s="56"/>
      <c r="LLA399" s="56"/>
      <c r="LLB399" s="56"/>
      <c r="LLC399" s="56"/>
      <c r="LLD399" s="56"/>
      <c r="LLE399" s="56"/>
      <c r="LLF399" s="56"/>
      <c r="LLG399" s="56"/>
      <c r="LLH399" s="56"/>
      <c r="LLI399" s="56"/>
      <c r="LLJ399" s="56"/>
      <c r="LLK399" s="56"/>
      <c r="LLL399" s="56"/>
      <c r="LLM399" s="56"/>
      <c r="LLN399" s="56"/>
      <c r="LLO399" s="56"/>
      <c r="LLP399" s="56"/>
      <c r="LLQ399" s="56"/>
      <c r="LLR399" s="56"/>
      <c r="LLS399" s="56"/>
      <c r="LLT399" s="56"/>
      <c r="LLU399" s="56"/>
      <c r="LLV399" s="56"/>
      <c r="LLW399" s="56"/>
      <c r="LLX399" s="56"/>
      <c r="LLY399" s="56"/>
      <c r="LLZ399" s="56"/>
      <c r="LMA399" s="56"/>
      <c r="LMB399" s="56"/>
      <c r="LMC399" s="56"/>
      <c r="LMD399" s="56"/>
      <c r="LME399" s="56"/>
      <c r="LMF399" s="56"/>
      <c r="LMG399" s="56"/>
      <c r="LMH399" s="56"/>
      <c r="LMI399" s="56"/>
      <c r="LMJ399" s="56"/>
      <c r="LMK399" s="56"/>
      <c r="LML399" s="56"/>
      <c r="LMM399" s="56"/>
      <c r="LMN399" s="56"/>
      <c r="LMO399" s="56"/>
      <c r="LMP399" s="56"/>
      <c r="LMQ399" s="56"/>
      <c r="LMR399" s="56"/>
      <c r="LMS399" s="56"/>
      <c r="LMT399" s="56"/>
      <c r="LMU399" s="56"/>
      <c r="LMV399" s="56"/>
      <c r="LMW399" s="56"/>
      <c r="LMX399" s="56"/>
      <c r="LMY399" s="56"/>
      <c r="LMZ399" s="56"/>
      <c r="LNA399" s="56"/>
      <c r="LNB399" s="56"/>
      <c r="LNC399" s="56"/>
      <c r="LND399" s="56"/>
      <c r="LNE399" s="56"/>
      <c r="LNF399" s="56"/>
      <c r="LNG399" s="56"/>
      <c r="LNH399" s="56"/>
      <c r="LNI399" s="56"/>
      <c r="LNJ399" s="56"/>
      <c r="LNK399" s="56"/>
      <c r="LNL399" s="56"/>
      <c r="LNM399" s="56"/>
      <c r="LNN399" s="56"/>
      <c r="LNO399" s="56"/>
      <c r="LNP399" s="56"/>
      <c r="LNQ399" s="56"/>
      <c r="LNR399" s="56"/>
      <c r="LNS399" s="56"/>
      <c r="LNT399" s="56"/>
      <c r="LNU399" s="56"/>
      <c r="LNV399" s="56"/>
      <c r="LNW399" s="56"/>
      <c r="LNX399" s="56"/>
      <c r="LNY399" s="56"/>
      <c r="LNZ399" s="56"/>
      <c r="LOA399" s="56"/>
      <c r="LOB399" s="56"/>
      <c r="LOC399" s="56"/>
      <c r="LOD399" s="56"/>
      <c r="LOE399" s="56"/>
      <c r="LOF399" s="56"/>
      <c r="LOG399" s="56"/>
      <c r="LOH399" s="56"/>
      <c r="LOI399" s="56"/>
      <c r="LOJ399" s="56"/>
      <c r="LOK399" s="56"/>
      <c r="LOL399" s="56"/>
      <c r="LOM399" s="56"/>
      <c r="LON399" s="56"/>
      <c r="LOO399" s="56"/>
      <c r="LOP399" s="56"/>
      <c r="LOQ399" s="56"/>
      <c r="LOR399" s="56"/>
      <c r="LOS399" s="56"/>
      <c r="LOT399" s="56"/>
      <c r="LOU399" s="56"/>
      <c r="LOV399" s="56"/>
      <c r="LOW399" s="56"/>
      <c r="LOX399" s="56"/>
      <c r="LOY399" s="56"/>
      <c r="LOZ399" s="56"/>
      <c r="LPA399" s="56"/>
      <c r="LPB399" s="56"/>
      <c r="LPC399" s="56"/>
      <c r="LPD399" s="56"/>
      <c r="LPE399" s="56"/>
      <c r="LPF399" s="56"/>
      <c r="LPG399" s="56"/>
      <c r="LPH399" s="56"/>
      <c r="LPI399" s="56"/>
      <c r="LPJ399" s="56"/>
      <c r="LPK399" s="56"/>
      <c r="LPL399" s="56"/>
      <c r="LPM399" s="56"/>
      <c r="LPN399" s="56"/>
      <c r="LPO399" s="56"/>
      <c r="LPP399" s="56"/>
      <c r="LPQ399" s="56"/>
      <c r="LPR399" s="56"/>
      <c r="LPS399" s="56"/>
      <c r="LPT399" s="56"/>
      <c r="LPU399" s="56"/>
      <c r="LPV399" s="56"/>
      <c r="LPW399" s="56"/>
      <c r="LPX399" s="56"/>
      <c r="LPY399" s="56"/>
      <c r="LPZ399" s="56"/>
      <c r="LQA399" s="56"/>
      <c r="LQB399" s="56"/>
      <c r="LQC399" s="56"/>
      <c r="LQD399" s="56"/>
      <c r="LQE399" s="56"/>
      <c r="LQF399" s="56"/>
      <c r="LQG399" s="56"/>
      <c r="LQH399" s="56"/>
      <c r="LQI399" s="56"/>
      <c r="LQJ399" s="56"/>
      <c r="LQK399" s="56"/>
      <c r="LQL399" s="56"/>
      <c r="LQM399" s="56"/>
      <c r="LQN399" s="56"/>
      <c r="LQO399" s="56"/>
      <c r="LQP399" s="56"/>
      <c r="LQQ399" s="56"/>
      <c r="LQR399" s="56"/>
      <c r="LQS399" s="56"/>
      <c r="LQT399" s="56"/>
      <c r="LQU399" s="56"/>
      <c r="LQV399" s="56"/>
      <c r="LQW399" s="56"/>
      <c r="LQX399" s="56"/>
      <c r="LQY399" s="56"/>
      <c r="LQZ399" s="56"/>
      <c r="LRA399" s="56"/>
      <c r="LRB399" s="56"/>
      <c r="LRC399" s="56"/>
      <c r="LRD399" s="56"/>
      <c r="LRE399" s="56"/>
      <c r="LRF399" s="56"/>
      <c r="LRG399" s="56"/>
      <c r="LRH399" s="56"/>
      <c r="LRI399" s="56"/>
      <c r="LRJ399" s="56"/>
      <c r="LRK399" s="56"/>
      <c r="LRL399" s="56"/>
      <c r="LRM399" s="56"/>
      <c r="LRN399" s="56"/>
      <c r="LRO399" s="56"/>
      <c r="LRP399" s="56"/>
      <c r="LRQ399" s="56"/>
      <c r="LRR399" s="56"/>
      <c r="LRS399" s="56"/>
      <c r="LRT399" s="56"/>
      <c r="LRU399" s="56"/>
      <c r="LRV399" s="56"/>
      <c r="LRW399" s="56"/>
      <c r="LRX399" s="56"/>
      <c r="LRY399" s="56"/>
      <c r="LRZ399" s="56"/>
      <c r="LSA399" s="56"/>
      <c r="LSB399" s="56"/>
      <c r="LSC399" s="56"/>
      <c r="LSD399" s="56"/>
      <c r="LSE399" s="56"/>
      <c r="LSF399" s="56"/>
      <c r="LSG399" s="56"/>
      <c r="LSH399" s="56"/>
      <c r="LSI399" s="56"/>
      <c r="LSJ399" s="56"/>
      <c r="LSK399" s="56"/>
      <c r="LSL399" s="56"/>
      <c r="LSM399" s="56"/>
      <c r="LSN399" s="56"/>
      <c r="LSO399" s="56"/>
      <c r="LSP399" s="56"/>
      <c r="LSQ399" s="56"/>
      <c r="LSR399" s="56"/>
      <c r="LSS399" s="56"/>
      <c r="LST399" s="56"/>
      <c r="LSU399" s="56"/>
      <c r="LSV399" s="56"/>
      <c r="LSW399" s="56"/>
      <c r="LSX399" s="56"/>
      <c r="LSY399" s="56"/>
      <c r="LSZ399" s="56"/>
      <c r="LTA399" s="56"/>
      <c r="LTB399" s="56"/>
      <c r="LTC399" s="56"/>
      <c r="LTD399" s="56"/>
      <c r="LTE399" s="56"/>
      <c r="LTF399" s="56"/>
      <c r="LTG399" s="56"/>
      <c r="LTH399" s="56"/>
      <c r="LTI399" s="56"/>
      <c r="LTJ399" s="56"/>
      <c r="LTK399" s="56"/>
      <c r="LTL399" s="56"/>
      <c r="LTM399" s="56"/>
      <c r="LTN399" s="56"/>
      <c r="LTO399" s="56"/>
      <c r="LTP399" s="56"/>
      <c r="LTQ399" s="56"/>
      <c r="LTR399" s="56"/>
      <c r="LTS399" s="56"/>
      <c r="LTT399" s="56"/>
      <c r="LTU399" s="56"/>
      <c r="LTV399" s="56"/>
      <c r="LTW399" s="56"/>
      <c r="LTX399" s="56"/>
      <c r="LTY399" s="56"/>
      <c r="LTZ399" s="56"/>
      <c r="LUA399" s="56"/>
      <c r="LUB399" s="56"/>
      <c r="LUC399" s="56"/>
      <c r="LUD399" s="56"/>
      <c r="LUE399" s="56"/>
      <c r="LUF399" s="56"/>
      <c r="LUG399" s="56"/>
      <c r="LUH399" s="56"/>
      <c r="LUI399" s="56"/>
      <c r="LUJ399" s="56"/>
      <c r="LUK399" s="56"/>
      <c r="LUL399" s="56"/>
      <c r="LUM399" s="56"/>
      <c r="LUN399" s="56"/>
      <c r="LUO399" s="56"/>
      <c r="LUP399" s="56"/>
      <c r="LUQ399" s="56"/>
      <c r="LUR399" s="56"/>
      <c r="LUS399" s="56"/>
      <c r="LUT399" s="56"/>
      <c r="LUU399" s="56"/>
      <c r="LUV399" s="56"/>
      <c r="LUW399" s="56"/>
      <c r="LUX399" s="56"/>
      <c r="LUY399" s="56"/>
      <c r="LUZ399" s="56"/>
      <c r="LVA399" s="56"/>
      <c r="LVB399" s="56"/>
      <c r="LVC399" s="56"/>
      <c r="LVD399" s="56"/>
      <c r="LVE399" s="56"/>
      <c r="LVF399" s="56"/>
      <c r="LVG399" s="56"/>
      <c r="LVH399" s="56"/>
      <c r="LVI399" s="56"/>
      <c r="LVJ399" s="56"/>
      <c r="LVK399" s="56"/>
      <c r="LVL399" s="56"/>
      <c r="LVM399" s="56"/>
      <c r="LVN399" s="56"/>
      <c r="LVO399" s="56"/>
      <c r="LVP399" s="56"/>
      <c r="LVQ399" s="56"/>
      <c r="LVR399" s="56"/>
      <c r="LVS399" s="56"/>
      <c r="LVT399" s="56"/>
      <c r="LVU399" s="56"/>
      <c r="LVV399" s="56"/>
      <c r="LVW399" s="56"/>
      <c r="LVX399" s="56"/>
      <c r="LVY399" s="56"/>
      <c r="LVZ399" s="56"/>
      <c r="LWA399" s="56"/>
      <c r="LWB399" s="56"/>
      <c r="LWC399" s="56"/>
      <c r="LWD399" s="56"/>
      <c r="LWE399" s="56"/>
      <c r="LWF399" s="56"/>
      <c r="LWG399" s="56"/>
      <c r="LWH399" s="56"/>
      <c r="LWI399" s="56"/>
      <c r="LWJ399" s="56"/>
      <c r="LWK399" s="56"/>
      <c r="LWL399" s="56"/>
      <c r="LWM399" s="56"/>
      <c r="LWN399" s="56"/>
      <c r="LWO399" s="56"/>
      <c r="LWP399" s="56"/>
      <c r="LWQ399" s="56"/>
      <c r="LWR399" s="56"/>
      <c r="LWS399" s="56"/>
      <c r="LWT399" s="56"/>
      <c r="LWU399" s="56"/>
      <c r="LWV399" s="56"/>
      <c r="LWW399" s="56"/>
      <c r="LWX399" s="56"/>
      <c r="LWY399" s="56"/>
      <c r="LWZ399" s="56"/>
      <c r="LXA399" s="56"/>
      <c r="LXB399" s="56"/>
      <c r="LXC399" s="56"/>
      <c r="LXD399" s="56"/>
      <c r="LXE399" s="56"/>
      <c r="LXF399" s="56"/>
      <c r="LXG399" s="56"/>
      <c r="LXH399" s="56"/>
      <c r="LXI399" s="56"/>
      <c r="LXJ399" s="56"/>
      <c r="LXK399" s="56"/>
      <c r="LXL399" s="56"/>
      <c r="LXM399" s="56"/>
      <c r="LXN399" s="56"/>
      <c r="LXO399" s="56"/>
      <c r="LXP399" s="56"/>
      <c r="LXQ399" s="56"/>
      <c r="LXR399" s="56"/>
      <c r="LXS399" s="56"/>
      <c r="LXT399" s="56"/>
      <c r="LXU399" s="56"/>
      <c r="LXV399" s="56"/>
      <c r="LXW399" s="56"/>
      <c r="LXX399" s="56"/>
      <c r="LXY399" s="56"/>
      <c r="LXZ399" s="56"/>
      <c r="LYA399" s="56"/>
      <c r="LYB399" s="56"/>
      <c r="LYC399" s="56"/>
      <c r="LYD399" s="56"/>
      <c r="LYE399" s="56"/>
      <c r="LYF399" s="56"/>
      <c r="LYG399" s="56"/>
      <c r="LYH399" s="56"/>
      <c r="LYI399" s="56"/>
      <c r="LYJ399" s="56"/>
      <c r="LYK399" s="56"/>
      <c r="LYL399" s="56"/>
      <c r="LYM399" s="56"/>
      <c r="LYN399" s="56"/>
      <c r="LYO399" s="56"/>
      <c r="LYP399" s="56"/>
      <c r="LYQ399" s="56"/>
      <c r="LYR399" s="56"/>
      <c r="LYS399" s="56"/>
      <c r="LYT399" s="56"/>
      <c r="LYU399" s="56"/>
      <c r="LYV399" s="56"/>
      <c r="LYW399" s="56"/>
      <c r="LYX399" s="56"/>
      <c r="LYY399" s="56"/>
      <c r="LYZ399" s="56"/>
      <c r="LZA399" s="56"/>
      <c r="LZB399" s="56"/>
      <c r="LZC399" s="56"/>
      <c r="LZD399" s="56"/>
      <c r="LZE399" s="56"/>
      <c r="LZF399" s="56"/>
      <c r="LZG399" s="56"/>
      <c r="LZH399" s="56"/>
      <c r="LZI399" s="56"/>
      <c r="LZJ399" s="56"/>
      <c r="LZK399" s="56"/>
      <c r="LZL399" s="56"/>
      <c r="LZM399" s="56"/>
      <c r="LZN399" s="56"/>
      <c r="LZO399" s="56"/>
      <c r="LZP399" s="56"/>
      <c r="LZQ399" s="56"/>
      <c r="LZR399" s="56"/>
      <c r="LZS399" s="56"/>
      <c r="LZT399" s="56"/>
      <c r="LZU399" s="56"/>
      <c r="LZV399" s="56"/>
      <c r="LZW399" s="56"/>
      <c r="LZX399" s="56"/>
      <c r="LZY399" s="56"/>
      <c r="LZZ399" s="56"/>
      <c r="MAA399" s="56"/>
      <c r="MAB399" s="56"/>
      <c r="MAC399" s="56"/>
      <c r="MAD399" s="56"/>
      <c r="MAE399" s="56"/>
      <c r="MAF399" s="56"/>
      <c r="MAG399" s="56"/>
      <c r="MAH399" s="56"/>
      <c r="MAI399" s="56"/>
      <c r="MAJ399" s="56"/>
      <c r="MAK399" s="56"/>
      <c r="MAL399" s="56"/>
      <c r="MAM399" s="56"/>
      <c r="MAN399" s="56"/>
      <c r="MAO399" s="56"/>
      <c r="MAP399" s="56"/>
      <c r="MAQ399" s="56"/>
      <c r="MAR399" s="56"/>
      <c r="MAS399" s="56"/>
      <c r="MAT399" s="56"/>
      <c r="MAU399" s="56"/>
      <c r="MAV399" s="56"/>
      <c r="MAW399" s="56"/>
      <c r="MAX399" s="56"/>
      <c r="MAY399" s="56"/>
      <c r="MAZ399" s="56"/>
      <c r="MBA399" s="56"/>
      <c r="MBB399" s="56"/>
      <c r="MBC399" s="56"/>
      <c r="MBD399" s="56"/>
      <c r="MBE399" s="56"/>
      <c r="MBF399" s="56"/>
      <c r="MBG399" s="56"/>
      <c r="MBH399" s="56"/>
      <c r="MBI399" s="56"/>
      <c r="MBJ399" s="56"/>
      <c r="MBK399" s="56"/>
      <c r="MBL399" s="56"/>
      <c r="MBM399" s="56"/>
      <c r="MBN399" s="56"/>
      <c r="MBO399" s="56"/>
      <c r="MBP399" s="56"/>
      <c r="MBQ399" s="56"/>
      <c r="MBR399" s="56"/>
      <c r="MBS399" s="56"/>
      <c r="MBT399" s="56"/>
      <c r="MBU399" s="56"/>
      <c r="MBV399" s="56"/>
      <c r="MBW399" s="56"/>
      <c r="MBX399" s="56"/>
      <c r="MBY399" s="56"/>
      <c r="MBZ399" s="56"/>
      <c r="MCA399" s="56"/>
      <c r="MCB399" s="56"/>
      <c r="MCC399" s="56"/>
      <c r="MCD399" s="56"/>
      <c r="MCE399" s="56"/>
      <c r="MCF399" s="56"/>
      <c r="MCG399" s="56"/>
      <c r="MCH399" s="56"/>
      <c r="MCI399" s="56"/>
      <c r="MCJ399" s="56"/>
      <c r="MCK399" s="56"/>
      <c r="MCL399" s="56"/>
      <c r="MCM399" s="56"/>
      <c r="MCN399" s="56"/>
      <c r="MCO399" s="56"/>
      <c r="MCP399" s="56"/>
      <c r="MCQ399" s="56"/>
      <c r="MCR399" s="56"/>
      <c r="MCS399" s="56"/>
      <c r="MCT399" s="56"/>
      <c r="MCU399" s="56"/>
      <c r="MCV399" s="56"/>
      <c r="MCW399" s="56"/>
      <c r="MCX399" s="56"/>
      <c r="MCY399" s="56"/>
      <c r="MCZ399" s="56"/>
      <c r="MDA399" s="56"/>
      <c r="MDB399" s="56"/>
      <c r="MDC399" s="56"/>
      <c r="MDD399" s="56"/>
      <c r="MDE399" s="56"/>
      <c r="MDF399" s="56"/>
      <c r="MDG399" s="56"/>
      <c r="MDH399" s="56"/>
      <c r="MDI399" s="56"/>
      <c r="MDJ399" s="56"/>
      <c r="MDK399" s="56"/>
      <c r="MDL399" s="56"/>
      <c r="MDM399" s="56"/>
      <c r="MDN399" s="56"/>
      <c r="MDO399" s="56"/>
      <c r="MDP399" s="56"/>
      <c r="MDQ399" s="56"/>
      <c r="MDR399" s="56"/>
      <c r="MDS399" s="56"/>
      <c r="MDT399" s="56"/>
      <c r="MDU399" s="56"/>
      <c r="MDV399" s="56"/>
      <c r="MDW399" s="56"/>
      <c r="MDX399" s="56"/>
      <c r="MDY399" s="56"/>
      <c r="MDZ399" s="56"/>
      <c r="MEA399" s="56"/>
      <c r="MEB399" s="56"/>
      <c r="MEC399" s="56"/>
      <c r="MED399" s="56"/>
      <c r="MEE399" s="56"/>
      <c r="MEF399" s="56"/>
      <c r="MEG399" s="56"/>
      <c r="MEH399" s="56"/>
      <c r="MEI399" s="56"/>
      <c r="MEJ399" s="56"/>
      <c r="MEK399" s="56"/>
      <c r="MEL399" s="56"/>
      <c r="MEM399" s="56"/>
      <c r="MEN399" s="56"/>
      <c r="MEO399" s="56"/>
      <c r="MEP399" s="56"/>
      <c r="MEQ399" s="56"/>
      <c r="MER399" s="56"/>
      <c r="MES399" s="56"/>
      <c r="MET399" s="56"/>
      <c r="MEU399" s="56"/>
      <c r="MEV399" s="56"/>
      <c r="MEW399" s="56"/>
      <c r="MEX399" s="56"/>
      <c r="MEY399" s="56"/>
      <c r="MEZ399" s="56"/>
      <c r="MFA399" s="56"/>
      <c r="MFB399" s="56"/>
      <c r="MFC399" s="56"/>
      <c r="MFD399" s="56"/>
      <c r="MFE399" s="56"/>
      <c r="MFF399" s="56"/>
      <c r="MFG399" s="56"/>
      <c r="MFH399" s="56"/>
      <c r="MFI399" s="56"/>
      <c r="MFJ399" s="56"/>
      <c r="MFK399" s="56"/>
      <c r="MFL399" s="56"/>
      <c r="MFM399" s="56"/>
      <c r="MFN399" s="56"/>
      <c r="MFO399" s="56"/>
      <c r="MFP399" s="56"/>
      <c r="MFQ399" s="56"/>
      <c r="MFR399" s="56"/>
      <c r="MFS399" s="56"/>
      <c r="MFT399" s="56"/>
      <c r="MFU399" s="56"/>
      <c r="MFV399" s="56"/>
      <c r="MFW399" s="56"/>
      <c r="MFX399" s="56"/>
      <c r="MFY399" s="56"/>
      <c r="MFZ399" s="56"/>
      <c r="MGA399" s="56"/>
      <c r="MGB399" s="56"/>
      <c r="MGC399" s="56"/>
      <c r="MGD399" s="56"/>
      <c r="MGE399" s="56"/>
      <c r="MGF399" s="56"/>
      <c r="MGG399" s="56"/>
      <c r="MGH399" s="56"/>
      <c r="MGI399" s="56"/>
      <c r="MGJ399" s="56"/>
      <c r="MGK399" s="56"/>
      <c r="MGL399" s="56"/>
      <c r="MGM399" s="56"/>
      <c r="MGN399" s="56"/>
      <c r="MGO399" s="56"/>
      <c r="MGP399" s="56"/>
      <c r="MGQ399" s="56"/>
      <c r="MGR399" s="56"/>
      <c r="MGS399" s="56"/>
      <c r="MGT399" s="56"/>
      <c r="MGU399" s="56"/>
      <c r="MGV399" s="56"/>
      <c r="MGW399" s="56"/>
      <c r="MGX399" s="56"/>
      <c r="MGY399" s="56"/>
      <c r="MGZ399" s="56"/>
      <c r="MHA399" s="56"/>
      <c r="MHB399" s="56"/>
      <c r="MHC399" s="56"/>
      <c r="MHD399" s="56"/>
      <c r="MHE399" s="56"/>
      <c r="MHF399" s="56"/>
      <c r="MHG399" s="56"/>
      <c r="MHH399" s="56"/>
      <c r="MHI399" s="56"/>
      <c r="MHJ399" s="56"/>
      <c r="MHK399" s="56"/>
      <c r="MHL399" s="56"/>
      <c r="MHM399" s="56"/>
      <c r="MHN399" s="56"/>
      <c r="MHO399" s="56"/>
      <c r="MHP399" s="56"/>
      <c r="MHQ399" s="56"/>
      <c r="MHR399" s="56"/>
      <c r="MHS399" s="56"/>
      <c r="MHT399" s="56"/>
      <c r="MHU399" s="56"/>
      <c r="MHV399" s="56"/>
      <c r="MHW399" s="56"/>
      <c r="MHX399" s="56"/>
      <c r="MHY399" s="56"/>
      <c r="MHZ399" s="56"/>
      <c r="MIA399" s="56"/>
      <c r="MIB399" s="56"/>
      <c r="MIC399" s="56"/>
      <c r="MID399" s="56"/>
      <c r="MIE399" s="56"/>
      <c r="MIF399" s="56"/>
      <c r="MIG399" s="56"/>
      <c r="MIH399" s="56"/>
      <c r="MII399" s="56"/>
      <c r="MIJ399" s="56"/>
      <c r="MIK399" s="56"/>
      <c r="MIL399" s="56"/>
      <c r="MIM399" s="56"/>
      <c r="MIN399" s="56"/>
      <c r="MIO399" s="56"/>
      <c r="MIP399" s="56"/>
      <c r="MIQ399" s="56"/>
      <c r="MIR399" s="56"/>
      <c r="MIS399" s="56"/>
      <c r="MIT399" s="56"/>
      <c r="MIU399" s="56"/>
      <c r="MIV399" s="56"/>
      <c r="MIW399" s="56"/>
      <c r="MIX399" s="56"/>
      <c r="MIY399" s="56"/>
      <c r="MIZ399" s="56"/>
      <c r="MJA399" s="56"/>
      <c r="MJB399" s="56"/>
      <c r="MJC399" s="56"/>
      <c r="MJD399" s="56"/>
      <c r="MJE399" s="56"/>
      <c r="MJF399" s="56"/>
      <c r="MJG399" s="56"/>
      <c r="MJH399" s="56"/>
      <c r="MJI399" s="56"/>
      <c r="MJJ399" s="56"/>
      <c r="MJK399" s="56"/>
      <c r="MJL399" s="56"/>
      <c r="MJM399" s="56"/>
      <c r="MJN399" s="56"/>
      <c r="MJO399" s="56"/>
      <c r="MJP399" s="56"/>
      <c r="MJQ399" s="56"/>
      <c r="MJR399" s="56"/>
      <c r="MJS399" s="56"/>
      <c r="MJT399" s="56"/>
      <c r="MJU399" s="56"/>
      <c r="MJV399" s="56"/>
      <c r="MJW399" s="56"/>
      <c r="MJX399" s="56"/>
      <c r="MJY399" s="56"/>
      <c r="MJZ399" s="56"/>
      <c r="MKA399" s="56"/>
      <c r="MKB399" s="56"/>
      <c r="MKC399" s="56"/>
      <c r="MKD399" s="56"/>
      <c r="MKE399" s="56"/>
      <c r="MKF399" s="56"/>
      <c r="MKG399" s="56"/>
      <c r="MKH399" s="56"/>
      <c r="MKI399" s="56"/>
      <c r="MKJ399" s="56"/>
      <c r="MKK399" s="56"/>
      <c r="MKL399" s="56"/>
      <c r="MKM399" s="56"/>
      <c r="MKN399" s="56"/>
      <c r="MKO399" s="56"/>
      <c r="MKP399" s="56"/>
      <c r="MKQ399" s="56"/>
      <c r="MKR399" s="56"/>
      <c r="MKS399" s="56"/>
      <c r="MKT399" s="56"/>
      <c r="MKU399" s="56"/>
      <c r="MKV399" s="56"/>
      <c r="MKW399" s="56"/>
      <c r="MKX399" s="56"/>
      <c r="MKY399" s="56"/>
      <c r="MKZ399" s="56"/>
      <c r="MLA399" s="56"/>
      <c r="MLB399" s="56"/>
      <c r="MLC399" s="56"/>
      <c r="MLD399" s="56"/>
      <c r="MLE399" s="56"/>
      <c r="MLF399" s="56"/>
      <c r="MLG399" s="56"/>
      <c r="MLH399" s="56"/>
      <c r="MLI399" s="56"/>
      <c r="MLJ399" s="56"/>
      <c r="MLK399" s="56"/>
      <c r="MLL399" s="56"/>
      <c r="MLM399" s="56"/>
      <c r="MLN399" s="56"/>
      <c r="MLO399" s="56"/>
      <c r="MLP399" s="56"/>
      <c r="MLQ399" s="56"/>
      <c r="MLR399" s="56"/>
      <c r="MLS399" s="56"/>
      <c r="MLT399" s="56"/>
      <c r="MLU399" s="56"/>
      <c r="MLV399" s="56"/>
      <c r="MLW399" s="56"/>
      <c r="MLX399" s="56"/>
      <c r="MLY399" s="56"/>
      <c r="MLZ399" s="56"/>
      <c r="MMA399" s="56"/>
      <c r="MMB399" s="56"/>
      <c r="MMC399" s="56"/>
      <c r="MMD399" s="56"/>
      <c r="MME399" s="56"/>
      <c r="MMF399" s="56"/>
      <c r="MMG399" s="56"/>
      <c r="MMH399" s="56"/>
      <c r="MMI399" s="56"/>
      <c r="MMJ399" s="56"/>
      <c r="MMK399" s="56"/>
      <c r="MML399" s="56"/>
      <c r="MMM399" s="56"/>
      <c r="MMN399" s="56"/>
      <c r="MMO399" s="56"/>
      <c r="MMP399" s="56"/>
      <c r="MMQ399" s="56"/>
      <c r="MMR399" s="56"/>
      <c r="MMS399" s="56"/>
      <c r="MMT399" s="56"/>
      <c r="MMU399" s="56"/>
      <c r="MMV399" s="56"/>
      <c r="MMW399" s="56"/>
      <c r="MMX399" s="56"/>
      <c r="MMY399" s="56"/>
      <c r="MMZ399" s="56"/>
      <c r="MNA399" s="56"/>
      <c r="MNB399" s="56"/>
      <c r="MNC399" s="56"/>
      <c r="MND399" s="56"/>
      <c r="MNE399" s="56"/>
      <c r="MNF399" s="56"/>
      <c r="MNG399" s="56"/>
      <c r="MNH399" s="56"/>
      <c r="MNI399" s="56"/>
      <c r="MNJ399" s="56"/>
      <c r="MNK399" s="56"/>
      <c r="MNL399" s="56"/>
      <c r="MNM399" s="56"/>
      <c r="MNN399" s="56"/>
      <c r="MNO399" s="56"/>
      <c r="MNP399" s="56"/>
      <c r="MNQ399" s="56"/>
      <c r="MNR399" s="56"/>
      <c r="MNS399" s="56"/>
      <c r="MNT399" s="56"/>
      <c r="MNU399" s="56"/>
      <c r="MNV399" s="56"/>
      <c r="MNW399" s="56"/>
      <c r="MNX399" s="56"/>
      <c r="MNY399" s="56"/>
      <c r="MNZ399" s="56"/>
      <c r="MOA399" s="56"/>
      <c r="MOB399" s="56"/>
      <c r="MOC399" s="56"/>
      <c r="MOD399" s="56"/>
      <c r="MOE399" s="56"/>
      <c r="MOF399" s="56"/>
      <c r="MOG399" s="56"/>
      <c r="MOH399" s="56"/>
      <c r="MOI399" s="56"/>
      <c r="MOJ399" s="56"/>
      <c r="MOK399" s="56"/>
      <c r="MOL399" s="56"/>
      <c r="MOM399" s="56"/>
      <c r="MON399" s="56"/>
      <c r="MOO399" s="56"/>
      <c r="MOP399" s="56"/>
      <c r="MOQ399" s="56"/>
      <c r="MOR399" s="56"/>
      <c r="MOS399" s="56"/>
      <c r="MOT399" s="56"/>
      <c r="MOU399" s="56"/>
      <c r="MOV399" s="56"/>
      <c r="MOW399" s="56"/>
      <c r="MOX399" s="56"/>
      <c r="MOY399" s="56"/>
      <c r="MOZ399" s="56"/>
      <c r="MPA399" s="56"/>
      <c r="MPB399" s="56"/>
      <c r="MPC399" s="56"/>
      <c r="MPD399" s="56"/>
      <c r="MPE399" s="56"/>
      <c r="MPF399" s="56"/>
      <c r="MPG399" s="56"/>
      <c r="MPH399" s="56"/>
      <c r="MPI399" s="56"/>
      <c r="MPJ399" s="56"/>
      <c r="MPK399" s="56"/>
      <c r="MPL399" s="56"/>
      <c r="MPM399" s="56"/>
      <c r="MPN399" s="56"/>
      <c r="MPO399" s="56"/>
      <c r="MPP399" s="56"/>
      <c r="MPQ399" s="56"/>
      <c r="MPR399" s="56"/>
      <c r="MPS399" s="56"/>
      <c r="MPT399" s="56"/>
      <c r="MPU399" s="56"/>
      <c r="MPV399" s="56"/>
      <c r="MPW399" s="56"/>
      <c r="MPX399" s="56"/>
      <c r="MPY399" s="56"/>
      <c r="MPZ399" s="56"/>
      <c r="MQA399" s="56"/>
      <c r="MQB399" s="56"/>
      <c r="MQC399" s="56"/>
      <c r="MQD399" s="56"/>
      <c r="MQE399" s="56"/>
      <c r="MQF399" s="56"/>
      <c r="MQG399" s="56"/>
      <c r="MQH399" s="56"/>
      <c r="MQI399" s="56"/>
      <c r="MQJ399" s="56"/>
      <c r="MQK399" s="56"/>
      <c r="MQL399" s="56"/>
      <c r="MQM399" s="56"/>
      <c r="MQN399" s="56"/>
      <c r="MQO399" s="56"/>
      <c r="MQP399" s="56"/>
      <c r="MQQ399" s="56"/>
      <c r="MQR399" s="56"/>
      <c r="MQS399" s="56"/>
      <c r="MQT399" s="56"/>
      <c r="MQU399" s="56"/>
      <c r="MQV399" s="56"/>
      <c r="MQW399" s="56"/>
      <c r="MQX399" s="56"/>
      <c r="MQY399" s="56"/>
      <c r="MQZ399" s="56"/>
      <c r="MRA399" s="56"/>
      <c r="MRB399" s="56"/>
      <c r="MRC399" s="56"/>
      <c r="MRD399" s="56"/>
      <c r="MRE399" s="56"/>
      <c r="MRF399" s="56"/>
      <c r="MRG399" s="56"/>
      <c r="MRH399" s="56"/>
      <c r="MRI399" s="56"/>
      <c r="MRJ399" s="56"/>
      <c r="MRK399" s="56"/>
      <c r="MRL399" s="56"/>
      <c r="MRM399" s="56"/>
      <c r="MRN399" s="56"/>
      <c r="MRO399" s="56"/>
      <c r="MRP399" s="56"/>
      <c r="MRQ399" s="56"/>
      <c r="MRR399" s="56"/>
      <c r="MRS399" s="56"/>
      <c r="MRT399" s="56"/>
      <c r="MRU399" s="56"/>
      <c r="MRV399" s="56"/>
      <c r="MRW399" s="56"/>
      <c r="MRX399" s="56"/>
      <c r="MRY399" s="56"/>
      <c r="MRZ399" s="56"/>
      <c r="MSA399" s="56"/>
      <c r="MSB399" s="56"/>
      <c r="MSC399" s="56"/>
      <c r="MSD399" s="56"/>
      <c r="MSE399" s="56"/>
      <c r="MSF399" s="56"/>
      <c r="MSG399" s="56"/>
      <c r="MSH399" s="56"/>
      <c r="MSI399" s="56"/>
      <c r="MSJ399" s="56"/>
      <c r="MSK399" s="56"/>
      <c r="MSL399" s="56"/>
      <c r="MSM399" s="56"/>
      <c r="MSN399" s="56"/>
      <c r="MSO399" s="56"/>
      <c r="MSP399" s="56"/>
      <c r="MSQ399" s="56"/>
      <c r="MSR399" s="56"/>
      <c r="MSS399" s="56"/>
      <c r="MST399" s="56"/>
      <c r="MSU399" s="56"/>
      <c r="MSV399" s="56"/>
      <c r="MSW399" s="56"/>
      <c r="MSX399" s="56"/>
      <c r="MSY399" s="56"/>
      <c r="MSZ399" s="56"/>
      <c r="MTA399" s="56"/>
      <c r="MTB399" s="56"/>
      <c r="MTC399" s="56"/>
      <c r="MTD399" s="56"/>
      <c r="MTE399" s="56"/>
      <c r="MTF399" s="56"/>
      <c r="MTG399" s="56"/>
      <c r="MTH399" s="56"/>
      <c r="MTI399" s="56"/>
      <c r="MTJ399" s="56"/>
      <c r="MTK399" s="56"/>
      <c r="MTL399" s="56"/>
      <c r="MTM399" s="56"/>
      <c r="MTN399" s="56"/>
      <c r="MTO399" s="56"/>
      <c r="MTP399" s="56"/>
      <c r="MTQ399" s="56"/>
      <c r="MTR399" s="56"/>
      <c r="MTS399" s="56"/>
      <c r="MTT399" s="56"/>
      <c r="MTU399" s="56"/>
      <c r="MTV399" s="56"/>
      <c r="MTW399" s="56"/>
      <c r="MTX399" s="56"/>
      <c r="MTY399" s="56"/>
      <c r="MTZ399" s="56"/>
      <c r="MUA399" s="56"/>
      <c r="MUB399" s="56"/>
      <c r="MUC399" s="56"/>
      <c r="MUD399" s="56"/>
      <c r="MUE399" s="56"/>
      <c r="MUF399" s="56"/>
      <c r="MUG399" s="56"/>
      <c r="MUH399" s="56"/>
      <c r="MUI399" s="56"/>
      <c r="MUJ399" s="56"/>
      <c r="MUK399" s="56"/>
      <c r="MUL399" s="56"/>
      <c r="MUM399" s="56"/>
      <c r="MUN399" s="56"/>
      <c r="MUO399" s="56"/>
      <c r="MUP399" s="56"/>
      <c r="MUQ399" s="56"/>
      <c r="MUR399" s="56"/>
      <c r="MUS399" s="56"/>
      <c r="MUT399" s="56"/>
      <c r="MUU399" s="56"/>
      <c r="MUV399" s="56"/>
      <c r="MUW399" s="56"/>
      <c r="MUX399" s="56"/>
      <c r="MUY399" s="56"/>
      <c r="MUZ399" s="56"/>
      <c r="MVA399" s="56"/>
      <c r="MVB399" s="56"/>
      <c r="MVC399" s="56"/>
      <c r="MVD399" s="56"/>
      <c r="MVE399" s="56"/>
      <c r="MVF399" s="56"/>
      <c r="MVG399" s="56"/>
      <c r="MVH399" s="56"/>
      <c r="MVI399" s="56"/>
      <c r="MVJ399" s="56"/>
      <c r="MVK399" s="56"/>
      <c r="MVL399" s="56"/>
      <c r="MVM399" s="56"/>
      <c r="MVN399" s="56"/>
      <c r="MVO399" s="56"/>
      <c r="MVP399" s="56"/>
      <c r="MVQ399" s="56"/>
      <c r="MVR399" s="56"/>
      <c r="MVS399" s="56"/>
      <c r="MVT399" s="56"/>
      <c r="MVU399" s="56"/>
      <c r="MVV399" s="56"/>
      <c r="MVW399" s="56"/>
      <c r="MVX399" s="56"/>
      <c r="MVY399" s="56"/>
      <c r="MVZ399" s="56"/>
      <c r="MWA399" s="56"/>
      <c r="MWB399" s="56"/>
      <c r="MWC399" s="56"/>
      <c r="MWD399" s="56"/>
      <c r="MWE399" s="56"/>
      <c r="MWF399" s="56"/>
      <c r="MWG399" s="56"/>
      <c r="MWH399" s="56"/>
      <c r="MWI399" s="56"/>
      <c r="MWJ399" s="56"/>
      <c r="MWK399" s="56"/>
      <c r="MWL399" s="56"/>
      <c r="MWM399" s="56"/>
      <c r="MWN399" s="56"/>
      <c r="MWO399" s="56"/>
      <c r="MWP399" s="56"/>
      <c r="MWQ399" s="56"/>
      <c r="MWR399" s="56"/>
      <c r="MWS399" s="56"/>
      <c r="MWT399" s="56"/>
      <c r="MWU399" s="56"/>
      <c r="MWV399" s="56"/>
      <c r="MWW399" s="56"/>
      <c r="MWX399" s="56"/>
      <c r="MWY399" s="56"/>
      <c r="MWZ399" s="56"/>
      <c r="MXA399" s="56"/>
      <c r="MXB399" s="56"/>
      <c r="MXC399" s="56"/>
      <c r="MXD399" s="56"/>
      <c r="MXE399" s="56"/>
      <c r="MXF399" s="56"/>
      <c r="MXG399" s="56"/>
      <c r="MXH399" s="56"/>
      <c r="MXI399" s="56"/>
      <c r="MXJ399" s="56"/>
      <c r="MXK399" s="56"/>
      <c r="MXL399" s="56"/>
      <c r="MXM399" s="56"/>
      <c r="MXN399" s="56"/>
      <c r="MXO399" s="56"/>
      <c r="MXP399" s="56"/>
      <c r="MXQ399" s="56"/>
      <c r="MXR399" s="56"/>
      <c r="MXS399" s="56"/>
      <c r="MXT399" s="56"/>
      <c r="MXU399" s="56"/>
      <c r="MXV399" s="56"/>
      <c r="MXW399" s="56"/>
      <c r="MXX399" s="56"/>
      <c r="MXY399" s="56"/>
      <c r="MXZ399" s="56"/>
      <c r="MYA399" s="56"/>
      <c r="MYB399" s="56"/>
      <c r="MYC399" s="56"/>
      <c r="MYD399" s="56"/>
      <c r="MYE399" s="56"/>
      <c r="MYF399" s="56"/>
      <c r="MYG399" s="56"/>
      <c r="MYH399" s="56"/>
      <c r="MYI399" s="56"/>
      <c r="MYJ399" s="56"/>
      <c r="MYK399" s="56"/>
      <c r="MYL399" s="56"/>
      <c r="MYM399" s="56"/>
      <c r="MYN399" s="56"/>
      <c r="MYO399" s="56"/>
      <c r="MYP399" s="56"/>
      <c r="MYQ399" s="56"/>
      <c r="MYR399" s="56"/>
      <c r="MYS399" s="56"/>
      <c r="MYT399" s="56"/>
      <c r="MYU399" s="56"/>
      <c r="MYV399" s="56"/>
      <c r="MYW399" s="56"/>
      <c r="MYX399" s="56"/>
      <c r="MYY399" s="56"/>
      <c r="MYZ399" s="56"/>
      <c r="MZA399" s="56"/>
      <c r="MZB399" s="56"/>
      <c r="MZC399" s="56"/>
      <c r="MZD399" s="56"/>
      <c r="MZE399" s="56"/>
      <c r="MZF399" s="56"/>
      <c r="MZG399" s="56"/>
      <c r="MZH399" s="56"/>
      <c r="MZI399" s="56"/>
      <c r="MZJ399" s="56"/>
      <c r="MZK399" s="56"/>
      <c r="MZL399" s="56"/>
      <c r="MZM399" s="56"/>
      <c r="MZN399" s="56"/>
      <c r="MZO399" s="56"/>
      <c r="MZP399" s="56"/>
      <c r="MZQ399" s="56"/>
      <c r="MZR399" s="56"/>
      <c r="MZS399" s="56"/>
      <c r="MZT399" s="56"/>
      <c r="MZU399" s="56"/>
      <c r="MZV399" s="56"/>
      <c r="MZW399" s="56"/>
      <c r="MZX399" s="56"/>
      <c r="MZY399" s="56"/>
      <c r="MZZ399" s="56"/>
      <c r="NAA399" s="56"/>
      <c r="NAB399" s="56"/>
      <c r="NAC399" s="56"/>
      <c r="NAD399" s="56"/>
      <c r="NAE399" s="56"/>
      <c r="NAF399" s="56"/>
      <c r="NAG399" s="56"/>
      <c r="NAH399" s="56"/>
      <c r="NAI399" s="56"/>
      <c r="NAJ399" s="56"/>
      <c r="NAK399" s="56"/>
      <c r="NAL399" s="56"/>
      <c r="NAM399" s="56"/>
      <c r="NAN399" s="56"/>
      <c r="NAO399" s="56"/>
      <c r="NAP399" s="56"/>
      <c r="NAQ399" s="56"/>
      <c r="NAR399" s="56"/>
      <c r="NAS399" s="56"/>
      <c r="NAT399" s="56"/>
      <c r="NAU399" s="56"/>
      <c r="NAV399" s="56"/>
      <c r="NAW399" s="56"/>
      <c r="NAX399" s="56"/>
      <c r="NAY399" s="56"/>
      <c r="NAZ399" s="56"/>
      <c r="NBA399" s="56"/>
      <c r="NBB399" s="56"/>
      <c r="NBC399" s="56"/>
      <c r="NBD399" s="56"/>
      <c r="NBE399" s="56"/>
      <c r="NBF399" s="56"/>
      <c r="NBG399" s="56"/>
      <c r="NBH399" s="56"/>
      <c r="NBI399" s="56"/>
      <c r="NBJ399" s="56"/>
      <c r="NBK399" s="56"/>
      <c r="NBL399" s="56"/>
      <c r="NBM399" s="56"/>
      <c r="NBN399" s="56"/>
      <c r="NBO399" s="56"/>
      <c r="NBP399" s="56"/>
      <c r="NBQ399" s="56"/>
      <c r="NBR399" s="56"/>
      <c r="NBS399" s="56"/>
      <c r="NBT399" s="56"/>
      <c r="NBU399" s="56"/>
      <c r="NBV399" s="56"/>
      <c r="NBW399" s="56"/>
      <c r="NBX399" s="56"/>
      <c r="NBY399" s="56"/>
      <c r="NBZ399" s="56"/>
      <c r="NCA399" s="56"/>
      <c r="NCB399" s="56"/>
      <c r="NCC399" s="56"/>
      <c r="NCD399" s="56"/>
      <c r="NCE399" s="56"/>
      <c r="NCF399" s="56"/>
      <c r="NCG399" s="56"/>
      <c r="NCH399" s="56"/>
      <c r="NCI399" s="56"/>
      <c r="NCJ399" s="56"/>
      <c r="NCK399" s="56"/>
      <c r="NCL399" s="56"/>
      <c r="NCM399" s="56"/>
      <c r="NCN399" s="56"/>
      <c r="NCO399" s="56"/>
      <c r="NCP399" s="56"/>
      <c r="NCQ399" s="56"/>
      <c r="NCR399" s="56"/>
      <c r="NCS399" s="56"/>
      <c r="NCT399" s="56"/>
      <c r="NCU399" s="56"/>
      <c r="NCV399" s="56"/>
      <c r="NCW399" s="56"/>
      <c r="NCX399" s="56"/>
      <c r="NCY399" s="56"/>
      <c r="NCZ399" s="56"/>
      <c r="NDA399" s="56"/>
      <c r="NDB399" s="56"/>
      <c r="NDC399" s="56"/>
      <c r="NDD399" s="56"/>
      <c r="NDE399" s="56"/>
      <c r="NDF399" s="56"/>
      <c r="NDG399" s="56"/>
      <c r="NDH399" s="56"/>
      <c r="NDI399" s="56"/>
      <c r="NDJ399" s="56"/>
      <c r="NDK399" s="56"/>
      <c r="NDL399" s="56"/>
      <c r="NDM399" s="56"/>
      <c r="NDN399" s="56"/>
      <c r="NDO399" s="56"/>
      <c r="NDP399" s="56"/>
      <c r="NDQ399" s="56"/>
      <c r="NDR399" s="56"/>
      <c r="NDS399" s="56"/>
      <c r="NDT399" s="56"/>
      <c r="NDU399" s="56"/>
      <c r="NDV399" s="56"/>
      <c r="NDW399" s="56"/>
      <c r="NDX399" s="56"/>
      <c r="NDY399" s="56"/>
      <c r="NDZ399" s="56"/>
      <c r="NEA399" s="56"/>
      <c r="NEB399" s="56"/>
      <c r="NEC399" s="56"/>
      <c r="NED399" s="56"/>
      <c r="NEE399" s="56"/>
      <c r="NEF399" s="56"/>
      <c r="NEG399" s="56"/>
      <c r="NEH399" s="56"/>
      <c r="NEI399" s="56"/>
      <c r="NEJ399" s="56"/>
      <c r="NEK399" s="56"/>
      <c r="NEL399" s="56"/>
      <c r="NEM399" s="56"/>
      <c r="NEN399" s="56"/>
      <c r="NEO399" s="56"/>
      <c r="NEP399" s="56"/>
      <c r="NEQ399" s="56"/>
      <c r="NER399" s="56"/>
      <c r="NES399" s="56"/>
      <c r="NET399" s="56"/>
      <c r="NEU399" s="56"/>
      <c r="NEV399" s="56"/>
      <c r="NEW399" s="56"/>
      <c r="NEX399" s="56"/>
      <c r="NEY399" s="56"/>
      <c r="NEZ399" s="56"/>
      <c r="NFA399" s="56"/>
      <c r="NFB399" s="56"/>
      <c r="NFC399" s="56"/>
      <c r="NFD399" s="56"/>
      <c r="NFE399" s="56"/>
      <c r="NFF399" s="56"/>
      <c r="NFG399" s="56"/>
      <c r="NFH399" s="56"/>
      <c r="NFI399" s="56"/>
      <c r="NFJ399" s="56"/>
      <c r="NFK399" s="56"/>
      <c r="NFL399" s="56"/>
      <c r="NFM399" s="56"/>
      <c r="NFN399" s="56"/>
      <c r="NFO399" s="56"/>
      <c r="NFP399" s="56"/>
      <c r="NFQ399" s="56"/>
      <c r="NFR399" s="56"/>
      <c r="NFS399" s="56"/>
      <c r="NFT399" s="56"/>
      <c r="NFU399" s="56"/>
      <c r="NFV399" s="56"/>
      <c r="NFW399" s="56"/>
      <c r="NFX399" s="56"/>
      <c r="NFY399" s="56"/>
      <c r="NFZ399" s="56"/>
      <c r="NGA399" s="56"/>
      <c r="NGB399" s="56"/>
      <c r="NGC399" s="56"/>
      <c r="NGD399" s="56"/>
      <c r="NGE399" s="56"/>
      <c r="NGF399" s="56"/>
      <c r="NGG399" s="56"/>
      <c r="NGH399" s="56"/>
      <c r="NGI399" s="56"/>
      <c r="NGJ399" s="56"/>
      <c r="NGK399" s="56"/>
      <c r="NGL399" s="56"/>
      <c r="NGM399" s="56"/>
      <c r="NGN399" s="56"/>
      <c r="NGO399" s="56"/>
      <c r="NGP399" s="56"/>
      <c r="NGQ399" s="56"/>
      <c r="NGR399" s="56"/>
      <c r="NGS399" s="56"/>
      <c r="NGT399" s="56"/>
      <c r="NGU399" s="56"/>
      <c r="NGV399" s="56"/>
      <c r="NGW399" s="56"/>
      <c r="NGX399" s="56"/>
      <c r="NGY399" s="56"/>
      <c r="NGZ399" s="56"/>
      <c r="NHA399" s="56"/>
      <c r="NHB399" s="56"/>
      <c r="NHC399" s="56"/>
      <c r="NHD399" s="56"/>
      <c r="NHE399" s="56"/>
      <c r="NHF399" s="56"/>
      <c r="NHG399" s="56"/>
      <c r="NHH399" s="56"/>
      <c r="NHI399" s="56"/>
      <c r="NHJ399" s="56"/>
      <c r="NHK399" s="56"/>
      <c r="NHL399" s="56"/>
      <c r="NHM399" s="56"/>
      <c r="NHN399" s="56"/>
      <c r="NHO399" s="56"/>
      <c r="NHP399" s="56"/>
      <c r="NHQ399" s="56"/>
      <c r="NHR399" s="56"/>
      <c r="NHS399" s="56"/>
      <c r="NHT399" s="56"/>
      <c r="NHU399" s="56"/>
      <c r="NHV399" s="56"/>
      <c r="NHW399" s="56"/>
      <c r="NHX399" s="56"/>
      <c r="NHY399" s="56"/>
      <c r="NHZ399" s="56"/>
      <c r="NIA399" s="56"/>
      <c r="NIB399" s="56"/>
      <c r="NIC399" s="56"/>
      <c r="NID399" s="56"/>
      <c r="NIE399" s="56"/>
      <c r="NIF399" s="56"/>
      <c r="NIG399" s="56"/>
      <c r="NIH399" s="56"/>
      <c r="NII399" s="56"/>
      <c r="NIJ399" s="56"/>
      <c r="NIK399" s="56"/>
      <c r="NIL399" s="56"/>
      <c r="NIM399" s="56"/>
      <c r="NIN399" s="56"/>
      <c r="NIO399" s="56"/>
      <c r="NIP399" s="56"/>
      <c r="NIQ399" s="56"/>
      <c r="NIR399" s="56"/>
      <c r="NIS399" s="56"/>
      <c r="NIT399" s="56"/>
      <c r="NIU399" s="56"/>
      <c r="NIV399" s="56"/>
      <c r="NIW399" s="56"/>
      <c r="NIX399" s="56"/>
      <c r="NIY399" s="56"/>
      <c r="NIZ399" s="56"/>
      <c r="NJA399" s="56"/>
      <c r="NJB399" s="56"/>
      <c r="NJC399" s="56"/>
      <c r="NJD399" s="56"/>
      <c r="NJE399" s="56"/>
      <c r="NJF399" s="56"/>
      <c r="NJG399" s="56"/>
      <c r="NJH399" s="56"/>
      <c r="NJI399" s="56"/>
      <c r="NJJ399" s="56"/>
      <c r="NJK399" s="56"/>
      <c r="NJL399" s="56"/>
      <c r="NJM399" s="56"/>
      <c r="NJN399" s="56"/>
      <c r="NJO399" s="56"/>
      <c r="NJP399" s="56"/>
      <c r="NJQ399" s="56"/>
      <c r="NJR399" s="56"/>
      <c r="NJS399" s="56"/>
      <c r="NJT399" s="56"/>
      <c r="NJU399" s="56"/>
      <c r="NJV399" s="56"/>
      <c r="NJW399" s="56"/>
      <c r="NJX399" s="56"/>
      <c r="NJY399" s="56"/>
      <c r="NJZ399" s="56"/>
      <c r="NKA399" s="56"/>
      <c r="NKB399" s="56"/>
      <c r="NKC399" s="56"/>
      <c r="NKD399" s="56"/>
      <c r="NKE399" s="56"/>
      <c r="NKF399" s="56"/>
      <c r="NKG399" s="56"/>
      <c r="NKH399" s="56"/>
      <c r="NKI399" s="56"/>
      <c r="NKJ399" s="56"/>
      <c r="NKK399" s="56"/>
      <c r="NKL399" s="56"/>
      <c r="NKM399" s="56"/>
      <c r="NKN399" s="56"/>
      <c r="NKO399" s="56"/>
      <c r="NKP399" s="56"/>
      <c r="NKQ399" s="56"/>
      <c r="NKR399" s="56"/>
      <c r="NKS399" s="56"/>
      <c r="NKT399" s="56"/>
      <c r="NKU399" s="56"/>
      <c r="NKV399" s="56"/>
      <c r="NKW399" s="56"/>
      <c r="NKX399" s="56"/>
      <c r="NKY399" s="56"/>
      <c r="NKZ399" s="56"/>
      <c r="NLA399" s="56"/>
      <c r="NLB399" s="56"/>
      <c r="NLC399" s="56"/>
      <c r="NLD399" s="56"/>
      <c r="NLE399" s="56"/>
      <c r="NLF399" s="56"/>
      <c r="NLG399" s="56"/>
      <c r="NLH399" s="56"/>
      <c r="NLI399" s="56"/>
      <c r="NLJ399" s="56"/>
      <c r="NLK399" s="56"/>
      <c r="NLL399" s="56"/>
      <c r="NLM399" s="56"/>
      <c r="NLN399" s="56"/>
      <c r="NLO399" s="56"/>
      <c r="NLP399" s="56"/>
      <c r="NLQ399" s="56"/>
      <c r="NLR399" s="56"/>
      <c r="NLS399" s="56"/>
      <c r="NLT399" s="56"/>
      <c r="NLU399" s="56"/>
      <c r="NLV399" s="56"/>
      <c r="NLW399" s="56"/>
      <c r="NLX399" s="56"/>
      <c r="NLY399" s="56"/>
      <c r="NLZ399" s="56"/>
      <c r="NMA399" s="56"/>
      <c r="NMB399" s="56"/>
      <c r="NMC399" s="56"/>
      <c r="NMD399" s="56"/>
      <c r="NME399" s="56"/>
      <c r="NMF399" s="56"/>
      <c r="NMG399" s="56"/>
      <c r="NMH399" s="56"/>
      <c r="NMI399" s="56"/>
      <c r="NMJ399" s="56"/>
      <c r="NMK399" s="56"/>
      <c r="NML399" s="56"/>
      <c r="NMM399" s="56"/>
      <c r="NMN399" s="56"/>
      <c r="NMO399" s="56"/>
      <c r="NMP399" s="56"/>
      <c r="NMQ399" s="56"/>
      <c r="NMR399" s="56"/>
      <c r="NMS399" s="56"/>
      <c r="NMT399" s="56"/>
      <c r="NMU399" s="56"/>
      <c r="NMV399" s="56"/>
      <c r="NMW399" s="56"/>
      <c r="NMX399" s="56"/>
      <c r="NMY399" s="56"/>
      <c r="NMZ399" s="56"/>
      <c r="NNA399" s="56"/>
      <c r="NNB399" s="56"/>
      <c r="NNC399" s="56"/>
      <c r="NND399" s="56"/>
      <c r="NNE399" s="56"/>
      <c r="NNF399" s="56"/>
      <c r="NNG399" s="56"/>
      <c r="NNH399" s="56"/>
      <c r="NNI399" s="56"/>
      <c r="NNJ399" s="56"/>
      <c r="NNK399" s="56"/>
      <c r="NNL399" s="56"/>
      <c r="NNM399" s="56"/>
      <c r="NNN399" s="56"/>
      <c r="NNO399" s="56"/>
      <c r="NNP399" s="56"/>
      <c r="NNQ399" s="56"/>
      <c r="NNR399" s="56"/>
      <c r="NNS399" s="56"/>
      <c r="NNT399" s="56"/>
      <c r="NNU399" s="56"/>
      <c r="NNV399" s="56"/>
      <c r="NNW399" s="56"/>
      <c r="NNX399" s="56"/>
      <c r="NNY399" s="56"/>
      <c r="NNZ399" s="56"/>
      <c r="NOA399" s="56"/>
      <c r="NOB399" s="56"/>
      <c r="NOC399" s="56"/>
      <c r="NOD399" s="56"/>
      <c r="NOE399" s="56"/>
      <c r="NOF399" s="56"/>
      <c r="NOG399" s="56"/>
      <c r="NOH399" s="56"/>
      <c r="NOI399" s="56"/>
      <c r="NOJ399" s="56"/>
      <c r="NOK399" s="56"/>
      <c r="NOL399" s="56"/>
      <c r="NOM399" s="56"/>
      <c r="NON399" s="56"/>
      <c r="NOO399" s="56"/>
      <c r="NOP399" s="56"/>
      <c r="NOQ399" s="56"/>
      <c r="NOR399" s="56"/>
      <c r="NOS399" s="56"/>
      <c r="NOT399" s="56"/>
      <c r="NOU399" s="56"/>
      <c r="NOV399" s="56"/>
      <c r="NOW399" s="56"/>
      <c r="NOX399" s="56"/>
      <c r="NOY399" s="56"/>
      <c r="NOZ399" s="56"/>
      <c r="NPA399" s="56"/>
      <c r="NPB399" s="56"/>
      <c r="NPC399" s="56"/>
      <c r="NPD399" s="56"/>
      <c r="NPE399" s="56"/>
      <c r="NPF399" s="56"/>
      <c r="NPG399" s="56"/>
      <c r="NPH399" s="56"/>
      <c r="NPI399" s="56"/>
      <c r="NPJ399" s="56"/>
      <c r="NPK399" s="56"/>
      <c r="NPL399" s="56"/>
      <c r="NPM399" s="56"/>
      <c r="NPN399" s="56"/>
      <c r="NPO399" s="56"/>
      <c r="NPP399" s="56"/>
      <c r="NPQ399" s="56"/>
      <c r="NPR399" s="56"/>
      <c r="NPS399" s="56"/>
      <c r="NPT399" s="56"/>
      <c r="NPU399" s="56"/>
      <c r="NPV399" s="56"/>
      <c r="NPW399" s="56"/>
      <c r="NPX399" s="56"/>
      <c r="NPY399" s="56"/>
      <c r="NPZ399" s="56"/>
      <c r="NQA399" s="56"/>
      <c r="NQB399" s="56"/>
      <c r="NQC399" s="56"/>
      <c r="NQD399" s="56"/>
      <c r="NQE399" s="56"/>
      <c r="NQF399" s="56"/>
      <c r="NQG399" s="56"/>
      <c r="NQH399" s="56"/>
      <c r="NQI399" s="56"/>
      <c r="NQJ399" s="56"/>
      <c r="NQK399" s="56"/>
      <c r="NQL399" s="56"/>
      <c r="NQM399" s="56"/>
      <c r="NQN399" s="56"/>
      <c r="NQO399" s="56"/>
      <c r="NQP399" s="56"/>
      <c r="NQQ399" s="56"/>
      <c r="NQR399" s="56"/>
      <c r="NQS399" s="56"/>
      <c r="NQT399" s="56"/>
      <c r="NQU399" s="56"/>
      <c r="NQV399" s="56"/>
      <c r="NQW399" s="56"/>
      <c r="NQX399" s="56"/>
      <c r="NQY399" s="56"/>
      <c r="NQZ399" s="56"/>
      <c r="NRA399" s="56"/>
      <c r="NRB399" s="56"/>
      <c r="NRC399" s="56"/>
      <c r="NRD399" s="56"/>
      <c r="NRE399" s="56"/>
      <c r="NRF399" s="56"/>
      <c r="NRG399" s="56"/>
      <c r="NRH399" s="56"/>
      <c r="NRI399" s="56"/>
      <c r="NRJ399" s="56"/>
      <c r="NRK399" s="56"/>
      <c r="NRL399" s="56"/>
      <c r="NRM399" s="56"/>
      <c r="NRN399" s="56"/>
      <c r="NRO399" s="56"/>
      <c r="NRP399" s="56"/>
      <c r="NRQ399" s="56"/>
      <c r="NRR399" s="56"/>
      <c r="NRS399" s="56"/>
      <c r="NRT399" s="56"/>
      <c r="NRU399" s="56"/>
      <c r="NRV399" s="56"/>
      <c r="NRW399" s="56"/>
      <c r="NRX399" s="56"/>
      <c r="NRY399" s="56"/>
      <c r="NRZ399" s="56"/>
      <c r="NSA399" s="56"/>
      <c r="NSB399" s="56"/>
      <c r="NSC399" s="56"/>
      <c r="NSD399" s="56"/>
      <c r="NSE399" s="56"/>
      <c r="NSF399" s="56"/>
      <c r="NSG399" s="56"/>
      <c r="NSH399" s="56"/>
      <c r="NSI399" s="56"/>
      <c r="NSJ399" s="56"/>
      <c r="NSK399" s="56"/>
      <c r="NSL399" s="56"/>
      <c r="NSM399" s="56"/>
      <c r="NSN399" s="56"/>
      <c r="NSO399" s="56"/>
      <c r="NSP399" s="56"/>
      <c r="NSQ399" s="56"/>
      <c r="NSR399" s="56"/>
      <c r="NSS399" s="56"/>
      <c r="NST399" s="56"/>
      <c r="NSU399" s="56"/>
      <c r="NSV399" s="56"/>
      <c r="NSW399" s="56"/>
      <c r="NSX399" s="56"/>
      <c r="NSY399" s="56"/>
      <c r="NSZ399" s="56"/>
      <c r="NTA399" s="56"/>
      <c r="NTB399" s="56"/>
      <c r="NTC399" s="56"/>
      <c r="NTD399" s="56"/>
      <c r="NTE399" s="56"/>
      <c r="NTF399" s="56"/>
      <c r="NTG399" s="56"/>
      <c r="NTH399" s="56"/>
      <c r="NTI399" s="56"/>
      <c r="NTJ399" s="56"/>
      <c r="NTK399" s="56"/>
      <c r="NTL399" s="56"/>
      <c r="NTM399" s="56"/>
      <c r="NTN399" s="56"/>
      <c r="NTO399" s="56"/>
      <c r="NTP399" s="56"/>
      <c r="NTQ399" s="56"/>
      <c r="NTR399" s="56"/>
      <c r="NTS399" s="56"/>
      <c r="NTT399" s="56"/>
      <c r="NTU399" s="56"/>
      <c r="NTV399" s="56"/>
      <c r="NTW399" s="56"/>
      <c r="NTX399" s="56"/>
      <c r="NTY399" s="56"/>
      <c r="NTZ399" s="56"/>
      <c r="NUA399" s="56"/>
      <c r="NUB399" s="56"/>
      <c r="NUC399" s="56"/>
      <c r="NUD399" s="56"/>
      <c r="NUE399" s="56"/>
      <c r="NUF399" s="56"/>
      <c r="NUG399" s="56"/>
      <c r="NUH399" s="56"/>
      <c r="NUI399" s="56"/>
      <c r="NUJ399" s="56"/>
      <c r="NUK399" s="56"/>
      <c r="NUL399" s="56"/>
      <c r="NUM399" s="56"/>
      <c r="NUN399" s="56"/>
      <c r="NUO399" s="56"/>
      <c r="NUP399" s="56"/>
      <c r="NUQ399" s="56"/>
      <c r="NUR399" s="56"/>
      <c r="NUS399" s="56"/>
      <c r="NUT399" s="56"/>
      <c r="NUU399" s="56"/>
      <c r="NUV399" s="56"/>
      <c r="NUW399" s="56"/>
      <c r="NUX399" s="56"/>
      <c r="NUY399" s="56"/>
      <c r="NUZ399" s="56"/>
      <c r="NVA399" s="56"/>
      <c r="NVB399" s="56"/>
      <c r="NVC399" s="56"/>
      <c r="NVD399" s="56"/>
      <c r="NVE399" s="56"/>
      <c r="NVF399" s="56"/>
      <c r="NVG399" s="56"/>
      <c r="NVH399" s="56"/>
      <c r="NVI399" s="56"/>
      <c r="NVJ399" s="56"/>
      <c r="NVK399" s="56"/>
      <c r="NVL399" s="56"/>
      <c r="NVM399" s="56"/>
      <c r="NVN399" s="56"/>
      <c r="NVO399" s="56"/>
      <c r="NVP399" s="56"/>
      <c r="NVQ399" s="56"/>
      <c r="NVR399" s="56"/>
      <c r="NVS399" s="56"/>
      <c r="NVT399" s="56"/>
      <c r="NVU399" s="56"/>
      <c r="NVV399" s="56"/>
      <c r="NVW399" s="56"/>
      <c r="NVX399" s="56"/>
      <c r="NVY399" s="56"/>
      <c r="NVZ399" s="56"/>
      <c r="NWA399" s="56"/>
      <c r="NWB399" s="56"/>
      <c r="NWC399" s="56"/>
      <c r="NWD399" s="56"/>
      <c r="NWE399" s="56"/>
      <c r="NWF399" s="56"/>
      <c r="NWG399" s="56"/>
      <c r="NWH399" s="56"/>
      <c r="NWI399" s="56"/>
      <c r="NWJ399" s="56"/>
      <c r="NWK399" s="56"/>
      <c r="NWL399" s="56"/>
      <c r="NWM399" s="56"/>
      <c r="NWN399" s="56"/>
      <c r="NWO399" s="56"/>
      <c r="NWP399" s="56"/>
      <c r="NWQ399" s="56"/>
      <c r="NWR399" s="56"/>
      <c r="NWS399" s="56"/>
      <c r="NWT399" s="56"/>
      <c r="NWU399" s="56"/>
      <c r="NWV399" s="56"/>
      <c r="NWW399" s="56"/>
      <c r="NWX399" s="56"/>
      <c r="NWY399" s="56"/>
      <c r="NWZ399" s="56"/>
      <c r="NXA399" s="56"/>
      <c r="NXB399" s="56"/>
      <c r="NXC399" s="56"/>
      <c r="NXD399" s="56"/>
      <c r="NXE399" s="56"/>
      <c r="NXF399" s="56"/>
      <c r="NXG399" s="56"/>
      <c r="NXH399" s="56"/>
      <c r="NXI399" s="56"/>
      <c r="NXJ399" s="56"/>
      <c r="NXK399" s="56"/>
      <c r="NXL399" s="56"/>
      <c r="NXM399" s="56"/>
      <c r="NXN399" s="56"/>
      <c r="NXO399" s="56"/>
      <c r="NXP399" s="56"/>
      <c r="NXQ399" s="56"/>
      <c r="NXR399" s="56"/>
      <c r="NXS399" s="56"/>
      <c r="NXT399" s="56"/>
      <c r="NXU399" s="56"/>
      <c r="NXV399" s="56"/>
      <c r="NXW399" s="56"/>
      <c r="NXX399" s="56"/>
      <c r="NXY399" s="56"/>
      <c r="NXZ399" s="56"/>
      <c r="NYA399" s="56"/>
      <c r="NYB399" s="56"/>
      <c r="NYC399" s="56"/>
      <c r="NYD399" s="56"/>
      <c r="NYE399" s="56"/>
      <c r="NYF399" s="56"/>
      <c r="NYG399" s="56"/>
      <c r="NYH399" s="56"/>
      <c r="NYI399" s="56"/>
      <c r="NYJ399" s="56"/>
      <c r="NYK399" s="56"/>
      <c r="NYL399" s="56"/>
      <c r="NYM399" s="56"/>
      <c r="NYN399" s="56"/>
      <c r="NYO399" s="56"/>
      <c r="NYP399" s="56"/>
      <c r="NYQ399" s="56"/>
      <c r="NYR399" s="56"/>
      <c r="NYS399" s="56"/>
      <c r="NYT399" s="56"/>
      <c r="NYU399" s="56"/>
      <c r="NYV399" s="56"/>
      <c r="NYW399" s="56"/>
      <c r="NYX399" s="56"/>
      <c r="NYY399" s="56"/>
      <c r="NYZ399" s="56"/>
      <c r="NZA399" s="56"/>
      <c r="NZB399" s="56"/>
      <c r="NZC399" s="56"/>
      <c r="NZD399" s="56"/>
      <c r="NZE399" s="56"/>
      <c r="NZF399" s="56"/>
      <c r="NZG399" s="56"/>
      <c r="NZH399" s="56"/>
      <c r="NZI399" s="56"/>
      <c r="NZJ399" s="56"/>
      <c r="NZK399" s="56"/>
      <c r="NZL399" s="56"/>
      <c r="NZM399" s="56"/>
      <c r="NZN399" s="56"/>
      <c r="NZO399" s="56"/>
      <c r="NZP399" s="56"/>
      <c r="NZQ399" s="56"/>
      <c r="NZR399" s="56"/>
      <c r="NZS399" s="56"/>
      <c r="NZT399" s="56"/>
      <c r="NZU399" s="56"/>
      <c r="NZV399" s="56"/>
      <c r="NZW399" s="56"/>
      <c r="NZX399" s="56"/>
      <c r="NZY399" s="56"/>
      <c r="NZZ399" s="56"/>
      <c r="OAA399" s="56"/>
      <c r="OAB399" s="56"/>
      <c r="OAC399" s="56"/>
      <c r="OAD399" s="56"/>
      <c r="OAE399" s="56"/>
      <c r="OAF399" s="56"/>
      <c r="OAG399" s="56"/>
      <c r="OAH399" s="56"/>
      <c r="OAI399" s="56"/>
      <c r="OAJ399" s="56"/>
      <c r="OAK399" s="56"/>
      <c r="OAL399" s="56"/>
      <c r="OAM399" s="56"/>
      <c r="OAN399" s="56"/>
      <c r="OAO399" s="56"/>
      <c r="OAP399" s="56"/>
      <c r="OAQ399" s="56"/>
      <c r="OAR399" s="56"/>
      <c r="OAS399" s="56"/>
      <c r="OAT399" s="56"/>
      <c r="OAU399" s="56"/>
      <c r="OAV399" s="56"/>
      <c r="OAW399" s="56"/>
      <c r="OAX399" s="56"/>
      <c r="OAY399" s="56"/>
      <c r="OAZ399" s="56"/>
      <c r="OBA399" s="56"/>
      <c r="OBB399" s="56"/>
      <c r="OBC399" s="56"/>
      <c r="OBD399" s="56"/>
      <c r="OBE399" s="56"/>
      <c r="OBF399" s="56"/>
      <c r="OBG399" s="56"/>
      <c r="OBH399" s="56"/>
      <c r="OBI399" s="56"/>
      <c r="OBJ399" s="56"/>
      <c r="OBK399" s="56"/>
      <c r="OBL399" s="56"/>
      <c r="OBM399" s="56"/>
      <c r="OBN399" s="56"/>
      <c r="OBO399" s="56"/>
      <c r="OBP399" s="56"/>
      <c r="OBQ399" s="56"/>
      <c r="OBR399" s="56"/>
      <c r="OBS399" s="56"/>
      <c r="OBT399" s="56"/>
      <c r="OBU399" s="56"/>
      <c r="OBV399" s="56"/>
      <c r="OBW399" s="56"/>
      <c r="OBX399" s="56"/>
      <c r="OBY399" s="56"/>
      <c r="OBZ399" s="56"/>
      <c r="OCA399" s="56"/>
      <c r="OCB399" s="56"/>
      <c r="OCC399" s="56"/>
      <c r="OCD399" s="56"/>
      <c r="OCE399" s="56"/>
      <c r="OCF399" s="56"/>
      <c r="OCG399" s="56"/>
      <c r="OCH399" s="56"/>
      <c r="OCI399" s="56"/>
      <c r="OCJ399" s="56"/>
      <c r="OCK399" s="56"/>
      <c r="OCL399" s="56"/>
      <c r="OCM399" s="56"/>
      <c r="OCN399" s="56"/>
      <c r="OCO399" s="56"/>
      <c r="OCP399" s="56"/>
      <c r="OCQ399" s="56"/>
      <c r="OCR399" s="56"/>
      <c r="OCS399" s="56"/>
      <c r="OCT399" s="56"/>
      <c r="OCU399" s="56"/>
      <c r="OCV399" s="56"/>
      <c r="OCW399" s="56"/>
      <c r="OCX399" s="56"/>
      <c r="OCY399" s="56"/>
      <c r="OCZ399" s="56"/>
      <c r="ODA399" s="56"/>
      <c r="ODB399" s="56"/>
      <c r="ODC399" s="56"/>
      <c r="ODD399" s="56"/>
      <c r="ODE399" s="56"/>
      <c r="ODF399" s="56"/>
      <c r="ODG399" s="56"/>
      <c r="ODH399" s="56"/>
      <c r="ODI399" s="56"/>
      <c r="ODJ399" s="56"/>
      <c r="ODK399" s="56"/>
      <c r="ODL399" s="56"/>
      <c r="ODM399" s="56"/>
      <c r="ODN399" s="56"/>
      <c r="ODO399" s="56"/>
      <c r="ODP399" s="56"/>
      <c r="ODQ399" s="56"/>
      <c r="ODR399" s="56"/>
      <c r="ODS399" s="56"/>
      <c r="ODT399" s="56"/>
      <c r="ODU399" s="56"/>
      <c r="ODV399" s="56"/>
      <c r="ODW399" s="56"/>
      <c r="ODX399" s="56"/>
      <c r="ODY399" s="56"/>
      <c r="ODZ399" s="56"/>
      <c r="OEA399" s="56"/>
      <c r="OEB399" s="56"/>
      <c r="OEC399" s="56"/>
      <c r="OED399" s="56"/>
      <c r="OEE399" s="56"/>
      <c r="OEF399" s="56"/>
      <c r="OEG399" s="56"/>
      <c r="OEH399" s="56"/>
      <c r="OEI399" s="56"/>
      <c r="OEJ399" s="56"/>
      <c r="OEK399" s="56"/>
      <c r="OEL399" s="56"/>
      <c r="OEM399" s="56"/>
      <c r="OEN399" s="56"/>
      <c r="OEO399" s="56"/>
      <c r="OEP399" s="56"/>
      <c r="OEQ399" s="56"/>
      <c r="OER399" s="56"/>
      <c r="OES399" s="56"/>
      <c r="OET399" s="56"/>
      <c r="OEU399" s="56"/>
      <c r="OEV399" s="56"/>
      <c r="OEW399" s="56"/>
      <c r="OEX399" s="56"/>
      <c r="OEY399" s="56"/>
      <c r="OEZ399" s="56"/>
      <c r="OFA399" s="56"/>
      <c r="OFB399" s="56"/>
      <c r="OFC399" s="56"/>
      <c r="OFD399" s="56"/>
      <c r="OFE399" s="56"/>
      <c r="OFF399" s="56"/>
      <c r="OFG399" s="56"/>
      <c r="OFH399" s="56"/>
      <c r="OFI399" s="56"/>
      <c r="OFJ399" s="56"/>
      <c r="OFK399" s="56"/>
      <c r="OFL399" s="56"/>
      <c r="OFM399" s="56"/>
      <c r="OFN399" s="56"/>
      <c r="OFO399" s="56"/>
      <c r="OFP399" s="56"/>
      <c r="OFQ399" s="56"/>
      <c r="OFR399" s="56"/>
      <c r="OFS399" s="56"/>
      <c r="OFT399" s="56"/>
      <c r="OFU399" s="56"/>
      <c r="OFV399" s="56"/>
      <c r="OFW399" s="56"/>
      <c r="OFX399" s="56"/>
      <c r="OFY399" s="56"/>
      <c r="OFZ399" s="56"/>
      <c r="OGA399" s="56"/>
      <c r="OGB399" s="56"/>
      <c r="OGC399" s="56"/>
      <c r="OGD399" s="56"/>
      <c r="OGE399" s="56"/>
      <c r="OGF399" s="56"/>
      <c r="OGG399" s="56"/>
      <c r="OGH399" s="56"/>
      <c r="OGI399" s="56"/>
      <c r="OGJ399" s="56"/>
      <c r="OGK399" s="56"/>
      <c r="OGL399" s="56"/>
      <c r="OGM399" s="56"/>
      <c r="OGN399" s="56"/>
      <c r="OGO399" s="56"/>
      <c r="OGP399" s="56"/>
      <c r="OGQ399" s="56"/>
      <c r="OGR399" s="56"/>
      <c r="OGS399" s="56"/>
      <c r="OGT399" s="56"/>
      <c r="OGU399" s="56"/>
      <c r="OGV399" s="56"/>
      <c r="OGW399" s="56"/>
      <c r="OGX399" s="56"/>
      <c r="OGY399" s="56"/>
      <c r="OGZ399" s="56"/>
      <c r="OHA399" s="56"/>
      <c r="OHB399" s="56"/>
      <c r="OHC399" s="56"/>
      <c r="OHD399" s="56"/>
      <c r="OHE399" s="56"/>
      <c r="OHF399" s="56"/>
      <c r="OHG399" s="56"/>
      <c r="OHH399" s="56"/>
      <c r="OHI399" s="56"/>
      <c r="OHJ399" s="56"/>
      <c r="OHK399" s="56"/>
      <c r="OHL399" s="56"/>
      <c r="OHM399" s="56"/>
      <c r="OHN399" s="56"/>
      <c r="OHO399" s="56"/>
      <c r="OHP399" s="56"/>
      <c r="OHQ399" s="56"/>
      <c r="OHR399" s="56"/>
      <c r="OHS399" s="56"/>
      <c r="OHT399" s="56"/>
      <c r="OHU399" s="56"/>
      <c r="OHV399" s="56"/>
      <c r="OHW399" s="56"/>
      <c r="OHX399" s="56"/>
      <c r="OHY399" s="56"/>
      <c r="OHZ399" s="56"/>
      <c r="OIA399" s="56"/>
      <c r="OIB399" s="56"/>
      <c r="OIC399" s="56"/>
      <c r="OID399" s="56"/>
      <c r="OIE399" s="56"/>
      <c r="OIF399" s="56"/>
      <c r="OIG399" s="56"/>
      <c r="OIH399" s="56"/>
      <c r="OII399" s="56"/>
      <c r="OIJ399" s="56"/>
      <c r="OIK399" s="56"/>
      <c r="OIL399" s="56"/>
      <c r="OIM399" s="56"/>
      <c r="OIN399" s="56"/>
      <c r="OIO399" s="56"/>
      <c r="OIP399" s="56"/>
      <c r="OIQ399" s="56"/>
      <c r="OIR399" s="56"/>
      <c r="OIS399" s="56"/>
      <c r="OIT399" s="56"/>
      <c r="OIU399" s="56"/>
      <c r="OIV399" s="56"/>
      <c r="OIW399" s="56"/>
      <c r="OIX399" s="56"/>
      <c r="OIY399" s="56"/>
      <c r="OIZ399" s="56"/>
      <c r="OJA399" s="56"/>
      <c r="OJB399" s="56"/>
      <c r="OJC399" s="56"/>
      <c r="OJD399" s="56"/>
      <c r="OJE399" s="56"/>
      <c r="OJF399" s="56"/>
      <c r="OJG399" s="56"/>
      <c r="OJH399" s="56"/>
      <c r="OJI399" s="56"/>
      <c r="OJJ399" s="56"/>
      <c r="OJK399" s="56"/>
      <c r="OJL399" s="56"/>
      <c r="OJM399" s="56"/>
      <c r="OJN399" s="56"/>
      <c r="OJO399" s="56"/>
      <c r="OJP399" s="56"/>
      <c r="OJQ399" s="56"/>
      <c r="OJR399" s="56"/>
      <c r="OJS399" s="56"/>
      <c r="OJT399" s="56"/>
      <c r="OJU399" s="56"/>
      <c r="OJV399" s="56"/>
      <c r="OJW399" s="56"/>
      <c r="OJX399" s="56"/>
      <c r="OJY399" s="56"/>
      <c r="OJZ399" s="56"/>
      <c r="OKA399" s="56"/>
      <c r="OKB399" s="56"/>
      <c r="OKC399" s="56"/>
      <c r="OKD399" s="56"/>
      <c r="OKE399" s="56"/>
      <c r="OKF399" s="56"/>
      <c r="OKG399" s="56"/>
      <c r="OKH399" s="56"/>
      <c r="OKI399" s="56"/>
      <c r="OKJ399" s="56"/>
      <c r="OKK399" s="56"/>
      <c r="OKL399" s="56"/>
      <c r="OKM399" s="56"/>
      <c r="OKN399" s="56"/>
      <c r="OKO399" s="56"/>
      <c r="OKP399" s="56"/>
      <c r="OKQ399" s="56"/>
      <c r="OKR399" s="56"/>
      <c r="OKS399" s="56"/>
      <c r="OKT399" s="56"/>
      <c r="OKU399" s="56"/>
      <c r="OKV399" s="56"/>
      <c r="OKW399" s="56"/>
      <c r="OKX399" s="56"/>
      <c r="OKY399" s="56"/>
      <c r="OKZ399" s="56"/>
      <c r="OLA399" s="56"/>
      <c r="OLB399" s="56"/>
      <c r="OLC399" s="56"/>
      <c r="OLD399" s="56"/>
      <c r="OLE399" s="56"/>
      <c r="OLF399" s="56"/>
      <c r="OLG399" s="56"/>
      <c r="OLH399" s="56"/>
      <c r="OLI399" s="56"/>
      <c r="OLJ399" s="56"/>
      <c r="OLK399" s="56"/>
      <c r="OLL399" s="56"/>
      <c r="OLM399" s="56"/>
      <c r="OLN399" s="56"/>
      <c r="OLO399" s="56"/>
      <c r="OLP399" s="56"/>
      <c r="OLQ399" s="56"/>
      <c r="OLR399" s="56"/>
      <c r="OLS399" s="56"/>
      <c r="OLT399" s="56"/>
      <c r="OLU399" s="56"/>
      <c r="OLV399" s="56"/>
      <c r="OLW399" s="56"/>
      <c r="OLX399" s="56"/>
      <c r="OLY399" s="56"/>
      <c r="OLZ399" s="56"/>
      <c r="OMA399" s="56"/>
      <c r="OMB399" s="56"/>
      <c r="OMC399" s="56"/>
      <c r="OMD399" s="56"/>
      <c r="OME399" s="56"/>
      <c r="OMF399" s="56"/>
      <c r="OMG399" s="56"/>
      <c r="OMH399" s="56"/>
      <c r="OMI399" s="56"/>
      <c r="OMJ399" s="56"/>
      <c r="OMK399" s="56"/>
      <c r="OML399" s="56"/>
      <c r="OMM399" s="56"/>
      <c r="OMN399" s="56"/>
      <c r="OMO399" s="56"/>
      <c r="OMP399" s="56"/>
      <c r="OMQ399" s="56"/>
      <c r="OMR399" s="56"/>
      <c r="OMS399" s="56"/>
      <c r="OMT399" s="56"/>
      <c r="OMU399" s="56"/>
      <c r="OMV399" s="56"/>
      <c r="OMW399" s="56"/>
      <c r="OMX399" s="56"/>
      <c r="OMY399" s="56"/>
      <c r="OMZ399" s="56"/>
      <c r="ONA399" s="56"/>
      <c r="ONB399" s="56"/>
      <c r="ONC399" s="56"/>
      <c r="OND399" s="56"/>
      <c r="ONE399" s="56"/>
      <c r="ONF399" s="56"/>
      <c r="ONG399" s="56"/>
      <c r="ONH399" s="56"/>
      <c r="ONI399" s="56"/>
      <c r="ONJ399" s="56"/>
      <c r="ONK399" s="56"/>
      <c r="ONL399" s="56"/>
      <c r="ONM399" s="56"/>
      <c r="ONN399" s="56"/>
      <c r="ONO399" s="56"/>
      <c r="ONP399" s="56"/>
      <c r="ONQ399" s="56"/>
      <c r="ONR399" s="56"/>
      <c r="ONS399" s="56"/>
      <c r="ONT399" s="56"/>
      <c r="ONU399" s="56"/>
      <c r="ONV399" s="56"/>
      <c r="ONW399" s="56"/>
      <c r="ONX399" s="56"/>
      <c r="ONY399" s="56"/>
      <c r="ONZ399" s="56"/>
      <c r="OOA399" s="56"/>
      <c r="OOB399" s="56"/>
      <c r="OOC399" s="56"/>
      <c r="OOD399" s="56"/>
      <c r="OOE399" s="56"/>
      <c r="OOF399" s="56"/>
      <c r="OOG399" s="56"/>
      <c r="OOH399" s="56"/>
      <c r="OOI399" s="56"/>
      <c r="OOJ399" s="56"/>
      <c r="OOK399" s="56"/>
      <c r="OOL399" s="56"/>
      <c r="OOM399" s="56"/>
      <c r="OON399" s="56"/>
      <c r="OOO399" s="56"/>
      <c r="OOP399" s="56"/>
      <c r="OOQ399" s="56"/>
      <c r="OOR399" s="56"/>
      <c r="OOS399" s="56"/>
      <c r="OOT399" s="56"/>
      <c r="OOU399" s="56"/>
      <c r="OOV399" s="56"/>
      <c r="OOW399" s="56"/>
      <c r="OOX399" s="56"/>
      <c r="OOY399" s="56"/>
      <c r="OOZ399" s="56"/>
      <c r="OPA399" s="56"/>
      <c r="OPB399" s="56"/>
      <c r="OPC399" s="56"/>
      <c r="OPD399" s="56"/>
      <c r="OPE399" s="56"/>
      <c r="OPF399" s="56"/>
      <c r="OPG399" s="56"/>
      <c r="OPH399" s="56"/>
      <c r="OPI399" s="56"/>
      <c r="OPJ399" s="56"/>
      <c r="OPK399" s="56"/>
      <c r="OPL399" s="56"/>
      <c r="OPM399" s="56"/>
      <c r="OPN399" s="56"/>
      <c r="OPO399" s="56"/>
      <c r="OPP399" s="56"/>
      <c r="OPQ399" s="56"/>
      <c r="OPR399" s="56"/>
      <c r="OPS399" s="56"/>
      <c r="OPT399" s="56"/>
      <c r="OPU399" s="56"/>
      <c r="OPV399" s="56"/>
      <c r="OPW399" s="56"/>
      <c r="OPX399" s="56"/>
      <c r="OPY399" s="56"/>
      <c r="OPZ399" s="56"/>
      <c r="OQA399" s="56"/>
      <c r="OQB399" s="56"/>
      <c r="OQC399" s="56"/>
      <c r="OQD399" s="56"/>
      <c r="OQE399" s="56"/>
      <c r="OQF399" s="56"/>
      <c r="OQG399" s="56"/>
      <c r="OQH399" s="56"/>
      <c r="OQI399" s="56"/>
      <c r="OQJ399" s="56"/>
      <c r="OQK399" s="56"/>
      <c r="OQL399" s="56"/>
      <c r="OQM399" s="56"/>
      <c r="OQN399" s="56"/>
      <c r="OQO399" s="56"/>
      <c r="OQP399" s="56"/>
      <c r="OQQ399" s="56"/>
      <c r="OQR399" s="56"/>
      <c r="OQS399" s="56"/>
      <c r="OQT399" s="56"/>
      <c r="OQU399" s="56"/>
      <c r="OQV399" s="56"/>
      <c r="OQW399" s="56"/>
      <c r="OQX399" s="56"/>
      <c r="OQY399" s="56"/>
      <c r="OQZ399" s="56"/>
      <c r="ORA399" s="56"/>
      <c r="ORB399" s="56"/>
      <c r="ORC399" s="56"/>
      <c r="ORD399" s="56"/>
      <c r="ORE399" s="56"/>
      <c r="ORF399" s="56"/>
      <c r="ORG399" s="56"/>
      <c r="ORH399" s="56"/>
      <c r="ORI399" s="56"/>
      <c r="ORJ399" s="56"/>
      <c r="ORK399" s="56"/>
      <c r="ORL399" s="56"/>
      <c r="ORM399" s="56"/>
      <c r="ORN399" s="56"/>
      <c r="ORO399" s="56"/>
      <c r="ORP399" s="56"/>
      <c r="ORQ399" s="56"/>
      <c r="ORR399" s="56"/>
      <c r="ORS399" s="56"/>
      <c r="ORT399" s="56"/>
      <c r="ORU399" s="56"/>
      <c r="ORV399" s="56"/>
      <c r="ORW399" s="56"/>
      <c r="ORX399" s="56"/>
      <c r="ORY399" s="56"/>
      <c r="ORZ399" s="56"/>
      <c r="OSA399" s="56"/>
      <c r="OSB399" s="56"/>
      <c r="OSC399" s="56"/>
      <c r="OSD399" s="56"/>
      <c r="OSE399" s="56"/>
      <c r="OSF399" s="56"/>
      <c r="OSG399" s="56"/>
      <c r="OSH399" s="56"/>
      <c r="OSI399" s="56"/>
      <c r="OSJ399" s="56"/>
      <c r="OSK399" s="56"/>
      <c r="OSL399" s="56"/>
      <c r="OSM399" s="56"/>
      <c r="OSN399" s="56"/>
      <c r="OSO399" s="56"/>
      <c r="OSP399" s="56"/>
      <c r="OSQ399" s="56"/>
      <c r="OSR399" s="56"/>
      <c r="OSS399" s="56"/>
      <c r="OST399" s="56"/>
      <c r="OSU399" s="56"/>
      <c r="OSV399" s="56"/>
      <c r="OSW399" s="56"/>
      <c r="OSX399" s="56"/>
      <c r="OSY399" s="56"/>
      <c r="OSZ399" s="56"/>
      <c r="OTA399" s="56"/>
      <c r="OTB399" s="56"/>
      <c r="OTC399" s="56"/>
      <c r="OTD399" s="56"/>
      <c r="OTE399" s="56"/>
      <c r="OTF399" s="56"/>
      <c r="OTG399" s="56"/>
      <c r="OTH399" s="56"/>
      <c r="OTI399" s="56"/>
      <c r="OTJ399" s="56"/>
      <c r="OTK399" s="56"/>
      <c r="OTL399" s="56"/>
      <c r="OTM399" s="56"/>
      <c r="OTN399" s="56"/>
      <c r="OTO399" s="56"/>
      <c r="OTP399" s="56"/>
      <c r="OTQ399" s="56"/>
      <c r="OTR399" s="56"/>
      <c r="OTS399" s="56"/>
      <c r="OTT399" s="56"/>
      <c r="OTU399" s="56"/>
      <c r="OTV399" s="56"/>
      <c r="OTW399" s="56"/>
      <c r="OTX399" s="56"/>
      <c r="OTY399" s="56"/>
      <c r="OTZ399" s="56"/>
      <c r="OUA399" s="56"/>
      <c r="OUB399" s="56"/>
      <c r="OUC399" s="56"/>
      <c r="OUD399" s="56"/>
      <c r="OUE399" s="56"/>
      <c r="OUF399" s="56"/>
      <c r="OUG399" s="56"/>
      <c r="OUH399" s="56"/>
      <c r="OUI399" s="56"/>
      <c r="OUJ399" s="56"/>
      <c r="OUK399" s="56"/>
      <c r="OUL399" s="56"/>
      <c r="OUM399" s="56"/>
      <c r="OUN399" s="56"/>
      <c r="OUO399" s="56"/>
      <c r="OUP399" s="56"/>
      <c r="OUQ399" s="56"/>
      <c r="OUR399" s="56"/>
      <c r="OUS399" s="56"/>
      <c r="OUT399" s="56"/>
      <c r="OUU399" s="56"/>
      <c r="OUV399" s="56"/>
      <c r="OUW399" s="56"/>
      <c r="OUX399" s="56"/>
      <c r="OUY399" s="56"/>
      <c r="OUZ399" s="56"/>
      <c r="OVA399" s="56"/>
      <c r="OVB399" s="56"/>
      <c r="OVC399" s="56"/>
      <c r="OVD399" s="56"/>
      <c r="OVE399" s="56"/>
      <c r="OVF399" s="56"/>
      <c r="OVG399" s="56"/>
      <c r="OVH399" s="56"/>
      <c r="OVI399" s="56"/>
      <c r="OVJ399" s="56"/>
      <c r="OVK399" s="56"/>
      <c r="OVL399" s="56"/>
      <c r="OVM399" s="56"/>
      <c r="OVN399" s="56"/>
      <c r="OVO399" s="56"/>
      <c r="OVP399" s="56"/>
      <c r="OVQ399" s="56"/>
      <c r="OVR399" s="56"/>
      <c r="OVS399" s="56"/>
      <c r="OVT399" s="56"/>
      <c r="OVU399" s="56"/>
      <c r="OVV399" s="56"/>
      <c r="OVW399" s="56"/>
      <c r="OVX399" s="56"/>
      <c r="OVY399" s="56"/>
      <c r="OVZ399" s="56"/>
      <c r="OWA399" s="56"/>
      <c r="OWB399" s="56"/>
      <c r="OWC399" s="56"/>
      <c r="OWD399" s="56"/>
      <c r="OWE399" s="56"/>
      <c r="OWF399" s="56"/>
      <c r="OWG399" s="56"/>
      <c r="OWH399" s="56"/>
      <c r="OWI399" s="56"/>
      <c r="OWJ399" s="56"/>
      <c r="OWK399" s="56"/>
      <c r="OWL399" s="56"/>
      <c r="OWM399" s="56"/>
      <c r="OWN399" s="56"/>
      <c r="OWO399" s="56"/>
      <c r="OWP399" s="56"/>
      <c r="OWQ399" s="56"/>
      <c r="OWR399" s="56"/>
      <c r="OWS399" s="56"/>
      <c r="OWT399" s="56"/>
      <c r="OWU399" s="56"/>
      <c r="OWV399" s="56"/>
      <c r="OWW399" s="56"/>
      <c r="OWX399" s="56"/>
      <c r="OWY399" s="56"/>
      <c r="OWZ399" s="56"/>
      <c r="OXA399" s="56"/>
      <c r="OXB399" s="56"/>
      <c r="OXC399" s="56"/>
      <c r="OXD399" s="56"/>
      <c r="OXE399" s="56"/>
      <c r="OXF399" s="56"/>
      <c r="OXG399" s="56"/>
      <c r="OXH399" s="56"/>
      <c r="OXI399" s="56"/>
      <c r="OXJ399" s="56"/>
      <c r="OXK399" s="56"/>
      <c r="OXL399" s="56"/>
      <c r="OXM399" s="56"/>
      <c r="OXN399" s="56"/>
      <c r="OXO399" s="56"/>
      <c r="OXP399" s="56"/>
      <c r="OXQ399" s="56"/>
      <c r="OXR399" s="56"/>
      <c r="OXS399" s="56"/>
      <c r="OXT399" s="56"/>
      <c r="OXU399" s="56"/>
      <c r="OXV399" s="56"/>
      <c r="OXW399" s="56"/>
      <c r="OXX399" s="56"/>
      <c r="OXY399" s="56"/>
      <c r="OXZ399" s="56"/>
      <c r="OYA399" s="56"/>
      <c r="OYB399" s="56"/>
      <c r="OYC399" s="56"/>
      <c r="OYD399" s="56"/>
      <c r="OYE399" s="56"/>
      <c r="OYF399" s="56"/>
      <c r="OYG399" s="56"/>
      <c r="OYH399" s="56"/>
      <c r="OYI399" s="56"/>
      <c r="OYJ399" s="56"/>
      <c r="OYK399" s="56"/>
      <c r="OYL399" s="56"/>
      <c r="OYM399" s="56"/>
      <c r="OYN399" s="56"/>
      <c r="OYO399" s="56"/>
      <c r="OYP399" s="56"/>
      <c r="OYQ399" s="56"/>
      <c r="OYR399" s="56"/>
      <c r="OYS399" s="56"/>
      <c r="OYT399" s="56"/>
      <c r="OYU399" s="56"/>
      <c r="OYV399" s="56"/>
      <c r="OYW399" s="56"/>
      <c r="OYX399" s="56"/>
      <c r="OYY399" s="56"/>
      <c r="OYZ399" s="56"/>
      <c r="OZA399" s="56"/>
      <c r="OZB399" s="56"/>
      <c r="OZC399" s="56"/>
      <c r="OZD399" s="56"/>
      <c r="OZE399" s="56"/>
      <c r="OZF399" s="56"/>
      <c r="OZG399" s="56"/>
      <c r="OZH399" s="56"/>
      <c r="OZI399" s="56"/>
      <c r="OZJ399" s="56"/>
      <c r="OZK399" s="56"/>
      <c r="OZL399" s="56"/>
      <c r="OZM399" s="56"/>
      <c r="OZN399" s="56"/>
      <c r="OZO399" s="56"/>
      <c r="OZP399" s="56"/>
      <c r="OZQ399" s="56"/>
      <c r="OZR399" s="56"/>
      <c r="OZS399" s="56"/>
      <c r="OZT399" s="56"/>
      <c r="OZU399" s="56"/>
      <c r="OZV399" s="56"/>
      <c r="OZW399" s="56"/>
      <c r="OZX399" s="56"/>
      <c r="OZY399" s="56"/>
      <c r="OZZ399" s="56"/>
      <c r="PAA399" s="56"/>
      <c r="PAB399" s="56"/>
      <c r="PAC399" s="56"/>
      <c r="PAD399" s="56"/>
      <c r="PAE399" s="56"/>
      <c r="PAF399" s="56"/>
      <c r="PAG399" s="56"/>
      <c r="PAH399" s="56"/>
      <c r="PAI399" s="56"/>
      <c r="PAJ399" s="56"/>
      <c r="PAK399" s="56"/>
      <c r="PAL399" s="56"/>
      <c r="PAM399" s="56"/>
      <c r="PAN399" s="56"/>
      <c r="PAO399" s="56"/>
      <c r="PAP399" s="56"/>
      <c r="PAQ399" s="56"/>
      <c r="PAR399" s="56"/>
      <c r="PAS399" s="56"/>
      <c r="PAT399" s="56"/>
      <c r="PAU399" s="56"/>
      <c r="PAV399" s="56"/>
      <c r="PAW399" s="56"/>
      <c r="PAX399" s="56"/>
      <c r="PAY399" s="56"/>
      <c r="PAZ399" s="56"/>
      <c r="PBA399" s="56"/>
      <c r="PBB399" s="56"/>
      <c r="PBC399" s="56"/>
      <c r="PBD399" s="56"/>
      <c r="PBE399" s="56"/>
      <c r="PBF399" s="56"/>
      <c r="PBG399" s="56"/>
      <c r="PBH399" s="56"/>
      <c r="PBI399" s="56"/>
      <c r="PBJ399" s="56"/>
      <c r="PBK399" s="56"/>
      <c r="PBL399" s="56"/>
      <c r="PBM399" s="56"/>
      <c r="PBN399" s="56"/>
      <c r="PBO399" s="56"/>
      <c r="PBP399" s="56"/>
      <c r="PBQ399" s="56"/>
      <c r="PBR399" s="56"/>
      <c r="PBS399" s="56"/>
      <c r="PBT399" s="56"/>
      <c r="PBU399" s="56"/>
      <c r="PBV399" s="56"/>
      <c r="PBW399" s="56"/>
      <c r="PBX399" s="56"/>
      <c r="PBY399" s="56"/>
      <c r="PBZ399" s="56"/>
      <c r="PCA399" s="56"/>
      <c r="PCB399" s="56"/>
      <c r="PCC399" s="56"/>
      <c r="PCD399" s="56"/>
      <c r="PCE399" s="56"/>
      <c r="PCF399" s="56"/>
      <c r="PCG399" s="56"/>
      <c r="PCH399" s="56"/>
      <c r="PCI399" s="56"/>
      <c r="PCJ399" s="56"/>
      <c r="PCK399" s="56"/>
      <c r="PCL399" s="56"/>
      <c r="PCM399" s="56"/>
      <c r="PCN399" s="56"/>
      <c r="PCO399" s="56"/>
      <c r="PCP399" s="56"/>
      <c r="PCQ399" s="56"/>
      <c r="PCR399" s="56"/>
      <c r="PCS399" s="56"/>
      <c r="PCT399" s="56"/>
      <c r="PCU399" s="56"/>
      <c r="PCV399" s="56"/>
      <c r="PCW399" s="56"/>
      <c r="PCX399" s="56"/>
      <c r="PCY399" s="56"/>
      <c r="PCZ399" s="56"/>
      <c r="PDA399" s="56"/>
      <c r="PDB399" s="56"/>
      <c r="PDC399" s="56"/>
      <c r="PDD399" s="56"/>
      <c r="PDE399" s="56"/>
      <c r="PDF399" s="56"/>
      <c r="PDG399" s="56"/>
      <c r="PDH399" s="56"/>
      <c r="PDI399" s="56"/>
      <c r="PDJ399" s="56"/>
      <c r="PDK399" s="56"/>
      <c r="PDL399" s="56"/>
      <c r="PDM399" s="56"/>
      <c r="PDN399" s="56"/>
      <c r="PDO399" s="56"/>
      <c r="PDP399" s="56"/>
      <c r="PDQ399" s="56"/>
      <c r="PDR399" s="56"/>
      <c r="PDS399" s="56"/>
      <c r="PDT399" s="56"/>
      <c r="PDU399" s="56"/>
      <c r="PDV399" s="56"/>
      <c r="PDW399" s="56"/>
      <c r="PDX399" s="56"/>
      <c r="PDY399" s="56"/>
      <c r="PDZ399" s="56"/>
      <c r="PEA399" s="56"/>
      <c r="PEB399" s="56"/>
      <c r="PEC399" s="56"/>
      <c r="PED399" s="56"/>
      <c r="PEE399" s="56"/>
      <c r="PEF399" s="56"/>
      <c r="PEG399" s="56"/>
      <c r="PEH399" s="56"/>
      <c r="PEI399" s="56"/>
      <c r="PEJ399" s="56"/>
      <c r="PEK399" s="56"/>
      <c r="PEL399" s="56"/>
      <c r="PEM399" s="56"/>
      <c r="PEN399" s="56"/>
      <c r="PEO399" s="56"/>
      <c r="PEP399" s="56"/>
      <c r="PEQ399" s="56"/>
      <c r="PER399" s="56"/>
      <c r="PES399" s="56"/>
      <c r="PET399" s="56"/>
      <c r="PEU399" s="56"/>
      <c r="PEV399" s="56"/>
      <c r="PEW399" s="56"/>
      <c r="PEX399" s="56"/>
      <c r="PEY399" s="56"/>
      <c r="PEZ399" s="56"/>
      <c r="PFA399" s="56"/>
      <c r="PFB399" s="56"/>
      <c r="PFC399" s="56"/>
      <c r="PFD399" s="56"/>
      <c r="PFE399" s="56"/>
      <c r="PFF399" s="56"/>
      <c r="PFG399" s="56"/>
      <c r="PFH399" s="56"/>
      <c r="PFI399" s="56"/>
      <c r="PFJ399" s="56"/>
      <c r="PFK399" s="56"/>
      <c r="PFL399" s="56"/>
      <c r="PFM399" s="56"/>
      <c r="PFN399" s="56"/>
      <c r="PFO399" s="56"/>
      <c r="PFP399" s="56"/>
      <c r="PFQ399" s="56"/>
      <c r="PFR399" s="56"/>
      <c r="PFS399" s="56"/>
      <c r="PFT399" s="56"/>
      <c r="PFU399" s="56"/>
      <c r="PFV399" s="56"/>
      <c r="PFW399" s="56"/>
      <c r="PFX399" s="56"/>
      <c r="PFY399" s="56"/>
      <c r="PFZ399" s="56"/>
      <c r="PGA399" s="56"/>
      <c r="PGB399" s="56"/>
      <c r="PGC399" s="56"/>
      <c r="PGD399" s="56"/>
      <c r="PGE399" s="56"/>
      <c r="PGF399" s="56"/>
      <c r="PGG399" s="56"/>
      <c r="PGH399" s="56"/>
      <c r="PGI399" s="56"/>
      <c r="PGJ399" s="56"/>
      <c r="PGK399" s="56"/>
      <c r="PGL399" s="56"/>
      <c r="PGM399" s="56"/>
      <c r="PGN399" s="56"/>
      <c r="PGO399" s="56"/>
      <c r="PGP399" s="56"/>
      <c r="PGQ399" s="56"/>
      <c r="PGR399" s="56"/>
      <c r="PGS399" s="56"/>
      <c r="PGT399" s="56"/>
      <c r="PGU399" s="56"/>
      <c r="PGV399" s="56"/>
      <c r="PGW399" s="56"/>
      <c r="PGX399" s="56"/>
      <c r="PGY399" s="56"/>
      <c r="PGZ399" s="56"/>
      <c r="PHA399" s="56"/>
      <c r="PHB399" s="56"/>
      <c r="PHC399" s="56"/>
      <c r="PHD399" s="56"/>
      <c r="PHE399" s="56"/>
      <c r="PHF399" s="56"/>
      <c r="PHG399" s="56"/>
      <c r="PHH399" s="56"/>
      <c r="PHI399" s="56"/>
      <c r="PHJ399" s="56"/>
      <c r="PHK399" s="56"/>
      <c r="PHL399" s="56"/>
      <c r="PHM399" s="56"/>
      <c r="PHN399" s="56"/>
      <c r="PHO399" s="56"/>
      <c r="PHP399" s="56"/>
      <c r="PHQ399" s="56"/>
      <c r="PHR399" s="56"/>
      <c r="PHS399" s="56"/>
      <c r="PHT399" s="56"/>
      <c r="PHU399" s="56"/>
      <c r="PHV399" s="56"/>
      <c r="PHW399" s="56"/>
      <c r="PHX399" s="56"/>
      <c r="PHY399" s="56"/>
      <c r="PHZ399" s="56"/>
      <c r="PIA399" s="56"/>
      <c r="PIB399" s="56"/>
      <c r="PIC399" s="56"/>
      <c r="PID399" s="56"/>
      <c r="PIE399" s="56"/>
      <c r="PIF399" s="56"/>
      <c r="PIG399" s="56"/>
      <c r="PIH399" s="56"/>
      <c r="PII399" s="56"/>
      <c r="PIJ399" s="56"/>
      <c r="PIK399" s="56"/>
      <c r="PIL399" s="56"/>
      <c r="PIM399" s="56"/>
      <c r="PIN399" s="56"/>
      <c r="PIO399" s="56"/>
      <c r="PIP399" s="56"/>
      <c r="PIQ399" s="56"/>
      <c r="PIR399" s="56"/>
      <c r="PIS399" s="56"/>
      <c r="PIT399" s="56"/>
      <c r="PIU399" s="56"/>
      <c r="PIV399" s="56"/>
      <c r="PIW399" s="56"/>
      <c r="PIX399" s="56"/>
      <c r="PIY399" s="56"/>
      <c r="PIZ399" s="56"/>
      <c r="PJA399" s="56"/>
      <c r="PJB399" s="56"/>
      <c r="PJC399" s="56"/>
      <c r="PJD399" s="56"/>
      <c r="PJE399" s="56"/>
      <c r="PJF399" s="56"/>
      <c r="PJG399" s="56"/>
      <c r="PJH399" s="56"/>
      <c r="PJI399" s="56"/>
      <c r="PJJ399" s="56"/>
      <c r="PJK399" s="56"/>
      <c r="PJL399" s="56"/>
      <c r="PJM399" s="56"/>
      <c r="PJN399" s="56"/>
      <c r="PJO399" s="56"/>
      <c r="PJP399" s="56"/>
      <c r="PJQ399" s="56"/>
      <c r="PJR399" s="56"/>
      <c r="PJS399" s="56"/>
      <c r="PJT399" s="56"/>
      <c r="PJU399" s="56"/>
      <c r="PJV399" s="56"/>
      <c r="PJW399" s="56"/>
      <c r="PJX399" s="56"/>
      <c r="PJY399" s="56"/>
      <c r="PJZ399" s="56"/>
      <c r="PKA399" s="56"/>
      <c r="PKB399" s="56"/>
      <c r="PKC399" s="56"/>
      <c r="PKD399" s="56"/>
      <c r="PKE399" s="56"/>
      <c r="PKF399" s="56"/>
      <c r="PKG399" s="56"/>
      <c r="PKH399" s="56"/>
      <c r="PKI399" s="56"/>
      <c r="PKJ399" s="56"/>
      <c r="PKK399" s="56"/>
      <c r="PKL399" s="56"/>
      <c r="PKM399" s="56"/>
      <c r="PKN399" s="56"/>
      <c r="PKO399" s="56"/>
      <c r="PKP399" s="56"/>
      <c r="PKQ399" s="56"/>
      <c r="PKR399" s="56"/>
      <c r="PKS399" s="56"/>
      <c r="PKT399" s="56"/>
      <c r="PKU399" s="56"/>
      <c r="PKV399" s="56"/>
      <c r="PKW399" s="56"/>
      <c r="PKX399" s="56"/>
      <c r="PKY399" s="56"/>
      <c r="PKZ399" s="56"/>
      <c r="PLA399" s="56"/>
      <c r="PLB399" s="56"/>
      <c r="PLC399" s="56"/>
      <c r="PLD399" s="56"/>
      <c r="PLE399" s="56"/>
      <c r="PLF399" s="56"/>
      <c r="PLG399" s="56"/>
      <c r="PLH399" s="56"/>
      <c r="PLI399" s="56"/>
      <c r="PLJ399" s="56"/>
      <c r="PLK399" s="56"/>
      <c r="PLL399" s="56"/>
      <c r="PLM399" s="56"/>
      <c r="PLN399" s="56"/>
      <c r="PLO399" s="56"/>
      <c r="PLP399" s="56"/>
      <c r="PLQ399" s="56"/>
      <c r="PLR399" s="56"/>
      <c r="PLS399" s="56"/>
      <c r="PLT399" s="56"/>
      <c r="PLU399" s="56"/>
      <c r="PLV399" s="56"/>
      <c r="PLW399" s="56"/>
      <c r="PLX399" s="56"/>
      <c r="PLY399" s="56"/>
      <c r="PLZ399" s="56"/>
      <c r="PMA399" s="56"/>
      <c r="PMB399" s="56"/>
      <c r="PMC399" s="56"/>
      <c r="PMD399" s="56"/>
      <c r="PME399" s="56"/>
      <c r="PMF399" s="56"/>
      <c r="PMG399" s="56"/>
      <c r="PMH399" s="56"/>
      <c r="PMI399" s="56"/>
      <c r="PMJ399" s="56"/>
      <c r="PMK399" s="56"/>
      <c r="PML399" s="56"/>
      <c r="PMM399" s="56"/>
      <c r="PMN399" s="56"/>
      <c r="PMO399" s="56"/>
      <c r="PMP399" s="56"/>
      <c r="PMQ399" s="56"/>
      <c r="PMR399" s="56"/>
      <c r="PMS399" s="56"/>
      <c r="PMT399" s="56"/>
      <c r="PMU399" s="56"/>
      <c r="PMV399" s="56"/>
      <c r="PMW399" s="56"/>
      <c r="PMX399" s="56"/>
      <c r="PMY399" s="56"/>
      <c r="PMZ399" s="56"/>
      <c r="PNA399" s="56"/>
      <c r="PNB399" s="56"/>
      <c r="PNC399" s="56"/>
      <c r="PND399" s="56"/>
      <c r="PNE399" s="56"/>
      <c r="PNF399" s="56"/>
      <c r="PNG399" s="56"/>
      <c r="PNH399" s="56"/>
      <c r="PNI399" s="56"/>
      <c r="PNJ399" s="56"/>
      <c r="PNK399" s="56"/>
      <c r="PNL399" s="56"/>
      <c r="PNM399" s="56"/>
      <c r="PNN399" s="56"/>
      <c r="PNO399" s="56"/>
      <c r="PNP399" s="56"/>
      <c r="PNQ399" s="56"/>
      <c r="PNR399" s="56"/>
      <c r="PNS399" s="56"/>
      <c r="PNT399" s="56"/>
      <c r="PNU399" s="56"/>
      <c r="PNV399" s="56"/>
      <c r="PNW399" s="56"/>
      <c r="PNX399" s="56"/>
      <c r="PNY399" s="56"/>
      <c r="PNZ399" s="56"/>
      <c r="POA399" s="56"/>
      <c r="POB399" s="56"/>
      <c r="POC399" s="56"/>
      <c r="POD399" s="56"/>
      <c r="POE399" s="56"/>
      <c r="POF399" s="56"/>
      <c r="POG399" s="56"/>
      <c r="POH399" s="56"/>
      <c r="POI399" s="56"/>
      <c r="POJ399" s="56"/>
      <c r="POK399" s="56"/>
      <c r="POL399" s="56"/>
      <c r="POM399" s="56"/>
      <c r="PON399" s="56"/>
      <c r="POO399" s="56"/>
      <c r="POP399" s="56"/>
      <c r="POQ399" s="56"/>
      <c r="POR399" s="56"/>
      <c r="POS399" s="56"/>
      <c r="POT399" s="56"/>
      <c r="POU399" s="56"/>
      <c r="POV399" s="56"/>
      <c r="POW399" s="56"/>
      <c r="POX399" s="56"/>
      <c r="POY399" s="56"/>
      <c r="POZ399" s="56"/>
      <c r="PPA399" s="56"/>
      <c r="PPB399" s="56"/>
      <c r="PPC399" s="56"/>
      <c r="PPD399" s="56"/>
      <c r="PPE399" s="56"/>
      <c r="PPF399" s="56"/>
      <c r="PPG399" s="56"/>
      <c r="PPH399" s="56"/>
      <c r="PPI399" s="56"/>
      <c r="PPJ399" s="56"/>
      <c r="PPK399" s="56"/>
      <c r="PPL399" s="56"/>
      <c r="PPM399" s="56"/>
      <c r="PPN399" s="56"/>
      <c r="PPO399" s="56"/>
      <c r="PPP399" s="56"/>
      <c r="PPQ399" s="56"/>
      <c r="PPR399" s="56"/>
      <c r="PPS399" s="56"/>
      <c r="PPT399" s="56"/>
      <c r="PPU399" s="56"/>
      <c r="PPV399" s="56"/>
      <c r="PPW399" s="56"/>
      <c r="PPX399" s="56"/>
      <c r="PPY399" s="56"/>
      <c r="PPZ399" s="56"/>
      <c r="PQA399" s="56"/>
      <c r="PQB399" s="56"/>
      <c r="PQC399" s="56"/>
      <c r="PQD399" s="56"/>
      <c r="PQE399" s="56"/>
      <c r="PQF399" s="56"/>
      <c r="PQG399" s="56"/>
      <c r="PQH399" s="56"/>
      <c r="PQI399" s="56"/>
      <c r="PQJ399" s="56"/>
      <c r="PQK399" s="56"/>
      <c r="PQL399" s="56"/>
      <c r="PQM399" s="56"/>
      <c r="PQN399" s="56"/>
      <c r="PQO399" s="56"/>
      <c r="PQP399" s="56"/>
      <c r="PQQ399" s="56"/>
      <c r="PQR399" s="56"/>
      <c r="PQS399" s="56"/>
      <c r="PQT399" s="56"/>
      <c r="PQU399" s="56"/>
      <c r="PQV399" s="56"/>
      <c r="PQW399" s="56"/>
      <c r="PQX399" s="56"/>
      <c r="PQY399" s="56"/>
      <c r="PQZ399" s="56"/>
      <c r="PRA399" s="56"/>
      <c r="PRB399" s="56"/>
      <c r="PRC399" s="56"/>
      <c r="PRD399" s="56"/>
      <c r="PRE399" s="56"/>
      <c r="PRF399" s="56"/>
      <c r="PRG399" s="56"/>
      <c r="PRH399" s="56"/>
      <c r="PRI399" s="56"/>
      <c r="PRJ399" s="56"/>
      <c r="PRK399" s="56"/>
      <c r="PRL399" s="56"/>
      <c r="PRM399" s="56"/>
      <c r="PRN399" s="56"/>
      <c r="PRO399" s="56"/>
      <c r="PRP399" s="56"/>
      <c r="PRQ399" s="56"/>
      <c r="PRR399" s="56"/>
      <c r="PRS399" s="56"/>
      <c r="PRT399" s="56"/>
      <c r="PRU399" s="56"/>
      <c r="PRV399" s="56"/>
      <c r="PRW399" s="56"/>
      <c r="PRX399" s="56"/>
      <c r="PRY399" s="56"/>
      <c r="PRZ399" s="56"/>
      <c r="PSA399" s="56"/>
      <c r="PSB399" s="56"/>
      <c r="PSC399" s="56"/>
      <c r="PSD399" s="56"/>
      <c r="PSE399" s="56"/>
      <c r="PSF399" s="56"/>
      <c r="PSG399" s="56"/>
      <c r="PSH399" s="56"/>
      <c r="PSI399" s="56"/>
      <c r="PSJ399" s="56"/>
      <c r="PSK399" s="56"/>
      <c r="PSL399" s="56"/>
      <c r="PSM399" s="56"/>
      <c r="PSN399" s="56"/>
      <c r="PSO399" s="56"/>
      <c r="PSP399" s="56"/>
      <c r="PSQ399" s="56"/>
      <c r="PSR399" s="56"/>
      <c r="PSS399" s="56"/>
      <c r="PST399" s="56"/>
      <c r="PSU399" s="56"/>
      <c r="PSV399" s="56"/>
      <c r="PSW399" s="56"/>
      <c r="PSX399" s="56"/>
      <c r="PSY399" s="56"/>
      <c r="PSZ399" s="56"/>
      <c r="PTA399" s="56"/>
      <c r="PTB399" s="56"/>
      <c r="PTC399" s="56"/>
      <c r="PTD399" s="56"/>
      <c r="PTE399" s="56"/>
      <c r="PTF399" s="56"/>
      <c r="PTG399" s="56"/>
      <c r="PTH399" s="56"/>
      <c r="PTI399" s="56"/>
      <c r="PTJ399" s="56"/>
      <c r="PTK399" s="56"/>
      <c r="PTL399" s="56"/>
      <c r="PTM399" s="56"/>
      <c r="PTN399" s="56"/>
      <c r="PTO399" s="56"/>
      <c r="PTP399" s="56"/>
      <c r="PTQ399" s="56"/>
      <c r="PTR399" s="56"/>
      <c r="PTS399" s="56"/>
      <c r="PTT399" s="56"/>
      <c r="PTU399" s="56"/>
      <c r="PTV399" s="56"/>
      <c r="PTW399" s="56"/>
      <c r="PTX399" s="56"/>
      <c r="PTY399" s="56"/>
      <c r="PTZ399" s="56"/>
      <c r="PUA399" s="56"/>
      <c r="PUB399" s="56"/>
      <c r="PUC399" s="56"/>
      <c r="PUD399" s="56"/>
      <c r="PUE399" s="56"/>
      <c r="PUF399" s="56"/>
      <c r="PUG399" s="56"/>
      <c r="PUH399" s="56"/>
      <c r="PUI399" s="56"/>
      <c r="PUJ399" s="56"/>
      <c r="PUK399" s="56"/>
      <c r="PUL399" s="56"/>
      <c r="PUM399" s="56"/>
      <c r="PUN399" s="56"/>
      <c r="PUO399" s="56"/>
      <c r="PUP399" s="56"/>
      <c r="PUQ399" s="56"/>
      <c r="PUR399" s="56"/>
      <c r="PUS399" s="56"/>
      <c r="PUT399" s="56"/>
      <c r="PUU399" s="56"/>
      <c r="PUV399" s="56"/>
      <c r="PUW399" s="56"/>
      <c r="PUX399" s="56"/>
      <c r="PUY399" s="56"/>
      <c r="PUZ399" s="56"/>
      <c r="PVA399" s="56"/>
      <c r="PVB399" s="56"/>
      <c r="PVC399" s="56"/>
      <c r="PVD399" s="56"/>
      <c r="PVE399" s="56"/>
      <c r="PVF399" s="56"/>
      <c r="PVG399" s="56"/>
      <c r="PVH399" s="56"/>
      <c r="PVI399" s="56"/>
      <c r="PVJ399" s="56"/>
      <c r="PVK399" s="56"/>
      <c r="PVL399" s="56"/>
      <c r="PVM399" s="56"/>
      <c r="PVN399" s="56"/>
      <c r="PVO399" s="56"/>
      <c r="PVP399" s="56"/>
      <c r="PVQ399" s="56"/>
      <c r="PVR399" s="56"/>
      <c r="PVS399" s="56"/>
      <c r="PVT399" s="56"/>
      <c r="PVU399" s="56"/>
      <c r="PVV399" s="56"/>
      <c r="PVW399" s="56"/>
      <c r="PVX399" s="56"/>
      <c r="PVY399" s="56"/>
      <c r="PVZ399" s="56"/>
      <c r="PWA399" s="56"/>
      <c r="PWB399" s="56"/>
      <c r="PWC399" s="56"/>
      <c r="PWD399" s="56"/>
      <c r="PWE399" s="56"/>
      <c r="PWF399" s="56"/>
      <c r="PWG399" s="56"/>
      <c r="PWH399" s="56"/>
      <c r="PWI399" s="56"/>
      <c r="PWJ399" s="56"/>
      <c r="PWK399" s="56"/>
      <c r="PWL399" s="56"/>
      <c r="PWM399" s="56"/>
      <c r="PWN399" s="56"/>
      <c r="PWO399" s="56"/>
      <c r="PWP399" s="56"/>
      <c r="PWQ399" s="56"/>
      <c r="PWR399" s="56"/>
      <c r="PWS399" s="56"/>
      <c r="PWT399" s="56"/>
      <c r="PWU399" s="56"/>
      <c r="PWV399" s="56"/>
      <c r="PWW399" s="56"/>
      <c r="PWX399" s="56"/>
      <c r="PWY399" s="56"/>
      <c r="PWZ399" s="56"/>
      <c r="PXA399" s="56"/>
      <c r="PXB399" s="56"/>
      <c r="PXC399" s="56"/>
      <c r="PXD399" s="56"/>
      <c r="PXE399" s="56"/>
      <c r="PXF399" s="56"/>
      <c r="PXG399" s="56"/>
      <c r="PXH399" s="56"/>
      <c r="PXI399" s="56"/>
      <c r="PXJ399" s="56"/>
      <c r="PXK399" s="56"/>
      <c r="PXL399" s="56"/>
      <c r="PXM399" s="56"/>
      <c r="PXN399" s="56"/>
      <c r="PXO399" s="56"/>
      <c r="PXP399" s="56"/>
      <c r="PXQ399" s="56"/>
      <c r="PXR399" s="56"/>
      <c r="PXS399" s="56"/>
      <c r="PXT399" s="56"/>
      <c r="PXU399" s="56"/>
      <c r="PXV399" s="56"/>
      <c r="PXW399" s="56"/>
      <c r="PXX399" s="56"/>
      <c r="PXY399" s="56"/>
      <c r="PXZ399" s="56"/>
      <c r="PYA399" s="56"/>
      <c r="PYB399" s="56"/>
      <c r="PYC399" s="56"/>
      <c r="PYD399" s="56"/>
      <c r="PYE399" s="56"/>
      <c r="PYF399" s="56"/>
      <c r="PYG399" s="56"/>
      <c r="PYH399" s="56"/>
      <c r="PYI399" s="56"/>
      <c r="PYJ399" s="56"/>
      <c r="PYK399" s="56"/>
      <c r="PYL399" s="56"/>
      <c r="PYM399" s="56"/>
      <c r="PYN399" s="56"/>
      <c r="PYO399" s="56"/>
      <c r="PYP399" s="56"/>
      <c r="PYQ399" s="56"/>
      <c r="PYR399" s="56"/>
      <c r="PYS399" s="56"/>
      <c r="PYT399" s="56"/>
      <c r="PYU399" s="56"/>
      <c r="PYV399" s="56"/>
      <c r="PYW399" s="56"/>
      <c r="PYX399" s="56"/>
      <c r="PYY399" s="56"/>
      <c r="PYZ399" s="56"/>
      <c r="PZA399" s="56"/>
      <c r="PZB399" s="56"/>
      <c r="PZC399" s="56"/>
      <c r="PZD399" s="56"/>
      <c r="PZE399" s="56"/>
      <c r="PZF399" s="56"/>
      <c r="PZG399" s="56"/>
      <c r="PZH399" s="56"/>
      <c r="PZI399" s="56"/>
      <c r="PZJ399" s="56"/>
      <c r="PZK399" s="56"/>
      <c r="PZL399" s="56"/>
      <c r="PZM399" s="56"/>
      <c r="PZN399" s="56"/>
      <c r="PZO399" s="56"/>
      <c r="PZP399" s="56"/>
      <c r="PZQ399" s="56"/>
      <c r="PZR399" s="56"/>
      <c r="PZS399" s="56"/>
      <c r="PZT399" s="56"/>
      <c r="PZU399" s="56"/>
      <c r="PZV399" s="56"/>
      <c r="PZW399" s="56"/>
      <c r="PZX399" s="56"/>
      <c r="PZY399" s="56"/>
      <c r="PZZ399" s="56"/>
      <c r="QAA399" s="56"/>
      <c r="QAB399" s="56"/>
      <c r="QAC399" s="56"/>
      <c r="QAD399" s="56"/>
      <c r="QAE399" s="56"/>
      <c r="QAF399" s="56"/>
      <c r="QAG399" s="56"/>
      <c r="QAH399" s="56"/>
      <c r="QAI399" s="56"/>
      <c r="QAJ399" s="56"/>
      <c r="QAK399" s="56"/>
      <c r="QAL399" s="56"/>
      <c r="QAM399" s="56"/>
      <c r="QAN399" s="56"/>
      <c r="QAO399" s="56"/>
      <c r="QAP399" s="56"/>
      <c r="QAQ399" s="56"/>
      <c r="QAR399" s="56"/>
      <c r="QAS399" s="56"/>
      <c r="QAT399" s="56"/>
      <c r="QAU399" s="56"/>
      <c r="QAV399" s="56"/>
      <c r="QAW399" s="56"/>
      <c r="QAX399" s="56"/>
      <c r="QAY399" s="56"/>
      <c r="QAZ399" s="56"/>
      <c r="QBA399" s="56"/>
      <c r="QBB399" s="56"/>
      <c r="QBC399" s="56"/>
      <c r="QBD399" s="56"/>
      <c r="QBE399" s="56"/>
      <c r="QBF399" s="56"/>
      <c r="QBG399" s="56"/>
      <c r="QBH399" s="56"/>
      <c r="QBI399" s="56"/>
      <c r="QBJ399" s="56"/>
      <c r="QBK399" s="56"/>
      <c r="QBL399" s="56"/>
      <c r="QBM399" s="56"/>
      <c r="QBN399" s="56"/>
      <c r="QBO399" s="56"/>
      <c r="QBP399" s="56"/>
      <c r="QBQ399" s="56"/>
      <c r="QBR399" s="56"/>
      <c r="QBS399" s="56"/>
      <c r="QBT399" s="56"/>
      <c r="QBU399" s="56"/>
      <c r="QBV399" s="56"/>
      <c r="QBW399" s="56"/>
      <c r="QBX399" s="56"/>
      <c r="QBY399" s="56"/>
      <c r="QBZ399" s="56"/>
      <c r="QCA399" s="56"/>
      <c r="QCB399" s="56"/>
      <c r="QCC399" s="56"/>
      <c r="QCD399" s="56"/>
      <c r="QCE399" s="56"/>
      <c r="QCF399" s="56"/>
      <c r="QCG399" s="56"/>
      <c r="QCH399" s="56"/>
      <c r="QCI399" s="56"/>
      <c r="QCJ399" s="56"/>
      <c r="QCK399" s="56"/>
      <c r="QCL399" s="56"/>
      <c r="QCM399" s="56"/>
      <c r="QCN399" s="56"/>
      <c r="QCO399" s="56"/>
      <c r="QCP399" s="56"/>
      <c r="QCQ399" s="56"/>
      <c r="QCR399" s="56"/>
      <c r="QCS399" s="56"/>
      <c r="QCT399" s="56"/>
      <c r="QCU399" s="56"/>
      <c r="QCV399" s="56"/>
      <c r="QCW399" s="56"/>
      <c r="QCX399" s="56"/>
      <c r="QCY399" s="56"/>
      <c r="QCZ399" s="56"/>
      <c r="QDA399" s="56"/>
      <c r="QDB399" s="56"/>
      <c r="QDC399" s="56"/>
      <c r="QDD399" s="56"/>
      <c r="QDE399" s="56"/>
      <c r="QDF399" s="56"/>
      <c r="QDG399" s="56"/>
      <c r="QDH399" s="56"/>
      <c r="QDI399" s="56"/>
      <c r="QDJ399" s="56"/>
      <c r="QDK399" s="56"/>
      <c r="QDL399" s="56"/>
      <c r="QDM399" s="56"/>
      <c r="QDN399" s="56"/>
      <c r="QDO399" s="56"/>
      <c r="QDP399" s="56"/>
      <c r="QDQ399" s="56"/>
      <c r="QDR399" s="56"/>
      <c r="QDS399" s="56"/>
      <c r="QDT399" s="56"/>
      <c r="QDU399" s="56"/>
      <c r="QDV399" s="56"/>
      <c r="QDW399" s="56"/>
      <c r="QDX399" s="56"/>
      <c r="QDY399" s="56"/>
      <c r="QDZ399" s="56"/>
      <c r="QEA399" s="56"/>
      <c r="QEB399" s="56"/>
      <c r="QEC399" s="56"/>
      <c r="QED399" s="56"/>
      <c r="QEE399" s="56"/>
      <c r="QEF399" s="56"/>
      <c r="QEG399" s="56"/>
      <c r="QEH399" s="56"/>
      <c r="QEI399" s="56"/>
      <c r="QEJ399" s="56"/>
      <c r="QEK399" s="56"/>
      <c r="QEL399" s="56"/>
      <c r="QEM399" s="56"/>
      <c r="QEN399" s="56"/>
      <c r="QEO399" s="56"/>
      <c r="QEP399" s="56"/>
      <c r="QEQ399" s="56"/>
      <c r="QER399" s="56"/>
      <c r="QES399" s="56"/>
      <c r="QET399" s="56"/>
      <c r="QEU399" s="56"/>
      <c r="QEV399" s="56"/>
      <c r="QEW399" s="56"/>
      <c r="QEX399" s="56"/>
      <c r="QEY399" s="56"/>
      <c r="QEZ399" s="56"/>
      <c r="QFA399" s="56"/>
      <c r="QFB399" s="56"/>
      <c r="QFC399" s="56"/>
      <c r="QFD399" s="56"/>
      <c r="QFE399" s="56"/>
      <c r="QFF399" s="56"/>
      <c r="QFG399" s="56"/>
      <c r="QFH399" s="56"/>
      <c r="QFI399" s="56"/>
      <c r="QFJ399" s="56"/>
      <c r="QFK399" s="56"/>
      <c r="QFL399" s="56"/>
      <c r="QFM399" s="56"/>
      <c r="QFN399" s="56"/>
      <c r="QFO399" s="56"/>
      <c r="QFP399" s="56"/>
      <c r="QFQ399" s="56"/>
      <c r="QFR399" s="56"/>
      <c r="QFS399" s="56"/>
      <c r="QFT399" s="56"/>
      <c r="QFU399" s="56"/>
      <c r="QFV399" s="56"/>
      <c r="QFW399" s="56"/>
      <c r="QFX399" s="56"/>
      <c r="QFY399" s="56"/>
      <c r="QFZ399" s="56"/>
      <c r="QGA399" s="56"/>
      <c r="QGB399" s="56"/>
      <c r="QGC399" s="56"/>
      <c r="QGD399" s="56"/>
      <c r="QGE399" s="56"/>
      <c r="QGF399" s="56"/>
      <c r="QGG399" s="56"/>
      <c r="QGH399" s="56"/>
      <c r="QGI399" s="56"/>
      <c r="QGJ399" s="56"/>
      <c r="QGK399" s="56"/>
      <c r="QGL399" s="56"/>
      <c r="QGM399" s="56"/>
      <c r="QGN399" s="56"/>
      <c r="QGO399" s="56"/>
      <c r="QGP399" s="56"/>
      <c r="QGQ399" s="56"/>
      <c r="QGR399" s="56"/>
      <c r="QGS399" s="56"/>
      <c r="QGT399" s="56"/>
      <c r="QGU399" s="56"/>
      <c r="QGV399" s="56"/>
      <c r="QGW399" s="56"/>
      <c r="QGX399" s="56"/>
      <c r="QGY399" s="56"/>
      <c r="QGZ399" s="56"/>
      <c r="QHA399" s="56"/>
      <c r="QHB399" s="56"/>
      <c r="QHC399" s="56"/>
      <c r="QHD399" s="56"/>
      <c r="QHE399" s="56"/>
      <c r="QHF399" s="56"/>
      <c r="QHG399" s="56"/>
      <c r="QHH399" s="56"/>
      <c r="QHI399" s="56"/>
      <c r="QHJ399" s="56"/>
      <c r="QHK399" s="56"/>
      <c r="QHL399" s="56"/>
      <c r="QHM399" s="56"/>
      <c r="QHN399" s="56"/>
      <c r="QHO399" s="56"/>
      <c r="QHP399" s="56"/>
      <c r="QHQ399" s="56"/>
      <c r="QHR399" s="56"/>
      <c r="QHS399" s="56"/>
      <c r="QHT399" s="56"/>
      <c r="QHU399" s="56"/>
      <c r="QHV399" s="56"/>
      <c r="QHW399" s="56"/>
      <c r="QHX399" s="56"/>
      <c r="QHY399" s="56"/>
      <c r="QHZ399" s="56"/>
      <c r="QIA399" s="56"/>
      <c r="QIB399" s="56"/>
      <c r="QIC399" s="56"/>
      <c r="QID399" s="56"/>
      <c r="QIE399" s="56"/>
      <c r="QIF399" s="56"/>
      <c r="QIG399" s="56"/>
      <c r="QIH399" s="56"/>
      <c r="QII399" s="56"/>
      <c r="QIJ399" s="56"/>
      <c r="QIK399" s="56"/>
      <c r="QIL399" s="56"/>
      <c r="QIM399" s="56"/>
      <c r="QIN399" s="56"/>
      <c r="QIO399" s="56"/>
      <c r="QIP399" s="56"/>
      <c r="QIQ399" s="56"/>
      <c r="QIR399" s="56"/>
      <c r="QIS399" s="56"/>
      <c r="QIT399" s="56"/>
      <c r="QIU399" s="56"/>
      <c r="QIV399" s="56"/>
      <c r="QIW399" s="56"/>
      <c r="QIX399" s="56"/>
      <c r="QIY399" s="56"/>
      <c r="QIZ399" s="56"/>
      <c r="QJA399" s="56"/>
      <c r="QJB399" s="56"/>
      <c r="QJC399" s="56"/>
      <c r="QJD399" s="56"/>
      <c r="QJE399" s="56"/>
      <c r="QJF399" s="56"/>
      <c r="QJG399" s="56"/>
      <c r="QJH399" s="56"/>
      <c r="QJI399" s="56"/>
      <c r="QJJ399" s="56"/>
      <c r="QJK399" s="56"/>
      <c r="QJL399" s="56"/>
      <c r="QJM399" s="56"/>
      <c r="QJN399" s="56"/>
      <c r="QJO399" s="56"/>
      <c r="QJP399" s="56"/>
      <c r="QJQ399" s="56"/>
      <c r="QJR399" s="56"/>
      <c r="QJS399" s="56"/>
      <c r="QJT399" s="56"/>
      <c r="QJU399" s="56"/>
      <c r="QJV399" s="56"/>
      <c r="QJW399" s="56"/>
      <c r="QJX399" s="56"/>
      <c r="QJY399" s="56"/>
      <c r="QJZ399" s="56"/>
      <c r="QKA399" s="56"/>
      <c r="QKB399" s="56"/>
      <c r="QKC399" s="56"/>
      <c r="QKD399" s="56"/>
      <c r="QKE399" s="56"/>
      <c r="QKF399" s="56"/>
      <c r="QKG399" s="56"/>
      <c r="QKH399" s="56"/>
      <c r="QKI399" s="56"/>
      <c r="QKJ399" s="56"/>
      <c r="QKK399" s="56"/>
      <c r="QKL399" s="56"/>
      <c r="QKM399" s="56"/>
      <c r="QKN399" s="56"/>
      <c r="QKO399" s="56"/>
      <c r="QKP399" s="56"/>
      <c r="QKQ399" s="56"/>
      <c r="QKR399" s="56"/>
      <c r="QKS399" s="56"/>
      <c r="QKT399" s="56"/>
      <c r="QKU399" s="56"/>
      <c r="QKV399" s="56"/>
      <c r="QKW399" s="56"/>
      <c r="QKX399" s="56"/>
      <c r="QKY399" s="56"/>
      <c r="QKZ399" s="56"/>
      <c r="QLA399" s="56"/>
      <c r="QLB399" s="56"/>
      <c r="QLC399" s="56"/>
      <c r="QLD399" s="56"/>
      <c r="QLE399" s="56"/>
      <c r="QLF399" s="56"/>
      <c r="QLG399" s="56"/>
      <c r="QLH399" s="56"/>
      <c r="QLI399" s="56"/>
      <c r="QLJ399" s="56"/>
      <c r="QLK399" s="56"/>
      <c r="QLL399" s="56"/>
      <c r="QLM399" s="56"/>
      <c r="QLN399" s="56"/>
      <c r="QLO399" s="56"/>
      <c r="QLP399" s="56"/>
      <c r="QLQ399" s="56"/>
      <c r="QLR399" s="56"/>
      <c r="QLS399" s="56"/>
      <c r="QLT399" s="56"/>
      <c r="QLU399" s="56"/>
      <c r="QLV399" s="56"/>
      <c r="QLW399" s="56"/>
      <c r="QLX399" s="56"/>
      <c r="QLY399" s="56"/>
      <c r="QLZ399" s="56"/>
      <c r="QMA399" s="56"/>
      <c r="QMB399" s="56"/>
      <c r="QMC399" s="56"/>
      <c r="QMD399" s="56"/>
      <c r="QME399" s="56"/>
      <c r="QMF399" s="56"/>
      <c r="QMG399" s="56"/>
      <c r="QMH399" s="56"/>
      <c r="QMI399" s="56"/>
      <c r="QMJ399" s="56"/>
      <c r="QMK399" s="56"/>
      <c r="QML399" s="56"/>
      <c r="QMM399" s="56"/>
      <c r="QMN399" s="56"/>
      <c r="QMO399" s="56"/>
      <c r="QMP399" s="56"/>
      <c r="QMQ399" s="56"/>
      <c r="QMR399" s="56"/>
      <c r="QMS399" s="56"/>
      <c r="QMT399" s="56"/>
      <c r="QMU399" s="56"/>
      <c r="QMV399" s="56"/>
      <c r="QMW399" s="56"/>
      <c r="QMX399" s="56"/>
      <c r="QMY399" s="56"/>
      <c r="QMZ399" s="56"/>
      <c r="QNA399" s="56"/>
      <c r="QNB399" s="56"/>
      <c r="QNC399" s="56"/>
      <c r="QND399" s="56"/>
      <c r="QNE399" s="56"/>
      <c r="QNF399" s="56"/>
      <c r="QNG399" s="56"/>
      <c r="QNH399" s="56"/>
      <c r="QNI399" s="56"/>
      <c r="QNJ399" s="56"/>
      <c r="QNK399" s="56"/>
      <c r="QNL399" s="56"/>
      <c r="QNM399" s="56"/>
      <c r="QNN399" s="56"/>
      <c r="QNO399" s="56"/>
      <c r="QNP399" s="56"/>
      <c r="QNQ399" s="56"/>
      <c r="QNR399" s="56"/>
      <c r="QNS399" s="56"/>
      <c r="QNT399" s="56"/>
      <c r="QNU399" s="56"/>
      <c r="QNV399" s="56"/>
      <c r="QNW399" s="56"/>
      <c r="QNX399" s="56"/>
      <c r="QNY399" s="56"/>
      <c r="QNZ399" s="56"/>
      <c r="QOA399" s="56"/>
      <c r="QOB399" s="56"/>
      <c r="QOC399" s="56"/>
      <c r="QOD399" s="56"/>
      <c r="QOE399" s="56"/>
      <c r="QOF399" s="56"/>
      <c r="QOG399" s="56"/>
      <c r="QOH399" s="56"/>
      <c r="QOI399" s="56"/>
      <c r="QOJ399" s="56"/>
      <c r="QOK399" s="56"/>
      <c r="QOL399" s="56"/>
      <c r="QOM399" s="56"/>
      <c r="QON399" s="56"/>
      <c r="QOO399" s="56"/>
      <c r="QOP399" s="56"/>
      <c r="QOQ399" s="56"/>
      <c r="QOR399" s="56"/>
      <c r="QOS399" s="56"/>
      <c r="QOT399" s="56"/>
      <c r="QOU399" s="56"/>
      <c r="QOV399" s="56"/>
      <c r="QOW399" s="56"/>
      <c r="QOX399" s="56"/>
      <c r="QOY399" s="56"/>
      <c r="QOZ399" s="56"/>
      <c r="QPA399" s="56"/>
      <c r="QPB399" s="56"/>
      <c r="QPC399" s="56"/>
      <c r="QPD399" s="56"/>
      <c r="QPE399" s="56"/>
      <c r="QPF399" s="56"/>
      <c r="QPG399" s="56"/>
      <c r="QPH399" s="56"/>
      <c r="QPI399" s="56"/>
      <c r="QPJ399" s="56"/>
      <c r="QPK399" s="56"/>
      <c r="QPL399" s="56"/>
      <c r="QPM399" s="56"/>
      <c r="QPN399" s="56"/>
      <c r="QPO399" s="56"/>
      <c r="QPP399" s="56"/>
      <c r="QPQ399" s="56"/>
      <c r="QPR399" s="56"/>
      <c r="QPS399" s="56"/>
      <c r="QPT399" s="56"/>
      <c r="QPU399" s="56"/>
      <c r="QPV399" s="56"/>
      <c r="QPW399" s="56"/>
      <c r="QPX399" s="56"/>
      <c r="QPY399" s="56"/>
      <c r="QPZ399" s="56"/>
      <c r="QQA399" s="56"/>
      <c r="QQB399" s="56"/>
      <c r="QQC399" s="56"/>
      <c r="QQD399" s="56"/>
      <c r="QQE399" s="56"/>
      <c r="QQF399" s="56"/>
      <c r="QQG399" s="56"/>
      <c r="QQH399" s="56"/>
      <c r="QQI399" s="56"/>
      <c r="QQJ399" s="56"/>
      <c r="QQK399" s="56"/>
      <c r="QQL399" s="56"/>
      <c r="QQM399" s="56"/>
      <c r="QQN399" s="56"/>
      <c r="QQO399" s="56"/>
      <c r="QQP399" s="56"/>
      <c r="QQQ399" s="56"/>
      <c r="QQR399" s="56"/>
      <c r="QQS399" s="56"/>
      <c r="QQT399" s="56"/>
      <c r="QQU399" s="56"/>
      <c r="QQV399" s="56"/>
      <c r="QQW399" s="56"/>
      <c r="QQX399" s="56"/>
      <c r="QQY399" s="56"/>
      <c r="QQZ399" s="56"/>
      <c r="QRA399" s="56"/>
      <c r="QRB399" s="56"/>
      <c r="QRC399" s="56"/>
      <c r="QRD399" s="56"/>
      <c r="QRE399" s="56"/>
      <c r="QRF399" s="56"/>
      <c r="QRG399" s="56"/>
      <c r="QRH399" s="56"/>
      <c r="QRI399" s="56"/>
      <c r="QRJ399" s="56"/>
      <c r="QRK399" s="56"/>
      <c r="QRL399" s="56"/>
      <c r="QRM399" s="56"/>
      <c r="QRN399" s="56"/>
      <c r="QRO399" s="56"/>
      <c r="QRP399" s="56"/>
      <c r="QRQ399" s="56"/>
      <c r="QRR399" s="56"/>
      <c r="QRS399" s="56"/>
      <c r="QRT399" s="56"/>
      <c r="QRU399" s="56"/>
      <c r="QRV399" s="56"/>
      <c r="QRW399" s="56"/>
      <c r="QRX399" s="56"/>
      <c r="QRY399" s="56"/>
      <c r="QRZ399" s="56"/>
      <c r="QSA399" s="56"/>
      <c r="QSB399" s="56"/>
      <c r="QSC399" s="56"/>
      <c r="QSD399" s="56"/>
      <c r="QSE399" s="56"/>
      <c r="QSF399" s="56"/>
      <c r="QSG399" s="56"/>
      <c r="QSH399" s="56"/>
      <c r="QSI399" s="56"/>
      <c r="QSJ399" s="56"/>
      <c r="QSK399" s="56"/>
      <c r="QSL399" s="56"/>
      <c r="QSM399" s="56"/>
      <c r="QSN399" s="56"/>
      <c r="QSO399" s="56"/>
      <c r="QSP399" s="56"/>
      <c r="QSQ399" s="56"/>
      <c r="QSR399" s="56"/>
      <c r="QSS399" s="56"/>
      <c r="QST399" s="56"/>
      <c r="QSU399" s="56"/>
      <c r="QSV399" s="56"/>
      <c r="QSW399" s="56"/>
      <c r="QSX399" s="56"/>
      <c r="QSY399" s="56"/>
      <c r="QSZ399" s="56"/>
      <c r="QTA399" s="56"/>
      <c r="QTB399" s="56"/>
      <c r="QTC399" s="56"/>
      <c r="QTD399" s="56"/>
      <c r="QTE399" s="56"/>
      <c r="QTF399" s="56"/>
      <c r="QTG399" s="56"/>
      <c r="QTH399" s="56"/>
      <c r="QTI399" s="56"/>
      <c r="QTJ399" s="56"/>
      <c r="QTK399" s="56"/>
      <c r="QTL399" s="56"/>
      <c r="QTM399" s="56"/>
      <c r="QTN399" s="56"/>
      <c r="QTO399" s="56"/>
      <c r="QTP399" s="56"/>
      <c r="QTQ399" s="56"/>
      <c r="QTR399" s="56"/>
      <c r="QTS399" s="56"/>
      <c r="QTT399" s="56"/>
      <c r="QTU399" s="56"/>
      <c r="QTV399" s="56"/>
      <c r="QTW399" s="56"/>
      <c r="QTX399" s="56"/>
      <c r="QTY399" s="56"/>
      <c r="QTZ399" s="56"/>
      <c r="QUA399" s="56"/>
      <c r="QUB399" s="56"/>
      <c r="QUC399" s="56"/>
      <c r="QUD399" s="56"/>
      <c r="QUE399" s="56"/>
      <c r="QUF399" s="56"/>
      <c r="QUG399" s="56"/>
      <c r="QUH399" s="56"/>
      <c r="QUI399" s="56"/>
      <c r="QUJ399" s="56"/>
      <c r="QUK399" s="56"/>
      <c r="QUL399" s="56"/>
      <c r="QUM399" s="56"/>
      <c r="QUN399" s="56"/>
      <c r="QUO399" s="56"/>
      <c r="QUP399" s="56"/>
      <c r="QUQ399" s="56"/>
      <c r="QUR399" s="56"/>
      <c r="QUS399" s="56"/>
      <c r="QUT399" s="56"/>
      <c r="QUU399" s="56"/>
      <c r="QUV399" s="56"/>
      <c r="QUW399" s="56"/>
      <c r="QUX399" s="56"/>
      <c r="QUY399" s="56"/>
      <c r="QUZ399" s="56"/>
      <c r="QVA399" s="56"/>
      <c r="QVB399" s="56"/>
      <c r="QVC399" s="56"/>
      <c r="QVD399" s="56"/>
      <c r="QVE399" s="56"/>
      <c r="QVF399" s="56"/>
      <c r="QVG399" s="56"/>
      <c r="QVH399" s="56"/>
      <c r="QVI399" s="56"/>
      <c r="QVJ399" s="56"/>
      <c r="QVK399" s="56"/>
      <c r="QVL399" s="56"/>
      <c r="QVM399" s="56"/>
      <c r="QVN399" s="56"/>
      <c r="QVO399" s="56"/>
      <c r="QVP399" s="56"/>
      <c r="QVQ399" s="56"/>
      <c r="QVR399" s="56"/>
      <c r="QVS399" s="56"/>
      <c r="QVT399" s="56"/>
      <c r="QVU399" s="56"/>
      <c r="QVV399" s="56"/>
      <c r="QVW399" s="56"/>
      <c r="QVX399" s="56"/>
      <c r="QVY399" s="56"/>
      <c r="QVZ399" s="56"/>
      <c r="QWA399" s="56"/>
      <c r="QWB399" s="56"/>
      <c r="QWC399" s="56"/>
      <c r="QWD399" s="56"/>
      <c r="QWE399" s="56"/>
      <c r="QWF399" s="56"/>
      <c r="QWG399" s="56"/>
      <c r="QWH399" s="56"/>
      <c r="QWI399" s="56"/>
      <c r="QWJ399" s="56"/>
      <c r="QWK399" s="56"/>
      <c r="QWL399" s="56"/>
      <c r="QWM399" s="56"/>
      <c r="QWN399" s="56"/>
      <c r="QWO399" s="56"/>
      <c r="QWP399" s="56"/>
      <c r="QWQ399" s="56"/>
      <c r="QWR399" s="56"/>
      <c r="QWS399" s="56"/>
      <c r="QWT399" s="56"/>
      <c r="QWU399" s="56"/>
      <c r="QWV399" s="56"/>
      <c r="QWW399" s="56"/>
      <c r="QWX399" s="56"/>
      <c r="QWY399" s="56"/>
      <c r="QWZ399" s="56"/>
      <c r="QXA399" s="56"/>
      <c r="QXB399" s="56"/>
      <c r="QXC399" s="56"/>
      <c r="QXD399" s="56"/>
      <c r="QXE399" s="56"/>
      <c r="QXF399" s="56"/>
      <c r="QXG399" s="56"/>
      <c r="QXH399" s="56"/>
      <c r="QXI399" s="56"/>
      <c r="QXJ399" s="56"/>
      <c r="QXK399" s="56"/>
      <c r="QXL399" s="56"/>
      <c r="QXM399" s="56"/>
      <c r="QXN399" s="56"/>
      <c r="QXO399" s="56"/>
      <c r="QXP399" s="56"/>
      <c r="QXQ399" s="56"/>
      <c r="QXR399" s="56"/>
      <c r="QXS399" s="56"/>
      <c r="QXT399" s="56"/>
      <c r="QXU399" s="56"/>
      <c r="QXV399" s="56"/>
      <c r="QXW399" s="56"/>
      <c r="QXX399" s="56"/>
      <c r="QXY399" s="56"/>
      <c r="QXZ399" s="56"/>
      <c r="QYA399" s="56"/>
      <c r="QYB399" s="56"/>
      <c r="QYC399" s="56"/>
      <c r="QYD399" s="56"/>
      <c r="QYE399" s="56"/>
      <c r="QYF399" s="56"/>
      <c r="QYG399" s="56"/>
      <c r="QYH399" s="56"/>
      <c r="QYI399" s="56"/>
      <c r="QYJ399" s="56"/>
      <c r="QYK399" s="56"/>
      <c r="QYL399" s="56"/>
      <c r="QYM399" s="56"/>
      <c r="QYN399" s="56"/>
      <c r="QYO399" s="56"/>
      <c r="QYP399" s="56"/>
      <c r="QYQ399" s="56"/>
      <c r="QYR399" s="56"/>
      <c r="QYS399" s="56"/>
      <c r="QYT399" s="56"/>
      <c r="QYU399" s="56"/>
      <c r="QYV399" s="56"/>
      <c r="QYW399" s="56"/>
      <c r="QYX399" s="56"/>
      <c r="QYY399" s="56"/>
      <c r="QYZ399" s="56"/>
      <c r="QZA399" s="56"/>
      <c r="QZB399" s="56"/>
      <c r="QZC399" s="56"/>
      <c r="QZD399" s="56"/>
      <c r="QZE399" s="56"/>
      <c r="QZF399" s="56"/>
      <c r="QZG399" s="56"/>
      <c r="QZH399" s="56"/>
      <c r="QZI399" s="56"/>
      <c r="QZJ399" s="56"/>
      <c r="QZK399" s="56"/>
      <c r="QZL399" s="56"/>
      <c r="QZM399" s="56"/>
      <c r="QZN399" s="56"/>
      <c r="QZO399" s="56"/>
      <c r="QZP399" s="56"/>
      <c r="QZQ399" s="56"/>
      <c r="QZR399" s="56"/>
      <c r="QZS399" s="56"/>
      <c r="QZT399" s="56"/>
      <c r="QZU399" s="56"/>
      <c r="QZV399" s="56"/>
      <c r="QZW399" s="56"/>
      <c r="QZX399" s="56"/>
      <c r="QZY399" s="56"/>
      <c r="QZZ399" s="56"/>
      <c r="RAA399" s="56"/>
      <c r="RAB399" s="56"/>
      <c r="RAC399" s="56"/>
      <c r="RAD399" s="56"/>
      <c r="RAE399" s="56"/>
      <c r="RAF399" s="56"/>
      <c r="RAG399" s="56"/>
      <c r="RAH399" s="56"/>
      <c r="RAI399" s="56"/>
      <c r="RAJ399" s="56"/>
      <c r="RAK399" s="56"/>
      <c r="RAL399" s="56"/>
      <c r="RAM399" s="56"/>
      <c r="RAN399" s="56"/>
      <c r="RAO399" s="56"/>
      <c r="RAP399" s="56"/>
      <c r="RAQ399" s="56"/>
      <c r="RAR399" s="56"/>
      <c r="RAS399" s="56"/>
      <c r="RAT399" s="56"/>
      <c r="RAU399" s="56"/>
      <c r="RAV399" s="56"/>
      <c r="RAW399" s="56"/>
      <c r="RAX399" s="56"/>
      <c r="RAY399" s="56"/>
      <c r="RAZ399" s="56"/>
      <c r="RBA399" s="56"/>
      <c r="RBB399" s="56"/>
      <c r="RBC399" s="56"/>
      <c r="RBD399" s="56"/>
      <c r="RBE399" s="56"/>
      <c r="RBF399" s="56"/>
      <c r="RBG399" s="56"/>
      <c r="RBH399" s="56"/>
      <c r="RBI399" s="56"/>
      <c r="RBJ399" s="56"/>
      <c r="RBK399" s="56"/>
      <c r="RBL399" s="56"/>
      <c r="RBM399" s="56"/>
      <c r="RBN399" s="56"/>
      <c r="RBO399" s="56"/>
      <c r="RBP399" s="56"/>
      <c r="RBQ399" s="56"/>
      <c r="RBR399" s="56"/>
      <c r="RBS399" s="56"/>
      <c r="RBT399" s="56"/>
      <c r="RBU399" s="56"/>
      <c r="RBV399" s="56"/>
      <c r="RBW399" s="56"/>
      <c r="RBX399" s="56"/>
      <c r="RBY399" s="56"/>
      <c r="RBZ399" s="56"/>
      <c r="RCA399" s="56"/>
      <c r="RCB399" s="56"/>
      <c r="RCC399" s="56"/>
      <c r="RCD399" s="56"/>
      <c r="RCE399" s="56"/>
      <c r="RCF399" s="56"/>
      <c r="RCG399" s="56"/>
      <c r="RCH399" s="56"/>
      <c r="RCI399" s="56"/>
      <c r="RCJ399" s="56"/>
      <c r="RCK399" s="56"/>
      <c r="RCL399" s="56"/>
      <c r="RCM399" s="56"/>
      <c r="RCN399" s="56"/>
      <c r="RCO399" s="56"/>
      <c r="RCP399" s="56"/>
      <c r="RCQ399" s="56"/>
      <c r="RCR399" s="56"/>
      <c r="RCS399" s="56"/>
      <c r="RCT399" s="56"/>
      <c r="RCU399" s="56"/>
      <c r="RCV399" s="56"/>
      <c r="RCW399" s="56"/>
      <c r="RCX399" s="56"/>
      <c r="RCY399" s="56"/>
      <c r="RCZ399" s="56"/>
      <c r="RDA399" s="56"/>
      <c r="RDB399" s="56"/>
      <c r="RDC399" s="56"/>
      <c r="RDD399" s="56"/>
      <c r="RDE399" s="56"/>
      <c r="RDF399" s="56"/>
      <c r="RDG399" s="56"/>
      <c r="RDH399" s="56"/>
      <c r="RDI399" s="56"/>
      <c r="RDJ399" s="56"/>
      <c r="RDK399" s="56"/>
      <c r="RDL399" s="56"/>
      <c r="RDM399" s="56"/>
      <c r="RDN399" s="56"/>
      <c r="RDO399" s="56"/>
      <c r="RDP399" s="56"/>
      <c r="RDQ399" s="56"/>
      <c r="RDR399" s="56"/>
      <c r="RDS399" s="56"/>
      <c r="RDT399" s="56"/>
      <c r="RDU399" s="56"/>
      <c r="RDV399" s="56"/>
      <c r="RDW399" s="56"/>
      <c r="RDX399" s="56"/>
      <c r="RDY399" s="56"/>
      <c r="RDZ399" s="56"/>
      <c r="REA399" s="56"/>
      <c r="REB399" s="56"/>
      <c r="REC399" s="56"/>
      <c r="RED399" s="56"/>
      <c r="REE399" s="56"/>
      <c r="REF399" s="56"/>
      <c r="REG399" s="56"/>
      <c r="REH399" s="56"/>
      <c r="REI399" s="56"/>
      <c r="REJ399" s="56"/>
      <c r="REK399" s="56"/>
      <c r="REL399" s="56"/>
      <c r="REM399" s="56"/>
      <c r="REN399" s="56"/>
      <c r="REO399" s="56"/>
      <c r="REP399" s="56"/>
      <c r="REQ399" s="56"/>
      <c r="RER399" s="56"/>
      <c r="RES399" s="56"/>
      <c r="RET399" s="56"/>
      <c r="REU399" s="56"/>
      <c r="REV399" s="56"/>
      <c r="REW399" s="56"/>
      <c r="REX399" s="56"/>
      <c r="REY399" s="56"/>
      <c r="REZ399" s="56"/>
      <c r="RFA399" s="56"/>
      <c r="RFB399" s="56"/>
      <c r="RFC399" s="56"/>
      <c r="RFD399" s="56"/>
      <c r="RFE399" s="56"/>
      <c r="RFF399" s="56"/>
      <c r="RFG399" s="56"/>
      <c r="RFH399" s="56"/>
      <c r="RFI399" s="56"/>
      <c r="RFJ399" s="56"/>
      <c r="RFK399" s="56"/>
      <c r="RFL399" s="56"/>
      <c r="RFM399" s="56"/>
      <c r="RFN399" s="56"/>
      <c r="RFO399" s="56"/>
      <c r="RFP399" s="56"/>
      <c r="RFQ399" s="56"/>
      <c r="RFR399" s="56"/>
      <c r="RFS399" s="56"/>
      <c r="RFT399" s="56"/>
      <c r="RFU399" s="56"/>
      <c r="RFV399" s="56"/>
      <c r="RFW399" s="56"/>
      <c r="RFX399" s="56"/>
      <c r="RFY399" s="56"/>
      <c r="RFZ399" s="56"/>
      <c r="RGA399" s="56"/>
      <c r="RGB399" s="56"/>
      <c r="RGC399" s="56"/>
      <c r="RGD399" s="56"/>
      <c r="RGE399" s="56"/>
      <c r="RGF399" s="56"/>
      <c r="RGG399" s="56"/>
      <c r="RGH399" s="56"/>
      <c r="RGI399" s="56"/>
      <c r="RGJ399" s="56"/>
      <c r="RGK399" s="56"/>
      <c r="RGL399" s="56"/>
      <c r="RGM399" s="56"/>
      <c r="RGN399" s="56"/>
      <c r="RGO399" s="56"/>
      <c r="RGP399" s="56"/>
      <c r="RGQ399" s="56"/>
      <c r="RGR399" s="56"/>
      <c r="RGS399" s="56"/>
      <c r="RGT399" s="56"/>
      <c r="RGU399" s="56"/>
      <c r="RGV399" s="56"/>
      <c r="RGW399" s="56"/>
      <c r="RGX399" s="56"/>
      <c r="RGY399" s="56"/>
      <c r="RGZ399" s="56"/>
      <c r="RHA399" s="56"/>
      <c r="RHB399" s="56"/>
      <c r="RHC399" s="56"/>
      <c r="RHD399" s="56"/>
      <c r="RHE399" s="56"/>
      <c r="RHF399" s="56"/>
      <c r="RHG399" s="56"/>
      <c r="RHH399" s="56"/>
      <c r="RHI399" s="56"/>
      <c r="RHJ399" s="56"/>
      <c r="RHK399" s="56"/>
      <c r="RHL399" s="56"/>
      <c r="RHM399" s="56"/>
      <c r="RHN399" s="56"/>
      <c r="RHO399" s="56"/>
      <c r="RHP399" s="56"/>
      <c r="RHQ399" s="56"/>
      <c r="RHR399" s="56"/>
      <c r="RHS399" s="56"/>
      <c r="RHT399" s="56"/>
      <c r="RHU399" s="56"/>
      <c r="RHV399" s="56"/>
      <c r="RHW399" s="56"/>
      <c r="RHX399" s="56"/>
      <c r="RHY399" s="56"/>
      <c r="RHZ399" s="56"/>
      <c r="RIA399" s="56"/>
      <c r="RIB399" s="56"/>
      <c r="RIC399" s="56"/>
      <c r="RID399" s="56"/>
      <c r="RIE399" s="56"/>
      <c r="RIF399" s="56"/>
      <c r="RIG399" s="56"/>
      <c r="RIH399" s="56"/>
      <c r="RII399" s="56"/>
      <c r="RIJ399" s="56"/>
      <c r="RIK399" s="56"/>
      <c r="RIL399" s="56"/>
      <c r="RIM399" s="56"/>
      <c r="RIN399" s="56"/>
      <c r="RIO399" s="56"/>
      <c r="RIP399" s="56"/>
      <c r="RIQ399" s="56"/>
      <c r="RIR399" s="56"/>
      <c r="RIS399" s="56"/>
      <c r="RIT399" s="56"/>
      <c r="RIU399" s="56"/>
      <c r="RIV399" s="56"/>
      <c r="RIW399" s="56"/>
      <c r="RIX399" s="56"/>
      <c r="RIY399" s="56"/>
      <c r="RIZ399" s="56"/>
      <c r="RJA399" s="56"/>
      <c r="RJB399" s="56"/>
      <c r="RJC399" s="56"/>
      <c r="RJD399" s="56"/>
      <c r="RJE399" s="56"/>
      <c r="RJF399" s="56"/>
      <c r="RJG399" s="56"/>
      <c r="RJH399" s="56"/>
      <c r="RJI399" s="56"/>
      <c r="RJJ399" s="56"/>
      <c r="RJK399" s="56"/>
      <c r="RJL399" s="56"/>
      <c r="RJM399" s="56"/>
      <c r="RJN399" s="56"/>
      <c r="RJO399" s="56"/>
      <c r="RJP399" s="56"/>
      <c r="RJQ399" s="56"/>
      <c r="RJR399" s="56"/>
      <c r="RJS399" s="56"/>
      <c r="RJT399" s="56"/>
      <c r="RJU399" s="56"/>
      <c r="RJV399" s="56"/>
      <c r="RJW399" s="56"/>
      <c r="RJX399" s="56"/>
      <c r="RJY399" s="56"/>
      <c r="RJZ399" s="56"/>
      <c r="RKA399" s="56"/>
      <c r="RKB399" s="56"/>
      <c r="RKC399" s="56"/>
      <c r="RKD399" s="56"/>
      <c r="RKE399" s="56"/>
      <c r="RKF399" s="56"/>
      <c r="RKG399" s="56"/>
      <c r="RKH399" s="56"/>
      <c r="RKI399" s="56"/>
      <c r="RKJ399" s="56"/>
      <c r="RKK399" s="56"/>
      <c r="RKL399" s="56"/>
      <c r="RKM399" s="56"/>
      <c r="RKN399" s="56"/>
      <c r="RKO399" s="56"/>
      <c r="RKP399" s="56"/>
      <c r="RKQ399" s="56"/>
      <c r="RKR399" s="56"/>
      <c r="RKS399" s="56"/>
      <c r="RKT399" s="56"/>
      <c r="RKU399" s="56"/>
      <c r="RKV399" s="56"/>
      <c r="RKW399" s="56"/>
      <c r="RKX399" s="56"/>
      <c r="RKY399" s="56"/>
      <c r="RKZ399" s="56"/>
      <c r="RLA399" s="56"/>
      <c r="RLB399" s="56"/>
      <c r="RLC399" s="56"/>
      <c r="RLD399" s="56"/>
      <c r="RLE399" s="56"/>
      <c r="RLF399" s="56"/>
      <c r="RLG399" s="56"/>
      <c r="RLH399" s="56"/>
      <c r="RLI399" s="56"/>
      <c r="RLJ399" s="56"/>
      <c r="RLK399" s="56"/>
      <c r="RLL399" s="56"/>
      <c r="RLM399" s="56"/>
      <c r="RLN399" s="56"/>
      <c r="RLO399" s="56"/>
      <c r="RLP399" s="56"/>
      <c r="RLQ399" s="56"/>
      <c r="RLR399" s="56"/>
      <c r="RLS399" s="56"/>
      <c r="RLT399" s="56"/>
      <c r="RLU399" s="56"/>
      <c r="RLV399" s="56"/>
      <c r="RLW399" s="56"/>
      <c r="RLX399" s="56"/>
      <c r="RLY399" s="56"/>
      <c r="RLZ399" s="56"/>
      <c r="RMA399" s="56"/>
      <c r="RMB399" s="56"/>
      <c r="RMC399" s="56"/>
      <c r="RMD399" s="56"/>
      <c r="RME399" s="56"/>
      <c r="RMF399" s="56"/>
      <c r="RMG399" s="56"/>
      <c r="RMH399" s="56"/>
      <c r="RMI399" s="56"/>
      <c r="RMJ399" s="56"/>
      <c r="RMK399" s="56"/>
      <c r="RML399" s="56"/>
      <c r="RMM399" s="56"/>
      <c r="RMN399" s="56"/>
      <c r="RMO399" s="56"/>
      <c r="RMP399" s="56"/>
      <c r="RMQ399" s="56"/>
      <c r="RMR399" s="56"/>
      <c r="RMS399" s="56"/>
      <c r="RMT399" s="56"/>
      <c r="RMU399" s="56"/>
      <c r="RMV399" s="56"/>
      <c r="RMW399" s="56"/>
      <c r="RMX399" s="56"/>
      <c r="RMY399" s="56"/>
      <c r="RMZ399" s="56"/>
      <c r="RNA399" s="56"/>
      <c r="RNB399" s="56"/>
      <c r="RNC399" s="56"/>
      <c r="RND399" s="56"/>
      <c r="RNE399" s="56"/>
      <c r="RNF399" s="56"/>
      <c r="RNG399" s="56"/>
      <c r="RNH399" s="56"/>
      <c r="RNI399" s="56"/>
      <c r="RNJ399" s="56"/>
      <c r="RNK399" s="56"/>
      <c r="RNL399" s="56"/>
      <c r="RNM399" s="56"/>
      <c r="RNN399" s="56"/>
      <c r="RNO399" s="56"/>
      <c r="RNP399" s="56"/>
      <c r="RNQ399" s="56"/>
      <c r="RNR399" s="56"/>
      <c r="RNS399" s="56"/>
      <c r="RNT399" s="56"/>
      <c r="RNU399" s="56"/>
      <c r="RNV399" s="56"/>
      <c r="RNW399" s="56"/>
      <c r="RNX399" s="56"/>
      <c r="RNY399" s="56"/>
      <c r="RNZ399" s="56"/>
      <c r="ROA399" s="56"/>
      <c r="ROB399" s="56"/>
      <c r="ROC399" s="56"/>
      <c r="ROD399" s="56"/>
      <c r="ROE399" s="56"/>
      <c r="ROF399" s="56"/>
      <c r="ROG399" s="56"/>
      <c r="ROH399" s="56"/>
      <c r="ROI399" s="56"/>
      <c r="ROJ399" s="56"/>
      <c r="ROK399" s="56"/>
      <c r="ROL399" s="56"/>
      <c r="ROM399" s="56"/>
      <c r="RON399" s="56"/>
      <c r="ROO399" s="56"/>
      <c r="ROP399" s="56"/>
      <c r="ROQ399" s="56"/>
      <c r="ROR399" s="56"/>
      <c r="ROS399" s="56"/>
      <c r="ROT399" s="56"/>
      <c r="ROU399" s="56"/>
      <c r="ROV399" s="56"/>
      <c r="ROW399" s="56"/>
      <c r="ROX399" s="56"/>
      <c r="ROY399" s="56"/>
      <c r="ROZ399" s="56"/>
      <c r="RPA399" s="56"/>
      <c r="RPB399" s="56"/>
      <c r="RPC399" s="56"/>
      <c r="RPD399" s="56"/>
      <c r="RPE399" s="56"/>
      <c r="RPF399" s="56"/>
      <c r="RPG399" s="56"/>
      <c r="RPH399" s="56"/>
      <c r="RPI399" s="56"/>
      <c r="RPJ399" s="56"/>
      <c r="RPK399" s="56"/>
      <c r="RPL399" s="56"/>
      <c r="RPM399" s="56"/>
      <c r="RPN399" s="56"/>
      <c r="RPO399" s="56"/>
      <c r="RPP399" s="56"/>
      <c r="RPQ399" s="56"/>
      <c r="RPR399" s="56"/>
      <c r="RPS399" s="56"/>
      <c r="RPT399" s="56"/>
      <c r="RPU399" s="56"/>
      <c r="RPV399" s="56"/>
      <c r="RPW399" s="56"/>
      <c r="RPX399" s="56"/>
      <c r="RPY399" s="56"/>
      <c r="RPZ399" s="56"/>
      <c r="RQA399" s="56"/>
      <c r="RQB399" s="56"/>
      <c r="RQC399" s="56"/>
      <c r="RQD399" s="56"/>
      <c r="RQE399" s="56"/>
      <c r="RQF399" s="56"/>
      <c r="RQG399" s="56"/>
      <c r="RQH399" s="56"/>
      <c r="RQI399" s="56"/>
      <c r="RQJ399" s="56"/>
      <c r="RQK399" s="56"/>
      <c r="RQL399" s="56"/>
      <c r="RQM399" s="56"/>
      <c r="RQN399" s="56"/>
      <c r="RQO399" s="56"/>
      <c r="RQP399" s="56"/>
      <c r="RQQ399" s="56"/>
      <c r="RQR399" s="56"/>
      <c r="RQS399" s="56"/>
      <c r="RQT399" s="56"/>
      <c r="RQU399" s="56"/>
      <c r="RQV399" s="56"/>
      <c r="RQW399" s="56"/>
      <c r="RQX399" s="56"/>
      <c r="RQY399" s="56"/>
      <c r="RQZ399" s="56"/>
      <c r="RRA399" s="56"/>
      <c r="RRB399" s="56"/>
      <c r="RRC399" s="56"/>
      <c r="RRD399" s="56"/>
      <c r="RRE399" s="56"/>
      <c r="RRF399" s="56"/>
      <c r="RRG399" s="56"/>
      <c r="RRH399" s="56"/>
      <c r="RRI399" s="56"/>
      <c r="RRJ399" s="56"/>
      <c r="RRK399" s="56"/>
      <c r="RRL399" s="56"/>
      <c r="RRM399" s="56"/>
      <c r="RRN399" s="56"/>
      <c r="RRO399" s="56"/>
      <c r="RRP399" s="56"/>
      <c r="RRQ399" s="56"/>
      <c r="RRR399" s="56"/>
      <c r="RRS399" s="56"/>
      <c r="RRT399" s="56"/>
      <c r="RRU399" s="56"/>
      <c r="RRV399" s="56"/>
      <c r="RRW399" s="56"/>
      <c r="RRX399" s="56"/>
      <c r="RRY399" s="56"/>
      <c r="RRZ399" s="56"/>
      <c r="RSA399" s="56"/>
      <c r="RSB399" s="56"/>
      <c r="RSC399" s="56"/>
      <c r="RSD399" s="56"/>
      <c r="RSE399" s="56"/>
      <c r="RSF399" s="56"/>
      <c r="RSG399" s="56"/>
      <c r="RSH399" s="56"/>
      <c r="RSI399" s="56"/>
      <c r="RSJ399" s="56"/>
      <c r="RSK399" s="56"/>
      <c r="RSL399" s="56"/>
      <c r="RSM399" s="56"/>
      <c r="RSN399" s="56"/>
      <c r="RSO399" s="56"/>
      <c r="RSP399" s="56"/>
      <c r="RSQ399" s="56"/>
      <c r="RSR399" s="56"/>
      <c r="RSS399" s="56"/>
      <c r="RST399" s="56"/>
      <c r="RSU399" s="56"/>
      <c r="RSV399" s="56"/>
      <c r="RSW399" s="56"/>
      <c r="RSX399" s="56"/>
      <c r="RSY399" s="56"/>
      <c r="RSZ399" s="56"/>
      <c r="RTA399" s="56"/>
      <c r="RTB399" s="56"/>
      <c r="RTC399" s="56"/>
      <c r="RTD399" s="56"/>
      <c r="RTE399" s="56"/>
      <c r="RTF399" s="56"/>
      <c r="RTG399" s="56"/>
      <c r="RTH399" s="56"/>
      <c r="RTI399" s="56"/>
      <c r="RTJ399" s="56"/>
      <c r="RTK399" s="56"/>
      <c r="RTL399" s="56"/>
      <c r="RTM399" s="56"/>
      <c r="RTN399" s="56"/>
      <c r="RTO399" s="56"/>
      <c r="RTP399" s="56"/>
      <c r="RTQ399" s="56"/>
      <c r="RTR399" s="56"/>
      <c r="RTS399" s="56"/>
      <c r="RTT399" s="56"/>
      <c r="RTU399" s="56"/>
      <c r="RTV399" s="56"/>
      <c r="RTW399" s="56"/>
      <c r="RTX399" s="56"/>
      <c r="RTY399" s="56"/>
      <c r="RTZ399" s="56"/>
      <c r="RUA399" s="56"/>
      <c r="RUB399" s="56"/>
      <c r="RUC399" s="56"/>
      <c r="RUD399" s="56"/>
      <c r="RUE399" s="56"/>
      <c r="RUF399" s="56"/>
      <c r="RUG399" s="56"/>
      <c r="RUH399" s="56"/>
      <c r="RUI399" s="56"/>
      <c r="RUJ399" s="56"/>
      <c r="RUK399" s="56"/>
      <c r="RUL399" s="56"/>
      <c r="RUM399" s="56"/>
      <c r="RUN399" s="56"/>
      <c r="RUO399" s="56"/>
      <c r="RUP399" s="56"/>
      <c r="RUQ399" s="56"/>
      <c r="RUR399" s="56"/>
      <c r="RUS399" s="56"/>
      <c r="RUT399" s="56"/>
      <c r="RUU399" s="56"/>
      <c r="RUV399" s="56"/>
      <c r="RUW399" s="56"/>
      <c r="RUX399" s="56"/>
      <c r="RUY399" s="56"/>
      <c r="RUZ399" s="56"/>
      <c r="RVA399" s="56"/>
      <c r="RVB399" s="56"/>
      <c r="RVC399" s="56"/>
      <c r="RVD399" s="56"/>
      <c r="RVE399" s="56"/>
      <c r="RVF399" s="56"/>
      <c r="RVG399" s="56"/>
      <c r="RVH399" s="56"/>
      <c r="RVI399" s="56"/>
      <c r="RVJ399" s="56"/>
      <c r="RVK399" s="56"/>
      <c r="RVL399" s="56"/>
      <c r="RVM399" s="56"/>
      <c r="RVN399" s="56"/>
      <c r="RVO399" s="56"/>
      <c r="RVP399" s="56"/>
      <c r="RVQ399" s="56"/>
      <c r="RVR399" s="56"/>
      <c r="RVS399" s="56"/>
      <c r="RVT399" s="56"/>
      <c r="RVU399" s="56"/>
      <c r="RVV399" s="56"/>
      <c r="RVW399" s="56"/>
      <c r="RVX399" s="56"/>
      <c r="RVY399" s="56"/>
      <c r="RVZ399" s="56"/>
      <c r="RWA399" s="56"/>
      <c r="RWB399" s="56"/>
      <c r="RWC399" s="56"/>
      <c r="RWD399" s="56"/>
      <c r="RWE399" s="56"/>
      <c r="RWF399" s="56"/>
      <c r="RWG399" s="56"/>
      <c r="RWH399" s="56"/>
      <c r="RWI399" s="56"/>
      <c r="RWJ399" s="56"/>
      <c r="RWK399" s="56"/>
      <c r="RWL399" s="56"/>
      <c r="RWM399" s="56"/>
      <c r="RWN399" s="56"/>
      <c r="RWO399" s="56"/>
      <c r="RWP399" s="56"/>
      <c r="RWQ399" s="56"/>
      <c r="RWR399" s="56"/>
      <c r="RWS399" s="56"/>
      <c r="RWT399" s="56"/>
      <c r="RWU399" s="56"/>
      <c r="RWV399" s="56"/>
      <c r="RWW399" s="56"/>
      <c r="RWX399" s="56"/>
      <c r="RWY399" s="56"/>
      <c r="RWZ399" s="56"/>
      <c r="RXA399" s="56"/>
      <c r="RXB399" s="56"/>
      <c r="RXC399" s="56"/>
      <c r="RXD399" s="56"/>
      <c r="RXE399" s="56"/>
      <c r="RXF399" s="56"/>
      <c r="RXG399" s="56"/>
      <c r="RXH399" s="56"/>
      <c r="RXI399" s="56"/>
      <c r="RXJ399" s="56"/>
      <c r="RXK399" s="56"/>
      <c r="RXL399" s="56"/>
      <c r="RXM399" s="56"/>
      <c r="RXN399" s="56"/>
      <c r="RXO399" s="56"/>
      <c r="RXP399" s="56"/>
      <c r="RXQ399" s="56"/>
      <c r="RXR399" s="56"/>
      <c r="RXS399" s="56"/>
      <c r="RXT399" s="56"/>
      <c r="RXU399" s="56"/>
      <c r="RXV399" s="56"/>
      <c r="RXW399" s="56"/>
      <c r="RXX399" s="56"/>
      <c r="RXY399" s="56"/>
      <c r="RXZ399" s="56"/>
      <c r="RYA399" s="56"/>
      <c r="RYB399" s="56"/>
      <c r="RYC399" s="56"/>
      <c r="RYD399" s="56"/>
      <c r="RYE399" s="56"/>
      <c r="RYF399" s="56"/>
      <c r="RYG399" s="56"/>
      <c r="RYH399" s="56"/>
      <c r="RYI399" s="56"/>
      <c r="RYJ399" s="56"/>
      <c r="RYK399" s="56"/>
      <c r="RYL399" s="56"/>
      <c r="RYM399" s="56"/>
      <c r="RYN399" s="56"/>
      <c r="RYO399" s="56"/>
      <c r="RYP399" s="56"/>
      <c r="RYQ399" s="56"/>
      <c r="RYR399" s="56"/>
      <c r="RYS399" s="56"/>
      <c r="RYT399" s="56"/>
      <c r="RYU399" s="56"/>
      <c r="RYV399" s="56"/>
      <c r="RYW399" s="56"/>
      <c r="RYX399" s="56"/>
      <c r="RYY399" s="56"/>
      <c r="RYZ399" s="56"/>
      <c r="RZA399" s="56"/>
      <c r="RZB399" s="56"/>
      <c r="RZC399" s="56"/>
      <c r="RZD399" s="56"/>
      <c r="RZE399" s="56"/>
      <c r="RZF399" s="56"/>
      <c r="RZG399" s="56"/>
      <c r="RZH399" s="56"/>
      <c r="RZI399" s="56"/>
      <c r="RZJ399" s="56"/>
      <c r="RZK399" s="56"/>
      <c r="RZL399" s="56"/>
      <c r="RZM399" s="56"/>
      <c r="RZN399" s="56"/>
      <c r="RZO399" s="56"/>
      <c r="RZP399" s="56"/>
      <c r="RZQ399" s="56"/>
      <c r="RZR399" s="56"/>
      <c r="RZS399" s="56"/>
      <c r="RZT399" s="56"/>
      <c r="RZU399" s="56"/>
      <c r="RZV399" s="56"/>
      <c r="RZW399" s="56"/>
      <c r="RZX399" s="56"/>
      <c r="RZY399" s="56"/>
      <c r="RZZ399" s="56"/>
      <c r="SAA399" s="56"/>
      <c r="SAB399" s="56"/>
      <c r="SAC399" s="56"/>
      <c r="SAD399" s="56"/>
      <c r="SAE399" s="56"/>
      <c r="SAF399" s="56"/>
      <c r="SAG399" s="56"/>
      <c r="SAH399" s="56"/>
      <c r="SAI399" s="56"/>
      <c r="SAJ399" s="56"/>
      <c r="SAK399" s="56"/>
      <c r="SAL399" s="56"/>
      <c r="SAM399" s="56"/>
      <c r="SAN399" s="56"/>
      <c r="SAO399" s="56"/>
      <c r="SAP399" s="56"/>
      <c r="SAQ399" s="56"/>
      <c r="SAR399" s="56"/>
      <c r="SAS399" s="56"/>
      <c r="SAT399" s="56"/>
      <c r="SAU399" s="56"/>
      <c r="SAV399" s="56"/>
      <c r="SAW399" s="56"/>
      <c r="SAX399" s="56"/>
      <c r="SAY399" s="56"/>
      <c r="SAZ399" s="56"/>
      <c r="SBA399" s="56"/>
      <c r="SBB399" s="56"/>
      <c r="SBC399" s="56"/>
      <c r="SBD399" s="56"/>
      <c r="SBE399" s="56"/>
      <c r="SBF399" s="56"/>
      <c r="SBG399" s="56"/>
      <c r="SBH399" s="56"/>
      <c r="SBI399" s="56"/>
      <c r="SBJ399" s="56"/>
      <c r="SBK399" s="56"/>
      <c r="SBL399" s="56"/>
      <c r="SBM399" s="56"/>
      <c r="SBN399" s="56"/>
      <c r="SBO399" s="56"/>
      <c r="SBP399" s="56"/>
      <c r="SBQ399" s="56"/>
      <c r="SBR399" s="56"/>
      <c r="SBS399" s="56"/>
      <c r="SBT399" s="56"/>
      <c r="SBU399" s="56"/>
      <c r="SBV399" s="56"/>
      <c r="SBW399" s="56"/>
      <c r="SBX399" s="56"/>
      <c r="SBY399" s="56"/>
      <c r="SBZ399" s="56"/>
      <c r="SCA399" s="56"/>
      <c r="SCB399" s="56"/>
      <c r="SCC399" s="56"/>
      <c r="SCD399" s="56"/>
      <c r="SCE399" s="56"/>
      <c r="SCF399" s="56"/>
      <c r="SCG399" s="56"/>
      <c r="SCH399" s="56"/>
      <c r="SCI399" s="56"/>
      <c r="SCJ399" s="56"/>
      <c r="SCK399" s="56"/>
      <c r="SCL399" s="56"/>
      <c r="SCM399" s="56"/>
      <c r="SCN399" s="56"/>
      <c r="SCO399" s="56"/>
      <c r="SCP399" s="56"/>
      <c r="SCQ399" s="56"/>
      <c r="SCR399" s="56"/>
      <c r="SCS399" s="56"/>
      <c r="SCT399" s="56"/>
      <c r="SCU399" s="56"/>
      <c r="SCV399" s="56"/>
      <c r="SCW399" s="56"/>
      <c r="SCX399" s="56"/>
      <c r="SCY399" s="56"/>
      <c r="SCZ399" s="56"/>
      <c r="SDA399" s="56"/>
      <c r="SDB399" s="56"/>
      <c r="SDC399" s="56"/>
      <c r="SDD399" s="56"/>
      <c r="SDE399" s="56"/>
      <c r="SDF399" s="56"/>
      <c r="SDG399" s="56"/>
      <c r="SDH399" s="56"/>
      <c r="SDI399" s="56"/>
      <c r="SDJ399" s="56"/>
      <c r="SDK399" s="56"/>
      <c r="SDL399" s="56"/>
      <c r="SDM399" s="56"/>
      <c r="SDN399" s="56"/>
      <c r="SDO399" s="56"/>
      <c r="SDP399" s="56"/>
      <c r="SDQ399" s="56"/>
      <c r="SDR399" s="56"/>
      <c r="SDS399" s="56"/>
      <c r="SDT399" s="56"/>
      <c r="SDU399" s="56"/>
      <c r="SDV399" s="56"/>
      <c r="SDW399" s="56"/>
      <c r="SDX399" s="56"/>
      <c r="SDY399" s="56"/>
      <c r="SDZ399" s="56"/>
      <c r="SEA399" s="56"/>
      <c r="SEB399" s="56"/>
      <c r="SEC399" s="56"/>
      <c r="SED399" s="56"/>
      <c r="SEE399" s="56"/>
      <c r="SEF399" s="56"/>
      <c r="SEG399" s="56"/>
      <c r="SEH399" s="56"/>
      <c r="SEI399" s="56"/>
      <c r="SEJ399" s="56"/>
      <c r="SEK399" s="56"/>
      <c r="SEL399" s="56"/>
      <c r="SEM399" s="56"/>
      <c r="SEN399" s="56"/>
      <c r="SEO399" s="56"/>
      <c r="SEP399" s="56"/>
      <c r="SEQ399" s="56"/>
      <c r="SER399" s="56"/>
      <c r="SES399" s="56"/>
      <c r="SET399" s="56"/>
      <c r="SEU399" s="56"/>
      <c r="SEV399" s="56"/>
      <c r="SEW399" s="56"/>
      <c r="SEX399" s="56"/>
      <c r="SEY399" s="56"/>
      <c r="SEZ399" s="56"/>
      <c r="SFA399" s="56"/>
      <c r="SFB399" s="56"/>
      <c r="SFC399" s="56"/>
      <c r="SFD399" s="56"/>
      <c r="SFE399" s="56"/>
      <c r="SFF399" s="56"/>
      <c r="SFG399" s="56"/>
      <c r="SFH399" s="56"/>
      <c r="SFI399" s="56"/>
      <c r="SFJ399" s="56"/>
      <c r="SFK399" s="56"/>
      <c r="SFL399" s="56"/>
      <c r="SFM399" s="56"/>
      <c r="SFN399" s="56"/>
      <c r="SFO399" s="56"/>
      <c r="SFP399" s="56"/>
      <c r="SFQ399" s="56"/>
      <c r="SFR399" s="56"/>
      <c r="SFS399" s="56"/>
      <c r="SFT399" s="56"/>
      <c r="SFU399" s="56"/>
      <c r="SFV399" s="56"/>
      <c r="SFW399" s="56"/>
      <c r="SFX399" s="56"/>
      <c r="SFY399" s="56"/>
      <c r="SFZ399" s="56"/>
      <c r="SGA399" s="56"/>
      <c r="SGB399" s="56"/>
      <c r="SGC399" s="56"/>
      <c r="SGD399" s="56"/>
      <c r="SGE399" s="56"/>
      <c r="SGF399" s="56"/>
      <c r="SGG399" s="56"/>
      <c r="SGH399" s="56"/>
      <c r="SGI399" s="56"/>
      <c r="SGJ399" s="56"/>
      <c r="SGK399" s="56"/>
      <c r="SGL399" s="56"/>
      <c r="SGM399" s="56"/>
      <c r="SGN399" s="56"/>
      <c r="SGO399" s="56"/>
      <c r="SGP399" s="56"/>
      <c r="SGQ399" s="56"/>
      <c r="SGR399" s="56"/>
      <c r="SGS399" s="56"/>
      <c r="SGT399" s="56"/>
      <c r="SGU399" s="56"/>
      <c r="SGV399" s="56"/>
      <c r="SGW399" s="56"/>
      <c r="SGX399" s="56"/>
      <c r="SGY399" s="56"/>
      <c r="SGZ399" s="56"/>
      <c r="SHA399" s="56"/>
      <c r="SHB399" s="56"/>
      <c r="SHC399" s="56"/>
      <c r="SHD399" s="56"/>
      <c r="SHE399" s="56"/>
      <c r="SHF399" s="56"/>
      <c r="SHG399" s="56"/>
      <c r="SHH399" s="56"/>
      <c r="SHI399" s="56"/>
      <c r="SHJ399" s="56"/>
      <c r="SHK399" s="56"/>
      <c r="SHL399" s="56"/>
      <c r="SHM399" s="56"/>
      <c r="SHN399" s="56"/>
      <c r="SHO399" s="56"/>
      <c r="SHP399" s="56"/>
      <c r="SHQ399" s="56"/>
      <c r="SHR399" s="56"/>
      <c r="SHS399" s="56"/>
      <c r="SHT399" s="56"/>
      <c r="SHU399" s="56"/>
      <c r="SHV399" s="56"/>
      <c r="SHW399" s="56"/>
      <c r="SHX399" s="56"/>
      <c r="SHY399" s="56"/>
      <c r="SHZ399" s="56"/>
      <c r="SIA399" s="56"/>
      <c r="SIB399" s="56"/>
      <c r="SIC399" s="56"/>
      <c r="SID399" s="56"/>
      <c r="SIE399" s="56"/>
      <c r="SIF399" s="56"/>
      <c r="SIG399" s="56"/>
      <c r="SIH399" s="56"/>
      <c r="SII399" s="56"/>
      <c r="SIJ399" s="56"/>
      <c r="SIK399" s="56"/>
      <c r="SIL399" s="56"/>
      <c r="SIM399" s="56"/>
      <c r="SIN399" s="56"/>
      <c r="SIO399" s="56"/>
      <c r="SIP399" s="56"/>
      <c r="SIQ399" s="56"/>
      <c r="SIR399" s="56"/>
      <c r="SIS399" s="56"/>
      <c r="SIT399" s="56"/>
      <c r="SIU399" s="56"/>
      <c r="SIV399" s="56"/>
      <c r="SIW399" s="56"/>
      <c r="SIX399" s="56"/>
      <c r="SIY399" s="56"/>
      <c r="SIZ399" s="56"/>
      <c r="SJA399" s="56"/>
      <c r="SJB399" s="56"/>
      <c r="SJC399" s="56"/>
      <c r="SJD399" s="56"/>
      <c r="SJE399" s="56"/>
      <c r="SJF399" s="56"/>
      <c r="SJG399" s="56"/>
      <c r="SJH399" s="56"/>
      <c r="SJI399" s="56"/>
      <c r="SJJ399" s="56"/>
      <c r="SJK399" s="56"/>
      <c r="SJL399" s="56"/>
      <c r="SJM399" s="56"/>
      <c r="SJN399" s="56"/>
      <c r="SJO399" s="56"/>
      <c r="SJP399" s="56"/>
      <c r="SJQ399" s="56"/>
      <c r="SJR399" s="56"/>
      <c r="SJS399" s="56"/>
      <c r="SJT399" s="56"/>
      <c r="SJU399" s="56"/>
      <c r="SJV399" s="56"/>
      <c r="SJW399" s="56"/>
      <c r="SJX399" s="56"/>
      <c r="SJY399" s="56"/>
      <c r="SJZ399" s="56"/>
      <c r="SKA399" s="56"/>
      <c r="SKB399" s="56"/>
      <c r="SKC399" s="56"/>
      <c r="SKD399" s="56"/>
      <c r="SKE399" s="56"/>
      <c r="SKF399" s="56"/>
      <c r="SKG399" s="56"/>
      <c r="SKH399" s="56"/>
      <c r="SKI399" s="56"/>
      <c r="SKJ399" s="56"/>
      <c r="SKK399" s="56"/>
      <c r="SKL399" s="56"/>
      <c r="SKM399" s="56"/>
      <c r="SKN399" s="56"/>
      <c r="SKO399" s="56"/>
      <c r="SKP399" s="56"/>
      <c r="SKQ399" s="56"/>
      <c r="SKR399" s="56"/>
      <c r="SKS399" s="56"/>
      <c r="SKT399" s="56"/>
      <c r="SKU399" s="56"/>
      <c r="SKV399" s="56"/>
      <c r="SKW399" s="56"/>
      <c r="SKX399" s="56"/>
      <c r="SKY399" s="56"/>
      <c r="SKZ399" s="56"/>
      <c r="SLA399" s="56"/>
      <c r="SLB399" s="56"/>
      <c r="SLC399" s="56"/>
      <c r="SLD399" s="56"/>
      <c r="SLE399" s="56"/>
      <c r="SLF399" s="56"/>
      <c r="SLG399" s="56"/>
      <c r="SLH399" s="56"/>
      <c r="SLI399" s="56"/>
      <c r="SLJ399" s="56"/>
      <c r="SLK399" s="56"/>
      <c r="SLL399" s="56"/>
      <c r="SLM399" s="56"/>
      <c r="SLN399" s="56"/>
      <c r="SLO399" s="56"/>
      <c r="SLP399" s="56"/>
      <c r="SLQ399" s="56"/>
      <c r="SLR399" s="56"/>
      <c r="SLS399" s="56"/>
      <c r="SLT399" s="56"/>
      <c r="SLU399" s="56"/>
      <c r="SLV399" s="56"/>
      <c r="SLW399" s="56"/>
      <c r="SLX399" s="56"/>
      <c r="SLY399" s="56"/>
      <c r="SLZ399" s="56"/>
      <c r="SMA399" s="56"/>
      <c r="SMB399" s="56"/>
      <c r="SMC399" s="56"/>
      <c r="SMD399" s="56"/>
      <c r="SME399" s="56"/>
      <c r="SMF399" s="56"/>
      <c r="SMG399" s="56"/>
      <c r="SMH399" s="56"/>
      <c r="SMI399" s="56"/>
      <c r="SMJ399" s="56"/>
      <c r="SMK399" s="56"/>
      <c r="SML399" s="56"/>
      <c r="SMM399" s="56"/>
      <c r="SMN399" s="56"/>
      <c r="SMO399" s="56"/>
      <c r="SMP399" s="56"/>
      <c r="SMQ399" s="56"/>
      <c r="SMR399" s="56"/>
      <c r="SMS399" s="56"/>
      <c r="SMT399" s="56"/>
      <c r="SMU399" s="56"/>
      <c r="SMV399" s="56"/>
      <c r="SMW399" s="56"/>
      <c r="SMX399" s="56"/>
      <c r="SMY399" s="56"/>
      <c r="SMZ399" s="56"/>
      <c r="SNA399" s="56"/>
      <c r="SNB399" s="56"/>
      <c r="SNC399" s="56"/>
      <c r="SND399" s="56"/>
      <c r="SNE399" s="56"/>
      <c r="SNF399" s="56"/>
      <c r="SNG399" s="56"/>
      <c r="SNH399" s="56"/>
      <c r="SNI399" s="56"/>
      <c r="SNJ399" s="56"/>
      <c r="SNK399" s="56"/>
      <c r="SNL399" s="56"/>
      <c r="SNM399" s="56"/>
      <c r="SNN399" s="56"/>
      <c r="SNO399" s="56"/>
      <c r="SNP399" s="56"/>
      <c r="SNQ399" s="56"/>
      <c r="SNR399" s="56"/>
      <c r="SNS399" s="56"/>
      <c r="SNT399" s="56"/>
      <c r="SNU399" s="56"/>
      <c r="SNV399" s="56"/>
      <c r="SNW399" s="56"/>
      <c r="SNX399" s="56"/>
      <c r="SNY399" s="56"/>
      <c r="SNZ399" s="56"/>
      <c r="SOA399" s="56"/>
      <c r="SOB399" s="56"/>
      <c r="SOC399" s="56"/>
      <c r="SOD399" s="56"/>
      <c r="SOE399" s="56"/>
      <c r="SOF399" s="56"/>
      <c r="SOG399" s="56"/>
      <c r="SOH399" s="56"/>
      <c r="SOI399" s="56"/>
      <c r="SOJ399" s="56"/>
      <c r="SOK399" s="56"/>
      <c r="SOL399" s="56"/>
      <c r="SOM399" s="56"/>
      <c r="SON399" s="56"/>
      <c r="SOO399" s="56"/>
      <c r="SOP399" s="56"/>
      <c r="SOQ399" s="56"/>
      <c r="SOR399" s="56"/>
      <c r="SOS399" s="56"/>
      <c r="SOT399" s="56"/>
      <c r="SOU399" s="56"/>
      <c r="SOV399" s="56"/>
      <c r="SOW399" s="56"/>
      <c r="SOX399" s="56"/>
      <c r="SOY399" s="56"/>
      <c r="SOZ399" s="56"/>
      <c r="SPA399" s="56"/>
      <c r="SPB399" s="56"/>
      <c r="SPC399" s="56"/>
      <c r="SPD399" s="56"/>
      <c r="SPE399" s="56"/>
      <c r="SPF399" s="56"/>
      <c r="SPG399" s="56"/>
      <c r="SPH399" s="56"/>
      <c r="SPI399" s="56"/>
      <c r="SPJ399" s="56"/>
      <c r="SPK399" s="56"/>
      <c r="SPL399" s="56"/>
      <c r="SPM399" s="56"/>
      <c r="SPN399" s="56"/>
      <c r="SPO399" s="56"/>
      <c r="SPP399" s="56"/>
      <c r="SPQ399" s="56"/>
      <c r="SPR399" s="56"/>
      <c r="SPS399" s="56"/>
      <c r="SPT399" s="56"/>
      <c r="SPU399" s="56"/>
      <c r="SPV399" s="56"/>
      <c r="SPW399" s="56"/>
      <c r="SPX399" s="56"/>
      <c r="SPY399" s="56"/>
      <c r="SPZ399" s="56"/>
      <c r="SQA399" s="56"/>
      <c r="SQB399" s="56"/>
      <c r="SQC399" s="56"/>
      <c r="SQD399" s="56"/>
      <c r="SQE399" s="56"/>
      <c r="SQF399" s="56"/>
      <c r="SQG399" s="56"/>
      <c r="SQH399" s="56"/>
      <c r="SQI399" s="56"/>
      <c r="SQJ399" s="56"/>
      <c r="SQK399" s="56"/>
      <c r="SQL399" s="56"/>
      <c r="SQM399" s="56"/>
      <c r="SQN399" s="56"/>
      <c r="SQO399" s="56"/>
      <c r="SQP399" s="56"/>
      <c r="SQQ399" s="56"/>
      <c r="SQR399" s="56"/>
      <c r="SQS399" s="56"/>
      <c r="SQT399" s="56"/>
      <c r="SQU399" s="56"/>
      <c r="SQV399" s="56"/>
      <c r="SQW399" s="56"/>
      <c r="SQX399" s="56"/>
      <c r="SQY399" s="56"/>
      <c r="SQZ399" s="56"/>
      <c r="SRA399" s="56"/>
      <c r="SRB399" s="56"/>
      <c r="SRC399" s="56"/>
      <c r="SRD399" s="56"/>
      <c r="SRE399" s="56"/>
      <c r="SRF399" s="56"/>
      <c r="SRG399" s="56"/>
      <c r="SRH399" s="56"/>
      <c r="SRI399" s="56"/>
      <c r="SRJ399" s="56"/>
      <c r="SRK399" s="56"/>
      <c r="SRL399" s="56"/>
      <c r="SRM399" s="56"/>
      <c r="SRN399" s="56"/>
      <c r="SRO399" s="56"/>
      <c r="SRP399" s="56"/>
      <c r="SRQ399" s="56"/>
      <c r="SRR399" s="56"/>
      <c r="SRS399" s="56"/>
      <c r="SRT399" s="56"/>
      <c r="SRU399" s="56"/>
      <c r="SRV399" s="56"/>
      <c r="SRW399" s="56"/>
      <c r="SRX399" s="56"/>
      <c r="SRY399" s="56"/>
      <c r="SRZ399" s="56"/>
      <c r="SSA399" s="56"/>
      <c r="SSB399" s="56"/>
      <c r="SSC399" s="56"/>
      <c r="SSD399" s="56"/>
      <c r="SSE399" s="56"/>
      <c r="SSF399" s="56"/>
      <c r="SSG399" s="56"/>
      <c r="SSH399" s="56"/>
      <c r="SSI399" s="56"/>
      <c r="SSJ399" s="56"/>
      <c r="SSK399" s="56"/>
      <c r="SSL399" s="56"/>
      <c r="SSM399" s="56"/>
      <c r="SSN399" s="56"/>
      <c r="SSO399" s="56"/>
      <c r="SSP399" s="56"/>
      <c r="SSQ399" s="56"/>
      <c r="SSR399" s="56"/>
      <c r="SSS399" s="56"/>
      <c r="SST399" s="56"/>
      <c r="SSU399" s="56"/>
      <c r="SSV399" s="56"/>
      <c r="SSW399" s="56"/>
      <c r="SSX399" s="56"/>
      <c r="SSY399" s="56"/>
      <c r="SSZ399" s="56"/>
      <c r="STA399" s="56"/>
      <c r="STB399" s="56"/>
      <c r="STC399" s="56"/>
      <c r="STD399" s="56"/>
      <c r="STE399" s="56"/>
      <c r="STF399" s="56"/>
      <c r="STG399" s="56"/>
      <c r="STH399" s="56"/>
      <c r="STI399" s="56"/>
      <c r="STJ399" s="56"/>
      <c r="STK399" s="56"/>
      <c r="STL399" s="56"/>
      <c r="STM399" s="56"/>
      <c r="STN399" s="56"/>
      <c r="STO399" s="56"/>
      <c r="STP399" s="56"/>
      <c r="STQ399" s="56"/>
      <c r="STR399" s="56"/>
      <c r="STS399" s="56"/>
      <c r="STT399" s="56"/>
      <c r="STU399" s="56"/>
      <c r="STV399" s="56"/>
      <c r="STW399" s="56"/>
      <c r="STX399" s="56"/>
      <c r="STY399" s="56"/>
      <c r="STZ399" s="56"/>
      <c r="SUA399" s="56"/>
      <c r="SUB399" s="56"/>
      <c r="SUC399" s="56"/>
      <c r="SUD399" s="56"/>
      <c r="SUE399" s="56"/>
      <c r="SUF399" s="56"/>
      <c r="SUG399" s="56"/>
      <c r="SUH399" s="56"/>
      <c r="SUI399" s="56"/>
      <c r="SUJ399" s="56"/>
      <c r="SUK399" s="56"/>
      <c r="SUL399" s="56"/>
      <c r="SUM399" s="56"/>
      <c r="SUN399" s="56"/>
      <c r="SUO399" s="56"/>
      <c r="SUP399" s="56"/>
      <c r="SUQ399" s="56"/>
      <c r="SUR399" s="56"/>
      <c r="SUS399" s="56"/>
      <c r="SUT399" s="56"/>
      <c r="SUU399" s="56"/>
      <c r="SUV399" s="56"/>
      <c r="SUW399" s="56"/>
      <c r="SUX399" s="56"/>
      <c r="SUY399" s="56"/>
      <c r="SUZ399" s="56"/>
      <c r="SVA399" s="56"/>
      <c r="SVB399" s="56"/>
      <c r="SVC399" s="56"/>
      <c r="SVD399" s="56"/>
      <c r="SVE399" s="56"/>
      <c r="SVF399" s="56"/>
      <c r="SVG399" s="56"/>
      <c r="SVH399" s="56"/>
      <c r="SVI399" s="56"/>
      <c r="SVJ399" s="56"/>
      <c r="SVK399" s="56"/>
      <c r="SVL399" s="56"/>
      <c r="SVM399" s="56"/>
      <c r="SVN399" s="56"/>
      <c r="SVO399" s="56"/>
      <c r="SVP399" s="56"/>
      <c r="SVQ399" s="56"/>
      <c r="SVR399" s="56"/>
      <c r="SVS399" s="56"/>
      <c r="SVT399" s="56"/>
      <c r="SVU399" s="56"/>
      <c r="SVV399" s="56"/>
      <c r="SVW399" s="56"/>
      <c r="SVX399" s="56"/>
      <c r="SVY399" s="56"/>
      <c r="SVZ399" s="56"/>
      <c r="SWA399" s="56"/>
      <c r="SWB399" s="56"/>
      <c r="SWC399" s="56"/>
      <c r="SWD399" s="56"/>
      <c r="SWE399" s="56"/>
      <c r="SWF399" s="56"/>
      <c r="SWG399" s="56"/>
      <c r="SWH399" s="56"/>
      <c r="SWI399" s="56"/>
      <c r="SWJ399" s="56"/>
      <c r="SWK399" s="56"/>
      <c r="SWL399" s="56"/>
      <c r="SWM399" s="56"/>
      <c r="SWN399" s="56"/>
      <c r="SWO399" s="56"/>
      <c r="SWP399" s="56"/>
      <c r="SWQ399" s="56"/>
      <c r="SWR399" s="56"/>
      <c r="SWS399" s="56"/>
      <c r="SWT399" s="56"/>
      <c r="SWU399" s="56"/>
      <c r="SWV399" s="56"/>
      <c r="SWW399" s="56"/>
      <c r="SWX399" s="56"/>
      <c r="SWY399" s="56"/>
      <c r="SWZ399" s="56"/>
      <c r="SXA399" s="56"/>
      <c r="SXB399" s="56"/>
      <c r="SXC399" s="56"/>
      <c r="SXD399" s="56"/>
      <c r="SXE399" s="56"/>
      <c r="SXF399" s="56"/>
      <c r="SXG399" s="56"/>
      <c r="SXH399" s="56"/>
      <c r="SXI399" s="56"/>
      <c r="SXJ399" s="56"/>
      <c r="SXK399" s="56"/>
      <c r="SXL399" s="56"/>
      <c r="SXM399" s="56"/>
      <c r="SXN399" s="56"/>
      <c r="SXO399" s="56"/>
      <c r="SXP399" s="56"/>
      <c r="SXQ399" s="56"/>
      <c r="SXR399" s="56"/>
      <c r="SXS399" s="56"/>
      <c r="SXT399" s="56"/>
      <c r="SXU399" s="56"/>
      <c r="SXV399" s="56"/>
      <c r="SXW399" s="56"/>
      <c r="SXX399" s="56"/>
      <c r="SXY399" s="56"/>
      <c r="SXZ399" s="56"/>
      <c r="SYA399" s="56"/>
      <c r="SYB399" s="56"/>
      <c r="SYC399" s="56"/>
      <c r="SYD399" s="56"/>
      <c r="SYE399" s="56"/>
      <c r="SYF399" s="56"/>
      <c r="SYG399" s="56"/>
      <c r="SYH399" s="56"/>
      <c r="SYI399" s="56"/>
      <c r="SYJ399" s="56"/>
      <c r="SYK399" s="56"/>
      <c r="SYL399" s="56"/>
      <c r="SYM399" s="56"/>
      <c r="SYN399" s="56"/>
      <c r="SYO399" s="56"/>
      <c r="SYP399" s="56"/>
      <c r="SYQ399" s="56"/>
      <c r="SYR399" s="56"/>
      <c r="SYS399" s="56"/>
      <c r="SYT399" s="56"/>
      <c r="SYU399" s="56"/>
      <c r="SYV399" s="56"/>
      <c r="SYW399" s="56"/>
      <c r="SYX399" s="56"/>
      <c r="SYY399" s="56"/>
      <c r="SYZ399" s="56"/>
      <c r="SZA399" s="56"/>
      <c r="SZB399" s="56"/>
      <c r="SZC399" s="56"/>
      <c r="SZD399" s="56"/>
      <c r="SZE399" s="56"/>
      <c r="SZF399" s="56"/>
      <c r="SZG399" s="56"/>
      <c r="SZH399" s="56"/>
      <c r="SZI399" s="56"/>
      <c r="SZJ399" s="56"/>
      <c r="SZK399" s="56"/>
      <c r="SZL399" s="56"/>
      <c r="SZM399" s="56"/>
      <c r="SZN399" s="56"/>
      <c r="SZO399" s="56"/>
      <c r="SZP399" s="56"/>
      <c r="SZQ399" s="56"/>
      <c r="SZR399" s="56"/>
      <c r="SZS399" s="56"/>
      <c r="SZT399" s="56"/>
      <c r="SZU399" s="56"/>
      <c r="SZV399" s="56"/>
      <c r="SZW399" s="56"/>
      <c r="SZX399" s="56"/>
      <c r="SZY399" s="56"/>
      <c r="SZZ399" s="56"/>
      <c r="TAA399" s="56"/>
      <c r="TAB399" s="56"/>
      <c r="TAC399" s="56"/>
      <c r="TAD399" s="56"/>
      <c r="TAE399" s="56"/>
      <c r="TAF399" s="56"/>
      <c r="TAG399" s="56"/>
      <c r="TAH399" s="56"/>
      <c r="TAI399" s="56"/>
      <c r="TAJ399" s="56"/>
      <c r="TAK399" s="56"/>
      <c r="TAL399" s="56"/>
      <c r="TAM399" s="56"/>
      <c r="TAN399" s="56"/>
      <c r="TAO399" s="56"/>
      <c r="TAP399" s="56"/>
      <c r="TAQ399" s="56"/>
      <c r="TAR399" s="56"/>
      <c r="TAS399" s="56"/>
      <c r="TAT399" s="56"/>
      <c r="TAU399" s="56"/>
      <c r="TAV399" s="56"/>
      <c r="TAW399" s="56"/>
      <c r="TAX399" s="56"/>
      <c r="TAY399" s="56"/>
      <c r="TAZ399" s="56"/>
      <c r="TBA399" s="56"/>
      <c r="TBB399" s="56"/>
      <c r="TBC399" s="56"/>
      <c r="TBD399" s="56"/>
      <c r="TBE399" s="56"/>
      <c r="TBF399" s="56"/>
      <c r="TBG399" s="56"/>
      <c r="TBH399" s="56"/>
      <c r="TBI399" s="56"/>
      <c r="TBJ399" s="56"/>
      <c r="TBK399" s="56"/>
      <c r="TBL399" s="56"/>
      <c r="TBM399" s="56"/>
      <c r="TBN399" s="56"/>
      <c r="TBO399" s="56"/>
      <c r="TBP399" s="56"/>
      <c r="TBQ399" s="56"/>
      <c r="TBR399" s="56"/>
      <c r="TBS399" s="56"/>
      <c r="TBT399" s="56"/>
      <c r="TBU399" s="56"/>
      <c r="TBV399" s="56"/>
      <c r="TBW399" s="56"/>
      <c r="TBX399" s="56"/>
      <c r="TBY399" s="56"/>
      <c r="TBZ399" s="56"/>
      <c r="TCA399" s="56"/>
      <c r="TCB399" s="56"/>
      <c r="TCC399" s="56"/>
      <c r="TCD399" s="56"/>
      <c r="TCE399" s="56"/>
      <c r="TCF399" s="56"/>
      <c r="TCG399" s="56"/>
      <c r="TCH399" s="56"/>
      <c r="TCI399" s="56"/>
      <c r="TCJ399" s="56"/>
      <c r="TCK399" s="56"/>
      <c r="TCL399" s="56"/>
      <c r="TCM399" s="56"/>
      <c r="TCN399" s="56"/>
      <c r="TCO399" s="56"/>
      <c r="TCP399" s="56"/>
      <c r="TCQ399" s="56"/>
      <c r="TCR399" s="56"/>
      <c r="TCS399" s="56"/>
      <c r="TCT399" s="56"/>
      <c r="TCU399" s="56"/>
      <c r="TCV399" s="56"/>
      <c r="TCW399" s="56"/>
      <c r="TCX399" s="56"/>
      <c r="TCY399" s="56"/>
      <c r="TCZ399" s="56"/>
      <c r="TDA399" s="56"/>
      <c r="TDB399" s="56"/>
      <c r="TDC399" s="56"/>
      <c r="TDD399" s="56"/>
      <c r="TDE399" s="56"/>
      <c r="TDF399" s="56"/>
      <c r="TDG399" s="56"/>
      <c r="TDH399" s="56"/>
      <c r="TDI399" s="56"/>
      <c r="TDJ399" s="56"/>
      <c r="TDK399" s="56"/>
      <c r="TDL399" s="56"/>
      <c r="TDM399" s="56"/>
      <c r="TDN399" s="56"/>
      <c r="TDO399" s="56"/>
      <c r="TDP399" s="56"/>
      <c r="TDQ399" s="56"/>
      <c r="TDR399" s="56"/>
      <c r="TDS399" s="56"/>
      <c r="TDT399" s="56"/>
      <c r="TDU399" s="56"/>
      <c r="TDV399" s="56"/>
      <c r="TDW399" s="56"/>
      <c r="TDX399" s="56"/>
      <c r="TDY399" s="56"/>
      <c r="TDZ399" s="56"/>
      <c r="TEA399" s="56"/>
      <c r="TEB399" s="56"/>
      <c r="TEC399" s="56"/>
      <c r="TED399" s="56"/>
      <c r="TEE399" s="56"/>
      <c r="TEF399" s="56"/>
      <c r="TEG399" s="56"/>
      <c r="TEH399" s="56"/>
      <c r="TEI399" s="56"/>
      <c r="TEJ399" s="56"/>
      <c r="TEK399" s="56"/>
      <c r="TEL399" s="56"/>
      <c r="TEM399" s="56"/>
      <c r="TEN399" s="56"/>
      <c r="TEO399" s="56"/>
      <c r="TEP399" s="56"/>
      <c r="TEQ399" s="56"/>
      <c r="TER399" s="56"/>
      <c r="TES399" s="56"/>
      <c r="TET399" s="56"/>
      <c r="TEU399" s="56"/>
      <c r="TEV399" s="56"/>
      <c r="TEW399" s="56"/>
      <c r="TEX399" s="56"/>
      <c r="TEY399" s="56"/>
      <c r="TEZ399" s="56"/>
      <c r="TFA399" s="56"/>
      <c r="TFB399" s="56"/>
      <c r="TFC399" s="56"/>
      <c r="TFD399" s="56"/>
      <c r="TFE399" s="56"/>
      <c r="TFF399" s="56"/>
      <c r="TFG399" s="56"/>
      <c r="TFH399" s="56"/>
      <c r="TFI399" s="56"/>
      <c r="TFJ399" s="56"/>
      <c r="TFK399" s="56"/>
      <c r="TFL399" s="56"/>
      <c r="TFM399" s="56"/>
      <c r="TFN399" s="56"/>
      <c r="TFO399" s="56"/>
      <c r="TFP399" s="56"/>
      <c r="TFQ399" s="56"/>
      <c r="TFR399" s="56"/>
      <c r="TFS399" s="56"/>
      <c r="TFT399" s="56"/>
      <c r="TFU399" s="56"/>
      <c r="TFV399" s="56"/>
      <c r="TFW399" s="56"/>
      <c r="TFX399" s="56"/>
      <c r="TFY399" s="56"/>
      <c r="TFZ399" s="56"/>
      <c r="TGA399" s="56"/>
      <c r="TGB399" s="56"/>
      <c r="TGC399" s="56"/>
      <c r="TGD399" s="56"/>
      <c r="TGE399" s="56"/>
      <c r="TGF399" s="56"/>
      <c r="TGG399" s="56"/>
      <c r="TGH399" s="56"/>
      <c r="TGI399" s="56"/>
      <c r="TGJ399" s="56"/>
      <c r="TGK399" s="56"/>
      <c r="TGL399" s="56"/>
      <c r="TGM399" s="56"/>
      <c r="TGN399" s="56"/>
      <c r="TGO399" s="56"/>
      <c r="TGP399" s="56"/>
      <c r="TGQ399" s="56"/>
      <c r="TGR399" s="56"/>
      <c r="TGS399" s="56"/>
      <c r="TGT399" s="56"/>
      <c r="TGU399" s="56"/>
      <c r="TGV399" s="56"/>
      <c r="TGW399" s="56"/>
      <c r="TGX399" s="56"/>
      <c r="TGY399" s="56"/>
      <c r="TGZ399" s="56"/>
      <c r="THA399" s="56"/>
      <c r="THB399" s="56"/>
      <c r="THC399" s="56"/>
      <c r="THD399" s="56"/>
      <c r="THE399" s="56"/>
      <c r="THF399" s="56"/>
      <c r="THG399" s="56"/>
      <c r="THH399" s="56"/>
      <c r="THI399" s="56"/>
      <c r="THJ399" s="56"/>
      <c r="THK399" s="56"/>
      <c r="THL399" s="56"/>
      <c r="THM399" s="56"/>
      <c r="THN399" s="56"/>
      <c r="THO399" s="56"/>
      <c r="THP399" s="56"/>
      <c r="THQ399" s="56"/>
      <c r="THR399" s="56"/>
      <c r="THS399" s="56"/>
      <c r="THT399" s="56"/>
      <c r="THU399" s="56"/>
      <c r="THV399" s="56"/>
      <c r="THW399" s="56"/>
      <c r="THX399" s="56"/>
      <c r="THY399" s="56"/>
      <c r="THZ399" s="56"/>
      <c r="TIA399" s="56"/>
      <c r="TIB399" s="56"/>
      <c r="TIC399" s="56"/>
      <c r="TID399" s="56"/>
      <c r="TIE399" s="56"/>
      <c r="TIF399" s="56"/>
      <c r="TIG399" s="56"/>
      <c r="TIH399" s="56"/>
      <c r="TII399" s="56"/>
      <c r="TIJ399" s="56"/>
      <c r="TIK399" s="56"/>
      <c r="TIL399" s="56"/>
      <c r="TIM399" s="56"/>
      <c r="TIN399" s="56"/>
      <c r="TIO399" s="56"/>
      <c r="TIP399" s="56"/>
      <c r="TIQ399" s="56"/>
      <c r="TIR399" s="56"/>
      <c r="TIS399" s="56"/>
      <c r="TIT399" s="56"/>
      <c r="TIU399" s="56"/>
      <c r="TIV399" s="56"/>
      <c r="TIW399" s="56"/>
      <c r="TIX399" s="56"/>
      <c r="TIY399" s="56"/>
      <c r="TIZ399" s="56"/>
      <c r="TJA399" s="56"/>
      <c r="TJB399" s="56"/>
      <c r="TJC399" s="56"/>
      <c r="TJD399" s="56"/>
      <c r="TJE399" s="56"/>
      <c r="TJF399" s="56"/>
      <c r="TJG399" s="56"/>
      <c r="TJH399" s="56"/>
      <c r="TJI399" s="56"/>
      <c r="TJJ399" s="56"/>
      <c r="TJK399" s="56"/>
      <c r="TJL399" s="56"/>
      <c r="TJM399" s="56"/>
      <c r="TJN399" s="56"/>
      <c r="TJO399" s="56"/>
      <c r="TJP399" s="56"/>
      <c r="TJQ399" s="56"/>
      <c r="TJR399" s="56"/>
      <c r="TJS399" s="56"/>
      <c r="TJT399" s="56"/>
      <c r="TJU399" s="56"/>
      <c r="TJV399" s="56"/>
      <c r="TJW399" s="56"/>
      <c r="TJX399" s="56"/>
      <c r="TJY399" s="56"/>
      <c r="TJZ399" s="56"/>
      <c r="TKA399" s="56"/>
      <c r="TKB399" s="56"/>
      <c r="TKC399" s="56"/>
      <c r="TKD399" s="56"/>
      <c r="TKE399" s="56"/>
      <c r="TKF399" s="56"/>
      <c r="TKG399" s="56"/>
      <c r="TKH399" s="56"/>
      <c r="TKI399" s="56"/>
      <c r="TKJ399" s="56"/>
      <c r="TKK399" s="56"/>
      <c r="TKL399" s="56"/>
      <c r="TKM399" s="56"/>
      <c r="TKN399" s="56"/>
      <c r="TKO399" s="56"/>
      <c r="TKP399" s="56"/>
      <c r="TKQ399" s="56"/>
      <c r="TKR399" s="56"/>
      <c r="TKS399" s="56"/>
      <c r="TKT399" s="56"/>
      <c r="TKU399" s="56"/>
      <c r="TKV399" s="56"/>
      <c r="TKW399" s="56"/>
      <c r="TKX399" s="56"/>
      <c r="TKY399" s="56"/>
      <c r="TKZ399" s="56"/>
      <c r="TLA399" s="56"/>
      <c r="TLB399" s="56"/>
      <c r="TLC399" s="56"/>
      <c r="TLD399" s="56"/>
      <c r="TLE399" s="56"/>
      <c r="TLF399" s="56"/>
      <c r="TLG399" s="56"/>
      <c r="TLH399" s="56"/>
      <c r="TLI399" s="56"/>
      <c r="TLJ399" s="56"/>
      <c r="TLK399" s="56"/>
      <c r="TLL399" s="56"/>
      <c r="TLM399" s="56"/>
      <c r="TLN399" s="56"/>
      <c r="TLO399" s="56"/>
      <c r="TLP399" s="56"/>
      <c r="TLQ399" s="56"/>
      <c r="TLR399" s="56"/>
      <c r="TLS399" s="56"/>
      <c r="TLT399" s="56"/>
      <c r="TLU399" s="56"/>
      <c r="TLV399" s="56"/>
      <c r="TLW399" s="56"/>
      <c r="TLX399" s="56"/>
      <c r="TLY399" s="56"/>
      <c r="TLZ399" s="56"/>
      <c r="TMA399" s="56"/>
      <c r="TMB399" s="56"/>
      <c r="TMC399" s="56"/>
      <c r="TMD399" s="56"/>
      <c r="TME399" s="56"/>
      <c r="TMF399" s="56"/>
      <c r="TMG399" s="56"/>
      <c r="TMH399" s="56"/>
      <c r="TMI399" s="56"/>
      <c r="TMJ399" s="56"/>
      <c r="TMK399" s="56"/>
      <c r="TML399" s="56"/>
      <c r="TMM399" s="56"/>
      <c r="TMN399" s="56"/>
      <c r="TMO399" s="56"/>
      <c r="TMP399" s="56"/>
      <c r="TMQ399" s="56"/>
      <c r="TMR399" s="56"/>
      <c r="TMS399" s="56"/>
      <c r="TMT399" s="56"/>
      <c r="TMU399" s="56"/>
      <c r="TMV399" s="56"/>
      <c r="TMW399" s="56"/>
      <c r="TMX399" s="56"/>
      <c r="TMY399" s="56"/>
      <c r="TMZ399" s="56"/>
      <c r="TNA399" s="56"/>
      <c r="TNB399" s="56"/>
      <c r="TNC399" s="56"/>
      <c r="TND399" s="56"/>
      <c r="TNE399" s="56"/>
      <c r="TNF399" s="56"/>
      <c r="TNG399" s="56"/>
      <c r="TNH399" s="56"/>
      <c r="TNI399" s="56"/>
      <c r="TNJ399" s="56"/>
      <c r="TNK399" s="56"/>
      <c r="TNL399" s="56"/>
      <c r="TNM399" s="56"/>
      <c r="TNN399" s="56"/>
      <c r="TNO399" s="56"/>
      <c r="TNP399" s="56"/>
      <c r="TNQ399" s="56"/>
      <c r="TNR399" s="56"/>
      <c r="TNS399" s="56"/>
      <c r="TNT399" s="56"/>
      <c r="TNU399" s="56"/>
      <c r="TNV399" s="56"/>
      <c r="TNW399" s="56"/>
      <c r="TNX399" s="56"/>
      <c r="TNY399" s="56"/>
      <c r="TNZ399" s="56"/>
      <c r="TOA399" s="56"/>
      <c r="TOB399" s="56"/>
      <c r="TOC399" s="56"/>
      <c r="TOD399" s="56"/>
      <c r="TOE399" s="56"/>
      <c r="TOF399" s="56"/>
      <c r="TOG399" s="56"/>
      <c r="TOH399" s="56"/>
      <c r="TOI399" s="56"/>
      <c r="TOJ399" s="56"/>
      <c r="TOK399" s="56"/>
      <c r="TOL399" s="56"/>
      <c r="TOM399" s="56"/>
      <c r="TON399" s="56"/>
      <c r="TOO399" s="56"/>
      <c r="TOP399" s="56"/>
      <c r="TOQ399" s="56"/>
      <c r="TOR399" s="56"/>
      <c r="TOS399" s="56"/>
      <c r="TOT399" s="56"/>
      <c r="TOU399" s="56"/>
      <c r="TOV399" s="56"/>
      <c r="TOW399" s="56"/>
      <c r="TOX399" s="56"/>
      <c r="TOY399" s="56"/>
      <c r="TOZ399" s="56"/>
      <c r="TPA399" s="56"/>
      <c r="TPB399" s="56"/>
      <c r="TPC399" s="56"/>
      <c r="TPD399" s="56"/>
      <c r="TPE399" s="56"/>
      <c r="TPF399" s="56"/>
      <c r="TPG399" s="56"/>
      <c r="TPH399" s="56"/>
      <c r="TPI399" s="56"/>
      <c r="TPJ399" s="56"/>
      <c r="TPK399" s="56"/>
      <c r="TPL399" s="56"/>
      <c r="TPM399" s="56"/>
      <c r="TPN399" s="56"/>
      <c r="TPO399" s="56"/>
      <c r="TPP399" s="56"/>
      <c r="TPQ399" s="56"/>
      <c r="TPR399" s="56"/>
      <c r="TPS399" s="56"/>
      <c r="TPT399" s="56"/>
      <c r="TPU399" s="56"/>
      <c r="TPV399" s="56"/>
      <c r="TPW399" s="56"/>
      <c r="TPX399" s="56"/>
      <c r="TPY399" s="56"/>
      <c r="TPZ399" s="56"/>
      <c r="TQA399" s="56"/>
      <c r="TQB399" s="56"/>
      <c r="TQC399" s="56"/>
      <c r="TQD399" s="56"/>
      <c r="TQE399" s="56"/>
      <c r="TQF399" s="56"/>
      <c r="TQG399" s="56"/>
      <c r="TQH399" s="56"/>
      <c r="TQI399" s="56"/>
      <c r="TQJ399" s="56"/>
      <c r="TQK399" s="56"/>
      <c r="TQL399" s="56"/>
      <c r="TQM399" s="56"/>
      <c r="TQN399" s="56"/>
      <c r="TQO399" s="56"/>
      <c r="TQP399" s="56"/>
      <c r="TQQ399" s="56"/>
      <c r="TQR399" s="56"/>
      <c r="TQS399" s="56"/>
      <c r="TQT399" s="56"/>
      <c r="TQU399" s="56"/>
      <c r="TQV399" s="56"/>
      <c r="TQW399" s="56"/>
      <c r="TQX399" s="56"/>
      <c r="TQY399" s="56"/>
      <c r="TQZ399" s="56"/>
      <c r="TRA399" s="56"/>
      <c r="TRB399" s="56"/>
      <c r="TRC399" s="56"/>
      <c r="TRD399" s="56"/>
      <c r="TRE399" s="56"/>
      <c r="TRF399" s="56"/>
      <c r="TRG399" s="56"/>
      <c r="TRH399" s="56"/>
      <c r="TRI399" s="56"/>
      <c r="TRJ399" s="56"/>
      <c r="TRK399" s="56"/>
      <c r="TRL399" s="56"/>
      <c r="TRM399" s="56"/>
      <c r="TRN399" s="56"/>
      <c r="TRO399" s="56"/>
      <c r="TRP399" s="56"/>
      <c r="TRQ399" s="56"/>
      <c r="TRR399" s="56"/>
      <c r="TRS399" s="56"/>
      <c r="TRT399" s="56"/>
      <c r="TRU399" s="56"/>
      <c r="TRV399" s="56"/>
      <c r="TRW399" s="56"/>
      <c r="TRX399" s="56"/>
      <c r="TRY399" s="56"/>
      <c r="TRZ399" s="56"/>
      <c r="TSA399" s="56"/>
      <c r="TSB399" s="56"/>
      <c r="TSC399" s="56"/>
      <c r="TSD399" s="56"/>
      <c r="TSE399" s="56"/>
      <c r="TSF399" s="56"/>
      <c r="TSG399" s="56"/>
      <c r="TSH399" s="56"/>
      <c r="TSI399" s="56"/>
      <c r="TSJ399" s="56"/>
      <c r="TSK399" s="56"/>
      <c r="TSL399" s="56"/>
      <c r="TSM399" s="56"/>
      <c r="TSN399" s="56"/>
      <c r="TSO399" s="56"/>
      <c r="TSP399" s="56"/>
      <c r="TSQ399" s="56"/>
      <c r="TSR399" s="56"/>
      <c r="TSS399" s="56"/>
      <c r="TST399" s="56"/>
      <c r="TSU399" s="56"/>
      <c r="TSV399" s="56"/>
      <c r="TSW399" s="56"/>
      <c r="TSX399" s="56"/>
      <c r="TSY399" s="56"/>
      <c r="TSZ399" s="56"/>
      <c r="TTA399" s="56"/>
      <c r="TTB399" s="56"/>
      <c r="TTC399" s="56"/>
      <c r="TTD399" s="56"/>
      <c r="TTE399" s="56"/>
      <c r="TTF399" s="56"/>
      <c r="TTG399" s="56"/>
      <c r="TTH399" s="56"/>
      <c r="TTI399" s="56"/>
      <c r="TTJ399" s="56"/>
      <c r="TTK399" s="56"/>
      <c r="TTL399" s="56"/>
      <c r="TTM399" s="56"/>
      <c r="TTN399" s="56"/>
      <c r="TTO399" s="56"/>
      <c r="TTP399" s="56"/>
      <c r="TTQ399" s="56"/>
      <c r="TTR399" s="56"/>
      <c r="TTS399" s="56"/>
      <c r="TTT399" s="56"/>
      <c r="TTU399" s="56"/>
      <c r="TTV399" s="56"/>
      <c r="TTW399" s="56"/>
      <c r="TTX399" s="56"/>
      <c r="TTY399" s="56"/>
      <c r="TTZ399" s="56"/>
      <c r="TUA399" s="56"/>
      <c r="TUB399" s="56"/>
      <c r="TUC399" s="56"/>
      <c r="TUD399" s="56"/>
      <c r="TUE399" s="56"/>
      <c r="TUF399" s="56"/>
      <c r="TUG399" s="56"/>
      <c r="TUH399" s="56"/>
      <c r="TUI399" s="56"/>
      <c r="TUJ399" s="56"/>
      <c r="TUK399" s="56"/>
      <c r="TUL399" s="56"/>
      <c r="TUM399" s="56"/>
      <c r="TUN399" s="56"/>
      <c r="TUO399" s="56"/>
      <c r="TUP399" s="56"/>
      <c r="TUQ399" s="56"/>
      <c r="TUR399" s="56"/>
      <c r="TUS399" s="56"/>
      <c r="TUT399" s="56"/>
      <c r="TUU399" s="56"/>
      <c r="TUV399" s="56"/>
      <c r="TUW399" s="56"/>
      <c r="TUX399" s="56"/>
      <c r="TUY399" s="56"/>
      <c r="TUZ399" s="56"/>
      <c r="TVA399" s="56"/>
      <c r="TVB399" s="56"/>
      <c r="TVC399" s="56"/>
      <c r="TVD399" s="56"/>
      <c r="TVE399" s="56"/>
      <c r="TVF399" s="56"/>
      <c r="TVG399" s="56"/>
      <c r="TVH399" s="56"/>
      <c r="TVI399" s="56"/>
      <c r="TVJ399" s="56"/>
      <c r="TVK399" s="56"/>
      <c r="TVL399" s="56"/>
      <c r="TVM399" s="56"/>
      <c r="TVN399" s="56"/>
      <c r="TVO399" s="56"/>
      <c r="TVP399" s="56"/>
      <c r="TVQ399" s="56"/>
      <c r="TVR399" s="56"/>
      <c r="TVS399" s="56"/>
      <c r="TVT399" s="56"/>
      <c r="TVU399" s="56"/>
      <c r="TVV399" s="56"/>
      <c r="TVW399" s="56"/>
      <c r="TVX399" s="56"/>
      <c r="TVY399" s="56"/>
      <c r="TVZ399" s="56"/>
      <c r="TWA399" s="56"/>
      <c r="TWB399" s="56"/>
      <c r="TWC399" s="56"/>
      <c r="TWD399" s="56"/>
      <c r="TWE399" s="56"/>
      <c r="TWF399" s="56"/>
      <c r="TWG399" s="56"/>
      <c r="TWH399" s="56"/>
      <c r="TWI399" s="56"/>
      <c r="TWJ399" s="56"/>
      <c r="TWK399" s="56"/>
      <c r="TWL399" s="56"/>
      <c r="TWM399" s="56"/>
      <c r="TWN399" s="56"/>
      <c r="TWO399" s="56"/>
      <c r="TWP399" s="56"/>
      <c r="TWQ399" s="56"/>
      <c r="TWR399" s="56"/>
      <c r="TWS399" s="56"/>
      <c r="TWT399" s="56"/>
      <c r="TWU399" s="56"/>
      <c r="TWV399" s="56"/>
      <c r="TWW399" s="56"/>
      <c r="TWX399" s="56"/>
      <c r="TWY399" s="56"/>
      <c r="TWZ399" s="56"/>
      <c r="TXA399" s="56"/>
      <c r="TXB399" s="56"/>
      <c r="TXC399" s="56"/>
      <c r="TXD399" s="56"/>
      <c r="TXE399" s="56"/>
      <c r="TXF399" s="56"/>
      <c r="TXG399" s="56"/>
      <c r="TXH399" s="56"/>
      <c r="TXI399" s="56"/>
      <c r="TXJ399" s="56"/>
      <c r="TXK399" s="56"/>
      <c r="TXL399" s="56"/>
      <c r="TXM399" s="56"/>
      <c r="TXN399" s="56"/>
      <c r="TXO399" s="56"/>
      <c r="TXP399" s="56"/>
      <c r="TXQ399" s="56"/>
      <c r="TXR399" s="56"/>
      <c r="TXS399" s="56"/>
      <c r="TXT399" s="56"/>
      <c r="TXU399" s="56"/>
      <c r="TXV399" s="56"/>
      <c r="TXW399" s="56"/>
      <c r="TXX399" s="56"/>
      <c r="TXY399" s="56"/>
      <c r="TXZ399" s="56"/>
      <c r="TYA399" s="56"/>
      <c r="TYB399" s="56"/>
      <c r="TYC399" s="56"/>
      <c r="TYD399" s="56"/>
      <c r="TYE399" s="56"/>
      <c r="TYF399" s="56"/>
      <c r="TYG399" s="56"/>
      <c r="TYH399" s="56"/>
      <c r="TYI399" s="56"/>
      <c r="TYJ399" s="56"/>
      <c r="TYK399" s="56"/>
      <c r="TYL399" s="56"/>
      <c r="TYM399" s="56"/>
      <c r="TYN399" s="56"/>
      <c r="TYO399" s="56"/>
      <c r="TYP399" s="56"/>
      <c r="TYQ399" s="56"/>
      <c r="TYR399" s="56"/>
      <c r="TYS399" s="56"/>
      <c r="TYT399" s="56"/>
      <c r="TYU399" s="56"/>
      <c r="TYV399" s="56"/>
      <c r="TYW399" s="56"/>
      <c r="TYX399" s="56"/>
      <c r="TYY399" s="56"/>
      <c r="TYZ399" s="56"/>
      <c r="TZA399" s="56"/>
      <c r="TZB399" s="56"/>
      <c r="TZC399" s="56"/>
      <c r="TZD399" s="56"/>
      <c r="TZE399" s="56"/>
      <c r="TZF399" s="56"/>
      <c r="TZG399" s="56"/>
      <c r="TZH399" s="56"/>
      <c r="TZI399" s="56"/>
      <c r="TZJ399" s="56"/>
      <c r="TZK399" s="56"/>
      <c r="TZL399" s="56"/>
      <c r="TZM399" s="56"/>
      <c r="TZN399" s="56"/>
      <c r="TZO399" s="56"/>
      <c r="TZP399" s="56"/>
      <c r="TZQ399" s="56"/>
      <c r="TZR399" s="56"/>
      <c r="TZS399" s="56"/>
      <c r="TZT399" s="56"/>
      <c r="TZU399" s="56"/>
      <c r="TZV399" s="56"/>
      <c r="TZW399" s="56"/>
      <c r="TZX399" s="56"/>
      <c r="TZY399" s="56"/>
      <c r="TZZ399" s="56"/>
      <c r="UAA399" s="56"/>
      <c r="UAB399" s="56"/>
      <c r="UAC399" s="56"/>
      <c r="UAD399" s="56"/>
      <c r="UAE399" s="56"/>
      <c r="UAF399" s="56"/>
      <c r="UAG399" s="56"/>
      <c r="UAH399" s="56"/>
      <c r="UAI399" s="56"/>
      <c r="UAJ399" s="56"/>
      <c r="UAK399" s="56"/>
      <c r="UAL399" s="56"/>
      <c r="UAM399" s="56"/>
      <c r="UAN399" s="56"/>
      <c r="UAO399" s="56"/>
      <c r="UAP399" s="56"/>
      <c r="UAQ399" s="56"/>
      <c r="UAR399" s="56"/>
      <c r="UAS399" s="56"/>
      <c r="UAT399" s="56"/>
      <c r="UAU399" s="56"/>
      <c r="UAV399" s="56"/>
      <c r="UAW399" s="56"/>
      <c r="UAX399" s="56"/>
      <c r="UAY399" s="56"/>
      <c r="UAZ399" s="56"/>
      <c r="UBA399" s="56"/>
      <c r="UBB399" s="56"/>
      <c r="UBC399" s="56"/>
      <c r="UBD399" s="56"/>
      <c r="UBE399" s="56"/>
      <c r="UBF399" s="56"/>
      <c r="UBG399" s="56"/>
      <c r="UBH399" s="56"/>
      <c r="UBI399" s="56"/>
      <c r="UBJ399" s="56"/>
      <c r="UBK399" s="56"/>
      <c r="UBL399" s="56"/>
      <c r="UBM399" s="56"/>
      <c r="UBN399" s="56"/>
      <c r="UBO399" s="56"/>
      <c r="UBP399" s="56"/>
      <c r="UBQ399" s="56"/>
      <c r="UBR399" s="56"/>
      <c r="UBS399" s="56"/>
      <c r="UBT399" s="56"/>
      <c r="UBU399" s="56"/>
      <c r="UBV399" s="56"/>
      <c r="UBW399" s="56"/>
      <c r="UBX399" s="56"/>
      <c r="UBY399" s="56"/>
      <c r="UBZ399" s="56"/>
      <c r="UCA399" s="56"/>
      <c r="UCB399" s="56"/>
      <c r="UCC399" s="56"/>
      <c r="UCD399" s="56"/>
      <c r="UCE399" s="56"/>
      <c r="UCF399" s="56"/>
      <c r="UCG399" s="56"/>
      <c r="UCH399" s="56"/>
      <c r="UCI399" s="56"/>
      <c r="UCJ399" s="56"/>
      <c r="UCK399" s="56"/>
      <c r="UCL399" s="56"/>
      <c r="UCM399" s="56"/>
      <c r="UCN399" s="56"/>
      <c r="UCO399" s="56"/>
      <c r="UCP399" s="56"/>
      <c r="UCQ399" s="56"/>
      <c r="UCR399" s="56"/>
      <c r="UCS399" s="56"/>
      <c r="UCT399" s="56"/>
      <c r="UCU399" s="56"/>
      <c r="UCV399" s="56"/>
      <c r="UCW399" s="56"/>
      <c r="UCX399" s="56"/>
      <c r="UCY399" s="56"/>
      <c r="UCZ399" s="56"/>
      <c r="UDA399" s="56"/>
      <c r="UDB399" s="56"/>
      <c r="UDC399" s="56"/>
      <c r="UDD399" s="56"/>
      <c r="UDE399" s="56"/>
      <c r="UDF399" s="56"/>
      <c r="UDG399" s="56"/>
      <c r="UDH399" s="56"/>
      <c r="UDI399" s="56"/>
      <c r="UDJ399" s="56"/>
      <c r="UDK399" s="56"/>
      <c r="UDL399" s="56"/>
      <c r="UDM399" s="56"/>
      <c r="UDN399" s="56"/>
      <c r="UDO399" s="56"/>
      <c r="UDP399" s="56"/>
      <c r="UDQ399" s="56"/>
      <c r="UDR399" s="56"/>
      <c r="UDS399" s="56"/>
      <c r="UDT399" s="56"/>
      <c r="UDU399" s="56"/>
      <c r="UDV399" s="56"/>
      <c r="UDW399" s="56"/>
      <c r="UDX399" s="56"/>
      <c r="UDY399" s="56"/>
      <c r="UDZ399" s="56"/>
      <c r="UEA399" s="56"/>
      <c r="UEB399" s="56"/>
      <c r="UEC399" s="56"/>
      <c r="UED399" s="56"/>
      <c r="UEE399" s="56"/>
      <c r="UEF399" s="56"/>
      <c r="UEG399" s="56"/>
      <c r="UEH399" s="56"/>
      <c r="UEI399" s="56"/>
      <c r="UEJ399" s="56"/>
      <c r="UEK399" s="56"/>
      <c r="UEL399" s="56"/>
      <c r="UEM399" s="56"/>
      <c r="UEN399" s="56"/>
      <c r="UEO399" s="56"/>
      <c r="UEP399" s="56"/>
      <c r="UEQ399" s="56"/>
      <c r="UER399" s="56"/>
      <c r="UES399" s="56"/>
      <c r="UET399" s="56"/>
      <c r="UEU399" s="56"/>
      <c r="UEV399" s="56"/>
      <c r="UEW399" s="56"/>
      <c r="UEX399" s="56"/>
      <c r="UEY399" s="56"/>
      <c r="UEZ399" s="56"/>
      <c r="UFA399" s="56"/>
      <c r="UFB399" s="56"/>
      <c r="UFC399" s="56"/>
      <c r="UFD399" s="56"/>
      <c r="UFE399" s="56"/>
      <c r="UFF399" s="56"/>
      <c r="UFG399" s="56"/>
      <c r="UFH399" s="56"/>
      <c r="UFI399" s="56"/>
      <c r="UFJ399" s="56"/>
      <c r="UFK399" s="56"/>
      <c r="UFL399" s="56"/>
      <c r="UFM399" s="56"/>
      <c r="UFN399" s="56"/>
      <c r="UFO399" s="56"/>
      <c r="UFP399" s="56"/>
      <c r="UFQ399" s="56"/>
      <c r="UFR399" s="56"/>
      <c r="UFS399" s="56"/>
      <c r="UFT399" s="56"/>
      <c r="UFU399" s="56"/>
      <c r="UFV399" s="56"/>
      <c r="UFW399" s="56"/>
      <c r="UFX399" s="56"/>
      <c r="UFY399" s="56"/>
      <c r="UFZ399" s="56"/>
      <c r="UGA399" s="56"/>
      <c r="UGB399" s="56"/>
      <c r="UGC399" s="56"/>
      <c r="UGD399" s="56"/>
      <c r="UGE399" s="56"/>
      <c r="UGF399" s="56"/>
      <c r="UGG399" s="56"/>
      <c r="UGH399" s="56"/>
      <c r="UGI399" s="56"/>
      <c r="UGJ399" s="56"/>
      <c r="UGK399" s="56"/>
      <c r="UGL399" s="56"/>
      <c r="UGM399" s="56"/>
      <c r="UGN399" s="56"/>
      <c r="UGO399" s="56"/>
      <c r="UGP399" s="56"/>
      <c r="UGQ399" s="56"/>
      <c r="UGR399" s="56"/>
      <c r="UGS399" s="56"/>
      <c r="UGT399" s="56"/>
      <c r="UGU399" s="56"/>
      <c r="UGV399" s="56"/>
      <c r="UGW399" s="56"/>
      <c r="UGX399" s="56"/>
      <c r="UGY399" s="56"/>
      <c r="UGZ399" s="56"/>
      <c r="UHA399" s="56"/>
      <c r="UHB399" s="56"/>
      <c r="UHC399" s="56"/>
      <c r="UHD399" s="56"/>
      <c r="UHE399" s="56"/>
      <c r="UHF399" s="56"/>
      <c r="UHG399" s="56"/>
      <c r="UHH399" s="56"/>
      <c r="UHI399" s="56"/>
      <c r="UHJ399" s="56"/>
      <c r="UHK399" s="56"/>
      <c r="UHL399" s="56"/>
      <c r="UHM399" s="56"/>
      <c r="UHN399" s="56"/>
      <c r="UHO399" s="56"/>
      <c r="UHP399" s="56"/>
      <c r="UHQ399" s="56"/>
      <c r="UHR399" s="56"/>
      <c r="UHS399" s="56"/>
      <c r="UHT399" s="56"/>
      <c r="UHU399" s="56"/>
      <c r="UHV399" s="56"/>
      <c r="UHW399" s="56"/>
      <c r="UHX399" s="56"/>
      <c r="UHY399" s="56"/>
      <c r="UHZ399" s="56"/>
      <c r="UIA399" s="56"/>
      <c r="UIB399" s="56"/>
      <c r="UIC399" s="56"/>
      <c r="UID399" s="56"/>
      <c r="UIE399" s="56"/>
      <c r="UIF399" s="56"/>
      <c r="UIG399" s="56"/>
      <c r="UIH399" s="56"/>
      <c r="UII399" s="56"/>
      <c r="UIJ399" s="56"/>
      <c r="UIK399" s="56"/>
      <c r="UIL399" s="56"/>
      <c r="UIM399" s="56"/>
      <c r="UIN399" s="56"/>
      <c r="UIO399" s="56"/>
      <c r="UIP399" s="56"/>
      <c r="UIQ399" s="56"/>
      <c r="UIR399" s="56"/>
      <c r="UIS399" s="56"/>
      <c r="UIT399" s="56"/>
      <c r="UIU399" s="56"/>
      <c r="UIV399" s="56"/>
      <c r="UIW399" s="56"/>
      <c r="UIX399" s="56"/>
      <c r="UIY399" s="56"/>
      <c r="UIZ399" s="56"/>
      <c r="UJA399" s="56"/>
      <c r="UJB399" s="56"/>
      <c r="UJC399" s="56"/>
      <c r="UJD399" s="56"/>
      <c r="UJE399" s="56"/>
      <c r="UJF399" s="56"/>
      <c r="UJG399" s="56"/>
      <c r="UJH399" s="56"/>
      <c r="UJI399" s="56"/>
      <c r="UJJ399" s="56"/>
      <c r="UJK399" s="56"/>
      <c r="UJL399" s="56"/>
      <c r="UJM399" s="56"/>
      <c r="UJN399" s="56"/>
      <c r="UJO399" s="56"/>
      <c r="UJP399" s="56"/>
      <c r="UJQ399" s="56"/>
      <c r="UJR399" s="56"/>
      <c r="UJS399" s="56"/>
      <c r="UJT399" s="56"/>
      <c r="UJU399" s="56"/>
      <c r="UJV399" s="56"/>
      <c r="UJW399" s="56"/>
      <c r="UJX399" s="56"/>
      <c r="UJY399" s="56"/>
      <c r="UJZ399" s="56"/>
      <c r="UKA399" s="56"/>
      <c r="UKB399" s="56"/>
      <c r="UKC399" s="56"/>
      <c r="UKD399" s="56"/>
      <c r="UKE399" s="56"/>
      <c r="UKF399" s="56"/>
      <c r="UKG399" s="56"/>
      <c r="UKH399" s="56"/>
      <c r="UKI399" s="56"/>
      <c r="UKJ399" s="56"/>
      <c r="UKK399" s="56"/>
      <c r="UKL399" s="56"/>
      <c r="UKM399" s="56"/>
      <c r="UKN399" s="56"/>
      <c r="UKO399" s="56"/>
      <c r="UKP399" s="56"/>
      <c r="UKQ399" s="56"/>
      <c r="UKR399" s="56"/>
      <c r="UKS399" s="56"/>
      <c r="UKT399" s="56"/>
      <c r="UKU399" s="56"/>
      <c r="UKV399" s="56"/>
      <c r="UKW399" s="56"/>
      <c r="UKX399" s="56"/>
      <c r="UKY399" s="56"/>
      <c r="UKZ399" s="56"/>
      <c r="ULA399" s="56"/>
      <c r="ULB399" s="56"/>
      <c r="ULC399" s="56"/>
      <c r="ULD399" s="56"/>
      <c r="ULE399" s="56"/>
      <c r="ULF399" s="56"/>
      <c r="ULG399" s="56"/>
      <c r="ULH399" s="56"/>
      <c r="ULI399" s="56"/>
      <c r="ULJ399" s="56"/>
      <c r="ULK399" s="56"/>
      <c r="ULL399" s="56"/>
      <c r="ULM399" s="56"/>
      <c r="ULN399" s="56"/>
      <c r="ULO399" s="56"/>
      <c r="ULP399" s="56"/>
      <c r="ULQ399" s="56"/>
      <c r="ULR399" s="56"/>
      <c r="ULS399" s="56"/>
      <c r="ULT399" s="56"/>
      <c r="ULU399" s="56"/>
      <c r="ULV399" s="56"/>
      <c r="ULW399" s="56"/>
      <c r="ULX399" s="56"/>
      <c r="ULY399" s="56"/>
      <c r="ULZ399" s="56"/>
      <c r="UMA399" s="56"/>
      <c r="UMB399" s="56"/>
      <c r="UMC399" s="56"/>
      <c r="UMD399" s="56"/>
      <c r="UME399" s="56"/>
      <c r="UMF399" s="56"/>
      <c r="UMG399" s="56"/>
      <c r="UMH399" s="56"/>
      <c r="UMI399" s="56"/>
      <c r="UMJ399" s="56"/>
      <c r="UMK399" s="56"/>
      <c r="UML399" s="56"/>
      <c r="UMM399" s="56"/>
      <c r="UMN399" s="56"/>
      <c r="UMO399" s="56"/>
      <c r="UMP399" s="56"/>
      <c r="UMQ399" s="56"/>
      <c r="UMR399" s="56"/>
      <c r="UMS399" s="56"/>
      <c r="UMT399" s="56"/>
      <c r="UMU399" s="56"/>
      <c r="UMV399" s="56"/>
      <c r="UMW399" s="56"/>
      <c r="UMX399" s="56"/>
      <c r="UMY399" s="56"/>
      <c r="UMZ399" s="56"/>
      <c r="UNA399" s="56"/>
      <c r="UNB399" s="56"/>
      <c r="UNC399" s="56"/>
      <c r="UND399" s="56"/>
      <c r="UNE399" s="56"/>
      <c r="UNF399" s="56"/>
      <c r="UNG399" s="56"/>
      <c r="UNH399" s="56"/>
      <c r="UNI399" s="56"/>
      <c r="UNJ399" s="56"/>
      <c r="UNK399" s="56"/>
      <c r="UNL399" s="56"/>
      <c r="UNM399" s="56"/>
      <c r="UNN399" s="56"/>
      <c r="UNO399" s="56"/>
      <c r="UNP399" s="56"/>
      <c r="UNQ399" s="56"/>
      <c r="UNR399" s="56"/>
      <c r="UNS399" s="56"/>
      <c r="UNT399" s="56"/>
      <c r="UNU399" s="56"/>
      <c r="UNV399" s="56"/>
      <c r="UNW399" s="56"/>
      <c r="UNX399" s="56"/>
      <c r="UNY399" s="56"/>
      <c r="UNZ399" s="56"/>
      <c r="UOA399" s="56"/>
      <c r="UOB399" s="56"/>
      <c r="UOC399" s="56"/>
      <c r="UOD399" s="56"/>
      <c r="UOE399" s="56"/>
      <c r="UOF399" s="56"/>
      <c r="UOG399" s="56"/>
      <c r="UOH399" s="56"/>
      <c r="UOI399" s="56"/>
      <c r="UOJ399" s="56"/>
      <c r="UOK399" s="56"/>
      <c r="UOL399" s="56"/>
      <c r="UOM399" s="56"/>
      <c r="UON399" s="56"/>
      <c r="UOO399" s="56"/>
      <c r="UOP399" s="56"/>
      <c r="UOQ399" s="56"/>
      <c r="UOR399" s="56"/>
      <c r="UOS399" s="56"/>
      <c r="UOT399" s="56"/>
      <c r="UOU399" s="56"/>
      <c r="UOV399" s="56"/>
      <c r="UOW399" s="56"/>
      <c r="UOX399" s="56"/>
      <c r="UOY399" s="56"/>
      <c r="UOZ399" s="56"/>
      <c r="UPA399" s="56"/>
      <c r="UPB399" s="56"/>
      <c r="UPC399" s="56"/>
      <c r="UPD399" s="56"/>
      <c r="UPE399" s="56"/>
      <c r="UPF399" s="56"/>
      <c r="UPG399" s="56"/>
      <c r="UPH399" s="56"/>
      <c r="UPI399" s="56"/>
      <c r="UPJ399" s="56"/>
      <c r="UPK399" s="56"/>
      <c r="UPL399" s="56"/>
      <c r="UPM399" s="56"/>
      <c r="UPN399" s="56"/>
      <c r="UPO399" s="56"/>
      <c r="UPP399" s="56"/>
      <c r="UPQ399" s="56"/>
      <c r="UPR399" s="56"/>
      <c r="UPS399" s="56"/>
      <c r="UPT399" s="56"/>
      <c r="UPU399" s="56"/>
      <c r="UPV399" s="56"/>
      <c r="UPW399" s="56"/>
      <c r="UPX399" s="56"/>
      <c r="UPY399" s="56"/>
      <c r="UPZ399" s="56"/>
      <c r="UQA399" s="56"/>
      <c r="UQB399" s="56"/>
      <c r="UQC399" s="56"/>
      <c r="UQD399" s="56"/>
      <c r="UQE399" s="56"/>
      <c r="UQF399" s="56"/>
      <c r="UQG399" s="56"/>
      <c r="UQH399" s="56"/>
      <c r="UQI399" s="56"/>
      <c r="UQJ399" s="56"/>
      <c r="UQK399" s="56"/>
      <c r="UQL399" s="56"/>
      <c r="UQM399" s="56"/>
      <c r="UQN399" s="56"/>
      <c r="UQO399" s="56"/>
      <c r="UQP399" s="56"/>
      <c r="UQQ399" s="56"/>
      <c r="UQR399" s="56"/>
      <c r="UQS399" s="56"/>
      <c r="UQT399" s="56"/>
      <c r="UQU399" s="56"/>
      <c r="UQV399" s="56"/>
      <c r="UQW399" s="56"/>
      <c r="UQX399" s="56"/>
      <c r="UQY399" s="56"/>
      <c r="UQZ399" s="56"/>
      <c r="URA399" s="56"/>
      <c r="URB399" s="56"/>
      <c r="URC399" s="56"/>
      <c r="URD399" s="56"/>
      <c r="URE399" s="56"/>
      <c r="URF399" s="56"/>
      <c r="URG399" s="56"/>
      <c r="URH399" s="56"/>
      <c r="URI399" s="56"/>
      <c r="URJ399" s="56"/>
      <c r="URK399" s="56"/>
      <c r="URL399" s="56"/>
      <c r="URM399" s="56"/>
      <c r="URN399" s="56"/>
      <c r="URO399" s="56"/>
      <c r="URP399" s="56"/>
      <c r="URQ399" s="56"/>
      <c r="URR399" s="56"/>
      <c r="URS399" s="56"/>
      <c r="URT399" s="56"/>
      <c r="URU399" s="56"/>
      <c r="URV399" s="56"/>
      <c r="URW399" s="56"/>
      <c r="URX399" s="56"/>
      <c r="URY399" s="56"/>
      <c r="URZ399" s="56"/>
      <c r="USA399" s="56"/>
      <c r="USB399" s="56"/>
      <c r="USC399" s="56"/>
      <c r="USD399" s="56"/>
      <c r="USE399" s="56"/>
      <c r="USF399" s="56"/>
      <c r="USG399" s="56"/>
      <c r="USH399" s="56"/>
      <c r="USI399" s="56"/>
      <c r="USJ399" s="56"/>
      <c r="USK399" s="56"/>
      <c r="USL399" s="56"/>
      <c r="USM399" s="56"/>
      <c r="USN399" s="56"/>
      <c r="USO399" s="56"/>
      <c r="USP399" s="56"/>
      <c r="USQ399" s="56"/>
      <c r="USR399" s="56"/>
      <c r="USS399" s="56"/>
      <c r="UST399" s="56"/>
      <c r="USU399" s="56"/>
      <c r="USV399" s="56"/>
      <c r="USW399" s="56"/>
      <c r="USX399" s="56"/>
      <c r="USY399" s="56"/>
      <c r="USZ399" s="56"/>
      <c r="UTA399" s="56"/>
      <c r="UTB399" s="56"/>
      <c r="UTC399" s="56"/>
      <c r="UTD399" s="56"/>
      <c r="UTE399" s="56"/>
      <c r="UTF399" s="56"/>
      <c r="UTG399" s="56"/>
      <c r="UTH399" s="56"/>
      <c r="UTI399" s="56"/>
      <c r="UTJ399" s="56"/>
      <c r="UTK399" s="56"/>
      <c r="UTL399" s="56"/>
      <c r="UTM399" s="56"/>
      <c r="UTN399" s="56"/>
      <c r="UTO399" s="56"/>
      <c r="UTP399" s="56"/>
      <c r="UTQ399" s="56"/>
      <c r="UTR399" s="56"/>
      <c r="UTS399" s="56"/>
      <c r="UTT399" s="56"/>
      <c r="UTU399" s="56"/>
      <c r="UTV399" s="56"/>
      <c r="UTW399" s="56"/>
      <c r="UTX399" s="56"/>
      <c r="UTY399" s="56"/>
      <c r="UTZ399" s="56"/>
      <c r="UUA399" s="56"/>
      <c r="UUB399" s="56"/>
      <c r="UUC399" s="56"/>
      <c r="UUD399" s="56"/>
      <c r="UUE399" s="56"/>
      <c r="UUF399" s="56"/>
      <c r="UUG399" s="56"/>
      <c r="UUH399" s="56"/>
      <c r="UUI399" s="56"/>
      <c r="UUJ399" s="56"/>
      <c r="UUK399" s="56"/>
      <c r="UUL399" s="56"/>
      <c r="UUM399" s="56"/>
      <c r="UUN399" s="56"/>
      <c r="UUO399" s="56"/>
      <c r="UUP399" s="56"/>
      <c r="UUQ399" s="56"/>
      <c r="UUR399" s="56"/>
      <c r="UUS399" s="56"/>
      <c r="UUT399" s="56"/>
      <c r="UUU399" s="56"/>
      <c r="UUV399" s="56"/>
      <c r="UUW399" s="56"/>
      <c r="UUX399" s="56"/>
      <c r="UUY399" s="56"/>
      <c r="UUZ399" s="56"/>
      <c r="UVA399" s="56"/>
      <c r="UVB399" s="56"/>
      <c r="UVC399" s="56"/>
      <c r="UVD399" s="56"/>
      <c r="UVE399" s="56"/>
      <c r="UVF399" s="56"/>
      <c r="UVG399" s="56"/>
      <c r="UVH399" s="56"/>
      <c r="UVI399" s="56"/>
      <c r="UVJ399" s="56"/>
      <c r="UVK399" s="56"/>
      <c r="UVL399" s="56"/>
      <c r="UVM399" s="56"/>
      <c r="UVN399" s="56"/>
      <c r="UVO399" s="56"/>
      <c r="UVP399" s="56"/>
      <c r="UVQ399" s="56"/>
      <c r="UVR399" s="56"/>
      <c r="UVS399" s="56"/>
      <c r="UVT399" s="56"/>
      <c r="UVU399" s="56"/>
      <c r="UVV399" s="56"/>
      <c r="UVW399" s="56"/>
      <c r="UVX399" s="56"/>
      <c r="UVY399" s="56"/>
      <c r="UVZ399" s="56"/>
      <c r="UWA399" s="56"/>
      <c r="UWB399" s="56"/>
      <c r="UWC399" s="56"/>
      <c r="UWD399" s="56"/>
      <c r="UWE399" s="56"/>
      <c r="UWF399" s="56"/>
      <c r="UWG399" s="56"/>
      <c r="UWH399" s="56"/>
      <c r="UWI399" s="56"/>
      <c r="UWJ399" s="56"/>
      <c r="UWK399" s="56"/>
      <c r="UWL399" s="56"/>
      <c r="UWM399" s="56"/>
      <c r="UWN399" s="56"/>
      <c r="UWO399" s="56"/>
      <c r="UWP399" s="56"/>
      <c r="UWQ399" s="56"/>
      <c r="UWR399" s="56"/>
      <c r="UWS399" s="56"/>
      <c r="UWT399" s="56"/>
      <c r="UWU399" s="56"/>
      <c r="UWV399" s="56"/>
      <c r="UWW399" s="56"/>
      <c r="UWX399" s="56"/>
      <c r="UWY399" s="56"/>
      <c r="UWZ399" s="56"/>
      <c r="UXA399" s="56"/>
      <c r="UXB399" s="56"/>
      <c r="UXC399" s="56"/>
      <c r="UXD399" s="56"/>
      <c r="UXE399" s="56"/>
      <c r="UXF399" s="56"/>
      <c r="UXG399" s="56"/>
      <c r="UXH399" s="56"/>
      <c r="UXI399" s="56"/>
      <c r="UXJ399" s="56"/>
      <c r="UXK399" s="56"/>
      <c r="UXL399" s="56"/>
      <c r="UXM399" s="56"/>
      <c r="UXN399" s="56"/>
      <c r="UXO399" s="56"/>
      <c r="UXP399" s="56"/>
      <c r="UXQ399" s="56"/>
      <c r="UXR399" s="56"/>
      <c r="UXS399" s="56"/>
      <c r="UXT399" s="56"/>
      <c r="UXU399" s="56"/>
      <c r="UXV399" s="56"/>
      <c r="UXW399" s="56"/>
      <c r="UXX399" s="56"/>
      <c r="UXY399" s="56"/>
      <c r="UXZ399" s="56"/>
      <c r="UYA399" s="56"/>
      <c r="UYB399" s="56"/>
      <c r="UYC399" s="56"/>
      <c r="UYD399" s="56"/>
      <c r="UYE399" s="56"/>
      <c r="UYF399" s="56"/>
      <c r="UYG399" s="56"/>
      <c r="UYH399" s="56"/>
      <c r="UYI399" s="56"/>
      <c r="UYJ399" s="56"/>
      <c r="UYK399" s="56"/>
      <c r="UYL399" s="56"/>
      <c r="UYM399" s="56"/>
      <c r="UYN399" s="56"/>
      <c r="UYO399" s="56"/>
      <c r="UYP399" s="56"/>
      <c r="UYQ399" s="56"/>
      <c r="UYR399" s="56"/>
      <c r="UYS399" s="56"/>
      <c r="UYT399" s="56"/>
      <c r="UYU399" s="56"/>
      <c r="UYV399" s="56"/>
      <c r="UYW399" s="56"/>
      <c r="UYX399" s="56"/>
      <c r="UYY399" s="56"/>
      <c r="UYZ399" s="56"/>
      <c r="UZA399" s="56"/>
      <c r="UZB399" s="56"/>
      <c r="UZC399" s="56"/>
      <c r="UZD399" s="56"/>
      <c r="UZE399" s="56"/>
      <c r="UZF399" s="56"/>
      <c r="UZG399" s="56"/>
      <c r="UZH399" s="56"/>
      <c r="UZI399" s="56"/>
      <c r="UZJ399" s="56"/>
      <c r="UZK399" s="56"/>
      <c r="UZL399" s="56"/>
      <c r="UZM399" s="56"/>
      <c r="UZN399" s="56"/>
      <c r="UZO399" s="56"/>
      <c r="UZP399" s="56"/>
      <c r="UZQ399" s="56"/>
      <c r="UZR399" s="56"/>
      <c r="UZS399" s="56"/>
      <c r="UZT399" s="56"/>
      <c r="UZU399" s="56"/>
      <c r="UZV399" s="56"/>
      <c r="UZW399" s="56"/>
      <c r="UZX399" s="56"/>
      <c r="UZY399" s="56"/>
      <c r="UZZ399" s="56"/>
      <c r="VAA399" s="56"/>
      <c r="VAB399" s="56"/>
      <c r="VAC399" s="56"/>
      <c r="VAD399" s="56"/>
      <c r="VAE399" s="56"/>
      <c r="VAF399" s="56"/>
      <c r="VAG399" s="56"/>
      <c r="VAH399" s="56"/>
      <c r="VAI399" s="56"/>
      <c r="VAJ399" s="56"/>
      <c r="VAK399" s="56"/>
      <c r="VAL399" s="56"/>
      <c r="VAM399" s="56"/>
      <c r="VAN399" s="56"/>
      <c r="VAO399" s="56"/>
      <c r="VAP399" s="56"/>
      <c r="VAQ399" s="56"/>
      <c r="VAR399" s="56"/>
      <c r="VAS399" s="56"/>
      <c r="VAT399" s="56"/>
      <c r="VAU399" s="56"/>
      <c r="VAV399" s="56"/>
      <c r="VAW399" s="56"/>
      <c r="VAX399" s="56"/>
      <c r="VAY399" s="56"/>
      <c r="VAZ399" s="56"/>
      <c r="VBA399" s="56"/>
      <c r="VBB399" s="56"/>
      <c r="VBC399" s="56"/>
      <c r="VBD399" s="56"/>
      <c r="VBE399" s="56"/>
      <c r="VBF399" s="56"/>
      <c r="VBG399" s="56"/>
      <c r="VBH399" s="56"/>
      <c r="VBI399" s="56"/>
      <c r="VBJ399" s="56"/>
      <c r="VBK399" s="56"/>
      <c r="VBL399" s="56"/>
      <c r="VBM399" s="56"/>
      <c r="VBN399" s="56"/>
      <c r="VBO399" s="56"/>
      <c r="VBP399" s="56"/>
      <c r="VBQ399" s="56"/>
      <c r="VBR399" s="56"/>
      <c r="VBS399" s="56"/>
      <c r="VBT399" s="56"/>
      <c r="VBU399" s="56"/>
      <c r="VBV399" s="56"/>
      <c r="VBW399" s="56"/>
      <c r="VBX399" s="56"/>
      <c r="VBY399" s="56"/>
      <c r="VBZ399" s="56"/>
      <c r="VCA399" s="56"/>
      <c r="VCB399" s="56"/>
      <c r="VCC399" s="56"/>
      <c r="VCD399" s="56"/>
      <c r="VCE399" s="56"/>
      <c r="VCF399" s="56"/>
      <c r="VCG399" s="56"/>
      <c r="VCH399" s="56"/>
      <c r="VCI399" s="56"/>
      <c r="VCJ399" s="56"/>
      <c r="VCK399" s="56"/>
      <c r="VCL399" s="56"/>
      <c r="VCM399" s="56"/>
      <c r="VCN399" s="56"/>
      <c r="VCO399" s="56"/>
      <c r="VCP399" s="56"/>
      <c r="VCQ399" s="56"/>
      <c r="VCR399" s="56"/>
      <c r="VCS399" s="56"/>
      <c r="VCT399" s="56"/>
      <c r="VCU399" s="56"/>
      <c r="VCV399" s="56"/>
      <c r="VCW399" s="56"/>
      <c r="VCX399" s="56"/>
      <c r="VCY399" s="56"/>
      <c r="VCZ399" s="56"/>
      <c r="VDA399" s="56"/>
      <c r="VDB399" s="56"/>
      <c r="VDC399" s="56"/>
      <c r="VDD399" s="56"/>
      <c r="VDE399" s="56"/>
      <c r="VDF399" s="56"/>
      <c r="VDG399" s="56"/>
      <c r="VDH399" s="56"/>
      <c r="VDI399" s="56"/>
      <c r="VDJ399" s="56"/>
      <c r="VDK399" s="56"/>
      <c r="VDL399" s="56"/>
      <c r="VDM399" s="56"/>
      <c r="VDN399" s="56"/>
      <c r="VDO399" s="56"/>
      <c r="VDP399" s="56"/>
      <c r="VDQ399" s="56"/>
      <c r="VDR399" s="56"/>
      <c r="VDS399" s="56"/>
      <c r="VDT399" s="56"/>
      <c r="VDU399" s="56"/>
      <c r="VDV399" s="56"/>
      <c r="VDW399" s="56"/>
      <c r="VDX399" s="56"/>
      <c r="VDY399" s="56"/>
      <c r="VDZ399" s="56"/>
      <c r="VEA399" s="56"/>
      <c r="VEB399" s="56"/>
      <c r="VEC399" s="56"/>
      <c r="VED399" s="56"/>
      <c r="VEE399" s="56"/>
      <c r="VEF399" s="56"/>
      <c r="VEG399" s="56"/>
      <c r="VEH399" s="56"/>
      <c r="VEI399" s="56"/>
      <c r="VEJ399" s="56"/>
      <c r="VEK399" s="56"/>
      <c r="VEL399" s="56"/>
      <c r="VEM399" s="56"/>
      <c r="VEN399" s="56"/>
      <c r="VEO399" s="56"/>
      <c r="VEP399" s="56"/>
      <c r="VEQ399" s="56"/>
      <c r="VER399" s="56"/>
      <c r="VES399" s="56"/>
      <c r="VET399" s="56"/>
      <c r="VEU399" s="56"/>
      <c r="VEV399" s="56"/>
      <c r="VEW399" s="56"/>
      <c r="VEX399" s="56"/>
      <c r="VEY399" s="56"/>
      <c r="VEZ399" s="56"/>
      <c r="VFA399" s="56"/>
      <c r="VFB399" s="56"/>
      <c r="VFC399" s="56"/>
      <c r="VFD399" s="56"/>
      <c r="VFE399" s="56"/>
      <c r="VFF399" s="56"/>
      <c r="VFG399" s="56"/>
      <c r="VFH399" s="56"/>
      <c r="VFI399" s="56"/>
      <c r="VFJ399" s="56"/>
      <c r="VFK399" s="56"/>
      <c r="VFL399" s="56"/>
      <c r="VFM399" s="56"/>
      <c r="VFN399" s="56"/>
      <c r="VFO399" s="56"/>
      <c r="VFP399" s="56"/>
      <c r="VFQ399" s="56"/>
      <c r="VFR399" s="56"/>
      <c r="VFS399" s="56"/>
      <c r="VFT399" s="56"/>
      <c r="VFU399" s="56"/>
      <c r="VFV399" s="56"/>
      <c r="VFW399" s="56"/>
      <c r="VFX399" s="56"/>
      <c r="VFY399" s="56"/>
      <c r="VFZ399" s="56"/>
      <c r="VGA399" s="56"/>
      <c r="VGB399" s="56"/>
      <c r="VGC399" s="56"/>
      <c r="VGD399" s="56"/>
      <c r="VGE399" s="56"/>
      <c r="VGF399" s="56"/>
      <c r="VGG399" s="56"/>
      <c r="VGH399" s="56"/>
      <c r="VGI399" s="56"/>
      <c r="VGJ399" s="56"/>
      <c r="VGK399" s="56"/>
      <c r="VGL399" s="56"/>
      <c r="VGM399" s="56"/>
      <c r="VGN399" s="56"/>
      <c r="VGO399" s="56"/>
      <c r="VGP399" s="56"/>
      <c r="VGQ399" s="56"/>
      <c r="VGR399" s="56"/>
      <c r="VGS399" s="56"/>
      <c r="VGT399" s="56"/>
      <c r="VGU399" s="56"/>
      <c r="VGV399" s="56"/>
      <c r="VGW399" s="56"/>
      <c r="VGX399" s="56"/>
      <c r="VGY399" s="56"/>
      <c r="VGZ399" s="56"/>
      <c r="VHA399" s="56"/>
      <c r="VHB399" s="56"/>
      <c r="VHC399" s="56"/>
      <c r="VHD399" s="56"/>
      <c r="VHE399" s="56"/>
      <c r="VHF399" s="56"/>
      <c r="VHG399" s="56"/>
      <c r="VHH399" s="56"/>
      <c r="VHI399" s="56"/>
      <c r="VHJ399" s="56"/>
      <c r="VHK399" s="56"/>
      <c r="VHL399" s="56"/>
      <c r="VHM399" s="56"/>
      <c r="VHN399" s="56"/>
      <c r="VHO399" s="56"/>
      <c r="VHP399" s="56"/>
      <c r="VHQ399" s="56"/>
      <c r="VHR399" s="56"/>
      <c r="VHS399" s="56"/>
      <c r="VHT399" s="56"/>
      <c r="VHU399" s="56"/>
      <c r="VHV399" s="56"/>
      <c r="VHW399" s="56"/>
      <c r="VHX399" s="56"/>
      <c r="VHY399" s="56"/>
      <c r="VHZ399" s="56"/>
      <c r="VIA399" s="56"/>
      <c r="VIB399" s="56"/>
      <c r="VIC399" s="56"/>
      <c r="VID399" s="56"/>
      <c r="VIE399" s="56"/>
      <c r="VIF399" s="56"/>
      <c r="VIG399" s="56"/>
      <c r="VIH399" s="56"/>
      <c r="VII399" s="56"/>
      <c r="VIJ399" s="56"/>
      <c r="VIK399" s="56"/>
      <c r="VIL399" s="56"/>
      <c r="VIM399" s="56"/>
      <c r="VIN399" s="56"/>
      <c r="VIO399" s="56"/>
      <c r="VIP399" s="56"/>
      <c r="VIQ399" s="56"/>
      <c r="VIR399" s="56"/>
      <c r="VIS399" s="56"/>
      <c r="VIT399" s="56"/>
      <c r="VIU399" s="56"/>
      <c r="VIV399" s="56"/>
      <c r="VIW399" s="56"/>
      <c r="VIX399" s="56"/>
      <c r="VIY399" s="56"/>
      <c r="VIZ399" s="56"/>
      <c r="VJA399" s="56"/>
      <c r="VJB399" s="56"/>
      <c r="VJC399" s="56"/>
      <c r="VJD399" s="56"/>
      <c r="VJE399" s="56"/>
      <c r="VJF399" s="56"/>
      <c r="VJG399" s="56"/>
      <c r="VJH399" s="56"/>
      <c r="VJI399" s="56"/>
      <c r="VJJ399" s="56"/>
      <c r="VJK399" s="56"/>
      <c r="VJL399" s="56"/>
      <c r="VJM399" s="56"/>
      <c r="VJN399" s="56"/>
      <c r="VJO399" s="56"/>
      <c r="VJP399" s="56"/>
      <c r="VJQ399" s="56"/>
      <c r="VJR399" s="56"/>
      <c r="VJS399" s="56"/>
      <c r="VJT399" s="56"/>
      <c r="VJU399" s="56"/>
      <c r="VJV399" s="56"/>
      <c r="VJW399" s="56"/>
      <c r="VJX399" s="56"/>
      <c r="VJY399" s="56"/>
      <c r="VJZ399" s="56"/>
      <c r="VKA399" s="56"/>
      <c r="VKB399" s="56"/>
      <c r="VKC399" s="56"/>
      <c r="VKD399" s="56"/>
      <c r="VKE399" s="56"/>
      <c r="VKF399" s="56"/>
      <c r="VKG399" s="56"/>
      <c r="VKH399" s="56"/>
      <c r="VKI399" s="56"/>
      <c r="VKJ399" s="56"/>
      <c r="VKK399" s="56"/>
      <c r="VKL399" s="56"/>
      <c r="VKM399" s="56"/>
      <c r="VKN399" s="56"/>
      <c r="VKO399" s="56"/>
      <c r="VKP399" s="56"/>
      <c r="VKQ399" s="56"/>
      <c r="VKR399" s="56"/>
      <c r="VKS399" s="56"/>
      <c r="VKT399" s="56"/>
      <c r="VKU399" s="56"/>
      <c r="VKV399" s="56"/>
      <c r="VKW399" s="56"/>
      <c r="VKX399" s="56"/>
      <c r="VKY399" s="56"/>
      <c r="VKZ399" s="56"/>
      <c r="VLA399" s="56"/>
      <c r="VLB399" s="56"/>
      <c r="VLC399" s="56"/>
      <c r="VLD399" s="56"/>
      <c r="VLE399" s="56"/>
      <c r="VLF399" s="56"/>
      <c r="VLG399" s="56"/>
      <c r="VLH399" s="56"/>
      <c r="VLI399" s="56"/>
      <c r="VLJ399" s="56"/>
      <c r="VLK399" s="56"/>
      <c r="VLL399" s="56"/>
      <c r="VLM399" s="56"/>
      <c r="VLN399" s="56"/>
      <c r="VLO399" s="56"/>
      <c r="VLP399" s="56"/>
      <c r="VLQ399" s="56"/>
      <c r="VLR399" s="56"/>
      <c r="VLS399" s="56"/>
      <c r="VLT399" s="56"/>
      <c r="VLU399" s="56"/>
      <c r="VLV399" s="56"/>
      <c r="VLW399" s="56"/>
      <c r="VLX399" s="56"/>
      <c r="VLY399" s="56"/>
      <c r="VLZ399" s="56"/>
      <c r="VMA399" s="56"/>
      <c r="VMB399" s="56"/>
      <c r="VMC399" s="56"/>
      <c r="VMD399" s="56"/>
      <c r="VME399" s="56"/>
      <c r="VMF399" s="56"/>
      <c r="VMG399" s="56"/>
      <c r="VMH399" s="56"/>
      <c r="VMI399" s="56"/>
      <c r="VMJ399" s="56"/>
      <c r="VMK399" s="56"/>
      <c r="VML399" s="56"/>
      <c r="VMM399" s="56"/>
      <c r="VMN399" s="56"/>
      <c r="VMO399" s="56"/>
      <c r="VMP399" s="56"/>
      <c r="VMQ399" s="56"/>
      <c r="VMR399" s="56"/>
      <c r="VMS399" s="56"/>
      <c r="VMT399" s="56"/>
      <c r="VMU399" s="56"/>
      <c r="VMV399" s="56"/>
      <c r="VMW399" s="56"/>
      <c r="VMX399" s="56"/>
      <c r="VMY399" s="56"/>
      <c r="VMZ399" s="56"/>
      <c r="VNA399" s="56"/>
      <c r="VNB399" s="56"/>
      <c r="VNC399" s="56"/>
      <c r="VND399" s="56"/>
      <c r="VNE399" s="56"/>
      <c r="VNF399" s="56"/>
      <c r="VNG399" s="56"/>
      <c r="VNH399" s="56"/>
      <c r="VNI399" s="56"/>
      <c r="VNJ399" s="56"/>
      <c r="VNK399" s="56"/>
      <c r="VNL399" s="56"/>
      <c r="VNM399" s="56"/>
      <c r="VNN399" s="56"/>
      <c r="VNO399" s="56"/>
      <c r="VNP399" s="56"/>
      <c r="VNQ399" s="56"/>
      <c r="VNR399" s="56"/>
      <c r="VNS399" s="56"/>
      <c r="VNT399" s="56"/>
      <c r="VNU399" s="56"/>
      <c r="VNV399" s="56"/>
      <c r="VNW399" s="56"/>
      <c r="VNX399" s="56"/>
      <c r="VNY399" s="56"/>
      <c r="VNZ399" s="56"/>
      <c r="VOA399" s="56"/>
      <c r="VOB399" s="56"/>
      <c r="VOC399" s="56"/>
      <c r="VOD399" s="56"/>
      <c r="VOE399" s="56"/>
      <c r="VOF399" s="56"/>
      <c r="VOG399" s="56"/>
      <c r="VOH399" s="56"/>
      <c r="VOI399" s="56"/>
      <c r="VOJ399" s="56"/>
      <c r="VOK399" s="56"/>
      <c r="VOL399" s="56"/>
      <c r="VOM399" s="56"/>
      <c r="VON399" s="56"/>
      <c r="VOO399" s="56"/>
      <c r="VOP399" s="56"/>
      <c r="VOQ399" s="56"/>
      <c r="VOR399" s="56"/>
      <c r="VOS399" s="56"/>
      <c r="VOT399" s="56"/>
      <c r="VOU399" s="56"/>
      <c r="VOV399" s="56"/>
      <c r="VOW399" s="56"/>
      <c r="VOX399" s="56"/>
      <c r="VOY399" s="56"/>
      <c r="VOZ399" s="56"/>
      <c r="VPA399" s="56"/>
      <c r="VPB399" s="56"/>
      <c r="VPC399" s="56"/>
      <c r="VPD399" s="56"/>
      <c r="VPE399" s="56"/>
      <c r="VPF399" s="56"/>
      <c r="VPG399" s="56"/>
      <c r="VPH399" s="56"/>
      <c r="VPI399" s="56"/>
      <c r="VPJ399" s="56"/>
      <c r="VPK399" s="56"/>
      <c r="VPL399" s="56"/>
      <c r="VPM399" s="56"/>
      <c r="VPN399" s="56"/>
      <c r="VPO399" s="56"/>
      <c r="VPP399" s="56"/>
      <c r="VPQ399" s="56"/>
      <c r="VPR399" s="56"/>
      <c r="VPS399" s="56"/>
      <c r="VPT399" s="56"/>
      <c r="VPU399" s="56"/>
      <c r="VPV399" s="56"/>
      <c r="VPW399" s="56"/>
      <c r="VPX399" s="56"/>
      <c r="VPY399" s="56"/>
      <c r="VPZ399" s="56"/>
      <c r="VQA399" s="56"/>
      <c r="VQB399" s="56"/>
      <c r="VQC399" s="56"/>
      <c r="VQD399" s="56"/>
      <c r="VQE399" s="56"/>
      <c r="VQF399" s="56"/>
      <c r="VQG399" s="56"/>
      <c r="VQH399" s="56"/>
      <c r="VQI399" s="56"/>
      <c r="VQJ399" s="56"/>
      <c r="VQK399" s="56"/>
      <c r="VQL399" s="56"/>
      <c r="VQM399" s="56"/>
      <c r="VQN399" s="56"/>
      <c r="VQO399" s="56"/>
      <c r="VQP399" s="56"/>
      <c r="VQQ399" s="56"/>
      <c r="VQR399" s="56"/>
      <c r="VQS399" s="56"/>
      <c r="VQT399" s="56"/>
      <c r="VQU399" s="56"/>
      <c r="VQV399" s="56"/>
      <c r="VQW399" s="56"/>
      <c r="VQX399" s="56"/>
      <c r="VQY399" s="56"/>
      <c r="VQZ399" s="56"/>
      <c r="VRA399" s="56"/>
      <c r="VRB399" s="56"/>
      <c r="VRC399" s="56"/>
      <c r="VRD399" s="56"/>
      <c r="VRE399" s="56"/>
      <c r="VRF399" s="56"/>
      <c r="VRG399" s="56"/>
      <c r="VRH399" s="56"/>
      <c r="VRI399" s="56"/>
      <c r="VRJ399" s="56"/>
      <c r="VRK399" s="56"/>
      <c r="VRL399" s="56"/>
      <c r="VRM399" s="56"/>
      <c r="VRN399" s="56"/>
      <c r="VRO399" s="56"/>
      <c r="VRP399" s="56"/>
      <c r="VRQ399" s="56"/>
      <c r="VRR399" s="56"/>
      <c r="VRS399" s="56"/>
      <c r="VRT399" s="56"/>
      <c r="VRU399" s="56"/>
      <c r="VRV399" s="56"/>
      <c r="VRW399" s="56"/>
      <c r="VRX399" s="56"/>
      <c r="VRY399" s="56"/>
      <c r="VRZ399" s="56"/>
      <c r="VSA399" s="56"/>
      <c r="VSB399" s="56"/>
      <c r="VSC399" s="56"/>
      <c r="VSD399" s="56"/>
      <c r="VSE399" s="56"/>
      <c r="VSF399" s="56"/>
      <c r="VSG399" s="56"/>
      <c r="VSH399" s="56"/>
      <c r="VSI399" s="56"/>
      <c r="VSJ399" s="56"/>
      <c r="VSK399" s="56"/>
      <c r="VSL399" s="56"/>
      <c r="VSM399" s="56"/>
      <c r="VSN399" s="56"/>
      <c r="VSO399" s="56"/>
      <c r="VSP399" s="56"/>
      <c r="VSQ399" s="56"/>
      <c r="VSR399" s="56"/>
      <c r="VSS399" s="56"/>
      <c r="VST399" s="56"/>
      <c r="VSU399" s="56"/>
      <c r="VSV399" s="56"/>
      <c r="VSW399" s="56"/>
      <c r="VSX399" s="56"/>
      <c r="VSY399" s="56"/>
      <c r="VSZ399" s="56"/>
      <c r="VTA399" s="56"/>
      <c r="VTB399" s="56"/>
      <c r="VTC399" s="56"/>
      <c r="VTD399" s="56"/>
      <c r="VTE399" s="56"/>
      <c r="VTF399" s="56"/>
      <c r="VTG399" s="56"/>
      <c r="VTH399" s="56"/>
      <c r="VTI399" s="56"/>
      <c r="VTJ399" s="56"/>
      <c r="VTK399" s="56"/>
      <c r="VTL399" s="56"/>
      <c r="VTM399" s="56"/>
      <c r="VTN399" s="56"/>
      <c r="VTO399" s="56"/>
      <c r="VTP399" s="56"/>
      <c r="VTQ399" s="56"/>
      <c r="VTR399" s="56"/>
      <c r="VTS399" s="56"/>
      <c r="VTT399" s="56"/>
      <c r="VTU399" s="56"/>
      <c r="VTV399" s="56"/>
      <c r="VTW399" s="56"/>
      <c r="VTX399" s="56"/>
      <c r="VTY399" s="56"/>
      <c r="VTZ399" s="56"/>
      <c r="VUA399" s="56"/>
      <c r="VUB399" s="56"/>
      <c r="VUC399" s="56"/>
      <c r="VUD399" s="56"/>
      <c r="VUE399" s="56"/>
      <c r="VUF399" s="56"/>
      <c r="VUG399" s="56"/>
      <c r="VUH399" s="56"/>
      <c r="VUI399" s="56"/>
      <c r="VUJ399" s="56"/>
      <c r="VUK399" s="56"/>
      <c r="VUL399" s="56"/>
      <c r="VUM399" s="56"/>
      <c r="VUN399" s="56"/>
      <c r="VUO399" s="56"/>
      <c r="VUP399" s="56"/>
      <c r="VUQ399" s="56"/>
      <c r="VUR399" s="56"/>
      <c r="VUS399" s="56"/>
      <c r="VUT399" s="56"/>
      <c r="VUU399" s="56"/>
      <c r="VUV399" s="56"/>
      <c r="VUW399" s="56"/>
      <c r="VUX399" s="56"/>
      <c r="VUY399" s="56"/>
      <c r="VUZ399" s="56"/>
      <c r="VVA399" s="56"/>
      <c r="VVB399" s="56"/>
      <c r="VVC399" s="56"/>
      <c r="VVD399" s="56"/>
      <c r="VVE399" s="56"/>
      <c r="VVF399" s="56"/>
      <c r="VVG399" s="56"/>
      <c r="VVH399" s="56"/>
      <c r="VVI399" s="56"/>
      <c r="VVJ399" s="56"/>
      <c r="VVK399" s="56"/>
      <c r="VVL399" s="56"/>
      <c r="VVM399" s="56"/>
      <c r="VVN399" s="56"/>
      <c r="VVO399" s="56"/>
      <c r="VVP399" s="56"/>
      <c r="VVQ399" s="56"/>
      <c r="VVR399" s="56"/>
      <c r="VVS399" s="56"/>
      <c r="VVT399" s="56"/>
      <c r="VVU399" s="56"/>
      <c r="VVV399" s="56"/>
      <c r="VVW399" s="56"/>
      <c r="VVX399" s="56"/>
      <c r="VVY399" s="56"/>
      <c r="VVZ399" s="56"/>
      <c r="VWA399" s="56"/>
      <c r="VWB399" s="56"/>
      <c r="VWC399" s="56"/>
      <c r="VWD399" s="56"/>
      <c r="VWE399" s="56"/>
      <c r="VWF399" s="56"/>
      <c r="VWG399" s="56"/>
      <c r="VWH399" s="56"/>
      <c r="VWI399" s="56"/>
      <c r="VWJ399" s="56"/>
      <c r="VWK399" s="56"/>
      <c r="VWL399" s="56"/>
      <c r="VWM399" s="56"/>
      <c r="VWN399" s="56"/>
      <c r="VWO399" s="56"/>
      <c r="VWP399" s="56"/>
      <c r="VWQ399" s="56"/>
      <c r="VWR399" s="56"/>
      <c r="VWS399" s="56"/>
      <c r="VWT399" s="56"/>
      <c r="VWU399" s="56"/>
      <c r="VWV399" s="56"/>
      <c r="VWW399" s="56"/>
      <c r="VWX399" s="56"/>
      <c r="VWY399" s="56"/>
      <c r="VWZ399" s="56"/>
      <c r="VXA399" s="56"/>
      <c r="VXB399" s="56"/>
      <c r="VXC399" s="56"/>
      <c r="VXD399" s="56"/>
      <c r="VXE399" s="56"/>
      <c r="VXF399" s="56"/>
      <c r="VXG399" s="56"/>
      <c r="VXH399" s="56"/>
      <c r="VXI399" s="56"/>
      <c r="VXJ399" s="56"/>
      <c r="VXK399" s="56"/>
      <c r="VXL399" s="56"/>
      <c r="VXM399" s="56"/>
      <c r="VXN399" s="56"/>
      <c r="VXO399" s="56"/>
      <c r="VXP399" s="56"/>
      <c r="VXQ399" s="56"/>
      <c r="VXR399" s="56"/>
      <c r="VXS399" s="56"/>
      <c r="VXT399" s="56"/>
      <c r="VXU399" s="56"/>
      <c r="VXV399" s="56"/>
      <c r="VXW399" s="56"/>
      <c r="VXX399" s="56"/>
      <c r="VXY399" s="56"/>
      <c r="VXZ399" s="56"/>
      <c r="VYA399" s="56"/>
      <c r="VYB399" s="56"/>
      <c r="VYC399" s="56"/>
      <c r="VYD399" s="56"/>
      <c r="VYE399" s="56"/>
      <c r="VYF399" s="56"/>
      <c r="VYG399" s="56"/>
      <c r="VYH399" s="56"/>
      <c r="VYI399" s="56"/>
      <c r="VYJ399" s="56"/>
      <c r="VYK399" s="56"/>
      <c r="VYL399" s="56"/>
      <c r="VYM399" s="56"/>
      <c r="VYN399" s="56"/>
      <c r="VYO399" s="56"/>
      <c r="VYP399" s="56"/>
      <c r="VYQ399" s="56"/>
      <c r="VYR399" s="56"/>
      <c r="VYS399" s="56"/>
      <c r="VYT399" s="56"/>
      <c r="VYU399" s="56"/>
      <c r="VYV399" s="56"/>
      <c r="VYW399" s="56"/>
      <c r="VYX399" s="56"/>
      <c r="VYY399" s="56"/>
      <c r="VYZ399" s="56"/>
      <c r="VZA399" s="56"/>
      <c r="VZB399" s="56"/>
      <c r="VZC399" s="56"/>
      <c r="VZD399" s="56"/>
      <c r="VZE399" s="56"/>
      <c r="VZF399" s="56"/>
      <c r="VZG399" s="56"/>
      <c r="VZH399" s="56"/>
      <c r="VZI399" s="56"/>
      <c r="VZJ399" s="56"/>
      <c r="VZK399" s="56"/>
      <c r="VZL399" s="56"/>
      <c r="VZM399" s="56"/>
      <c r="VZN399" s="56"/>
      <c r="VZO399" s="56"/>
      <c r="VZP399" s="56"/>
      <c r="VZQ399" s="56"/>
      <c r="VZR399" s="56"/>
      <c r="VZS399" s="56"/>
      <c r="VZT399" s="56"/>
      <c r="VZU399" s="56"/>
      <c r="VZV399" s="56"/>
      <c r="VZW399" s="56"/>
      <c r="VZX399" s="56"/>
      <c r="VZY399" s="56"/>
      <c r="VZZ399" s="56"/>
      <c r="WAA399" s="56"/>
      <c r="WAB399" s="56"/>
      <c r="WAC399" s="56"/>
      <c r="WAD399" s="56"/>
      <c r="WAE399" s="56"/>
      <c r="WAF399" s="56"/>
      <c r="WAG399" s="56"/>
      <c r="WAH399" s="56"/>
      <c r="WAI399" s="56"/>
      <c r="WAJ399" s="56"/>
      <c r="WAK399" s="56"/>
      <c r="WAL399" s="56"/>
      <c r="WAM399" s="56"/>
      <c r="WAN399" s="56"/>
      <c r="WAO399" s="56"/>
      <c r="WAP399" s="56"/>
      <c r="WAQ399" s="56"/>
      <c r="WAR399" s="56"/>
      <c r="WAS399" s="56"/>
      <c r="WAT399" s="56"/>
      <c r="WAU399" s="56"/>
      <c r="WAV399" s="56"/>
      <c r="WAW399" s="56"/>
      <c r="WAX399" s="56"/>
      <c r="WAY399" s="56"/>
      <c r="WAZ399" s="56"/>
      <c r="WBA399" s="56"/>
      <c r="WBB399" s="56"/>
      <c r="WBC399" s="56"/>
      <c r="WBD399" s="56"/>
      <c r="WBE399" s="56"/>
      <c r="WBF399" s="56"/>
      <c r="WBG399" s="56"/>
      <c r="WBH399" s="56"/>
      <c r="WBI399" s="56"/>
      <c r="WBJ399" s="56"/>
      <c r="WBK399" s="56"/>
      <c r="WBL399" s="56"/>
      <c r="WBM399" s="56"/>
      <c r="WBN399" s="56"/>
      <c r="WBO399" s="56"/>
      <c r="WBP399" s="56"/>
      <c r="WBQ399" s="56"/>
      <c r="WBR399" s="56"/>
      <c r="WBS399" s="56"/>
      <c r="WBT399" s="56"/>
      <c r="WBU399" s="56"/>
      <c r="WBV399" s="56"/>
      <c r="WBW399" s="56"/>
      <c r="WBX399" s="56"/>
      <c r="WBY399" s="56"/>
      <c r="WBZ399" s="56"/>
      <c r="WCA399" s="56"/>
      <c r="WCB399" s="56"/>
      <c r="WCC399" s="56"/>
      <c r="WCD399" s="56"/>
      <c r="WCE399" s="56"/>
      <c r="WCF399" s="56"/>
      <c r="WCG399" s="56"/>
      <c r="WCH399" s="56"/>
      <c r="WCI399" s="56"/>
      <c r="WCJ399" s="56"/>
      <c r="WCK399" s="56"/>
      <c r="WCL399" s="56"/>
      <c r="WCM399" s="56"/>
      <c r="WCN399" s="56"/>
      <c r="WCO399" s="56"/>
      <c r="WCP399" s="56"/>
      <c r="WCQ399" s="56"/>
      <c r="WCR399" s="56"/>
      <c r="WCS399" s="56"/>
      <c r="WCT399" s="56"/>
      <c r="WCU399" s="56"/>
      <c r="WCV399" s="56"/>
      <c r="WCW399" s="56"/>
      <c r="WCX399" s="56"/>
      <c r="WCY399" s="56"/>
      <c r="WCZ399" s="56"/>
      <c r="WDA399" s="56"/>
      <c r="WDB399" s="56"/>
      <c r="WDC399" s="56"/>
      <c r="WDD399" s="56"/>
      <c r="WDE399" s="56"/>
      <c r="WDF399" s="56"/>
      <c r="WDG399" s="56"/>
      <c r="WDH399" s="56"/>
      <c r="WDI399" s="56"/>
      <c r="WDJ399" s="56"/>
      <c r="WDK399" s="56"/>
      <c r="WDL399" s="56"/>
      <c r="WDM399" s="56"/>
      <c r="WDN399" s="56"/>
      <c r="WDO399" s="56"/>
      <c r="WDP399" s="56"/>
      <c r="WDQ399" s="56"/>
      <c r="WDR399" s="56"/>
      <c r="WDS399" s="56"/>
      <c r="WDT399" s="56"/>
      <c r="WDU399" s="56"/>
      <c r="WDV399" s="56"/>
      <c r="WDW399" s="56"/>
      <c r="WDX399" s="56"/>
      <c r="WDY399" s="56"/>
      <c r="WDZ399" s="56"/>
      <c r="WEA399" s="56"/>
      <c r="WEB399" s="56"/>
      <c r="WEC399" s="56"/>
      <c r="WED399" s="56"/>
      <c r="WEE399" s="56"/>
      <c r="WEF399" s="56"/>
      <c r="WEG399" s="56"/>
      <c r="WEH399" s="56"/>
      <c r="WEI399" s="56"/>
      <c r="WEJ399" s="56"/>
      <c r="WEK399" s="56"/>
      <c r="WEL399" s="56"/>
      <c r="WEM399" s="56"/>
      <c r="WEN399" s="56"/>
      <c r="WEO399" s="56"/>
      <c r="WEP399" s="56"/>
      <c r="WEQ399" s="56"/>
      <c r="WER399" s="56"/>
      <c r="WES399" s="56"/>
      <c r="WET399" s="56"/>
      <c r="WEU399" s="56"/>
      <c r="WEV399" s="56"/>
      <c r="WEW399" s="56"/>
      <c r="WEX399" s="56"/>
      <c r="WEY399" s="56"/>
      <c r="WEZ399" s="56"/>
      <c r="WFA399" s="56"/>
      <c r="WFB399" s="56"/>
      <c r="WFC399" s="56"/>
      <c r="WFD399" s="56"/>
      <c r="WFE399" s="56"/>
      <c r="WFF399" s="56"/>
      <c r="WFG399" s="56"/>
      <c r="WFH399" s="56"/>
      <c r="WFI399" s="56"/>
      <c r="WFJ399" s="56"/>
      <c r="WFK399" s="56"/>
      <c r="WFL399" s="56"/>
      <c r="WFM399" s="56"/>
      <c r="WFN399" s="56"/>
      <c r="WFO399" s="56"/>
      <c r="WFP399" s="56"/>
      <c r="WFQ399" s="56"/>
      <c r="WFR399" s="56"/>
      <c r="WFS399" s="56"/>
      <c r="WFT399" s="56"/>
      <c r="WFU399" s="56"/>
      <c r="WFV399" s="56"/>
      <c r="WFW399" s="56"/>
      <c r="WFX399" s="56"/>
      <c r="WFY399" s="56"/>
      <c r="WFZ399" s="56"/>
      <c r="WGA399" s="56"/>
      <c r="WGB399" s="56"/>
      <c r="WGC399" s="56"/>
      <c r="WGD399" s="56"/>
      <c r="WGE399" s="56"/>
      <c r="WGF399" s="56"/>
      <c r="WGG399" s="56"/>
      <c r="WGH399" s="56"/>
      <c r="WGI399" s="56"/>
      <c r="WGJ399" s="56"/>
      <c r="WGK399" s="56"/>
      <c r="WGL399" s="56"/>
      <c r="WGM399" s="56"/>
      <c r="WGN399" s="56"/>
      <c r="WGO399" s="56"/>
      <c r="WGP399" s="56"/>
      <c r="WGQ399" s="56"/>
      <c r="WGR399" s="56"/>
      <c r="WGS399" s="56"/>
      <c r="WGT399" s="56"/>
      <c r="WGU399" s="56"/>
      <c r="WGV399" s="56"/>
      <c r="WGW399" s="56"/>
      <c r="WGX399" s="56"/>
      <c r="WGY399" s="56"/>
      <c r="WGZ399" s="56"/>
      <c r="WHA399" s="56"/>
      <c r="WHB399" s="56"/>
      <c r="WHC399" s="56"/>
      <c r="WHD399" s="56"/>
      <c r="WHE399" s="56"/>
      <c r="WHF399" s="56"/>
      <c r="WHG399" s="56"/>
      <c r="WHH399" s="56"/>
      <c r="WHI399" s="56"/>
      <c r="WHJ399" s="56"/>
      <c r="WHK399" s="56"/>
      <c r="WHL399" s="56"/>
      <c r="WHM399" s="56"/>
      <c r="WHN399" s="56"/>
      <c r="WHO399" s="56"/>
      <c r="WHP399" s="56"/>
      <c r="WHQ399" s="56"/>
      <c r="WHR399" s="56"/>
      <c r="WHS399" s="56"/>
      <c r="WHT399" s="56"/>
      <c r="WHU399" s="56"/>
      <c r="WHV399" s="56"/>
      <c r="WHW399" s="56"/>
      <c r="WHX399" s="56"/>
      <c r="WHY399" s="56"/>
      <c r="WHZ399" s="56"/>
      <c r="WIA399" s="56"/>
      <c r="WIB399" s="56"/>
      <c r="WIC399" s="56"/>
      <c r="WID399" s="56"/>
      <c r="WIE399" s="56"/>
      <c r="WIF399" s="56"/>
      <c r="WIG399" s="56"/>
      <c r="WIH399" s="56"/>
      <c r="WII399" s="56"/>
      <c r="WIJ399" s="56"/>
      <c r="WIK399" s="56"/>
      <c r="WIL399" s="56"/>
      <c r="WIM399" s="56"/>
      <c r="WIN399" s="56"/>
      <c r="WIO399" s="56"/>
      <c r="WIP399" s="56"/>
      <c r="WIQ399" s="56"/>
      <c r="WIR399" s="56"/>
      <c r="WIS399" s="56"/>
      <c r="WIT399" s="56"/>
      <c r="WIU399" s="56"/>
      <c r="WIV399" s="56"/>
      <c r="WIW399" s="56"/>
      <c r="WIX399" s="56"/>
      <c r="WIY399" s="56"/>
      <c r="WIZ399" s="56"/>
      <c r="WJA399" s="56"/>
      <c r="WJB399" s="56"/>
      <c r="WJC399" s="56"/>
      <c r="WJD399" s="56"/>
      <c r="WJE399" s="56"/>
      <c r="WJF399" s="56"/>
      <c r="WJG399" s="56"/>
      <c r="WJH399" s="56"/>
      <c r="WJI399" s="56"/>
      <c r="WJJ399" s="56"/>
      <c r="WJK399" s="56"/>
      <c r="WJL399" s="56"/>
      <c r="WJM399" s="56"/>
      <c r="WJN399" s="56"/>
      <c r="WJO399" s="56"/>
      <c r="WJP399" s="56"/>
      <c r="WJQ399" s="56"/>
      <c r="WJR399" s="56"/>
      <c r="WJS399" s="56"/>
      <c r="WJT399" s="56"/>
      <c r="WJU399" s="56"/>
      <c r="WJV399" s="56"/>
      <c r="WJW399" s="56"/>
      <c r="WJX399" s="56"/>
      <c r="WJY399" s="56"/>
      <c r="WJZ399" s="56"/>
      <c r="WKA399" s="56"/>
      <c r="WKB399" s="56"/>
      <c r="WKC399" s="56"/>
      <c r="WKD399" s="56"/>
      <c r="WKE399" s="56"/>
      <c r="WKF399" s="56"/>
      <c r="WKG399" s="56"/>
      <c r="WKH399" s="56"/>
      <c r="WKI399" s="56"/>
      <c r="WKJ399" s="56"/>
      <c r="WKK399" s="56"/>
      <c r="WKL399" s="56"/>
      <c r="WKM399" s="56"/>
      <c r="WKN399" s="56"/>
      <c r="WKO399" s="56"/>
      <c r="WKP399" s="56"/>
      <c r="WKQ399" s="56"/>
      <c r="WKR399" s="56"/>
      <c r="WKS399" s="56"/>
      <c r="WKT399" s="56"/>
      <c r="WKU399" s="56"/>
      <c r="WKV399" s="56"/>
      <c r="WKW399" s="56"/>
      <c r="WKX399" s="56"/>
      <c r="WKY399" s="56"/>
      <c r="WKZ399" s="56"/>
      <c r="WLA399" s="56"/>
      <c r="WLB399" s="56"/>
      <c r="WLC399" s="56"/>
      <c r="WLD399" s="56"/>
      <c r="WLE399" s="56"/>
      <c r="WLF399" s="56"/>
      <c r="WLG399" s="56"/>
      <c r="WLH399" s="56"/>
      <c r="WLI399" s="56"/>
      <c r="WLJ399" s="56"/>
      <c r="WLK399" s="56"/>
      <c r="WLL399" s="56"/>
      <c r="WLM399" s="56"/>
      <c r="WLN399" s="56"/>
      <c r="WLO399" s="56"/>
      <c r="WLP399" s="56"/>
      <c r="WLQ399" s="56"/>
      <c r="WLR399" s="56"/>
      <c r="WLS399" s="56"/>
      <c r="WLT399" s="56"/>
      <c r="WLU399" s="56"/>
      <c r="WLV399" s="56"/>
      <c r="WLW399" s="56"/>
      <c r="WLX399" s="56"/>
      <c r="WLY399" s="56"/>
      <c r="WLZ399" s="56"/>
      <c r="WMA399" s="56"/>
      <c r="WMB399" s="56"/>
      <c r="WMC399" s="56"/>
      <c r="WMD399" s="56"/>
      <c r="WME399" s="56"/>
      <c r="WMF399" s="56"/>
      <c r="WMG399" s="56"/>
      <c r="WMH399" s="56"/>
      <c r="WMI399" s="56"/>
      <c r="WMJ399" s="56"/>
      <c r="WMK399" s="56"/>
      <c r="WML399" s="56"/>
      <c r="WMM399" s="56"/>
      <c r="WMN399" s="56"/>
      <c r="WMO399" s="56"/>
      <c r="WMP399" s="56"/>
      <c r="WMQ399" s="56"/>
      <c r="WMR399" s="56"/>
      <c r="WMS399" s="56"/>
      <c r="WMT399" s="56"/>
      <c r="WMU399" s="56"/>
      <c r="WMV399" s="56"/>
      <c r="WMW399" s="56"/>
      <c r="WMX399" s="56"/>
      <c r="WMY399" s="56"/>
      <c r="WMZ399" s="56"/>
      <c r="WNA399" s="56"/>
      <c r="WNB399" s="56"/>
      <c r="WNC399" s="56"/>
      <c r="WND399" s="56"/>
      <c r="WNE399" s="56"/>
      <c r="WNF399" s="56"/>
      <c r="WNG399" s="56"/>
      <c r="WNH399" s="56"/>
      <c r="WNI399" s="56"/>
      <c r="WNJ399" s="56"/>
      <c r="WNK399" s="56"/>
      <c r="WNL399" s="56"/>
      <c r="WNM399" s="56"/>
      <c r="WNN399" s="56"/>
      <c r="WNO399" s="56"/>
      <c r="WNP399" s="56"/>
      <c r="WNQ399" s="56"/>
      <c r="WNR399" s="56"/>
      <c r="WNS399" s="56"/>
      <c r="WNT399" s="56"/>
      <c r="WNU399" s="56"/>
      <c r="WNV399" s="56"/>
      <c r="WNW399" s="56"/>
      <c r="WNX399" s="56"/>
      <c r="WNY399" s="56"/>
      <c r="WNZ399" s="56"/>
      <c r="WOA399" s="56"/>
      <c r="WOB399" s="56"/>
      <c r="WOC399" s="56"/>
      <c r="WOD399" s="56"/>
      <c r="WOE399" s="56"/>
      <c r="WOF399" s="56"/>
      <c r="WOG399" s="56"/>
      <c r="WOH399" s="56"/>
      <c r="WOI399" s="56"/>
      <c r="WOJ399" s="56"/>
      <c r="WOK399" s="56"/>
      <c r="WOL399" s="56"/>
      <c r="WOM399" s="56"/>
      <c r="WON399" s="56"/>
      <c r="WOO399" s="56"/>
      <c r="WOP399" s="56"/>
      <c r="WOQ399" s="56"/>
      <c r="WOR399" s="56"/>
      <c r="WOS399" s="56"/>
      <c r="WOT399" s="56"/>
      <c r="WOU399" s="56"/>
      <c r="WOV399" s="56"/>
      <c r="WOW399" s="56"/>
      <c r="WOX399" s="56"/>
      <c r="WOY399" s="56"/>
      <c r="WOZ399" s="56"/>
      <c r="WPA399" s="56"/>
      <c r="WPB399" s="56"/>
      <c r="WPC399" s="56"/>
      <c r="WPD399" s="56"/>
      <c r="WPE399" s="56"/>
      <c r="WPF399" s="56"/>
      <c r="WPG399" s="56"/>
      <c r="WPH399" s="56"/>
      <c r="WPI399" s="56"/>
      <c r="WPJ399" s="56"/>
      <c r="WPK399" s="56"/>
      <c r="WPL399" s="56"/>
      <c r="WPM399" s="56"/>
      <c r="WPN399" s="56"/>
      <c r="WPO399" s="56"/>
      <c r="WPP399" s="56"/>
      <c r="WPQ399" s="56"/>
      <c r="WPR399" s="56"/>
      <c r="WPS399" s="56"/>
      <c r="WPT399" s="56"/>
      <c r="WPU399" s="56"/>
      <c r="WPV399" s="56"/>
      <c r="WPW399" s="56"/>
      <c r="WPX399" s="56"/>
      <c r="WPY399" s="56"/>
      <c r="WPZ399" s="56"/>
      <c r="WQA399" s="56"/>
      <c r="WQB399" s="56"/>
      <c r="WQC399" s="56"/>
      <c r="WQD399" s="56"/>
      <c r="WQE399" s="56"/>
      <c r="WQF399" s="56"/>
      <c r="WQG399" s="56"/>
      <c r="WQH399" s="56"/>
      <c r="WQI399" s="56"/>
      <c r="WQJ399" s="56"/>
      <c r="WQK399" s="56"/>
      <c r="WQL399" s="56"/>
      <c r="WQM399" s="56"/>
      <c r="WQN399" s="56"/>
      <c r="WQO399" s="56"/>
      <c r="WQP399" s="56"/>
      <c r="WQQ399" s="56"/>
      <c r="WQR399" s="56"/>
      <c r="WQS399" s="56"/>
      <c r="WQT399" s="56"/>
      <c r="WQU399" s="56"/>
      <c r="WQV399" s="56"/>
      <c r="WQW399" s="56"/>
      <c r="WQX399" s="56"/>
      <c r="WQY399" s="56"/>
      <c r="WQZ399" s="56"/>
      <c r="WRA399" s="56"/>
      <c r="WRB399" s="56"/>
      <c r="WRC399" s="56"/>
      <c r="WRD399" s="56"/>
      <c r="WRE399" s="56"/>
      <c r="WRF399" s="56"/>
      <c r="WRG399" s="56"/>
      <c r="WRH399" s="56"/>
      <c r="WRI399" s="56"/>
      <c r="WRJ399" s="56"/>
      <c r="WRK399" s="56"/>
      <c r="WRL399" s="56"/>
      <c r="WRM399" s="56"/>
      <c r="WRN399" s="56"/>
      <c r="WRO399" s="56"/>
      <c r="WRP399" s="56"/>
      <c r="WRQ399" s="56"/>
      <c r="WRR399" s="56"/>
      <c r="WRS399" s="56"/>
      <c r="WRT399" s="56"/>
      <c r="WRU399" s="56"/>
      <c r="WRV399" s="56"/>
      <c r="WRW399" s="56"/>
      <c r="WRX399" s="56"/>
      <c r="WRY399" s="56"/>
      <c r="WRZ399" s="56"/>
      <c r="WSA399" s="56"/>
      <c r="WSB399" s="56"/>
      <c r="WSC399" s="56"/>
      <c r="WSD399" s="56"/>
      <c r="WSE399" s="56"/>
      <c r="WSF399" s="56"/>
      <c r="WSG399" s="56"/>
      <c r="WSH399" s="56"/>
      <c r="WSI399" s="56"/>
      <c r="WSJ399" s="56"/>
      <c r="WSK399" s="56"/>
      <c r="WSL399" s="56"/>
      <c r="WSM399" s="56"/>
      <c r="WSN399" s="56"/>
      <c r="WSO399" s="56"/>
      <c r="WSP399" s="56"/>
      <c r="WSQ399" s="56"/>
      <c r="WSR399" s="56"/>
      <c r="WSS399" s="56"/>
      <c r="WST399" s="56"/>
      <c r="WSU399" s="56"/>
      <c r="WSV399" s="56"/>
      <c r="WSW399" s="56"/>
      <c r="WSX399" s="56"/>
      <c r="WSY399" s="56"/>
      <c r="WSZ399" s="56"/>
      <c r="WTA399" s="56"/>
      <c r="WTB399" s="56"/>
      <c r="WTC399" s="56"/>
      <c r="WTD399" s="56"/>
      <c r="WTE399" s="56"/>
      <c r="WTF399" s="56"/>
      <c r="WTG399" s="56"/>
      <c r="WTH399" s="56"/>
      <c r="WTI399" s="56"/>
      <c r="WTJ399" s="56"/>
      <c r="WTK399" s="56"/>
      <c r="WTL399" s="56"/>
      <c r="WTM399" s="56"/>
      <c r="WTN399" s="56"/>
      <c r="WTO399" s="56"/>
      <c r="WTP399" s="56"/>
      <c r="WTQ399" s="56"/>
      <c r="WTR399" s="56"/>
      <c r="WTS399" s="56"/>
      <c r="WTT399" s="56"/>
      <c r="WTU399" s="56"/>
      <c r="WTV399" s="56"/>
      <c r="WTW399" s="56"/>
      <c r="WTX399" s="56"/>
      <c r="WTY399" s="56"/>
      <c r="WTZ399" s="56"/>
      <c r="WUA399" s="56"/>
      <c r="WUB399" s="56"/>
      <c r="WUC399" s="56"/>
      <c r="WUD399" s="56"/>
      <c r="WUE399" s="56"/>
      <c r="WUF399" s="56"/>
      <c r="WUG399" s="56"/>
      <c r="WUH399" s="56"/>
      <c r="WUI399" s="56"/>
      <c r="WUJ399" s="56"/>
      <c r="WUK399" s="56"/>
      <c r="WUL399" s="56"/>
      <c r="WUM399" s="56"/>
      <c r="WUN399" s="56"/>
      <c r="WUO399" s="56"/>
      <c r="WUP399" s="56"/>
      <c r="WUQ399" s="56"/>
      <c r="WUR399" s="56"/>
      <c r="WUS399" s="56"/>
      <c r="WUT399" s="56"/>
      <c r="WUU399" s="56"/>
      <c r="WUV399" s="56"/>
      <c r="WUW399" s="56"/>
      <c r="WUX399" s="56"/>
      <c r="WUY399" s="56"/>
      <c r="WUZ399" s="56"/>
      <c r="WVA399" s="56"/>
      <c r="WVB399" s="56"/>
      <c r="WVC399" s="56"/>
      <c r="WVD399" s="56"/>
      <c r="WVE399" s="56"/>
      <c r="WVF399" s="56"/>
      <c r="WVG399" s="56"/>
      <c r="WVH399" s="56"/>
      <c r="WVI399" s="56"/>
      <c r="WVJ399" s="56"/>
      <c r="WVK399" s="56"/>
      <c r="WVL399" s="56"/>
      <c r="WVM399" s="56"/>
      <c r="WVN399" s="56"/>
      <c r="WVO399" s="56"/>
      <c r="WVP399" s="56"/>
      <c r="WVQ399" s="56"/>
      <c r="WVR399" s="56"/>
      <c r="WVS399" s="56"/>
      <c r="WVT399" s="56"/>
      <c r="WVU399" s="56"/>
      <c r="WVV399" s="56"/>
      <c r="WVW399" s="56"/>
      <c r="WVX399" s="56"/>
      <c r="WVY399" s="56"/>
      <c r="WVZ399" s="56"/>
      <c r="WWA399" s="56"/>
      <c r="WWB399" s="56"/>
      <c r="WWC399" s="56"/>
      <c r="WWD399" s="56"/>
      <c r="WWE399" s="56"/>
      <c r="WWF399" s="56"/>
      <c r="WWG399" s="56"/>
      <c r="WWH399" s="56"/>
      <c r="WWI399" s="56"/>
      <c r="WWJ399" s="56"/>
      <c r="WWK399" s="56"/>
      <c r="WWL399" s="56"/>
      <c r="WWM399" s="56"/>
      <c r="WWN399" s="56"/>
      <c r="WWO399" s="56"/>
      <c r="WWP399" s="56"/>
      <c r="WWQ399" s="56"/>
      <c r="WWR399" s="56"/>
      <c r="WWS399" s="56"/>
      <c r="WWT399" s="56"/>
      <c r="WWU399" s="56"/>
      <c r="WWV399" s="56"/>
      <c r="WWW399" s="56"/>
      <c r="WWX399" s="56"/>
      <c r="WWY399" s="56"/>
      <c r="WWZ399" s="56"/>
      <c r="WXA399" s="56"/>
      <c r="WXB399" s="56"/>
      <c r="WXC399" s="56"/>
      <c r="WXD399" s="56"/>
      <c r="WXE399" s="56"/>
      <c r="WXF399" s="56"/>
      <c r="WXG399" s="56"/>
      <c r="WXH399" s="56"/>
      <c r="WXI399" s="56"/>
      <c r="WXJ399" s="56"/>
      <c r="WXK399" s="56"/>
      <c r="WXL399" s="56"/>
      <c r="WXM399" s="56"/>
      <c r="WXN399" s="56"/>
      <c r="WXO399" s="56"/>
      <c r="WXP399" s="56"/>
      <c r="WXQ399" s="56"/>
      <c r="WXR399" s="56"/>
      <c r="WXS399" s="56"/>
      <c r="WXT399" s="56"/>
      <c r="WXU399" s="56"/>
      <c r="WXV399" s="56"/>
      <c r="WXW399" s="56"/>
      <c r="WXX399" s="56"/>
      <c r="WXY399" s="56"/>
      <c r="WXZ399" s="56"/>
      <c r="WYA399" s="56"/>
      <c r="WYB399" s="56"/>
      <c r="WYC399" s="56"/>
      <c r="WYD399" s="56"/>
      <c r="WYE399" s="56"/>
      <c r="WYF399" s="56"/>
      <c r="WYG399" s="56"/>
      <c r="WYH399" s="56"/>
      <c r="WYI399" s="56"/>
      <c r="WYJ399" s="56"/>
      <c r="WYK399" s="56"/>
      <c r="WYL399" s="56"/>
      <c r="WYM399" s="56"/>
      <c r="WYN399" s="56"/>
      <c r="WYO399" s="56"/>
      <c r="WYP399" s="56"/>
      <c r="WYQ399" s="56"/>
      <c r="WYR399" s="56"/>
      <c r="WYS399" s="56"/>
      <c r="WYT399" s="56"/>
      <c r="WYU399" s="56"/>
      <c r="WYV399" s="56"/>
      <c r="WYW399" s="56"/>
      <c r="WYX399" s="56"/>
      <c r="WYY399" s="56"/>
      <c r="WYZ399" s="56"/>
      <c r="WZA399" s="56"/>
      <c r="WZB399" s="56"/>
      <c r="WZC399" s="56"/>
      <c r="WZD399" s="56"/>
      <c r="WZE399" s="56"/>
      <c r="WZF399" s="56"/>
      <c r="WZG399" s="56"/>
      <c r="WZH399" s="56"/>
      <c r="WZI399" s="56"/>
      <c r="WZJ399" s="56"/>
      <c r="WZK399" s="56"/>
      <c r="WZL399" s="56"/>
      <c r="WZM399" s="56"/>
      <c r="WZN399" s="56"/>
      <c r="WZO399" s="56"/>
      <c r="WZP399" s="56"/>
      <c r="WZQ399" s="56"/>
      <c r="WZR399" s="56"/>
      <c r="WZS399" s="56"/>
      <c r="WZT399" s="56"/>
      <c r="WZU399" s="56"/>
      <c r="WZV399" s="56"/>
      <c r="WZW399" s="56"/>
      <c r="WZX399" s="56"/>
      <c r="WZY399" s="56"/>
      <c r="WZZ399" s="56"/>
      <c r="XAA399" s="56"/>
      <c r="XAB399" s="56"/>
      <c r="XAC399" s="56"/>
      <c r="XAD399" s="56"/>
      <c r="XAE399" s="56"/>
      <c r="XAF399" s="56"/>
      <c r="XAG399" s="56"/>
      <c r="XAH399" s="56"/>
      <c r="XAI399" s="56"/>
      <c r="XAJ399" s="56"/>
      <c r="XAK399" s="56"/>
      <c r="XAL399" s="56"/>
      <c r="XAM399" s="56"/>
      <c r="XAN399" s="56"/>
      <c r="XAO399" s="56"/>
      <c r="XAP399" s="56"/>
      <c r="XAQ399" s="56"/>
      <c r="XAR399" s="56"/>
      <c r="XAS399" s="56"/>
      <c r="XAT399" s="56"/>
      <c r="XAU399" s="56"/>
      <c r="XAV399" s="56"/>
      <c r="XAW399" s="56"/>
      <c r="XAX399" s="56"/>
      <c r="XAY399" s="56"/>
      <c r="XAZ399" s="56"/>
      <c r="XBA399" s="56"/>
      <c r="XBB399" s="56"/>
      <c r="XBC399" s="56"/>
      <c r="XBD399" s="56"/>
      <c r="XBE399" s="56"/>
      <c r="XBF399" s="56"/>
      <c r="XBG399" s="56"/>
      <c r="XBH399" s="56"/>
      <c r="XBI399" s="56"/>
      <c r="XBJ399" s="56"/>
      <c r="XBK399" s="56"/>
      <c r="XBL399" s="56"/>
      <c r="XBM399" s="56"/>
      <c r="XBN399" s="56"/>
      <c r="XBO399" s="56"/>
      <c r="XBP399" s="56"/>
      <c r="XBQ399" s="56"/>
      <c r="XBR399" s="56"/>
      <c r="XBS399" s="56"/>
      <c r="XBT399" s="56"/>
      <c r="XBU399" s="56"/>
      <c r="XBV399" s="56"/>
      <c r="XBW399" s="56"/>
      <c r="XBX399" s="56"/>
      <c r="XBY399" s="56"/>
      <c r="XBZ399" s="56"/>
      <c r="XCA399" s="56"/>
      <c r="XCB399" s="56"/>
      <c r="XCC399" s="56"/>
      <c r="XCD399" s="56"/>
      <c r="XCE399" s="56"/>
      <c r="XCF399" s="56"/>
      <c r="XCG399" s="56"/>
      <c r="XCH399" s="56"/>
      <c r="XCI399" s="56"/>
      <c r="XCJ399" s="56"/>
      <c r="XCK399" s="56"/>
      <c r="XCL399" s="56"/>
      <c r="XCM399" s="56"/>
      <c r="XCN399" s="56"/>
      <c r="XCO399" s="56"/>
      <c r="XCP399" s="56"/>
      <c r="XCQ399" s="56"/>
      <c r="XCR399" s="56"/>
      <c r="XCS399" s="56"/>
      <c r="XCT399" s="56"/>
      <c r="XCU399" s="56"/>
      <c r="XCV399" s="56"/>
      <c r="XCW399" s="56"/>
      <c r="XCX399" s="56"/>
      <c r="XCY399" s="56"/>
      <c r="XCZ399" s="56"/>
      <c r="XDA399" s="56"/>
      <c r="XDB399" s="56"/>
      <c r="XDC399" s="56"/>
      <c r="XDD399" s="56"/>
      <c r="XDE399" s="56"/>
      <c r="XDF399" s="56"/>
      <c r="XDG399" s="56"/>
      <c r="XDH399" s="56"/>
      <c r="XDI399" s="56"/>
      <c r="XDJ399" s="56"/>
      <c r="XDK399" s="56"/>
      <c r="XDL399" s="56"/>
      <c r="XDM399" s="56"/>
      <c r="XDN399" s="56"/>
    </row>
    <row r="400" spans="1:16342" s="336" customFormat="1" x14ac:dyDescent="0.2">
      <c r="A400" s="30">
        <v>495</v>
      </c>
      <c r="B400" s="332">
        <v>396</v>
      </c>
      <c r="C400" s="331" t="s">
        <v>76</v>
      </c>
      <c r="D400" s="246" t="s">
        <v>4064</v>
      </c>
      <c r="E400" s="333" t="s">
        <v>4186</v>
      </c>
      <c r="F400" s="399" t="s">
        <v>2083</v>
      </c>
      <c r="G400" s="333" t="s">
        <v>4115</v>
      </c>
      <c r="H400" s="347" t="s">
        <v>3811</v>
      </c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  <c r="AA400" s="56"/>
      <c r="AB400" s="56"/>
      <c r="AC400" s="56"/>
      <c r="AD400" s="56"/>
      <c r="AE400" s="56"/>
      <c r="AF400" s="56"/>
      <c r="AG400" s="56"/>
      <c r="AH400" s="56"/>
      <c r="AI400" s="56"/>
      <c r="AJ400" s="56"/>
      <c r="AK400" s="56"/>
      <c r="AL400" s="56"/>
      <c r="AM400" s="56"/>
      <c r="AN400" s="56"/>
      <c r="AO400" s="56"/>
      <c r="AP400" s="56"/>
      <c r="AQ400" s="56"/>
      <c r="AR400" s="56"/>
      <c r="AS400" s="56"/>
      <c r="AT400" s="56"/>
      <c r="AU400" s="56"/>
      <c r="AV400" s="56"/>
      <c r="AW400" s="56"/>
      <c r="AX400" s="56"/>
      <c r="AY400" s="56"/>
      <c r="AZ400" s="56"/>
      <c r="BA400" s="56"/>
      <c r="BB400" s="56"/>
      <c r="BC400" s="56"/>
      <c r="BD400" s="56"/>
      <c r="BE400" s="56"/>
      <c r="BF400" s="56"/>
      <c r="BG400" s="56"/>
      <c r="BH400" s="56"/>
      <c r="BI400" s="56"/>
      <c r="BJ400" s="56"/>
      <c r="BK400" s="56"/>
      <c r="BL400" s="56"/>
      <c r="BM400" s="56"/>
      <c r="BN400" s="56"/>
      <c r="BO400" s="56"/>
      <c r="BP400" s="56"/>
      <c r="BQ400" s="56"/>
      <c r="BR400" s="56"/>
      <c r="BS400" s="56"/>
      <c r="BT400" s="56"/>
      <c r="BU400" s="56"/>
      <c r="BV400" s="56"/>
      <c r="BW400" s="56"/>
      <c r="BX400" s="56"/>
      <c r="BY400" s="56"/>
      <c r="BZ400" s="56"/>
      <c r="CA400" s="56"/>
      <c r="CB400" s="56"/>
      <c r="CC400" s="56"/>
      <c r="CD400" s="56"/>
      <c r="CE400" s="56"/>
      <c r="CF400" s="56"/>
      <c r="CG400" s="56"/>
      <c r="CH400" s="56"/>
      <c r="CI400" s="56"/>
      <c r="CJ400" s="56"/>
      <c r="CK400" s="56"/>
      <c r="CL400" s="56"/>
      <c r="CM400" s="56"/>
      <c r="CN400" s="56"/>
      <c r="CO400" s="56"/>
      <c r="CP400" s="56"/>
      <c r="CQ400" s="56"/>
      <c r="CR400" s="56"/>
      <c r="CS400" s="56"/>
      <c r="CT400" s="56"/>
      <c r="CU400" s="56"/>
      <c r="CV400" s="56"/>
      <c r="CW400" s="56"/>
      <c r="CX400" s="56"/>
      <c r="CY400" s="56"/>
      <c r="CZ400" s="56"/>
      <c r="DA400" s="56"/>
      <c r="DB400" s="56"/>
      <c r="DC400" s="56"/>
      <c r="DD400" s="56"/>
      <c r="DE400" s="56"/>
      <c r="DF400" s="56"/>
      <c r="DG400" s="56"/>
      <c r="DH400" s="56"/>
      <c r="DI400" s="56"/>
      <c r="DJ400" s="56"/>
      <c r="DK400" s="56"/>
      <c r="DL400" s="56"/>
      <c r="DM400" s="56"/>
      <c r="DN400" s="56"/>
      <c r="DO400" s="56"/>
      <c r="DP400" s="56"/>
      <c r="DQ400" s="56"/>
      <c r="DR400" s="56"/>
      <c r="DS400" s="56"/>
      <c r="DT400" s="56"/>
      <c r="DU400" s="56"/>
      <c r="DV400" s="56"/>
      <c r="DW400" s="56"/>
      <c r="DX400" s="56"/>
      <c r="DY400" s="56"/>
      <c r="DZ400" s="56"/>
      <c r="EA400" s="56"/>
      <c r="EB400" s="56"/>
      <c r="EC400" s="56"/>
      <c r="ED400" s="56"/>
      <c r="EE400" s="56"/>
      <c r="EF400" s="56"/>
      <c r="EG400" s="56"/>
      <c r="EH400" s="56"/>
      <c r="EI400" s="56"/>
      <c r="EJ400" s="56"/>
      <c r="EK400" s="56"/>
      <c r="EL400" s="56"/>
      <c r="EM400" s="56"/>
      <c r="EN400" s="56"/>
      <c r="EO400" s="56"/>
      <c r="EP400" s="56"/>
      <c r="EQ400" s="56"/>
      <c r="ER400" s="56"/>
      <c r="ES400" s="56"/>
      <c r="ET400" s="56"/>
      <c r="EU400" s="56"/>
      <c r="EV400" s="56"/>
      <c r="EW400" s="56"/>
      <c r="EX400" s="56"/>
      <c r="EY400" s="56"/>
      <c r="EZ400" s="56"/>
      <c r="FA400" s="56"/>
      <c r="FB400" s="56"/>
      <c r="FC400" s="56"/>
      <c r="FD400" s="56"/>
      <c r="FE400" s="56"/>
      <c r="FF400" s="56"/>
      <c r="FG400" s="56"/>
      <c r="FH400" s="56"/>
      <c r="FI400" s="56"/>
      <c r="FJ400" s="56"/>
      <c r="FK400" s="56"/>
      <c r="FL400" s="56"/>
      <c r="FM400" s="56"/>
      <c r="FN400" s="56"/>
      <c r="FO400" s="56"/>
      <c r="FP400" s="56"/>
      <c r="FQ400" s="56"/>
      <c r="FR400" s="56"/>
      <c r="FS400" s="56"/>
      <c r="FT400" s="56"/>
      <c r="FU400" s="56"/>
      <c r="FV400" s="56"/>
      <c r="FW400" s="56"/>
      <c r="FX400" s="56"/>
      <c r="FY400" s="56"/>
      <c r="FZ400" s="56"/>
      <c r="GA400" s="56"/>
      <c r="GB400" s="56"/>
      <c r="GC400" s="56"/>
      <c r="GD400" s="56"/>
      <c r="GE400" s="56"/>
      <c r="GF400" s="56"/>
      <c r="GG400" s="56"/>
      <c r="GH400" s="56"/>
      <c r="GI400" s="56"/>
      <c r="GJ400" s="56"/>
      <c r="GK400" s="56"/>
      <c r="GL400" s="56"/>
      <c r="GM400" s="56"/>
      <c r="GN400" s="56"/>
      <c r="GO400" s="56"/>
      <c r="GP400" s="56"/>
      <c r="GQ400" s="56"/>
      <c r="GR400" s="56"/>
      <c r="GS400" s="56"/>
      <c r="GT400" s="56"/>
      <c r="GU400" s="56"/>
      <c r="GV400" s="56"/>
      <c r="GW400" s="56"/>
      <c r="GX400" s="56"/>
      <c r="GY400" s="56"/>
      <c r="GZ400" s="56"/>
      <c r="HA400" s="56"/>
      <c r="HB400" s="56"/>
      <c r="HC400" s="56"/>
      <c r="HD400" s="56"/>
      <c r="HE400" s="56"/>
      <c r="HF400" s="56"/>
      <c r="HG400" s="56"/>
      <c r="HH400" s="56"/>
      <c r="HI400" s="56"/>
      <c r="HJ400" s="56"/>
      <c r="HK400" s="56"/>
      <c r="HL400" s="56"/>
      <c r="HM400" s="56"/>
      <c r="HN400" s="56"/>
      <c r="HO400" s="56"/>
      <c r="HP400" s="56"/>
      <c r="HQ400" s="56"/>
      <c r="HR400" s="56"/>
      <c r="HS400" s="56"/>
      <c r="HT400" s="56"/>
      <c r="HU400" s="56"/>
      <c r="HV400" s="56"/>
      <c r="HW400" s="56"/>
      <c r="HX400" s="56"/>
      <c r="HY400" s="56"/>
      <c r="HZ400" s="56"/>
      <c r="IA400" s="56"/>
      <c r="IB400" s="56"/>
      <c r="IC400" s="56"/>
      <c r="ID400" s="56"/>
      <c r="IE400" s="56"/>
      <c r="IF400" s="56"/>
      <c r="IG400" s="56"/>
      <c r="IH400" s="56"/>
      <c r="II400" s="56"/>
      <c r="IJ400" s="56"/>
      <c r="IK400" s="56"/>
      <c r="IL400" s="56"/>
      <c r="IM400" s="56"/>
      <c r="IN400" s="56"/>
      <c r="IO400" s="56"/>
      <c r="IP400" s="56"/>
      <c r="IQ400" s="56"/>
      <c r="IR400" s="56"/>
      <c r="IS400" s="56"/>
      <c r="IT400" s="56"/>
      <c r="IU400" s="56"/>
      <c r="IV400" s="56"/>
      <c r="IW400" s="56"/>
      <c r="IX400" s="56"/>
      <c r="IY400" s="56"/>
      <c r="IZ400" s="56"/>
      <c r="JA400" s="56"/>
      <c r="JB400" s="56"/>
      <c r="JC400" s="56"/>
      <c r="JD400" s="56"/>
      <c r="JE400" s="56"/>
      <c r="JF400" s="56"/>
      <c r="JG400" s="56"/>
      <c r="JH400" s="56"/>
      <c r="JI400" s="56"/>
      <c r="JJ400" s="56"/>
      <c r="JK400" s="56"/>
      <c r="JL400" s="56"/>
      <c r="JM400" s="56"/>
      <c r="JN400" s="56"/>
      <c r="JO400" s="56"/>
      <c r="JP400" s="56"/>
      <c r="JQ400" s="56"/>
      <c r="JR400" s="56"/>
      <c r="JS400" s="56"/>
      <c r="JT400" s="56"/>
      <c r="JU400" s="56"/>
      <c r="JV400" s="56"/>
      <c r="JW400" s="56"/>
      <c r="JX400" s="56"/>
      <c r="JY400" s="56"/>
      <c r="JZ400" s="56"/>
      <c r="KA400" s="56"/>
      <c r="KB400" s="56"/>
      <c r="KC400" s="56"/>
      <c r="KD400" s="56"/>
      <c r="KE400" s="56"/>
      <c r="KF400" s="56"/>
      <c r="KG400" s="56"/>
      <c r="KH400" s="56"/>
      <c r="KI400" s="56"/>
      <c r="KJ400" s="56"/>
      <c r="KK400" s="56"/>
      <c r="KL400" s="56"/>
      <c r="KM400" s="56"/>
      <c r="KN400" s="56"/>
      <c r="KO400" s="56"/>
      <c r="KP400" s="56"/>
      <c r="KQ400" s="56"/>
      <c r="KR400" s="56"/>
      <c r="KS400" s="56"/>
      <c r="KT400" s="56"/>
      <c r="KU400" s="56"/>
      <c r="KV400" s="56"/>
      <c r="KW400" s="56"/>
      <c r="KX400" s="56"/>
      <c r="KY400" s="56"/>
      <c r="KZ400" s="56"/>
      <c r="LA400" s="56"/>
      <c r="LB400" s="56"/>
      <c r="LC400" s="56"/>
      <c r="LD400" s="56"/>
      <c r="LE400" s="56"/>
      <c r="LF400" s="56"/>
      <c r="LG400" s="56"/>
      <c r="LH400" s="56"/>
      <c r="LI400" s="56"/>
      <c r="LJ400" s="56"/>
      <c r="LK400" s="56"/>
      <c r="LL400" s="56"/>
      <c r="LM400" s="56"/>
      <c r="LN400" s="56"/>
      <c r="LO400" s="56"/>
      <c r="LP400" s="56"/>
      <c r="LQ400" s="56"/>
      <c r="LR400" s="56"/>
      <c r="LS400" s="56"/>
      <c r="LT400" s="56"/>
      <c r="LU400" s="56"/>
      <c r="LV400" s="56"/>
      <c r="LW400" s="56"/>
      <c r="LX400" s="56"/>
      <c r="LY400" s="56"/>
      <c r="LZ400" s="56"/>
      <c r="MA400" s="56"/>
      <c r="MB400" s="56"/>
      <c r="MC400" s="56"/>
      <c r="MD400" s="56"/>
      <c r="ME400" s="56"/>
      <c r="MF400" s="56"/>
      <c r="MG400" s="56"/>
      <c r="MH400" s="56"/>
      <c r="MI400" s="56"/>
      <c r="MJ400" s="56"/>
      <c r="MK400" s="56"/>
      <c r="ML400" s="56"/>
      <c r="MM400" s="56"/>
      <c r="MN400" s="56"/>
      <c r="MO400" s="56"/>
      <c r="MP400" s="56"/>
      <c r="MQ400" s="56"/>
      <c r="MR400" s="56"/>
      <c r="MS400" s="56"/>
      <c r="MT400" s="56"/>
      <c r="MU400" s="56"/>
      <c r="MV400" s="56"/>
      <c r="MW400" s="56"/>
      <c r="MX400" s="56"/>
      <c r="MY400" s="56"/>
      <c r="MZ400" s="56"/>
      <c r="NA400" s="56"/>
      <c r="NB400" s="56"/>
      <c r="NC400" s="56"/>
      <c r="ND400" s="56"/>
      <c r="NE400" s="56"/>
      <c r="NF400" s="56"/>
      <c r="NG400" s="56"/>
      <c r="NH400" s="56"/>
      <c r="NI400" s="56"/>
      <c r="NJ400" s="56"/>
      <c r="NK400" s="56"/>
      <c r="NL400" s="56"/>
      <c r="NM400" s="56"/>
      <c r="NN400" s="56"/>
      <c r="NO400" s="56"/>
      <c r="NP400" s="56"/>
      <c r="NQ400" s="56"/>
      <c r="NR400" s="56"/>
      <c r="NS400" s="56"/>
      <c r="NT400" s="56"/>
      <c r="NU400" s="56"/>
      <c r="NV400" s="56"/>
      <c r="NW400" s="56"/>
      <c r="NX400" s="56"/>
      <c r="NY400" s="56"/>
      <c r="NZ400" s="56"/>
      <c r="OA400" s="56"/>
      <c r="OB400" s="56"/>
      <c r="OC400" s="56"/>
      <c r="OD400" s="56"/>
      <c r="OE400" s="56"/>
      <c r="OF400" s="56"/>
      <c r="OG400" s="56"/>
      <c r="OH400" s="56"/>
      <c r="OI400" s="56"/>
      <c r="OJ400" s="56"/>
      <c r="OK400" s="56"/>
      <c r="OL400" s="56"/>
      <c r="OM400" s="56"/>
      <c r="ON400" s="56"/>
      <c r="OO400" s="56"/>
      <c r="OP400" s="56"/>
      <c r="OQ400" s="56"/>
      <c r="OR400" s="56"/>
      <c r="OS400" s="56"/>
      <c r="OT400" s="56"/>
      <c r="OU400" s="56"/>
      <c r="OV400" s="56"/>
      <c r="OW400" s="56"/>
      <c r="OX400" s="56"/>
      <c r="OY400" s="56"/>
      <c r="OZ400" s="56"/>
      <c r="PA400" s="56"/>
      <c r="PB400" s="56"/>
      <c r="PC400" s="56"/>
      <c r="PD400" s="56"/>
      <c r="PE400" s="56"/>
      <c r="PF400" s="56"/>
      <c r="PG400" s="56"/>
      <c r="PH400" s="56"/>
      <c r="PI400" s="56"/>
      <c r="PJ400" s="56"/>
      <c r="PK400" s="56"/>
      <c r="PL400" s="56"/>
      <c r="PM400" s="56"/>
      <c r="PN400" s="56"/>
      <c r="PO400" s="56"/>
      <c r="PP400" s="56"/>
      <c r="PQ400" s="56"/>
      <c r="PR400" s="56"/>
      <c r="PS400" s="56"/>
      <c r="PT400" s="56"/>
      <c r="PU400" s="56"/>
      <c r="PV400" s="56"/>
      <c r="PW400" s="56"/>
      <c r="PX400" s="56"/>
      <c r="PY400" s="56"/>
      <c r="PZ400" s="56"/>
      <c r="QA400" s="56"/>
      <c r="QB400" s="56"/>
      <c r="QC400" s="56"/>
      <c r="QD400" s="56"/>
      <c r="QE400" s="56"/>
      <c r="QF400" s="56"/>
      <c r="QG400" s="56"/>
      <c r="QH400" s="56"/>
      <c r="QI400" s="56"/>
      <c r="QJ400" s="56"/>
      <c r="QK400" s="56"/>
      <c r="QL400" s="56"/>
      <c r="QM400" s="56"/>
      <c r="QN400" s="56"/>
      <c r="QO400" s="56"/>
      <c r="QP400" s="56"/>
      <c r="QQ400" s="56"/>
      <c r="QR400" s="56"/>
      <c r="QS400" s="56"/>
      <c r="QT400" s="56"/>
      <c r="QU400" s="56"/>
      <c r="QV400" s="56"/>
      <c r="QW400" s="56"/>
      <c r="QX400" s="56"/>
      <c r="QY400" s="56"/>
      <c r="QZ400" s="56"/>
      <c r="RA400" s="56"/>
      <c r="RB400" s="56"/>
      <c r="RC400" s="56"/>
      <c r="RD400" s="56"/>
      <c r="RE400" s="56"/>
      <c r="RF400" s="56"/>
      <c r="RG400" s="56"/>
      <c r="RH400" s="56"/>
      <c r="RI400" s="56"/>
      <c r="RJ400" s="56"/>
      <c r="RK400" s="56"/>
      <c r="RL400" s="56"/>
      <c r="RM400" s="56"/>
      <c r="RN400" s="56"/>
      <c r="RO400" s="56"/>
      <c r="RP400" s="56"/>
      <c r="RQ400" s="56"/>
      <c r="RR400" s="56"/>
      <c r="RS400" s="56"/>
      <c r="RT400" s="56"/>
      <c r="RU400" s="56"/>
      <c r="RV400" s="56"/>
      <c r="RW400" s="56"/>
      <c r="RX400" s="56"/>
      <c r="RY400" s="56"/>
      <c r="RZ400" s="56"/>
      <c r="SA400" s="56"/>
      <c r="SB400" s="56"/>
      <c r="SC400" s="56"/>
      <c r="SD400" s="56"/>
      <c r="SE400" s="56"/>
      <c r="SF400" s="56"/>
      <c r="SG400" s="56"/>
      <c r="SH400" s="56"/>
      <c r="SI400" s="56"/>
      <c r="SJ400" s="56"/>
      <c r="SK400" s="56"/>
      <c r="SL400" s="56"/>
      <c r="SM400" s="56"/>
      <c r="SN400" s="56"/>
      <c r="SO400" s="56"/>
      <c r="SP400" s="56"/>
      <c r="SQ400" s="56"/>
      <c r="SR400" s="56"/>
      <c r="SS400" s="56"/>
      <c r="ST400" s="56"/>
      <c r="SU400" s="56"/>
      <c r="SV400" s="56"/>
      <c r="SW400" s="56"/>
      <c r="SX400" s="56"/>
      <c r="SY400" s="56"/>
      <c r="SZ400" s="56"/>
      <c r="TA400" s="56"/>
      <c r="TB400" s="56"/>
      <c r="TC400" s="56"/>
      <c r="TD400" s="56"/>
      <c r="TE400" s="56"/>
      <c r="TF400" s="56"/>
      <c r="TG400" s="56"/>
      <c r="TH400" s="56"/>
      <c r="TI400" s="56"/>
      <c r="TJ400" s="56"/>
      <c r="TK400" s="56"/>
      <c r="TL400" s="56"/>
      <c r="TM400" s="56"/>
      <c r="TN400" s="56"/>
      <c r="TO400" s="56"/>
      <c r="TP400" s="56"/>
      <c r="TQ400" s="56"/>
      <c r="TR400" s="56"/>
      <c r="TS400" s="56"/>
      <c r="TT400" s="56"/>
      <c r="TU400" s="56"/>
      <c r="TV400" s="56"/>
      <c r="TW400" s="56"/>
      <c r="TX400" s="56"/>
      <c r="TY400" s="56"/>
      <c r="TZ400" s="56"/>
      <c r="UA400" s="56"/>
      <c r="UB400" s="56"/>
      <c r="UC400" s="56"/>
      <c r="UD400" s="56"/>
      <c r="UE400" s="56"/>
      <c r="UF400" s="56"/>
      <c r="UG400" s="56"/>
      <c r="UH400" s="56"/>
      <c r="UI400" s="56"/>
      <c r="UJ400" s="56"/>
      <c r="UK400" s="56"/>
      <c r="UL400" s="56"/>
      <c r="UM400" s="56"/>
      <c r="UN400" s="56"/>
      <c r="UO400" s="56"/>
      <c r="UP400" s="56"/>
      <c r="UQ400" s="56"/>
      <c r="UR400" s="56"/>
      <c r="US400" s="56"/>
      <c r="UT400" s="56"/>
      <c r="UU400" s="56"/>
      <c r="UV400" s="56"/>
      <c r="UW400" s="56"/>
      <c r="UX400" s="56"/>
      <c r="UY400" s="56"/>
      <c r="UZ400" s="56"/>
      <c r="VA400" s="56"/>
      <c r="VB400" s="56"/>
      <c r="VC400" s="56"/>
      <c r="VD400" s="56"/>
      <c r="VE400" s="56"/>
      <c r="VF400" s="56"/>
      <c r="VG400" s="56"/>
      <c r="VH400" s="56"/>
      <c r="VI400" s="56"/>
      <c r="VJ400" s="56"/>
      <c r="VK400" s="56"/>
      <c r="VL400" s="56"/>
      <c r="VM400" s="56"/>
      <c r="VN400" s="56"/>
      <c r="VO400" s="56"/>
      <c r="VP400" s="56"/>
      <c r="VQ400" s="56"/>
      <c r="VR400" s="56"/>
      <c r="VS400" s="56"/>
      <c r="VT400" s="56"/>
      <c r="VU400" s="56"/>
      <c r="VV400" s="56"/>
      <c r="VW400" s="56"/>
      <c r="VX400" s="56"/>
      <c r="VY400" s="56"/>
      <c r="VZ400" s="56"/>
      <c r="WA400" s="56"/>
      <c r="WB400" s="56"/>
      <c r="WC400" s="56"/>
      <c r="WD400" s="56"/>
      <c r="WE400" s="56"/>
      <c r="WF400" s="56"/>
      <c r="WG400" s="56"/>
      <c r="WH400" s="56"/>
      <c r="WI400" s="56"/>
      <c r="WJ400" s="56"/>
      <c r="WK400" s="56"/>
      <c r="WL400" s="56"/>
      <c r="WM400" s="56"/>
      <c r="WN400" s="56"/>
      <c r="WO400" s="56"/>
      <c r="WP400" s="56"/>
      <c r="WQ400" s="56"/>
      <c r="WR400" s="56"/>
      <c r="WS400" s="56"/>
      <c r="WT400" s="56"/>
      <c r="WU400" s="56"/>
      <c r="WV400" s="56"/>
      <c r="WW400" s="56"/>
      <c r="WX400" s="56"/>
      <c r="WY400" s="56"/>
      <c r="WZ400" s="56"/>
      <c r="XA400" s="56"/>
      <c r="XB400" s="56"/>
      <c r="XC400" s="56"/>
      <c r="XD400" s="56"/>
      <c r="XE400" s="56"/>
      <c r="XF400" s="56"/>
      <c r="XG400" s="56"/>
      <c r="XH400" s="56"/>
      <c r="XI400" s="56"/>
      <c r="XJ400" s="56"/>
      <c r="XK400" s="56"/>
      <c r="XL400" s="56"/>
      <c r="XM400" s="56"/>
      <c r="XN400" s="56"/>
      <c r="XO400" s="56"/>
      <c r="XP400" s="56"/>
      <c r="XQ400" s="56"/>
      <c r="XR400" s="56"/>
      <c r="XS400" s="56"/>
      <c r="XT400" s="56"/>
      <c r="XU400" s="56"/>
      <c r="XV400" s="56"/>
      <c r="XW400" s="56"/>
      <c r="XX400" s="56"/>
      <c r="XY400" s="56"/>
      <c r="XZ400" s="56"/>
      <c r="YA400" s="56"/>
      <c r="YB400" s="56"/>
      <c r="YC400" s="56"/>
      <c r="YD400" s="56"/>
      <c r="YE400" s="56"/>
      <c r="YF400" s="56"/>
      <c r="YG400" s="56"/>
      <c r="YH400" s="56"/>
      <c r="YI400" s="56"/>
      <c r="YJ400" s="56"/>
      <c r="YK400" s="56"/>
      <c r="YL400" s="56"/>
      <c r="YM400" s="56"/>
      <c r="YN400" s="56"/>
      <c r="YO400" s="56"/>
      <c r="YP400" s="56"/>
      <c r="YQ400" s="56"/>
      <c r="YR400" s="56"/>
      <c r="YS400" s="56"/>
      <c r="YT400" s="56"/>
      <c r="YU400" s="56"/>
      <c r="YV400" s="56"/>
      <c r="YW400" s="56"/>
      <c r="YX400" s="56"/>
      <c r="YY400" s="56"/>
      <c r="YZ400" s="56"/>
      <c r="ZA400" s="56"/>
      <c r="ZB400" s="56"/>
      <c r="ZC400" s="56"/>
      <c r="ZD400" s="56"/>
      <c r="ZE400" s="56"/>
      <c r="ZF400" s="56"/>
      <c r="ZG400" s="56"/>
      <c r="ZH400" s="56"/>
      <c r="ZI400" s="56"/>
      <c r="ZJ400" s="56"/>
      <c r="ZK400" s="56"/>
      <c r="ZL400" s="56"/>
      <c r="ZM400" s="56"/>
      <c r="ZN400" s="56"/>
      <c r="ZO400" s="56"/>
      <c r="ZP400" s="56"/>
      <c r="ZQ400" s="56"/>
      <c r="ZR400" s="56"/>
      <c r="ZS400" s="56"/>
      <c r="ZT400" s="56"/>
      <c r="ZU400" s="56"/>
      <c r="ZV400" s="56"/>
      <c r="ZW400" s="56"/>
      <c r="ZX400" s="56"/>
      <c r="ZY400" s="56"/>
      <c r="ZZ400" s="56"/>
      <c r="AAA400" s="56"/>
      <c r="AAB400" s="56"/>
      <c r="AAC400" s="56"/>
      <c r="AAD400" s="56"/>
      <c r="AAE400" s="56"/>
      <c r="AAF400" s="56"/>
      <c r="AAG400" s="56"/>
      <c r="AAH400" s="56"/>
      <c r="AAI400" s="56"/>
      <c r="AAJ400" s="56"/>
      <c r="AAK400" s="56"/>
      <c r="AAL400" s="56"/>
      <c r="AAM400" s="56"/>
      <c r="AAN400" s="56"/>
      <c r="AAO400" s="56"/>
      <c r="AAP400" s="56"/>
      <c r="AAQ400" s="56"/>
      <c r="AAR400" s="56"/>
      <c r="AAS400" s="56"/>
      <c r="AAT400" s="56"/>
      <c r="AAU400" s="56"/>
      <c r="AAV400" s="56"/>
      <c r="AAW400" s="56"/>
      <c r="AAX400" s="56"/>
      <c r="AAY400" s="56"/>
      <c r="AAZ400" s="56"/>
      <c r="ABA400" s="56"/>
      <c r="ABB400" s="56"/>
      <c r="ABC400" s="56"/>
      <c r="ABD400" s="56"/>
      <c r="ABE400" s="56"/>
      <c r="ABF400" s="56"/>
      <c r="ABG400" s="56"/>
      <c r="ABH400" s="56"/>
      <c r="ABI400" s="56"/>
      <c r="ABJ400" s="56"/>
      <c r="ABK400" s="56"/>
      <c r="ABL400" s="56"/>
      <c r="ABM400" s="56"/>
      <c r="ABN400" s="56"/>
      <c r="ABO400" s="56"/>
      <c r="ABP400" s="56"/>
      <c r="ABQ400" s="56"/>
      <c r="ABR400" s="56"/>
      <c r="ABS400" s="56"/>
      <c r="ABT400" s="56"/>
      <c r="ABU400" s="56"/>
      <c r="ABV400" s="56"/>
      <c r="ABW400" s="56"/>
      <c r="ABX400" s="56"/>
      <c r="ABY400" s="56"/>
      <c r="ABZ400" s="56"/>
      <c r="ACA400" s="56"/>
      <c r="ACB400" s="56"/>
      <c r="ACC400" s="56"/>
      <c r="ACD400" s="56"/>
      <c r="ACE400" s="56"/>
      <c r="ACF400" s="56"/>
      <c r="ACG400" s="56"/>
      <c r="ACH400" s="56"/>
      <c r="ACI400" s="56"/>
      <c r="ACJ400" s="56"/>
      <c r="ACK400" s="56"/>
      <c r="ACL400" s="56"/>
      <c r="ACM400" s="56"/>
      <c r="ACN400" s="56"/>
      <c r="ACO400" s="56"/>
      <c r="ACP400" s="56"/>
      <c r="ACQ400" s="56"/>
      <c r="ACR400" s="56"/>
      <c r="ACS400" s="56"/>
      <c r="ACT400" s="56"/>
      <c r="ACU400" s="56"/>
      <c r="ACV400" s="56"/>
      <c r="ACW400" s="56"/>
      <c r="ACX400" s="56"/>
      <c r="ACY400" s="56"/>
      <c r="ACZ400" s="56"/>
      <c r="ADA400" s="56"/>
      <c r="ADB400" s="56"/>
      <c r="ADC400" s="56"/>
      <c r="ADD400" s="56"/>
      <c r="ADE400" s="56"/>
      <c r="ADF400" s="56"/>
      <c r="ADG400" s="56"/>
      <c r="ADH400" s="56"/>
      <c r="ADI400" s="56"/>
      <c r="ADJ400" s="56"/>
      <c r="ADK400" s="56"/>
      <c r="ADL400" s="56"/>
      <c r="ADM400" s="56"/>
      <c r="ADN400" s="56"/>
      <c r="ADO400" s="56"/>
      <c r="ADP400" s="56"/>
      <c r="ADQ400" s="56"/>
      <c r="ADR400" s="56"/>
      <c r="ADS400" s="56"/>
      <c r="ADT400" s="56"/>
      <c r="ADU400" s="56"/>
      <c r="ADV400" s="56"/>
      <c r="ADW400" s="56"/>
      <c r="ADX400" s="56"/>
      <c r="ADY400" s="56"/>
      <c r="ADZ400" s="56"/>
      <c r="AEA400" s="56"/>
      <c r="AEB400" s="56"/>
      <c r="AEC400" s="56"/>
      <c r="AED400" s="56"/>
      <c r="AEE400" s="56"/>
      <c r="AEF400" s="56"/>
      <c r="AEG400" s="56"/>
      <c r="AEH400" s="56"/>
      <c r="AEI400" s="56"/>
      <c r="AEJ400" s="56"/>
      <c r="AEK400" s="56"/>
      <c r="AEL400" s="56"/>
      <c r="AEM400" s="56"/>
      <c r="AEN400" s="56"/>
      <c r="AEO400" s="56"/>
      <c r="AEP400" s="56"/>
      <c r="AEQ400" s="56"/>
      <c r="AER400" s="56"/>
      <c r="AES400" s="56"/>
      <c r="AET400" s="56"/>
      <c r="AEU400" s="56"/>
      <c r="AEV400" s="56"/>
      <c r="AEW400" s="56"/>
      <c r="AEX400" s="56"/>
      <c r="AEY400" s="56"/>
      <c r="AEZ400" s="56"/>
      <c r="AFA400" s="56"/>
      <c r="AFB400" s="56"/>
      <c r="AFC400" s="56"/>
      <c r="AFD400" s="56"/>
      <c r="AFE400" s="56"/>
      <c r="AFF400" s="56"/>
      <c r="AFG400" s="56"/>
      <c r="AFH400" s="56"/>
      <c r="AFI400" s="56"/>
      <c r="AFJ400" s="56"/>
      <c r="AFK400" s="56"/>
      <c r="AFL400" s="56"/>
      <c r="AFM400" s="56"/>
      <c r="AFN400" s="56"/>
      <c r="AFO400" s="56"/>
      <c r="AFP400" s="56"/>
      <c r="AFQ400" s="56"/>
      <c r="AFR400" s="56"/>
      <c r="AFS400" s="56"/>
      <c r="AFT400" s="56"/>
      <c r="AFU400" s="56"/>
      <c r="AFV400" s="56"/>
      <c r="AFW400" s="56"/>
      <c r="AFX400" s="56"/>
      <c r="AFY400" s="56"/>
      <c r="AFZ400" s="56"/>
      <c r="AGA400" s="56"/>
      <c r="AGB400" s="56"/>
      <c r="AGC400" s="56"/>
      <c r="AGD400" s="56"/>
      <c r="AGE400" s="56"/>
      <c r="AGF400" s="56"/>
      <c r="AGG400" s="56"/>
      <c r="AGH400" s="56"/>
      <c r="AGI400" s="56"/>
      <c r="AGJ400" s="56"/>
      <c r="AGK400" s="56"/>
      <c r="AGL400" s="56"/>
      <c r="AGM400" s="56"/>
      <c r="AGN400" s="56"/>
      <c r="AGO400" s="56"/>
      <c r="AGP400" s="56"/>
      <c r="AGQ400" s="56"/>
      <c r="AGR400" s="56"/>
      <c r="AGS400" s="56"/>
      <c r="AGT400" s="56"/>
      <c r="AGU400" s="56"/>
      <c r="AGV400" s="56"/>
      <c r="AGW400" s="56"/>
      <c r="AGX400" s="56"/>
      <c r="AGY400" s="56"/>
      <c r="AGZ400" s="56"/>
      <c r="AHA400" s="56"/>
      <c r="AHB400" s="56"/>
      <c r="AHC400" s="56"/>
      <c r="AHD400" s="56"/>
      <c r="AHE400" s="56"/>
      <c r="AHF400" s="56"/>
      <c r="AHG400" s="56"/>
      <c r="AHH400" s="56"/>
      <c r="AHI400" s="56"/>
      <c r="AHJ400" s="56"/>
      <c r="AHK400" s="56"/>
      <c r="AHL400" s="56"/>
      <c r="AHM400" s="56"/>
      <c r="AHN400" s="56"/>
      <c r="AHO400" s="56"/>
      <c r="AHP400" s="56"/>
      <c r="AHQ400" s="56"/>
      <c r="AHR400" s="56"/>
      <c r="AHS400" s="56"/>
      <c r="AHT400" s="56"/>
      <c r="AHU400" s="56"/>
      <c r="AHV400" s="56"/>
      <c r="AHW400" s="56"/>
      <c r="AHX400" s="56"/>
      <c r="AHY400" s="56"/>
      <c r="AHZ400" s="56"/>
      <c r="AIA400" s="56"/>
      <c r="AIB400" s="56"/>
      <c r="AIC400" s="56"/>
      <c r="AID400" s="56"/>
      <c r="AIE400" s="56"/>
      <c r="AIF400" s="56"/>
      <c r="AIG400" s="56"/>
      <c r="AIH400" s="56"/>
      <c r="AII400" s="56"/>
      <c r="AIJ400" s="56"/>
      <c r="AIK400" s="56"/>
      <c r="AIL400" s="56"/>
      <c r="AIM400" s="56"/>
      <c r="AIN400" s="56"/>
      <c r="AIO400" s="56"/>
      <c r="AIP400" s="56"/>
      <c r="AIQ400" s="56"/>
      <c r="AIR400" s="56"/>
      <c r="AIS400" s="56"/>
      <c r="AIT400" s="56"/>
      <c r="AIU400" s="56"/>
      <c r="AIV400" s="56"/>
      <c r="AIW400" s="56"/>
      <c r="AIX400" s="56"/>
      <c r="AIY400" s="56"/>
      <c r="AIZ400" s="56"/>
      <c r="AJA400" s="56"/>
      <c r="AJB400" s="56"/>
      <c r="AJC400" s="56"/>
      <c r="AJD400" s="56"/>
      <c r="AJE400" s="56"/>
      <c r="AJF400" s="56"/>
      <c r="AJG400" s="56"/>
      <c r="AJH400" s="56"/>
      <c r="AJI400" s="56"/>
      <c r="AJJ400" s="56"/>
      <c r="AJK400" s="56"/>
      <c r="AJL400" s="56"/>
      <c r="AJM400" s="56"/>
      <c r="AJN400" s="56"/>
      <c r="AJO400" s="56"/>
      <c r="AJP400" s="56"/>
      <c r="AJQ400" s="56"/>
      <c r="AJR400" s="56"/>
      <c r="AJS400" s="56"/>
      <c r="AJT400" s="56"/>
      <c r="AJU400" s="56"/>
      <c r="AJV400" s="56"/>
      <c r="AJW400" s="56"/>
      <c r="AJX400" s="56"/>
      <c r="AJY400" s="56"/>
      <c r="AJZ400" s="56"/>
      <c r="AKA400" s="56"/>
      <c r="AKB400" s="56"/>
      <c r="AKC400" s="56"/>
      <c r="AKD400" s="56"/>
      <c r="AKE400" s="56"/>
      <c r="AKF400" s="56"/>
      <c r="AKG400" s="56"/>
      <c r="AKH400" s="56"/>
      <c r="AKI400" s="56"/>
      <c r="AKJ400" s="56"/>
      <c r="AKK400" s="56"/>
      <c r="AKL400" s="56"/>
      <c r="AKM400" s="56"/>
      <c r="AKN400" s="56"/>
      <c r="AKO400" s="56"/>
      <c r="AKP400" s="56"/>
      <c r="AKQ400" s="56"/>
      <c r="AKR400" s="56"/>
      <c r="AKS400" s="56"/>
      <c r="AKT400" s="56"/>
      <c r="AKU400" s="56"/>
      <c r="AKV400" s="56"/>
      <c r="AKW400" s="56"/>
      <c r="AKX400" s="56"/>
      <c r="AKY400" s="56"/>
      <c r="AKZ400" s="56"/>
      <c r="ALA400" s="56"/>
      <c r="ALB400" s="56"/>
      <c r="ALC400" s="56"/>
      <c r="ALD400" s="56"/>
      <c r="ALE400" s="56"/>
      <c r="ALF400" s="56"/>
      <c r="ALG400" s="56"/>
      <c r="ALH400" s="56"/>
      <c r="ALI400" s="56"/>
      <c r="ALJ400" s="56"/>
      <c r="ALK400" s="56"/>
      <c r="ALL400" s="56"/>
      <c r="ALM400" s="56"/>
      <c r="ALN400" s="56"/>
      <c r="ALO400" s="56"/>
      <c r="ALP400" s="56"/>
      <c r="ALQ400" s="56"/>
      <c r="ALR400" s="56"/>
      <c r="ALS400" s="56"/>
      <c r="ALT400" s="56"/>
      <c r="ALU400" s="56"/>
      <c r="ALV400" s="56"/>
      <c r="ALW400" s="56"/>
      <c r="ALX400" s="56"/>
      <c r="ALY400" s="56"/>
      <c r="ALZ400" s="56"/>
      <c r="AMA400" s="56"/>
      <c r="AMB400" s="56"/>
      <c r="AMC400" s="56"/>
      <c r="AMD400" s="56"/>
      <c r="AME400" s="56"/>
      <c r="AMF400" s="56"/>
      <c r="AMG400" s="56"/>
      <c r="AMH400" s="56"/>
      <c r="AMI400" s="56"/>
      <c r="AMJ400" s="56"/>
      <c r="AMK400" s="56"/>
      <c r="AML400" s="56"/>
      <c r="AMM400" s="56"/>
      <c r="AMN400" s="56"/>
      <c r="AMO400" s="56"/>
      <c r="AMP400" s="56"/>
      <c r="AMQ400" s="56"/>
      <c r="AMR400" s="56"/>
      <c r="AMS400" s="56"/>
      <c r="AMT400" s="56"/>
      <c r="AMU400" s="56"/>
      <c r="AMV400" s="56"/>
      <c r="AMW400" s="56"/>
      <c r="AMX400" s="56"/>
      <c r="AMY400" s="56"/>
      <c r="AMZ400" s="56"/>
      <c r="ANA400" s="56"/>
      <c r="ANB400" s="56"/>
      <c r="ANC400" s="56"/>
      <c r="AND400" s="56"/>
      <c r="ANE400" s="56"/>
      <c r="ANF400" s="56"/>
      <c r="ANG400" s="56"/>
      <c r="ANH400" s="56"/>
      <c r="ANI400" s="56"/>
      <c r="ANJ400" s="56"/>
      <c r="ANK400" s="56"/>
      <c r="ANL400" s="56"/>
      <c r="ANM400" s="56"/>
      <c r="ANN400" s="56"/>
      <c r="ANO400" s="56"/>
      <c r="ANP400" s="56"/>
      <c r="ANQ400" s="56"/>
      <c r="ANR400" s="56"/>
      <c r="ANS400" s="56"/>
      <c r="ANT400" s="56"/>
      <c r="ANU400" s="56"/>
      <c r="ANV400" s="56"/>
      <c r="ANW400" s="56"/>
      <c r="ANX400" s="56"/>
      <c r="ANY400" s="56"/>
      <c r="ANZ400" s="56"/>
      <c r="AOA400" s="56"/>
      <c r="AOB400" s="56"/>
      <c r="AOC400" s="56"/>
      <c r="AOD400" s="56"/>
      <c r="AOE400" s="56"/>
      <c r="AOF400" s="56"/>
      <c r="AOG400" s="56"/>
      <c r="AOH400" s="56"/>
      <c r="AOI400" s="56"/>
      <c r="AOJ400" s="56"/>
      <c r="AOK400" s="56"/>
      <c r="AOL400" s="56"/>
      <c r="AOM400" s="56"/>
      <c r="AON400" s="56"/>
      <c r="AOO400" s="56"/>
      <c r="AOP400" s="56"/>
      <c r="AOQ400" s="56"/>
      <c r="AOR400" s="56"/>
      <c r="AOS400" s="56"/>
      <c r="AOT400" s="56"/>
      <c r="AOU400" s="56"/>
      <c r="AOV400" s="56"/>
      <c r="AOW400" s="56"/>
      <c r="AOX400" s="56"/>
      <c r="AOY400" s="56"/>
      <c r="AOZ400" s="56"/>
      <c r="APA400" s="56"/>
      <c r="APB400" s="56"/>
      <c r="APC400" s="56"/>
      <c r="APD400" s="56"/>
      <c r="APE400" s="56"/>
      <c r="APF400" s="56"/>
      <c r="APG400" s="56"/>
      <c r="APH400" s="56"/>
      <c r="API400" s="56"/>
      <c r="APJ400" s="56"/>
      <c r="APK400" s="56"/>
      <c r="APL400" s="56"/>
      <c r="APM400" s="56"/>
      <c r="APN400" s="56"/>
      <c r="APO400" s="56"/>
      <c r="APP400" s="56"/>
      <c r="APQ400" s="56"/>
      <c r="APR400" s="56"/>
      <c r="APS400" s="56"/>
      <c r="APT400" s="56"/>
      <c r="APU400" s="56"/>
      <c r="APV400" s="56"/>
      <c r="APW400" s="56"/>
      <c r="APX400" s="56"/>
      <c r="APY400" s="56"/>
      <c r="APZ400" s="56"/>
      <c r="AQA400" s="56"/>
      <c r="AQB400" s="56"/>
      <c r="AQC400" s="56"/>
      <c r="AQD400" s="56"/>
      <c r="AQE400" s="56"/>
      <c r="AQF400" s="56"/>
      <c r="AQG400" s="56"/>
      <c r="AQH400" s="56"/>
      <c r="AQI400" s="56"/>
      <c r="AQJ400" s="56"/>
      <c r="AQK400" s="56"/>
      <c r="AQL400" s="56"/>
      <c r="AQM400" s="56"/>
      <c r="AQN400" s="56"/>
      <c r="AQO400" s="56"/>
      <c r="AQP400" s="56"/>
      <c r="AQQ400" s="56"/>
      <c r="AQR400" s="56"/>
      <c r="AQS400" s="56"/>
      <c r="AQT400" s="56"/>
      <c r="AQU400" s="56"/>
      <c r="AQV400" s="56"/>
      <c r="AQW400" s="56"/>
      <c r="AQX400" s="56"/>
      <c r="AQY400" s="56"/>
      <c r="AQZ400" s="56"/>
      <c r="ARA400" s="56"/>
      <c r="ARB400" s="56"/>
      <c r="ARC400" s="56"/>
      <c r="ARD400" s="56"/>
      <c r="ARE400" s="56"/>
      <c r="ARF400" s="56"/>
      <c r="ARG400" s="56"/>
      <c r="ARH400" s="56"/>
      <c r="ARI400" s="56"/>
      <c r="ARJ400" s="56"/>
      <c r="ARK400" s="56"/>
      <c r="ARL400" s="56"/>
      <c r="ARM400" s="56"/>
      <c r="ARN400" s="56"/>
      <c r="ARO400" s="56"/>
      <c r="ARP400" s="56"/>
      <c r="ARQ400" s="56"/>
      <c r="ARR400" s="56"/>
      <c r="ARS400" s="56"/>
      <c r="ART400" s="56"/>
      <c r="ARU400" s="56"/>
      <c r="ARV400" s="56"/>
      <c r="ARW400" s="56"/>
      <c r="ARX400" s="56"/>
      <c r="ARY400" s="56"/>
      <c r="ARZ400" s="56"/>
      <c r="ASA400" s="56"/>
      <c r="ASB400" s="56"/>
      <c r="ASC400" s="56"/>
      <c r="ASD400" s="56"/>
      <c r="ASE400" s="56"/>
      <c r="ASF400" s="56"/>
      <c r="ASG400" s="56"/>
      <c r="ASH400" s="56"/>
      <c r="ASI400" s="56"/>
      <c r="ASJ400" s="56"/>
      <c r="ASK400" s="56"/>
      <c r="ASL400" s="56"/>
      <c r="ASM400" s="56"/>
      <c r="ASN400" s="56"/>
      <c r="ASO400" s="56"/>
      <c r="ASP400" s="56"/>
      <c r="ASQ400" s="56"/>
      <c r="ASR400" s="56"/>
      <c r="ASS400" s="56"/>
      <c r="AST400" s="56"/>
      <c r="ASU400" s="56"/>
      <c r="ASV400" s="56"/>
      <c r="ASW400" s="56"/>
      <c r="ASX400" s="56"/>
      <c r="ASY400" s="56"/>
      <c r="ASZ400" s="56"/>
      <c r="ATA400" s="56"/>
      <c r="ATB400" s="56"/>
      <c r="ATC400" s="56"/>
      <c r="ATD400" s="56"/>
      <c r="ATE400" s="56"/>
      <c r="ATF400" s="56"/>
      <c r="ATG400" s="56"/>
      <c r="ATH400" s="56"/>
      <c r="ATI400" s="56"/>
      <c r="ATJ400" s="56"/>
      <c r="ATK400" s="56"/>
      <c r="ATL400" s="56"/>
      <c r="ATM400" s="56"/>
      <c r="ATN400" s="56"/>
      <c r="ATO400" s="56"/>
      <c r="ATP400" s="56"/>
      <c r="ATQ400" s="56"/>
      <c r="ATR400" s="56"/>
      <c r="ATS400" s="56"/>
      <c r="ATT400" s="56"/>
      <c r="ATU400" s="56"/>
      <c r="ATV400" s="56"/>
      <c r="ATW400" s="56"/>
      <c r="ATX400" s="56"/>
      <c r="ATY400" s="56"/>
      <c r="ATZ400" s="56"/>
      <c r="AUA400" s="56"/>
      <c r="AUB400" s="56"/>
      <c r="AUC400" s="56"/>
      <c r="AUD400" s="56"/>
      <c r="AUE400" s="56"/>
      <c r="AUF400" s="56"/>
      <c r="AUG400" s="56"/>
      <c r="AUH400" s="56"/>
      <c r="AUI400" s="56"/>
      <c r="AUJ400" s="56"/>
      <c r="AUK400" s="56"/>
      <c r="AUL400" s="56"/>
      <c r="AUM400" s="56"/>
      <c r="AUN400" s="56"/>
      <c r="AUO400" s="56"/>
      <c r="AUP400" s="56"/>
      <c r="AUQ400" s="56"/>
      <c r="AUR400" s="56"/>
      <c r="AUS400" s="56"/>
      <c r="AUT400" s="56"/>
      <c r="AUU400" s="56"/>
      <c r="AUV400" s="56"/>
      <c r="AUW400" s="56"/>
      <c r="AUX400" s="56"/>
      <c r="AUY400" s="56"/>
      <c r="AUZ400" s="56"/>
      <c r="AVA400" s="56"/>
      <c r="AVB400" s="56"/>
      <c r="AVC400" s="56"/>
      <c r="AVD400" s="56"/>
      <c r="AVE400" s="56"/>
      <c r="AVF400" s="56"/>
      <c r="AVG400" s="56"/>
      <c r="AVH400" s="56"/>
      <c r="AVI400" s="56"/>
      <c r="AVJ400" s="56"/>
      <c r="AVK400" s="56"/>
      <c r="AVL400" s="56"/>
      <c r="AVM400" s="56"/>
      <c r="AVN400" s="56"/>
      <c r="AVO400" s="56"/>
      <c r="AVP400" s="56"/>
      <c r="AVQ400" s="56"/>
      <c r="AVR400" s="56"/>
      <c r="AVS400" s="56"/>
      <c r="AVT400" s="56"/>
      <c r="AVU400" s="56"/>
      <c r="AVV400" s="56"/>
      <c r="AVW400" s="56"/>
      <c r="AVX400" s="56"/>
      <c r="AVY400" s="56"/>
      <c r="AVZ400" s="56"/>
      <c r="AWA400" s="56"/>
      <c r="AWB400" s="56"/>
      <c r="AWC400" s="56"/>
      <c r="AWD400" s="56"/>
      <c r="AWE400" s="56"/>
      <c r="AWF400" s="56"/>
      <c r="AWG400" s="56"/>
      <c r="AWH400" s="56"/>
      <c r="AWI400" s="56"/>
      <c r="AWJ400" s="56"/>
      <c r="AWK400" s="56"/>
      <c r="AWL400" s="56"/>
      <c r="AWM400" s="56"/>
      <c r="AWN400" s="56"/>
      <c r="AWO400" s="56"/>
      <c r="AWP400" s="56"/>
      <c r="AWQ400" s="56"/>
      <c r="AWR400" s="56"/>
      <c r="AWS400" s="56"/>
      <c r="AWT400" s="56"/>
      <c r="AWU400" s="56"/>
      <c r="AWV400" s="56"/>
      <c r="AWW400" s="56"/>
      <c r="AWX400" s="56"/>
      <c r="AWY400" s="56"/>
      <c r="AWZ400" s="56"/>
      <c r="AXA400" s="56"/>
      <c r="AXB400" s="56"/>
      <c r="AXC400" s="56"/>
      <c r="AXD400" s="56"/>
      <c r="AXE400" s="56"/>
      <c r="AXF400" s="56"/>
      <c r="AXG400" s="56"/>
      <c r="AXH400" s="56"/>
      <c r="AXI400" s="56"/>
      <c r="AXJ400" s="56"/>
      <c r="AXK400" s="56"/>
      <c r="AXL400" s="56"/>
      <c r="AXM400" s="56"/>
      <c r="AXN400" s="56"/>
      <c r="AXO400" s="56"/>
      <c r="AXP400" s="56"/>
      <c r="AXQ400" s="56"/>
      <c r="AXR400" s="56"/>
      <c r="AXS400" s="56"/>
      <c r="AXT400" s="56"/>
      <c r="AXU400" s="56"/>
      <c r="AXV400" s="56"/>
      <c r="AXW400" s="56"/>
      <c r="AXX400" s="56"/>
      <c r="AXY400" s="56"/>
      <c r="AXZ400" s="56"/>
      <c r="AYA400" s="56"/>
      <c r="AYB400" s="56"/>
      <c r="AYC400" s="56"/>
      <c r="AYD400" s="56"/>
      <c r="AYE400" s="56"/>
      <c r="AYF400" s="56"/>
      <c r="AYG400" s="56"/>
      <c r="AYH400" s="56"/>
      <c r="AYI400" s="56"/>
      <c r="AYJ400" s="56"/>
      <c r="AYK400" s="56"/>
      <c r="AYL400" s="56"/>
      <c r="AYM400" s="56"/>
      <c r="AYN400" s="56"/>
      <c r="AYO400" s="56"/>
      <c r="AYP400" s="56"/>
      <c r="AYQ400" s="56"/>
      <c r="AYR400" s="56"/>
      <c r="AYS400" s="56"/>
      <c r="AYT400" s="56"/>
      <c r="AYU400" s="56"/>
      <c r="AYV400" s="56"/>
      <c r="AYW400" s="56"/>
      <c r="AYX400" s="56"/>
      <c r="AYY400" s="56"/>
      <c r="AYZ400" s="56"/>
      <c r="AZA400" s="56"/>
      <c r="AZB400" s="56"/>
      <c r="AZC400" s="56"/>
      <c r="AZD400" s="56"/>
      <c r="AZE400" s="56"/>
      <c r="AZF400" s="56"/>
      <c r="AZG400" s="56"/>
      <c r="AZH400" s="56"/>
      <c r="AZI400" s="56"/>
      <c r="AZJ400" s="56"/>
      <c r="AZK400" s="56"/>
      <c r="AZL400" s="56"/>
      <c r="AZM400" s="56"/>
      <c r="AZN400" s="56"/>
      <c r="AZO400" s="56"/>
      <c r="AZP400" s="56"/>
      <c r="AZQ400" s="56"/>
      <c r="AZR400" s="56"/>
      <c r="AZS400" s="56"/>
      <c r="AZT400" s="56"/>
      <c r="AZU400" s="56"/>
      <c r="AZV400" s="56"/>
      <c r="AZW400" s="56"/>
      <c r="AZX400" s="56"/>
      <c r="AZY400" s="56"/>
      <c r="AZZ400" s="56"/>
      <c r="BAA400" s="56"/>
      <c r="BAB400" s="56"/>
      <c r="BAC400" s="56"/>
      <c r="BAD400" s="56"/>
      <c r="BAE400" s="56"/>
      <c r="BAF400" s="56"/>
      <c r="BAG400" s="56"/>
      <c r="BAH400" s="56"/>
      <c r="BAI400" s="56"/>
      <c r="BAJ400" s="56"/>
      <c r="BAK400" s="56"/>
      <c r="BAL400" s="56"/>
      <c r="BAM400" s="56"/>
      <c r="BAN400" s="56"/>
      <c r="BAO400" s="56"/>
      <c r="BAP400" s="56"/>
      <c r="BAQ400" s="56"/>
      <c r="BAR400" s="56"/>
      <c r="BAS400" s="56"/>
      <c r="BAT400" s="56"/>
      <c r="BAU400" s="56"/>
      <c r="BAV400" s="56"/>
      <c r="BAW400" s="56"/>
      <c r="BAX400" s="56"/>
      <c r="BAY400" s="56"/>
      <c r="BAZ400" s="56"/>
      <c r="BBA400" s="56"/>
      <c r="BBB400" s="56"/>
      <c r="BBC400" s="56"/>
      <c r="BBD400" s="56"/>
      <c r="BBE400" s="56"/>
      <c r="BBF400" s="56"/>
      <c r="BBG400" s="56"/>
      <c r="BBH400" s="56"/>
      <c r="BBI400" s="56"/>
      <c r="BBJ400" s="56"/>
      <c r="BBK400" s="56"/>
      <c r="BBL400" s="56"/>
      <c r="BBM400" s="56"/>
      <c r="BBN400" s="56"/>
      <c r="BBO400" s="56"/>
      <c r="BBP400" s="56"/>
      <c r="BBQ400" s="56"/>
      <c r="BBR400" s="56"/>
      <c r="BBS400" s="56"/>
      <c r="BBT400" s="56"/>
      <c r="BBU400" s="56"/>
      <c r="BBV400" s="56"/>
      <c r="BBW400" s="56"/>
      <c r="BBX400" s="56"/>
      <c r="BBY400" s="56"/>
      <c r="BBZ400" s="56"/>
      <c r="BCA400" s="56"/>
      <c r="BCB400" s="56"/>
      <c r="BCC400" s="56"/>
      <c r="BCD400" s="56"/>
      <c r="BCE400" s="56"/>
      <c r="BCF400" s="56"/>
      <c r="BCG400" s="56"/>
      <c r="BCH400" s="56"/>
      <c r="BCI400" s="56"/>
      <c r="BCJ400" s="56"/>
      <c r="BCK400" s="56"/>
      <c r="BCL400" s="56"/>
      <c r="BCM400" s="56"/>
      <c r="BCN400" s="56"/>
      <c r="BCO400" s="56"/>
      <c r="BCP400" s="56"/>
      <c r="BCQ400" s="56"/>
      <c r="BCR400" s="56"/>
      <c r="BCS400" s="56"/>
      <c r="BCT400" s="56"/>
      <c r="BCU400" s="56"/>
      <c r="BCV400" s="56"/>
      <c r="BCW400" s="56"/>
      <c r="BCX400" s="56"/>
      <c r="BCY400" s="56"/>
      <c r="BCZ400" s="56"/>
      <c r="BDA400" s="56"/>
      <c r="BDB400" s="56"/>
      <c r="BDC400" s="56"/>
      <c r="BDD400" s="56"/>
      <c r="BDE400" s="56"/>
      <c r="BDF400" s="56"/>
      <c r="BDG400" s="56"/>
      <c r="BDH400" s="56"/>
      <c r="BDI400" s="56"/>
      <c r="BDJ400" s="56"/>
      <c r="BDK400" s="56"/>
      <c r="BDL400" s="56"/>
      <c r="BDM400" s="56"/>
      <c r="BDN400" s="56"/>
      <c r="BDO400" s="56"/>
      <c r="BDP400" s="56"/>
      <c r="BDQ400" s="56"/>
      <c r="BDR400" s="56"/>
      <c r="BDS400" s="56"/>
      <c r="BDT400" s="56"/>
      <c r="BDU400" s="56"/>
      <c r="BDV400" s="56"/>
      <c r="BDW400" s="56"/>
      <c r="BDX400" s="56"/>
      <c r="BDY400" s="56"/>
      <c r="BDZ400" s="56"/>
      <c r="BEA400" s="56"/>
      <c r="BEB400" s="56"/>
      <c r="BEC400" s="56"/>
      <c r="BED400" s="56"/>
      <c r="BEE400" s="56"/>
      <c r="BEF400" s="56"/>
      <c r="BEG400" s="56"/>
      <c r="BEH400" s="56"/>
      <c r="BEI400" s="56"/>
      <c r="BEJ400" s="56"/>
      <c r="BEK400" s="56"/>
      <c r="BEL400" s="56"/>
      <c r="BEM400" s="56"/>
      <c r="BEN400" s="56"/>
      <c r="BEO400" s="56"/>
      <c r="BEP400" s="56"/>
      <c r="BEQ400" s="56"/>
      <c r="BER400" s="56"/>
      <c r="BES400" s="56"/>
      <c r="BET400" s="56"/>
      <c r="BEU400" s="56"/>
      <c r="BEV400" s="56"/>
      <c r="BEW400" s="56"/>
      <c r="BEX400" s="56"/>
      <c r="BEY400" s="56"/>
      <c r="BEZ400" s="56"/>
      <c r="BFA400" s="56"/>
      <c r="BFB400" s="56"/>
      <c r="BFC400" s="56"/>
      <c r="BFD400" s="56"/>
      <c r="BFE400" s="56"/>
      <c r="BFF400" s="56"/>
      <c r="BFG400" s="56"/>
      <c r="BFH400" s="56"/>
      <c r="BFI400" s="56"/>
      <c r="BFJ400" s="56"/>
      <c r="BFK400" s="56"/>
      <c r="BFL400" s="56"/>
      <c r="BFM400" s="56"/>
      <c r="BFN400" s="56"/>
      <c r="BFO400" s="56"/>
      <c r="BFP400" s="56"/>
      <c r="BFQ400" s="56"/>
      <c r="BFR400" s="56"/>
      <c r="BFS400" s="56"/>
      <c r="BFT400" s="56"/>
      <c r="BFU400" s="56"/>
      <c r="BFV400" s="56"/>
      <c r="BFW400" s="56"/>
      <c r="BFX400" s="56"/>
      <c r="BFY400" s="56"/>
      <c r="BFZ400" s="56"/>
      <c r="BGA400" s="56"/>
      <c r="BGB400" s="56"/>
      <c r="BGC400" s="56"/>
      <c r="BGD400" s="56"/>
      <c r="BGE400" s="56"/>
      <c r="BGF400" s="56"/>
      <c r="BGG400" s="56"/>
      <c r="BGH400" s="56"/>
      <c r="BGI400" s="56"/>
      <c r="BGJ400" s="56"/>
      <c r="BGK400" s="56"/>
      <c r="BGL400" s="56"/>
      <c r="BGM400" s="56"/>
      <c r="BGN400" s="56"/>
      <c r="BGO400" s="56"/>
      <c r="BGP400" s="56"/>
      <c r="BGQ400" s="56"/>
      <c r="BGR400" s="56"/>
      <c r="BGS400" s="56"/>
      <c r="BGT400" s="56"/>
      <c r="BGU400" s="56"/>
      <c r="BGV400" s="56"/>
      <c r="BGW400" s="56"/>
      <c r="BGX400" s="56"/>
      <c r="BGY400" s="56"/>
      <c r="BGZ400" s="56"/>
      <c r="BHA400" s="56"/>
      <c r="BHB400" s="56"/>
      <c r="BHC400" s="56"/>
      <c r="BHD400" s="56"/>
      <c r="BHE400" s="56"/>
      <c r="BHF400" s="56"/>
      <c r="BHG400" s="56"/>
      <c r="BHH400" s="56"/>
      <c r="BHI400" s="56"/>
      <c r="BHJ400" s="56"/>
      <c r="BHK400" s="56"/>
      <c r="BHL400" s="56"/>
      <c r="BHM400" s="56"/>
      <c r="BHN400" s="56"/>
      <c r="BHO400" s="56"/>
      <c r="BHP400" s="56"/>
      <c r="BHQ400" s="56"/>
      <c r="BHR400" s="56"/>
      <c r="BHS400" s="56"/>
      <c r="BHT400" s="56"/>
      <c r="BHU400" s="56"/>
      <c r="BHV400" s="56"/>
      <c r="BHW400" s="56"/>
      <c r="BHX400" s="56"/>
      <c r="BHY400" s="56"/>
      <c r="BHZ400" s="56"/>
      <c r="BIA400" s="56"/>
      <c r="BIB400" s="56"/>
      <c r="BIC400" s="56"/>
      <c r="BID400" s="56"/>
      <c r="BIE400" s="56"/>
      <c r="BIF400" s="56"/>
      <c r="BIG400" s="56"/>
      <c r="BIH400" s="56"/>
      <c r="BII400" s="56"/>
      <c r="BIJ400" s="56"/>
      <c r="BIK400" s="56"/>
      <c r="BIL400" s="56"/>
      <c r="BIM400" s="56"/>
      <c r="BIN400" s="56"/>
      <c r="BIO400" s="56"/>
      <c r="BIP400" s="56"/>
      <c r="BIQ400" s="56"/>
      <c r="BIR400" s="56"/>
      <c r="BIS400" s="56"/>
      <c r="BIT400" s="56"/>
      <c r="BIU400" s="56"/>
      <c r="BIV400" s="56"/>
      <c r="BIW400" s="56"/>
      <c r="BIX400" s="56"/>
      <c r="BIY400" s="56"/>
      <c r="BIZ400" s="56"/>
      <c r="BJA400" s="56"/>
      <c r="BJB400" s="56"/>
      <c r="BJC400" s="56"/>
      <c r="BJD400" s="56"/>
      <c r="BJE400" s="56"/>
      <c r="BJF400" s="56"/>
      <c r="BJG400" s="56"/>
      <c r="BJH400" s="56"/>
      <c r="BJI400" s="56"/>
      <c r="BJJ400" s="56"/>
      <c r="BJK400" s="56"/>
      <c r="BJL400" s="56"/>
      <c r="BJM400" s="56"/>
      <c r="BJN400" s="56"/>
      <c r="BJO400" s="56"/>
      <c r="BJP400" s="56"/>
      <c r="BJQ400" s="56"/>
      <c r="BJR400" s="56"/>
      <c r="BJS400" s="56"/>
      <c r="BJT400" s="56"/>
      <c r="BJU400" s="56"/>
      <c r="BJV400" s="56"/>
      <c r="BJW400" s="56"/>
      <c r="BJX400" s="56"/>
      <c r="BJY400" s="56"/>
      <c r="BJZ400" s="56"/>
      <c r="BKA400" s="56"/>
      <c r="BKB400" s="56"/>
      <c r="BKC400" s="56"/>
      <c r="BKD400" s="56"/>
      <c r="BKE400" s="56"/>
      <c r="BKF400" s="56"/>
      <c r="BKG400" s="56"/>
      <c r="BKH400" s="56"/>
      <c r="BKI400" s="56"/>
      <c r="BKJ400" s="56"/>
      <c r="BKK400" s="56"/>
      <c r="BKL400" s="56"/>
      <c r="BKM400" s="56"/>
      <c r="BKN400" s="56"/>
      <c r="BKO400" s="56"/>
      <c r="BKP400" s="56"/>
      <c r="BKQ400" s="56"/>
      <c r="BKR400" s="56"/>
      <c r="BKS400" s="56"/>
      <c r="BKT400" s="56"/>
      <c r="BKU400" s="56"/>
      <c r="BKV400" s="56"/>
      <c r="BKW400" s="56"/>
      <c r="BKX400" s="56"/>
      <c r="BKY400" s="56"/>
      <c r="BKZ400" s="56"/>
      <c r="BLA400" s="56"/>
      <c r="BLB400" s="56"/>
      <c r="BLC400" s="56"/>
      <c r="BLD400" s="56"/>
      <c r="BLE400" s="56"/>
      <c r="BLF400" s="56"/>
      <c r="BLG400" s="56"/>
      <c r="BLH400" s="56"/>
      <c r="BLI400" s="56"/>
      <c r="BLJ400" s="56"/>
      <c r="BLK400" s="56"/>
      <c r="BLL400" s="56"/>
      <c r="BLM400" s="56"/>
      <c r="BLN400" s="56"/>
      <c r="BLO400" s="56"/>
      <c r="BLP400" s="56"/>
      <c r="BLQ400" s="56"/>
      <c r="BLR400" s="56"/>
      <c r="BLS400" s="56"/>
      <c r="BLT400" s="56"/>
      <c r="BLU400" s="56"/>
      <c r="BLV400" s="56"/>
      <c r="BLW400" s="56"/>
      <c r="BLX400" s="56"/>
      <c r="BLY400" s="56"/>
      <c r="BLZ400" s="56"/>
      <c r="BMA400" s="56"/>
      <c r="BMB400" s="56"/>
      <c r="BMC400" s="56"/>
      <c r="BMD400" s="56"/>
      <c r="BME400" s="56"/>
      <c r="BMF400" s="56"/>
      <c r="BMG400" s="56"/>
      <c r="BMH400" s="56"/>
      <c r="BMI400" s="56"/>
      <c r="BMJ400" s="56"/>
      <c r="BMK400" s="56"/>
      <c r="BML400" s="56"/>
      <c r="BMM400" s="56"/>
      <c r="BMN400" s="56"/>
      <c r="BMO400" s="56"/>
      <c r="BMP400" s="56"/>
      <c r="BMQ400" s="56"/>
      <c r="BMR400" s="56"/>
      <c r="BMS400" s="56"/>
      <c r="BMT400" s="56"/>
      <c r="BMU400" s="56"/>
      <c r="BMV400" s="56"/>
      <c r="BMW400" s="56"/>
      <c r="BMX400" s="56"/>
      <c r="BMY400" s="56"/>
      <c r="BMZ400" s="56"/>
      <c r="BNA400" s="56"/>
      <c r="BNB400" s="56"/>
      <c r="BNC400" s="56"/>
      <c r="BND400" s="56"/>
      <c r="BNE400" s="56"/>
      <c r="BNF400" s="56"/>
      <c r="BNG400" s="56"/>
      <c r="BNH400" s="56"/>
      <c r="BNI400" s="56"/>
      <c r="BNJ400" s="56"/>
      <c r="BNK400" s="56"/>
      <c r="BNL400" s="56"/>
      <c r="BNM400" s="56"/>
      <c r="BNN400" s="56"/>
      <c r="BNO400" s="56"/>
      <c r="BNP400" s="56"/>
      <c r="BNQ400" s="56"/>
      <c r="BNR400" s="56"/>
      <c r="BNS400" s="56"/>
      <c r="BNT400" s="56"/>
      <c r="BNU400" s="56"/>
      <c r="BNV400" s="56"/>
      <c r="BNW400" s="56"/>
      <c r="BNX400" s="56"/>
      <c r="BNY400" s="56"/>
      <c r="BNZ400" s="56"/>
      <c r="BOA400" s="56"/>
      <c r="BOB400" s="56"/>
      <c r="BOC400" s="56"/>
      <c r="BOD400" s="56"/>
      <c r="BOE400" s="56"/>
      <c r="BOF400" s="56"/>
      <c r="BOG400" s="56"/>
      <c r="BOH400" s="56"/>
      <c r="BOI400" s="56"/>
      <c r="BOJ400" s="56"/>
      <c r="BOK400" s="56"/>
      <c r="BOL400" s="56"/>
      <c r="BOM400" s="56"/>
      <c r="BON400" s="56"/>
      <c r="BOO400" s="56"/>
      <c r="BOP400" s="56"/>
      <c r="BOQ400" s="56"/>
      <c r="BOR400" s="56"/>
      <c r="BOS400" s="56"/>
      <c r="BOT400" s="56"/>
      <c r="BOU400" s="56"/>
      <c r="BOV400" s="56"/>
      <c r="BOW400" s="56"/>
      <c r="BOX400" s="56"/>
      <c r="BOY400" s="56"/>
      <c r="BOZ400" s="56"/>
      <c r="BPA400" s="56"/>
      <c r="BPB400" s="56"/>
      <c r="BPC400" s="56"/>
      <c r="BPD400" s="56"/>
      <c r="BPE400" s="56"/>
      <c r="BPF400" s="56"/>
      <c r="BPG400" s="56"/>
      <c r="BPH400" s="56"/>
      <c r="BPI400" s="56"/>
      <c r="BPJ400" s="56"/>
      <c r="BPK400" s="56"/>
      <c r="BPL400" s="56"/>
      <c r="BPM400" s="56"/>
      <c r="BPN400" s="56"/>
      <c r="BPO400" s="56"/>
      <c r="BPP400" s="56"/>
      <c r="BPQ400" s="56"/>
      <c r="BPR400" s="56"/>
      <c r="BPS400" s="56"/>
      <c r="BPT400" s="56"/>
      <c r="BPU400" s="56"/>
      <c r="BPV400" s="56"/>
      <c r="BPW400" s="56"/>
      <c r="BPX400" s="56"/>
      <c r="BPY400" s="56"/>
      <c r="BPZ400" s="56"/>
      <c r="BQA400" s="56"/>
      <c r="BQB400" s="56"/>
      <c r="BQC400" s="56"/>
      <c r="BQD400" s="56"/>
      <c r="BQE400" s="56"/>
      <c r="BQF400" s="56"/>
      <c r="BQG400" s="56"/>
      <c r="BQH400" s="56"/>
      <c r="BQI400" s="56"/>
      <c r="BQJ400" s="56"/>
      <c r="BQK400" s="56"/>
      <c r="BQL400" s="56"/>
      <c r="BQM400" s="56"/>
      <c r="BQN400" s="56"/>
      <c r="BQO400" s="56"/>
      <c r="BQP400" s="56"/>
      <c r="BQQ400" s="56"/>
      <c r="BQR400" s="56"/>
      <c r="BQS400" s="56"/>
      <c r="BQT400" s="56"/>
      <c r="BQU400" s="56"/>
      <c r="BQV400" s="56"/>
      <c r="BQW400" s="56"/>
      <c r="BQX400" s="56"/>
      <c r="BQY400" s="56"/>
      <c r="BQZ400" s="56"/>
      <c r="BRA400" s="56"/>
      <c r="BRB400" s="56"/>
      <c r="BRC400" s="56"/>
      <c r="BRD400" s="56"/>
      <c r="BRE400" s="56"/>
      <c r="BRF400" s="56"/>
      <c r="BRG400" s="56"/>
      <c r="BRH400" s="56"/>
      <c r="BRI400" s="56"/>
      <c r="BRJ400" s="56"/>
      <c r="BRK400" s="56"/>
      <c r="BRL400" s="56"/>
      <c r="BRM400" s="56"/>
      <c r="BRN400" s="56"/>
      <c r="BRO400" s="56"/>
      <c r="BRP400" s="56"/>
      <c r="BRQ400" s="56"/>
      <c r="BRR400" s="56"/>
      <c r="BRS400" s="56"/>
      <c r="BRT400" s="56"/>
      <c r="BRU400" s="56"/>
      <c r="BRV400" s="56"/>
      <c r="BRW400" s="56"/>
      <c r="BRX400" s="56"/>
      <c r="BRY400" s="56"/>
      <c r="BRZ400" s="56"/>
      <c r="BSA400" s="56"/>
      <c r="BSB400" s="56"/>
      <c r="BSC400" s="56"/>
      <c r="BSD400" s="56"/>
      <c r="BSE400" s="56"/>
      <c r="BSF400" s="56"/>
      <c r="BSG400" s="56"/>
      <c r="BSH400" s="56"/>
      <c r="BSI400" s="56"/>
      <c r="BSJ400" s="56"/>
      <c r="BSK400" s="56"/>
      <c r="BSL400" s="56"/>
      <c r="BSM400" s="56"/>
      <c r="BSN400" s="56"/>
      <c r="BSO400" s="56"/>
      <c r="BSP400" s="56"/>
      <c r="BSQ400" s="56"/>
      <c r="BSR400" s="56"/>
      <c r="BSS400" s="56"/>
      <c r="BST400" s="56"/>
      <c r="BSU400" s="56"/>
      <c r="BSV400" s="56"/>
      <c r="BSW400" s="56"/>
      <c r="BSX400" s="56"/>
      <c r="BSY400" s="56"/>
      <c r="BSZ400" s="56"/>
      <c r="BTA400" s="56"/>
      <c r="BTB400" s="56"/>
      <c r="BTC400" s="56"/>
      <c r="BTD400" s="56"/>
      <c r="BTE400" s="56"/>
      <c r="BTF400" s="56"/>
      <c r="BTG400" s="56"/>
      <c r="BTH400" s="56"/>
      <c r="BTI400" s="56"/>
      <c r="BTJ400" s="56"/>
      <c r="BTK400" s="56"/>
      <c r="BTL400" s="56"/>
      <c r="BTM400" s="56"/>
      <c r="BTN400" s="56"/>
      <c r="BTO400" s="56"/>
      <c r="BTP400" s="56"/>
      <c r="BTQ400" s="56"/>
      <c r="BTR400" s="56"/>
      <c r="BTS400" s="56"/>
      <c r="BTT400" s="56"/>
      <c r="BTU400" s="56"/>
      <c r="BTV400" s="56"/>
      <c r="BTW400" s="56"/>
      <c r="BTX400" s="56"/>
      <c r="BTY400" s="56"/>
      <c r="BTZ400" s="56"/>
      <c r="BUA400" s="56"/>
      <c r="BUB400" s="56"/>
      <c r="BUC400" s="56"/>
      <c r="BUD400" s="56"/>
      <c r="BUE400" s="56"/>
      <c r="BUF400" s="56"/>
      <c r="BUG400" s="56"/>
      <c r="BUH400" s="56"/>
      <c r="BUI400" s="56"/>
      <c r="BUJ400" s="56"/>
      <c r="BUK400" s="56"/>
      <c r="BUL400" s="56"/>
      <c r="BUM400" s="56"/>
      <c r="BUN400" s="56"/>
      <c r="BUO400" s="56"/>
      <c r="BUP400" s="56"/>
      <c r="BUQ400" s="56"/>
      <c r="BUR400" s="56"/>
      <c r="BUS400" s="56"/>
      <c r="BUT400" s="56"/>
      <c r="BUU400" s="56"/>
      <c r="BUV400" s="56"/>
      <c r="BUW400" s="56"/>
      <c r="BUX400" s="56"/>
      <c r="BUY400" s="56"/>
      <c r="BUZ400" s="56"/>
      <c r="BVA400" s="56"/>
      <c r="BVB400" s="56"/>
      <c r="BVC400" s="56"/>
      <c r="BVD400" s="56"/>
      <c r="BVE400" s="56"/>
      <c r="BVF400" s="56"/>
      <c r="BVG400" s="56"/>
      <c r="BVH400" s="56"/>
      <c r="BVI400" s="56"/>
      <c r="BVJ400" s="56"/>
      <c r="BVK400" s="56"/>
      <c r="BVL400" s="56"/>
      <c r="BVM400" s="56"/>
      <c r="BVN400" s="56"/>
      <c r="BVO400" s="56"/>
      <c r="BVP400" s="56"/>
      <c r="BVQ400" s="56"/>
      <c r="BVR400" s="56"/>
      <c r="BVS400" s="56"/>
      <c r="BVT400" s="56"/>
      <c r="BVU400" s="56"/>
      <c r="BVV400" s="56"/>
      <c r="BVW400" s="56"/>
      <c r="BVX400" s="56"/>
      <c r="BVY400" s="56"/>
      <c r="BVZ400" s="56"/>
      <c r="BWA400" s="56"/>
      <c r="BWB400" s="56"/>
      <c r="BWC400" s="56"/>
      <c r="BWD400" s="56"/>
      <c r="BWE400" s="56"/>
      <c r="BWF400" s="56"/>
      <c r="BWG400" s="56"/>
      <c r="BWH400" s="56"/>
      <c r="BWI400" s="56"/>
      <c r="BWJ400" s="56"/>
      <c r="BWK400" s="56"/>
      <c r="BWL400" s="56"/>
      <c r="BWM400" s="56"/>
      <c r="BWN400" s="56"/>
      <c r="BWO400" s="56"/>
      <c r="BWP400" s="56"/>
      <c r="BWQ400" s="56"/>
      <c r="BWR400" s="56"/>
      <c r="BWS400" s="56"/>
      <c r="BWT400" s="56"/>
      <c r="BWU400" s="56"/>
      <c r="BWV400" s="56"/>
      <c r="BWW400" s="56"/>
      <c r="BWX400" s="56"/>
      <c r="BWY400" s="56"/>
      <c r="BWZ400" s="56"/>
      <c r="BXA400" s="56"/>
      <c r="BXB400" s="56"/>
      <c r="BXC400" s="56"/>
      <c r="BXD400" s="56"/>
      <c r="BXE400" s="56"/>
      <c r="BXF400" s="56"/>
      <c r="BXG400" s="56"/>
      <c r="BXH400" s="56"/>
      <c r="BXI400" s="56"/>
      <c r="BXJ400" s="56"/>
      <c r="BXK400" s="56"/>
      <c r="BXL400" s="56"/>
      <c r="BXM400" s="56"/>
      <c r="BXN400" s="56"/>
      <c r="BXO400" s="56"/>
      <c r="BXP400" s="56"/>
      <c r="BXQ400" s="56"/>
      <c r="BXR400" s="56"/>
      <c r="BXS400" s="56"/>
      <c r="BXT400" s="56"/>
      <c r="BXU400" s="56"/>
      <c r="BXV400" s="56"/>
      <c r="BXW400" s="56"/>
      <c r="BXX400" s="56"/>
      <c r="BXY400" s="56"/>
      <c r="BXZ400" s="56"/>
      <c r="BYA400" s="56"/>
      <c r="BYB400" s="56"/>
      <c r="BYC400" s="56"/>
      <c r="BYD400" s="56"/>
      <c r="BYE400" s="56"/>
      <c r="BYF400" s="56"/>
      <c r="BYG400" s="56"/>
      <c r="BYH400" s="56"/>
      <c r="BYI400" s="56"/>
      <c r="BYJ400" s="56"/>
      <c r="BYK400" s="56"/>
      <c r="BYL400" s="56"/>
      <c r="BYM400" s="56"/>
      <c r="BYN400" s="56"/>
      <c r="BYO400" s="56"/>
      <c r="BYP400" s="56"/>
      <c r="BYQ400" s="56"/>
      <c r="BYR400" s="56"/>
      <c r="BYS400" s="56"/>
      <c r="BYT400" s="56"/>
      <c r="BYU400" s="56"/>
      <c r="BYV400" s="56"/>
      <c r="BYW400" s="56"/>
      <c r="BYX400" s="56"/>
      <c r="BYY400" s="56"/>
      <c r="BYZ400" s="56"/>
      <c r="BZA400" s="56"/>
      <c r="BZB400" s="56"/>
      <c r="BZC400" s="56"/>
      <c r="BZD400" s="56"/>
      <c r="BZE400" s="56"/>
      <c r="BZF400" s="56"/>
      <c r="BZG400" s="56"/>
      <c r="BZH400" s="56"/>
      <c r="BZI400" s="56"/>
      <c r="BZJ400" s="56"/>
      <c r="BZK400" s="56"/>
      <c r="BZL400" s="56"/>
      <c r="BZM400" s="56"/>
      <c r="BZN400" s="56"/>
      <c r="BZO400" s="56"/>
      <c r="BZP400" s="56"/>
      <c r="BZQ400" s="56"/>
      <c r="BZR400" s="56"/>
      <c r="BZS400" s="56"/>
      <c r="BZT400" s="56"/>
      <c r="BZU400" s="56"/>
      <c r="BZV400" s="56"/>
      <c r="BZW400" s="56"/>
      <c r="BZX400" s="56"/>
      <c r="BZY400" s="56"/>
      <c r="BZZ400" s="56"/>
      <c r="CAA400" s="56"/>
      <c r="CAB400" s="56"/>
      <c r="CAC400" s="56"/>
      <c r="CAD400" s="56"/>
      <c r="CAE400" s="56"/>
      <c r="CAF400" s="56"/>
      <c r="CAG400" s="56"/>
      <c r="CAH400" s="56"/>
      <c r="CAI400" s="56"/>
      <c r="CAJ400" s="56"/>
      <c r="CAK400" s="56"/>
      <c r="CAL400" s="56"/>
      <c r="CAM400" s="56"/>
      <c r="CAN400" s="56"/>
      <c r="CAO400" s="56"/>
      <c r="CAP400" s="56"/>
      <c r="CAQ400" s="56"/>
      <c r="CAR400" s="56"/>
      <c r="CAS400" s="56"/>
      <c r="CAT400" s="56"/>
      <c r="CAU400" s="56"/>
      <c r="CAV400" s="56"/>
      <c r="CAW400" s="56"/>
      <c r="CAX400" s="56"/>
      <c r="CAY400" s="56"/>
      <c r="CAZ400" s="56"/>
      <c r="CBA400" s="56"/>
      <c r="CBB400" s="56"/>
      <c r="CBC400" s="56"/>
      <c r="CBD400" s="56"/>
      <c r="CBE400" s="56"/>
      <c r="CBF400" s="56"/>
      <c r="CBG400" s="56"/>
      <c r="CBH400" s="56"/>
      <c r="CBI400" s="56"/>
      <c r="CBJ400" s="56"/>
      <c r="CBK400" s="56"/>
      <c r="CBL400" s="56"/>
      <c r="CBM400" s="56"/>
      <c r="CBN400" s="56"/>
      <c r="CBO400" s="56"/>
      <c r="CBP400" s="56"/>
      <c r="CBQ400" s="56"/>
      <c r="CBR400" s="56"/>
      <c r="CBS400" s="56"/>
      <c r="CBT400" s="56"/>
      <c r="CBU400" s="56"/>
      <c r="CBV400" s="56"/>
      <c r="CBW400" s="56"/>
      <c r="CBX400" s="56"/>
      <c r="CBY400" s="56"/>
      <c r="CBZ400" s="56"/>
      <c r="CCA400" s="56"/>
      <c r="CCB400" s="56"/>
      <c r="CCC400" s="56"/>
      <c r="CCD400" s="56"/>
      <c r="CCE400" s="56"/>
      <c r="CCF400" s="56"/>
      <c r="CCG400" s="56"/>
      <c r="CCH400" s="56"/>
      <c r="CCI400" s="56"/>
      <c r="CCJ400" s="56"/>
      <c r="CCK400" s="56"/>
      <c r="CCL400" s="56"/>
      <c r="CCM400" s="56"/>
      <c r="CCN400" s="56"/>
      <c r="CCO400" s="56"/>
      <c r="CCP400" s="56"/>
      <c r="CCQ400" s="56"/>
      <c r="CCR400" s="56"/>
      <c r="CCS400" s="56"/>
      <c r="CCT400" s="56"/>
      <c r="CCU400" s="56"/>
      <c r="CCV400" s="56"/>
      <c r="CCW400" s="56"/>
      <c r="CCX400" s="56"/>
      <c r="CCY400" s="56"/>
      <c r="CCZ400" s="56"/>
      <c r="CDA400" s="56"/>
      <c r="CDB400" s="56"/>
      <c r="CDC400" s="56"/>
      <c r="CDD400" s="56"/>
      <c r="CDE400" s="56"/>
      <c r="CDF400" s="56"/>
      <c r="CDG400" s="56"/>
      <c r="CDH400" s="56"/>
      <c r="CDI400" s="56"/>
      <c r="CDJ400" s="56"/>
      <c r="CDK400" s="56"/>
      <c r="CDL400" s="56"/>
      <c r="CDM400" s="56"/>
      <c r="CDN400" s="56"/>
      <c r="CDO400" s="56"/>
      <c r="CDP400" s="56"/>
      <c r="CDQ400" s="56"/>
      <c r="CDR400" s="56"/>
      <c r="CDS400" s="56"/>
      <c r="CDT400" s="56"/>
      <c r="CDU400" s="56"/>
      <c r="CDV400" s="56"/>
      <c r="CDW400" s="56"/>
      <c r="CDX400" s="56"/>
      <c r="CDY400" s="56"/>
      <c r="CDZ400" s="56"/>
      <c r="CEA400" s="56"/>
      <c r="CEB400" s="56"/>
      <c r="CEC400" s="56"/>
      <c r="CED400" s="56"/>
      <c r="CEE400" s="56"/>
      <c r="CEF400" s="56"/>
      <c r="CEG400" s="56"/>
      <c r="CEH400" s="56"/>
      <c r="CEI400" s="56"/>
      <c r="CEJ400" s="56"/>
      <c r="CEK400" s="56"/>
      <c r="CEL400" s="56"/>
      <c r="CEM400" s="56"/>
      <c r="CEN400" s="56"/>
      <c r="CEO400" s="56"/>
      <c r="CEP400" s="56"/>
      <c r="CEQ400" s="56"/>
      <c r="CER400" s="56"/>
      <c r="CES400" s="56"/>
      <c r="CET400" s="56"/>
      <c r="CEU400" s="56"/>
      <c r="CEV400" s="56"/>
      <c r="CEW400" s="56"/>
      <c r="CEX400" s="56"/>
      <c r="CEY400" s="56"/>
      <c r="CEZ400" s="56"/>
      <c r="CFA400" s="56"/>
      <c r="CFB400" s="56"/>
      <c r="CFC400" s="56"/>
      <c r="CFD400" s="56"/>
      <c r="CFE400" s="56"/>
      <c r="CFF400" s="56"/>
      <c r="CFG400" s="56"/>
      <c r="CFH400" s="56"/>
      <c r="CFI400" s="56"/>
      <c r="CFJ400" s="56"/>
      <c r="CFK400" s="56"/>
      <c r="CFL400" s="56"/>
      <c r="CFM400" s="56"/>
      <c r="CFN400" s="56"/>
      <c r="CFO400" s="56"/>
      <c r="CFP400" s="56"/>
      <c r="CFQ400" s="56"/>
      <c r="CFR400" s="56"/>
      <c r="CFS400" s="56"/>
      <c r="CFT400" s="56"/>
      <c r="CFU400" s="56"/>
      <c r="CFV400" s="56"/>
      <c r="CFW400" s="56"/>
      <c r="CFX400" s="56"/>
      <c r="CFY400" s="56"/>
      <c r="CFZ400" s="56"/>
      <c r="CGA400" s="56"/>
      <c r="CGB400" s="56"/>
      <c r="CGC400" s="56"/>
      <c r="CGD400" s="56"/>
      <c r="CGE400" s="56"/>
      <c r="CGF400" s="56"/>
      <c r="CGG400" s="56"/>
      <c r="CGH400" s="56"/>
      <c r="CGI400" s="56"/>
      <c r="CGJ400" s="56"/>
      <c r="CGK400" s="56"/>
      <c r="CGL400" s="56"/>
      <c r="CGM400" s="56"/>
      <c r="CGN400" s="56"/>
      <c r="CGO400" s="56"/>
      <c r="CGP400" s="56"/>
      <c r="CGQ400" s="56"/>
      <c r="CGR400" s="56"/>
      <c r="CGS400" s="56"/>
      <c r="CGT400" s="56"/>
      <c r="CGU400" s="56"/>
      <c r="CGV400" s="56"/>
      <c r="CGW400" s="56"/>
      <c r="CGX400" s="56"/>
      <c r="CGY400" s="56"/>
      <c r="CGZ400" s="56"/>
      <c r="CHA400" s="56"/>
      <c r="CHB400" s="56"/>
      <c r="CHC400" s="56"/>
      <c r="CHD400" s="56"/>
      <c r="CHE400" s="56"/>
      <c r="CHF400" s="56"/>
      <c r="CHG400" s="56"/>
      <c r="CHH400" s="56"/>
      <c r="CHI400" s="56"/>
      <c r="CHJ400" s="56"/>
      <c r="CHK400" s="56"/>
      <c r="CHL400" s="56"/>
      <c r="CHM400" s="56"/>
      <c r="CHN400" s="56"/>
      <c r="CHO400" s="56"/>
      <c r="CHP400" s="56"/>
      <c r="CHQ400" s="56"/>
      <c r="CHR400" s="56"/>
      <c r="CHS400" s="56"/>
      <c r="CHT400" s="56"/>
      <c r="CHU400" s="56"/>
      <c r="CHV400" s="56"/>
      <c r="CHW400" s="56"/>
      <c r="CHX400" s="56"/>
      <c r="CHY400" s="56"/>
      <c r="CHZ400" s="56"/>
      <c r="CIA400" s="56"/>
      <c r="CIB400" s="56"/>
      <c r="CIC400" s="56"/>
      <c r="CID400" s="56"/>
      <c r="CIE400" s="56"/>
      <c r="CIF400" s="56"/>
      <c r="CIG400" s="56"/>
      <c r="CIH400" s="56"/>
      <c r="CII400" s="56"/>
      <c r="CIJ400" s="56"/>
      <c r="CIK400" s="56"/>
      <c r="CIL400" s="56"/>
      <c r="CIM400" s="56"/>
      <c r="CIN400" s="56"/>
      <c r="CIO400" s="56"/>
      <c r="CIP400" s="56"/>
      <c r="CIQ400" s="56"/>
      <c r="CIR400" s="56"/>
      <c r="CIS400" s="56"/>
      <c r="CIT400" s="56"/>
      <c r="CIU400" s="56"/>
      <c r="CIV400" s="56"/>
      <c r="CIW400" s="56"/>
      <c r="CIX400" s="56"/>
      <c r="CIY400" s="56"/>
      <c r="CIZ400" s="56"/>
      <c r="CJA400" s="56"/>
      <c r="CJB400" s="56"/>
      <c r="CJC400" s="56"/>
      <c r="CJD400" s="56"/>
      <c r="CJE400" s="56"/>
      <c r="CJF400" s="56"/>
      <c r="CJG400" s="56"/>
      <c r="CJH400" s="56"/>
      <c r="CJI400" s="56"/>
      <c r="CJJ400" s="56"/>
      <c r="CJK400" s="56"/>
      <c r="CJL400" s="56"/>
      <c r="CJM400" s="56"/>
      <c r="CJN400" s="56"/>
      <c r="CJO400" s="56"/>
      <c r="CJP400" s="56"/>
      <c r="CJQ400" s="56"/>
      <c r="CJR400" s="56"/>
      <c r="CJS400" s="56"/>
      <c r="CJT400" s="56"/>
      <c r="CJU400" s="56"/>
      <c r="CJV400" s="56"/>
      <c r="CJW400" s="56"/>
      <c r="CJX400" s="56"/>
      <c r="CJY400" s="56"/>
      <c r="CJZ400" s="56"/>
      <c r="CKA400" s="56"/>
      <c r="CKB400" s="56"/>
      <c r="CKC400" s="56"/>
      <c r="CKD400" s="56"/>
      <c r="CKE400" s="56"/>
      <c r="CKF400" s="56"/>
      <c r="CKG400" s="56"/>
      <c r="CKH400" s="56"/>
      <c r="CKI400" s="56"/>
      <c r="CKJ400" s="56"/>
      <c r="CKK400" s="56"/>
      <c r="CKL400" s="56"/>
      <c r="CKM400" s="56"/>
      <c r="CKN400" s="56"/>
      <c r="CKO400" s="56"/>
      <c r="CKP400" s="56"/>
      <c r="CKQ400" s="56"/>
      <c r="CKR400" s="56"/>
      <c r="CKS400" s="56"/>
      <c r="CKT400" s="56"/>
      <c r="CKU400" s="56"/>
      <c r="CKV400" s="56"/>
      <c r="CKW400" s="56"/>
      <c r="CKX400" s="56"/>
      <c r="CKY400" s="56"/>
      <c r="CKZ400" s="56"/>
      <c r="CLA400" s="56"/>
      <c r="CLB400" s="56"/>
      <c r="CLC400" s="56"/>
      <c r="CLD400" s="56"/>
      <c r="CLE400" s="56"/>
      <c r="CLF400" s="56"/>
      <c r="CLG400" s="56"/>
      <c r="CLH400" s="56"/>
      <c r="CLI400" s="56"/>
      <c r="CLJ400" s="56"/>
      <c r="CLK400" s="56"/>
      <c r="CLL400" s="56"/>
      <c r="CLM400" s="56"/>
      <c r="CLN400" s="56"/>
      <c r="CLO400" s="56"/>
      <c r="CLP400" s="56"/>
      <c r="CLQ400" s="56"/>
      <c r="CLR400" s="56"/>
      <c r="CLS400" s="56"/>
      <c r="CLT400" s="56"/>
      <c r="CLU400" s="56"/>
      <c r="CLV400" s="56"/>
      <c r="CLW400" s="56"/>
      <c r="CLX400" s="56"/>
      <c r="CLY400" s="56"/>
      <c r="CLZ400" s="56"/>
      <c r="CMA400" s="56"/>
      <c r="CMB400" s="56"/>
      <c r="CMC400" s="56"/>
      <c r="CMD400" s="56"/>
      <c r="CME400" s="56"/>
      <c r="CMF400" s="56"/>
      <c r="CMG400" s="56"/>
      <c r="CMH400" s="56"/>
      <c r="CMI400" s="56"/>
      <c r="CMJ400" s="56"/>
      <c r="CMK400" s="56"/>
      <c r="CML400" s="56"/>
      <c r="CMM400" s="56"/>
      <c r="CMN400" s="56"/>
      <c r="CMO400" s="56"/>
      <c r="CMP400" s="56"/>
      <c r="CMQ400" s="56"/>
      <c r="CMR400" s="56"/>
      <c r="CMS400" s="56"/>
      <c r="CMT400" s="56"/>
      <c r="CMU400" s="56"/>
      <c r="CMV400" s="56"/>
      <c r="CMW400" s="56"/>
      <c r="CMX400" s="56"/>
      <c r="CMY400" s="56"/>
      <c r="CMZ400" s="56"/>
      <c r="CNA400" s="56"/>
      <c r="CNB400" s="56"/>
      <c r="CNC400" s="56"/>
      <c r="CND400" s="56"/>
      <c r="CNE400" s="56"/>
      <c r="CNF400" s="56"/>
      <c r="CNG400" s="56"/>
      <c r="CNH400" s="56"/>
      <c r="CNI400" s="56"/>
      <c r="CNJ400" s="56"/>
      <c r="CNK400" s="56"/>
      <c r="CNL400" s="56"/>
      <c r="CNM400" s="56"/>
      <c r="CNN400" s="56"/>
      <c r="CNO400" s="56"/>
      <c r="CNP400" s="56"/>
      <c r="CNQ400" s="56"/>
      <c r="CNR400" s="56"/>
      <c r="CNS400" s="56"/>
      <c r="CNT400" s="56"/>
      <c r="CNU400" s="56"/>
      <c r="CNV400" s="56"/>
      <c r="CNW400" s="56"/>
      <c r="CNX400" s="56"/>
      <c r="CNY400" s="56"/>
      <c r="CNZ400" s="56"/>
      <c r="COA400" s="56"/>
      <c r="COB400" s="56"/>
      <c r="COC400" s="56"/>
      <c r="COD400" s="56"/>
      <c r="COE400" s="56"/>
      <c r="COF400" s="56"/>
      <c r="COG400" s="56"/>
      <c r="COH400" s="56"/>
      <c r="COI400" s="56"/>
      <c r="COJ400" s="56"/>
      <c r="COK400" s="56"/>
      <c r="COL400" s="56"/>
      <c r="COM400" s="56"/>
      <c r="CON400" s="56"/>
      <c r="COO400" s="56"/>
      <c r="COP400" s="56"/>
      <c r="COQ400" s="56"/>
      <c r="COR400" s="56"/>
      <c r="COS400" s="56"/>
      <c r="COT400" s="56"/>
      <c r="COU400" s="56"/>
      <c r="COV400" s="56"/>
      <c r="COW400" s="56"/>
      <c r="COX400" s="56"/>
      <c r="COY400" s="56"/>
      <c r="COZ400" s="56"/>
      <c r="CPA400" s="56"/>
      <c r="CPB400" s="56"/>
      <c r="CPC400" s="56"/>
      <c r="CPD400" s="56"/>
      <c r="CPE400" s="56"/>
      <c r="CPF400" s="56"/>
      <c r="CPG400" s="56"/>
      <c r="CPH400" s="56"/>
      <c r="CPI400" s="56"/>
      <c r="CPJ400" s="56"/>
      <c r="CPK400" s="56"/>
      <c r="CPL400" s="56"/>
      <c r="CPM400" s="56"/>
      <c r="CPN400" s="56"/>
      <c r="CPO400" s="56"/>
      <c r="CPP400" s="56"/>
      <c r="CPQ400" s="56"/>
      <c r="CPR400" s="56"/>
      <c r="CPS400" s="56"/>
      <c r="CPT400" s="56"/>
      <c r="CPU400" s="56"/>
      <c r="CPV400" s="56"/>
      <c r="CPW400" s="56"/>
      <c r="CPX400" s="56"/>
      <c r="CPY400" s="56"/>
      <c r="CPZ400" s="56"/>
      <c r="CQA400" s="56"/>
      <c r="CQB400" s="56"/>
      <c r="CQC400" s="56"/>
      <c r="CQD400" s="56"/>
      <c r="CQE400" s="56"/>
      <c r="CQF400" s="56"/>
      <c r="CQG400" s="56"/>
      <c r="CQH400" s="56"/>
      <c r="CQI400" s="56"/>
      <c r="CQJ400" s="56"/>
      <c r="CQK400" s="56"/>
      <c r="CQL400" s="56"/>
      <c r="CQM400" s="56"/>
      <c r="CQN400" s="56"/>
      <c r="CQO400" s="56"/>
      <c r="CQP400" s="56"/>
      <c r="CQQ400" s="56"/>
      <c r="CQR400" s="56"/>
      <c r="CQS400" s="56"/>
      <c r="CQT400" s="56"/>
      <c r="CQU400" s="56"/>
      <c r="CQV400" s="56"/>
      <c r="CQW400" s="56"/>
      <c r="CQX400" s="56"/>
      <c r="CQY400" s="56"/>
      <c r="CQZ400" s="56"/>
      <c r="CRA400" s="56"/>
      <c r="CRB400" s="56"/>
      <c r="CRC400" s="56"/>
      <c r="CRD400" s="56"/>
      <c r="CRE400" s="56"/>
      <c r="CRF400" s="56"/>
      <c r="CRG400" s="56"/>
      <c r="CRH400" s="56"/>
      <c r="CRI400" s="56"/>
      <c r="CRJ400" s="56"/>
      <c r="CRK400" s="56"/>
      <c r="CRL400" s="56"/>
      <c r="CRM400" s="56"/>
      <c r="CRN400" s="56"/>
      <c r="CRO400" s="56"/>
      <c r="CRP400" s="56"/>
      <c r="CRQ400" s="56"/>
      <c r="CRR400" s="56"/>
      <c r="CRS400" s="56"/>
      <c r="CRT400" s="56"/>
      <c r="CRU400" s="56"/>
      <c r="CRV400" s="56"/>
      <c r="CRW400" s="56"/>
      <c r="CRX400" s="56"/>
      <c r="CRY400" s="56"/>
      <c r="CRZ400" s="56"/>
      <c r="CSA400" s="56"/>
      <c r="CSB400" s="56"/>
      <c r="CSC400" s="56"/>
      <c r="CSD400" s="56"/>
      <c r="CSE400" s="56"/>
      <c r="CSF400" s="56"/>
      <c r="CSG400" s="56"/>
      <c r="CSH400" s="56"/>
      <c r="CSI400" s="56"/>
      <c r="CSJ400" s="56"/>
      <c r="CSK400" s="56"/>
      <c r="CSL400" s="56"/>
      <c r="CSM400" s="56"/>
      <c r="CSN400" s="56"/>
      <c r="CSO400" s="56"/>
      <c r="CSP400" s="56"/>
      <c r="CSQ400" s="56"/>
      <c r="CSR400" s="56"/>
      <c r="CSS400" s="56"/>
      <c r="CST400" s="56"/>
      <c r="CSU400" s="56"/>
      <c r="CSV400" s="56"/>
      <c r="CSW400" s="56"/>
      <c r="CSX400" s="56"/>
      <c r="CSY400" s="56"/>
      <c r="CSZ400" s="56"/>
      <c r="CTA400" s="56"/>
      <c r="CTB400" s="56"/>
      <c r="CTC400" s="56"/>
      <c r="CTD400" s="56"/>
      <c r="CTE400" s="56"/>
      <c r="CTF400" s="56"/>
      <c r="CTG400" s="56"/>
      <c r="CTH400" s="56"/>
      <c r="CTI400" s="56"/>
      <c r="CTJ400" s="56"/>
      <c r="CTK400" s="56"/>
      <c r="CTL400" s="56"/>
      <c r="CTM400" s="56"/>
      <c r="CTN400" s="56"/>
      <c r="CTO400" s="56"/>
      <c r="CTP400" s="56"/>
      <c r="CTQ400" s="56"/>
      <c r="CTR400" s="56"/>
      <c r="CTS400" s="56"/>
      <c r="CTT400" s="56"/>
      <c r="CTU400" s="56"/>
      <c r="CTV400" s="56"/>
      <c r="CTW400" s="56"/>
      <c r="CTX400" s="56"/>
      <c r="CTY400" s="56"/>
      <c r="CTZ400" s="56"/>
      <c r="CUA400" s="56"/>
      <c r="CUB400" s="56"/>
      <c r="CUC400" s="56"/>
      <c r="CUD400" s="56"/>
      <c r="CUE400" s="56"/>
      <c r="CUF400" s="56"/>
      <c r="CUG400" s="56"/>
      <c r="CUH400" s="56"/>
      <c r="CUI400" s="56"/>
      <c r="CUJ400" s="56"/>
      <c r="CUK400" s="56"/>
      <c r="CUL400" s="56"/>
      <c r="CUM400" s="56"/>
      <c r="CUN400" s="56"/>
      <c r="CUO400" s="56"/>
      <c r="CUP400" s="56"/>
      <c r="CUQ400" s="56"/>
      <c r="CUR400" s="56"/>
      <c r="CUS400" s="56"/>
      <c r="CUT400" s="56"/>
      <c r="CUU400" s="56"/>
      <c r="CUV400" s="56"/>
      <c r="CUW400" s="56"/>
      <c r="CUX400" s="56"/>
      <c r="CUY400" s="56"/>
      <c r="CUZ400" s="56"/>
      <c r="CVA400" s="56"/>
      <c r="CVB400" s="56"/>
      <c r="CVC400" s="56"/>
      <c r="CVD400" s="56"/>
      <c r="CVE400" s="56"/>
      <c r="CVF400" s="56"/>
      <c r="CVG400" s="56"/>
      <c r="CVH400" s="56"/>
      <c r="CVI400" s="56"/>
      <c r="CVJ400" s="56"/>
      <c r="CVK400" s="56"/>
      <c r="CVL400" s="56"/>
      <c r="CVM400" s="56"/>
      <c r="CVN400" s="56"/>
      <c r="CVO400" s="56"/>
      <c r="CVP400" s="56"/>
      <c r="CVQ400" s="56"/>
      <c r="CVR400" s="56"/>
      <c r="CVS400" s="56"/>
      <c r="CVT400" s="56"/>
      <c r="CVU400" s="56"/>
      <c r="CVV400" s="56"/>
      <c r="CVW400" s="56"/>
      <c r="CVX400" s="56"/>
      <c r="CVY400" s="56"/>
      <c r="CVZ400" s="56"/>
      <c r="CWA400" s="56"/>
      <c r="CWB400" s="56"/>
      <c r="CWC400" s="56"/>
      <c r="CWD400" s="56"/>
      <c r="CWE400" s="56"/>
      <c r="CWF400" s="56"/>
      <c r="CWG400" s="56"/>
      <c r="CWH400" s="56"/>
      <c r="CWI400" s="56"/>
      <c r="CWJ400" s="56"/>
      <c r="CWK400" s="56"/>
      <c r="CWL400" s="56"/>
      <c r="CWM400" s="56"/>
      <c r="CWN400" s="56"/>
      <c r="CWO400" s="56"/>
      <c r="CWP400" s="56"/>
      <c r="CWQ400" s="56"/>
      <c r="CWR400" s="56"/>
      <c r="CWS400" s="56"/>
      <c r="CWT400" s="56"/>
      <c r="CWU400" s="56"/>
      <c r="CWV400" s="56"/>
      <c r="CWW400" s="56"/>
      <c r="CWX400" s="56"/>
      <c r="CWY400" s="56"/>
      <c r="CWZ400" s="56"/>
      <c r="CXA400" s="56"/>
      <c r="CXB400" s="56"/>
      <c r="CXC400" s="56"/>
      <c r="CXD400" s="56"/>
      <c r="CXE400" s="56"/>
      <c r="CXF400" s="56"/>
      <c r="CXG400" s="56"/>
      <c r="CXH400" s="56"/>
      <c r="CXI400" s="56"/>
      <c r="CXJ400" s="56"/>
      <c r="CXK400" s="56"/>
      <c r="CXL400" s="56"/>
      <c r="CXM400" s="56"/>
      <c r="CXN400" s="56"/>
      <c r="CXO400" s="56"/>
      <c r="CXP400" s="56"/>
      <c r="CXQ400" s="56"/>
      <c r="CXR400" s="56"/>
      <c r="CXS400" s="56"/>
      <c r="CXT400" s="56"/>
      <c r="CXU400" s="56"/>
      <c r="CXV400" s="56"/>
      <c r="CXW400" s="56"/>
      <c r="CXX400" s="56"/>
      <c r="CXY400" s="56"/>
      <c r="CXZ400" s="56"/>
      <c r="CYA400" s="56"/>
      <c r="CYB400" s="56"/>
      <c r="CYC400" s="56"/>
      <c r="CYD400" s="56"/>
      <c r="CYE400" s="56"/>
      <c r="CYF400" s="56"/>
      <c r="CYG400" s="56"/>
      <c r="CYH400" s="56"/>
      <c r="CYI400" s="56"/>
      <c r="CYJ400" s="56"/>
      <c r="CYK400" s="56"/>
      <c r="CYL400" s="56"/>
      <c r="CYM400" s="56"/>
      <c r="CYN400" s="56"/>
      <c r="CYO400" s="56"/>
      <c r="CYP400" s="56"/>
      <c r="CYQ400" s="56"/>
      <c r="CYR400" s="56"/>
      <c r="CYS400" s="56"/>
      <c r="CYT400" s="56"/>
      <c r="CYU400" s="56"/>
      <c r="CYV400" s="56"/>
      <c r="CYW400" s="56"/>
      <c r="CYX400" s="56"/>
      <c r="CYY400" s="56"/>
      <c r="CYZ400" s="56"/>
      <c r="CZA400" s="56"/>
      <c r="CZB400" s="56"/>
      <c r="CZC400" s="56"/>
      <c r="CZD400" s="56"/>
      <c r="CZE400" s="56"/>
      <c r="CZF400" s="56"/>
      <c r="CZG400" s="56"/>
      <c r="CZH400" s="56"/>
      <c r="CZI400" s="56"/>
      <c r="CZJ400" s="56"/>
      <c r="CZK400" s="56"/>
      <c r="CZL400" s="56"/>
      <c r="CZM400" s="56"/>
      <c r="CZN400" s="56"/>
      <c r="CZO400" s="56"/>
      <c r="CZP400" s="56"/>
      <c r="CZQ400" s="56"/>
      <c r="CZR400" s="56"/>
      <c r="CZS400" s="56"/>
      <c r="CZT400" s="56"/>
      <c r="CZU400" s="56"/>
      <c r="CZV400" s="56"/>
      <c r="CZW400" s="56"/>
      <c r="CZX400" s="56"/>
      <c r="CZY400" s="56"/>
      <c r="CZZ400" s="56"/>
      <c r="DAA400" s="56"/>
      <c r="DAB400" s="56"/>
      <c r="DAC400" s="56"/>
      <c r="DAD400" s="56"/>
      <c r="DAE400" s="56"/>
      <c r="DAF400" s="56"/>
      <c r="DAG400" s="56"/>
      <c r="DAH400" s="56"/>
      <c r="DAI400" s="56"/>
      <c r="DAJ400" s="56"/>
      <c r="DAK400" s="56"/>
      <c r="DAL400" s="56"/>
      <c r="DAM400" s="56"/>
      <c r="DAN400" s="56"/>
      <c r="DAO400" s="56"/>
      <c r="DAP400" s="56"/>
      <c r="DAQ400" s="56"/>
      <c r="DAR400" s="56"/>
      <c r="DAS400" s="56"/>
      <c r="DAT400" s="56"/>
      <c r="DAU400" s="56"/>
      <c r="DAV400" s="56"/>
      <c r="DAW400" s="56"/>
      <c r="DAX400" s="56"/>
      <c r="DAY400" s="56"/>
      <c r="DAZ400" s="56"/>
      <c r="DBA400" s="56"/>
      <c r="DBB400" s="56"/>
      <c r="DBC400" s="56"/>
      <c r="DBD400" s="56"/>
      <c r="DBE400" s="56"/>
      <c r="DBF400" s="56"/>
      <c r="DBG400" s="56"/>
      <c r="DBH400" s="56"/>
      <c r="DBI400" s="56"/>
      <c r="DBJ400" s="56"/>
      <c r="DBK400" s="56"/>
      <c r="DBL400" s="56"/>
      <c r="DBM400" s="56"/>
      <c r="DBN400" s="56"/>
      <c r="DBO400" s="56"/>
      <c r="DBP400" s="56"/>
      <c r="DBQ400" s="56"/>
      <c r="DBR400" s="56"/>
      <c r="DBS400" s="56"/>
      <c r="DBT400" s="56"/>
      <c r="DBU400" s="56"/>
      <c r="DBV400" s="56"/>
      <c r="DBW400" s="56"/>
      <c r="DBX400" s="56"/>
      <c r="DBY400" s="56"/>
      <c r="DBZ400" s="56"/>
      <c r="DCA400" s="56"/>
      <c r="DCB400" s="56"/>
      <c r="DCC400" s="56"/>
      <c r="DCD400" s="56"/>
      <c r="DCE400" s="56"/>
      <c r="DCF400" s="56"/>
      <c r="DCG400" s="56"/>
      <c r="DCH400" s="56"/>
      <c r="DCI400" s="56"/>
      <c r="DCJ400" s="56"/>
      <c r="DCK400" s="56"/>
      <c r="DCL400" s="56"/>
      <c r="DCM400" s="56"/>
      <c r="DCN400" s="56"/>
      <c r="DCO400" s="56"/>
      <c r="DCP400" s="56"/>
      <c r="DCQ400" s="56"/>
      <c r="DCR400" s="56"/>
      <c r="DCS400" s="56"/>
      <c r="DCT400" s="56"/>
      <c r="DCU400" s="56"/>
      <c r="DCV400" s="56"/>
      <c r="DCW400" s="56"/>
      <c r="DCX400" s="56"/>
      <c r="DCY400" s="56"/>
      <c r="DCZ400" s="56"/>
      <c r="DDA400" s="56"/>
      <c r="DDB400" s="56"/>
      <c r="DDC400" s="56"/>
      <c r="DDD400" s="56"/>
      <c r="DDE400" s="56"/>
      <c r="DDF400" s="56"/>
      <c r="DDG400" s="56"/>
      <c r="DDH400" s="56"/>
      <c r="DDI400" s="56"/>
      <c r="DDJ400" s="56"/>
      <c r="DDK400" s="56"/>
      <c r="DDL400" s="56"/>
      <c r="DDM400" s="56"/>
      <c r="DDN400" s="56"/>
      <c r="DDO400" s="56"/>
      <c r="DDP400" s="56"/>
      <c r="DDQ400" s="56"/>
      <c r="DDR400" s="56"/>
      <c r="DDS400" s="56"/>
      <c r="DDT400" s="56"/>
      <c r="DDU400" s="56"/>
      <c r="DDV400" s="56"/>
      <c r="DDW400" s="56"/>
      <c r="DDX400" s="56"/>
      <c r="DDY400" s="56"/>
      <c r="DDZ400" s="56"/>
      <c r="DEA400" s="56"/>
      <c r="DEB400" s="56"/>
      <c r="DEC400" s="56"/>
      <c r="DED400" s="56"/>
      <c r="DEE400" s="56"/>
      <c r="DEF400" s="56"/>
      <c r="DEG400" s="56"/>
      <c r="DEH400" s="56"/>
      <c r="DEI400" s="56"/>
      <c r="DEJ400" s="56"/>
      <c r="DEK400" s="56"/>
      <c r="DEL400" s="56"/>
      <c r="DEM400" s="56"/>
      <c r="DEN400" s="56"/>
      <c r="DEO400" s="56"/>
      <c r="DEP400" s="56"/>
      <c r="DEQ400" s="56"/>
      <c r="DER400" s="56"/>
      <c r="DES400" s="56"/>
      <c r="DET400" s="56"/>
      <c r="DEU400" s="56"/>
      <c r="DEV400" s="56"/>
      <c r="DEW400" s="56"/>
      <c r="DEX400" s="56"/>
      <c r="DEY400" s="56"/>
      <c r="DEZ400" s="56"/>
      <c r="DFA400" s="56"/>
      <c r="DFB400" s="56"/>
      <c r="DFC400" s="56"/>
      <c r="DFD400" s="56"/>
      <c r="DFE400" s="56"/>
      <c r="DFF400" s="56"/>
      <c r="DFG400" s="56"/>
      <c r="DFH400" s="56"/>
      <c r="DFI400" s="56"/>
      <c r="DFJ400" s="56"/>
      <c r="DFK400" s="56"/>
      <c r="DFL400" s="56"/>
      <c r="DFM400" s="56"/>
      <c r="DFN400" s="56"/>
      <c r="DFO400" s="56"/>
      <c r="DFP400" s="56"/>
      <c r="DFQ400" s="56"/>
      <c r="DFR400" s="56"/>
      <c r="DFS400" s="56"/>
      <c r="DFT400" s="56"/>
      <c r="DFU400" s="56"/>
      <c r="DFV400" s="56"/>
      <c r="DFW400" s="56"/>
      <c r="DFX400" s="56"/>
      <c r="DFY400" s="56"/>
      <c r="DFZ400" s="56"/>
      <c r="DGA400" s="56"/>
      <c r="DGB400" s="56"/>
      <c r="DGC400" s="56"/>
      <c r="DGD400" s="56"/>
      <c r="DGE400" s="56"/>
      <c r="DGF400" s="56"/>
      <c r="DGG400" s="56"/>
      <c r="DGH400" s="56"/>
      <c r="DGI400" s="56"/>
      <c r="DGJ400" s="56"/>
      <c r="DGK400" s="56"/>
      <c r="DGL400" s="56"/>
      <c r="DGM400" s="56"/>
      <c r="DGN400" s="56"/>
      <c r="DGO400" s="56"/>
      <c r="DGP400" s="56"/>
      <c r="DGQ400" s="56"/>
      <c r="DGR400" s="56"/>
      <c r="DGS400" s="56"/>
      <c r="DGT400" s="56"/>
      <c r="DGU400" s="56"/>
      <c r="DGV400" s="56"/>
      <c r="DGW400" s="56"/>
      <c r="DGX400" s="56"/>
      <c r="DGY400" s="56"/>
      <c r="DGZ400" s="56"/>
      <c r="DHA400" s="56"/>
      <c r="DHB400" s="56"/>
      <c r="DHC400" s="56"/>
      <c r="DHD400" s="56"/>
      <c r="DHE400" s="56"/>
      <c r="DHF400" s="56"/>
      <c r="DHG400" s="56"/>
      <c r="DHH400" s="56"/>
      <c r="DHI400" s="56"/>
      <c r="DHJ400" s="56"/>
      <c r="DHK400" s="56"/>
      <c r="DHL400" s="56"/>
      <c r="DHM400" s="56"/>
      <c r="DHN400" s="56"/>
      <c r="DHO400" s="56"/>
      <c r="DHP400" s="56"/>
      <c r="DHQ400" s="56"/>
      <c r="DHR400" s="56"/>
      <c r="DHS400" s="56"/>
      <c r="DHT400" s="56"/>
      <c r="DHU400" s="56"/>
      <c r="DHV400" s="56"/>
      <c r="DHW400" s="56"/>
      <c r="DHX400" s="56"/>
      <c r="DHY400" s="56"/>
      <c r="DHZ400" s="56"/>
      <c r="DIA400" s="56"/>
      <c r="DIB400" s="56"/>
      <c r="DIC400" s="56"/>
      <c r="DID400" s="56"/>
      <c r="DIE400" s="56"/>
      <c r="DIF400" s="56"/>
      <c r="DIG400" s="56"/>
      <c r="DIH400" s="56"/>
      <c r="DII400" s="56"/>
      <c r="DIJ400" s="56"/>
      <c r="DIK400" s="56"/>
      <c r="DIL400" s="56"/>
      <c r="DIM400" s="56"/>
      <c r="DIN400" s="56"/>
      <c r="DIO400" s="56"/>
      <c r="DIP400" s="56"/>
      <c r="DIQ400" s="56"/>
      <c r="DIR400" s="56"/>
      <c r="DIS400" s="56"/>
      <c r="DIT400" s="56"/>
      <c r="DIU400" s="56"/>
      <c r="DIV400" s="56"/>
      <c r="DIW400" s="56"/>
      <c r="DIX400" s="56"/>
      <c r="DIY400" s="56"/>
      <c r="DIZ400" s="56"/>
      <c r="DJA400" s="56"/>
      <c r="DJB400" s="56"/>
      <c r="DJC400" s="56"/>
      <c r="DJD400" s="56"/>
      <c r="DJE400" s="56"/>
      <c r="DJF400" s="56"/>
      <c r="DJG400" s="56"/>
      <c r="DJH400" s="56"/>
      <c r="DJI400" s="56"/>
      <c r="DJJ400" s="56"/>
      <c r="DJK400" s="56"/>
      <c r="DJL400" s="56"/>
      <c r="DJM400" s="56"/>
      <c r="DJN400" s="56"/>
      <c r="DJO400" s="56"/>
      <c r="DJP400" s="56"/>
      <c r="DJQ400" s="56"/>
      <c r="DJR400" s="56"/>
      <c r="DJS400" s="56"/>
      <c r="DJT400" s="56"/>
      <c r="DJU400" s="56"/>
      <c r="DJV400" s="56"/>
      <c r="DJW400" s="56"/>
      <c r="DJX400" s="56"/>
      <c r="DJY400" s="56"/>
      <c r="DJZ400" s="56"/>
      <c r="DKA400" s="56"/>
      <c r="DKB400" s="56"/>
      <c r="DKC400" s="56"/>
      <c r="DKD400" s="56"/>
      <c r="DKE400" s="56"/>
      <c r="DKF400" s="56"/>
      <c r="DKG400" s="56"/>
      <c r="DKH400" s="56"/>
      <c r="DKI400" s="56"/>
      <c r="DKJ400" s="56"/>
      <c r="DKK400" s="56"/>
      <c r="DKL400" s="56"/>
      <c r="DKM400" s="56"/>
      <c r="DKN400" s="56"/>
      <c r="DKO400" s="56"/>
      <c r="DKP400" s="56"/>
      <c r="DKQ400" s="56"/>
      <c r="DKR400" s="56"/>
      <c r="DKS400" s="56"/>
      <c r="DKT400" s="56"/>
      <c r="DKU400" s="56"/>
      <c r="DKV400" s="56"/>
      <c r="DKW400" s="56"/>
      <c r="DKX400" s="56"/>
      <c r="DKY400" s="56"/>
      <c r="DKZ400" s="56"/>
      <c r="DLA400" s="56"/>
      <c r="DLB400" s="56"/>
      <c r="DLC400" s="56"/>
      <c r="DLD400" s="56"/>
      <c r="DLE400" s="56"/>
      <c r="DLF400" s="56"/>
      <c r="DLG400" s="56"/>
      <c r="DLH400" s="56"/>
      <c r="DLI400" s="56"/>
      <c r="DLJ400" s="56"/>
      <c r="DLK400" s="56"/>
      <c r="DLL400" s="56"/>
      <c r="DLM400" s="56"/>
      <c r="DLN400" s="56"/>
      <c r="DLO400" s="56"/>
      <c r="DLP400" s="56"/>
      <c r="DLQ400" s="56"/>
      <c r="DLR400" s="56"/>
      <c r="DLS400" s="56"/>
      <c r="DLT400" s="56"/>
      <c r="DLU400" s="56"/>
      <c r="DLV400" s="56"/>
      <c r="DLW400" s="56"/>
      <c r="DLX400" s="56"/>
      <c r="DLY400" s="56"/>
      <c r="DLZ400" s="56"/>
      <c r="DMA400" s="56"/>
      <c r="DMB400" s="56"/>
      <c r="DMC400" s="56"/>
      <c r="DMD400" s="56"/>
      <c r="DME400" s="56"/>
      <c r="DMF400" s="56"/>
      <c r="DMG400" s="56"/>
      <c r="DMH400" s="56"/>
      <c r="DMI400" s="56"/>
      <c r="DMJ400" s="56"/>
      <c r="DMK400" s="56"/>
      <c r="DML400" s="56"/>
      <c r="DMM400" s="56"/>
      <c r="DMN400" s="56"/>
      <c r="DMO400" s="56"/>
      <c r="DMP400" s="56"/>
      <c r="DMQ400" s="56"/>
      <c r="DMR400" s="56"/>
      <c r="DMS400" s="56"/>
      <c r="DMT400" s="56"/>
      <c r="DMU400" s="56"/>
      <c r="DMV400" s="56"/>
      <c r="DMW400" s="56"/>
      <c r="DMX400" s="56"/>
      <c r="DMY400" s="56"/>
      <c r="DMZ400" s="56"/>
      <c r="DNA400" s="56"/>
      <c r="DNB400" s="56"/>
      <c r="DNC400" s="56"/>
      <c r="DND400" s="56"/>
      <c r="DNE400" s="56"/>
      <c r="DNF400" s="56"/>
      <c r="DNG400" s="56"/>
      <c r="DNH400" s="56"/>
      <c r="DNI400" s="56"/>
      <c r="DNJ400" s="56"/>
      <c r="DNK400" s="56"/>
      <c r="DNL400" s="56"/>
      <c r="DNM400" s="56"/>
      <c r="DNN400" s="56"/>
      <c r="DNO400" s="56"/>
      <c r="DNP400" s="56"/>
      <c r="DNQ400" s="56"/>
      <c r="DNR400" s="56"/>
      <c r="DNS400" s="56"/>
      <c r="DNT400" s="56"/>
      <c r="DNU400" s="56"/>
      <c r="DNV400" s="56"/>
      <c r="DNW400" s="56"/>
      <c r="DNX400" s="56"/>
      <c r="DNY400" s="56"/>
      <c r="DNZ400" s="56"/>
      <c r="DOA400" s="56"/>
      <c r="DOB400" s="56"/>
      <c r="DOC400" s="56"/>
      <c r="DOD400" s="56"/>
      <c r="DOE400" s="56"/>
      <c r="DOF400" s="56"/>
      <c r="DOG400" s="56"/>
      <c r="DOH400" s="56"/>
      <c r="DOI400" s="56"/>
      <c r="DOJ400" s="56"/>
      <c r="DOK400" s="56"/>
      <c r="DOL400" s="56"/>
      <c r="DOM400" s="56"/>
      <c r="DON400" s="56"/>
      <c r="DOO400" s="56"/>
      <c r="DOP400" s="56"/>
      <c r="DOQ400" s="56"/>
      <c r="DOR400" s="56"/>
      <c r="DOS400" s="56"/>
      <c r="DOT400" s="56"/>
      <c r="DOU400" s="56"/>
      <c r="DOV400" s="56"/>
      <c r="DOW400" s="56"/>
      <c r="DOX400" s="56"/>
      <c r="DOY400" s="56"/>
      <c r="DOZ400" s="56"/>
      <c r="DPA400" s="56"/>
      <c r="DPB400" s="56"/>
      <c r="DPC400" s="56"/>
      <c r="DPD400" s="56"/>
      <c r="DPE400" s="56"/>
      <c r="DPF400" s="56"/>
      <c r="DPG400" s="56"/>
      <c r="DPH400" s="56"/>
      <c r="DPI400" s="56"/>
      <c r="DPJ400" s="56"/>
      <c r="DPK400" s="56"/>
      <c r="DPL400" s="56"/>
      <c r="DPM400" s="56"/>
      <c r="DPN400" s="56"/>
      <c r="DPO400" s="56"/>
      <c r="DPP400" s="56"/>
      <c r="DPQ400" s="56"/>
      <c r="DPR400" s="56"/>
      <c r="DPS400" s="56"/>
      <c r="DPT400" s="56"/>
      <c r="DPU400" s="56"/>
      <c r="DPV400" s="56"/>
      <c r="DPW400" s="56"/>
      <c r="DPX400" s="56"/>
      <c r="DPY400" s="56"/>
      <c r="DPZ400" s="56"/>
      <c r="DQA400" s="56"/>
      <c r="DQB400" s="56"/>
      <c r="DQC400" s="56"/>
      <c r="DQD400" s="56"/>
      <c r="DQE400" s="56"/>
      <c r="DQF400" s="56"/>
      <c r="DQG400" s="56"/>
      <c r="DQH400" s="56"/>
      <c r="DQI400" s="56"/>
      <c r="DQJ400" s="56"/>
      <c r="DQK400" s="56"/>
      <c r="DQL400" s="56"/>
      <c r="DQM400" s="56"/>
      <c r="DQN400" s="56"/>
      <c r="DQO400" s="56"/>
      <c r="DQP400" s="56"/>
      <c r="DQQ400" s="56"/>
      <c r="DQR400" s="56"/>
      <c r="DQS400" s="56"/>
      <c r="DQT400" s="56"/>
      <c r="DQU400" s="56"/>
      <c r="DQV400" s="56"/>
      <c r="DQW400" s="56"/>
      <c r="DQX400" s="56"/>
      <c r="DQY400" s="56"/>
      <c r="DQZ400" s="56"/>
      <c r="DRA400" s="56"/>
      <c r="DRB400" s="56"/>
      <c r="DRC400" s="56"/>
      <c r="DRD400" s="56"/>
      <c r="DRE400" s="56"/>
      <c r="DRF400" s="56"/>
      <c r="DRG400" s="56"/>
      <c r="DRH400" s="56"/>
      <c r="DRI400" s="56"/>
      <c r="DRJ400" s="56"/>
      <c r="DRK400" s="56"/>
      <c r="DRL400" s="56"/>
      <c r="DRM400" s="56"/>
      <c r="DRN400" s="56"/>
      <c r="DRO400" s="56"/>
      <c r="DRP400" s="56"/>
      <c r="DRQ400" s="56"/>
      <c r="DRR400" s="56"/>
      <c r="DRS400" s="56"/>
      <c r="DRT400" s="56"/>
      <c r="DRU400" s="56"/>
      <c r="DRV400" s="56"/>
      <c r="DRW400" s="56"/>
      <c r="DRX400" s="56"/>
      <c r="DRY400" s="56"/>
      <c r="DRZ400" s="56"/>
      <c r="DSA400" s="56"/>
      <c r="DSB400" s="56"/>
      <c r="DSC400" s="56"/>
      <c r="DSD400" s="56"/>
      <c r="DSE400" s="56"/>
      <c r="DSF400" s="56"/>
      <c r="DSG400" s="56"/>
      <c r="DSH400" s="56"/>
      <c r="DSI400" s="56"/>
      <c r="DSJ400" s="56"/>
      <c r="DSK400" s="56"/>
      <c r="DSL400" s="56"/>
      <c r="DSM400" s="56"/>
      <c r="DSN400" s="56"/>
      <c r="DSO400" s="56"/>
      <c r="DSP400" s="56"/>
      <c r="DSQ400" s="56"/>
      <c r="DSR400" s="56"/>
      <c r="DSS400" s="56"/>
      <c r="DST400" s="56"/>
      <c r="DSU400" s="56"/>
      <c r="DSV400" s="56"/>
      <c r="DSW400" s="56"/>
      <c r="DSX400" s="56"/>
      <c r="DSY400" s="56"/>
      <c r="DSZ400" s="56"/>
      <c r="DTA400" s="56"/>
      <c r="DTB400" s="56"/>
      <c r="DTC400" s="56"/>
      <c r="DTD400" s="56"/>
      <c r="DTE400" s="56"/>
      <c r="DTF400" s="56"/>
      <c r="DTG400" s="56"/>
      <c r="DTH400" s="56"/>
      <c r="DTI400" s="56"/>
      <c r="DTJ400" s="56"/>
      <c r="DTK400" s="56"/>
      <c r="DTL400" s="56"/>
      <c r="DTM400" s="56"/>
      <c r="DTN400" s="56"/>
      <c r="DTO400" s="56"/>
      <c r="DTP400" s="56"/>
      <c r="DTQ400" s="56"/>
      <c r="DTR400" s="56"/>
      <c r="DTS400" s="56"/>
      <c r="DTT400" s="56"/>
      <c r="DTU400" s="56"/>
      <c r="DTV400" s="56"/>
      <c r="DTW400" s="56"/>
      <c r="DTX400" s="56"/>
      <c r="DTY400" s="56"/>
      <c r="DTZ400" s="56"/>
      <c r="DUA400" s="56"/>
      <c r="DUB400" s="56"/>
      <c r="DUC400" s="56"/>
      <c r="DUD400" s="56"/>
      <c r="DUE400" s="56"/>
      <c r="DUF400" s="56"/>
      <c r="DUG400" s="56"/>
      <c r="DUH400" s="56"/>
      <c r="DUI400" s="56"/>
      <c r="DUJ400" s="56"/>
      <c r="DUK400" s="56"/>
      <c r="DUL400" s="56"/>
      <c r="DUM400" s="56"/>
      <c r="DUN400" s="56"/>
      <c r="DUO400" s="56"/>
      <c r="DUP400" s="56"/>
      <c r="DUQ400" s="56"/>
      <c r="DUR400" s="56"/>
      <c r="DUS400" s="56"/>
      <c r="DUT400" s="56"/>
      <c r="DUU400" s="56"/>
      <c r="DUV400" s="56"/>
      <c r="DUW400" s="56"/>
      <c r="DUX400" s="56"/>
      <c r="DUY400" s="56"/>
      <c r="DUZ400" s="56"/>
      <c r="DVA400" s="56"/>
      <c r="DVB400" s="56"/>
      <c r="DVC400" s="56"/>
      <c r="DVD400" s="56"/>
      <c r="DVE400" s="56"/>
      <c r="DVF400" s="56"/>
      <c r="DVG400" s="56"/>
      <c r="DVH400" s="56"/>
      <c r="DVI400" s="56"/>
      <c r="DVJ400" s="56"/>
      <c r="DVK400" s="56"/>
      <c r="DVL400" s="56"/>
      <c r="DVM400" s="56"/>
      <c r="DVN400" s="56"/>
      <c r="DVO400" s="56"/>
      <c r="DVP400" s="56"/>
      <c r="DVQ400" s="56"/>
      <c r="DVR400" s="56"/>
      <c r="DVS400" s="56"/>
      <c r="DVT400" s="56"/>
      <c r="DVU400" s="56"/>
      <c r="DVV400" s="56"/>
      <c r="DVW400" s="56"/>
      <c r="DVX400" s="56"/>
      <c r="DVY400" s="56"/>
      <c r="DVZ400" s="56"/>
      <c r="DWA400" s="56"/>
      <c r="DWB400" s="56"/>
      <c r="DWC400" s="56"/>
      <c r="DWD400" s="56"/>
      <c r="DWE400" s="56"/>
      <c r="DWF400" s="56"/>
      <c r="DWG400" s="56"/>
      <c r="DWH400" s="56"/>
      <c r="DWI400" s="56"/>
      <c r="DWJ400" s="56"/>
      <c r="DWK400" s="56"/>
      <c r="DWL400" s="56"/>
      <c r="DWM400" s="56"/>
      <c r="DWN400" s="56"/>
      <c r="DWO400" s="56"/>
      <c r="DWP400" s="56"/>
      <c r="DWQ400" s="56"/>
      <c r="DWR400" s="56"/>
      <c r="DWS400" s="56"/>
      <c r="DWT400" s="56"/>
      <c r="DWU400" s="56"/>
      <c r="DWV400" s="56"/>
      <c r="DWW400" s="56"/>
      <c r="DWX400" s="56"/>
      <c r="DWY400" s="56"/>
      <c r="DWZ400" s="56"/>
      <c r="DXA400" s="56"/>
      <c r="DXB400" s="56"/>
      <c r="DXC400" s="56"/>
      <c r="DXD400" s="56"/>
      <c r="DXE400" s="56"/>
      <c r="DXF400" s="56"/>
      <c r="DXG400" s="56"/>
      <c r="DXH400" s="56"/>
      <c r="DXI400" s="56"/>
      <c r="DXJ400" s="56"/>
      <c r="DXK400" s="56"/>
      <c r="DXL400" s="56"/>
      <c r="DXM400" s="56"/>
      <c r="DXN400" s="56"/>
      <c r="DXO400" s="56"/>
      <c r="DXP400" s="56"/>
      <c r="DXQ400" s="56"/>
      <c r="DXR400" s="56"/>
      <c r="DXS400" s="56"/>
      <c r="DXT400" s="56"/>
      <c r="DXU400" s="56"/>
      <c r="DXV400" s="56"/>
      <c r="DXW400" s="56"/>
      <c r="DXX400" s="56"/>
      <c r="DXY400" s="56"/>
      <c r="DXZ400" s="56"/>
      <c r="DYA400" s="56"/>
      <c r="DYB400" s="56"/>
      <c r="DYC400" s="56"/>
      <c r="DYD400" s="56"/>
      <c r="DYE400" s="56"/>
      <c r="DYF400" s="56"/>
      <c r="DYG400" s="56"/>
      <c r="DYH400" s="56"/>
      <c r="DYI400" s="56"/>
      <c r="DYJ400" s="56"/>
      <c r="DYK400" s="56"/>
      <c r="DYL400" s="56"/>
      <c r="DYM400" s="56"/>
      <c r="DYN400" s="56"/>
      <c r="DYO400" s="56"/>
      <c r="DYP400" s="56"/>
      <c r="DYQ400" s="56"/>
      <c r="DYR400" s="56"/>
      <c r="DYS400" s="56"/>
      <c r="DYT400" s="56"/>
      <c r="DYU400" s="56"/>
      <c r="DYV400" s="56"/>
      <c r="DYW400" s="56"/>
      <c r="DYX400" s="56"/>
      <c r="DYY400" s="56"/>
      <c r="DYZ400" s="56"/>
      <c r="DZA400" s="56"/>
      <c r="DZB400" s="56"/>
      <c r="DZC400" s="56"/>
      <c r="DZD400" s="56"/>
      <c r="DZE400" s="56"/>
      <c r="DZF400" s="56"/>
      <c r="DZG400" s="56"/>
      <c r="DZH400" s="56"/>
      <c r="DZI400" s="56"/>
      <c r="DZJ400" s="56"/>
      <c r="DZK400" s="56"/>
      <c r="DZL400" s="56"/>
      <c r="DZM400" s="56"/>
      <c r="DZN400" s="56"/>
      <c r="DZO400" s="56"/>
      <c r="DZP400" s="56"/>
      <c r="DZQ400" s="56"/>
      <c r="DZR400" s="56"/>
      <c r="DZS400" s="56"/>
      <c r="DZT400" s="56"/>
      <c r="DZU400" s="56"/>
      <c r="DZV400" s="56"/>
      <c r="DZW400" s="56"/>
      <c r="DZX400" s="56"/>
      <c r="DZY400" s="56"/>
      <c r="DZZ400" s="56"/>
      <c r="EAA400" s="56"/>
      <c r="EAB400" s="56"/>
      <c r="EAC400" s="56"/>
      <c r="EAD400" s="56"/>
      <c r="EAE400" s="56"/>
      <c r="EAF400" s="56"/>
      <c r="EAG400" s="56"/>
      <c r="EAH400" s="56"/>
      <c r="EAI400" s="56"/>
      <c r="EAJ400" s="56"/>
      <c r="EAK400" s="56"/>
      <c r="EAL400" s="56"/>
      <c r="EAM400" s="56"/>
      <c r="EAN400" s="56"/>
      <c r="EAO400" s="56"/>
      <c r="EAP400" s="56"/>
      <c r="EAQ400" s="56"/>
      <c r="EAR400" s="56"/>
      <c r="EAS400" s="56"/>
      <c r="EAT400" s="56"/>
      <c r="EAU400" s="56"/>
      <c r="EAV400" s="56"/>
      <c r="EAW400" s="56"/>
      <c r="EAX400" s="56"/>
      <c r="EAY400" s="56"/>
      <c r="EAZ400" s="56"/>
      <c r="EBA400" s="56"/>
      <c r="EBB400" s="56"/>
      <c r="EBC400" s="56"/>
      <c r="EBD400" s="56"/>
      <c r="EBE400" s="56"/>
      <c r="EBF400" s="56"/>
      <c r="EBG400" s="56"/>
      <c r="EBH400" s="56"/>
      <c r="EBI400" s="56"/>
      <c r="EBJ400" s="56"/>
      <c r="EBK400" s="56"/>
      <c r="EBL400" s="56"/>
      <c r="EBM400" s="56"/>
      <c r="EBN400" s="56"/>
      <c r="EBO400" s="56"/>
      <c r="EBP400" s="56"/>
      <c r="EBQ400" s="56"/>
      <c r="EBR400" s="56"/>
      <c r="EBS400" s="56"/>
      <c r="EBT400" s="56"/>
      <c r="EBU400" s="56"/>
      <c r="EBV400" s="56"/>
      <c r="EBW400" s="56"/>
      <c r="EBX400" s="56"/>
      <c r="EBY400" s="56"/>
      <c r="EBZ400" s="56"/>
      <c r="ECA400" s="56"/>
      <c r="ECB400" s="56"/>
      <c r="ECC400" s="56"/>
      <c r="ECD400" s="56"/>
      <c r="ECE400" s="56"/>
      <c r="ECF400" s="56"/>
      <c r="ECG400" s="56"/>
      <c r="ECH400" s="56"/>
      <c r="ECI400" s="56"/>
      <c r="ECJ400" s="56"/>
      <c r="ECK400" s="56"/>
      <c r="ECL400" s="56"/>
      <c r="ECM400" s="56"/>
      <c r="ECN400" s="56"/>
      <c r="ECO400" s="56"/>
      <c r="ECP400" s="56"/>
      <c r="ECQ400" s="56"/>
      <c r="ECR400" s="56"/>
      <c r="ECS400" s="56"/>
      <c r="ECT400" s="56"/>
      <c r="ECU400" s="56"/>
      <c r="ECV400" s="56"/>
      <c r="ECW400" s="56"/>
      <c r="ECX400" s="56"/>
      <c r="ECY400" s="56"/>
      <c r="ECZ400" s="56"/>
      <c r="EDA400" s="56"/>
      <c r="EDB400" s="56"/>
      <c r="EDC400" s="56"/>
      <c r="EDD400" s="56"/>
      <c r="EDE400" s="56"/>
      <c r="EDF400" s="56"/>
      <c r="EDG400" s="56"/>
      <c r="EDH400" s="56"/>
      <c r="EDI400" s="56"/>
      <c r="EDJ400" s="56"/>
      <c r="EDK400" s="56"/>
      <c r="EDL400" s="56"/>
      <c r="EDM400" s="56"/>
      <c r="EDN400" s="56"/>
      <c r="EDO400" s="56"/>
      <c r="EDP400" s="56"/>
      <c r="EDQ400" s="56"/>
      <c r="EDR400" s="56"/>
      <c r="EDS400" s="56"/>
      <c r="EDT400" s="56"/>
      <c r="EDU400" s="56"/>
      <c r="EDV400" s="56"/>
      <c r="EDW400" s="56"/>
      <c r="EDX400" s="56"/>
      <c r="EDY400" s="56"/>
      <c r="EDZ400" s="56"/>
      <c r="EEA400" s="56"/>
      <c r="EEB400" s="56"/>
      <c r="EEC400" s="56"/>
      <c r="EED400" s="56"/>
      <c r="EEE400" s="56"/>
      <c r="EEF400" s="56"/>
      <c r="EEG400" s="56"/>
      <c r="EEH400" s="56"/>
      <c r="EEI400" s="56"/>
      <c r="EEJ400" s="56"/>
      <c r="EEK400" s="56"/>
      <c r="EEL400" s="56"/>
      <c r="EEM400" s="56"/>
      <c r="EEN400" s="56"/>
      <c r="EEO400" s="56"/>
      <c r="EEP400" s="56"/>
      <c r="EEQ400" s="56"/>
      <c r="EER400" s="56"/>
      <c r="EES400" s="56"/>
      <c r="EET400" s="56"/>
      <c r="EEU400" s="56"/>
      <c r="EEV400" s="56"/>
      <c r="EEW400" s="56"/>
      <c r="EEX400" s="56"/>
      <c r="EEY400" s="56"/>
      <c r="EEZ400" s="56"/>
      <c r="EFA400" s="56"/>
      <c r="EFB400" s="56"/>
      <c r="EFC400" s="56"/>
      <c r="EFD400" s="56"/>
      <c r="EFE400" s="56"/>
      <c r="EFF400" s="56"/>
      <c r="EFG400" s="56"/>
      <c r="EFH400" s="56"/>
      <c r="EFI400" s="56"/>
      <c r="EFJ400" s="56"/>
      <c r="EFK400" s="56"/>
      <c r="EFL400" s="56"/>
      <c r="EFM400" s="56"/>
      <c r="EFN400" s="56"/>
      <c r="EFO400" s="56"/>
      <c r="EFP400" s="56"/>
      <c r="EFQ400" s="56"/>
      <c r="EFR400" s="56"/>
      <c r="EFS400" s="56"/>
      <c r="EFT400" s="56"/>
      <c r="EFU400" s="56"/>
      <c r="EFV400" s="56"/>
      <c r="EFW400" s="56"/>
      <c r="EFX400" s="56"/>
      <c r="EFY400" s="56"/>
      <c r="EFZ400" s="56"/>
      <c r="EGA400" s="56"/>
      <c r="EGB400" s="56"/>
      <c r="EGC400" s="56"/>
      <c r="EGD400" s="56"/>
      <c r="EGE400" s="56"/>
      <c r="EGF400" s="56"/>
      <c r="EGG400" s="56"/>
      <c r="EGH400" s="56"/>
      <c r="EGI400" s="56"/>
      <c r="EGJ400" s="56"/>
      <c r="EGK400" s="56"/>
      <c r="EGL400" s="56"/>
      <c r="EGM400" s="56"/>
      <c r="EGN400" s="56"/>
      <c r="EGO400" s="56"/>
      <c r="EGP400" s="56"/>
      <c r="EGQ400" s="56"/>
      <c r="EGR400" s="56"/>
      <c r="EGS400" s="56"/>
      <c r="EGT400" s="56"/>
      <c r="EGU400" s="56"/>
      <c r="EGV400" s="56"/>
      <c r="EGW400" s="56"/>
      <c r="EGX400" s="56"/>
      <c r="EGY400" s="56"/>
      <c r="EGZ400" s="56"/>
      <c r="EHA400" s="56"/>
      <c r="EHB400" s="56"/>
      <c r="EHC400" s="56"/>
      <c r="EHD400" s="56"/>
      <c r="EHE400" s="56"/>
      <c r="EHF400" s="56"/>
      <c r="EHG400" s="56"/>
      <c r="EHH400" s="56"/>
      <c r="EHI400" s="56"/>
      <c r="EHJ400" s="56"/>
      <c r="EHK400" s="56"/>
      <c r="EHL400" s="56"/>
      <c r="EHM400" s="56"/>
      <c r="EHN400" s="56"/>
      <c r="EHO400" s="56"/>
      <c r="EHP400" s="56"/>
      <c r="EHQ400" s="56"/>
      <c r="EHR400" s="56"/>
      <c r="EHS400" s="56"/>
      <c r="EHT400" s="56"/>
      <c r="EHU400" s="56"/>
      <c r="EHV400" s="56"/>
      <c r="EHW400" s="56"/>
      <c r="EHX400" s="56"/>
      <c r="EHY400" s="56"/>
      <c r="EHZ400" s="56"/>
      <c r="EIA400" s="56"/>
      <c r="EIB400" s="56"/>
      <c r="EIC400" s="56"/>
      <c r="EID400" s="56"/>
      <c r="EIE400" s="56"/>
      <c r="EIF400" s="56"/>
      <c r="EIG400" s="56"/>
      <c r="EIH400" s="56"/>
      <c r="EII400" s="56"/>
      <c r="EIJ400" s="56"/>
      <c r="EIK400" s="56"/>
      <c r="EIL400" s="56"/>
      <c r="EIM400" s="56"/>
      <c r="EIN400" s="56"/>
      <c r="EIO400" s="56"/>
      <c r="EIP400" s="56"/>
      <c r="EIQ400" s="56"/>
      <c r="EIR400" s="56"/>
      <c r="EIS400" s="56"/>
      <c r="EIT400" s="56"/>
      <c r="EIU400" s="56"/>
      <c r="EIV400" s="56"/>
      <c r="EIW400" s="56"/>
      <c r="EIX400" s="56"/>
      <c r="EIY400" s="56"/>
      <c r="EIZ400" s="56"/>
      <c r="EJA400" s="56"/>
      <c r="EJB400" s="56"/>
      <c r="EJC400" s="56"/>
      <c r="EJD400" s="56"/>
      <c r="EJE400" s="56"/>
      <c r="EJF400" s="56"/>
      <c r="EJG400" s="56"/>
      <c r="EJH400" s="56"/>
      <c r="EJI400" s="56"/>
      <c r="EJJ400" s="56"/>
      <c r="EJK400" s="56"/>
      <c r="EJL400" s="56"/>
      <c r="EJM400" s="56"/>
      <c r="EJN400" s="56"/>
      <c r="EJO400" s="56"/>
      <c r="EJP400" s="56"/>
      <c r="EJQ400" s="56"/>
      <c r="EJR400" s="56"/>
      <c r="EJS400" s="56"/>
      <c r="EJT400" s="56"/>
      <c r="EJU400" s="56"/>
      <c r="EJV400" s="56"/>
      <c r="EJW400" s="56"/>
      <c r="EJX400" s="56"/>
      <c r="EJY400" s="56"/>
      <c r="EJZ400" s="56"/>
      <c r="EKA400" s="56"/>
      <c r="EKB400" s="56"/>
      <c r="EKC400" s="56"/>
      <c r="EKD400" s="56"/>
      <c r="EKE400" s="56"/>
      <c r="EKF400" s="56"/>
      <c r="EKG400" s="56"/>
      <c r="EKH400" s="56"/>
      <c r="EKI400" s="56"/>
      <c r="EKJ400" s="56"/>
      <c r="EKK400" s="56"/>
      <c r="EKL400" s="56"/>
      <c r="EKM400" s="56"/>
      <c r="EKN400" s="56"/>
      <c r="EKO400" s="56"/>
      <c r="EKP400" s="56"/>
      <c r="EKQ400" s="56"/>
      <c r="EKR400" s="56"/>
      <c r="EKS400" s="56"/>
      <c r="EKT400" s="56"/>
      <c r="EKU400" s="56"/>
      <c r="EKV400" s="56"/>
      <c r="EKW400" s="56"/>
      <c r="EKX400" s="56"/>
      <c r="EKY400" s="56"/>
      <c r="EKZ400" s="56"/>
      <c r="ELA400" s="56"/>
      <c r="ELB400" s="56"/>
      <c r="ELC400" s="56"/>
      <c r="ELD400" s="56"/>
      <c r="ELE400" s="56"/>
      <c r="ELF400" s="56"/>
      <c r="ELG400" s="56"/>
      <c r="ELH400" s="56"/>
      <c r="ELI400" s="56"/>
      <c r="ELJ400" s="56"/>
      <c r="ELK400" s="56"/>
      <c r="ELL400" s="56"/>
      <c r="ELM400" s="56"/>
      <c r="ELN400" s="56"/>
      <c r="ELO400" s="56"/>
      <c r="ELP400" s="56"/>
      <c r="ELQ400" s="56"/>
      <c r="ELR400" s="56"/>
      <c r="ELS400" s="56"/>
      <c r="ELT400" s="56"/>
      <c r="ELU400" s="56"/>
      <c r="ELV400" s="56"/>
      <c r="ELW400" s="56"/>
      <c r="ELX400" s="56"/>
      <c r="ELY400" s="56"/>
      <c r="ELZ400" s="56"/>
      <c r="EMA400" s="56"/>
      <c r="EMB400" s="56"/>
      <c r="EMC400" s="56"/>
      <c r="EMD400" s="56"/>
      <c r="EME400" s="56"/>
      <c r="EMF400" s="56"/>
      <c r="EMG400" s="56"/>
      <c r="EMH400" s="56"/>
      <c r="EMI400" s="56"/>
      <c r="EMJ400" s="56"/>
      <c r="EMK400" s="56"/>
      <c r="EML400" s="56"/>
      <c r="EMM400" s="56"/>
      <c r="EMN400" s="56"/>
      <c r="EMO400" s="56"/>
      <c r="EMP400" s="56"/>
      <c r="EMQ400" s="56"/>
      <c r="EMR400" s="56"/>
      <c r="EMS400" s="56"/>
      <c r="EMT400" s="56"/>
      <c r="EMU400" s="56"/>
      <c r="EMV400" s="56"/>
      <c r="EMW400" s="56"/>
      <c r="EMX400" s="56"/>
      <c r="EMY400" s="56"/>
      <c r="EMZ400" s="56"/>
      <c r="ENA400" s="56"/>
      <c r="ENB400" s="56"/>
      <c r="ENC400" s="56"/>
      <c r="END400" s="56"/>
      <c r="ENE400" s="56"/>
      <c r="ENF400" s="56"/>
      <c r="ENG400" s="56"/>
      <c r="ENH400" s="56"/>
      <c r="ENI400" s="56"/>
      <c r="ENJ400" s="56"/>
      <c r="ENK400" s="56"/>
      <c r="ENL400" s="56"/>
      <c r="ENM400" s="56"/>
      <c r="ENN400" s="56"/>
      <c r="ENO400" s="56"/>
      <c r="ENP400" s="56"/>
      <c r="ENQ400" s="56"/>
      <c r="ENR400" s="56"/>
      <c r="ENS400" s="56"/>
      <c r="ENT400" s="56"/>
      <c r="ENU400" s="56"/>
      <c r="ENV400" s="56"/>
      <c r="ENW400" s="56"/>
      <c r="ENX400" s="56"/>
      <c r="ENY400" s="56"/>
      <c r="ENZ400" s="56"/>
      <c r="EOA400" s="56"/>
      <c r="EOB400" s="56"/>
      <c r="EOC400" s="56"/>
      <c r="EOD400" s="56"/>
      <c r="EOE400" s="56"/>
      <c r="EOF400" s="56"/>
      <c r="EOG400" s="56"/>
      <c r="EOH400" s="56"/>
      <c r="EOI400" s="56"/>
      <c r="EOJ400" s="56"/>
      <c r="EOK400" s="56"/>
      <c r="EOL400" s="56"/>
      <c r="EOM400" s="56"/>
      <c r="EON400" s="56"/>
      <c r="EOO400" s="56"/>
      <c r="EOP400" s="56"/>
      <c r="EOQ400" s="56"/>
      <c r="EOR400" s="56"/>
      <c r="EOS400" s="56"/>
      <c r="EOT400" s="56"/>
      <c r="EOU400" s="56"/>
      <c r="EOV400" s="56"/>
      <c r="EOW400" s="56"/>
      <c r="EOX400" s="56"/>
      <c r="EOY400" s="56"/>
      <c r="EOZ400" s="56"/>
      <c r="EPA400" s="56"/>
      <c r="EPB400" s="56"/>
      <c r="EPC400" s="56"/>
      <c r="EPD400" s="56"/>
      <c r="EPE400" s="56"/>
      <c r="EPF400" s="56"/>
      <c r="EPG400" s="56"/>
      <c r="EPH400" s="56"/>
      <c r="EPI400" s="56"/>
      <c r="EPJ400" s="56"/>
      <c r="EPK400" s="56"/>
      <c r="EPL400" s="56"/>
      <c r="EPM400" s="56"/>
      <c r="EPN400" s="56"/>
      <c r="EPO400" s="56"/>
      <c r="EPP400" s="56"/>
      <c r="EPQ400" s="56"/>
      <c r="EPR400" s="56"/>
      <c r="EPS400" s="56"/>
      <c r="EPT400" s="56"/>
      <c r="EPU400" s="56"/>
      <c r="EPV400" s="56"/>
      <c r="EPW400" s="56"/>
      <c r="EPX400" s="56"/>
      <c r="EPY400" s="56"/>
      <c r="EPZ400" s="56"/>
      <c r="EQA400" s="56"/>
      <c r="EQB400" s="56"/>
      <c r="EQC400" s="56"/>
      <c r="EQD400" s="56"/>
      <c r="EQE400" s="56"/>
      <c r="EQF400" s="56"/>
      <c r="EQG400" s="56"/>
      <c r="EQH400" s="56"/>
      <c r="EQI400" s="56"/>
      <c r="EQJ400" s="56"/>
      <c r="EQK400" s="56"/>
      <c r="EQL400" s="56"/>
      <c r="EQM400" s="56"/>
      <c r="EQN400" s="56"/>
      <c r="EQO400" s="56"/>
      <c r="EQP400" s="56"/>
      <c r="EQQ400" s="56"/>
      <c r="EQR400" s="56"/>
      <c r="EQS400" s="56"/>
      <c r="EQT400" s="56"/>
      <c r="EQU400" s="56"/>
      <c r="EQV400" s="56"/>
      <c r="EQW400" s="56"/>
      <c r="EQX400" s="56"/>
      <c r="EQY400" s="56"/>
      <c r="EQZ400" s="56"/>
      <c r="ERA400" s="56"/>
      <c r="ERB400" s="56"/>
      <c r="ERC400" s="56"/>
      <c r="ERD400" s="56"/>
      <c r="ERE400" s="56"/>
      <c r="ERF400" s="56"/>
      <c r="ERG400" s="56"/>
      <c r="ERH400" s="56"/>
      <c r="ERI400" s="56"/>
      <c r="ERJ400" s="56"/>
      <c r="ERK400" s="56"/>
      <c r="ERL400" s="56"/>
      <c r="ERM400" s="56"/>
      <c r="ERN400" s="56"/>
      <c r="ERO400" s="56"/>
      <c r="ERP400" s="56"/>
      <c r="ERQ400" s="56"/>
      <c r="ERR400" s="56"/>
      <c r="ERS400" s="56"/>
      <c r="ERT400" s="56"/>
      <c r="ERU400" s="56"/>
      <c r="ERV400" s="56"/>
      <c r="ERW400" s="56"/>
      <c r="ERX400" s="56"/>
      <c r="ERY400" s="56"/>
      <c r="ERZ400" s="56"/>
      <c r="ESA400" s="56"/>
      <c r="ESB400" s="56"/>
      <c r="ESC400" s="56"/>
      <c r="ESD400" s="56"/>
      <c r="ESE400" s="56"/>
      <c r="ESF400" s="56"/>
      <c r="ESG400" s="56"/>
      <c r="ESH400" s="56"/>
      <c r="ESI400" s="56"/>
      <c r="ESJ400" s="56"/>
      <c r="ESK400" s="56"/>
      <c r="ESL400" s="56"/>
      <c r="ESM400" s="56"/>
      <c r="ESN400" s="56"/>
      <c r="ESO400" s="56"/>
      <c r="ESP400" s="56"/>
      <c r="ESQ400" s="56"/>
      <c r="ESR400" s="56"/>
      <c r="ESS400" s="56"/>
      <c r="EST400" s="56"/>
      <c r="ESU400" s="56"/>
      <c r="ESV400" s="56"/>
      <c r="ESW400" s="56"/>
      <c r="ESX400" s="56"/>
      <c r="ESY400" s="56"/>
      <c r="ESZ400" s="56"/>
      <c r="ETA400" s="56"/>
      <c r="ETB400" s="56"/>
      <c r="ETC400" s="56"/>
      <c r="ETD400" s="56"/>
      <c r="ETE400" s="56"/>
      <c r="ETF400" s="56"/>
      <c r="ETG400" s="56"/>
      <c r="ETH400" s="56"/>
      <c r="ETI400" s="56"/>
      <c r="ETJ400" s="56"/>
      <c r="ETK400" s="56"/>
      <c r="ETL400" s="56"/>
      <c r="ETM400" s="56"/>
      <c r="ETN400" s="56"/>
      <c r="ETO400" s="56"/>
      <c r="ETP400" s="56"/>
      <c r="ETQ400" s="56"/>
      <c r="ETR400" s="56"/>
      <c r="ETS400" s="56"/>
      <c r="ETT400" s="56"/>
      <c r="ETU400" s="56"/>
      <c r="ETV400" s="56"/>
      <c r="ETW400" s="56"/>
      <c r="ETX400" s="56"/>
      <c r="ETY400" s="56"/>
      <c r="ETZ400" s="56"/>
      <c r="EUA400" s="56"/>
      <c r="EUB400" s="56"/>
      <c r="EUC400" s="56"/>
      <c r="EUD400" s="56"/>
      <c r="EUE400" s="56"/>
      <c r="EUF400" s="56"/>
      <c r="EUG400" s="56"/>
      <c r="EUH400" s="56"/>
      <c r="EUI400" s="56"/>
      <c r="EUJ400" s="56"/>
      <c r="EUK400" s="56"/>
      <c r="EUL400" s="56"/>
      <c r="EUM400" s="56"/>
      <c r="EUN400" s="56"/>
      <c r="EUO400" s="56"/>
      <c r="EUP400" s="56"/>
      <c r="EUQ400" s="56"/>
      <c r="EUR400" s="56"/>
      <c r="EUS400" s="56"/>
      <c r="EUT400" s="56"/>
      <c r="EUU400" s="56"/>
      <c r="EUV400" s="56"/>
      <c r="EUW400" s="56"/>
      <c r="EUX400" s="56"/>
      <c r="EUY400" s="56"/>
      <c r="EUZ400" s="56"/>
      <c r="EVA400" s="56"/>
      <c r="EVB400" s="56"/>
      <c r="EVC400" s="56"/>
      <c r="EVD400" s="56"/>
      <c r="EVE400" s="56"/>
      <c r="EVF400" s="56"/>
      <c r="EVG400" s="56"/>
      <c r="EVH400" s="56"/>
      <c r="EVI400" s="56"/>
      <c r="EVJ400" s="56"/>
      <c r="EVK400" s="56"/>
      <c r="EVL400" s="56"/>
      <c r="EVM400" s="56"/>
      <c r="EVN400" s="56"/>
      <c r="EVO400" s="56"/>
      <c r="EVP400" s="56"/>
      <c r="EVQ400" s="56"/>
      <c r="EVR400" s="56"/>
      <c r="EVS400" s="56"/>
      <c r="EVT400" s="56"/>
      <c r="EVU400" s="56"/>
      <c r="EVV400" s="56"/>
      <c r="EVW400" s="56"/>
      <c r="EVX400" s="56"/>
      <c r="EVY400" s="56"/>
      <c r="EVZ400" s="56"/>
      <c r="EWA400" s="56"/>
      <c r="EWB400" s="56"/>
      <c r="EWC400" s="56"/>
      <c r="EWD400" s="56"/>
      <c r="EWE400" s="56"/>
      <c r="EWF400" s="56"/>
      <c r="EWG400" s="56"/>
      <c r="EWH400" s="56"/>
      <c r="EWI400" s="56"/>
      <c r="EWJ400" s="56"/>
      <c r="EWK400" s="56"/>
      <c r="EWL400" s="56"/>
      <c r="EWM400" s="56"/>
      <c r="EWN400" s="56"/>
      <c r="EWO400" s="56"/>
      <c r="EWP400" s="56"/>
      <c r="EWQ400" s="56"/>
      <c r="EWR400" s="56"/>
      <c r="EWS400" s="56"/>
      <c r="EWT400" s="56"/>
      <c r="EWU400" s="56"/>
      <c r="EWV400" s="56"/>
      <c r="EWW400" s="56"/>
      <c r="EWX400" s="56"/>
      <c r="EWY400" s="56"/>
      <c r="EWZ400" s="56"/>
      <c r="EXA400" s="56"/>
      <c r="EXB400" s="56"/>
      <c r="EXC400" s="56"/>
      <c r="EXD400" s="56"/>
      <c r="EXE400" s="56"/>
      <c r="EXF400" s="56"/>
      <c r="EXG400" s="56"/>
      <c r="EXH400" s="56"/>
      <c r="EXI400" s="56"/>
      <c r="EXJ400" s="56"/>
      <c r="EXK400" s="56"/>
      <c r="EXL400" s="56"/>
      <c r="EXM400" s="56"/>
      <c r="EXN400" s="56"/>
      <c r="EXO400" s="56"/>
      <c r="EXP400" s="56"/>
      <c r="EXQ400" s="56"/>
      <c r="EXR400" s="56"/>
      <c r="EXS400" s="56"/>
      <c r="EXT400" s="56"/>
      <c r="EXU400" s="56"/>
      <c r="EXV400" s="56"/>
      <c r="EXW400" s="56"/>
      <c r="EXX400" s="56"/>
      <c r="EXY400" s="56"/>
      <c r="EXZ400" s="56"/>
      <c r="EYA400" s="56"/>
      <c r="EYB400" s="56"/>
      <c r="EYC400" s="56"/>
      <c r="EYD400" s="56"/>
      <c r="EYE400" s="56"/>
      <c r="EYF400" s="56"/>
      <c r="EYG400" s="56"/>
      <c r="EYH400" s="56"/>
      <c r="EYI400" s="56"/>
      <c r="EYJ400" s="56"/>
      <c r="EYK400" s="56"/>
      <c r="EYL400" s="56"/>
      <c r="EYM400" s="56"/>
      <c r="EYN400" s="56"/>
      <c r="EYO400" s="56"/>
      <c r="EYP400" s="56"/>
      <c r="EYQ400" s="56"/>
      <c r="EYR400" s="56"/>
      <c r="EYS400" s="56"/>
      <c r="EYT400" s="56"/>
      <c r="EYU400" s="56"/>
      <c r="EYV400" s="56"/>
      <c r="EYW400" s="56"/>
      <c r="EYX400" s="56"/>
      <c r="EYY400" s="56"/>
      <c r="EYZ400" s="56"/>
      <c r="EZA400" s="56"/>
      <c r="EZB400" s="56"/>
      <c r="EZC400" s="56"/>
      <c r="EZD400" s="56"/>
      <c r="EZE400" s="56"/>
      <c r="EZF400" s="56"/>
      <c r="EZG400" s="56"/>
      <c r="EZH400" s="56"/>
      <c r="EZI400" s="56"/>
      <c r="EZJ400" s="56"/>
      <c r="EZK400" s="56"/>
      <c r="EZL400" s="56"/>
      <c r="EZM400" s="56"/>
      <c r="EZN400" s="56"/>
      <c r="EZO400" s="56"/>
      <c r="EZP400" s="56"/>
      <c r="EZQ400" s="56"/>
      <c r="EZR400" s="56"/>
      <c r="EZS400" s="56"/>
      <c r="EZT400" s="56"/>
      <c r="EZU400" s="56"/>
      <c r="EZV400" s="56"/>
      <c r="EZW400" s="56"/>
      <c r="EZX400" s="56"/>
      <c r="EZY400" s="56"/>
      <c r="EZZ400" s="56"/>
      <c r="FAA400" s="56"/>
      <c r="FAB400" s="56"/>
      <c r="FAC400" s="56"/>
      <c r="FAD400" s="56"/>
      <c r="FAE400" s="56"/>
      <c r="FAF400" s="56"/>
      <c r="FAG400" s="56"/>
      <c r="FAH400" s="56"/>
      <c r="FAI400" s="56"/>
      <c r="FAJ400" s="56"/>
      <c r="FAK400" s="56"/>
      <c r="FAL400" s="56"/>
      <c r="FAM400" s="56"/>
      <c r="FAN400" s="56"/>
      <c r="FAO400" s="56"/>
      <c r="FAP400" s="56"/>
      <c r="FAQ400" s="56"/>
      <c r="FAR400" s="56"/>
      <c r="FAS400" s="56"/>
      <c r="FAT400" s="56"/>
      <c r="FAU400" s="56"/>
      <c r="FAV400" s="56"/>
      <c r="FAW400" s="56"/>
      <c r="FAX400" s="56"/>
      <c r="FAY400" s="56"/>
      <c r="FAZ400" s="56"/>
      <c r="FBA400" s="56"/>
      <c r="FBB400" s="56"/>
      <c r="FBC400" s="56"/>
      <c r="FBD400" s="56"/>
      <c r="FBE400" s="56"/>
      <c r="FBF400" s="56"/>
      <c r="FBG400" s="56"/>
      <c r="FBH400" s="56"/>
      <c r="FBI400" s="56"/>
      <c r="FBJ400" s="56"/>
      <c r="FBK400" s="56"/>
      <c r="FBL400" s="56"/>
      <c r="FBM400" s="56"/>
      <c r="FBN400" s="56"/>
      <c r="FBO400" s="56"/>
      <c r="FBP400" s="56"/>
      <c r="FBQ400" s="56"/>
      <c r="FBR400" s="56"/>
      <c r="FBS400" s="56"/>
      <c r="FBT400" s="56"/>
      <c r="FBU400" s="56"/>
      <c r="FBV400" s="56"/>
      <c r="FBW400" s="56"/>
      <c r="FBX400" s="56"/>
      <c r="FBY400" s="56"/>
      <c r="FBZ400" s="56"/>
      <c r="FCA400" s="56"/>
      <c r="FCB400" s="56"/>
      <c r="FCC400" s="56"/>
      <c r="FCD400" s="56"/>
      <c r="FCE400" s="56"/>
      <c r="FCF400" s="56"/>
      <c r="FCG400" s="56"/>
      <c r="FCH400" s="56"/>
      <c r="FCI400" s="56"/>
      <c r="FCJ400" s="56"/>
      <c r="FCK400" s="56"/>
      <c r="FCL400" s="56"/>
      <c r="FCM400" s="56"/>
      <c r="FCN400" s="56"/>
      <c r="FCO400" s="56"/>
      <c r="FCP400" s="56"/>
      <c r="FCQ400" s="56"/>
      <c r="FCR400" s="56"/>
      <c r="FCS400" s="56"/>
      <c r="FCT400" s="56"/>
      <c r="FCU400" s="56"/>
      <c r="FCV400" s="56"/>
      <c r="FCW400" s="56"/>
      <c r="FCX400" s="56"/>
      <c r="FCY400" s="56"/>
      <c r="FCZ400" s="56"/>
      <c r="FDA400" s="56"/>
      <c r="FDB400" s="56"/>
      <c r="FDC400" s="56"/>
      <c r="FDD400" s="56"/>
      <c r="FDE400" s="56"/>
      <c r="FDF400" s="56"/>
      <c r="FDG400" s="56"/>
      <c r="FDH400" s="56"/>
      <c r="FDI400" s="56"/>
      <c r="FDJ400" s="56"/>
      <c r="FDK400" s="56"/>
      <c r="FDL400" s="56"/>
      <c r="FDM400" s="56"/>
      <c r="FDN400" s="56"/>
      <c r="FDO400" s="56"/>
      <c r="FDP400" s="56"/>
      <c r="FDQ400" s="56"/>
      <c r="FDR400" s="56"/>
      <c r="FDS400" s="56"/>
      <c r="FDT400" s="56"/>
      <c r="FDU400" s="56"/>
      <c r="FDV400" s="56"/>
      <c r="FDW400" s="56"/>
      <c r="FDX400" s="56"/>
      <c r="FDY400" s="56"/>
      <c r="FDZ400" s="56"/>
      <c r="FEA400" s="56"/>
      <c r="FEB400" s="56"/>
      <c r="FEC400" s="56"/>
      <c r="FED400" s="56"/>
      <c r="FEE400" s="56"/>
      <c r="FEF400" s="56"/>
      <c r="FEG400" s="56"/>
      <c r="FEH400" s="56"/>
      <c r="FEI400" s="56"/>
      <c r="FEJ400" s="56"/>
      <c r="FEK400" s="56"/>
      <c r="FEL400" s="56"/>
      <c r="FEM400" s="56"/>
      <c r="FEN400" s="56"/>
      <c r="FEO400" s="56"/>
      <c r="FEP400" s="56"/>
      <c r="FEQ400" s="56"/>
      <c r="FER400" s="56"/>
      <c r="FES400" s="56"/>
      <c r="FET400" s="56"/>
      <c r="FEU400" s="56"/>
      <c r="FEV400" s="56"/>
      <c r="FEW400" s="56"/>
      <c r="FEX400" s="56"/>
      <c r="FEY400" s="56"/>
      <c r="FEZ400" s="56"/>
      <c r="FFA400" s="56"/>
      <c r="FFB400" s="56"/>
      <c r="FFC400" s="56"/>
      <c r="FFD400" s="56"/>
      <c r="FFE400" s="56"/>
      <c r="FFF400" s="56"/>
      <c r="FFG400" s="56"/>
      <c r="FFH400" s="56"/>
      <c r="FFI400" s="56"/>
      <c r="FFJ400" s="56"/>
      <c r="FFK400" s="56"/>
      <c r="FFL400" s="56"/>
      <c r="FFM400" s="56"/>
      <c r="FFN400" s="56"/>
      <c r="FFO400" s="56"/>
      <c r="FFP400" s="56"/>
      <c r="FFQ400" s="56"/>
      <c r="FFR400" s="56"/>
      <c r="FFS400" s="56"/>
      <c r="FFT400" s="56"/>
      <c r="FFU400" s="56"/>
      <c r="FFV400" s="56"/>
      <c r="FFW400" s="56"/>
      <c r="FFX400" s="56"/>
      <c r="FFY400" s="56"/>
      <c r="FFZ400" s="56"/>
      <c r="FGA400" s="56"/>
      <c r="FGB400" s="56"/>
      <c r="FGC400" s="56"/>
      <c r="FGD400" s="56"/>
      <c r="FGE400" s="56"/>
      <c r="FGF400" s="56"/>
      <c r="FGG400" s="56"/>
      <c r="FGH400" s="56"/>
      <c r="FGI400" s="56"/>
      <c r="FGJ400" s="56"/>
      <c r="FGK400" s="56"/>
      <c r="FGL400" s="56"/>
      <c r="FGM400" s="56"/>
      <c r="FGN400" s="56"/>
      <c r="FGO400" s="56"/>
      <c r="FGP400" s="56"/>
      <c r="FGQ400" s="56"/>
      <c r="FGR400" s="56"/>
      <c r="FGS400" s="56"/>
      <c r="FGT400" s="56"/>
      <c r="FGU400" s="56"/>
      <c r="FGV400" s="56"/>
      <c r="FGW400" s="56"/>
      <c r="FGX400" s="56"/>
      <c r="FGY400" s="56"/>
      <c r="FGZ400" s="56"/>
      <c r="FHA400" s="56"/>
      <c r="FHB400" s="56"/>
      <c r="FHC400" s="56"/>
      <c r="FHD400" s="56"/>
      <c r="FHE400" s="56"/>
      <c r="FHF400" s="56"/>
      <c r="FHG400" s="56"/>
      <c r="FHH400" s="56"/>
      <c r="FHI400" s="56"/>
      <c r="FHJ400" s="56"/>
      <c r="FHK400" s="56"/>
      <c r="FHL400" s="56"/>
      <c r="FHM400" s="56"/>
      <c r="FHN400" s="56"/>
      <c r="FHO400" s="56"/>
      <c r="FHP400" s="56"/>
      <c r="FHQ400" s="56"/>
      <c r="FHR400" s="56"/>
      <c r="FHS400" s="56"/>
      <c r="FHT400" s="56"/>
      <c r="FHU400" s="56"/>
      <c r="FHV400" s="56"/>
      <c r="FHW400" s="56"/>
      <c r="FHX400" s="56"/>
      <c r="FHY400" s="56"/>
      <c r="FHZ400" s="56"/>
      <c r="FIA400" s="56"/>
      <c r="FIB400" s="56"/>
      <c r="FIC400" s="56"/>
      <c r="FID400" s="56"/>
      <c r="FIE400" s="56"/>
      <c r="FIF400" s="56"/>
      <c r="FIG400" s="56"/>
      <c r="FIH400" s="56"/>
      <c r="FII400" s="56"/>
      <c r="FIJ400" s="56"/>
      <c r="FIK400" s="56"/>
      <c r="FIL400" s="56"/>
      <c r="FIM400" s="56"/>
      <c r="FIN400" s="56"/>
      <c r="FIO400" s="56"/>
      <c r="FIP400" s="56"/>
      <c r="FIQ400" s="56"/>
      <c r="FIR400" s="56"/>
      <c r="FIS400" s="56"/>
      <c r="FIT400" s="56"/>
      <c r="FIU400" s="56"/>
      <c r="FIV400" s="56"/>
      <c r="FIW400" s="56"/>
      <c r="FIX400" s="56"/>
      <c r="FIY400" s="56"/>
      <c r="FIZ400" s="56"/>
      <c r="FJA400" s="56"/>
      <c r="FJB400" s="56"/>
      <c r="FJC400" s="56"/>
      <c r="FJD400" s="56"/>
      <c r="FJE400" s="56"/>
      <c r="FJF400" s="56"/>
      <c r="FJG400" s="56"/>
      <c r="FJH400" s="56"/>
      <c r="FJI400" s="56"/>
      <c r="FJJ400" s="56"/>
      <c r="FJK400" s="56"/>
      <c r="FJL400" s="56"/>
      <c r="FJM400" s="56"/>
      <c r="FJN400" s="56"/>
      <c r="FJO400" s="56"/>
      <c r="FJP400" s="56"/>
      <c r="FJQ400" s="56"/>
      <c r="FJR400" s="56"/>
      <c r="FJS400" s="56"/>
      <c r="FJT400" s="56"/>
      <c r="FJU400" s="56"/>
      <c r="FJV400" s="56"/>
      <c r="FJW400" s="56"/>
      <c r="FJX400" s="56"/>
      <c r="FJY400" s="56"/>
      <c r="FJZ400" s="56"/>
      <c r="FKA400" s="56"/>
      <c r="FKB400" s="56"/>
      <c r="FKC400" s="56"/>
      <c r="FKD400" s="56"/>
      <c r="FKE400" s="56"/>
      <c r="FKF400" s="56"/>
      <c r="FKG400" s="56"/>
      <c r="FKH400" s="56"/>
      <c r="FKI400" s="56"/>
      <c r="FKJ400" s="56"/>
      <c r="FKK400" s="56"/>
      <c r="FKL400" s="56"/>
      <c r="FKM400" s="56"/>
      <c r="FKN400" s="56"/>
      <c r="FKO400" s="56"/>
      <c r="FKP400" s="56"/>
      <c r="FKQ400" s="56"/>
      <c r="FKR400" s="56"/>
      <c r="FKS400" s="56"/>
      <c r="FKT400" s="56"/>
      <c r="FKU400" s="56"/>
      <c r="FKV400" s="56"/>
      <c r="FKW400" s="56"/>
      <c r="FKX400" s="56"/>
      <c r="FKY400" s="56"/>
      <c r="FKZ400" s="56"/>
      <c r="FLA400" s="56"/>
      <c r="FLB400" s="56"/>
      <c r="FLC400" s="56"/>
      <c r="FLD400" s="56"/>
      <c r="FLE400" s="56"/>
      <c r="FLF400" s="56"/>
      <c r="FLG400" s="56"/>
      <c r="FLH400" s="56"/>
      <c r="FLI400" s="56"/>
      <c r="FLJ400" s="56"/>
      <c r="FLK400" s="56"/>
      <c r="FLL400" s="56"/>
      <c r="FLM400" s="56"/>
      <c r="FLN400" s="56"/>
      <c r="FLO400" s="56"/>
      <c r="FLP400" s="56"/>
      <c r="FLQ400" s="56"/>
      <c r="FLR400" s="56"/>
      <c r="FLS400" s="56"/>
      <c r="FLT400" s="56"/>
      <c r="FLU400" s="56"/>
      <c r="FLV400" s="56"/>
      <c r="FLW400" s="56"/>
      <c r="FLX400" s="56"/>
      <c r="FLY400" s="56"/>
      <c r="FLZ400" s="56"/>
      <c r="FMA400" s="56"/>
      <c r="FMB400" s="56"/>
      <c r="FMC400" s="56"/>
      <c r="FMD400" s="56"/>
      <c r="FME400" s="56"/>
      <c r="FMF400" s="56"/>
      <c r="FMG400" s="56"/>
      <c r="FMH400" s="56"/>
      <c r="FMI400" s="56"/>
      <c r="FMJ400" s="56"/>
      <c r="FMK400" s="56"/>
      <c r="FML400" s="56"/>
      <c r="FMM400" s="56"/>
      <c r="FMN400" s="56"/>
      <c r="FMO400" s="56"/>
      <c r="FMP400" s="56"/>
      <c r="FMQ400" s="56"/>
      <c r="FMR400" s="56"/>
      <c r="FMS400" s="56"/>
      <c r="FMT400" s="56"/>
      <c r="FMU400" s="56"/>
      <c r="FMV400" s="56"/>
      <c r="FMW400" s="56"/>
      <c r="FMX400" s="56"/>
      <c r="FMY400" s="56"/>
      <c r="FMZ400" s="56"/>
      <c r="FNA400" s="56"/>
      <c r="FNB400" s="56"/>
      <c r="FNC400" s="56"/>
      <c r="FND400" s="56"/>
      <c r="FNE400" s="56"/>
      <c r="FNF400" s="56"/>
      <c r="FNG400" s="56"/>
      <c r="FNH400" s="56"/>
      <c r="FNI400" s="56"/>
      <c r="FNJ400" s="56"/>
      <c r="FNK400" s="56"/>
      <c r="FNL400" s="56"/>
      <c r="FNM400" s="56"/>
      <c r="FNN400" s="56"/>
      <c r="FNO400" s="56"/>
      <c r="FNP400" s="56"/>
      <c r="FNQ400" s="56"/>
      <c r="FNR400" s="56"/>
      <c r="FNS400" s="56"/>
      <c r="FNT400" s="56"/>
      <c r="FNU400" s="56"/>
      <c r="FNV400" s="56"/>
      <c r="FNW400" s="56"/>
      <c r="FNX400" s="56"/>
      <c r="FNY400" s="56"/>
      <c r="FNZ400" s="56"/>
      <c r="FOA400" s="56"/>
      <c r="FOB400" s="56"/>
      <c r="FOC400" s="56"/>
      <c r="FOD400" s="56"/>
      <c r="FOE400" s="56"/>
      <c r="FOF400" s="56"/>
      <c r="FOG400" s="56"/>
      <c r="FOH400" s="56"/>
      <c r="FOI400" s="56"/>
      <c r="FOJ400" s="56"/>
      <c r="FOK400" s="56"/>
      <c r="FOL400" s="56"/>
      <c r="FOM400" s="56"/>
      <c r="FON400" s="56"/>
      <c r="FOO400" s="56"/>
      <c r="FOP400" s="56"/>
      <c r="FOQ400" s="56"/>
      <c r="FOR400" s="56"/>
      <c r="FOS400" s="56"/>
      <c r="FOT400" s="56"/>
      <c r="FOU400" s="56"/>
      <c r="FOV400" s="56"/>
      <c r="FOW400" s="56"/>
      <c r="FOX400" s="56"/>
      <c r="FOY400" s="56"/>
      <c r="FOZ400" s="56"/>
      <c r="FPA400" s="56"/>
      <c r="FPB400" s="56"/>
      <c r="FPC400" s="56"/>
      <c r="FPD400" s="56"/>
      <c r="FPE400" s="56"/>
      <c r="FPF400" s="56"/>
      <c r="FPG400" s="56"/>
      <c r="FPH400" s="56"/>
      <c r="FPI400" s="56"/>
      <c r="FPJ400" s="56"/>
      <c r="FPK400" s="56"/>
      <c r="FPL400" s="56"/>
      <c r="FPM400" s="56"/>
      <c r="FPN400" s="56"/>
      <c r="FPO400" s="56"/>
      <c r="FPP400" s="56"/>
      <c r="FPQ400" s="56"/>
      <c r="FPR400" s="56"/>
      <c r="FPS400" s="56"/>
      <c r="FPT400" s="56"/>
      <c r="FPU400" s="56"/>
      <c r="FPV400" s="56"/>
      <c r="FPW400" s="56"/>
      <c r="FPX400" s="56"/>
      <c r="FPY400" s="56"/>
      <c r="FPZ400" s="56"/>
      <c r="FQA400" s="56"/>
      <c r="FQB400" s="56"/>
      <c r="FQC400" s="56"/>
      <c r="FQD400" s="56"/>
      <c r="FQE400" s="56"/>
      <c r="FQF400" s="56"/>
      <c r="FQG400" s="56"/>
      <c r="FQH400" s="56"/>
      <c r="FQI400" s="56"/>
      <c r="FQJ400" s="56"/>
      <c r="FQK400" s="56"/>
      <c r="FQL400" s="56"/>
      <c r="FQM400" s="56"/>
      <c r="FQN400" s="56"/>
      <c r="FQO400" s="56"/>
      <c r="FQP400" s="56"/>
      <c r="FQQ400" s="56"/>
      <c r="FQR400" s="56"/>
      <c r="FQS400" s="56"/>
      <c r="FQT400" s="56"/>
      <c r="FQU400" s="56"/>
      <c r="FQV400" s="56"/>
      <c r="FQW400" s="56"/>
      <c r="FQX400" s="56"/>
      <c r="FQY400" s="56"/>
      <c r="FQZ400" s="56"/>
      <c r="FRA400" s="56"/>
      <c r="FRB400" s="56"/>
      <c r="FRC400" s="56"/>
      <c r="FRD400" s="56"/>
      <c r="FRE400" s="56"/>
      <c r="FRF400" s="56"/>
      <c r="FRG400" s="56"/>
      <c r="FRH400" s="56"/>
      <c r="FRI400" s="56"/>
      <c r="FRJ400" s="56"/>
      <c r="FRK400" s="56"/>
      <c r="FRL400" s="56"/>
      <c r="FRM400" s="56"/>
      <c r="FRN400" s="56"/>
      <c r="FRO400" s="56"/>
      <c r="FRP400" s="56"/>
      <c r="FRQ400" s="56"/>
      <c r="FRR400" s="56"/>
      <c r="FRS400" s="56"/>
      <c r="FRT400" s="56"/>
      <c r="FRU400" s="56"/>
      <c r="FRV400" s="56"/>
      <c r="FRW400" s="56"/>
      <c r="FRX400" s="56"/>
      <c r="FRY400" s="56"/>
      <c r="FRZ400" s="56"/>
      <c r="FSA400" s="56"/>
      <c r="FSB400" s="56"/>
      <c r="FSC400" s="56"/>
      <c r="FSD400" s="56"/>
      <c r="FSE400" s="56"/>
      <c r="FSF400" s="56"/>
      <c r="FSG400" s="56"/>
      <c r="FSH400" s="56"/>
      <c r="FSI400" s="56"/>
      <c r="FSJ400" s="56"/>
      <c r="FSK400" s="56"/>
      <c r="FSL400" s="56"/>
      <c r="FSM400" s="56"/>
      <c r="FSN400" s="56"/>
      <c r="FSO400" s="56"/>
      <c r="FSP400" s="56"/>
      <c r="FSQ400" s="56"/>
      <c r="FSR400" s="56"/>
      <c r="FSS400" s="56"/>
      <c r="FST400" s="56"/>
      <c r="FSU400" s="56"/>
      <c r="FSV400" s="56"/>
      <c r="FSW400" s="56"/>
      <c r="FSX400" s="56"/>
      <c r="FSY400" s="56"/>
      <c r="FSZ400" s="56"/>
      <c r="FTA400" s="56"/>
      <c r="FTB400" s="56"/>
      <c r="FTC400" s="56"/>
      <c r="FTD400" s="56"/>
      <c r="FTE400" s="56"/>
      <c r="FTF400" s="56"/>
      <c r="FTG400" s="56"/>
      <c r="FTH400" s="56"/>
      <c r="FTI400" s="56"/>
      <c r="FTJ400" s="56"/>
      <c r="FTK400" s="56"/>
      <c r="FTL400" s="56"/>
      <c r="FTM400" s="56"/>
      <c r="FTN400" s="56"/>
      <c r="FTO400" s="56"/>
      <c r="FTP400" s="56"/>
      <c r="FTQ400" s="56"/>
      <c r="FTR400" s="56"/>
      <c r="FTS400" s="56"/>
      <c r="FTT400" s="56"/>
      <c r="FTU400" s="56"/>
      <c r="FTV400" s="56"/>
      <c r="FTW400" s="56"/>
      <c r="FTX400" s="56"/>
      <c r="FTY400" s="56"/>
      <c r="FTZ400" s="56"/>
      <c r="FUA400" s="56"/>
      <c r="FUB400" s="56"/>
      <c r="FUC400" s="56"/>
      <c r="FUD400" s="56"/>
      <c r="FUE400" s="56"/>
      <c r="FUF400" s="56"/>
      <c r="FUG400" s="56"/>
      <c r="FUH400" s="56"/>
      <c r="FUI400" s="56"/>
      <c r="FUJ400" s="56"/>
      <c r="FUK400" s="56"/>
      <c r="FUL400" s="56"/>
      <c r="FUM400" s="56"/>
      <c r="FUN400" s="56"/>
      <c r="FUO400" s="56"/>
      <c r="FUP400" s="56"/>
      <c r="FUQ400" s="56"/>
      <c r="FUR400" s="56"/>
      <c r="FUS400" s="56"/>
      <c r="FUT400" s="56"/>
      <c r="FUU400" s="56"/>
      <c r="FUV400" s="56"/>
      <c r="FUW400" s="56"/>
      <c r="FUX400" s="56"/>
      <c r="FUY400" s="56"/>
      <c r="FUZ400" s="56"/>
      <c r="FVA400" s="56"/>
      <c r="FVB400" s="56"/>
      <c r="FVC400" s="56"/>
      <c r="FVD400" s="56"/>
      <c r="FVE400" s="56"/>
      <c r="FVF400" s="56"/>
      <c r="FVG400" s="56"/>
      <c r="FVH400" s="56"/>
      <c r="FVI400" s="56"/>
      <c r="FVJ400" s="56"/>
      <c r="FVK400" s="56"/>
      <c r="FVL400" s="56"/>
      <c r="FVM400" s="56"/>
      <c r="FVN400" s="56"/>
      <c r="FVO400" s="56"/>
      <c r="FVP400" s="56"/>
      <c r="FVQ400" s="56"/>
      <c r="FVR400" s="56"/>
      <c r="FVS400" s="56"/>
      <c r="FVT400" s="56"/>
      <c r="FVU400" s="56"/>
      <c r="FVV400" s="56"/>
      <c r="FVW400" s="56"/>
      <c r="FVX400" s="56"/>
      <c r="FVY400" s="56"/>
      <c r="FVZ400" s="56"/>
      <c r="FWA400" s="56"/>
      <c r="FWB400" s="56"/>
      <c r="FWC400" s="56"/>
      <c r="FWD400" s="56"/>
      <c r="FWE400" s="56"/>
      <c r="FWF400" s="56"/>
      <c r="FWG400" s="56"/>
      <c r="FWH400" s="56"/>
      <c r="FWI400" s="56"/>
      <c r="FWJ400" s="56"/>
      <c r="FWK400" s="56"/>
      <c r="FWL400" s="56"/>
      <c r="FWM400" s="56"/>
      <c r="FWN400" s="56"/>
      <c r="FWO400" s="56"/>
      <c r="FWP400" s="56"/>
      <c r="FWQ400" s="56"/>
      <c r="FWR400" s="56"/>
      <c r="FWS400" s="56"/>
      <c r="FWT400" s="56"/>
      <c r="FWU400" s="56"/>
      <c r="FWV400" s="56"/>
      <c r="FWW400" s="56"/>
      <c r="FWX400" s="56"/>
      <c r="FWY400" s="56"/>
      <c r="FWZ400" s="56"/>
      <c r="FXA400" s="56"/>
      <c r="FXB400" s="56"/>
      <c r="FXC400" s="56"/>
      <c r="FXD400" s="56"/>
      <c r="FXE400" s="56"/>
      <c r="FXF400" s="56"/>
      <c r="FXG400" s="56"/>
      <c r="FXH400" s="56"/>
      <c r="FXI400" s="56"/>
      <c r="FXJ400" s="56"/>
      <c r="FXK400" s="56"/>
      <c r="FXL400" s="56"/>
      <c r="FXM400" s="56"/>
      <c r="FXN400" s="56"/>
      <c r="FXO400" s="56"/>
      <c r="FXP400" s="56"/>
      <c r="FXQ400" s="56"/>
      <c r="FXR400" s="56"/>
      <c r="FXS400" s="56"/>
      <c r="FXT400" s="56"/>
      <c r="FXU400" s="56"/>
      <c r="FXV400" s="56"/>
      <c r="FXW400" s="56"/>
      <c r="FXX400" s="56"/>
      <c r="FXY400" s="56"/>
      <c r="FXZ400" s="56"/>
      <c r="FYA400" s="56"/>
      <c r="FYB400" s="56"/>
      <c r="FYC400" s="56"/>
      <c r="FYD400" s="56"/>
      <c r="FYE400" s="56"/>
      <c r="FYF400" s="56"/>
      <c r="FYG400" s="56"/>
      <c r="FYH400" s="56"/>
      <c r="FYI400" s="56"/>
      <c r="FYJ400" s="56"/>
      <c r="FYK400" s="56"/>
      <c r="FYL400" s="56"/>
      <c r="FYM400" s="56"/>
      <c r="FYN400" s="56"/>
      <c r="FYO400" s="56"/>
      <c r="FYP400" s="56"/>
      <c r="FYQ400" s="56"/>
      <c r="FYR400" s="56"/>
      <c r="FYS400" s="56"/>
      <c r="FYT400" s="56"/>
      <c r="FYU400" s="56"/>
      <c r="FYV400" s="56"/>
      <c r="FYW400" s="56"/>
      <c r="FYX400" s="56"/>
      <c r="FYY400" s="56"/>
      <c r="FYZ400" s="56"/>
      <c r="FZA400" s="56"/>
      <c r="FZB400" s="56"/>
      <c r="FZC400" s="56"/>
      <c r="FZD400" s="56"/>
      <c r="FZE400" s="56"/>
      <c r="FZF400" s="56"/>
      <c r="FZG400" s="56"/>
      <c r="FZH400" s="56"/>
      <c r="FZI400" s="56"/>
      <c r="FZJ400" s="56"/>
      <c r="FZK400" s="56"/>
      <c r="FZL400" s="56"/>
      <c r="FZM400" s="56"/>
      <c r="FZN400" s="56"/>
      <c r="FZO400" s="56"/>
      <c r="FZP400" s="56"/>
      <c r="FZQ400" s="56"/>
      <c r="FZR400" s="56"/>
      <c r="FZS400" s="56"/>
      <c r="FZT400" s="56"/>
      <c r="FZU400" s="56"/>
      <c r="FZV400" s="56"/>
      <c r="FZW400" s="56"/>
      <c r="FZX400" s="56"/>
      <c r="FZY400" s="56"/>
      <c r="FZZ400" s="56"/>
      <c r="GAA400" s="56"/>
      <c r="GAB400" s="56"/>
      <c r="GAC400" s="56"/>
      <c r="GAD400" s="56"/>
      <c r="GAE400" s="56"/>
      <c r="GAF400" s="56"/>
      <c r="GAG400" s="56"/>
      <c r="GAH400" s="56"/>
      <c r="GAI400" s="56"/>
      <c r="GAJ400" s="56"/>
      <c r="GAK400" s="56"/>
      <c r="GAL400" s="56"/>
      <c r="GAM400" s="56"/>
      <c r="GAN400" s="56"/>
      <c r="GAO400" s="56"/>
      <c r="GAP400" s="56"/>
      <c r="GAQ400" s="56"/>
      <c r="GAR400" s="56"/>
      <c r="GAS400" s="56"/>
      <c r="GAT400" s="56"/>
      <c r="GAU400" s="56"/>
      <c r="GAV400" s="56"/>
      <c r="GAW400" s="56"/>
      <c r="GAX400" s="56"/>
      <c r="GAY400" s="56"/>
      <c r="GAZ400" s="56"/>
      <c r="GBA400" s="56"/>
      <c r="GBB400" s="56"/>
      <c r="GBC400" s="56"/>
      <c r="GBD400" s="56"/>
      <c r="GBE400" s="56"/>
      <c r="GBF400" s="56"/>
      <c r="GBG400" s="56"/>
      <c r="GBH400" s="56"/>
      <c r="GBI400" s="56"/>
      <c r="GBJ400" s="56"/>
      <c r="GBK400" s="56"/>
      <c r="GBL400" s="56"/>
      <c r="GBM400" s="56"/>
      <c r="GBN400" s="56"/>
      <c r="GBO400" s="56"/>
      <c r="GBP400" s="56"/>
      <c r="GBQ400" s="56"/>
      <c r="GBR400" s="56"/>
      <c r="GBS400" s="56"/>
      <c r="GBT400" s="56"/>
      <c r="GBU400" s="56"/>
      <c r="GBV400" s="56"/>
      <c r="GBW400" s="56"/>
      <c r="GBX400" s="56"/>
      <c r="GBY400" s="56"/>
      <c r="GBZ400" s="56"/>
      <c r="GCA400" s="56"/>
      <c r="GCB400" s="56"/>
      <c r="GCC400" s="56"/>
      <c r="GCD400" s="56"/>
      <c r="GCE400" s="56"/>
      <c r="GCF400" s="56"/>
      <c r="GCG400" s="56"/>
      <c r="GCH400" s="56"/>
      <c r="GCI400" s="56"/>
      <c r="GCJ400" s="56"/>
      <c r="GCK400" s="56"/>
      <c r="GCL400" s="56"/>
      <c r="GCM400" s="56"/>
      <c r="GCN400" s="56"/>
      <c r="GCO400" s="56"/>
      <c r="GCP400" s="56"/>
      <c r="GCQ400" s="56"/>
      <c r="GCR400" s="56"/>
      <c r="GCS400" s="56"/>
      <c r="GCT400" s="56"/>
      <c r="GCU400" s="56"/>
      <c r="GCV400" s="56"/>
      <c r="GCW400" s="56"/>
      <c r="GCX400" s="56"/>
      <c r="GCY400" s="56"/>
      <c r="GCZ400" s="56"/>
      <c r="GDA400" s="56"/>
      <c r="GDB400" s="56"/>
      <c r="GDC400" s="56"/>
      <c r="GDD400" s="56"/>
      <c r="GDE400" s="56"/>
      <c r="GDF400" s="56"/>
      <c r="GDG400" s="56"/>
      <c r="GDH400" s="56"/>
      <c r="GDI400" s="56"/>
      <c r="GDJ400" s="56"/>
      <c r="GDK400" s="56"/>
      <c r="GDL400" s="56"/>
      <c r="GDM400" s="56"/>
      <c r="GDN400" s="56"/>
      <c r="GDO400" s="56"/>
      <c r="GDP400" s="56"/>
      <c r="GDQ400" s="56"/>
      <c r="GDR400" s="56"/>
      <c r="GDS400" s="56"/>
      <c r="GDT400" s="56"/>
      <c r="GDU400" s="56"/>
      <c r="GDV400" s="56"/>
      <c r="GDW400" s="56"/>
      <c r="GDX400" s="56"/>
      <c r="GDY400" s="56"/>
      <c r="GDZ400" s="56"/>
      <c r="GEA400" s="56"/>
      <c r="GEB400" s="56"/>
      <c r="GEC400" s="56"/>
      <c r="GED400" s="56"/>
      <c r="GEE400" s="56"/>
      <c r="GEF400" s="56"/>
      <c r="GEG400" s="56"/>
      <c r="GEH400" s="56"/>
      <c r="GEI400" s="56"/>
      <c r="GEJ400" s="56"/>
      <c r="GEK400" s="56"/>
      <c r="GEL400" s="56"/>
      <c r="GEM400" s="56"/>
      <c r="GEN400" s="56"/>
      <c r="GEO400" s="56"/>
      <c r="GEP400" s="56"/>
      <c r="GEQ400" s="56"/>
      <c r="GER400" s="56"/>
      <c r="GES400" s="56"/>
      <c r="GET400" s="56"/>
      <c r="GEU400" s="56"/>
      <c r="GEV400" s="56"/>
      <c r="GEW400" s="56"/>
      <c r="GEX400" s="56"/>
      <c r="GEY400" s="56"/>
      <c r="GEZ400" s="56"/>
      <c r="GFA400" s="56"/>
      <c r="GFB400" s="56"/>
      <c r="GFC400" s="56"/>
      <c r="GFD400" s="56"/>
      <c r="GFE400" s="56"/>
      <c r="GFF400" s="56"/>
      <c r="GFG400" s="56"/>
      <c r="GFH400" s="56"/>
      <c r="GFI400" s="56"/>
      <c r="GFJ400" s="56"/>
      <c r="GFK400" s="56"/>
      <c r="GFL400" s="56"/>
      <c r="GFM400" s="56"/>
      <c r="GFN400" s="56"/>
      <c r="GFO400" s="56"/>
      <c r="GFP400" s="56"/>
      <c r="GFQ400" s="56"/>
      <c r="GFR400" s="56"/>
      <c r="GFS400" s="56"/>
      <c r="GFT400" s="56"/>
      <c r="GFU400" s="56"/>
      <c r="GFV400" s="56"/>
      <c r="GFW400" s="56"/>
      <c r="GFX400" s="56"/>
      <c r="GFY400" s="56"/>
      <c r="GFZ400" s="56"/>
      <c r="GGA400" s="56"/>
      <c r="GGB400" s="56"/>
      <c r="GGC400" s="56"/>
      <c r="GGD400" s="56"/>
      <c r="GGE400" s="56"/>
      <c r="GGF400" s="56"/>
      <c r="GGG400" s="56"/>
      <c r="GGH400" s="56"/>
      <c r="GGI400" s="56"/>
      <c r="GGJ400" s="56"/>
      <c r="GGK400" s="56"/>
      <c r="GGL400" s="56"/>
      <c r="GGM400" s="56"/>
      <c r="GGN400" s="56"/>
      <c r="GGO400" s="56"/>
      <c r="GGP400" s="56"/>
      <c r="GGQ400" s="56"/>
      <c r="GGR400" s="56"/>
      <c r="GGS400" s="56"/>
      <c r="GGT400" s="56"/>
      <c r="GGU400" s="56"/>
      <c r="GGV400" s="56"/>
      <c r="GGW400" s="56"/>
      <c r="GGX400" s="56"/>
      <c r="GGY400" s="56"/>
      <c r="GGZ400" s="56"/>
      <c r="GHA400" s="56"/>
      <c r="GHB400" s="56"/>
      <c r="GHC400" s="56"/>
      <c r="GHD400" s="56"/>
      <c r="GHE400" s="56"/>
      <c r="GHF400" s="56"/>
      <c r="GHG400" s="56"/>
      <c r="GHH400" s="56"/>
      <c r="GHI400" s="56"/>
      <c r="GHJ400" s="56"/>
      <c r="GHK400" s="56"/>
      <c r="GHL400" s="56"/>
      <c r="GHM400" s="56"/>
      <c r="GHN400" s="56"/>
      <c r="GHO400" s="56"/>
      <c r="GHP400" s="56"/>
      <c r="GHQ400" s="56"/>
      <c r="GHR400" s="56"/>
      <c r="GHS400" s="56"/>
      <c r="GHT400" s="56"/>
      <c r="GHU400" s="56"/>
      <c r="GHV400" s="56"/>
      <c r="GHW400" s="56"/>
      <c r="GHX400" s="56"/>
      <c r="GHY400" s="56"/>
      <c r="GHZ400" s="56"/>
      <c r="GIA400" s="56"/>
      <c r="GIB400" s="56"/>
      <c r="GIC400" s="56"/>
      <c r="GID400" s="56"/>
      <c r="GIE400" s="56"/>
      <c r="GIF400" s="56"/>
      <c r="GIG400" s="56"/>
      <c r="GIH400" s="56"/>
      <c r="GII400" s="56"/>
      <c r="GIJ400" s="56"/>
      <c r="GIK400" s="56"/>
      <c r="GIL400" s="56"/>
      <c r="GIM400" s="56"/>
      <c r="GIN400" s="56"/>
      <c r="GIO400" s="56"/>
      <c r="GIP400" s="56"/>
      <c r="GIQ400" s="56"/>
      <c r="GIR400" s="56"/>
      <c r="GIS400" s="56"/>
      <c r="GIT400" s="56"/>
      <c r="GIU400" s="56"/>
      <c r="GIV400" s="56"/>
      <c r="GIW400" s="56"/>
      <c r="GIX400" s="56"/>
      <c r="GIY400" s="56"/>
      <c r="GIZ400" s="56"/>
      <c r="GJA400" s="56"/>
      <c r="GJB400" s="56"/>
      <c r="GJC400" s="56"/>
      <c r="GJD400" s="56"/>
      <c r="GJE400" s="56"/>
      <c r="GJF400" s="56"/>
      <c r="GJG400" s="56"/>
      <c r="GJH400" s="56"/>
      <c r="GJI400" s="56"/>
      <c r="GJJ400" s="56"/>
      <c r="GJK400" s="56"/>
      <c r="GJL400" s="56"/>
      <c r="GJM400" s="56"/>
      <c r="GJN400" s="56"/>
      <c r="GJO400" s="56"/>
      <c r="GJP400" s="56"/>
      <c r="GJQ400" s="56"/>
      <c r="GJR400" s="56"/>
      <c r="GJS400" s="56"/>
      <c r="GJT400" s="56"/>
      <c r="GJU400" s="56"/>
      <c r="GJV400" s="56"/>
      <c r="GJW400" s="56"/>
      <c r="GJX400" s="56"/>
      <c r="GJY400" s="56"/>
      <c r="GJZ400" s="56"/>
      <c r="GKA400" s="56"/>
      <c r="GKB400" s="56"/>
      <c r="GKC400" s="56"/>
      <c r="GKD400" s="56"/>
      <c r="GKE400" s="56"/>
      <c r="GKF400" s="56"/>
      <c r="GKG400" s="56"/>
      <c r="GKH400" s="56"/>
      <c r="GKI400" s="56"/>
      <c r="GKJ400" s="56"/>
      <c r="GKK400" s="56"/>
      <c r="GKL400" s="56"/>
      <c r="GKM400" s="56"/>
      <c r="GKN400" s="56"/>
      <c r="GKO400" s="56"/>
      <c r="GKP400" s="56"/>
      <c r="GKQ400" s="56"/>
      <c r="GKR400" s="56"/>
      <c r="GKS400" s="56"/>
      <c r="GKT400" s="56"/>
      <c r="GKU400" s="56"/>
      <c r="GKV400" s="56"/>
      <c r="GKW400" s="56"/>
      <c r="GKX400" s="56"/>
      <c r="GKY400" s="56"/>
      <c r="GKZ400" s="56"/>
      <c r="GLA400" s="56"/>
      <c r="GLB400" s="56"/>
      <c r="GLC400" s="56"/>
      <c r="GLD400" s="56"/>
      <c r="GLE400" s="56"/>
      <c r="GLF400" s="56"/>
      <c r="GLG400" s="56"/>
      <c r="GLH400" s="56"/>
      <c r="GLI400" s="56"/>
      <c r="GLJ400" s="56"/>
      <c r="GLK400" s="56"/>
      <c r="GLL400" s="56"/>
      <c r="GLM400" s="56"/>
      <c r="GLN400" s="56"/>
      <c r="GLO400" s="56"/>
      <c r="GLP400" s="56"/>
      <c r="GLQ400" s="56"/>
      <c r="GLR400" s="56"/>
      <c r="GLS400" s="56"/>
      <c r="GLT400" s="56"/>
      <c r="GLU400" s="56"/>
      <c r="GLV400" s="56"/>
      <c r="GLW400" s="56"/>
      <c r="GLX400" s="56"/>
      <c r="GLY400" s="56"/>
      <c r="GLZ400" s="56"/>
      <c r="GMA400" s="56"/>
      <c r="GMB400" s="56"/>
      <c r="GMC400" s="56"/>
      <c r="GMD400" s="56"/>
      <c r="GME400" s="56"/>
      <c r="GMF400" s="56"/>
      <c r="GMG400" s="56"/>
      <c r="GMH400" s="56"/>
      <c r="GMI400" s="56"/>
      <c r="GMJ400" s="56"/>
      <c r="GMK400" s="56"/>
      <c r="GML400" s="56"/>
      <c r="GMM400" s="56"/>
      <c r="GMN400" s="56"/>
      <c r="GMO400" s="56"/>
      <c r="GMP400" s="56"/>
      <c r="GMQ400" s="56"/>
      <c r="GMR400" s="56"/>
      <c r="GMS400" s="56"/>
      <c r="GMT400" s="56"/>
      <c r="GMU400" s="56"/>
      <c r="GMV400" s="56"/>
      <c r="GMW400" s="56"/>
      <c r="GMX400" s="56"/>
      <c r="GMY400" s="56"/>
      <c r="GMZ400" s="56"/>
      <c r="GNA400" s="56"/>
      <c r="GNB400" s="56"/>
      <c r="GNC400" s="56"/>
      <c r="GND400" s="56"/>
      <c r="GNE400" s="56"/>
      <c r="GNF400" s="56"/>
      <c r="GNG400" s="56"/>
      <c r="GNH400" s="56"/>
      <c r="GNI400" s="56"/>
      <c r="GNJ400" s="56"/>
      <c r="GNK400" s="56"/>
      <c r="GNL400" s="56"/>
      <c r="GNM400" s="56"/>
      <c r="GNN400" s="56"/>
      <c r="GNO400" s="56"/>
      <c r="GNP400" s="56"/>
      <c r="GNQ400" s="56"/>
      <c r="GNR400" s="56"/>
      <c r="GNS400" s="56"/>
      <c r="GNT400" s="56"/>
      <c r="GNU400" s="56"/>
      <c r="GNV400" s="56"/>
      <c r="GNW400" s="56"/>
      <c r="GNX400" s="56"/>
      <c r="GNY400" s="56"/>
      <c r="GNZ400" s="56"/>
      <c r="GOA400" s="56"/>
      <c r="GOB400" s="56"/>
      <c r="GOC400" s="56"/>
      <c r="GOD400" s="56"/>
      <c r="GOE400" s="56"/>
      <c r="GOF400" s="56"/>
      <c r="GOG400" s="56"/>
      <c r="GOH400" s="56"/>
      <c r="GOI400" s="56"/>
      <c r="GOJ400" s="56"/>
      <c r="GOK400" s="56"/>
      <c r="GOL400" s="56"/>
      <c r="GOM400" s="56"/>
      <c r="GON400" s="56"/>
      <c r="GOO400" s="56"/>
      <c r="GOP400" s="56"/>
      <c r="GOQ400" s="56"/>
      <c r="GOR400" s="56"/>
      <c r="GOS400" s="56"/>
      <c r="GOT400" s="56"/>
      <c r="GOU400" s="56"/>
      <c r="GOV400" s="56"/>
      <c r="GOW400" s="56"/>
      <c r="GOX400" s="56"/>
      <c r="GOY400" s="56"/>
      <c r="GOZ400" s="56"/>
      <c r="GPA400" s="56"/>
      <c r="GPB400" s="56"/>
      <c r="GPC400" s="56"/>
      <c r="GPD400" s="56"/>
      <c r="GPE400" s="56"/>
      <c r="GPF400" s="56"/>
      <c r="GPG400" s="56"/>
      <c r="GPH400" s="56"/>
      <c r="GPI400" s="56"/>
      <c r="GPJ400" s="56"/>
      <c r="GPK400" s="56"/>
      <c r="GPL400" s="56"/>
      <c r="GPM400" s="56"/>
      <c r="GPN400" s="56"/>
      <c r="GPO400" s="56"/>
      <c r="GPP400" s="56"/>
      <c r="GPQ400" s="56"/>
      <c r="GPR400" s="56"/>
      <c r="GPS400" s="56"/>
      <c r="GPT400" s="56"/>
      <c r="GPU400" s="56"/>
      <c r="GPV400" s="56"/>
      <c r="GPW400" s="56"/>
      <c r="GPX400" s="56"/>
      <c r="GPY400" s="56"/>
      <c r="GPZ400" s="56"/>
      <c r="GQA400" s="56"/>
      <c r="GQB400" s="56"/>
      <c r="GQC400" s="56"/>
      <c r="GQD400" s="56"/>
      <c r="GQE400" s="56"/>
      <c r="GQF400" s="56"/>
      <c r="GQG400" s="56"/>
      <c r="GQH400" s="56"/>
      <c r="GQI400" s="56"/>
      <c r="GQJ400" s="56"/>
      <c r="GQK400" s="56"/>
      <c r="GQL400" s="56"/>
      <c r="GQM400" s="56"/>
      <c r="GQN400" s="56"/>
      <c r="GQO400" s="56"/>
      <c r="GQP400" s="56"/>
      <c r="GQQ400" s="56"/>
      <c r="GQR400" s="56"/>
      <c r="GQS400" s="56"/>
      <c r="GQT400" s="56"/>
      <c r="GQU400" s="56"/>
      <c r="GQV400" s="56"/>
      <c r="GQW400" s="56"/>
      <c r="GQX400" s="56"/>
      <c r="GQY400" s="56"/>
      <c r="GQZ400" s="56"/>
      <c r="GRA400" s="56"/>
      <c r="GRB400" s="56"/>
      <c r="GRC400" s="56"/>
      <c r="GRD400" s="56"/>
      <c r="GRE400" s="56"/>
      <c r="GRF400" s="56"/>
      <c r="GRG400" s="56"/>
      <c r="GRH400" s="56"/>
      <c r="GRI400" s="56"/>
      <c r="GRJ400" s="56"/>
      <c r="GRK400" s="56"/>
      <c r="GRL400" s="56"/>
      <c r="GRM400" s="56"/>
      <c r="GRN400" s="56"/>
      <c r="GRO400" s="56"/>
      <c r="GRP400" s="56"/>
      <c r="GRQ400" s="56"/>
      <c r="GRR400" s="56"/>
      <c r="GRS400" s="56"/>
      <c r="GRT400" s="56"/>
      <c r="GRU400" s="56"/>
      <c r="GRV400" s="56"/>
      <c r="GRW400" s="56"/>
      <c r="GRX400" s="56"/>
      <c r="GRY400" s="56"/>
      <c r="GRZ400" s="56"/>
      <c r="GSA400" s="56"/>
      <c r="GSB400" s="56"/>
      <c r="GSC400" s="56"/>
      <c r="GSD400" s="56"/>
      <c r="GSE400" s="56"/>
      <c r="GSF400" s="56"/>
      <c r="GSG400" s="56"/>
      <c r="GSH400" s="56"/>
      <c r="GSI400" s="56"/>
      <c r="GSJ400" s="56"/>
      <c r="GSK400" s="56"/>
      <c r="GSL400" s="56"/>
      <c r="GSM400" s="56"/>
      <c r="GSN400" s="56"/>
      <c r="GSO400" s="56"/>
      <c r="GSP400" s="56"/>
      <c r="GSQ400" s="56"/>
      <c r="GSR400" s="56"/>
      <c r="GSS400" s="56"/>
      <c r="GST400" s="56"/>
      <c r="GSU400" s="56"/>
      <c r="GSV400" s="56"/>
      <c r="GSW400" s="56"/>
      <c r="GSX400" s="56"/>
      <c r="GSY400" s="56"/>
      <c r="GSZ400" s="56"/>
      <c r="GTA400" s="56"/>
      <c r="GTB400" s="56"/>
      <c r="GTC400" s="56"/>
      <c r="GTD400" s="56"/>
      <c r="GTE400" s="56"/>
      <c r="GTF400" s="56"/>
      <c r="GTG400" s="56"/>
      <c r="GTH400" s="56"/>
      <c r="GTI400" s="56"/>
      <c r="GTJ400" s="56"/>
      <c r="GTK400" s="56"/>
      <c r="GTL400" s="56"/>
      <c r="GTM400" s="56"/>
      <c r="GTN400" s="56"/>
      <c r="GTO400" s="56"/>
      <c r="GTP400" s="56"/>
      <c r="GTQ400" s="56"/>
      <c r="GTR400" s="56"/>
      <c r="GTS400" s="56"/>
      <c r="GTT400" s="56"/>
      <c r="GTU400" s="56"/>
      <c r="GTV400" s="56"/>
      <c r="GTW400" s="56"/>
      <c r="GTX400" s="56"/>
      <c r="GTY400" s="56"/>
      <c r="GTZ400" s="56"/>
      <c r="GUA400" s="56"/>
      <c r="GUB400" s="56"/>
      <c r="GUC400" s="56"/>
      <c r="GUD400" s="56"/>
      <c r="GUE400" s="56"/>
      <c r="GUF400" s="56"/>
      <c r="GUG400" s="56"/>
      <c r="GUH400" s="56"/>
      <c r="GUI400" s="56"/>
      <c r="GUJ400" s="56"/>
      <c r="GUK400" s="56"/>
      <c r="GUL400" s="56"/>
      <c r="GUM400" s="56"/>
      <c r="GUN400" s="56"/>
      <c r="GUO400" s="56"/>
      <c r="GUP400" s="56"/>
      <c r="GUQ400" s="56"/>
      <c r="GUR400" s="56"/>
      <c r="GUS400" s="56"/>
      <c r="GUT400" s="56"/>
      <c r="GUU400" s="56"/>
      <c r="GUV400" s="56"/>
      <c r="GUW400" s="56"/>
      <c r="GUX400" s="56"/>
      <c r="GUY400" s="56"/>
      <c r="GUZ400" s="56"/>
      <c r="GVA400" s="56"/>
      <c r="GVB400" s="56"/>
      <c r="GVC400" s="56"/>
      <c r="GVD400" s="56"/>
      <c r="GVE400" s="56"/>
      <c r="GVF400" s="56"/>
      <c r="GVG400" s="56"/>
      <c r="GVH400" s="56"/>
      <c r="GVI400" s="56"/>
      <c r="GVJ400" s="56"/>
      <c r="GVK400" s="56"/>
      <c r="GVL400" s="56"/>
      <c r="GVM400" s="56"/>
      <c r="GVN400" s="56"/>
      <c r="GVO400" s="56"/>
      <c r="GVP400" s="56"/>
      <c r="GVQ400" s="56"/>
      <c r="GVR400" s="56"/>
      <c r="GVS400" s="56"/>
      <c r="GVT400" s="56"/>
      <c r="GVU400" s="56"/>
      <c r="GVV400" s="56"/>
      <c r="GVW400" s="56"/>
      <c r="GVX400" s="56"/>
      <c r="GVY400" s="56"/>
      <c r="GVZ400" s="56"/>
      <c r="GWA400" s="56"/>
      <c r="GWB400" s="56"/>
      <c r="GWC400" s="56"/>
      <c r="GWD400" s="56"/>
      <c r="GWE400" s="56"/>
      <c r="GWF400" s="56"/>
      <c r="GWG400" s="56"/>
      <c r="GWH400" s="56"/>
      <c r="GWI400" s="56"/>
      <c r="GWJ400" s="56"/>
      <c r="GWK400" s="56"/>
      <c r="GWL400" s="56"/>
      <c r="GWM400" s="56"/>
      <c r="GWN400" s="56"/>
      <c r="GWO400" s="56"/>
      <c r="GWP400" s="56"/>
      <c r="GWQ400" s="56"/>
      <c r="GWR400" s="56"/>
      <c r="GWS400" s="56"/>
      <c r="GWT400" s="56"/>
      <c r="GWU400" s="56"/>
      <c r="GWV400" s="56"/>
      <c r="GWW400" s="56"/>
      <c r="GWX400" s="56"/>
      <c r="GWY400" s="56"/>
      <c r="GWZ400" s="56"/>
      <c r="GXA400" s="56"/>
      <c r="GXB400" s="56"/>
      <c r="GXC400" s="56"/>
      <c r="GXD400" s="56"/>
      <c r="GXE400" s="56"/>
      <c r="GXF400" s="56"/>
      <c r="GXG400" s="56"/>
      <c r="GXH400" s="56"/>
      <c r="GXI400" s="56"/>
      <c r="GXJ400" s="56"/>
      <c r="GXK400" s="56"/>
      <c r="GXL400" s="56"/>
      <c r="GXM400" s="56"/>
      <c r="GXN400" s="56"/>
      <c r="GXO400" s="56"/>
      <c r="GXP400" s="56"/>
      <c r="GXQ400" s="56"/>
      <c r="GXR400" s="56"/>
      <c r="GXS400" s="56"/>
      <c r="GXT400" s="56"/>
      <c r="GXU400" s="56"/>
      <c r="GXV400" s="56"/>
      <c r="GXW400" s="56"/>
      <c r="GXX400" s="56"/>
      <c r="GXY400" s="56"/>
      <c r="GXZ400" s="56"/>
      <c r="GYA400" s="56"/>
      <c r="GYB400" s="56"/>
      <c r="GYC400" s="56"/>
      <c r="GYD400" s="56"/>
      <c r="GYE400" s="56"/>
      <c r="GYF400" s="56"/>
      <c r="GYG400" s="56"/>
      <c r="GYH400" s="56"/>
      <c r="GYI400" s="56"/>
      <c r="GYJ400" s="56"/>
      <c r="GYK400" s="56"/>
      <c r="GYL400" s="56"/>
      <c r="GYM400" s="56"/>
      <c r="GYN400" s="56"/>
      <c r="GYO400" s="56"/>
      <c r="GYP400" s="56"/>
      <c r="GYQ400" s="56"/>
      <c r="GYR400" s="56"/>
      <c r="GYS400" s="56"/>
      <c r="GYT400" s="56"/>
      <c r="GYU400" s="56"/>
      <c r="GYV400" s="56"/>
      <c r="GYW400" s="56"/>
      <c r="GYX400" s="56"/>
      <c r="GYY400" s="56"/>
      <c r="GYZ400" s="56"/>
      <c r="GZA400" s="56"/>
      <c r="GZB400" s="56"/>
      <c r="GZC400" s="56"/>
      <c r="GZD400" s="56"/>
      <c r="GZE400" s="56"/>
      <c r="GZF400" s="56"/>
      <c r="GZG400" s="56"/>
      <c r="GZH400" s="56"/>
      <c r="GZI400" s="56"/>
      <c r="GZJ400" s="56"/>
      <c r="GZK400" s="56"/>
      <c r="GZL400" s="56"/>
      <c r="GZM400" s="56"/>
      <c r="GZN400" s="56"/>
      <c r="GZO400" s="56"/>
      <c r="GZP400" s="56"/>
      <c r="GZQ400" s="56"/>
      <c r="GZR400" s="56"/>
      <c r="GZS400" s="56"/>
      <c r="GZT400" s="56"/>
      <c r="GZU400" s="56"/>
      <c r="GZV400" s="56"/>
      <c r="GZW400" s="56"/>
      <c r="GZX400" s="56"/>
      <c r="GZY400" s="56"/>
      <c r="GZZ400" s="56"/>
      <c r="HAA400" s="56"/>
      <c r="HAB400" s="56"/>
      <c r="HAC400" s="56"/>
      <c r="HAD400" s="56"/>
      <c r="HAE400" s="56"/>
      <c r="HAF400" s="56"/>
      <c r="HAG400" s="56"/>
      <c r="HAH400" s="56"/>
      <c r="HAI400" s="56"/>
      <c r="HAJ400" s="56"/>
      <c r="HAK400" s="56"/>
      <c r="HAL400" s="56"/>
      <c r="HAM400" s="56"/>
      <c r="HAN400" s="56"/>
      <c r="HAO400" s="56"/>
      <c r="HAP400" s="56"/>
      <c r="HAQ400" s="56"/>
      <c r="HAR400" s="56"/>
      <c r="HAS400" s="56"/>
      <c r="HAT400" s="56"/>
      <c r="HAU400" s="56"/>
      <c r="HAV400" s="56"/>
      <c r="HAW400" s="56"/>
      <c r="HAX400" s="56"/>
      <c r="HAY400" s="56"/>
      <c r="HAZ400" s="56"/>
      <c r="HBA400" s="56"/>
      <c r="HBB400" s="56"/>
      <c r="HBC400" s="56"/>
      <c r="HBD400" s="56"/>
      <c r="HBE400" s="56"/>
      <c r="HBF400" s="56"/>
      <c r="HBG400" s="56"/>
      <c r="HBH400" s="56"/>
      <c r="HBI400" s="56"/>
      <c r="HBJ400" s="56"/>
      <c r="HBK400" s="56"/>
      <c r="HBL400" s="56"/>
      <c r="HBM400" s="56"/>
      <c r="HBN400" s="56"/>
      <c r="HBO400" s="56"/>
      <c r="HBP400" s="56"/>
      <c r="HBQ400" s="56"/>
      <c r="HBR400" s="56"/>
      <c r="HBS400" s="56"/>
      <c r="HBT400" s="56"/>
      <c r="HBU400" s="56"/>
      <c r="HBV400" s="56"/>
      <c r="HBW400" s="56"/>
      <c r="HBX400" s="56"/>
      <c r="HBY400" s="56"/>
      <c r="HBZ400" s="56"/>
      <c r="HCA400" s="56"/>
      <c r="HCB400" s="56"/>
      <c r="HCC400" s="56"/>
      <c r="HCD400" s="56"/>
      <c r="HCE400" s="56"/>
      <c r="HCF400" s="56"/>
      <c r="HCG400" s="56"/>
      <c r="HCH400" s="56"/>
      <c r="HCI400" s="56"/>
      <c r="HCJ400" s="56"/>
      <c r="HCK400" s="56"/>
      <c r="HCL400" s="56"/>
      <c r="HCM400" s="56"/>
      <c r="HCN400" s="56"/>
      <c r="HCO400" s="56"/>
      <c r="HCP400" s="56"/>
      <c r="HCQ400" s="56"/>
      <c r="HCR400" s="56"/>
      <c r="HCS400" s="56"/>
      <c r="HCT400" s="56"/>
      <c r="HCU400" s="56"/>
      <c r="HCV400" s="56"/>
      <c r="HCW400" s="56"/>
      <c r="HCX400" s="56"/>
      <c r="HCY400" s="56"/>
      <c r="HCZ400" s="56"/>
      <c r="HDA400" s="56"/>
      <c r="HDB400" s="56"/>
      <c r="HDC400" s="56"/>
      <c r="HDD400" s="56"/>
      <c r="HDE400" s="56"/>
      <c r="HDF400" s="56"/>
      <c r="HDG400" s="56"/>
      <c r="HDH400" s="56"/>
      <c r="HDI400" s="56"/>
      <c r="HDJ400" s="56"/>
      <c r="HDK400" s="56"/>
      <c r="HDL400" s="56"/>
      <c r="HDM400" s="56"/>
      <c r="HDN400" s="56"/>
      <c r="HDO400" s="56"/>
      <c r="HDP400" s="56"/>
      <c r="HDQ400" s="56"/>
      <c r="HDR400" s="56"/>
      <c r="HDS400" s="56"/>
      <c r="HDT400" s="56"/>
      <c r="HDU400" s="56"/>
      <c r="HDV400" s="56"/>
      <c r="HDW400" s="56"/>
      <c r="HDX400" s="56"/>
      <c r="HDY400" s="56"/>
      <c r="HDZ400" s="56"/>
      <c r="HEA400" s="56"/>
      <c r="HEB400" s="56"/>
      <c r="HEC400" s="56"/>
      <c r="HED400" s="56"/>
      <c r="HEE400" s="56"/>
      <c r="HEF400" s="56"/>
      <c r="HEG400" s="56"/>
      <c r="HEH400" s="56"/>
      <c r="HEI400" s="56"/>
      <c r="HEJ400" s="56"/>
      <c r="HEK400" s="56"/>
      <c r="HEL400" s="56"/>
      <c r="HEM400" s="56"/>
      <c r="HEN400" s="56"/>
      <c r="HEO400" s="56"/>
      <c r="HEP400" s="56"/>
      <c r="HEQ400" s="56"/>
      <c r="HER400" s="56"/>
      <c r="HES400" s="56"/>
      <c r="HET400" s="56"/>
      <c r="HEU400" s="56"/>
      <c r="HEV400" s="56"/>
      <c r="HEW400" s="56"/>
      <c r="HEX400" s="56"/>
      <c r="HEY400" s="56"/>
      <c r="HEZ400" s="56"/>
      <c r="HFA400" s="56"/>
      <c r="HFB400" s="56"/>
      <c r="HFC400" s="56"/>
      <c r="HFD400" s="56"/>
      <c r="HFE400" s="56"/>
      <c r="HFF400" s="56"/>
      <c r="HFG400" s="56"/>
      <c r="HFH400" s="56"/>
      <c r="HFI400" s="56"/>
      <c r="HFJ400" s="56"/>
      <c r="HFK400" s="56"/>
      <c r="HFL400" s="56"/>
      <c r="HFM400" s="56"/>
      <c r="HFN400" s="56"/>
      <c r="HFO400" s="56"/>
      <c r="HFP400" s="56"/>
      <c r="HFQ400" s="56"/>
      <c r="HFR400" s="56"/>
      <c r="HFS400" s="56"/>
      <c r="HFT400" s="56"/>
      <c r="HFU400" s="56"/>
      <c r="HFV400" s="56"/>
      <c r="HFW400" s="56"/>
      <c r="HFX400" s="56"/>
      <c r="HFY400" s="56"/>
      <c r="HFZ400" s="56"/>
      <c r="HGA400" s="56"/>
      <c r="HGB400" s="56"/>
      <c r="HGC400" s="56"/>
      <c r="HGD400" s="56"/>
      <c r="HGE400" s="56"/>
      <c r="HGF400" s="56"/>
      <c r="HGG400" s="56"/>
      <c r="HGH400" s="56"/>
      <c r="HGI400" s="56"/>
      <c r="HGJ400" s="56"/>
      <c r="HGK400" s="56"/>
      <c r="HGL400" s="56"/>
      <c r="HGM400" s="56"/>
      <c r="HGN400" s="56"/>
      <c r="HGO400" s="56"/>
      <c r="HGP400" s="56"/>
      <c r="HGQ400" s="56"/>
      <c r="HGR400" s="56"/>
      <c r="HGS400" s="56"/>
      <c r="HGT400" s="56"/>
      <c r="HGU400" s="56"/>
      <c r="HGV400" s="56"/>
      <c r="HGW400" s="56"/>
      <c r="HGX400" s="56"/>
      <c r="HGY400" s="56"/>
      <c r="HGZ400" s="56"/>
      <c r="HHA400" s="56"/>
      <c r="HHB400" s="56"/>
      <c r="HHC400" s="56"/>
      <c r="HHD400" s="56"/>
      <c r="HHE400" s="56"/>
      <c r="HHF400" s="56"/>
      <c r="HHG400" s="56"/>
      <c r="HHH400" s="56"/>
      <c r="HHI400" s="56"/>
      <c r="HHJ400" s="56"/>
      <c r="HHK400" s="56"/>
      <c r="HHL400" s="56"/>
      <c r="HHM400" s="56"/>
      <c r="HHN400" s="56"/>
      <c r="HHO400" s="56"/>
      <c r="HHP400" s="56"/>
      <c r="HHQ400" s="56"/>
      <c r="HHR400" s="56"/>
      <c r="HHS400" s="56"/>
      <c r="HHT400" s="56"/>
      <c r="HHU400" s="56"/>
      <c r="HHV400" s="56"/>
      <c r="HHW400" s="56"/>
      <c r="HHX400" s="56"/>
      <c r="HHY400" s="56"/>
      <c r="HHZ400" s="56"/>
      <c r="HIA400" s="56"/>
      <c r="HIB400" s="56"/>
      <c r="HIC400" s="56"/>
      <c r="HID400" s="56"/>
      <c r="HIE400" s="56"/>
      <c r="HIF400" s="56"/>
      <c r="HIG400" s="56"/>
      <c r="HIH400" s="56"/>
      <c r="HII400" s="56"/>
      <c r="HIJ400" s="56"/>
      <c r="HIK400" s="56"/>
      <c r="HIL400" s="56"/>
      <c r="HIM400" s="56"/>
      <c r="HIN400" s="56"/>
      <c r="HIO400" s="56"/>
      <c r="HIP400" s="56"/>
      <c r="HIQ400" s="56"/>
      <c r="HIR400" s="56"/>
      <c r="HIS400" s="56"/>
      <c r="HIT400" s="56"/>
      <c r="HIU400" s="56"/>
      <c r="HIV400" s="56"/>
      <c r="HIW400" s="56"/>
      <c r="HIX400" s="56"/>
      <c r="HIY400" s="56"/>
      <c r="HIZ400" s="56"/>
      <c r="HJA400" s="56"/>
      <c r="HJB400" s="56"/>
      <c r="HJC400" s="56"/>
      <c r="HJD400" s="56"/>
      <c r="HJE400" s="56"/>
      <c r="HJF400" s="56"/>
      <c r="HJG400" s="56"/>
      <c r="HJH400" s="56"/>
      <c r="HJI400" s="56"/>
      <c r="HJJ400" s="56"/>
      <c r="HJK400" s="56"/>
      <c r="HJL400" s="56"/>
      <c r="HJM400" s="56"/>
      <c r="HJN400" s="56"/>
      <c r="HJO400" s="56"/>
      <c r="HJP400" s="56"/>
      <c r="HJQ400" s="56"/>
      <c r="HJR400" s="56"/>
      <c r="HJS400" s="56"/>
      <c r="HJT400" s="56"/>
      <c r="HJU400" s="56"/>
      <c r="HJV400" s="56"/>
      <c r="HJW400" s="56"/>
      <c r="HJX400" s="56"/>
      <c r="HJY400" s="56"/>
      <c r="HJZ400" s="56"/>
      <c r="HKA400" s="56"/>
      <c r="HKB400" s="56"/>
      <c r="HKC400" s="56"/>
      <c r="HKD400" s="56"/>
      <c r="HKE400" s="56"/>
      <c r="HKF400" s="56"/>
      <c r="HKG400" s="56"/>
      <c r="HKH400" s="56"/>
      <c r="HKI400" s="56"/>
      <c r="HKJ400" s="56"/>
      <c r="HKK400" s="56"/>
      <c r="HKL400" s="56"/>
      <c r="HKM400" s="56"/>
      <c r="HKN400" s="56"/>
      <c r="HKO400" s="56"/>
      <c r="HKP400" s="56"/>
      <c r="HKQ400" s="56"/>
      <c r="HKR400" s="56"/>
      <c r="HKS400" s="56"/>
      <c r="HKT400" s="56"/>
      <c r="HKU400" s="56"/>
      <c r="HKV400" s="56"/>
      <c r="HKW400" s="56"/>
      <c r="HKX400" s="56"/>
      <c r="HKY400" s="56"/>
      <c r="HKZ400" s="56"/>
      <c r="HLA400" s="56"/>
      <c r="HLB400" s="56"/>
      <c r="HLC400" s="56"/>
      <c r="HLD400" s="56"/>
      <c r="HLE400" s="56"/>
      <c r="HLF400" s="56"/>
      <c r="HLG400" s="56"/>
      <c r="HLH400" s="56"/>
      <c r="HLI400" s="56"/>
      <c r="HLJ400" s="56"/>
      <c r="HLK400" s="56"/>
      <c r="HLL400" s="56"/>
      <c r="HLM400" s="56"/>
      <c r="HLN400" s="56"/>
      <c r="HLO400" s="56"/>
      <c r="HLP400" s="56"/>
      <c r="HLQ400" s="56"/>
      <c r="HLR400" s="56"/>
      <c r="HLS400" s="56"/>
      <c r="HLT400" s="56"/>
      <c r="HLU400" s="56"/>
      <c r="HLV400" s="56"/>
      <c r="HLW400" s="56"/>
      <c r="HLX400" s="56"/>
      <c r="HLY400" s="56"/>
      <c r="HLZ400" s="56"/>
      <c r="HMA400" s="56"/>
      <c r="HMB400" s="56"/>
      <c r="HMC400" s="56"/>
      <c r="HMD400" s="56"/>
      <c r="HME400" s="56"/>
      <c r="HMF400" s="56"/>
      <c r="HMG400" s="56"/>
      <c r="HMH400" s="56"/>
      <c r="HMI400" s="56"/>
      <c r="HMJ400" s="56"/>
      <c r="HMK400" s="56"/>
      <c r="HML400" s="56"/>
      <c r="HMM400" s="56"/>
      <c r="HMN400" s="56"/>
      <c r="HMO400" s="56"/>
      <c r="HMP400" s="56"/>
      <c r="HMQ400" s="56"/>
      <c r="HMR400" s="56"/>
      <c r="HMS400" s="56"/>
      <c r="HMT400" s="56"/>
      <c r="HMU400" s="56"/>
      <c r="HMV400" s="56"/>
      <c r="HMW400" s="56"/>
      <c r="HMX400" s="56"/>
      <c r="HMY400" s="56"/>
      <c r="HMZ400" s="56"/>
      <c r="HNA400" s="56"/>
      <c r="HNB400" s="56"/>
      <c r="HNC400" s="56"/>
      <c r="HND400" s="56"/>
      <c r="HNE400" s="56"/>
      <c r="HNF400" s="56"/>
      <c r="HNG400" s="56"/>
      <c r="HNH400" s="56"/>
      <c r="HNI400" s="56"/>
      <c r="HNJ400" s="56"/>
      <c r="HNK400" s="56"/>
      <c r="HNL400" s="56"/>
      <c r="HNM400" s="56"/>
      <c r="HNN400" s="56"/>
      <c r="HNO400" s="56"/>
      <c r="HNP400" s="56"/>
      <c r="HNQ400" s="56"/>
      <c r="HNR400" s="56"/>
      <c r="HNS400" s="56"/>
      <c r="HNT400" s="56"/>
      <c r="HNU400" s="56"/>
      <c r="HNV400" s="56"/>
      <c r="HNW400" s="56"/>
      <c r="HNX400" s="56"/>
      <c r="HNY400" s="56"/>
      <c r="HNZ400" s="56"/>
      <c r="HOA400" s="56"/>
      <c r="HOB400" s="56"/>
      <c r="HOC400" s="56"/>
      <c r="HOD400" s="56"/>
      <c r="HOE400" s="56"/>
      <c r="HOF400" s="56"/>
      <c r="HOG400" s="56"/>
      <c r="HOH400" s="56"/>
      <c r="HOI400" s="56"/>
      <c r="HOJ400" s="56"/>
      <c r="HOK400" s="56"/>
      <c r="HOL400" s="56"/>
      <c r="HOM400" s="56"/>
      <c r="HON400" s="56"/>
      <c r="HOO400" s="56"/>
      <c r="HOP400" s="56"/>
      <c r="HOQ400" s="56"/>
      <c r="HOR400" s="56"/>
      <c r="HOS400" s="56"/>
      <c r="HOT400" s="56"/>
      <c r="HOU400" s="56"/>
      <c r="HOV400" s="56"/>
      <c r="HOW400" s="56"/>
      <c r="HOX400" s="56"/>
      <c r="HOY400" s="56"/>
      <c r="HOZ400" s="56"/>
      <c r="HPA400" s="56"/>
      <c r="HPB400" s="56"/>
      <c r="HPC400" s="56"/>
      <c r="HPD400" s="56"/>
      <c r="HPE400" s="56"/>
      <c r="HPF400" s="56"/>
      <c r="HPG400" s="56"/>
      <c r="HPH400" s="56"/>
      <c r="HPI400" s="56"/>
      <c r="HPJ400" s="56"/>
      <c r="HPK400" s="56"/>
      <c r="HPL400" s="56"/>
      <c r="HPM400" s="56"/>
      <c r="HPN400" s="56"/>
      <c r="HPO400" s="56"/>
      <c r="HPP400" s="56"/>
      <c r="HPQ400" s="56"/>
      <c r="HPR400" s="56"/>
      <c r="HPS400" s="56"/>
      <c r="HPT400" s="56"/>
      <c r="HPU400" s="56"/>
      <c r="HPV400" s="56"/>
      <c r="HPW400" s="56"/>
      <c r="HPX400" s="56"/>
      <c r="HPY400" s="56"/>
      <c r="HPZ400" s="56"/>
      <c r="HQA400" s="56"/>
      <c r="HQB400" s="56"/>
      <c r="HQC400" s="56"/>
      <c r="HQD400" s="56"/>
      <c r="HQE400" s="56"/>
      <c r="HQF400" s="56"/>
      <c r="HQG400" s="56"/>
      <c r="HQH400" s="56"/>
      <c r="HQI400" s="56"/>
      <c r="HQJ400" s="56"/>
      <c r="HQK400" s="56"/>
      <c r="HQL400" s="56"/>
      <c r="HQM400" s="56"/>
      <c r="HQN400" s="56"/>
      <c r="HQO400" s="56"/>
      <c r="HQP400" s="56"/>
      <c r="HQQ400" s="56"/>
      <c r="HQR400" s="56"/>
      <c r="HQS400" s="56"/>
      <c r="HQT400" s="56"/>
      <c r="HQU400" s="56"/>
      <c r="HQV400" s="56"/>
      <c r="HQW400" s="56"/>
      <c r="HQX400" s="56"/>
      <c r="HQY400" s="56"/>
      <c r="HQZ400" s="56"/>
      <c r="HRA400" s="56"/>
      <c r="HRB400" s="56"/>
      <c r="HRC400" s="56"/>
      <c r="HRD400" s="56"/>
      <c r="HRE400" s="56"/>
      <c r="HRF400" s="56"/>
      <c r="HRG400" s="56"/>
      <c r="HRH400" s="56"/>
      <c r="HRI400" s="56"/>
      <c r="HRJ400" s="56"/>
      <c r="HRK400" s="56"/>
      <c r="HRL400" s="56"/>
      <c r="HRM400" s="56"/>
      <c r="HRN400" s="56"/>
      <c r="HRO400" s="56"/>
      <c r="HRP400" s="56"/>
      <c r="HRQ400" s="56"/>
      <c r="HRR400" s="56"/>
      <c r="HRS400" s="56"/>
      <c r="HRT400" s="56"/>
      <c r="HRU400" s="56"/>
      <c r="HRV400" s="56"/>
      <c r="HRW400" s="56"/>
      <c r="HRX400" s="56"/>
      <c r="HRY400" s="56"/>
      <c r="HRZ400" s="56"/>
      <c r="HSA400" s="56"/>
      <c r="HSB400" s="56"/>
      <c r="HSC400" s="56"/>
      <c r="HSD400" s="56"/>
      <c r="HSE400" s="56"/>
      <c r="HSF400" s="56"/>
      <c r="HSG400" s="56"/>
      <c r="HSH400" s="56"/>
      <c r="HSI400" s="56"/>
      <c r="HSJ400" s="56"/>
      <c r="HSK400" s="56"/>
      <c r="HSL400" s="56"/>
      <c r="HSM400" s="56"/>
      <c r="HSN400" s="56"/>
      <c r="HSO400" s="56"/>
      <c r="HSP400" s="56"/>
      <c r="HSQ400" s="56"/>
      <c r="HSR400" s="56"/>
      <c r="HSS400" s="56"/>
      <c r="HST400" s="56"/>
      <c r="HSU400" s="56"/>
      <c r="HSV400" s="56"/>
      <c r="HSW400" s="56"/>
      <c r="HSX400" s="56"/>
      <c r="HSY400" s="56"/>
      <c r="HSZ400" s="56"/>
      <c r="HTA400" s="56"/>
      <c r="HTB400" s="56"/>
      <c r="HTC400" s="56"/>
      <c r="HTD400" s="56"/>
      <c r="HTE400" s="56"/>
      <c r="HTF400" s="56"/>
      <c r="HTG400" s="56"/>
      <c r="HTH400" s="56"/>
      <c r="HTI400" s="56"/>
      <c r="HTJ400" s="56"/>
      <c r="HTK400" s="56"/>
      <c r="HTL400" s="56"/>
      <c r="HTM400" s="56"/>
      <c r="HTN400" s="56"/>
      <c r="HTO400" s="56"/>
      <c r="HTP400" s="56"/>
      <c r="HTQ400" s="56"/>
      <c r="HTR400" s="56"/>
      <c r="HTS400" s="56"/>
      <c r="HTT400" s="56"/>
      <c r="HTU400" s="56"/>
      <c r="HTV400" s="56"/>
      <c r="HTW400" s="56"/>
      <c r="HTX400" s="56"/>
      <c r="HTY400" s="56"/>
      <c r="HTZ400" s="56"/>
      <c r="HUA400" s="56"/>
      <c r="HUB400" s="56"/>
      <c r="HUC400" s="56"/>
      <c r="HUD400" s="56"/>
      <c r="HUE400" s="56"/>
      <c r="HUF400" s="56"/>
      <c r="HUG400" s="56"/>
      <c r="HUH400" s="56"/>
      <c r="HUI400" s="56"/>
      <c r="HUJ400" s="56"/>
      <c r="HUK400" s="56"/>
      <c r="HUL400" s="56"/>
      <c r="HUM400" s="56"/>
      <c r="HUN400" s="56"/>
      <c r="HUO400" s="56"/>
      <c r="HUP400" s="56"/>
      <c r="HUQ400" s="56"/>
      <c r="HUR400" s="56"/>
      <c r="HUS400" s="56"/>
      <c r="HUT400" s="56"/>
      <c r="HUU400" s="56"/>
      <c r="HUV400" s="56"/>
      <c r="HUW400" s="56"/>
      <c r="HUX400" s="56"/>
      <c r="HUY400" s="56"/>
      <c r="HUZ400" s="56"/>
      <c r="HVA400" s="56"/>
      <c r="HVB400" s="56"/>
      <c r="HVC400" s="56"/>
      <c r="HVD400" s="56"/>
      <c r="HVE400" s="56"/>
      <c r="HVF400" s="56"/>
      <c r="HVG400" s="56"/>
      <c r="HVH400" s="56"/>
      <c r="HVI400" s="56"/>
      <c r="HVJ400" s="56"/>
      <c r="HVK400" s="56"/>
      <c r="HVL400" s="56"/>
      <c r="HVM400" s="56"/>
      <c r="HVN400" s="56"/>
      <c r="HVO400" s="56"/>
      <c r="HVP400" s="56"/>
      <c r="HVQ400" s="56"/>
      <c r="HVR400" s="56"/>
      <c r="HVS400" s="56"/>
      <c r="HVT400" s="56"/>
      <c r="HVU400" s="56"/>
      <c r="HVV400" s="56"/>
      <c r="HVW400" s="56"/>
      <c r="HVX400" s="56"/>
      <c r="HVY400" s="56"/>
      <c r="HVZ400" s="56"/>
      <c r="HWA400" s="56"/>
      <c r="HWB400" s="56"/>
      <c r="HWC400" s="56"/>
      <c r="HWD400" s="56"/>
      <c r="HWE400" s="56"/>
      <c r="HWF400" s="56"/>
      <c r="HWG400" s="56"/>
      <c r="HWH400" s="56"/>
      <c r="HWI400" s="56"/>
      <c r="HWJ400" s="56"/>
      <c r="HWK400" s="56"/>
      <c r="HWL400" s="56"/>
      <c r="HWM400" s="56"/>
      <c r="HWN400" s="56"/>
      <c r="HWO400" s="56"/>
      <c r="HWP400" s="56"/>
      <c r="HWQ400" s="56"/>
      <c r="HWR400" s="56"/>
      <c r="HWS400" s="56"/>
      <c r="HWT400" s="56"/>
      <c r="HWU400" s="56"/>
      <c r="HWV400" s="56"/>
      <c r="HWW400" s="56"/>
      <c r="HWX400" s="56"/>
      <c r="HWY400" s="56"/>
      <c r="HWZ400" s="56"/>
      <c r="HXA400" s="56"/>
      <c r="HXB400" s="56"/>
      <c r="HXC400" s="56"/>
      <c r="HXD400" s="56"/>
      <c r="HXE400" s="56"/>
      <c r="HXF400" s="56"/>
      <c r="HXG400" s="56"/>
      <c r="HXH400" s="56"/>
      <c r="HXI400" s="56"/>
      <c r="HXJ400" s="56"/>
      <c r="HXK400" s="56"/>
      <c r="HXL400" s="56"/>
      <c r="HXM400" s="56"/>
      <c r="HXN400" s="56"/>
      <c r="HXO400" s="56"/>
      <c r="HXP400" s="56"/>
      <c r="HXQ400" s="56"/>
      <c r="HXR400" s="56"/>
      <c r="HXS400" s="56"/>
      <c r="HXT400" s="56"/>
      <c r="HXU400" s="56"/>
      <c r="HXV400" s="56"/>
      <c r="HXW400" s="56"/>
      <c r="HXX400" s="56"/>
      <c r="HXY400" s="56"/>
      <c r="HXZ400" s="56"/>
      <c r="HYA400" s="56"/>
      <c r="HYB400" s="56"/>
      <c r="HYC400" s="56"/>
      <c r="HYD400" s="56"/>
      <c r="HYE400" s="56"/>
      <c r="HYF400" s="56"/>
      <c r="HYG400" s="56"/>
      <c r="HYH400" s="56"/>
      <c r="HYI400" s="56"/>
      <c r="HYJ400" s="56"/>
      <c r="HYK400" s="56"/>
      <c r="HYL400" s="56"/>
      <c r="HYM400" s="56"/>
      <c r="HYN400" s="56"/>
      <c r="HYO400" s="56"/>
      <c r="HYP400" s="56"/>
      <c r="HYQ400" s="56"/>
      <c r="HYR400" s="56"/>
      <c r="HYS400" s="56"/>
      <c r="HYT400" s="56"/>
      <c r="HYU400" s="56"/>
      <c r="HYV400" s="56"/>
      <c r="HYW400" s="56"/>
      <c r="HYX400" s="56"/>
      <c r="HYY400" s="56"/>
      <c r="HYZ400" s="56"/>
      <c r="HZA400" s="56"/>
      <c r="HZB400" s="56"/>
      <c r="HZC400" s="56"/>
      <c r="HZD400" s="56"/>
      <c r="HZE400" s="56"/>
      <c r="HZF400" s="56"/>
      <c r="HZG400" s="56"/>
      <c r="HZH400" s="56"/>
      <c r="HZI400" s="56"/>
      <c r="HZJ400" s="56"/>
      <c r="HZK400" s="56"/>
      <c r="HZL400" s="56"/>
      <c r="HZM400" s="56"/>
      <c r="HZN400" s="56"/>
      <c r="HZO400" s="56"/>
      <c r="HZP400" s="56"/>
      <c r="HZQ400" s="56"/>
      <c r="HZR400" s="56"/>
      <c r="HZS400" s="56"/>
      <c r="HZT400" s="56"/>
      <c r="HZU400" s="56"/>
      <c r="HZV400" s="56"/>
      <c r="HZW400" s="56"/>
      <c r="HZX400" s="56"/>
      <c r="HZY400" s="56"/>
      <c r="HZZ400" s="56"/>
      <c r="IAA400" s="56"/>
      <c r="IAB400" s="56"/>
      <c r="IAC400" s="56"/>
      <c r="IAD400" s="56"/>
      <c r="IAE400" s="56"/>
      <c r="IAF400" s="56"/>
      <c r="IAG400" s="56"/>
      <c r="IAH400" s="56"/>
      <c r="IAI400" s="56"/>
      <c r="IAJ400" s="56"/>
      <c r="IAK400" s="56"/>
      <c r="IAL400" s="56"/>
      <c r="IAM400" s="56"/>
      <c r="IAN400" s="56"/>
      <c r="IAO400" s="56"/>
      <c r="IAP400" s="56"/>
      <c r="IAQ400" s="56"/>
      <c r="IAR400" s="56"/>
      <c r="IAS400" s="56"/>
      <c r="IAT400" s="56"/>
      <c r="IAU400" s="56"/>
      <c r="IAV400" s="56"/>
      <c r="IAW400" s="56"/>
      <c r="IAX400" s="56"/>
      <c r="IAY400" s="56"/>
      <c r="IAZ400" s="56"/>
      <c r="IBA400" s="56"/>
      <c r="IBB400" s="56"/>
      <c r="IBC400" s="56"/>
      <c r="IBD400" s="56"/>
      <c r="IBE400" s="56"/>
      <c r="IBF400" s="56"/>
      <c r="IBG400" s="56"/>
      <c r="IBH400" s="56"/>
      <c r="IBI400" s="56"/>
      <c r="IBJ400" s="56"/>
      <c r="IBK400" s="56"/>
      <c r="IBL400" s="56"/>
      <c r="IBM400" s="56"/>
      <c r="IBN400" s="56"/>
      <c r="IBO400" s="56"/>
      <c r="IBP400" s="56"/>
      <c r="IBQ400" s="56"/>
      <c r="IBR400" s="56"/>
      <c r="IBS400" s="56"/>
      <c r="IBT400" s="56"/>
      <c r="IBU400" s="56"/>
      <c r="IBV400" s="56"/>
      <c r="IBW400" s="56"/>
      <c r="IBX400" s="56"/>
      <c r="IBY400" s="56"/>
      <c r="IBZ400" s="56"/>
      <c r="ICA400" s="56"/>
      <c r="ICB400" s="56"/>
      <c r="ICC400" s="56"/>
      <c r="ICD400" s="56"/>
      <c r="ICE400" s="56"/>
      <c r="ICF400" s="56"/>
      <c r="ICG400" s="56"/>
      <c r="ICH400" s="56"/>
      <c r="ICI400" s="56"/>
      <c r="ICJ400" s="56"/>
      <c r="ICK400" s="56"/>
      <c r="ICL400" s="56"/>
      <c r="ICM400" s="56"/>
      <c r="ICN400" s="56"/>
      <c r="ICO400" s="56"/>
      <c r="ICP400" s="56"/>
      <c r="ICQ400" s="56"/>
      <c r="ICR400" s="56"/>
      <c r="ICS400" s="56"/>
      <c r="ICT400" s="56"/>
      <c r="ICU400" s="56"/>
      <c r="ICV400" s="56"/>
      <c r="ICW400" s="56"/>
      <c r="ICX400" s="56"/>
      <c r="ICY400" s="56"/>
      <c r="ICZ400" s="56"/>
      <c r="IDA400" s="56"/>
      <c r="IDB400" s="56"/>
      <c r="IDC400" s="56"/>
      <c r="IDD400" s="56"/>
      <c r="IDE400" s="56"/>
      <c r="IDF400" s="56"/>
      <c r="IDG400" s="56"/>
      <c r="IDH400" s="56"/>
      <c r="IDI400" s="56"/>
      <c r="IDJ400" s="56"/>
      <c r="IDK400" s="56"/>
      <c r="IDL400" s="56"/>
      <c r="IDM400" s="56"/>
      <c r="IDN400" s="56"/>
      <c r="IDO400" s="56"/>
      <c r="IDP400" s="56"/>
      <c r="IDQ400" s="56"/>
      <c r="IDR400" s="56"/>
      <c r="IDS400" s="56"/>
      <c r="IDT400" s="56"/>
      <c r="IDU400" s="56"/>
      <c r="IDV400" s="56"/>
      <c r="IDW400" s="56"/>
      <c r="IDX400" s="56"/>
      <c r="IDY400" s="56"/>
      <c r="IDZ400" s="56"/>
      <c r="IEA400" s="56"/>
      <c r="IEB400" s="56"/>
      <c r="IEC400" s="56"/>
      <c r="IED400" s="56"/>
      <c r="IEE400" s="56"/>
      <c r="IEF400" s="56"/>
      <c r="IEG400" s="56"/>
      <c r="IEH400" s="56"/>
      <c r="IEI400" s="56"/>
      <c r="IEJ400" s="56"/>
      <c r="IEK400" s="56"/>
      <c r="IEL400" s="56"/>
      <c r="IEM400" s="56"/>
      <c r="IEN400" s="56"/>
      <c r="IEO400" s="56"/>
      <c r="IEP400" s="56"/>
      <c r="IEQ400" s="56"/>
      <c r="IER400" s="56"/>
      <c r="IES400" s="56"/>
      <c r="IET400" s="56"/>
      <c r="IEU400" s="56"/>
      <c r="IEV400" s="56"/>
      <c r="IEW400" s="56"/>
      <c r="IEX400" s="56"/>
      <c r="IEY400" s="56"/>
      <c r="IEZ400" s="56"/>
      <c r="IFA400" s="56"/>
      <c r="IFB400" s="56"/>
      <c r="IFC400" s="56"/>
      <c r="IFD400" s="56"/>
      <c r="IFE400" s="56"/>
      <c r="IFF400" s="56"/>
      <c r="IFG400" s="56"/>
      <c r="IFH400" s="56"/>
      <c r="IFI400" s="56"/>
      <c r="IFJ400" s="56"/>
      <c r="IFK400" s="56"/>
      <c r="IFL400" s="56"/>
      <c r="IFM400" s="56"/>
      <c r="IFN400" s="56"/>
      <c r="IFO400" s="56"/>
      <c r="IFP400" s="56"/>
      <c r="IFQ400" s="56"/>
      <c r="IFR400" s="56"/>
      <c r="IFS400" s="56"/>
      <c r="IFT400" s="56"/>
      <c r="IFU400" s="56"/>
      <c r="IFV400" s="56"/>
      <c r="IFW400" s="56"/>
      <c r="IFX400" s="56"/>
      <c r="IFY400" s="56"/>
      <c r="IFZ400" s="56"/>
      <c r="IGA400" s="56"/>
      <c r="IGB400" s="56"/>
      <c r="IGC400" s="56"/>
      <c r="IGD400" s="56"/>
      <c r="IGE400" s="56"/>
      <c r="IGF400" s="56"/>
      <c r="IGG400" s="56"/>
      <c r="IGH400" s="56"/>
      <c r="IGI400" s="56"/>
      <c r="IGJ400" s="56"/>
      <c r="IGK400" s="56"/>
      <c r="IGL400" s="56"/>
      <c r="IGM400" s="56"/>
      <c r="IGN400" s="56"/>
      <c r="IGO400" s="56"/>
      <c r="IGP400" s="56"/>
      <c r="IGQ400" s="56"/>
      <c r="IGR400" s="56"/>
      <c r="IGS400" s="56"/>
      <c r="IGT400" s="56"/>
      <c r="IGU400" s="56"/>
      <c r="IGV400" s="56"/>
      <c r="IGW400" s="56"/>
      <c r="IGX400" s="56"/>
      <c r="IGY400" s="56"/>
      <c r="IGZ400" s="56"/>
      <c r="IHA400" s="56"/>
      <c r="IHB400" s="56"/>
      <c r="IHC400" s="56"/>
      <c r="IHD400" s="56"/>
      <c r="IHE400" s="56"/>
      <c r="IHF400" s="56"/>
      <c r="IHG400" s="56"/>
      <c r="IHH400" s="56"/>
      <c r="IHI400" s="56"/>
      <c r="IHJ400" s="56"/>
      <c r="IHK400" s="56"/>
      <c r="IHL400" s="56"/>
      <c r="IHM400" s="56"/>
      <c r="IHN400" s="56"/>
      <c r="IHO400" s="56"/>
      <c r="IHP400" s="56"/>
      <c r="IHQ400" s="56"/>
      <c r="IHR400" s="56"/>
      <c r="IHS400" s="56"/>
      <c r="IHT400" s="56"/>
      <c r="IHU400" s="56"/>
      <c r="IHV400" s="56"/>
      <c r="IHW400" s="56"/>
      <c r="IHX400" s="56"/>
      <c r="IHY400" s="56"/>
      <c r="IHZ400" s="56"/>
      <c r="IIA400" s="56"/>
      <c r="IIB400" s="56"/>
      <c r="IIC400" s="56"/>
      <c r="IID400" s="56"/>
      <c r="IIE400" s="56"/>
      <c r="IIF400" s="56"/>
      <c r="IIG400" s="56"/>
      <c r="IIH400" s="56"/>
      <c r="III400" s="56"/>
      <c r="IIJ400" s="56"/>
      <c r="IIK400" s="56"/>
      <c r="IIL400" s="56"/>
      <c r="IIM400" s="56"/>
      <c r="IIN400" s="56"/>
      <c r="IIO400" s="56"/>
      <c r="IIP400" s="56"/>
      <c r="IIQ400" s="56"/>
      <c r="IIR400" s="56"/>
      <c r="IIS400" s="56"/>
      <c r="IIT400" s="56"/>
      <c r="IIU400" s="56"/>
      <c r="IIV400" s="56"/>
      <c r="IIW400" s="56"/>
      <c r="IIX400" s="56"/>
      <c r="IIY400" s="56"/>
      <c r="IIZ400" s="56"/>
      <c r="IJA400" s="56"/>
      <c r="IJB400" s="56"/>
      <c r="IJC400" s="56"/>
      <c r="IJD400" s="56"/>
      <c r="IJE400" s="56"/>
      <c r="IJF400" s="56"/>
      <c r="IJG400" s="56"/>
      <c r="IJH400" s="56"/>
      <c r="IJI400" s="56"/>
      <c r="IJJ400" s="56"/>
      <c r="IJK400" s="56"/>
      <c r="IJL400" s="56"/>
      <c r="IJM400" s="56"/>
      <c r="IJN400" s="56"/>
      <c r="IJO400" s="56"/>
      <c r="IJP400" s="56"/>
      <c r="IJQ400" s="56"/>
      <c r="IJR400" s="56"/>
      <c r="IJS400" s="56"/>
      <c r="IJT400" s="56"/>
      <c r="IJU400" s="56"/>
      <c r="IJV400" s="56"/>
      <c r="IJW400" s="56"/>
      <c r="IJX400" s="56"/>
      <c r="IJY400" s="56"/>
      <c r="IJZ400" s="56"/>
      <c r="IKA400" s="56"/>
      <c r="IKB400" s="56"/>
      <c r="IKC400" s="56"/>
      <c r="IKD400" s="56"/>
      <c r="IKE400" s="56"/>
      <c r="IKF400" s="56"/>
      <c r="IKG400" s="56"/>
      <c r="IKH400" s="56"/>
      <c r="IKI400" s="56"/>
      <c r="IKJ400" s="56"/>
      <c r="IKK400" s="56"/>
      <c r="IKL400" s="56"/>
      <c r="IKM400" s="56"/>
      <c r="IKN400" s="56"/>
      <c r="IKO400" s="56"/>
      <c r="IKP400" s="56"/>
      <c r="IKQ400" s="56"/>
      <c r="IKR400" s="56"/>
      <c r="IKS400" s="56"/>
      <c r="IKT400" s="56"/>
      <c r="IKU400" s="56"/>
      <c r="IKV400" s="56"/>
      <c r="IKW400" s="56"/>
      <c r="IKX400" s="56"/>
      <c r="IKY400" s="56"/>
      <c r="IKZ400" s="56"/>
      <c r="ILA400" s="56"/>
      <c r="ILB400" s="56"/>
      <c r="ILC400" s="56"/>
      <c r="ILD400" s="56"/>
      <c r="ILE400" s="56"/>
      <c r="ILF400" s="56"/>
      <c r="ILG400" s="56"/>
      <c r="ILH400" s="56"/>
      <c r="ILI400" s="56"/>
      <c r="ILJ400" s="56"/>
      <c r="ILK400" s="56"/>
      <c r="ILL400" s="56"/>
      <c r="ILM400" s="56"/>
      <c r="ILN400" s="56"/>
      <c r="ILO400" s="56"/>
      <c r="ILP400" s="56"/>
      <c r="ILQ400" s="56"/>
      <c r="ILR400" s="56"/>
      <c r="ILS400" s="56"/>
      <c r="ILT400" s="56"/>
      <c r="ILU400" s="56"/>
      <c r="ILV400" s="56"/>
      <c r="ILW400" s="56"/>
      <c r="ILX400" s="56"/>
      <c r="ILY400" s="56"/>
      <c r="ILZ400" s="56"/>
      <c r="IMA400" s="56"/>
      <c r="IMB400" s="56"/>
      <c r="IMC400" s="56"/>
      <c r="IMD400" s="56"/>
      <c r="IME400" s="56"/>
      <c r="IMF400" s="56"/>
      <c r="IMG400" s="56"/>
      <c r="IMH400" s="56"/>
      <c r="IMI400" s="56"/>
      <c r="IMJ400" s="56"/>
      <c r="IMK400" s="56"/>
      <c r="IML400" s="56"/>
      <c r="IMM400" s="56"/>
      <c r="IMN400" s="56"/>
      <c r="IMO400" s="56"/>
      <c r="IMP400" s="56"/>
      <c r="IMQ400" s="56"/>
      <c r="IMR400" s="56"/>
      <c r="IMS400" s="56"/>
      <c r="IMT400" s="56"/>
      <c r="IMU400" s="56"/>
      <c r="IMV400" s="56"/>
      <c r="IMW400" s="56"/>
      <c r="IMX400" s="56"/>
      <c r="IMY400" s="56"/>
      <c r="IMZ400" s="56"/>
      <c r="INA400" s="56"/>
      <c r="INB400" s="56"/>
      <c r="INC400" s="56"/>
      <c r="IND400" s="56"/>
      <c r="INE400" s="56"/>
      <c r="INF400" s="56"/>
      <c r="ING400" s="56"/>
      <c r="INH400" s="56"/>
      <c r="INI400" s="56"/>
      <c r="INJ400" s="56"/>
      <c r="INK400" s="56"/>
      <c r="INL400" s="56"/>
      <c r="INM400" s="56"/>
      <c r="INN400" s="56"/>
      <c r="INO400" s="56"/>
      <c r="INP400" s="56"/>
      <c r="INQ400" s="56"/>
      <c r="INR400" s="56"/>
      <c r="INS400" s="56"/>
      <c r="INT400" s="56"/>
      <c r="INU400" s="56"/>
      <c r="INV400" s="56"/>
      <c r="INW400" s="56"/>
      <c r="INX400" s="56"/>
      <c r="INY400" s="56"/>
      <c r="INZ400" s="56"/>
      <c r="IOA400" s="56"/>
      <c r="IOB400" s="56"/>
      <c r="IOC400" s="56"/>
      <c r="IOD400" s="56"/>
      <c r="IOE400" s="56"/>
      <c r="IOF400" s="56"/>
      <c r="IOG400" s="56"/>
      <c r="IOH400" s="56"/>
      <c r="IOI400" s="56"/>
      <c r="IOJ400" s="56"/>
      <c r="IOK400" s="56"/>
      <c r="IOL400" s="56"/>
      <c r="IOM400" s="56"/>
      <c r="ION400" s="56"/>
      <c r="IOO400" s="56"/>
      <c r="IOP400" s="56"/>
      <c r="IOQ400" s="56"/>
      <c r="IOR400" s="56"/>
      <c r="IOS400" s="56"/>
      <c r="IOT400" s="56"/>
      <c r="IOU400" s="56"/>
      <c r="IOV400" s="56"/>
      <c r="IOW400" s="56"/>
      <c r="IOX400" s="56"/>
      <c r="IOY400" s="56"/>
      <c r="IOZ400" s="56"/>
      <c r="IPA400" s="56"/>
      <c r="IPB400" s="56"/>
      <c r="IPC400" s="56"/>
      <c r="IPD400" s="56"/>
      <c r="IPE400" s="56"/>
      <c r="IPF400" s="56"/>
      <c r="IPG400" s="56"/>
      <c r="IPH400" s="56"/>
      <c r="IPI400" s="56"/>
      <c r="IPJ400" s="56"/>
      <c r="IPK400" s="56"/>
      <c r="IPL400" s="56"/>
      <c r="IPM400" s="56"/>
      <c r="IPN400" s="56"/>
      <c r="IPO400" s="56"/>
      <c r="IPP400" s="56"/>
      <c r="IPQ400" s="56"/>
      <c r="IPR400" s="56"/>
      <c r="IPS400" s="56"/>
      <c r="IPT400" s="56"/>
      <c r="IPU400" s="56"/>
      <c r="IPV400" s="56"/>
      <c r="IPW400" s="56"/>
      <c r="IPX400" s="56"/>
      <c r="IPY400" s="56"/>
      <c r="IPZ400" s="56"/>
      <c r="IQA400" s="56"/>
      <c r="IQB400" s="56"/>
      <c r="IQC400" s="56"/>
      <c r="IQD400" s="56"/>
      <c r="IQE400" s="56"/>
      <c r="IQF400" s="56"/>
      <c r="IQG400" s="56"/>
      <c r="IQH400" s="56"/>
      <c r="IQI400" s="56"/>
      <c r="IQJ400" s="56"/>
      <c r="IQK400" s="56"/>
      <c r="IQL400" s="56"/>
      <c r="IQM400" s="56"/>
      <c r="IQN400" s="56"/>
      <c r="IQO400" s="56"/>
      <c r="IQP400" s="56"/>
      <c r="IQQ400" s="56"/>
      <c r="IQR400" s="56"/>
      <c r="IQS400" s="56"/>
      <c r="IQT400" s="56"/>
      <c r="IQU400" s="56"/>
      <c r="IQV400" s="56"/>
      <c r="IQW400" s="56"/>
      <c r="IQX400" s="56"/>
      <c r="IQY400" s="56"/>
      <c r="IQZ400" s="56"/>
      <c r="IRA400" s="56"/>
      <c r="IRB400" s="56"/>
      <c r="IRC400" s="56"/>
      <c r="IRD400" s="56"/>
      <c r="IRE400" s="56"/>
      <c r="IRF400" s="56"/>
      <c r="IRG400" s="56"/>
      <c r="IRH400" s="56"/>
      <c r="IRI400" s="56"/>
      <c r="IRJ400" s="56"/>
      <c r="IRK400" s="56"/>
      <c r="IRL400" s="56"/>
      <c r="IRM400" s="56"/>
      <c r="IRN400" s="56"/>
      <c r="IRO400" s="56"/>
      <c r="IRP400" s="56"/>
      <c r="IRQ400" s="56"/>
      <c r="IRR400" s="56"/>
      <c r="IRS400" s="56"/>
      <c r="IRT400" s="56"/>
      <c r="IRU400" s="56"/>
      <c r="IRV400" s="56"/>
      <c r="IRW400" s="56"/>
      <c r="IRX400" s="56"/>
      <c r="IRY400" s="56"/>
      <c r="IRZ400" s="56"/>
      <c r="ISA400" s="56"/>
      <c r="ISB400" s="56"/>
      <c r="ISC400" s="56"/>
      <c r="ISD400" s="56"/>
      <c r="ISE400" s="56"/>
      <c r="ISF400" s="56"/>
      <c r="ISG400" s="56"/>
      <c r="ISH400" s="56"/>
      <c r="ISI400" s="56"/>
      <c r="ISJ400" s="56"/>
      <c r="ISK400" s="56"/>
      <c r="ISL400" s="56"/>
      <c r="ISM400" s="56"/>
      <c r="ISN400" s="56"/>
      <c r="ISO400" s="56"/>
      <c r="ISP400" s="56"/>
      <c r="ISQ400" s="56"/>
      <c r="ISR400" s="56"/>
      <c r="ISS400" s="56"/>
      <c r="IST400" s="56"/>
      <c r="ISU400" s="56"/>
      <c r="ISV400" s="56"/>
      <c r="ISW400" s="56"/>
      <c r="ISX400" s="56"/>
      <c r="ISY400" s="56"/>
      <c r="ISZ400" s="56"/>
      <c r="ITA400" s="56"/>
      <c r="ITB400" s="56"/>
      <c r="ITC400" s="56"/>
      <c r="ITD400" s="56"/>
      <c r="ITE400" s="56"/>
      <c r="ITF400" s="56"/>
      <c r="ITG400" s="56"/>
      <c r="ITH400" s="56"/>
      <c r="ITI400" s="56"/>
      <c r="ITJ400" s="56"/>
      <c r="ITK400" s="56"/>
      <c r="ITL400" s="56"/>
      <c r="ITM400" s="56"/>
      <c r="ITN400" s="56"/>
      <c r="ITO400" s="56"/>
      <c r="ITP400" s="56"/>
      <c r="ITQ400" s="56"/>
      <c r="ITR400" s="56"/>
      <c r="ITS400" s="56"/>
      <c r="ITT400" s="56"/>
      <c r="ITU400" s="56"/>
      <c r="ITV400" s="56"/>
      <c r="ITW400" s="56"/>
      <c r="ITX400" s="56"/>
      <c r="ITY400" s="56"/>
      <c r="ITZ400" s="56"/>
      <c r="IUA400" s="56"/>
      <c r="IUB400" s="56"/>
      <c r="IUC400" s="56"/>
      <c r="IUD400" s="56"/>
      <c r="IUE400" s="56"/>
      <c r="IUF400" s="56"/>
      <c r="IUG400" s="56"/>
      <c r="IUH400" s="56"/>
      <c r="IUI400" s="56"/>
      <c r="IUJ400" s="56"/>
      <c r="IUK400" s="56"/>
      <c r="IUL400" s="56"/>
      <c r="IUM400" s="56"/>
      <c r="IUN400" s="56"/>
      <c r="IUO400" s="56"/>
      <c r="IUP400" s="56"/>
      <c r="IUQ400" s="56"/>
      <c r="IUR400" s="56"/>
      <c r="IUS400" s="56"/>
      <c r="IUT400" s="56"/>
      <c r="IUU400" s="56"/>
      <c r="IUV400" s="56"/>
      <c r="IUW400" s="56"/>
      <c r="IUX400" s="56"/>
      <c r="IUY400" s="56"/>
      <c r="IUZ400" s="56"/>
      <c r="IVA400" s="56"/>
      <c r="IVB400" s="56"/>
      <c r="IVC400" s="56"/>
      <c r="IVD400" s="56"/>
      <c r="IVE400" s="56"/>
      <c r="IVF400" s="56"/>
      <c r="IVG400" s="56"/>
      <c r="IVH400" s="56"/>
      <c r="IVI400" s="56"/>
      <c r="IVJ400" s="56"/>
      <c r="IVK400" s="56"/>
      <c r="IVL400" s="56"/>
      <c r="IVM400" s="56"/>
      <c r="IVN400" s="56"/>
      <c r="IVO400" s="56"/>
      <c r="IVP400" s="56"/>
      <c r="IVQ400" s="56"/>
      <c r="IVR400" s="56"/>
      <c r="IVS400" s="56"/>
      <c r="IVT400" s="56"/>
      <c r="IVU400" s="56"/>
      <c r="IVV400" s="56"/>
      <c r="IVW400" s="56"/>
      <c r="IVX400" s="56"/>
      <c r="IVY400" s="56"/>
      <c r="IVZ400" s="56"/>
      <c r="IWA400" s="56"/>
      <c r="IWB400" s="56"/>
      <c r="IWC400" s="56"/>
      <c r="IWD400" s="56"/>
      <c r="IWE400" s="56"/>
      <c r="IWF400" s="56"/>
      <c r="IWG400" s="56"/>
      <c r="IWH400" s="56"/>
      <c r="IWI400" s="56"/>
      <c r="IWJ400" s="56"/>
      <c r="IWK400" s="56"/>
      <c r="IWL400" s="56"/>
      <c r="IWM400" s="56"/>
      <c r="IWN400" s="56"/>
      <c r="IWO400" s="56"/>
      <c r="IWP400" s="56"/>
      <c r="IWQ400" s="56"/>
      <c r="IWR400" s="56"/>
      <c r="IWS400" s="56"/>
      <c r="IWT400" s="56"/>
      <c r="IWU400" s="56"/>
      <c r="IWV400" s="56"/>
      <c r="IWW400" s="56"/>
      <c r="IWX400" s="56"/>
      <c r="IWY400" s="56"/>
      <c r="IWZ400" s="56"/>
      <c r="IXA400" s="56"/>
      <c r="IXB400" s="56"/>
      <c r="IXC400" s="56"/>
      <c r="IXD400" s="56"/>
      <c r="IXE400" s="56"/>
      <c r="IXF400" s="56"/>
      <c r="IXG400" s="56"/>
      <c r="IXH400" s="56"/>
      <c r="IXI400" s="56"/>
      <c r="IXJ400" s="56"/>
      <c r="IXK400" s="56"/>
      <c r="IXL400" s="56"/>
      <c r="IXM400" s="56"/>
      <c r="IXN400" s="56"/>
      <c r="IXO400" s="56"/>
      <c r="IXP400" s="56"/>
      <c r="IXQ400" s="56"/>
      <c r="IXR400" s="56"/>
      <c r="IXS400" s="56"/>
      <c r="IXT400" s="56"/>
      <c r="IXU400" s="56"/>
      <c r="IXV400" s="56"/>
      <c r="IXW400" s="56"/>
      <c r="IXX400" s="56"/>
      <c r="IXY400" s="56"/>
      <c r="IXZ400" s="56"/>
      <c r="IYA400" s="56"/>
      <c r="IYB400" s="56"/>
      <c r="IYC400" s="56"/>
      <c r="IYD400" s="56"/>
      <c r="IYE400" s="56"/>
      <c r="IYF400" s="56"/>
      <c r="IYG400" s="56"/>
      <c r="IYH400" s="56"/>
      <c r="IYI400" s="56"/>
      <c r="IYJ400" s="56"/>
      <c r="IYK400" s="56"/>
      <c r="IYL400" s="56"/>
      <c r="IYM400" s="56"/>
      <c r="IYN400" s="56"/>
      <c r="IYO400" s="56"/>
      <c r="IYP400" s="56"/>
      <c r="IYQ400" s="56"/>
      <c r="IYR400" s="56"/>
      <c r="IYS400" s="56"/>
      <c r="IYT400" s="56"/>
      <c r="IYU400" s="56"/>
      <c r="IYV400" s="56"/>
      <c r="IYW400" s="56"/>
      <c r="IYX400" s="56"/>
      <c r="IYY400" s="56"/>
      <c r="IYZ400" s="56"/>
      <c r="IZA400" s="56"/>
      <c r="IZB400" s="56"/>
      <c r="IZC400" s="56"/>
      <c r="IZD400" s="56"/>
      <c r="IZE400" s="56"/>
      <c r="IZF400" s="56"/>
      <c r="IZG400" s="56"/>
      <c r="IZH400" s="56"/>
      <c r="IZI400" s="56"/>
      <c r="IZJ400" s="56"/>
      <c r="IZK400" s="56"/>
      <c r="IZL400" s="56"/>
      <c r="IZM400" s="56"/>
      <c r="IZN400" s="56"/>
      <c r="IZO400" s="56"/>
      <c r="IZP400" s="56"/>
      <c r="IZQ400" s="56"/>
      <c r="IZR400" s="56"/>
      <c r="IZS400" s="56"/>
      <c r="IZT400" s="56"/>
      <c r="IZU400" s="56"/>
      <c r="IZV400" s="56"/>
      <c r="IZW400" s="56"/>
      <c r="IZX400" s="56"/>
      <c r="IZY400" s="56"/>
      <c r="IZZ400" s="56"/>
      <c r="JAA400" s="56"/>
      <c r="JAB400" s="56"/>
      <c r="JAC400" s="56"/>
      <c r="JAD400" s="56"/>
      <c r="JAE400" s="56"/>
      <c r="JAF400" s="56"/>
      <c r="JAG400" s="56"/>
      <c r="JAH400" s="56"/>
      <c r="JAI400" s="56"/>
      <c r="JAJ400" s="56"/>
      <c r="JAK400" s="56"/>
      <c r="JAL400" s="56"/>
      <c r="JAM400" s="56"/>
      <c r="JAN400" s="56"/>
      <c r="JAO400" s="56"/>
      <c r="JAP400" s="56"/>
      <c r="JAQ400" s="56"/>
      <c r="JAR400" s="56"/>
      <c r="JAS400" s="56"/>
      <c r="JAT400" s="56"/>
      <c r="JAU400" s="56"/>
      <c r="JAV400" s="56"/>
      <c r="JAW400" s="56"/>
      <c r="JAX400" s="56"/>
      <c r="JAY400" s="56"/>
      <c r="JAZ400" s="56"/>
      <c r="JBA400" s="56"/>
      <c r="JBB400" s="56"/>
      <c r="JBC400" s="56"/>
      <c r="JBD400" s="56"/>
      <c r="JBE400" s="56"/>
      <c r="JBF400" s="56"/>
      <c r="JBG400" s="56"/>
      <c r="JBH400" s="56"/>
      <c r="JBI400" s="56"/>
      <c r="JBJ400" s="56"/>
      <c r="JBK400" s="56"/>
      <c r="JBL400" s="56"/>
      <c r="JBM400" s="56"/>
      <c r="JBN400" s="56"/>
      <c r="JBO400" s="56"/>
      <c r="JBP400" s="56"/>
      <c r="JBQ400" s="56"/>
      <c r="JBR400" s="56"/>
      <c r="JBS400" s="56"/>
      <c r="JBT400" s="56"/>
      <c r="JBU400" s="56"/>
      <c r="JBV400" s="56"/>
      <c r="JBW400" s="56"/>
      <c r="JBX400" s="56"/>
      <c r="JBY400" s="56"/>
      <c r="JBZ400" s="56"/>
      <c r="JCA400" s="56"/>
      <c r="JCB400" s="56"/>
      <c r="JCC400" s="56"/>
      <c r="JCD400" s="56"/>
      <c r="JCE400" s="56"/>
      <c r="JCF400" s="56"/>
      <c r="JCG400" s="56"/>
      <c r="JCH400" s="56"/>
      <c r="JCI400" s="56"/>
      <c r="JCJ400" s="56"/>
      <c r="JCK400" s="56"/>
      <c r="JCL400" s="56"/>
      <c r="JCM400" s="56"/>
      <c r="JCN400" s="56"/>
      <c r="JCO400" s="56"/>
      <c r="JCP400" s="56"/>
      <c r="JCQ400" s="56"/>
      <c r="JCR400" s="56"/>
      <c r="JCS400" s="56"/>
      <c r="JCT400" s="56"/>
      <c r="JCU400" s="56"/>
      <c r="JCV400" s="56"/>
      <c r="JCW400" s="56"/>
      <c r="JCX400" s="56"/>
      <c r="JCY400" s="56"/>
      <c r="JCZ400" s="56"/>
      <c r="JDA400" s="56"/>
      <c r="JDB400" s="56"/>
      <c r="JDC400" s="56"/>
      <c r="JDD400" s="56"/>
      <c r="JDE400" s="56"/>
      <c r="JDF400" s="56"/>
      <c r="JDG400" s="56"/>
      <c r="JDH400" s="56"/>
      <c r="JDI400" s="56"/>
      <c r="JDJ400" s="56"/>
      <c r="JDK400" s="56"/>
      <c r="JDL400" s="56"/>
      <c r="JDM400" s="56"/>
      <c r="JDN400" s="56"/>
      <c r="JDO400" s="56"/>
      <c r="JDP400" s="56"/>
      <c r="JDQ400" s="56"/>
      <c r="JDR400" s="56"/>
      <c r="JDS400" s="56"/>
      <c r="JDT400" s="56"/>
      <c r="JDU400" s="56"/>
      <c r="JDV400" s="56"/>
      <c r="JDW400" s="56"/>
      <c r="JDX400" s="56"/>
      <c r="JDY400" s="56"/>
      <c r="JDZ400" s="56"/>
      <c r="JEA400" s="56"/>
      <c r="JEB400" s="56"/>
      <c r="JEC400" s="56"/>
      <c r="JED400" s="56"/>
      <c r="JEE400" s="56"/>
      <c r="JEF400" s="56"/>
      <c r="JEG400" s="56"/>
      <c r="JEH400" s="56"/>
      <c r="JEI400" s="56"/>
      <c r="JEJ400" s="56"/>
      <c r="JEK400" s="56"/>
      <c r="JEL400" s="56"/>
      <c r="JEM400" s="56"/>
      <c r="JEN400" s="56"/>
      <c r="JEO400" s="56"/>
      <c r="JEP400" s="56"/>
      <c r="JEQ400" s="56"/>
      <c r="JER400" s="56"/>
      <c r="JES400" s="56"/>
      <c r="JET400" s="56"/>
      <c r="JEU400" s="56"/>
      <c r="JEV400" s="56"/>
      <c r="JEW400" s="56"/>
      <c r="JEX400" s="56"/>
      <c r="JEY400" s="56"/>
      <c r="JEZ400" s="56"/>
      <c r="JFA400" s="56"/>
      <c r="JFB400" s="56"/>
      <c r="JFC400" s="56"/>
      <c r="JFD400" s="56"/>
      <c r="JFE400" s="56"/>
      <c r="JFF400" s="56"/>
      <c r="JFG400" s="56"/>
      <c r="JFH400" s="56"/>
      <c r="JFI400" s="56"/>
      <c r="JFJ400" s="56"/>
      <c r="JFK400" s="56"/>
      <c r="JFL400" s="56"/>
      <c r="JFM400" s="56"/>
      <c r="JFN400" s="56"/>
      <c r="JFO400" s="56"/>
      <c r="JFP400" s="56"/>
      <c r="JFQ400" s="56"/>
      <c r="JFR400" s="56"/>
      <c r="JFS400" s="56"/>
      <c r="JFT400" s="56"/>
      <c r="JFU400" s="56"/>
      <c r="JFV400" s="56"/>
      <c r="JFW400" s="56"/>
      <c r="JFX400" s="56"/>
      <c r="JFY400" s="56"/>
      <c r="JFZ400" s="56"/>
      <c r="JGA400" s="56"/>
      <c r="JGB400" s="56"/>
      <c r="JGC400" s="56"/>
      <c r="JGD400" s="56"/>
      <c r="JGE400" s="56"/>
      <c r="JGF400" s="56"/>
      <c r="JGG400" s="56"/>
      <c r="JGH400" s="56"/>
      <c r="JGI400" s="56"/>
      <c r="JGJ400" s="56"/>
      <c r="JGK400" s="56"/>
      <c r="JGL400" s="56"/>
      <c r="JGM400" s="56"/>
      <c r="JGN400" s="56"/>
      <c r="JGO400" s="56"/>
      <c r="JGP400" s="56"/>
      <c r="JGQ400" s="56"/>
      <c r="JGR400" s="56"/>
      <c r="JGS400" s="56"/>
      <c r="JGT400" s="56"/>
      <c r="JGU400" s="56"/>
      <c r="JGV400" s="56"/>
      <c r="JGW400" s="56"/>
      <c r="JGX400" s="56"/>
      <c r="JGY400" s="56"/>
      <c r="JGZ400" s="56"/>
      <c r="JHA400" s="56"/>
      <c r="JHB400" s="56"/>
      <c r="JHC400" s="56"/>
      <c r="JHD400" s="56"/>
      <c r="JHE400" s="56"/>
      <c r="JHF400" s="56"/>
      <c r="JHG400" s="56"/>
      <c r="JHH400" s="56"/>
      <c r="JHI400" s="56"/>
      <c r="JHJ400" s="56"/>
      <c r="JHK400" s="56"/>
      <c r="JHL400" s="56"/>
      <c r="JHM400" s="56"/>
      <c r="JHN400" s="56"/>
      <c r="JHO400" s="56"/>
      <c r="JHP400" s="56"/>
      <c r="JHQ400" s="56"/>
      <c r="JHR400" s="56"/>
      <c r="JHS400" s="56"/>
      <c r="JHT400" s="56"/>
      <c r="JHU400" s="56"/>
      <c r="JHV400" s="56"/>
      <c r="JHW400" s="56"/>
      <c r="JHX400" s="56"/>
      <c r="JHY400" s="56"/>
      <c r="JHZ400" s="56"/>
      <c r="JIA400" s="56"/>
      <c r="JIB400" s="56"/>
      <c r="JIC400" s="56"/>
      <c r="JID400" s="56"/>
      <c r="JIE400" s="56"/>
      <c r="JIF400" s="56"/>
      <c r="JIG400" s="56"/>
      <c r="JIH400" s="56"/>
      <c r="JII400" s="56"/>
      <c r="JIJ400" s="56"/>
      <c r="JIK400" s="56"/>
      <c r="JIL400" s="56"/>
      <c r="JIM400" s="56"/>
      <c r="JIN400" s="56"/>
      <c r="JIO400" s="56"/>
      <c r="JIP400" s="56"/>
      <c r="JIQ400" s="56"/>
      <c r="JIR400" s="56"/>
      <c r="JIS400" s="56"/>
      <c r="JIT400" s="56"/>
      <c r="JIU400" s="56"/>
      <c r="JIV400" s="56"/>
      <c r="JIW400" s="56"/>
      <c r="JIX400" s="56"/>
      <c r="JIY400" s="56"/>
      <c r="JIZ400" s="56"/>
      <c r="JJA400" s="56"/>
      <c r="JJB400" s="56"/>
      <c r="JJC400" s="56"/>
      <c r="JJD400" s="56"/>
      <c r="JJE400" s="56"/>
      <c r="JJF400" s="56"/>
      <c r="JJG400" s="56"/>
      <c r="JJH400" s="56"/>
      <c r="JJI400" s="56"/>
      <c r="JJJ400" s="56"/>
      <c r="JJK400" s="56"/>
      <c r="JJL400" s="56"/>
      <c r="JJM400" s="56"/>
      <c r="JJN400" s="56"/>
      <c r="JJO400" s="56"/>
      <c r="JJP400" s="56"/>
      <c r="JJQ400" s="56"/>
      <c r="JJR400" s="56"/>
      <c r="JJS400" s="56"/>
      <c r="JJT400" s="56"/>
      <c r="JJU400" s="56"/>
      <c r="JJV400" s="56"/>
      <c r="JJW400" s="56"/>
      <c r="JJX400" s="56"/>
      <c r="JJY400" s="56"/>
      <c r="JJZ400" s="56"/>
      <c r="JKA400" s="56"/>
      <c r="JKB400" s="56"/>
      <c r="JKC400" s="56"/>
      <c r="JKD400" s="56"/>
      <c r="JKE400" s="56"/>
      <c r="JKF400" s="56"/>
      <c r="JKG400" s="56"/>
      <c r="JKH400" s="56"/>
      <c r="JKI400" s="56"/>
      <c r="JKJ400" s="56"/>
      <c r="JKK400" s="56"/>
      <c r="JKL400" s="56"/>
      <c r="JKM400" s="56"/>
      <c r="JKN400" s="56"/>
      <c r="JKO400" s="56"/>
      <c r="JKP400" s="56"/>
      <c r="JKQ400" s="56"/>
      <c r="JKR400" s="56"/>
      <c r="JKS400" s="56"/>
      <c r="JKT400" s="56"/>
      <c r="JKU400" s="56"/>
      <c r="JKV400" s="56"/>
      <c r="JKW400" s="56"/>
      <c r="JKX400" s="56"/>
      <c r="JKY400" s="56"/>
      <c r="JKZ400" s="56"/>
      <c r="JLA400" s="56"/>
      <c r="JLB400" s="56"/>
      <c r="JLC400" s="56"/>
      <c r="JLD400" s="56"/>
      <c r="JLE400" s="56"/>
      <c r="JLF400" s="56"/>
      <c r="JLG400" s="56"/>
      <c r="JLH400" s="56"/>
      <c r="JLI400" s="56"/>
      <c r="JLJ400" s="56"/>
      <c r="JLK400" s="56"/>
      <c r="JLL400" s="56"/>
      <c r="JLM400" s="56"/>
      <c r="JLN400" s="56"/>
      <c r="JLO400" s="56"/>
      <c r="JLP400" s="56"/>
      <c r="JLQ400" s="56"/>
      <c r="JLR400" s="56"/>
      <c r="JLS400" s="56"/>
      <c r="JLT400" s="56"/>
      <c r="JLU400" s="56"/>
      <c r="JLV400" s="56"/>
      <c r="JLW400" s="56"/>
      <c r="JLX400" s="56"/>
      <c r="JLY400" s="56"/>
      <c r="JLZ400" s="56"/>
      <c r="JMA400" s="56"/>
      <c r="JMB400" s="56"/>
      <c r="JMC400" s="56"/>
      <c r="JMD400" s="56"/>
      <c r="JME400" s="56"/>
      <c r="JMF400" s="56"/>
      <c r="JMG400" s="56"/>
      <c r="JMH400" s="56"/>
      <c r="JMI400" s="56"/>
      <c r="JMJ400" s="56"/>
      <c r="JMK400" s="56"/>
      <c r="JML400" s="56"/>
      <c r="JMM400" s="56"/>
      <c r="JMN400" s="56"/>
      <c r="JMO400" s="56"/>
      <c r="JMP400" s="56"/>
      <c r="JMQ400" s="56"/>
      <c r="JMR400" s="56"/>
      <c r="JMS400" s="56"/>
      <c r="JMT400" s="56"/>
      <c r="JMU400" s="56"/>
      <c r="JMV400" s="56"/>
      <c r="JMW400" s="56"/>
      <c r="JMX400" s="56"/>
      <c r="JMY400" s="56"/>
      <c r="JMZ400" s="56"/>
      <c r="JNA400" s="56"/>
      <c r="JNB400" s="56"/>
      <c r="JNC400" s="56"/>
      <c r="JND400" s="56"/>
      <c r="JNE400" s="56"/>
      <c r="JNF400" s="56"/>
      <c r="JNG400" s="56"/>
      <c r="JNH400" s="56"/>
      <c r="JNI400" s="56"/>
      <c r="JNJ400" s="56"/>
      <c r="JNK400" s="56"/>
      <c r="JNL400" s="56"/>
      <c r="JNM400" s="56"/>
      <c r="JNN400" s="56"/>
      <c r="JNO400" s="56"/>
      <c r="JNP400" s="56"/>
      <c r="JNQ400" s="56"/>
      <c r="JNR400" s="56"/>
      <c r="JNS400" s="56"/>
      <c r="JNT400" s="56"/>
      <c r="JNU400" s="56"/>
      <c r="JNV400" s="56"/>
      <c r="JNW400" s="56"/>
      <c r="JNX400" s="56"/>
      <c r="JNY400" s="56"/>
      <c r="JNZ400" s="56"/>
      <c r="JOA400" s="56"/>
      <c r="JOB400" s="56"/>
      <c r="JOC400" s="56"/>
      <c r="JOD400" s="56"/>
      <c r="JOE400" s="56"/>
      <c r="JOF400" s="56"/>
      <c r="JOG400" s="56"/>
      <c r="JOH400" s="56"/>
      <c r="JOI400" s="56"/>
      <c r="JOJ400" s="56"/>
      <c r="JOK400" s="56"/>
      <c r="JOL400" s="56"/>
      <c r="JOM400" s="56"/>
      <c r="JON400" s="56"/>
      <c r="JOO400" s="56"/>
      <c r="JOP400" s="56"/>
      <c r="JOQ400" s="56"/>
      <c r="JOR400" s="56"/>
      <c r="JOS400" s="56"/>
      <c r="JOT400" s="56"/>
      <c r="JOU400" s="56"/>
      <c r="JOV400" s="56"/>
      <c r="JOW400" s="56"/>
      <c r="JOX400" s="56"/>
      <c r="JOY400" s="56"/>
      <c r="JOZ400" s="56"/>
      <c r="JPA400" s="56"/>
      <c r="JPB400" s="56"/>
      <c r="JPC400" s="56"/>
      <c r="JPD400" s="56"/>
      <c r="JPE400" s="56"/>
      <c r="JPF400" s="56"/>
      <c r="JPG400" s="56"/>
      <c r="JPH400" s="56"/>
      <c r="JPI400" s="56"/>
      <c r="JPJ400" s="56"/>
      <c r="JPK400" s="56"/>
      <c r="JPL400" s="56"/>
      <c r="JPM400" s="56"/>
      <c r="JPN400" s="56"/>
      <c r="JPO400" s="56"/>
      <c r="JPP400" s="56"/>
      <c r="JPQ400" s="56"/>
      <c r="JPR400" s="56"/>
      <c r="JPS400" s="56"/>
      <c r="JPT400" s="56"/>
      <c r="JPU400" s="56"/>
      <c r="JPV400" s="56"/>
      <c r="JPW400" s="56"/>
      <c r="JPX400" s="56"/>
      <c r="JPY400" s="56"/>
      <c r="JPZ400" s="56"/>
      <c r="JQA400" s="56"/>
      <c r="JQB400" s="56"/>
      <c r="JQC400" s="56"/>
      <c r="JQD400" s="56"/>
      <c r="JQE400" s="56"/>
      <c r="JQF400" s="56"/>
      <c r="JQG400" s="56"/>
      <c r="JQH400" s="56"/>
      <c r="JQI400" s="56"/>
      <c r="JQJ400" s="56"/>
      <c r="JQK400" s="56"/>
      <c r="JQL400" s="56"/>
      <c r="JQM400" s="56"/>
      <c r="JQN400" s="56"/>
      <c r="JQO400" s="56"/>
      <c r="JQP400" s="56"/>
      <c r="JQQ400" s="56"/>
      <c r="JQR400" s="56"/>
      <c r="JQS400" s="56"/>
      <c r="JQT400" s="56"/>
      <c r="JQU400" s="56"/>
      <c r="JQV400" s="56"/>
      <c r="JQW400" s="56"/>
      <c r="JQX400" s="56"/>
      <c r="JQY400" s="56"/>
      <c r="JQZ400" s="56"/>
      <c r="JRA400" s="56"/>
      <c r="JRB400" s="56"/>
      <c r="JRC400" s="56"/>
      <c r="JRD400" s="56"/>
      <c r="JRE400" s="56"/>
      <c r="JRF400" s="56"/>
      <c r="JRG400" s="56"/>
      <c r="JRH400" s="56"/>
      <c r="JRI400" s="56"/>
      <c r="JRJ400" s="56"/>
      <c r="JRK400" s="56"/>
      <c r="JRL400" s="56"/>
      <c r="JRM400" s="56"/>
      <c r="JRN400" s="56"/>
      <c r="JRO400" s="56"/>
      <c r="JRP400" s="56"/>
      <c r="JRQ400" s="56"/>
      <c r="JRR400" s="56"/>
      <c r="JRS400" s="56"/>
      <c r="JRT400" s="56"/>
      <c r="JRU400" s="56"/>
      <c r="JRV400" s="56"/>
      <c r="JRW400" s="56"/>
      <c r="JRX400" s="56"/>
      <c r="JRY400" s="56"/>
      <c r="JRZ400" s="56"/>
      <c r="JSA400" s="56"/>
      <c r="JSB400" s="56"/>
      <c r="JSC400" s="56"/>
      <c r="JSD400" s="56"/>
      <c r="JSE400" s="56"/>
      <c r="JSF400" s="56"/>
      <c r="JSG400" s="56"/>
      <c r="JSH400" s="56"/>
      <c r="JSI400" s="56"/>
      <c r="JSJ400" s="56"/>
      <c r="JSK400" s="56"/>
      <c r="JSL400" s="56"/>
      <c r="JSM400" s="56"/>
      <c r="JSN400" s="56"/>
      <c r="JSO400" s="56"/>
      <c r="JSP400" s="56"/>
      <c r="JSQ400" s="56"/>
      <c r="JSR400" s="56"/>
      <c r="JSS400" s="56"/>
      <c r="JST400" s="56"/>
      <c r="JSU400" s="56"/>
      <c r="JSV400" s="56"/>
      <c r="JSW400" s="56"/>
      <c r="JSX400" s="56"/>
      <c r="JSY400" s="56"/>
      <c r="JSZ400" s="56"/>
      <c r="JTA400" s="56"/>
      <c r="JTB400" s="56"/>
      <c r="JTC400" s="56"/>
      <c r="JTD400" s="56"/>
      <c r="JTE400" s="56"/>
      <c r="JTF400" s="56"/>
      <c r="JTG400" s="56"/>
      <c r="JTH400" s="56"/>
      <c r="JTI400" s="56"/>
      <c r="JTJ400" s="56"/>
      <c r="JTK400" s="56"/>
      <c r="JTL400" s="56"/>
      <c r="JTM400" s="56"/>
      <c r="JTN400" s="56"/>
      <c r="JTO400" s="56"/>
      <c r="JTP400" s="56"/>
      <c r="JTQ400" s="56"/>
      <c r="JTR400" s="56"/>
      <c r="JTS400" s="56"/>
      <c r="JTT400" s="56"/>
      <c r="JTU400" s="56"/>
      <c r="JTV400" s="56"/>
      <c r="JTW400" s="56"/>
      <c r="JTX400" s="56"/>
      <c r="JTY400" s="56"/>
      <c r="JTZ400" s="56"/>
      <c r="JUA400" s="56"/>
      <c r="JUB400" s="56"/>
      <c r="JUC400" s="56"/>
      <c r="JUD400" s="56"/>
      <c r="JUE400" s="56"/>
      <c r="JUF400" s="56"/>
      <c r="JUG400" s="56"/>
      <c r="JUH400" s="56"/>
      <c r="JUI400" s="56"/>
      <c r="JUJ400" s="56"/>
      <c r="JUK400" s="56"/>
      <c r="JUL400" s="56"/>
      <c r="JUM400" s="56"/>
      <c r="JUN400" s="56"/>
      <c r="JUO400" s="56"/>
      <c r="JUP400" s="56"/>
      <c r="JUQ400" s="56"/>
      <c r="JUR400" s="56"/>
      <c r="JUS400" s="56"/>
      <c r="JUT400" s="56"/>
      <c r="JUU400" s="56"/>
      <c r="JUV400" s="56"/>
      <c r="JUW400" s="56"/>
      <c r="JUX400" s="56"/>
      <c r="JUY400" s="56"/>
      <c r="JUZ400" s="56"/>
      <c r="JVA400" s="56"/>
      <c r="JVB400" s="56"/>
      <c r="JVC400" s="56"/>
      <c r="JVD400" s="56"/>
      <c r="JVE400" s="56"/>
      <c r="JVF400" s="56"/>
      <c r="JVG400" s="56"/>
      <c r="JVH400" s="56"/>
      <c r="JVI400" s="56"/>
      <c r="JVJ400" s="56"/>
      <c r="JVK400" s="56"/>
      <c r="JVL400" s="56"/>
      <c r="JVM400" s="56"/>
      <c r="JVN400" s="56"/>
      <c r="JVO400" s="56"/>
      <c r="JVP400" s="56"/>
      <c r="JVQ400" s="56"/>
      <c r="JVR400" s="56"/>
      <c r="JVS400" s="56"/>
      <c r="JVT400" s="56"/>
      <c r="JVU400" s="56"/>
      <c r="JVV400" s="56"/>
      <c r="JVW400" s="56"/>
      <c r="JVX400" s="56"/>
      <c r="JVY400" s="56"/>
      <c r="JVZ400" s="56"/>
      <c r="JWA400" s="56"/>
      <c r="JWB400" s="56"/>
      <c r="JWC400" s="56"/>
      <c r="JWD400" s="56"/>
      <c r="JWE400" s="56"/>
      <c r="JWF400" s="56"/>
      <c r="JWG400" s="56"/>
      <c r="JWH400" s="56"/>
      <c r="JWI400" s="56"/>
      <c r="JWJ400" s="56"/>
      <c r="JWK400" s="56"/>
      <c r="JWL400" s="56"/>
      <c r="JWM400" s="56"/>
      <c r="JWN400" s="56"/>
      <c r="JWO400" s="56"/>
      <c r="JWP400" s="56"/>
      <c r="JWQ400" s="56"/>
      <c r="JWR400" s="56"/>
      <c r="JWS400" s="56"/>
      <c r="JWT400" s="56"/>
      <c r="JWU400" s="56"/>
      <c r="JWV400" s="56"/>
      <c r="JWW400" s="56"/>
      <c r="JWX400" s="56"/>
      <c r="JWY400" s="56"/>
      <c r="JWZ400" s="56"/>
      <c r="JXA400" s="56"/>
      <c r="JXB400" s="56"/>
      <c r="JXC400" s="56"/>
      <c r="JXD400" s="56"/>
      <c r="JXE400" s="56"/>
      <c r="JXF400" s="56"/>
      <c r="JXG400" s="56"/>
      <c r="JXH400" s="56"/>
      <c r="JXI400" s="56"/>
      <c r="JXJ400" s="56"/>
      <c r="JXK400" s="56"/>
      <c r="JXL400" s="56"/>
      <c r="JXM400" s="56"/>
      <c r="JXN400" s="56"/>
      <c r="JXO400" s="56"/>
      <c r="JXP400" s="56"/>
      <c r="JXQ400" s="56"/>
      <c r="JXR400" s="56"/>
      <c r="JXS400" s="56"/>
      <c r="JXT400" s="56"/>
      <c r="JXU400" s="56"/>
      <c r="JXV400" s="56"/>
      <c r="JXW400" s="56"/>
      <c r="JXX400" s="56"/>
      <c r="JXY400" s="56"/>
      <c r="JXZ400" s="56"/>
      <c r="JYA400" s="56"/>
      <c r="JYB400" s="56"/>
      <c r="JYC400" s="56"/>
      <c r="JYD400" s="56"/>
      <c r="JYE400" s="56"/>
      <c r="JYF400" s="56"/>
      <c r="JYG400" s="56"/>
      <c r="JYH400" s="56"/>
      <c r="JYI400" s="56"/>
      <c r="JYJ400" s="56"/>
      <c r="JYK400" s="56"/>
      <c r="JYL400" s="56"/>
      <c r="JYM400" s="56"/>
      <c r="JYN400" s="56"/>
      <c r="JYO400" s="56"/>
      <c r="JYP400" s="56"/>
      <c r="JYQ400" s="56"/>
      <c r="JYR400" s="56"/>
      <c r="JYS400" s="56"/>
      <c r="JYT400" s="56"/>
      <c r="JYU400" s="56"/>
      <c r="JYV400" s="56"/>
      <c r="JYW400" s="56"/>
      <c r="JYX400" s="56"/>
      <c r="JYY400" s="56"/>
      <c r="JYZ400" s="56"/>
      <c r="JZA400" s="56"/>
      <c r="JZB400" s="56"/>
      <c r="JZC400" s="56"/>
      <c r="JZD400" s="56"/>
      <c r="JZE400" s="56"/>
      <c r="JZF400" s="56"/>
      <c r="JZG400" s="56"/>
      <c r="JZH400" s="56"/>
      <c r="JZI400" s="56"/>
      <c r="JZJ400" s="56"/>
      <c r="JZK400" s="56"/>
      <c r="JZL400" s="56"/>
      <c r="JZM400" s="56"/>
      <c r="JZN400" s="56"/>
      <c r="JZO400" s="56"/>
      <c r="JZP400" s="56"/>
      <c r="JZQ400" s="56"/>
      <c r="JZR400" s="56"/>
      <c r="JZS400" s="56"/>
      <c r="JZT400" s="56"/>
      <c r="JZU400" s="56"/>
      <c r="JZV400" s="56"/>
      <c r="JZW400" s="56"/>
      <c r="JZX400" s="56"/>
      <c r="JZY400" s="56"/>
      <c r="JZZ400" s="56"/>
      <c r="KAA400" s="56"/>
      <c r="KAB400" s="56"/>
      <c r="KAC400" s="56"/>
      <c r="KAD400" s="56"/>
      <c r="KAE400" s="56"/>
      <c r="KAF400" s="56"/>
      <c r="KAG400" s="56"/>
      <c r="KAH400" s="56"/>
      <c r="KAI400" s="56"/>
      <c r="KAJ400" s="56"/>
      <c r="KAK400" s="56"/>
      <c r="KAL400" s="56"/>
      <c r="KAM400" s="56"/>
      <c r="KAN400" s="56"/>
      <c r="KAO400" s="56"/>
      <c r="KAP400" s="56"/>
      <c r="KAQ400" s="56"/>
      <c r="KAR400" s="56"/>
      <c r="KAS400" s="56"/>
      <c r="KAT400" s="56"/>
      <c r="KAU400" s="56"/>
      <c r="KAV400" s="56"/>
      <c r="KAW400" s="56"/>
      <c r="KAX400" s="56"/>
      <c r="KAY400" s="56"/>
      <c r="KAZ400" s="56"/>
      <c r="KBA400" s="56"/>
      <c r="KBB400" s="56"/>
      <c r="KBC400" s="56"/>
      <c r="KBD400" s="56"/>
      <c r="KBE400" s="56"/>
      <c r="KBF400" s="56"/>
      <c r="KBG400" s="56"/>
      <c r="KBH400" s="56"/>
      <c r="KBI400" s="56"/>
      <c r="KBJ400" s="56"/>
      <c r="KBK400" s="56"/>
      <c r="KBL400" s="56"/>
      <c r="KBM400" s="56"/>
      <c r="KBN400" s="56"/>
      <c r="KBO400" s="56"/>
      <c r="KBP400" s="56"/>
      <c r="KBQ400" s="56"/>
      <c r="KBR400" s="56"/>
      <c r="KBS400" s="56"/>
      <c r="KBT400" s="56"/>
      <c r="KBU400" s="56"/>
      <c r="KBV400" s="56"/>
      <c r="KBW400" s="56"/>
      <c r="KBX400" s="56"/>
      <c r="KBY400" s="56"/>
      <c r="KBZ400" s="56"/>
      <c r="KCA400" s="56"/>
      <c r="KCB400" s="56"/>
      <c r="KCC400" s="56"/>
      <c r="KCD400" s="56"/>
      <c r="KCE400" s="56"/>
      <c r="KCF400" s="56"/>
      <c r="KCG400" s="56"/>
      <c r="KCH400" s="56"/>
      <c r="KCI400" s="56"/>
      <c r="KCJ400" s="56"/>
      <c r="KCK400" s="56"/>
      <c r="KCL400" s="56"/>
      <c r="KCM400" s="56"/>
      <c r="KCN400" s="56"/>
      <c r="KCO400" s="56"/>
      <c r="KCP400" s="56"/>
      <c r="KCQ400" s="56"/>
      <c r="KCR400" s="56"/>
      <c r="KCS400" s="56"/>
      <c r="KCT400" s="56"/>
      <c r="KCU400" s="56"/>
      <c r="KCV400" s="56"/>
      <c r="KCW400" s="56"/>
      <c r="KCX400" s="56"/>
      <c r="KCY400" s="56"/>
      <c r="KCZ400" s="56"/>
      <c r="KDA400" s="56"/>
      <c r="KDB400" s="56"/>
      <c r="KDC400" s="56"/>
      <c r="KDD400" s="56"/>
      <c r="KDE400" s="56"/>
      <c r="KDF400" s="56"/>
      <c r="KDG400" s="56"/>
      <c r="KDH400" s="56"/>
      <c r="KDI400" s="56"/>
      <c r="KDJ400" s="56"/>
      <c r="KDK400" s="56"/>
      <c r="KDL400" s="56"/>
      <c r="KDM400" s="56"/>
      <c r="KDN400" s="56"/>
      <c r="KDO400" s="56"/>
      <c r="KDP400" s="56"/>
      <c r="KDQ400" s="56"/>
      <c r="KDR400" s="56"/>
      <c r="KDS400" s="56"/>
      <c r="KDT400" s="56"/>
      <c r="KDU400" s="56"/>
      <c r="KDV400" s="56"/>
      <c r="KDW400" s="56"/>
      <c r="KDX400" s="56"/>
      <c r="KDY400" s="56"/>
      <c r="KDZ400" s="56"/>
      <c r="KEA400" s="56"/>
      <c r="KEB400" s="56"/>
      <c r="KEC400" s="56"/>
      <c r="KED400" s="56"/>
      <c r="KEE400" s="56"/>
      <c r="KEF400" s="56"/>
      <c r="KEG400" s="56"/>
      <c r="KEH400" s="56"/>
      <c r="KEI400" s="56"/>
      <c r="KEJ400" s="56"/>
      <c r="KEK400" s="56"/>
      <c r="KEL400" s="56"/>
      <c r="KEM400" s="56"/>
      <c r="KEN400" s="56"/>
      <c r="KEO400" s="56"/>
      <c r="KEP400" s="56"/>
      <c r="KEQ400" s="56"/>
      <c r="KER400" s="56"/>
      <c r="KES400" s="56"/>
      <c r="KET400" s="56"/>
      <c r="KEU400" s="56"/>
      <c r="KEV400" s="56"/>
      <c r="KEW400" s="56"/>
      <c r="KEX400" s="56"/>
      <c r="KEY400" s="56"/>
      <c r="KEZ400" s="56"/>
      <c r="KFA400" s="56"/>
      <c r="KFB400" s="56"/>
      <c r="KFC400" s="56"/>
      <c r="KFD400" s="56"/>
      <c r="KFE400" s="56"/>
      <c r="KFF400" s="56"/>
      <c r="KFG400" s="56"/>
      <c r="KFH400" s="56"/>
      <c r="KFI400" s="56"/>
      <c r="KFJ400" s="56"/>
      <c r="KFK400" s="56"/>
      <c r="KFL400" s="56"/>
      <c r="KFM400" s="56"/>
      <c r="KFN400" s="56"/>
      <c r="KFO400" s="56"/>
      <c r="KFP400" s="56"/>
      <c r="KFQ400" s="56"/>
      <c r="KFR400" s="56"/>
      <c r="KFS400" s="56"/>
      <c r="KFT400" s="56"/>
      <c r="KFU400" s="56"/>
      <c r="KFV400" s="56"/>
      <c r="KFW400" s="56"/>
      <c r="KFX400" s="56"/>
      <c r="KFY400" s="56"/>
      <c r="KFZ400" s="56"/>
      <c r="KGA400" s="56"/>
      <c r="KGB400" s="56"/>
      <c r="KGC400" s="56"/>
      <c r="KGD400" s="56"/>
      <c r="KGE400" s="56"/>
      <c r="KGF400" s="56"/>
      <c r="KGG400" s="56"/>
      <c r="KGH400" s="56"/>
      <c r="KGI400" s="56"/>
      <c r="KGJ400" s="56"/>
      <c r="KGK400" s="56"/>
      <c r="KGL400" s="56"/>
      <c r="KGM400" s="56"/>
      <c r="KGN400" s="56"/>
      <c r="KGO400" s="56"/>
      <c r="KGP400" s="56"/>
      <c r="KGQ400" s="56"/>
      <c r="KGR400" s="56"/>
      <c r="KGS400" s="56"/>
      <c r="KGT400" s="56"/>
      <c r="KGU400" s="56"/>
      <c r="KGV400" s="56"/>
      <c r="KGW400" s="56"/>
      <c r="KGX400" s="56"/>
      <c r="KGY400" s="56"/>
      <c r="KGZ400" s="56"/>
      <c r="KHA400" s="56"/>
      <c r="KHB400" s="56"/>
      <c r="KHC400" s="56"/>
      <c r="KHD400" s="56"/>
      <c r="KHE400" s="56"/>
      <c r="KHF400" s="56"/>
      <c r="KHG400" s="56"/>
      <c r="KHH400" s="56"/>
      <c r="KHI400" s="56"/>
      <c r="KHJ400" s="56"/>
      <c r="KHK400" s="56"/>
      <c r="KHL400" s="56"/>
      <c r="KHM400" s="56"/>
      <c r="KHN400" s="56"/>
      <c r="KHO400" s="56"/>
      <c r="KHP400" s="56"/>
      <c r="KHQ400" s="56"/>
      <c r="KHR400" s="56"/>
      <c r="KHS400" s="56"/>
      <c r="KHT400" s="56"/>
      <c r="KHU400" s="56"/>
      <c r="KHV400" s="56"/>
      <c r="KHW400" s="56"/>
      <c r="KHX400" s="56"/>
      <c r="KHY400" s="56"/>
      <c r="KHZ400" s="56"/>
      <c r="KIA400" s="56"/>
      <c r="KIB400" s="56"/>
      <c r="KIC400" s="56"/>
      <c r="KID400" s="56"/>
      <c r="KIE400" s="56"/>
      <c r="KIF400" s="56"/>
      <c r="KIG400" s="56"/>
      <c r="KIH400" s="56"/>
      <c r="KII400" s="56"/>
      <c r="KIJ400" s="56"/>
      <c r="KIK400" s="56"/>
      <c r="KIL400" s="56"/>
      <c r="KIM400" s="56"/>
      <c r="KIN400" s="56"/>
      <c r="KIO400" s="56"/>
      <c r="KIP400" s="56"/>
      <c r="KIQ400" s="56"/>
      <c r="KIR400" s="56"/>
      <c r="KIS400" s="56"/>
      <c r="KIT400" s="56"/>
      <c r="KIU400" s="56"/>
      <c r="KIV400" s="56"/>
      <c r="KIW400" s="56"/>
      <c r="KIX400" s="56"/>
      <c r="KIY400" s="56"/>
      <c r="KIZ400" s="56"/>
      <c r="KJA400" s="56"/>
      <c r="KJB400" s="56"/>
      <c r="KJC400" s="56"/>
      <c r="KJD400" s="56"/>
      <c r="KJE400" s="56"/>
      <c r="KJF400" s="56"/>
      <c r="KJG400" s="56"/>
      <c r="KJH400" s="56"/>
      <c r="KJI400" s="56"/>
      <c r="KJJ400" s="56"/>
      <c r="KJK400" s="56"/>
      <c r="KJL400" s="56"/>
      <c r="KJM400" s="56"/>
      <c r="KJN400" s="56"/>
      <c r="KJO400" s="56"/>
      <c r="KJP400" s="56"/>
      <c r="KJQ400" s="56"/>
      <c r="KJR400" s="56"/>
      <c r="KJS400" s="56"/>
      <c r="KJT400" s="56"/>
      <c r="KJU400" s="56"/>
      <c r="KJV400" s="56"/>
      <c r="KJW400" s="56"/>
      <c r="KJX400" s="56"/>
      <c r="KJY400" s="56"/>
      <c r="KJZ400" s="56"/>
      <c r="KKA400" s="56"/>
      <c r="KKB400" s="56"/>
      <c r="KKC400" s="56"/>
      <c r="KKD400" s="56"/>
      <c r="KKE400" s="56"/>
      <c r="KKF400" s="56"/>
      <c r="KKG400" s="56"/>
      <c r="KKH400" s="56"/>
      <c r="KKI400" s="56"/>
      <c r="KKJ400" s="56"/>
      <c r="KKK400" s="56"/>
      <c r="KKL400" s="56"/>
      <c r="KKM400" s="56"/>
      <c r="KKN400" s="56"/>
      <c r="KKO400" s="56"/>
      <c r="KKP400" s="56"/>
      <c r="KKQ400" s="56"/>
      <c r="KKR400" s="56"/>
      <c r="KKS400" s="56"/>
      <c r="KKT400" s="56"/>
      <c r="KKU400" s="56"/>
      <c r="KKV400" s="56"/>
      <c r="KKW400" s="56"/>
      <c r="KKX400" s="56"/>
      <c r="KKY400" s="56"/>
      <c r="KKZ400" s="56"/>
      <c r="KLA400" s="56"/>
      <c r="KLB400" s="56"/>
      <c r="KLC400" s="56"/>
      <c r="KLD400" s="56"/>
      <c r="KLE400" s="56"/>
      <c r="KLF400" s="56"/>
      <c r="KLG400" s="56"/>
      <c r="KLH400" s="56"/>
      <c r="KLI400" s="56"/>
      <c r="KLJ400" s="56"/>
      <c r="KLK400" s="56"/>
      <c r="KLL400" s="56"/>
      <c r="KLM400" s="56"/>
      <c r="KLN400" s="56"/>
      <c r="KLO400" s="56"/>
      <c r="KLP400" s="56"/>
      <c r="KLQ400" s="56"/>
      <c r="KLR400" s="56"/>
      <c r="KLS400" s="56"/>
      <c r="KLT400" s="56"/>
      <c r="KLU400" s="56"/>
      <c r="KLV400" s="56"/>
      <c r="KLW400" s="56"/>
      <c r="KLX400" s="56"/>
      <c r="KLY400" s="56"/>
      <c r="KLZ400" s="56"/>
      <c r="KMA400" s="56"/>
      <c r="KMB400" s="56"/>
      <c r="KMC400" s="56"/>
      <c r="KMD400" s="56"/>
      <c r="KME400" s="56"/>
      <c r="KMF400" s="56"/>
      <c r="KMG400" s="56"/>
      <c r="KMH400" s="56"/>
      <c r="KMI400" s="56"/>
      <c r="KMJ400" s="56"/>
      <c r="KMK400" s="56"/>
      <c r="KML400" s="56"/>
      <c r="KMM400" s="56"/>
      <c r="KMN400" s="56"/>
      <c r="KMO400" s="56"/>
      <c r="KMP400" s="56"/>
      <c r="KMQ400" s="56"/>
      <c r="KMR400" s="56"/>
      <c r="KMS400" s="56"/>
      <c r="KMT400" s="56"/>
      <c r="KMU400" s="56"/>
      <c r="KMV400" s="56"/>
      <c r="KMW400" s="56"/>
      <c r="KMX400" s="56"/>
      <c r="KMY400" s="56"/>
      <c r="KMZ400" s="56"/>
      <c r="KNA400" s="56"/>
      <c r="KNB400" s="56"/>
      <c r="KNC400" s="56"/>
      <c r="KND400" s="56"/>
      <c r="KNE400" s="56"/>
      <c r="KNF400" s="56"/>
      <c r="KNG400" s="56"/>
      <c r="KNH400" s="56"/>
      <c r="KNI400" s="56"/>
      <c r="KNJ400" s="56"/>
      <c r="KNK400" s="56"/>
      <c r="KNL400" s="56"/>
      <c r="KNM400" s="56"/>
      <c r="KNN400" s="56"/>
      <c r="KNO400" s="56"/>
      <c r="KNP400" s="56"/>
      <c r="KNQ400" s="56"/>
      <c r="KNR400" s="56"/>
      <c r="KNS400" s="56"/>
      <c r="KNT400" s="56"/>
      <c r="KNU400" s="56"/>
      <c r="KNV400" s="56"/>
      <c r="KNW400" s="56"/>
      <c r="KNX400" s="56"/>
      <c r="KNY400" s="56"/>
      <c r="KNZ400" s="56"/>
      <c r="KOA400" s="56"/>
      <c r="KOB400" s="56"/>
      <c r="KOC400" s="56"/>
      <c r="KOD400" s="56"/>
      <c r="KOE400" s="56"/>
      <c r="KOF400" s="56"/>
      <c r="KOG400" s="56"/>
      <c r="KOH400" s="56"/>
      <c r="KOI400" s="56"/>
      <c r="KOJ400" s="56"/>
      <c r="KOK400" s="56"/>
      <c r="KOL400" s="56"/>
      <c r="KOM400" s="56"/>
      <c r="KON400" s="56"/>
      <c r="KOO400" s="56"/>
      <c r="KOP400" s="56"/>
      <c r="KOQ400" s="56"/>
      <c r="KOR400" s="56"/>
      <c r="KOS400" s="56"/>
      <c r="KOT400" s="56"/>
      <c r="KOU400" s="56"/>
      <c r="KOV400" s="56"/>
      <c r="KOW400" s="56"/>
      <c r="KOX400" s="56"/>
      <c r="KOY400" s="56"/>
      <c r="KOZ400" s="56"/>
      <c r="KPA400" s="56"/>
      <c r="KPB400" s="56"/>
      <c r="KPC400" s="56"/>
      <c r="KPD400" s="56"/>
      <c r="KPE400" s="56"/>
      <c r="KPF400" s="56"/>
      <c r="KPG400" s="56"/>
      <c r="KPH400" s="56"/>
      <c r="KPI400" s="56"/>
      <c r="KPJ400" s="56"/>
      <c r="KPK400" s="56"/>
      <c r="KPL400" s="56"/>
      <c r="KPM400" s="56"/>
      <c r="KPN400" s="56"/>
      <c r="KPO400" s="56"/>
      <c r="KPP400" s="56"/>
      <c r="KPQ400" s="56"/>
      <c r="KPR400" s="56"/>
      <c r="KPS400" s="56"/>
      <c r="KPT400" s="56"/>
      <c r="KPU400" s="56"/>
      <c r="KPV400" s="56"/>
      <c r="KPW400" s="56"/>
      <c r="KPX400" s="56"/>
      <c r="KPY400" s="56"/>
      <c r="KPZ400" s="56"/>
      <c r="KQA400" s="56"/>
      <c r="KQB400" s="56"/>
      <c r="KQC400" s="56"/>
      <c r="KQD400" s="56"/>
      <c r="KQE400" s="56"/>
      <c r="KQF400" s="56"/>
      <c r="KQG400" s="56"/>
      <c r="KQH400" s="56"/>
      <c r="KQI400" s="56"/>
      <c r="KQJ400" s="56"/>
      <c r="KQK400" s="56"/>
      <c r="KQL400" s="56"/>
      <c r="KQM400" s="56"/>
      <c r="KQN400" s="56"/>
      <c r="KQO400" s="56"/>
      <c r="KQP400" s="56"/>
      <c r="KQQ400" s="56"/>
      <c r="KQR400" s="56"/>
      <c r="KQS400" s="56"/>
      <c r="KQT400" s="56"/>
      <c r="KQU400" s="56"/>
      <c r="KQV400" s="56"/>
      <c r="KQW400" s="56"/>
      <c r="KQX400" s="56"/>
      <c r="KQY400" s="56"/>
      <c r="KQZ400" s="56"/>
      <c r="KRA400" s="56"/>
      <c r="KRB400" s="56"/>
      <c r="KRC400" s="56"/>
      <c r="KRD400" s="56"/>
      <c r="KRE400" s="56"/>
      <c r="KRF400" s="56"/>
      <c r="KRG400" s="56"/>
      <c r="KRH400" s="56"/>
      <c r="KRI400" s="56"/>
      <c r="KRJ400" s="56"/>
      <c r="KRK400" s="56"/>
      <c r="KRL400" s="56"/>
      <c r="KRM400" s="56"/>
      <c r="KRN400" s="56"/>
      <c r="KRO400" s="56"/>
      <c r="KRP400" s="56"/>
      <c r="KRQ400" s="56"/>
      <c r="KRR400" s="56"/>
      <c r="KRS400" s="56"/>
      <c r="KRT400" s="56"/>
      <c r="KRU400" s="56"/>
      <c r="KRV400" s="56"/>
      <c r="KRW400" s="56"/>
      <c r="KRX400" s="56"/>
      <c r="KRY400" s="56"/>
      <c r="KRZ400" s="56"/>
      <c r="KSA400" s="56"/>
      <c r="KSB400" s="56"/>
      <c r="KSC400" s="56"/>
      <c r="KSD400" s="56"/>
      <c r="KSE400" s="56"/>
      <c r="KSF400" s="56"/>
      <c r="KSG400" s="56"/>
      <c r="KSH400" s="56"/>
      <c r="KSI400" s="56"/>
      <c r="KSJ400" s="56"/>
      <c r="KSK400" s="56"/>
      <c r="KSL400" s="56"/>
      <c r="KSM400" s="56"/>
      <c r="KSN400" s="56"/>
      <c r="KSO400" s="56"/>
      <c r="KSP400" s="56"/>
      <c r="KSQ400" s="56"/>
      <c r="KSR400" s="56"/>
      <c r="KSS400" s="56"/>
      <c r="KST400" s="56"/>
      <c r="KSU400" s="56"/>
      <c r="KSV400" s="56"/>
      <c r="KSW400" s="56"/>
      <c r="KSX400" s="56"/>
      <c r="KSY400" s="56"/>
      <c r="KSZ400" s="56"/>
      <c r="KTA400" s="56"/>
      <c r="KTB400" s="56"/>
      <c r="KTC400" s="56"/>
      <c r="KTD400" s="56"/>
      <c r="KTE400" s="56"/>
      <c r="KTF400" s="56"/>
      <c r="KTG400" s="56"/>
      <c r="KTH400" s="56"/>
      <c r="KTI400" s="56"/>
      <c r="KTJ400" s="56"/>
      <c r="KTK400" s="56"/>
      <c r="KTL400" s="56"/>
      <c r="KTM400" s="56"/>
      <c r="KTN400" s="56"/>
      <c r="KTO400" s="56"/>
      <c r="KTP400" s="56"/>
      <c r="KTQ400" s="56"/>
      <c r="KTR400" s="56"/>
      <c r="KTS400" s="56"/>
      <c r="KTT400" s="56"/>
      <c r="KTU400" s="56"/>
      <c r="KTV400" s="56"/>
      <c r="KTW400" s="56"/>
      <c r="KTX400" s="56"/>
      <c r="KTY400" s="56"/>
      <c r="KTZ400" s="56"/>
      <c r="KUA400" s="56"/>
      <c r="KUB400" s="56"/>
      <c r="KUC400" s="56"/>
      <c r="KUD400" s="56"/>
      <c r="KUE400" s="56"/>
      <c r="KUF400" s="56"/>
      <c r="KUG400" s="56"/>
      <c r="KUH400" s="56"/>
      <c r="KUI400" s="56"/>
      <c r="KUJ400" s="56"/>
      <c r="KUK400" s="56"/>
      <c r="KUL400" s="56"/>
      <c r="KUM400" s="56"/>
      <c r="KUN400" s="56"/>
      <c r="KUO400" s="56"/>
      <c r="KUP400" s="56"/>
      <c r="KUQ400" s="56"/>
      <c r="KUR400" s="56"/>
      <c r="KUS400" s="56"/>
      <c r="KUT400" s="56"/>
      <c r="KUU400" s="56"/>
      <c r="KUV400" s="56"/>
      <c r="KUW400" s="56"/>
      <c r="KUX400" s="56"/>
      <c r="KUY400" s="56"/>
      <c r="KUZ400" s="56"/>
      <c r="KVA400" s="56"/>
      <c r="KVB400" s="56"/>
      <c r="KVC400" s="56"/>
      <c r="KVD400" s="56"/>
      <c r="KVE400" s="56"/>
      <c r="KVF400" s="56"/>
      <c r="KVG400" s="56"/>
      <c r="KVH400" s="56"/>
      <c r="KVI400" s="56"/>
      <c r="KVJ400" s="56"/>
      <c r="KVK400" s="56"/>
      <c r="KVL400" s="56"/>
      <c r="KVM400" s="56"/>
      <c r="KVN400" s="56"/>
      <c r="KVO400" s="56"/>
      <c r="KVP400" s="56"/>
      <c r="KVQ400" s="56"/>
      <c r="KVR400" s="56"/>
      <c r="KVS400" s="56"/>
      <c r="KVT400" s="56"/>
      <c r="KVU400" s="56"/>
      <c r="KVV400" s="56"/>
      <c r="KVW400" s="56"/>
      <c r="KVX400" s="56"/>
      <c r="KVY400" s="56"/>
      <c r="KVZ400" s="56"/>
      <c r="KWA400" s="56"/>
      <c r="KWB400" s="56"/>
      <c r="KWC400" s="56"/>
      <c r="KWD400" s="56"/>
      <c r="KWE400" s="56"/>
      <c r="KWF400" s="56"/>
      <c r="KWG400" s="56"/>
      <c r="KWH400" s="56"/>
      <c r="KWI400" s="56"/>
      <c r="KWJ400" s="56"/>
      <c r="KWK400" s="56"/>
      <c r="KWL400" s="56"/>
      <c r="KWM400" s="56"/>
      <c r="KWN400" s="56"/>
      <c r="KWO400" s="56"/>
      <c r="KWP400" s="56"/>
      <c r="KWQ400" s="56"/>
      <c r="KWR400" s="56"/>
      <c r="KWS400" s="56"/>
      <c r="KWT400" s="56"/>
      <c r="KWU400" s="56"/>
      <c r="KWV400" s="56"/>
      <c r="KWW400" s="56"/>
      <c r="KWX400" s="56"/>
      <c r="KWY400" s="56"/>
      <c r="KWZ400" s="56"/>
      <c r="KXA400" s="56"/>
      <c r="KXB400" s="56"/>
      <c r="KXC400" s="56"/>
      <c r="KXD400" s="56"/>
      <c r="KXE400" s="56"/>
      <c r="KXF400" s="56"/>
      <c r="KXG400" s="56"/>
      <c r="KXH400" s="56"/>
      <c r="KXI400" s="56"/>
      <c r="KXJ400" s="56"/>
      <c r="KXK400" s="56"/>
      <c r="KXL400" s="56"/>
      <c r="KXM400" s="56"/>
      <c r="KXN400" s="56"/>
      <c r="KXO400" s="56"/>
      <c r="KXP400" s="56"/>
      <c r="KXQ400" s="56"/>
      <c r="KXR400" s="56"/>
      <c r="KXS400" s="56"/>
      <c r="KXT400" s="56"/>
      <c r="KXU400" s="56"/>
      <c r="KXV400" s="56"/>
      <c r="KXW400" s="56"/>
      <c r="KXX400" s="56"/>
      <c r="KXY400" s="56"/>
      <c r="KXZ400" s="56"/>
      <c r="KYA400" s="56"/>
      <c r="KYB400" s="56"/>
      <c r="KYC400" s="56"/>
      <c r="KYD400" s="56"/>
      <c r="KYE400" s="56"/>
      <c r="KYF400" s="56"/>
      <c r="KYG400" s="56"/>
      <c r="KYH400" s="56"/>
      <c r="KYI400" s="56"/>
      <c r="KYJ400" s="56"/>
      <c r="KYK400" s="56"/>
      <c r="KYL400" s="56"/>
      <c r="KYM400" s="56"/>
      <c r="KYN400" s="56"/>
      <c r="KYO400" s="56"/>
      <c r="KYP400" s="56"/>
      <c r="KYQ400" s="56"/>
      <c r="KYR400" s="56"/>
      <c r="KYS400" s="56"/>
      <c r="KYT400" s="56"/>
      <c r="KYU400" s="56"/>
      <c r="KYV400" s="56"/>
      <c r="KYW400" s="56"/>
      <c r="KYX400" s="56"/>
      <c r="KYY400" s="56"/>
      <c r="KYZ400" s="56"/>
      <c r="KZA400" s="56"/>
      <c r="KZB400" s="56"/>
      <c r="KZC400" s="56"/>
      <c r="KZD400" s="56"/>
      <c r="KZE400" s="56"/>
      <c r="KZF400" s="56"/>
      <c r="KZG400" s="56"/>
      <c r="KZH400" s="56"/>
      <c r="KZI400" s="56"/>
      <c r="KZJ400" s="56"/>
      <c r="KZK400" s="56"/>
      <c r="KZL400" s="56"/>
      <c r="KZM400" s="56"/>
      <c r="KZN400" s="56"/>
      <c r="KZO400" s="56"/>
      <c r="KZP400" s="56"/>
      <c r="KZQ400" s="56"/>
      <c r="KZR400" s="56"/>
      <c r="KZS400" s="56"/>
      <c r="KZT400" s="56"/>
      <c r="KZU400" s="56"/>
      <c r="KZV400" s="56"/>
      <c r="KZW400" s="56"/>
      <c r="KZX400" s="56"/>
      <c r="KZY400" s="56"/>
      <c r="KZZ400" s="56"/>
      <c r="LAA400" s="56"/>
      <c r="LAB400" s="56"/>
      <c r="LAC400" s="56"/>
      <c r="LAD400" s="56"/>
      <c r="LAE400" s="56"/>
      <c r="LAF400" s="56"/>
      <c r="LAG400" s="56"/>
      <c r="LAH400" s="56"/>
      <c r="LAI400" s="56"/>
      <c r="LAJ400" s="56"/>
      <c r="LAK400" s="56"/>
      <c r="LAL400" s="56"/>
      <c r="LAM400" s="56"/>
      <c r="LAN400" s="56"/>
      <c r="LAO400" s="56"/>
      <c r="LAP400" s="56"/>
      <c r="LAQ400" s="56"/>
      <c r="LAR400" s="56"/>
      <c r="LAS400" s="56"/>
      <c r="LAT400" s="56"/>
      <c r="LAU400" s="56"/>
      <c r="LAV400" s="56"/>
      <c r="LAW400" s="56"/>
      <c r="LAX400" s="56"/>
      <c r="LAY400" s="56"/>
      <c r="LAZ400" s="56"/>
      <c r="LBA400" s="56"/>
      <c r="LBB400" s="56"/>
      <c r="LBC400" s="56"/>
      <c r="LBD400" s="56"/>
      <c r="LBE400" s="56"/>
      <c r="LBF400" s="56"/>
      <c r="LBG400" s="56"/>
      <c r="LBH400" s="56"/>
      <c r="LBI400" s="56"/>
      <c r="LBJ400" s="56"/>
      <c r="LBK400" s="56"/>
      <c r="LBL400" s="56"/>
      <c r="LBM400" s="56"/>
      <c r="LBN400" s="56"/>
      <c r="LBO400" s="56"/>
      <c r="LBP400" s="56"/>
      <c r="LBQ400" s="56"/>
      <c r="LBR400" s="56"/>
      <c r="LBS400" s="56"/>
      <c r="LBT400" s="56"/>
      <c r="LBU400" s="56"/>
      <c r="LBV400" s="56"/>
      <c r="LBW400" s="56"/>
      <c r="LBX400" s="56"/>
      <c r="LBY400" s="56"/>
      <c r="LBZ400" s="56"/>
      <c r="LCA400" s="56"/>
      <c r="LCB400" s="56"/>
      <c r="LCC400" s="56"/>
      <c r="LCD400" s="56"/>
      <c r="LCE400" s="56"/>
      <c r="LCF400" s="56"/>
      <c r="LCG400" s="56"/>
      <c r="LCH400" s="56"/>
      <c r="LCI400" s="56"/>
      <c r="LCJ400" s="56"/>
      <c r="LCK400" s="56"/>
      <c r="LCL400" s="56"/>
      <c r="LCM400" s="56"/>
      <c r="LCN400" s="56"/>
      <c r="LCO400" s="56"/>
      <c r="LCP400" s="56"/>
      <c r="LCQ400" s="56"/>
      <c r="LCR400" s="56"/>
      <c r="LCS400" s="56"/>
      <c r="LCT400" s="56"/>
      <c r="LCU400" s="56"/>
      <c r="LCV400" s="56"/>
      <c r="LCW400" s="56"/>
      <c r="LCX400" s="56"/>
      <c r="LCY400" s="56"/>
      <c r="LCZ400" s="56"/>
      <c r="LDA400" s="56"/>
      <c r="LDB400" s="56"/>
      <c r="LDC400" s="56"/>
      <c r="LDD400" s="56"/>
      <c r="LDE400" s="56"/>
      <c r="LDF400" s="56"/>
      <c r="LDG400" s="56"/>
      <c r="LDH400" s="56"/>
      <c r="LDI400" s="56"/>
      <c r="LDJ400" s="56"/>
      <c r="LDK400" s="56"/>
      <c r="LDL400" s="56"/>
      <c r="LDM400" s="56"/>
      <c r="LDN400" s="56"/>
      <c r="LDO400" s="56"/>
      <c r="LDP400" s="56"/>
      <c r="LDQ400" s="56"/>
      <c r="LDR400" s="56"/>
      <c r="LDS400" s="56"/>
      <c r="LDT400" s="56"/>
      <c r="LDU400" s="56"/>
      <c r="LDV400" s="56"/>
      <c r="LDW400" s="56"/>
      <c r="LDX400" s="56"/>
      <c r="LDY400" s="56"/>
      <c r="LDZ400" s="56"/>
      <c r="LEA400" s="56"/>
      <c r="LEB400" s="56"/>
      <c r="LEC400" s="56"/>
      <c r="LED400" s="56"/>
      <c r="LEE400" s="56"/>
      <c r="LEF400" s="56"/>
      <c r="LEG400" s="56"/>
      <c r="LEH400" s="56"/>
      <c r="LEI400" s="56"/>
      <c r="LEJ400" s="56"/>
      <c r="LEK400" s="56"/>
      <c r="LEL400" s="56"/>
      <c r="LEM400" s="56"/>
      <c r="LEN400" s="56"/>
      <c r="LEO400" s="56"/>
      <c r="LEP400" s="56"/>
      <c r="LEQ400" s="56"/>
      <c r="LER400" s="56"/>
      <c r="LES400" s="56"/>
      <c r="LET400" s="56"/>
      <c r="LEU400" s="56"/>
      <c r="LEV400" s="56"/>
      <c r="LEW400" s="56"/>
      <c r="LEX400" s="56"/>
      <c r="LEY400" s="56"/>
      <c r="LEZ400" s="56"/>
      <c r="LFA400" s="56"/>
      <c r="LFB400" s="56"/>
      <c r="LFC400" s="56"/>
      <c r="LFD400" s="56"/>
      <c r="LFE400" s="56"/>
      <c r="LFF400" s="56"/>
      <c r="LFG400" s="56"/>
      <c r="LFH400" s="56"/>
      <c r="LFI400" s="56"/>
      <c r="LFJ400" s="56"/>
      <c r="LFK400" s="56"/>
      <c r="LFL400" s="56"/>
      <c r="LFM400" s="56"/>
      <c r="LFN400" s="56"/>
      <c r="LFO400" s="56"/>
      <c r="LFP400" s="56"/>
      <c r="LFQ400" s="56"/>
      <c r="LFR400" s="56"/>
      <c r="LFS400" s="56"/>
      <c r="LFT400" s="56"/>
      <c r="LFU400" s="56"/>
      <c r="LFV400" s="56"/>
      <c r="LFW400" s="56"/>
      <c r="LFX400" s="56"/>
      <c r="LFY400" s="56"/>
      <c r="LFZ400" s="56"/>
      <c r="LGA400" s="56"/>
      <c r="LGB400" s="56"/>
      <c r="LGC400" s="56"/>
      <c r="LGD400" s="56"/>
      <c r="LGE400" s="56"/>
      <c r="LGF400" s="56"/>
      <c r="LGG400" s="56"/>
      <c r="LGH400" s="56"/>
      <c r="LGI400" s="56"/>
      <c r="LGJ400" s="56"/>
      <c r="LGK400" s="56"/>
      <c r="LGL400" s="56"/>
      <c r="LGM400" s="56"/>
      <c r="LGN400" s="56"/>
      <c r="LGO400" s="56"/>
      <c r="LGP400" s="56"/>
      <c r="LGQ400" s="56"/>
      <c r="LGR400" s="56"/>
      <c r="LGS400" s="56"/>
      <c r="LGT400" s="56"/>
      <c r="LGU400" s="56"/>
      <c r="LGV400" s="56"/>
      <c r="LGW400" s="56"/>
      <c r="LGX400" s="56"/>
      <c r="LGY400" s="56"/>
      <c r="LGZ400" s="56"/>
      <c r="LHA400" s="56"/>
      <c r="LHB400" s="56"/>
      <c r="LHC400" s="56"/>
      <c r="LHD400" s="56"/>
      <c r="LHE400" s="56"/>
      <c r="LHF400" s="56"/>
      <c r="LHG400" s="56"/>
      <c r="LHH400" s="56"/>
      <c r="LHI400" s="56"/>
      <c r="LHJ400" s="56"/>
      <c r="LHK400" s="56"/>
      <c r="LHL400" s="56"/>
      <c r="LHM400" s="56"/>
      <c r="LHN400" s="56"/>
      <c r="LHO400" s="56"/>
      <c r="LHP400" s="56"/>
      <c r="LHQ400" s="56"/>
      <c r="LHR400" s="56"/>
      <c r="LHS400" s="56"/>
      <c r="LHT400" s="56"/>
      <c r="LHU400" s="56"/>
      <c r="LHV400" s="56"/>
      <c r="LHW400" s="56"/>
      <c r="LHX400" s="56"/>
      <c r="LHY400" s="56"/>
      <c r="LHZ400" s="56"/>
      <c r="LIA400" s="56"/>
      <c r="LIB400" s="56"/>
      <c r="LIC400" s="56"/>
      <c r="LID400" s="56"/>
      <c r="LIE400" s="56"/>
      <c r="LIF400" s="56"/>
      <c r="LIG400" s="56"/>
      <c r="LIH400" s="56"/>
      <c r="LII400" s="56"/>
      <c r="LIJ400" s="56"/>
      <c r="LIK400" s="56"/>
      <c r="LIL400" s="56"/>
      <c r="LIM400" s="56"/>
      <c r="LIN400" s="56"/>
      <c r="LIO400" s="56"/>
      <c r="LIP400" s="56"/>
      <c r="LIQ400" s="56"/>
      <c r="LIR400" s="56"/>
      <c r="LIS400" s="56"/>
      <c r="LIT400" s="56"/>
      <c r="LIU400" s="56"/>
      <c r="LIV400" s="56"/>
      <c r="LIW400" s="56"/>
      <c r="LIX400" s="56"/>
      <c r="LIY400" s="56"/>
      <c r="LIZ400" s="56"/>
      <c r="LJA400" s="56"/>
      <c r="LJB400" s="56"/>
      <c r="LJC400" s="56"/>
      <c r="LJD400" s="56"/>
      <c r="LJE400" s="56"/>
      <c r="LJF400" s="56"/>
      <c r="LJG400" s="56"/>
      <c r="LJH400" s="56"/>
      <c r="LJI400" s="56"/>
      <c r="LJJ400" s="56"/>
      <c r="LJK400" s="56"/>
      <c r="LJL400" s="56"/>
      <c r="LJM400" s="56"/>
      <c r="LJN400" s="56"/>
      <c r="LJO400" s="56"/>
      <c r="LJP400" s="56"/>
      <c r="LJQ400" s="56"/>
      <c r="LJR400" s="56"/>
      <c r="LJS400" s="56"/>
      <c r="LJT400" s="56"/>
      <c r="LJU400" s="56"/>
      <c r="LJV400" s="56"/>
      <c r="LJW400" s="56"/>
      <c r="LJX400" s="56"/>
      <c r="LJY400" s="56"/>
      <c r="LJZ400" s="56"/>
      <c r="LKA400" s="56"/>
      <c r="LKB400" s="56"/>
      <c r="LKC400" s="56"/>
      <c r="LKD400" s="56"/>
      <c r="LKE400" s="56"/>
      <c r="LKF400" s="56"/>
      <c r="LKG400" s="56"/>
      <c r="LKH400" s="56"/>
      <c r="LKI400" s="56"/>
      <c r="LKJ400" s="56"/>
      <c r="LKK400" s="56"/>
      <c r="LKL400" s="56"/>
      <c r="LKM400" s="56"/>
      <c r="LKN400" s="56"/>
      <c r="LKO400" s="56"/>
      <c r="LKP400" s="56"/>
      <c r="LKQ400" s="56"/>
      <c r="LKR400" s="56"/>
      <c r="LKS400" s="56"/>
      <c r="LKT400" s="56"/>
      <c r="LKU400" s="56"/>
      <c r="LKV400" s="56"/>
      <c r="LKW400" s="56"/>
      <c r="LKX400" s="56"/>
      <c r="LKY400" s="56"/>
      <c r="LKZ400" s="56"/>
      <c r="LLA400" s="56"/>
      <c r="LLB400" s="56"/>
      <c r="LLC400" s="56"/>
      <c r="LLD400" s="56"/>
      <c r="LLE400" s="56"/>
      <c r="LLF400" s="56"/>
      <c r="LLG400" s="56"/>
      <c r="LLH400" s="56"/>
      <c r="LLI400" s="56"/>
      <c r="LLJ400" s="56"/>
      <c r="LLK400" s="56"/>
      <c r="LLL400" s="56"/>
      <c r="LLM400" s="56"/>
      <c r="LLN400" s="56"/>
      <c r="LLO400" s="56"/>
      <c r="LLP400" s="56"/>
      <c r="LLQ400" s="56"/>
      <c r="LLR400" s="56"/>
      <c r="LLS400" s="56"/>
      <c r="LLT400" s="56"/>
      <c r="LLU400" s="56"/>
      <c r="LLV400" s="56"/>
      <c r="LLW400" s="56"/>
      <c r="LLX400" s="56"/>
      <c r="LLY400" s="56"/>
      <c r="LLZ400" s="56"/>
      <c r="LMA400" s="56"/>
      <c r="LMB400" s="56"/>
      <c r="LMC400" s="56"/>
      <c r="LMD400" s="56"/>
      <c r="LME400" s="56"/>
      <c r="LMF400" s="56"/>
      <c r="LMG400" s="56"/>
      <c r="LMH400" s="56"/>
      <c r="LMI400" s="56"/>
      <c r="LMJ400" s="56"/>
      <c r="LMK400" s="56"/>
      <c r="LML400" s="56"/>
      <c r="LMM400" s="56"/>
      <c r="LMN400" s="56"/>
      <c r="LMO400" s="56"/>
      <c r="LMP400" s="56"/>
      <c r="LMQ400" s="56"/>
      <c r="LMR400" s="56"/>
      <c r="LMS400" s="56"/>
      <c r="LMT400" s="56"/>
      <c r="LMU400" s="56"/>
      <c r="LMV400" s="56"/>
      <c r="LMW400" s="56"/>
      <c r="LMX400" s="56"/>
      <c r="LMY400" s="56"/>
      <c r="LMZ400" s="56"/>
      <c r="LNA400" s="56"/>
      <c r="LNB400" s="56"/>
      <c r="LNC400" s="56"/>
      <c r="LND400" s="56"/>
      <c r="LNE400" s="56"/>
      <c r="LNF400" s="56"/>
      <c r="LNG400" s="56"/>
      <c r="LNH400" s="56"/>
      <c r="LNI400" s="56"/>
      <c r="LNJ400" s="56"/>
      <c r="LNK400" s="56"/>
      <c r="LNL400" s="56"/>
      <c r="LNM400" s="56"/>
      <c r="LNN400" s="56"/>
      <c r="LNO400" s="56"/>
      <c r="LNP400" s="56"/>
      <c r="LNQ400" s="56"/>
      <c r="LNR400" s="56"/>
      <c r="LNS400" s="56"/>
      <c r="LNT400" s="56"/>
      <c r="LNU400" s="56"/>
      <c r="LNV400" s="56"/>
      <c r="LNW400" s="56"/>
      <c r="LNX400" s="56"/>
      <c r="LNY400" s="56"/>
      <c r="LNZ400" s="56"/>
      <c r="LOA400" s="56"/>
      <c r="LOB400" s="56"/>
      <c r="LOC400" s="56"/>
      <c r="LOD400" s="56"/>
      <c r="LOE400" s="56"/>
      <c r="LOF400" s="56"/>
      <c r="LOG400" s="56"/>
      <c r="LOH400" s="56"/>
      <c r="LOI400" s="56"/>
      <c r="LOJ400" s="56"/>
      <c r="LOK400" s="56"/>
      <c r="LOL400" s="56"/>
      <c r="LOM400" s="56"/>
      <c r="LON400" s="56"/>
      <c r="LOO400" s="56"/>
      <c r="LOP400" s="56"/>
      <c r="LOQ400" s="56"/>
      <c r="LOR400" s="56"/>
      <c r="LOS400" s="56"/>
      <c r="LOT400" s="56"/>
      <c r="LOU400" s="56"/>
      <c r="LOV400" s="56"/>
      <c r="LOW400" s="56"/>
      <c r="LOX400" s="56"/>
      <c r="LOY400" s="56"/>
      <c r="LOZ400" s="56"/>
      <c r="LPA400" s="56"/>
      <c r="LPB400" s="56"/>
      <c r="LPC400" s="56"/>
      <c r="LPD400" s="56"/>
      <c r="LPE400" s="56"/>
      <c r="LPF400" s="56"/>
      <c r="LPG400" s="56"/>
      <c r="LPH400" s="56"/>
      <c r="LPI400" s="56"/>
      <c r="LPJ400" s="56"/>
      <c r="LPK400" s="56"/>
      <c r="LPL400" s="56"/>
      <c r="LPM400" s="56"/>
      <c r="LPN400" s="56"/>
      <c r="LPO400" s="56"/>
      <c r="LPP400" s="56"/>
      <c r="LPQ400" s="56"/>
      <c r="LPR400" s="56"/>
      <c r="LPS400" s="56"/>
      <c r="LPT400" s="56"/>
      <c r="LPU400" s="56"/>
      <c r="LPV400" s="56"/>
      <c r="LPW400" s="56"/>
      <c r="LPX400" s="56"/>
      <c r="LPY400" s="56"/>
      <c r="LPZ400" s="56"/>
      <c r="LQA400" s="56"/>
      <c r="LQB400" s="56"/>
      <c r="LQC400" s="56"/>
      <c r="LQD400" s="56"/>
      <c r="LQE400" s="56"/>
      <c r="LQF400" s="56"/>
      <c r="LQG400" s="56"/>
      <c r="LQH400" s="56"/>
      <c r="LQI400" s="56"/>
      <c r="LQJ400" s="56"/>
      <c r="LQK400" s="56"/>
      <c r="LQL400" s="56"/>
      <c r="LQM400" s="56"/>
      <c r="LQN400" s="56"/>
      <c r="LQO400" s="56"/>
      <c r="LQP400" s="56"/>
      <c r="LQQ400" s="56"/>
      <c r="LQR400" s="56"/>
      <c r="LQS400" s="56"/>
      <c r="LQT400" s="56"/>
      <c r="LQU400" s="56"/>
      <c r="LQV400" s="56"/>
      <c r="LQW400" s="56"/>
      <c r="LQX400" s="56"/>
      <c r="LQY400" s="56"/>
      <c r="LQZ400" s="56"/>
      <c r="LRA400" s="56"/>
      <c r="LRB400" s="56"/>
      <c r="LRC400" s="56"/>
      <c r="LRD400" s="56"/>
      <c r="LRE400" s="56"/>
      <c r="LRF400" s="56"/>
      <c r="LRG400" s="56"/>
      <c r="LRH400" s="56"/>
      <c r="LRI400" s="56"/>
      <c r="LRJ400" s="56"/>
      <c r="LRK400" s="56"/>
      <c r="LRL400" s="56"/>
      <c r="LRM400" s="56"/>
      <c r="LRN400" s="56"/>
      <c r="LRO400" s="56"/>
      <c r="LRP400" s="56"/>
      <c r="LRQ400" s="56"/>
      <c r="LRR400" s="56"/>
      <c r="LRS400" s="56"/>
      <c r="LRT400" s="56"/>
      <c r="LRU400" s="56"/>
      <c r="LRV400" s="56"/>
      <c r="LRW400" s="56"/>
      <c r="LRX400" s="56"/>
      <c r="LRY400" s="56"/>
      <c r="LRZ400" s="56"/>
      <c r="LSA400" s="56"/>
      <c r="LSB400" s="56"/>
      <c r="LSC400" s="56"/>
      <c r="LSD400" s="56"/>
      <c r="LSE400" s="56"/>
      <c r="LSF400" s="56"/>
      <c r="LSG400" s="56"/>
      <c r="LSH400" s="56"/>
      <c r="LSI400" s="56"/>
      <c r="LSJ400" s="56"/>
      <c r="LSK400" s="56"/>
      <c r="LSL400" s="56"/>
      <c r="LSM400" s="56"/>
      <c r="LSN400" s="56"/>
      <c r="LSO400" s="56"/>
      <c r="LSP400" s="56"/>
      <c r="LSQ400" s="56"/>
      <c r="LSR400" s="56"/>
      <c r="LSS400" s="56"/>
      <c r="LST400" s="56"/>
      <c r="LSU400" s="56"/>
      <c r="LSV400" s="56"/>
      <c r="LSW400" s="56"/>
      <c r="LSX400" s="56"/>
      <c r="LSY400" s="56"/>
      <c r="LSZ400" s="56"/>
      <c r="LTA400" s="56"/>
      <c r="LTB400" s="56"/>
      <c r="LTC400" s="56"/>
      <c r="LTD400" s="56"/>
      <c r="LTE400" s="56"/>
      <c r="LTF400" s="56"/>
      <c r="LTG400" s="56"/>
      <c r="LTH400" s="56"/>
      <c r="LTI400" s="56"/>
      <c r="LTJ400" s="56"/>
      <c r="LTK400" s="56"/>
      <c r="LTL400" s="56"/>
      <c r="LTM400" s="56"/>
      <c r="LTN400" s="56"/>
      <c r="LTO400" s="56"/>
      <c r="LTP400" s="56"/>
      <c r="LTQ400" s="56"/>
      <c r="LTR400" s="56"/>
      <c r="LTS400" s="56"/>
      <c r="LTT400" s="56"/>
      <c r="LTU400" s="56"/>
      <c r="LTV400" s="56"/>
      <c r="LTW400" s="56"/>
      <c r="LTX400" s="56"/>
      <c r="LTY400" s="56"/>
      <c r="LTZ400" s="56"/>
      <c r="LUA400" s="56"/>
      <c r="LUB400" s="56"/>
      <c r="LUC400" s="56"/>
      <c r="LUD400" s="56"/>
      <c r="LUE400" s="56"/>
      <c r="LUF400" s="56"/>
      <c r="LUG400" s="56"/>
      <c r="LUH400" s="56"/>
      <c r="LUI400" s="56"/>
      <c r="LUJ400" s="56"/>
      <c r="LUK400" s="56"/>
      <c r="LUL400" s="56"/>
      <c r="LUM400" s="56"/>
      <c r="LUN400" s="56"/>
      <c r="LUO400" s="56"/>
      <c r="LUP400" s="56"/>
      <c r="LUQ400" s="56"/>
      <c r="LUR400" s="56"/>
      <c r="LUS400" s="56"/>
      <c r="LUT400" s="56"/>
      <c r="LUU400" s="56"/>
      <c r="LUV400" s="56"/>
      <c r="LUW400" s="56"/>
      <c r="LUX400" s="56"/>
      <c r="LUY400" s="56"/>
      <c r="LUZ400" s="56"/>
      <c r="LVA400" s="56"/>
      <c r="LVB400" s="56"/>
      <c r="LVC400" s="56"/>
      <c r="LVD400" s="56"/>
      <c r="LVE400" s="56"/>
      <c r="LVF400" s="56"/>
      <c r="LVG400" s="56"/>
      <c r="LVH400" s="56"/>
      <c r="LVI400" s="56"/>
      <c r="LVJ400" s="56"/>
      <c r="LVK400" s="56"/>
      <c r="LVL400" s="56"/>
      <c r="LVM400" s="56"/>
      <c r="LVN400" s="56"/>
      <c r="LVO400" s="56"/>
      <c r="LVP400" s="56"/>
      <c r="LVQ400" s="56"/>
      <c r="LVR400" s="56"/>
      <c r="LVS400" s="56"/>
      <c r="LVT400" s="56"/>
      <c r="LVU400" s="56"/>
      <c r="LVV400" s="56"/>
      <c r="LVW400" s="56"/>
      <c r="LVX400" s="56"/>
      <c r="LVY400" s="56"/>
      <c r="LVZ400" s="56"/>
      <c r="LWA400" s="56"/>
      <c r="LWB400" s="56"/>
      <c r="LWC400" s="56"/>
      <c r="LWD400" s="56"/>
      <c r="LWE400" s="56"/>
      <c r="LWF400" s="56"/>
      <c r="LWG400" s="56"/>
      <c r="LWH400" s="56"/>
      <c r="LWI400" s="56"/>
      <c r="LWJ400" s="56"/>
      <c r="LWK400" s="56"/>
      <c r="LWL400" s="56"/>
      <c r="LWM400" s="56"/>
      <c r="LWN400" s="56"/>
      <c r="LWO400" s="56"/>
      <c r="LWP400" s="56"/>
      <c r="LWQ400" s="56"/>
      <c r="LWR400" s="56"/>
      <c r="LWS400" s="56"/>
      <c r="LWT400" s="56"/>
      <c r="LWU400" s="56"/>
      <c r="LWV400" s="56"/>
      <c r="LWW400" s="56"/>
      <c r="LWX400" s="56"/>
      <c r="LWY400" s="56"/>
      <c r="LWZ400" s="56"/>
      <c r="LXA400" s="56"/>
      <c r="LXB400" s="56"/>
      <c r="LXC400" s="56"/>
      <c r="LXD400" s="56"/>
      <c r="LXE400" s="56"/>
      <c r="LXF400" s="56"/>
      <c r="LXG400" s="56"/>
      <c r="LXH400" s="56"/>
      <c r="LXI400" s="56"/>
      <c r="LXJ400" s="56"/>
      <c r="LXK400" s="56"/>
      <c r="LXL400" s="56"/>
      <c r="LXM400" s="56"/>
      <c r="LXN400" s="56"/>
      <c r="LXO400" s="56"/>
      <c r="LXP400" s="56"/>
      <c r="LXQ400" s="56"/>
      <c r="LXR400" s="56"/>
      <c r="LXS400" s="56"/>
      <c r="LXT400" s="56"/>
      <c r="LXU400" s="56"/>
      <c r="LXV400" s="56"/>
      <c r="LXW400" s="56"/>
      <c r="LXX400" s="56"/>
      <c r="LXY400" s="56"/>
      <c r="LXZ400" s="56"/>
      <c r="LYA400" s="56"/>
      <c r="LYB400" s="56"/>
      <c r="LYC400" s="56"/>
      <c r="LYD400" s="56"/>
      <c r="LYE400" s="56"/>
      <c r="LYF400" s="56"/>
      <c r="LYG400" s="56"/>
      <c r="LYH400" s="56"/>
      <c r="LYI400" s="56"/>
      <c r="LYJ400" s="56"/>
      <c r="LYK400" s="56"/>
      <c r="LYL400" s="56"/>
      <c r="LYM400" s="56"/>
      <c r="LYN400" s="56"/>
      <c r="LYO400" s="56"/>
      <c r="LYP400" s="56"/>
      <c r="LYQ400" s="56"/>
      <c r="LYR400" s="56"/>
      <c r="LYS400" s="56"/>
      <c r="LYT400" s="56"/>
      <c r="LYU400" s="56"/>
      <c r="LYV400" s="56"/>
      <c r="LYW400" s="56"/>
      <c r="LYX400" s="56"/>
      <c r="LYY400" s="56"/>
      <c r="LYZ400" s="56"/>
      <c r="LZA400" s="56"/>
      <c r="LZB400" s="56"/>
      <c r="LZC400" s="56"/>
      <c r="LZD400" s="56"/>
      <c r="LZE400" s="56"/>
      <c r="LZF400" s="56"/>
      <c r="LZG400" s="56"/>
      <c r="LZH400" s="56"/>
      <c r="LZI400" s="56"/>
      <c r="LZJ400" s="56"/>
      <c r="LZK400" s="56"/>
      <c r="LZL400" s="56"/>
      <c r="LZM400" s="56"/>
      <c r="LZN400" s="56"/>
      <c r="LZO400" s="56"/>
      <c r="LZP400" s="56"/>
      <c r="LZQ400" s="56"/>
      <c r="LZR400" s="56"/>
      <c r="LZS400" s="56"/>
      <c r="LZT400" s="56"/>
      <c r="LZU400" s="56"/>
      <c r="LZV400" s="56"/>
      <c r="LZW400" s="56"/>
      <c r="LZX400" s="56"/>
      <c r="LZY400" s="56"/>
      <c r="LZZ400" s="56"/>
      <c r="MAA400" s="56"/>
      <c r="MAB400" s="56"/>
      <c r="MAC400" s="56"/>
      <c r="MAD400" s="56"/>
      <c r="MAE400" s="56"/>
      <c r="MAF400" s="56"/>
      <c r="MAG400" s="56"/>
      <c r="MAH400" s="56"/>
      <c r="MAI400" s="56"/>
      <c r="MAJ400" s="56"/>
      <c r="MAK400" s="56"/>
      <c r="MAL400" s="56"/>
      <c r="MAM400" s="56"/>
      <c r="MAN400" s="56"/>
      <c r="MAO400" s="56"/>
      <c r="MAP400" s="56"/>
      <c r="MAQ400" s="56"/>
      <c r="MAR400" s="56"/>
      <c r="MAS400" s="56"/>
      <c r="MAT400" s="56"/>
      <c r="MAU400" s="56"/>
      <c r="MAV400" s="56"/>
      <c r="MAW400" s="56"/>
      <c r="MAX400" s="56"/>
      <c r="MAY400" s="56"/>
      <c r="MAZ400" s="56"/>
      <c r="MBA400" s="56"/>
      <c r="MBB400" s="56"/>
      <c r="MBC400" s="56"/>
      <c r="MBD400" s="56"/>
      <c r="MBE400" s="56"/>
      <c r="MBF400" s="56"/>
      <c r="MBG400" s="56"/>
      <c r="MBH400" s="56"/>
      <c r="MBI400" s="56"/>
      <c r="MBJ400" s="56"/>
      <c r="MBK400" s="56"/>
      <c r="MBL400" s="56"/>
      <c r="MBM400" s="56"/>
      <c r="MBN400" s="56"/>
      <c r="MBO400" s="56"/>
      <c r="MBP400" s="56"/>
      <c r="MBQ400" s="56"/>
      <c r="MBR400" s="56"/>
      <c r="MBS400" s="56"/>
      <c r="MBT400" s="56"/>
      <c r="MBU400" s="56"/>
      <c r="MBV400" s="56"/>
      <c r="MBW400" s="56"/>
      <c r="MBX400" s="56"/>
      <c r="MBY400" s="56"/>
      <c r="MBZ400" s="56"/>
      <c r="MCA400" s="56"/>
      <c r="MCB400" s="56"/>
      <c r="MCC400" s="56"/>
      <c r="MCD400" s="56"/>
      <c r="MCE400" s="56"/>
      <c r="MCF400" s="56"/>
      <c r="MCG400" s="56"/>
      <c r="MCH400" s="56"/>
      <c r="MCI400" s="56"/>
      <c r="MCJ400" s="56"/>
      <c r="MCK400" s="56"/>
      <c r="MCL400" s="56"/>
      <c r="MCM400" s="56"/>
      <c r="MCN400" s="56"/>
      <c r="MCO400" s="56"/>
      <c r="MCP400" s="56"/>
      <c r="MCQ400" s="56"/>
      <c r="MCR400" s="56"/>
      <c r="MCS400" s="56"/>
      <c r="MCT400" s="56"/>
      <c r="MCU400" s="56"/>
      <c r="MCV400" s="56"/>
      <c r="MCW400" s="56"/>
      <c r="MCX400" s="56"/>
      <c r="MCY400" s="56"/>
      <c r="MCZ400" s="56"/>
      <c r="MDA400" s="56"/>
      <c r="MDB400" s="56"/>
      <c r="MDC400" s="56"/>
      <c r="MDD400" s="56"/>
      <c r="MDE400" s="56"/>
      <c r="MDF400" s="56"/>
      <c r="MDG400" s="56"/>
      <c r="MDH400" s="56"/>
      <c r="MDI400" s="56"/>
      <c r="MDJ400" s="56"/>
      <c r="MDK400" s="56"/>
      <c r="MDL400" s="56"/>
      <c r="MDM400" s="56"/>
      <c r="MDN400" s="56"/>
      <c r="MDO400" s="56"/>
      <c r="MDP400" s="56"/>
      <c r="MDQ400" s="56"/>
      <c r="MDR400" s="56"/>
      <c r="MDS400" s="56"/>
      <c r="MDT400" s="56"/>
      <c r="MDU400" s="56"/>
      <c r="MDV400" s="56"/>
      <c r="MDW400" s="56"/>
      <c r="MDX400" s="56"/>
      <c r="MDY400" s="56"/>
      <c r="MDZ400" s="56"/>
      <c r="MEA400" s="56"/>
      <c r="MEB400" s="56"/>
      <c r="MEC400" s="56"/>
      <c r="MED400" s="56"/>
      <c r="MEE400" s="56"/>
      <c r="MEF400" s="56"/>
      <c r="MEG400" s="56"/>
      <c r="MEH400" s="56"/>
      <c r="MEI400" s="56"/>
      <c r="MEJ400" s="56"/>
      <c r="MEK400" s="56"/>
      <c r="MEL400" s="56"/>
      <c r="MEM400" s="56"/>
      <c r="MEN400" s="56"/>
      <c r="MEO400" s="56"/>
      <c r="MEP400" s="56"/>
      <c r="MEQ400" s="56"/>
      <c r="MER400" s="56"/>
      <c r="MES400" s="56"/>
      <c r="MET400" s="56"/>
      <c r="MEU400" s="56"/>
      <c r="MEV400" s="56"/>
      <c r="MEW400" s="56"/>
      <c r="MEX400" s="56"/>
      <c r="MEY400" s="56"/>
      <c r="MEZ400" s="56"/>
      <c r="MFA400" s="56"/>
      <c r="MFB400" s="56"/>
      <c r="MFC400" s="56"/>
      <c r="MFD400" s="56"/>
      <c r="MFE400" s="56"/>
      <c r="MFF400" s="56"/>
      <c r="MFG400" s="56"/>
      <c r="MFH400" s="56"/>
      <c r="MFI400" s="56"/>
      <c r="MFJ400" s="56"/>
      <c r="MFK400" s="56"/>
      <c r="MFL400" s="56"/>
      <c r="MFM400" s="56"/>
      <c r="MFN400" s="56"/>
      <c r="MFO400" s="56"/>
      <c r="MFP400" s="56"/>
      <c r="MFQ400" s="56"/>
      <c r="MFR400" s="56"/>
      <c r="MFS400" s="56"/>
      <c r="MFT400" s="56"/>
      <c r="MFU400" s="56"/>
      <c r="MFV400" s="56"/>
      <c r="MFW400" s="56"/>
      <c r="MFX400" s="56"/>
      <c r="MFY400" s="56"/>
      <c r="MFZ400" s="56"/>
      <c r="MGA400" s="56"/>
      <c r="MGB400" s="56"/>
      <c r="MGC400" s="56"/>
      <c r="MGD400" s="56"/>
      <c r="MGE400" s="56"/>
      <c r="MGF400" s="56"/>
      <c r="MGG400" s="56"/>
      <c r="MGH400" s="56"/>
      <c r="MGI400" s="56"/>
      <c r="MGJ400" s="56"/>
      <c r="MGK400" s="56"/>
      <c r="MGL400" s="56"/>
      <c r="MGM400" s="56"/>
      <c r="MGN400" s="56"/>
      <c r="MGO400" s="56"/>
      <c r="MGP400" s="56"/>
      <c r="MGQ400" s="56"/>
      <c r="MGR400" s="56"/>
      <c r="MGS400" s="56"/>
      <c r="MGT400" s="56"/>
      <c r="MGU400" s="56"/>
      <c r="MGV400" s="56"/>
      <c r="MGW400" s="56"/>
      <c r="MGX400" s="56"/>
      <c r="MGY400" s="56"/>
      <c r="MGZ400" s="56"/>
      <c r="MHA400" s="56"/>
      <c r="MHB400" s="56"/>
      <c r="MHC400" s="56"/>
      <c r="MHD400" s="56"/>
      <c r="MHE400" s="56"/>
      <c r="MHF400" s="56"/>
      <c r="MHG400" s="56"/>
      <c r="MHH400" s="56"/>
      <c r="MHI400" s="56"/>
      <c r="MHJ400" s="56"/>
      <c r="MHK400" s="56"/>
      <c r="MHL400" s="56"/>
      <c r="MHM400" s="56"/>
      <c r="MHN400" s="56"/>
      <c r="MHO400" s="56"/>
      <c r="MHP400" s="56"/>
      <c r="MHQ400" s="56"/>
      <c r="MHR400" s="56"/>
      <c r="MHS400" s="56"/>
      <c r="MHT400" s="56"/>
      <c r="MHU400" s="56"/>
      <c r="MHV400" s="56"/>
      <c r="MHW400" s="56"/>
      <c r="MHX400" s="56"/>
      <c r="MHY400" s="56"/>
      <c r="MHZ400" s="56"/>
      <c r="MIA400" s="56"/>
      <c r="MIB400" s="56"/>
      <c r="MIC400" s="56"/>
      <c r="MID400" s="56"/>
      <c r="MIE400" s="56"/>
      <c r="MIF400" s="56"/>
      <c r="MIG400" s="56"/>
      <c r="MIH400" s="56"/>
      <c r="MII400" s="56"/>
      <c r="MIJ400" s="56"/>
      <c r="MIK400" s="56"/>
      <c r="MIL400" s="56"/>
      <c r="MIM400" s="56"/>
      <c r="MIN400" s="56"/>
      <c r="MIO400" s="56"/>
      <c r="MIP400" s="56"/>
      <c r="MIQ400" s="56"/>
      <c r="MIR400" s="56"/>
      <c r="MIS400" s="56"/>
      <c r="MIT400" s="56"/>
      <c r="MIU400" s="56"/>
      <c r="MIV400" s="56"/>
      <c r="MIW400" s="56"/>
      <c r="MIX400" s="56"/>
      <c r="MIY400" s="56"/>
      <c r="MIZ400" s="56"/>
      <c r="MJA400" s="56"/>
      <c r="MJB400" s="56"/>
      <c r="MJC400" s="56"/>
      <c r="MJD400" s="56"/>
      <c r="MJE400" s="56"/>
      <c r="MJF400" s="56"/>
      <c r="MJG400" s="56"/>
      <c r="MJH400" s="56"/>
      <c r="MJI400" s="56"/>
      <c r="MJJ400" s="56"/>
      <c r="MJK400" s="56"/>
      <c r="MJL400" s="56"/>
      <c r="MJM400" s="56"/>
      <c r="MJN400" s="56"/>
      <c r="MJO400" s="56"/>
      <c r="MJP400" s="56"/>
      <c r="MJQ400" s="56"/>
      <c r="MJR400" s="56"/>
      <c r="MJS400" s="56"/>
      <c r="MJT400" s="56"/>
      <c r="MJU400" s="56"/>
      <c r="MJV400" s="56"/>
      <c r="MJW400" s="56"/>
      <c r="MJX400" s="56"/>
      <c r="MJY400" s="56"/>
      <c r="MJZ400" s="56"/>
      <c r="MKA400" s="56"/>
      <c r="MKB400" s="56"/>
      <c r="MKC400" s="56"/>
      <c r="MKD400" s="56"/>
      <c r="MKE400" s="56"/>
      <c r="MKF400" s="56"/>
      <c r="MKG400" s="56"/>
      <c r="MKH400" s="56"/>
      <c r="MKI400" s="56"/>
      <c r="MKJ400" s="56"/>
      <c r="MKK400" s="56"/>
      <c r="MKL400" s="56"/>
      <c r="MKM400" s="56"/>
      <c r="MKN400" s="56"/>
      <c r="MKO400" s="56"/>
      <c r="MKP400" s="56"/>
      <c r="MKQ400" s="56"/>
      <c r="MKR400" s="56"/>
      <c r="MKS400" s="56"/>
      <c r="MKT400" s="56"/>
      <c r="MKU400" s="56"/>
      <c r="MKV400" s="56"/>
      <c r="MKW400" s="56"/>
      <c r="MKX400" s="56"/>
      <c r="MKY400" s="56"/>
      <c r="MKZ400" s="56"/>
      <c r="MLA400" s="56"/>
      <c r="MLB400" s="56"/>
      <c r="MLC400" s="56"/>
      <c r="MLD400" s="56"/>
      <c r="MLE400" s="56"/>
      <c r="MLF400" s="56"/>
      <c r="MLG400" s="56"/>
      <c r="MLH400" s="56"/>
      <c r="MLI400" s="56"/>
      <c r="MLJ400" s="56"/>
      <c r="MLK400" s="56"/>
      <c r="MLL400" s="56"/>
      <c r="MLM400" s="56"/>
      <c r="MLN400" s="56"/>
      <c r="MLO400" s="56"/>
      <c r="MLP400" s="56"/>
      <c r="MLQ400" s="56"/>
      <c r="MLR400" s="56"/>
      <c r="MLS400" s="56"/>
      <c r="MLT400" s="56"/>
      <c r="MLU400" s="56"/>
      <c r="MLV400" s="56"/>
      <c r="MLW400" s="56"/>
      <c r="MLX400" s="56"/>
      <c r="MLY400" s="56"/>
      <c r="MLZ400" s="56"/>
      <c r="MMA400" s="56"/>
      <c r="MMB400" s="56"/>
      <c r="MMC400" s="56"/>
      <c r="MMD400" s="56"/>
      <c r="MME400" s="56"/>
      <c r="MMF400" s="56"/>
      <c r="MMG400" s="56"/>
      <c r="MMH400" s="56"/>
      <c r="MMI400" s="56"/>
      <c r="MMJ400" s="56"/>
      <c r="MMK400" s="56"/>
      <c r="MML400" s="56"/>
      <c r="MMM400" s="56"/>
      <c r="MMN400" s="56"/>
      <c r="MMO400" s="56"/>
      <c r="MMP400" s="56"/>
      <c r="MMQ400" s="56"/>
      <c r="MMR400" s="56"/>
      <c r="MMS400" s="56"/>
      <c r="MMT400" s="56"/>
      <c r="MMU400" s="56"/>
      <c r="MMV400" s="56"/>
      <c r="MMW400" s="56"/>
      <c r="MMX400" s="56"/>
      <c r="MMY400" s="56"/>
      <c r="MMZ400" s="56"/>
      <c r="MNA400" s="56"/>
      <c r="MNB400" s="56"/>
      <c r="MNC400" s="56"/>
      <c r="MND400" s="56"/>
      <c r="MNE400" s="56"/>
      <c r="MNF400" s="56"/>
      <c r="MNG400" s="56"/>
      <c r="MNH400" s="56"/>
      <c r="MNI400" s="56"/>
      <c r="MNJ400" s="56"/>
      <c r="MNK400" s="56"/>
      <c r="MNL400" s="56"/>
      <c r="MNM400" s="56"/>
      <c r="MNN400" s="56"/>
      <c r="MNO400" s="56"/>
      <c r="MNP400" s="56"/>
      <c r="MNQ400" s="56"/>
      <c r="MNR400" s="56"/>
      <c r="MNS400" s="56"/>
      <c r="MNT400" s="56"/>
      <c r="MNU400" s="56"/>
      <c r="MNV400" s="56"/>
      <c r="MNW400" s="56"/>
      <c r="MNX400" s="56"/>
      <c r="MNY400" s="56"/>
      <c r="MNZ400" s="56"/>
      <c r="MOA400" s="56"/>
      <c r="MOB400" s="56"/>
      <c r="MOC400" s="56"/>
      <c r="MOD400" s="56"/>
      <c r="MOE400" s="56"/>
      <c r="MOF400" s="56"/>
      <c r="MOG400" s="56"/>
      <c r="MOH400" s="56"/>
      <c r="MOI400" s="56"/>
      <c r="MOJ400" s="56"/>
      <c r="MOK400" s="56"/>
      <c r="MOL400" s="56"/>
      <c r="MOM400" s="56"/>
      <c r="MON400" s="56"/>
      <c r="MOO400" s="56"/>
      <c r="MOP400" s="56"/>
      <c r="MOQ400" s="56"/>
      <c r="MOR400" s="56"/>
      <c r="MOS400" s="56"/>
      <c r="MOT400" s="56"/>
      <c r="MOU400" s="56"/>
      <c r="MOV400" s="56"/>
      <c r="MOW400" s="56"/>
      <c r="MOX400" s="56"/>
      <c r="MOY400" s="56"/>
      <c r="MOZ400" s="56"/>
      <c r="MPA400" s="56"/>
      <c r="MPB400" s="56"/>
      <c r="MPC400" s="56"/>
      <c r="MPD400" s="56"/>
      <c r="MPE400" s="56"/>
      <c r="MPF400" s="56"/>
      <c r="MPG400" s="56"/>
      <c r="MPH400" s="56"/>
      <c r="MPI400" s="56"/>
      <c r="MPJ400" s="56"/>
      <c r="MPK400" s="56"/>
      <c r="MPL400" s="56"/>
      <c r="MPM400" s="56"/>
      <c r="MPN400" s="56"/>
      <c r="MPO400" s="56"/>
      <c r="MPP400" s="56"/>
      <c r="MPQ400" s="56"/>
      <c r="MPR400" s="56"/>
      <c r="MPS400" s="56"/>
      <c r="MPT400" s="56"/>
      <c r="MPU400" s="56"/>
      <c r="MPV400" s="56"/>
      <c r="MPW400" s="56"/>
      <c r="MPX400" s="56"/>
      <c r="MPY400" s="56"/>
      <c r="MPZ400" s="56"/>
      <c r="MQA400" s="56"/>
      <c r="MQB400" s="56"/>
      <c r="MQC400" s="56"/>
      <c r="MQD400" s="56"/>
      <c r="MQE400" s="56"/>
      <c r="MQF400" s="56"/>
      <c r="MQG400" s="56"/>
      <c r="MQH400" s="56"/>
      <c r="MQI400" s="56"/>
      <c r="MQJ400" s="56"/>
      <c r="MQK400" s="56"/>
      <c r="MQL400" s="56"/>
      <c r="MQM400" s="56"/>
      <c r="MQN400" s="56"/>
      <c r="MQO400" s="56"/>
      <c r="MQP400" s="56"/>
      <c r="MQQ400" s="56"/>
      <c r="MQR400" s="56"/>
      <c r="MQS400" s="56"/>
      <c r="MQT400" s="56"/>
      <c r="MQU400" s="56"/>
      <c r="MQV400" s="56"/>
      <c r="MQW400" s="56"/>
      <c r="MQX400" s="56"/>
      <c r="MQY400" s="56"/>
      <c r="MQZ400" s="56"/>
      <c r="MRA400" s="56"/>
      <c r="MRB400" s="56"/>
      <c r="MRC400" s="56"/>
      <c r="MRD400" s="56"/>
      <c r="MRE400" s="56"/>
      <c r="MRF400" s="56"/>
      <c r="MRG400" s="56"/>
      <c r="MRH400" s="56"/>
      <c r="MRI400" s="56"/>
      <c r="MRJ400" s="56"/>
      <c r="MRK400" s="56"/>
      <c r="MRL400" s="56"/>
      <c r="MRM400" s="56"/>
      <c r="MRN400" s="56"/>
      <c r="MRO400" s="56"/>
      <c r="MRP400" s="56"/>
      <c r="MRQ400" s="56"/>
      <c r="MRR400" s="56"/>
      <c r="MRS400" s="56"/>
      <c r="MRT400" s="56"/>
      <c r="MRU400" s="56"/>
      <c r="MRV400" s="56"/>
      <c r="MRW400" s="56"/>
      <c r="MRX400" s="56"/>
      <c r="MRY400" s="56"/>
      <c r="MRZ400" s="56"/>
      <c r="MSA400" s="56"/>
      <c r="MSB400" s="56"/>
      <c r="MSC400" s="56"/>
      <c r="MSD400" s="56"/>
      <c r="MSE400" s="56"/>
      <c r="MSF400" s="56"/>
      <c r="MSG400" s="56"/>
      <c r="MSH400" s="56"/>
      <c r="MSI400" s="56"/>
      <c r="MSJ400" s="56"/>
      <c r="MSK400" s="56"/>
      <c r="MSL400" s="56"/>
      <c r="MSM400" s="56"/>
      <c r="MSN400" s="56"/>
      <c r="MSO400" s="56"/>
      <c r="MSP400" s="56"/>
      <c r="MSQ400" s="56"/>
      <c r="MSR400" s="56"/>
      <c r="MSS400" s="56"/>
      <c r="MST400" s="56"/>
      <c r="MSU400" s="56"/>
      <c r="MSV400" s="56"/>
      <c r="MSW400" s="56"/>
      <c r="MSX400" s="56"/>
      <c r="MSY400" s="56"/>
      <c r="MSZ400" s="56"/>
      <c r="MTA400" s="56"/>
      <c r="MTB400" s="56"/>
      <c r="MTC400" s="56"/>
      <c r="MTD400" s="56"/>
      <c r="MTE400" s="56"/>
      <c r="MTF400" s="56"/>
      <c r="MTG400" s="56"/>
      <c r="MTH400" s="56"/>
      <c r="MTI400" s="56"/>
      <c r="MTJ400" s="56"/>
      <c r="MTK400" s="56"/>
      <c r="MTL400" s="56"/>
      <c r="MTM400" s="56"/>
      <c r="MTN400" s="56"/>
      <c r="MTO400" s="56"/>
      <c r="MTP400" s="56"/>
      <c r="MTQ400" s="56"/>
      <c r="MTR400" s="56"/>
      <c r="MTS400" s="56"/>
      <c r="MTT400" s="56"/>
      <c r="MTU400" s="56"/>
      <c r="MTV400" s="56"/>
      <c r="MTW400" s="56"/>
      <c r="MTX400" s="56"/>
      <c r="MTY400" s="56"/>
      <c r="MTZ400" s="56"/>
      <c r="MUA400" s="56"/>
      <c r="MUB400" s="56"/>
      <c r="MUC400" s="56"/>
      <c r="MUD400" s="56"/>
      <c r="MUE400" s="56"/>
      <c r="MUF400" s="56"/>
      <c r="MUG400" s="56"/>
      <c r="MUH400" s="56"/>
      <c r="MUI400" s="56"/>
      <c r="MUJ400" s="56"/>
      <c r="MUK400" s="56"/>
      <c r="MUL400" s="56"/>
      <c r="MUM400" s="56"/>
      <c r="MUN400" s="56"/>
      <c r="MUO400" s="56"/>
      <c r="MUP400" s="56"/>
      <c r="MUQ400" s="56"/>
      <c r="MUR400" s="56"/>
      <c r="MUS400" s="56"/>
      <c r="MUT400" s="56"/>
      <c r="MUU400" s="56"/>
      <c r="MUV400" s="56"/>
      <c r="MUW400" s="56"/>
      <c r="MUX400" s="56"/>
      <c r="MUY400" s="56"/>
      <c r="MUZ400" s="56"/>
      <c r="MVA400" s="56"/>
      <c r="MVB400" s="56"/>
      <c r="MVC400" s="56"/>
      <c r="MVD400" s="56"/>
      <c r="MVE400" s="56"/>
      <c r="MVF400" s="56"/>
      <c r="MVG400" s="56"/>
      <c r="MVH400" s="56"/>
      <c r="MVI400" s="56"/>
      <c r="MVJ400" s="56"/>
      <c r="MVK400" s="56"/>
      <c r="MVL400" s="56"/>
      <c r="MVM400" s="56"/>
      <c r="MVN400" s="56"/>
      <c r="MVO400" s="56"/>
      <c r="MVP400" s="56"/>
      <c r="MVQ400" s="56"/>
      <c r="MVR400" s="56"/>
      <c r="MVS400" s="56"/>
      <c r="MVT400" s="56"/>
      <c r="MVU400" s="56"/>
      <c r="MVV400" s="56"/>
      <c r="MVW400" s="56"/>
      <c r="MVX400" s="56"/>
      <c r="MVY400" s="56"/>
      <c r="MVZ400" s="56"/>
      <c r="MWA400" s="56"/>
      <c r="MWB400" s="56"/>
      <c r="MWC400" s="56"/>
      <c r="MWD400" s="56"/>
      <c r="MWE400" s="56"/>
      <c r="MWF400" s="56"/>
      <c r="MWG400" s="56"/>
      <c r="MWH400" s="56"/>
      <c r="MWI400" s="56"/>
      <c r="MWJ400" s="56"/>
      <c r="MWK400" s="56"/>
      <c r="MWL400" s="56"/>
      <c r="MWM400" s="56"/>
      <c r="MWN400" s="56"/>
      <c r="MWO400" s="56"/>
      <c r="MWP400" s="56"/>
      <c r="MWQ400" s="56"/>
      <c r="MWR400" s="56"/>
      <c r="MWS400" s="56"/>
      <c r="MWT400" s="56"/>
      <c r="MWU400" s="56"/>
      <c r="MWV400" s="56"/>
      <c r="MWW400" s="56"/>
      <c r="MWX400" s="56"/>
      <c r="MWY400" s="56"/>
      <c r="MWZ400" s="56"/>
      <c r="MXA400" s="56"/>
      <c r="MXB400" s="56"/>
      <c r="MXC400" s="56"/>
      <c r="MXD400" s="56"/>
      <c r="MXE400" s="56"/>
      <c r="MXF400" s="56"/>
      <c r="MXG400" s="56"/>
      <c r="MXH400" s="56"/>
      <c r="MXI400" s="56"/>
      <c r="MXJ400" s="56"/>
      <c r="MXK400" s="56"/>
      <c r="MXL400" s="56"/>
      <c r="MXM400" s="56"/>
      <c r="MXN400" s="56"/>
      <c r="MXO400" s="56"/>
      <c r="MXP400" s="56"/>
      <c r="MXQ400" s="56"/>
      <c r="MXR400" s="56"/>
      <c r="MXS400" s="56"/>
      <c r="MXT400" s="56"/>
      <c r="MXU400" s="56"/>
      <c r="MXV400" s="56"/>
      <c r="MXW400" s="56"/>
      <c r="MXX400" s="56"/>
      <c r="MXY400" s="56"/>
      <c r="MXZ400" s="56"/>
      <c r="MYA400" s="56"/>
      <c r="MYB400" s="56"/>
      <c r="MYC400" s="56"/>
      <c r="MYD400" s="56"/>
      <c r="MYE400" s="56"/>
      <c r="MYF400" s="56"/>
      <c r="MYG400" s="56"/>
      <c r="MYH400" s="56"/>
      <c r="MYI400" s="56"/>
      <c r="MYJ400" s="56"/>
      <c r="MYK400" s="56"/>
      <c r="MYL400" s="56"/>
      <c r="MYM400" s="56"/>
      <c r="MYN400" s="56"/>
      <c r="MYO400" s="56"/>
      <c r="MYP400" s="56"/>
      <c r="MYQ400" s="56"/>
      <c r="MYR400" s="56"/>
      <c r="MYS400" s="56"/>
      <c r="MYT400" s="56"/>
      <c r="MYU400" s="56"/>
      <c r="MYV400" s="56"/>
      <c r="MYW400" s="56"/>
      <c r="MYX400" s="56"/>
      <c r="MYY400" s="56"/>
      <c r="MYZ400" s="56"/>
      <c r="MZA400" s="56"/>
      <c r="MZB400" s="56"/>
      <c r="MZC400" s="56"/>
      <c r="MZD400" s="56"/>
      <c r="MZE400" s="56"/>
      <c r="MZF400" s="56"/>
      <c r="MZG400" s="56"/>
      <c r="MZH400" s="56"/>
      <c r="MZI400" s="56"/>
      <c r="MZJ400" s="56"/>
      <c r="MZK400" s="56"/>
      <c r="MZL400" s="56"/>
      <c r="MZM400" s="56"/>
      <c r="MZN400" s="56"/>
      <c r="MZO400" s="56"/>
      <c r="MZP400" s="56"/>
      <c r="MZQ400" s="56"/>
      <c r="MZR400" s="56"/>
      <c r="MZS400" s="56"/>
      <c r="MZT400" s="56"/>
      <c r="MZU400" s="56"/>
      <c r="MZV400" s="56"/>
      <c r="MZW400" s="56"/>
      <c r="MZX400" s="56"/>
      <c r="MZY400" s="56"/>
      <c r="MZZ400" s="56"/>
      <c r="NAA400" s="56"/>
      <c r="NAB400" s="56"/>
      <c r="NAC400" s="56"/>
      <c r="NAD400" s="56"/>
      <c r="NAE400" s="56"/>
      <c r="NAF400" s="56"/>
      <c r="NAG400" s="56"/>
      <c r="NAH400" s="56"/>
      <c r="NAI400" s="56"/>
      <c r="NAJ400" s="56"/>
      <c r="NAK400" s="56"/>
      <c r="NAL400" s="56"/>
      <c r="NAM400" s="56"/>
      <c r="NAN400" s="56"/>
      <c r="NAO400" s="56"/>
      <c r="NAP400" s="56"/>
      <c r="NAQ400" s="56"/>
      <c r="NAR400" s="56"/>
      <c r="NAS400" s="56"/>
      <c r="NAT400" s="56"/>
      <c r="NAU400" s="56"/>
      <c r="NAV400" s="56"/>
      <c r="NAW400" s="56"/>
      <c r="NAX400" s="56"/>
      <c r="NAY400" s="56"/>
      <c r="NAZ400" s="56"/>
      <c r="NBA400" s="56"/>
      <c r="NBB400" s="56"/>
      <c r="NBC400" s="56"/>
      <c r="NBD400" s="56"/>
      <c r="NBE400" s="56"/>
      <c r="NBF400" s="56"/>
      <c r="NBG400" s="56"/>
      <c r="NBH400" s="56"/>
      <c r="NBI400" s="56"/>
      <c r="NBJ400" s="56"/>
      <c r="NBK400" s="56"/>
      <c r="NBL400" s="56"/>
      <c r="NBM400" s="56"/>
      <c r="NBN400" s="56"/>
      <c r="NBO400" s="56"/>
      <c r="NBP400" s="56"/>
      <c r="NBQ400" s="56"/>
      <c r="NBR400" s="56"/>
      <c r="NBS400" s="56"/>
      <c r="NBT400" s="56"/>
      <c r="NBU400" s="56"/>
      <c r="NBV400" s="56"/>
      <c r="NBW400" s="56"/>
      <c r="NBX400" s="56"/>
      <c r="NBY400" s="56"/>
      <c r="NBZ400" s="56"/>
      <c r="NCA400" s="56"/>
      <c r="NCB400" s="56"/>
      <c r="NCC400" s="56"/>
      <c r="NCD400" s="56"/>
      <c r="NCE400" s="56"/>
      <c r="NCF400" s="56"/>
      <c r="NCG400" s="56"/>
      <c r="NCH400" s="56"/>
      <c r="NCI400" s="56"/>
      <c r="NCJ400" s="56"/>
      <c r="NCK400" s="56"/>
      <c r="NCL400" s="56"/>
      <c r="NCM400" s="56"/>
      <c r="NCN400" s="56"/>
      <c r="NCO400" s="56"/>
      <c r="NCP400" s="56"/>
      <c r="NCQ400" s="56"/>
      <c r="NCR400" s="56"/>
      <c r="NCS400" s="56"/>
      <c r="NCT400" s="56"/>
      <c r="NCU400" s="56"/>
      <c r="NCV400" s="56"/>
      <c r="NCW400" s="56"/>
      <c r="NCX400" s="56"/>
      <c r="NCY400" s="56"/>
      <c r="NCZ400" s="56"/>
      <c r="NDA400" s="56"/>
      <c r="NDB400" s="56"/>
      <c r="NDC400" s="56"/>
      <c r="NDD400" s="56"/>
      <c r="NDE400" s="56"/>
      <c r="NDF400" s="56"/>
      <c r="NDG400" s="56"/>
      <c r="NDH400" s="56"/>
      <c r="NDI400" s="56"/>
      <c r="NDJ400" s="56"/>
      <c r="NDK400" s="56"/>
      <c r="NDL400" s="56"/>
      <c r="NDM400" s="56"/>
      <c r="NDN400" s="56"/>
      <c r="NDO400" s="56"/>
      <c r="NDP400" s="56"/>
      <c r="NDQ400" s="56"/>
      <c r="NDR400" s="56"/>
      <c r="NDS400" s="56"/>
      <c r="NDT400" s="56"/>
      <c r="NDU400" s="56"/>
      <c r="NDV400" s="56"/>
      <c r="NDW400" s="56"/>
      <c r="NDX400" s="56"/>
      <c r="NDY400" s="56"/>
      <c r="NDZ400" s="56"/>
      <c r="NEA400" s="56"/>
      <c r="NEB400" s="56"/>
      <c r="NEC400" s="56"/>
      <c r="NED400" s="56"/>
      <c r="NEE400" s="56"/>
      <c r="NEF400" s="56"/>
      <c r="NEG400" s="56"/>
      <c r="NEH400" s="56"/>
      <c r="NEI400" s="56"/>
      <c r="NEJ400" s="56"/>
      <c r="NEK400" s="56"/>
      <c r="NEL400" s="56"/>
      <c r="NEM400" s="56"/>
      <c r="NEN400" s="56"/>
      <c r="NEO400" s="56"/>
      <c r="NEP400" s="56"/>
      <c r="NEQ400" s="56"/>
      <c r="NER400" s="56"/>
      <c r="NES400" s="56"/>
      <c r="NET400" s="56"/>
      <c r="NEU400" s="56"/>
      <c r="NEV400" s="56"/>
      <c r="NEW400" s="56"/>
      <c r="NEX400" s="56"/>
      <c r="NEY400" s="56"/>
      <c r="NEZ400" s="56"/>
      <c r="NFA400" s="56"/>
      <c r="NFB400" s="56"/>
      <c r="NFC400" s="56"/>
      <c r="NFD400" s="56"/>
      <c r="NFE400" s="56"/>
      <c r="NFF400" s="56"/>
      <c r="NFG400" s="56"/>
      <c r="NFH400" s="56"/>
      <c r="NFI400" s="56"/>
      <c r="NFJ400" s="56"/>
      <c r="NFK400" s="56"/>
      <c r="NFL400" s="56"/>
      <c r="NFM400" s="56"/>
      <c r="NFN400" s="56"/>
      <c r="NFO400" s="56"/>
      <c r="NFP400" s="56"/>
      <c r="NFQ400" s="56"/>
      <c r="NFR400" s="56"/>
      <c r="NFS400" s="56"/>
      <c r="NFT400" s="56"/>
      <c r="NFU400" s="56"/>
      <c r="NFV400" s="56"/>
      <c r="NFW400" s="56"/>
      <c r="NFX400" s="56"/>
      <c r="NFY400" s="56"/>
      <c r="NFZ400" s="56"/>
      <c r="NGA400" s="56"/>
      <c r="NGB400" s="56"/>
      <c r="NGC400" s="56"/>
      <c r="NGD400" s="56"/>
      <c r="NGE400" s="56"/>
      <c r="NGF400" s="56"/>
      <c r="NGG400" s="56"/>
      <c r="NGH400" s="56"/>
      <c r="NGI400" s="56"/>
      <c r="NGJ400" s="56"/>
      <c r="NGK400" s="56"/>
      <c r="NGL400" s="56"/>
      <c r="NGM400" s="56"/>
      <c r="NGN400" s="56"/>
      <c r="NGO400" s="56"/>
      <c r="NGP400" s="56"/>
      <c r="NGQ400" s="56"/>
      <c r="NGR400" s="56"/>
      <c r="NGS400" s="56"/>
      <c r="NGT400" s="56"/>
      <c r="NGU400" s="56"/>
      <c r="NGV400" s="56"/>
      <c r="NGW400" s="56"/>
      <c r="NGX400" s="56"/>
      <c r="NGY400" s="56"/>
      <c r="NGZ400" s="56"/>
      <c r="NHA400" s="56"/>
      <c r="NHB400" s="56"/>
      <c r="NHC400" s="56"/>
      <c r="NHD400" s="56"/>
      <c r="NHE400" s="56"/>
      <c r="NHF400" s="56"/>
      <c r="NHG400" s="56"/>
      <c r="NHH400" s="56"/>
      <c r="NHI400" s="56"/>
      <c r="NHJ400" s="56"/>
      <c r="NHK400" s="56"/>
      <c r="NHL400" s="56"/>
      <c r="NHM400" s="56"/>
      <c r="NHN400" s="56"/>
      <c r="NHO400" s="56"/>
      <c r="NHP400" s="56"/>
      <c r="NHQ400" s="56"/>
      <c r="NHR400" s="56"/>
      <c r="NHS400" s="56"/>
      <c r="NHT400" s="56"/>
      <c r="NHU400" s="56"/>
      <c r="NHV400" s="56"/>
      <c r="NHW400" s="56"/>
      <c r="NHX400" s="56"/>
      <c r="NHY400" s="56"/>
      <c r="NHZ400" s="56"/>
      <c r="NIA400" s="56"/>
      <c r="NIB400" s="56"/>
      <c r="NIC400" s="56"/>
      <c r="NID400" s="56"/>
      <c r="NIE400" s="56"/>
      <c r="NIF400" s="56"/>
      <c r="NIG400" s="56"/>
      <c r="NIH400" s="56"/>
      <c r="NII400" s="56"/>
      <c r="NIJ400" s="56"/>
      <c r="NIK400" s="56"/>
      <c r="NIL400" s="56"/>
      <c r="NIM400" s="56"/>
      <c r="NIN400" s="56"/>
      <c r="NIO400" s="56"/>
      <c r="NIP400" s="56"/>
      <c r="NIQ400" s="56"/>
      <c r="NIR400" s="56"/>
      <c r="NIS400" s="56"/>
      <c r="NIT400" s="56"/>
      <c r="NIU400" s="56"/>
      <c r="NIV400" s="56"/>
      <c r="NIW400" s="56"/>
      <c r="NIX400" s="56"/>
      <c r="NIY400" s="56"/>
      <c r="NIZ400" s="56"/>
      <c r="NJA400" s="56"/>
      <c r="NJB400" s="56"/>
      <c r="NJC400" s="56"/>
      <c r="NJD400" s="56"/>
      <c r="NJE400" s="56"/>
      <c r="NJF400" s="56"/>
      <c r="NJG400" s="56"/>
      <c r="NJH400" s="56"/>
      <c r="NJI400" s="56"/>
      <c r="NJJ400" s="56"/>
      <c r="NJK400" s="56"/>
      <c r="NJL400" s="56"/>
      <c r="NJM400" s="56"/>
      <c r="NJN400" s="56"/>
      <c r="NJO400" s="56"/>
      <c r="NJP400" s="56"/>
      <c r="NJQ400" s="56"/>
      <c r="NJR400" s="56"/>
      <c r="NJS400" s="56"/>
      <c r="NJT400" s="56"/>
      <c r="NJU400" s="56"/>
      <c r="NJV400" s="56"/>
      <c r="NJW400" s="56"/>
      <c r="NJX400" s="56"/>
      <c r="NJY400" s="56"/>
      <c r="NJZ400" s="56"/>
      <c r="NKA400" s="56"/>
      <c r="NKB400" s="56"/>
      <c r="NKC400" s="56"/>
      <c r="NKD400" s="56"/>
      <c r="NKE400" s="56"/>
      <c r="NKF400" s="56"/>
      <c r="NKG400" s="56"/>
      <c r="NKH400" s="56"/>
      <c r="NKI400" s="56"/>
      <c r="NKJ400" s="56"/>
      <c r="NKK400" s="56"/>
      <c r="NKL400" s="56"/>
      <c r="NKM400" s="56"/>
      <c r="NKN400" s="56"/>
      <c r="NKO400" s="56"/>
      <c r="NKP400" s="56"/>
      <c r="NKQ400" s="56"/>
      <c r="NKR400" s="56"/>
      <c r="NKS400" s="56"/>
      <c r="NKT400" s="56"/>
      <c r="NKU400" s="56"/>
      <c r="NKV400" s="56"/>
      <c r="NKW400" s="56"/>
      <c r="NKX400" s="56"/>
      <c r="NKY400" s="56"/>
      <c r="NKZ400" s="56"/>
      <c r="NLA400" s="56"/>
      <c r="NLB400" s="56"/>
      <c r="NLC400" s="56"/>
      <c r="NLD400" s="56"/>
      <c r="NLE400" s="56"/>
      <c r="NLF400" s="56"/>
      <c r="NLG400" s="56"/>
      <c r="NLH400" s="56"/>
      <c r="NLI400" s="56"/>
      <c r="NLJ400" s="56"/>
      <c r="NLK400" s="56"/>
      <c r="NLL400" s="56"/>
      <c r="NLM400" s="56"/>
      <c r="NLN400" s="56"/>
      <c r="NLO400" s="56"/>
      <c r="NLP400" s="56"/>
      <c r="NLQ400" s="56"/>
      <c r="NLR400" s="56"/>
      <c r="NLS400" s="56"/>
      <c r="NLT400" s="56"/>
      <c r="NLU400" s="56"/>
      <c r="NLV400" s="56"/>
      <c r="NLW400" s="56"/>
      <c r="NLX400" s="56"/>
      <c r="NLY400" s="56"/>
      <c r="NLZ400" s="56"/>
      <c r="NMA400" s="56"/>
      <c r="NMB400" s="56"/>
      <c r="NMC400" s="56"/>
      <c r="NMD400" s="56"/>
      <c r="NME400" s="56"/>
      <c r="NMF400" s="56"/>
      <c r="NMG400" s="56"/>
      <c r="NMH400" s="56"/>
      <c r="NMI400" s="56"/>
      <c r="NMJ400" s="56"/>
      <c r="NMK400" s="56"/>
      <c r="NML400" s="56"/>
      <c r="NMM400" s="56"/>
      <c r="NMN400" s="56"/>
      <c r="NMO400" s="56"/>
      <c r="NMP400" s="56"/>
      <c r="NMQ400" s="56"/>
      <c r="NMR400" s="56"/>
      <c r="NMS400" s="56"/>
      <c r="NMT400" s="56"/>
      <c r="NMU400" s="56"/>
      <c r="NMV400" s="56"/>
      <c r="NMW400" s="56"/>
      <c r="NMX400" s="56"/>
      <c r="NMY400" s="56"/>
      <c r="NMZ400" s="56"/>
      <c r="NNA400" s="56"/>
      <c r="NNB400" s="56"/>
      <c r="NNC400" s="56"/>
      <c r="NND400" s="56"/>
      <c r="NNE400" s="56"/>
      <c r="NNF400" s="56"/>
      <c r="NNG400" s="56"/>
      <c r="NNH400" s="56"/>
      <c r="NNI400" s="56"/>
      <c r="NNJ400" s="56"/>
      <c r="NNK400" s="56"/>
      <c r="NNL400" s="56"/>
      <c r="NNM400" s="56"/>
      <c r="NNN400" s="56"/>
      <c r="NNO400" s="56"/>
      <c r="NNP400" s="56"/>
      <c r="NNQ400" s="56"/>
      <c r="NNR400" s="56"/>
      <c r="NNS400" s="56"/>
      <c r="NNT400" s="56"/>
      <c r="NNU400" s="56"/>
      <c r="NNV400" s="56"/>
      <c r="NNW400" s="56"/>
      <c r="NNX400" s="56"/>
      <c r="NNY400" s="56"/>
      <c r="NNZ400" s="56"/>
      <c r="NOA400" s="56"/>
      <c r="NOB400" s="56"/>
      <c r="NOC400" s="56"/>
      <c r="NOD400" s="56"/>
      <c r="NOE400" s="56"/>
      <c r="NOF400" s="56"/>
      <c r="NOG400" s="56"/>
      <c r="NOH400" s="56"/>
      <c r="NOI400" s="56"/>
      <c r="NOJ400" s="56"/>
      <c r="NOK400" s="56"/>
      <c r="NOL400" s="56"/>
      <c r="NOM400" s="56"/>
      <c r="NON400" s="56"/>
      <c r="NOO400" s="56"/>
      <c r="NOP400" s="56"/>
      <c r="NOQ400" s="56"/>
      <c r="NOR400" s="56"/>
      <c r="NOS400" s="56"/>
      <c r="NOT400" s="56"/>
      <c r="NOU400" s="56"/>
      <c r="NOV400" s="56"/>
      <c r="NOW400" s="56"/>
      <c r="NOX400" s="56"/>
      <c r="NOY400" s="56"/>
      <c r="NOZ400" s="56"/>
      <c r="NPA400" s="56"/>
      <c r="NPB400" s="56"/>
      <c r="NPC400" s="56"/>
      <c r="NPD400" s="56"/>
      <c r="NPE400" s="56"/>
      <c r="NPF400" s="56"/>
      <c r="NPG400" s="56"/>
      <c r="NPH400" s="56"/>
      <c r="NPI400" s="56"/>
      <c r="NPJ400" s="56"/>
      <c r="NPK400" s="56"/>
      <c r="NPL400" s="56"/>
      <c r="NPM400" s="56"/>
      <c r="NPN400" s="56"/>
      <c r="NPO400" s="56"/>
      <c r="NPP400" s="56"/>
      <c r="NPQ400" s="56"/>
      <c r="NPR400" s="56"/>
      <c r="NPS400" s="56"/>
      <c r="NPT400" s="56"/>
      <c r="NPU400" s="56"/>
      <c r="NPV400" s="56"/>
      <c r="NPW400" s="56"/>
      <c r="NPX400" s="56"/>
      <c r="NPY400" s="56"/>
      <c r="NPZ400" s="56"/>
      <c r="NQA400" s="56"/>
      <c r="NQB400" s="56"/>
      <c r="NQC400" s="56"/>
      <c r="NQD400" s="56"/>
      <c r="NQE400" s="56"/>
      <c r="NQF400" s="56"/>
      <c r="NQG400" s="56"/>
      <c r="NQH400" s="56"/>
      <c r="NQI400" s="56"/>
      <c r="NQJ400" s="56"/>
      <c r="NQK400" s="56"/>
      <c r="NQL400" s="56"/>
      <c r="NQM400" s="56"/>
      <c r="NQN400" s="56"/>
      <c r="NQO400" s="56"/>
      <c r="NQP400" s="56"/>
      <c r="NQQ400" s="56"/>
      <c r="NQR400" s="56"/>
      <c r="NQS400" s="56"/>
      <c r="NQT400" s="56"/>
      <c r="NQU400" s="56"/>
      <c r="NQV400" s="56"/>
      <c r="NQW400" s="56"/>
      <c r="NQX400" s="56"/>
      <c r="NQY400" s="56"/>
      <c r="NQZ400" s="56"/>
      <c r="NRA400" s="56"/>
      <c r="NRB400" s="56"/>
      <c r="NRC400" s="56"/>
      <c r="NRD400" s="56"/>
      <c r="NRE400" s="56"/>
      <c r="NRF400" s="56"/>
      <c r="NRG400" s="56"/>
      <c r="NRH400" s="56"/>
      <c r="NRI400" s="56"/>
      <c r="NRJ400" s="56"/>
      <c r="NRK400" s="56"/>
      <c r="NRL400" s="56"/>
      <c r="NRM400" s="56"/>
      <c r="NRN400" s="56"/>
      <c r="NRO400" s="56"/>
      <c r="NRP400" s="56"/>
      <c r="NRQ400" s="56"/>
      <c r="NRR400" s="56"/>
      <c r="NRS400" s="56"/>
      <c r="NRT400" s="56"/>
      <c r="NRU400" s="56"/>
      <c r="NRV400" s="56"/>
      <c r="NRW400" s="56"/>
      <c r="NRX400" s="56"/>
      <c r="NRY400" s="56"/>
      <c r="NRZ400" s="56"/>
      <c r="NSA400" s="56"/>
      <c r="NSB400" s="56"/>
      <c r="NSC400" s="56"/>
      <c r="NSD400" s="56"/>
      <c r="NSE400" s="56"/>
      <c r="NSF400" s="56"/>
      <c r="NSG400" s="56"/>
      <c r="NSH400" s="56"/>
      <c r="NSI400" s="56"/>
      <c r="NSJ400" s="56"/>
      <c r="NSK400" s="56"/>
      <c r="NSL400" s="56"/>
      <c r="NSM400" s="56"/>
      <c r="NSN400" s="56"/>
      <c r="NSO400" s="56"/>
      <c r="NSP400" s="56"/>
      <c r="NSQ400" s="56"/>
      <c r="NSR400" s="56"/>
      <c r="NSS400" s="56"/>
      <c r="NST400" s="56"/>
      <c r="NSU400" s="56"/>
      <c r="NSV400" s="56"/>
      <c r="NSW400" s="56"/>
      <c r="NSX400" s="56"/>
      <c r="NSY400" s="56"/>
      <c r="NSZ400" s="56"/>
      <c r="NTA400" s="56"/>
      <c r="NTB400" s="56"/>
      <c r="NTC400" s="56"/>
      <c r="NTD400" s="56"/>
      <c r="NTE400" s="56"/>
      <c r="NTF400" s="56"/>
      <c r="NTG400" s="56"/>
      <c r="NTH400" s="56"/>
      <c r="NTI400" s="56"/>
      <c r="NTJ400" s="56"/>
      <c r="NTK400" s="56"/>
      <c r="NTL400" s="56"/>
      <c r="NTM400" s="56"/>
      <c r="NTN400" s="56"/>
      <c r="NTO400" s="56"/>
      <c r="NTP400" s="56"/>
      <c r="NTQ400" s="56"/>
      <c r="NTR400" s="56"/>
      <c r="NTS400" s="56"/>
      <c r="NTT400" s="56"/>
      <c r="NTU400" s="56"/>
      <c r="NTV400" s="56"/>
      <c r="NTW400" s="56"/>
      <c r="NTX400" s="56"/>
      <c r="NTY400" s="56"/>
      <c r="NTZ400" s="56"/>
      <c r="NUA400" s="56"/>
      <c r="NUB400" s="56"/>
      <c r="NUC400" s="56"/>
      <c r="NUD400" s="56"/>
      <c r="NUE400" s="56"/>
      <c r="NUF400" s="56"/>
      <c r="NUG400" s="56"/>
      <c r="NUH400" s="56"/>
      <c r="NUI400" s="56"/>
      <c r="NUJ400" s="56"/>
      <c r="NUK400" s="56"/>
      <c r="NUL400" s="56"/>
      <c r="NUM400" s="56"/>
      <c r="NUN400" s="56"/>
      <c r="NUO400" s="56"/>
      <c r="NUP400" s="56"/>
      <c r="NUQ400" s="56"/>
      <c r="NUR400" s="56"/>
      <c r="NUS400" s="56"/>
      <c r="NUT400" s="56"/>
      <c r="NUU400" s="56"/>
      <c r="NUV400" s="56"/>
      <c r="NUW400" s="56"/>
      <c r="NUX400" s="56"/>
      <c r="NUY400" s="56"/>
      <c r="NUZ400" s="56"/>
      <c r="NVA400" s="56"/>
      <c r="NVB400" s="56"/>
      <c r="NVC400" s="56"/>
      <c r="NVD400" s="56"/>
      <c r="NVE400" s="56"/>
      <c r="NVF400" s="56"/>
      <c r="NVG400" s="56"/>
      <c r="NVH400" s="56"/>
      <c r="NVI400" s="56"/>
      <c r="NVJ400" s="56"/>
      <c r="NVK400" s="56"/>
      <c r="NVL400" s="56"/>
      <c r="NVM400" s="56"/>
      <c r="NVN400" s="56"/>
      <c r="NVO400" s="56"/>
      <c r="NVP400" s="56"/>
      <c r="NVQ400" s="56"/>
      <c r="NVR400" s="56"/>
      <c r="NVS400" s="56"/>
      <c r="NVT400" s="56"/>
      <c r="NVU400" s="56"/>
      <c r="NVV400" s="56"/>
      <c r="NVW400" s="56"/>
      <c r="NVX400" s="56"/>
      <c r="NVY400" s="56"/>
      <c r="NVZ400" s="56"/>
      <c r="NWA400" s="56"/>
      <c r="NWB400" s="56"/>
      <c r="NWC400" s="56"/>
      <c r="NWD400" s="56"/>
      <c r="NWE400" s="56"/>
      <c r="NWF400" s="56"/>
      <c r="NWG400" s="56"/>
      <c r="NWH400" s="56"/>
      <c r="NWI400" s="56"/>
      <c r="NWJ400" s="56"/>
      <c r="NWK400" s="56"/>
      <c r="NWL400" s="56"/>
      <c r="NWM400" s="56"/>
      <c r="NWN400" s="56"/>
      <c r="NWO400" s="56"/>
      <c r="NWP400" s="56"/>
      <c r="NWQ400" s="56"/>
      <c r="NWR400" s="56"/>
      <c r="NWS400" s="56"/>
      <c r="NWT400" s="56"/>
      <c r="NWU400" s="56"/>
      <c r="NWV400" s="56"/>
      <c r="NWW400" s="56"/>
      <c r="NWX400" s="56"/>
      <c r="NWY400" s="56"/>
      <c r="NWZ400" s="56"/>
      <c r="NXA400" s="56"/>
      <c r="NXB400" s="56"/>
      <c r="NXC400" s="56"/>
      <c r="NXD400" s="56"/>
      <c r="NXE400" s="56"/>
      <c r="NXF400" s="56"/>
      <c r="NXG400" s="56"/>
      <c r="NXH400" s="56"/>
      <c r="NXI400" s="56"/>
      <c r="NXJ400" s="56"/>
      <c r="NXK400" s="56"/>
      <c r="NXL400" s="56"/>
      <c r="NXM400" s="56"/>
      <c r="NXN400" s="56"/>
      <c r="NXO400" s="56"/>
      <c r="NXP400" s="56"/>
      <c r="NXQ400" s="56"/>
      <c r="NXR400" s="56"/>
      <c r="NXS400" s="56"/>
      <c r="NXT400" s="56"/>
      <c r="NXU400" s="56"/>
      <c r="NXV400" s="56"/>
      <c r="NXW400" s="56"/>
      <c r="NXX400" s="56"/>
      <c r="NXY400" s="56"/>
      <c r="NXZ400" s="56"/>
      <c r="NYA400" s="56"/>
      <c r="NYB400" s="56"/>
      <c r="NYC400" s="56"/>
      <c r="NYD400" s="56"/>
      <c r="NYE400" s="56"/>
      <c r="NYF400" s="56"/>
      <c r="NYG400" s="56"/>
      <c r="NYH400" s="56"/>
      <c r="NYI400" s="56"/>
      <c r="NYJ400" s="56"/>
      <c r="NYK400" s="56"/>
      <c r="NYL400" s="56"/>
      <c r="NYM400" s="56"/>
      <c r="NYN400" s="56"/>
      <c r="NYO400" s="56"/>
      <c r="NYP400" s="56"/>
      <c r="NYQ400" s="56"/>
      <c r="NYR400" s="56"/>
      <c r="NYS400" s="56"/>
      <c r="NYT400" s="56"/>
      <c r="NYU400" s="56"/>
      <c r="NYV400" s="56"/>
      <c r="NYW400" s="56"/>
      <c r="NYX400" s="56"/>
      <c r="NYY400" s="56"/>
      <c r="NYZ400" s="56"/>
      <c r="NZA400" s="56"/>
      <c r="NZB400" s="56"/>
      <c r="NZC400" s="56"/>
      <c r="NZD400" s="56"/>
      <c r="NZE400" s="56"/>
      <c r="NZF400" s="56"/>
      <c r="NZG400" s="56"/>
      <c r="NZH400" s="56"/>
      <c r="NZI400" s="56"/>
      <c r="NZJ400" s="56"/>
      <c r="NZK400" s="56"/>
      <c r="NZL400" s="56"/>
      <c r="NZM400" s="56"/>
      <c r="NZN400" s="56"/>
      <c r="NZO400" s="56"/>
      <c r="NZP400" s="56"/>
      <c r="NZQ400" s="56"/>
      <c r="NZR400" s="56"/>
      <c r="NZS400" s="56"/>
      <c r="NZT400" s="56"/>
      <c r="NZU400" s="56"/>
      <c r="NZV400" s="56"/>
      <c r="NZW400" s="56"/>
      <c r="NZX400" s="56"/>
      <c r="NZY400" s="56"/>
      <c r="NZZ400" s="56"/>
      <c r="OAA400" s="56"/>
      <c r="OAB400" s="56"/>
      <c r="OAC400" s="56"/>
      <c r="OAD400" s="56"/>
      <c r="OAE400" s="56"/>
      <c r="OAF400" s="56"/>
      <c r="OAG400" s="56"/>
      <c r="OAH400" s="56"/>
      <c r="OAI400" s="56"/>
      <c r="OAJ400" s="56"/>
      <c r="OAK400" s="56"/>
      <c r="OAL400" s="56"/>
      <c r="OAM400" s="56"/>
      <c r="OAN400" s="56"/>
      <c r="OAO400" s="56"/>
      <c r="OAP400" s="56"/>
      <c r="OAQ400" s="56"/>
      <c r="OAR400" s="56"/>
      <c r="OAS400" s="56"/>
      <c r="OAT400" s="56"/>
      <c r="OAU400" s="56"/>
      <c r="OAV400" s="56"/>
      <c r="OAW400" s="56"/>
      <c r="OAX400" s="56"/>
      <c r="OAY400" s="56"/>
      <c r="OAZ400" s="56"/>
      <c r="OBA400" s="56"/>
      <c r="OBB400" s="56"/>
      <c r="OBC400" s="56"/>
      <c r="OBD400" s="56"/>
      <c r="OBE400" s="56"/>
      <c r="OBF400" s="56"/>
      <c r="OBG400" s="56"/>
      <c r="OBH400" s="56"/>
      <c r="OBI400" s="56"/>
      <c r="OBJ400" s="56"/>
      <c r="OBK400" s="56"/>
      <c r="OBL400" s="56"/>
      <c r="OBM400" s="56"/>
      <c r="OBN400" s="56"/>
      <c r="OBO400" s="56"/>
      <c r="OBP400" s="56"/>
      <c r="OBQ400" s="56"/>
      <c r="OBR400" s="56"/>
      <c r="OBS400" s="56"/>
      <c r="OBT400" s="56"/>
      <c r="OBU400" s="56"/>
      <c r="OBV400" s="56"/>
      <c r="OBW400" s="56"/>
      <c r="OBX400" s="56"/>
      <c r="OBY400" s="56"/>
      <c r="OBZ400" s="56"/>
      <c r="OCA400" s="56"/>
      <c r="OCB400" s="56"/>
      <c r="OCC400" s="56"/>
      <c r="OCD400" s="56"/>
      <c r="OCE400" s="56"/>
      <c r="OCF400" s="56"/>
      <c r="OCG400" s="56"/>
      <c r="OCH400" s="56"/>
      <c r="OCI400" s="56"/>
      <c r="OCJ400" s="56"/>
      <c r="OCK400" s="56"/>
      <c r="OCL400" s="56"/>
      <c r="OCM400" s="56"/>
      <c r="OCN400" s="56"/>
      <c r="OCO400" s="56"/>
      <c r="OCP400" s="56"/>
      <c r="OCQ400" s="56"/>
      <c r="OCR400" s="56"/>
      <c r="OCS400" s="56"/>
      <c r="OCT400" s="56"/>
      <c r="OCU400" s="56"/>
      <c r="OCV400" s="56"/>
      <c r="OCW400" s="56"/>
      <c r="OCX400" s="56"/>
      <c r="OCY400" s="56"/>
      <c r="OCZ400" s="56"/>
      <c r="ODA400" s="56"/>
      <c r="ODB400" s="56"/>
      <c r="ODC400" s="56"/>
      <c r="ODD400" s="56"/>
      <c r="ODE400" s="56"/>
      <c r="ODF400" s="56"/>
      <c r="ODG400" s="56"/>
      <c r="ODH400" s="56"/>
      <c r="ODI400" s="56"/>
      <c r="ODJ400" s="56"/>
      <c r="ODK400" s="56"/>
      <c r="ODL400" s="56"/>
      <c r="ODM400" s="56"/>
      <c r="ODN400" s="56"/>
      <c r="ODO400" s="56"/>
      <c r="ODP400" s="56"/>
      <c r="ODQ400" s="56"/>
      <c r="ODR400" s="56"/>
      <c r="ODS400" s="56"/>
      <c r="ODT400" s="56"/>
      <c r="ODU400" s="56"/>
      <c r="ODV400" s="56"/>
      <c r="ODW400" s="56"/>
      <c r="ODX400" s="56"/>
      <c r="ODY400" s="56"/>
      <c r="ODZ400" s="56"/>
      <c r="OEA400" s="56"/>
      <c r="OEB400" s="56"/>
      <c r="OEC400" s="56"/>
      <c r="OED400" s="56"/>
      <c r="OEE400" s="56"/>
      <c r="OEF400" s="56"/>
      <c r="OEG400" s="56"/>
      <c r="OEH400" s="56"/>
      <c r="OEI400" s="56"/>
      <c r="OEJ400" s="56"/>
      <c r="OEK400" s="56"/>
      <c r="OEL400" s="56"/>
      <c r="OEM400" s="56"/>
      <c r="OEN400" s="56"/>
      <c r="OEO400" s="56"/>
      <c r="OEP400" s="56"/>
      <c r="OEQ400" s="56"/>
      <c r="OER400" s="56"/>
      <c r="OES400" s="56"/>
      <c r="OET400" s="56"/>
      <c r="OEU400" s="56"/>
      <c r="OEV400" s="56"/>
      <c r="OEW400" s="56"/>
      <c r="OEX400" s="56"/>
      <c r="OEY400" s="56"/>
      <c r="OEZ400" s="56"/>
      <c r="OFA400" s="56"/>
      <c r="OFB400" s="56"/>
      <c r="OFC400" s="56"/>
      <c r="OFD400" s="56"/>
      <c r="OFE400" s="56"/>
      <c r="OFF400" s="56"/>
      <c r="OFG400" s="56"/>
      <c r="OFH400" s="56"/>
      <c r="OFI400" s="56"/>
      <c r="OFJ400" s="56"/>
      <c r="OFK400" s="56"/>
      <c r="OFL400" s="56"/>
      <c r="OFM400" s="56"/>
      <c r="OFN400" s="56"/>
      <c r="OFO400" s="56"/>
      <c r="OFP400" s="56"/>
      <c r="OFQ400" s="56"/>
      <c r="OFR400" s="56"/>
      <c r="OFS400" s="56"/>
      <c r="OFT400" s="56"/>
      <c r="OFU400" s="56"/>
      <c r="OFV400" s="56"/>
      <c r="OFW400" s="56"/>
      <c r="OFX400" s="56"/>
      <c r="OFY400" s="56"/>
      <c r="OFZ400" s="56"/>
      <c r="OGA400" s="56"/>
      <c r="OGB400" s="56"/>
      <c r="OGC400" s="56"/>
      <c r="OGD400" s="56"/>
      <c r="OGE400" s="56"/>
      <c r="OGF400" s="56"/>
      <c r="OGG400" s="56"/>
      <c r="OGH400" s="56"/>
      <c r="OGI400" s="56"/>
      <c r="OGJ400" s="56"/>
      <c r="OGK400" s="56"/>
      <c r="OGL400" s="56"/>
      <c r="OGM400" s="56"/>
      <c r="OGN400" s="56"/>
      <c r="OGO400" s="56"/>
      <c r="OGP400" s="56"/>
      <c r="OGQ400" s="56"/>
      <c r="OGR400" s="56"/>
      <c r="OGS400" s="56"/>
      <c r="OGT400" s="56"/>
      <c r="OGU400" s="56"/>
      <c r="OGV400" s="56"/>
      <c r="OGW400" s="56"/>
      <c r="OGX400" s="56"/>
      <c r="OGY400" s="56"/>
      <c r="OGZ400" s="56"/>
      <c r="OHA400" s="56"/>
      <c r="OHB400" s="56"/>
      <c r="OHC400" s="56"/>
      <c r="OHD400" s="56"/>
      <c r="OHE400" s="56"/>
      <c r="OHF400" s="56"/>
      <c r="OHG400" s="56"/>
      <c r="OHH400" s="56"/>
      <c r="OHI400" s="56"/>
      <c r="OHJ400" s="56"/>
      <c r="OHK400" s="56"/>
      <c r="OHL400" s="56"/>
      <c r="OHM400" s="56"/>
      <c r="OHN400" s="56"/>
      <c r="OHO400" s="56"/>
      <c r="OHP400" s="56"/>
      <c r="OHQ400" s="56"/>
      <c r="OHR400" s="56"/>
      <c r="OHS400" s="56"/>
      <c r="OHT400" s="56"/>
      <c r="OHU400" s="56"/>
      <c r="OHV400" s="56"/>
      <c r="OHW400" s="56"/>
      <c r="OHX400" s="56"/>
      <c r="OHY400" s="56"/>
      <c r="OHZ400" s="56"/>
      <c r="OIA400" s="56"/>
      <c r="OIB400" s="56"/>
      <c r="OIC400" s="56"/>
      <c r="OID400" s="56"/>
      <c r="OIE400" s="56"/>
      <c r="OIF400" s="56"/>
      <c r="OIG400" s="56"/>
      <c r="OIH400" s="56"/>
      <c r="OII400" s="56"/>
      <c r="OIJ400" s="56"/>
      <c r="OIK400" s="56"/>
      <c r="OIL400" s="56"/>
      <c r="OIM400" s="56"/>
      <c r="OIN400" s="56"/>
      <c r="OIO400" s="56"/>
      <c r="OIP400" s="56"/>
      <c r="OIQ400" s="56"/>
      <c r="OIR400" s="56"/>
      <c r="OIS400" s="56"/>
      <c r="OIT400" s="56"/>
      <c r="OIU400" s="56"/>
      <c r="OIV400" s="56"/>
      <c r="OIW400" s="56"/>
      <c r="OIX400" s="56"/>
      <c r="OIY400" s="56"/>
      <c r="OIZ400" s="56"/>
      <c r="OJA400" s="56"/>
      <c r="OJB400" s="56"/>
      <c r="OJC400" s="56"/>
      <c r="OJD400" s="56"/>
      <c r="OJE400" s="56"/>
      <c r="OJF400" s="56"/>
      <c r="OJG400" s="56"/>
      <c r="OJH400" s="56"/>
      <c r="OJI400" s="56"/>
      <c r="OJJ400" s="56"/>
      <c r="OJK400" s="56"/>
      <c r="OJL400" s="56"/>
      <c r="OJM400" s="56"/>
      <c r="OJN400" s="56"/>
      <c r="OJO400" s="56"/>
      <c r="OJP400" s="56"/>
      <c r="OJQ400" s="56"/>
      <c r="OJR400" s="56"/>
      <c r="OJS400" s="56"/>
      <c r="OJT400" s="56"/>
      <c r="OJU400" s="56"/>
      <c r="OJV400" s="56"/>
      <c r="OJW400" s="56"/>
      <c r="OJX400" s="56"/>
      <c r="OJY400" s="56"/>
      <c r="OJZ400" s="56"/>
      <c r="OKA400" s="56"/>
      <c r="OKB400" s="56"/>
      <c r="OKC400" s="56"/>
      <c r="OKD400" s="56"/>
      <c r="OKE400" s="56"/>
      <c r="OKF400" s="56"/>
      <c r="OKG400" s="56"/>
      <c r="OKH400" s="56"/>
      <c r="OKI400" s="56"/>
      <c r="OKJ400" s="56"/>
      <c r="OKK400" s="56"/>
      <c r="OKL400" s="56"/>
      <c r="OKM400" s="56"/>
      <c r="OKN400" s="56"/>
      <c r="OKO400" s="56"/>
      <c r="OKP400" s="56"/>
      <c r="OKQ400" s="56"/>
      <c r="OKR400" s="56"/>
      <c r="OKS400" s="56"/>
      <c r="OKT400" s="56"/>
      <c r="OKU400" s="56"/>
      <c r="OKV400" s="56"/>
      <c r="OKW400" s="56"/>
      <c r="OKX400" s="56"/>
      <c r="OKY400" s="56"/>
      <c r="OKZ400" s="56"/>
      <c r="OLA400" s="56"/>
      <c r="OLB400" s="56"/>
      <c r="OLC400" s="56"/>
      <c r="OLD400" s="56"/>
      <c r="OLE400" s="56"/>
      <c r="OLF400" s="56"/>
      <c r="OLG400" s="56"/>
      <c r="OLH400" s="56"/>
      <c r="OLI400" s="56"/>
      <c r="OLJ400" s="56"/>
      <c r="OLK400" s="56"/>
      <c r="OLL400" s="56"/>
      <c r="OLM400" s="56"/>
      <c r="OLN400" s="56"/>
      <c r="OLO400" s="56"/>
      <c r="OLP400" s="56"/>
      <c r="OLQ400" s="56"/>
      <c r="OLR400" s="56"/>
      <c r="OLS400" s="56"/>
      <c r="OLT400" s="56"/>
      <c r="OLU400" s="56"/>
      <c r="OLV400" s="56"/>
      <c r="OLW400" s="56"/>
      <c r="OLX400" s="56"/>
      <c r="OLY400" s="56"/>
      <c r="OLZ400" s="56"/>
      <c r="OMA400" s="56"/>
      <c r="OMB400" s="56"/>
      <c r="OMC400" s="56"/>
      <c r="OMD400" s="56"/>
      <c r="OME400" s="56"/>
      <c r="OMF400" s="56"/>
      <c r="OMG400" s="56"/>
      <c r="OMH400" s="56"/>
      <c r="OMI400" s="56"/>
      <c r="OMJ400" s="56"/>
      <c r="OMK400" s="56"/>
      <c r="OML400" s="56"/>
      <c r="OMM400" s="56"/>
      <c r="OMN400" s="56"/>
      <c r="OMO400" s="56"/>
      <c r="OMP400" s="56"/>
      <c r="OMQ400" s="56"/>
      <c r="OMR400" s="56"/>
      <c r="OMS400" s="56"/>
      <c r="OMT400" s="56"/>
      <c r="OMU400" s="56"/>
      <c r="OMV400" s="56"/>
      <c r="OMW400" s="56"/>
      <c r="OMX400" s="56"/>
      <c r="OMY400" s="56"/>
      <c r="OMZ400" s="56"/>
      <c r="ONA400" s="56"/>
      <c r="ONB400" s="56"/>
      <c r="ONC400" s="56"/>
      <c r="OND400" s="56"/>
      <c r="ONE400" s="56"/>
      <c r="ONF400" s="56"/>
      <c r="ONG400" s="56"/>
      <c r="ONH400" s="56"/>
      <c r="ONI400" s="56"/>
      <c r="ONJ400" s="56"/>
      <c r="ONK400" s="56"/>
      <c r="ONL400" s="56"/>
      <c r="ONM400" s="56"/>
      <c r="ONN400" s="56"/>
      <c r="ONO400" s="56"/>
      <c r="ONP400" s="56"/>
      <c r="ONQ400" s="56"/>
      <c r="ONR400" s="56"/>
      <c r="ONS400" s="56"/>
      <c r="ONT400" s="56"/>
      <c r="ONU400" s="56"/>
      <c r="ONV400" s="56"/>
      <c r="ONW400" s="56"/>
      <c r="ONX400" s="56"/>
      <c r="ONY400" s="56"/>
      <c r="ONZ400" s="56"/>
      <c r="OOA400" s="56"/>
      <c r="OOB400" s="56"/>
      <c r="OOC400" s="56"/>
      <c r="OOD400" s="56"/>
      <c r="OOE400" s="56"/>
      <c r="OOF400" s="56"/>
      <c r="OOG400" s="56"/>
      <c r="OOH400" s="56"/>
      <c r="OOI400" s="56"/>
      <c r="OOJ400" s="56"/>
      <c r="OOK400" s="56"/>
      <c r="OOL400" s="56"/>
      <c r="OOM400" s="56"/>
      <c r="OON400" s="56"/>
      <c r="OOO400" s="56"/>
      <c r="OOP400" s="56"/>
      <c r="OOQ400" s="56"/>
      <c r="OOR400" s="56"/>
      <c r="OOS400" s="56"/>
      <c r="OOT400" s="56"/>
      <c r="OOU400" s="56"/>
      <c r="OOV400" s="56"/>
      <c r="OOW400" s="56"/>
      <c r="OOX400" s="56"/>
      <c r="OOY400" s="56"/>
      <c r="OOZ400" s="56"/>
      <c r="OPA400" s="56"/>
      <c r="OPB400" s="56"/>
      <c r="OPC400" s="56"/>
      <c r="OPD400" s="56"/>
      <c r="OPE400" s="56"/>
      <c r="OPF400" s="56"/>
      <c r="OPG400" s="56"/>
      <c r="OPH400" s="56"/>
      <c r="OPI400" s="56"/>
      <c r="OPJ400" s="56"/>
      <c r="OPK400" s="56"/>
      <c r="OPL400" s="56"/>
      <c r="OPM400" s="56"/>
      <c r="OPN400" s="56"/>
      <c r="OPO400" s="56"/>
      <c r="OPP400" s="56"/>
      <c r="OPQ400" s="56"/>
      <c r="OPR400" s="56"/>
      <c r="OPS400" s="56"/>
      <c r="OPT400" s="56"/>
      <c r="OPU400" s="56"/>
      <c r="OPV400" s="56"/>
      <c r="OPW400" s="56"/>
      <c r="OPX400" s="56"/>
      <c r="OPY400" s="56"/>
      <c r="OPZ400" s="56"/>
      <c r="OQA400" s="56"/>
      <c r="OQB400" s="56"/>
      <c r="OQC400" s="56"/>
      <c r="OQD400" s="56"/>
      <c r="OQE400" s="56"/>
      <c r="OQF400" s="56"/>
      <c r="OQG400" s="56"/>
      <c r="OQH400" s="56"/>
      <c r="OQI400" s="56"/>
      <c r="OQJ400" s="56"/>
      <c r="OQK400" s="56"/>
      <c r="OQL400" s="56"/>
      <c r="OQM400" s="56"/>
      <c r="OQN400" s="56"/>
      <c r="OQO400" s="56"/>
      <c r="OQP400" s="56"/>
      <c r="OQQ400" s="56"/>
      <c r="OQR400" s="56"/>
      <c r="OQS400" s="56"/>
      <c r="OQT400" s="56"/>
      <c r="OQU400" s="56"/>
      <c r="OQV400" s="56"/>
      <c r="OQW400" s="56"/>
      <c r="OQX400" s="56"/>
      <c r="OQY400" s="56"/>
      <c r="OQZ400" s="56"/>
      <c r="ORA400" s="56"/>
      <c r="ORB400" s="56"/>
      <c r="ORC400" s="56"/>
      <c r="ORD400" s="56"/>
      <c r="ORE400" s="56"/>
      <c r="ORF400" s="56"/>
      <c r="ORG400" s="56"/>
      <c r="ORH400" s="56"/>
      <c r="ORI400" s="56"/>
      <c r="ORJ400" s="56"/>
      <c r="ORK400" s="56"/>
      <c r="ORL400" s="56"/>
      <c r="ORM400" s="56"/>
      <c r="ORN400" s="56"/>
      <c r="ORO400" s="56"/>
      <c r="ORP400" s="56"/>
      <c r="ORQ400" s="56"/>
      <c r="ORR400" s="56"/>
      <c r="ORS400" s="56"/>
      <c r="ORT400" s="56"/>
      <c r="ORU400" s="56"/>
      <c r="ORV400" s="56"/>
      <c r="ORW400" s="56"/>
      <c r="ORX400" s="56"/>
      <c r="ORY400" s="56"/>
      <c r="ORZ400" s="56"/>
      <c r="OSA400" s="56"/>
      <c r="OSB400" s="56"/>
      <c r="OSC400" s="56"/>
      <c r="OSD400" s="56"/>
      <c r="OSE400" s="56"/>
      <c r="OSF400" s="56"/>
      <c r="OSG400" s="56"/>
      <c r="OSH400" s="56"/>
      <c r="OSI400" s="56"/>
      <c r="OSJ400" s="56"/>
      <c r="OSK400" s="56"/>
      <c r="OSL400" s="56"/>
      <c r="OSM400" s="56"/>
      <c r="OSN400" s="56"/>
      <c r="OSO400" s="56"/>
      <c r="OSP400" s="56"/>
      <c r="OSQ400" s="56"/>
      <c r="OSR400" s="56"/>
      <c r="OSS400" s="56"/>
      <c r="OST400" s="56"/>
      <c r="OSU400" s="56"/>
      <c r="OSV400" s="56"/>
      <c r="OSW400" s="56"/>
      <c r="OSX400" s="56"/>
      <c r="OSY400" s="56"/>
      <c r="OSZ400" s="56"/>
      <c r="OTA400" s="56"/>
      <c r="OTB400" s="56"/>
      <c r="OTC400" s="56"/>
      <c r="OTD400" s="56"/>
      <c r="OTE400" s="56"/>
      <c r="OTF400" s="56"/>
      <c r="OTG400" s="56"/>
      <c r="OTH400" s="56"/>
      <c r="OTI400" s="56"/>
      <c r="OTJ400" s="56"/>
      <c r="OTK400" s="56"/>
      <c r="OTL400" s="56"/>
      <c r="OTM400" s="56"/>
      <c r="OTN400" s="56"/>
      <c r="OTO400" s="56"/>
      <c r="OTP400" s="56"/>
      <c r="OTQ400" s="56"/>
      <c r="OTR400" s="56"/>
      <c r="OTS400" s="56"/>
      <c r="OTT400" s="56"/>
      <c r="OTU400" s="56"/>
      <c r="OTV400" s="56"/>
      <c r="OTW400" s="56"/>
      <c r="OTX400" s="56"/>
      <c r="OTY400" s="56"/>
      <c r="OTZ400" s="56"/>
      <c r="OUA400" s="56"/>
      <c r="OUB400" s="56"/>
      <c r="OUC400" s="56"/>
      <c r="OUD400" s="56"/>
      <c r="OUE400" s="56"/>
      <c r="OUF400" s="56"/>
      <c r="OUG400" s="56"/>
      <c r="OUH400" s="56"/>
      <c r="OUI400" s="56"/>
      <c r="OUJ400" s="56"/>
      <c r="OUK400" s="56"/>
      <c r="OUL400" s="56"/>
      <c r="OUM400" s="56"/>
      <c r="OUN400" s="56"/>
      <c r="OUO400" s="56"/>
      <c r="OUP400" s="56"/>
      <c r="OUQ400" s="56"/>
      <c r="OUR400" s="56"/>
      <c r="OUS400" s="56"/>
      <c r="OUT400" s="56"/>
      <c r="OUU400" s="56"/>
      <c r="OUV400" s="56"/>
      <c r="OUW400" s="56"/>
      <c r="OUX400" s="56"/>
      <c r="OUY400" s="56"/>
      <c r="OUZ400" s="56"/>
      <c r="OVA400" s="56"/>
      <c r="OVB400" s="56"/>
      <c r="OVC400" s="56"/>
      <c r="OVD400" s="56"/>
      <c r="OVE400" s="56"/>
      <c r="OVF400" s="56"/>
      <c r="OVG400" s="56"/>
      <c r="OVH400" s="56"/>
      <c r="OVI400" s="56"/>
      <c r="OVJ400" s="56"/>
      <c r="OVK400" s="56"/>
      <c r="OVL400" s="56"/>
      <c r="OVM400" s="56"/>
      <c r="OVN400" s="56"/>
      <c r="OVO400" s="56"/>
      <c r="OVP400" s="56"/>
      <c r="OVQ400" s="56"/>
      <c r="OVR400" s="56"/>
      <c r="OVS400" s="56"/>
      <c r="OVT400" s="56"/>
      <c r="OVU400" s="56"/>
      <c r="OVV400" s="56"/>
      <c r="OVW400" s="56"/>
      <c r="OVX400" s="56"/>
      <c r="OVY400" s="56"/>
      <c r="OVZ400" s="56"/>
      <c r="OWA400" s="56"/>
      <c r="OWB400" s="56"/>
      <c r="OWC400" s="56"/>
      <c r="OWD400" s="56"/>
      <c r="OWE400" s="56"/>
      <c r="OWF400" s="56"/>
      <c r="OWG400" s="56"/>
      <c r="OWH400" s="56"/>
      <c r="OWI400" s="56"/>
      <c r="OWJ400" s="56"/>
      <c r="OWK400" s="56"/>
      <c r="OWL400" s="56"/>
      <c r="OWM400" s="56"/>
      <c r="OWN400" s="56"/>
      <c r="OWO400" s="56"/>
      <c r="OWP400" s="56"/>
      <c r="OWQ400" s="56"/>
      <c r="OWR400" s="56"/>
      <c r="OWS400" s="56"/>
      <c r="OWT400" s="56"/>
      <c r="OWU400" s="56"/>
      <c r="OWV400" s="56"/>
      <c r="OWW400" s="56"/>
      <c r="OWX400" s="56"/>
      <c r="OWY400" s="56"/>
      <c r="OWZ400" s="56"/>
      <c r="OXA400" s="56"/>
      <c r="OXB400" s="56"/>
      <c r="OXC400" s="56"/>
      <c r="OXD400" s="56"/>
      <c r="OXE400" s="56"/>
      <c r="OXF400" s="56"/>
      <c r="OXG400" s="56"/>
      <c r="OXH400" s="56"/>
      <c r="OXI400" s="56"/>
      <c r="OXJ400" s="56"/>
      <c r="OXK400" s="56"/>
      <c r="OXL400" s="56"/>
      <c r="OXM400" s="56"/>
      <c r="OXN400" s="56"/>
      <c r="OXO400" s="56"/>
      <c r="OXP400" s="56"/>
      <c r="OXQ400" s="56"/>
      <c r="OXR400" s="56"/>
      <c r="OXS400" s="56"/>
      <c r="OXT400" s="56"/>
      <c r="OXU400" s="56"/>
      <c r="OXV400" s="56"/>
      <c r="OXW400" s="56"/>
      <c r="OXX400" s="56"/>
      <c r="OXY400" s="56"/>
      <c r="OXZ400" s="56"/>
      <c r="OYA400" s="56"/>
      <c r="OYB400" s="56"/>
      <c r="OYC400" s="56"/>
      <c r="OYD400" s="56"/>
      <c r="OYE400" s="56"/>
      <c r="OYF400" s="56"/>
      <c r="OYG400" s="56"/>
      <c r="OYH400" s="56"/>
      <c r="OYI400" s="56"/>
      <c r="OYJ400" s="56"/>
      <c r="OYK400" s="56"/>
      <c r="OYL400" s="56"/>
      <c r="OYM400" s="56"/>
      <c r="OYN400" s="56"/>
      <c r="OYO400" s="56"/>
      <c r="OYP400" s="56"/>
      <c r="OYQ400" s="56"/>
      <c r="OYR400" s="56"/>
      <c r="OYS400" s="56"/>
      <c r="OYT400" s="56"/>
      <c r="OYU400" s="56"/>
      <c r="OYV400" s="56"/>
      <c r="OYW400" s="56"/>
      <c r="OYX400" s="56"/>
      <c r="OYY400" s="56"/>
      <c r="OYZ400" s="56"/>
      <c r="OZA400" s="56"/>
      <c r="OZB400" s="56"/>
      <c r="OZC400" s="56"/>
      <c r="OZD400" s="56"/>
      <c r="OZE400" s="56"/>
      <c r="OZF400" s="56"/>
      <c r="OZG400" s="56"/>
      <c r="OZH400" s="56"/>
      <c r="OZI400" s="56"/>
      <c r="OZJ400" s="56"/>
      <c r="OZK400" s="56"/>
      <c r="OZL400" s="56"/>
      <c r="OZM400" s="56"/>
      <c r="OZN400" s="56"/>
      <c r="OZO400" s="56"/>
      <c r="OZP400" s="56"/>
      <c r="OZQ400" s="56"/>
      <c r="OZR400" s="56"/>
      <c r="OZS400" s="56"/>
      <c r="OZT400" s="56"/>
      <c r="OZU400" s="56"/>
      <c r="OZV400" s="56"/>
      <c r="OZW400" s="56"/>
      <c r="OZX400" s="56"/>
      <c r="OZY400" s="56"/>
      <c r="OZZ400" s="56"/>
      <c r="PAA400" s="56"/>
      <c r="PAB400" s="56"/>
      <c r="PAC400" s="56"/>
      <c r="PAD400" s="56"/>
      <c r="PAE400" s="56"/>
      <c r="PAF400" s="56"/>
      <c r="PAG400" s="56"/>
      <c r="PAH400" s="56"/>
      <c r="PAI400" s="56"/>
      <c r="PAJ400" s="56"/>
      <c r="PAK400" s="56"/>
      <c r="PAL400" s="56"/>
      <c r="PAM400" s="56"/>
      <c r="PAN400" s="56"/>
      <c r="PAO400" s="56"/>
      <c r="PAP400" s="56"/>
      <c r="PAQ400" s="56"/>
      <c r="PAR400" s="56"/>
      <c r="PAS400" s="56"/>
      <c r="PAT400" s="56"/>
      <c r="PAU400" s="56"/>
      <c r="PAV400" s="56"/>
      <c r="PAW400" s="56"/>
      <c r="PAX400" s="56"/>
      <c r="PAY400" s="56"/>
      <c r="PAZ400" s="56"/>
      <c r="PBA400" s="56"/>
      <c r="PBB400" s="56"/>
      <c r="PBC400" s="56"/>
      <c r="PBD400" s="56"/>
      <c r="PBE400" s="56"/>
      <c r="PBF400" s="56"/>
      <c r="PBG400" s="56"/>
      <c r="PBH400" s="56"/>
      <c r="PBI400" s="56"/>
      <c r="PBJ400" s="56"/>
      <c r="PBK400" s="56"/>
      <c r="PBL400" s="56"/>
      <c r="PBM400" s="56"/>
      <c r="PBN400" s="56"/>
      <c r="PBO400" s="56"/>
      <c r="PBP400" s="56"/>
      <c r="PBQ400" s="56"/>
      <c r="PBR400" s="56"/>
      <c r="PBS400" s="56"/>
      <c r="PBT400" s="56"/>
      <c r="PBU400" s="56"/>
      <c r="PBV400" s="56"/>
      <c r="PBW400" s="56"/>
      <c r="PBX400" s="56"/>
      <c r="PBY400" s="56"/>
      <c r="PBZ400" s="56"/>
      <c r="PCA400" s="56"/>
      <c r="PCB400" s="56"/>
      <c r="PCC400" s="56"/>
      <c r="PCD400" s="56"/>
      <c r="PCE400" s="56"/>
      <c r="PCF400" s="56"/>
      <c r="PCG400" s="56"/>
      <c r="PCH400" s="56"/>
      <c r="PCI400" s="56"/>
      <c r="PCJ400" s="56"/>
      <c r="PCK400" s="56"/>
      <c r="PCL400" s="56"/>
      <c r="PCM400" s="56"/>
      <c r="PCN400" s="56"/>
      <c r="PCO400" s="56"/>
      <c r="PCP400" s="56"/>
      <c r="PCQ400" s="56"/>
      <c r="PCR400" s="56"/>
      <c r="PCS400" s="56"/>
      <c r="PCT400" s="56"/>
      <c r="PCU400" s="56"/>
      <c r="PCV400" s="56"/>
      <c r="PCW400" s="56"/>
      <c r="PCX400" s="56"/>
      <c r="PCY400" s="56"/>
      <c r="PCZ400" s="56"/>
      <c r="PDA400" s="56"/>
      <c r="PDB400" s="56"/>
      <c r="PDC400" s="56"/>
      <c r="PDD400" s="56"/>
      <c r="PDE400" s="56"/>
      <c r="PDF400" s="56"/>
      <c r="PDG400" s="56"/>
      <c r="PDH400" s="56"/>
      <c r="PDI400" s="56"/>
      <c r="PDJ400" s="56"/>
      <c r="PDK400" s="56"/>
      <c r="PDL400" s="56"/>
      <c r="PDM400" s="56"/>
      <c r="PDN400" s="56"/>
      <c r="PDO400" s="56"/>
      <c r="PDP400" s="56"/>
      <c r="PDQ400" s="56"/>
      <c r="PDR400" s="56"/>
      <c r="PDS400" s="56"/>
      <c r="PDT400" s="56"/>
      <c r="PDU400" s="56"/>
      <c r="PDV400" s="56"/>
      <c r="PDW400" s="56"/>
      <c r="PDX400" s="56"/>
      <c r="PDY400" s="56"/>
      <c r="PDZ400" s="56"/>
      <c r="PEA400" s="56"/>
      <c r="PEB400" s="56"/>
      <c r="PEC400" s="56"/>
      <c r="PED400" s="56"/>
      <c r="PEE400" s="56"/>
      <c r="PEF400" s="56"/>
      <c r="PEG400" s="56"/>
      <c r="PEH400" s="56"/>
      <c r="PEI400" s="56"/>
      <c r="PEJ400" s="56"/>
      <c r="PEK400" s="56"/>
      <c r="PEL400" s="56"/>
      <c r="PEM400" s="56"/>
      <c r="PEN400" s="56"/>
      <c r="PEO400" s="56"/>
      <c r="PEP400" s="56"/>
      <c r="PEQ400" s="56"/>
      <c r="PER400" s="56"/>
      <c r="PES400" s="56"/>
      <c r="PET400" s="56"/>
      <c r="PEU400" s="56"/>
      <c r="PEV400" s="56"/>
      <c r="PEW400" s="56"/>
      <c r="PEX400" s="56"/>
      <c r="PEY400" s="56"/>
      <c r="PEZ400" s="56"/>
      <c r="PFA400" s="56"/>
      <c r="PFB400" s="56"/>
      <c r="PFC400" s="56"/>
      <c r="PFD400" s="56"/>
      <c r="PFE400" s="56"/>
      <c r="PFF400" s="56"/>
      <c r="PFG400" s="56"/>
      <c r="PFH400" s="56"/>
      <c r="PFI400" s="56"/>
      <c r="PFJ400" s="56"/>
      <c r="PFK400" s="56"/>
      <c r="PFL400" s="56"/>
      <c r="PFM400" s="56"/>
      <c r="PFN400" s="56"/>
      <c r="PFO400" s="56"/>
      <c r="PFP400" s="56"/>
      <c r="PFQ400" s="56"/>
      <c r="PFR400" s="56"/>
      <c r="PFS400" s="56"/>
      <c r="PFT400" s="56"/>
      <c r="PFU400" s="56"/>
      <c r="PFV400" s="56"/>
      <c r="PFW400" s="56"/>
      <c r="PFX400" s="56"/>
      <c r="PFY400" s="56"/>
      <c r="PFZ400" s="56"/>
      <c r="PGA400" s="56"/>
      <c r="PGB400" s="56"/>
      <c r="PGC400" s="56"/>
      <c r="PGD400" s="56"/>
      <c r="PGE400" s="56"/>
      <c r="PGF400" s="56"/>
      <c r="PGG400" s="56"/>
      <c r="PGH400" s="56"/>
      <c r="PGI400" s="56"/>
      <c r="PGJ400" s="56"/>
      <c r="PGK400" s="56"/>
      <c r="PGL400" s="56"/>
      <c r="PGM400" s="56"/>
      <c r="PGN400" s="56"/>
      <c r="PGO400" s="56"/>
      <c r="PGP400" s="56"/>
      <c r="PGQ400" s="56"/>
      <c r="PGR400" s="56"/>
      <c r="PGS400" s="56"/>
      <c r="PGT400" s="56"/>
      <c r="PGU400" s="56"/>
      <c r="PGV400" s="56"/>
      <c r="PGW400" s="56"/>
      <c r="PGX400" s="56"/>
      <c r="PGY400" s="56"/>
      <c r="PGZ400" s="56"/>
      <c r="PHA400" s="56"/>
      <c r="PHB400" s="56"/>
      <c r="PHC400" s="56"/>
      <c r="PHD400" s="56"/>
      <c r="PHE400" s="56"/>
      <c r="PHF400" s="56"/>
      <c r="PHG400" s="56"/>
      <c r="PHH400" s="56"/>
      <c r="PHI400" s="56"/>
      <c r="PHJ400" s="56"/>
      <c r="PHK400" s="56"/>
      <c r="PHL400" s="56"/>
      <c r="PHM400" s="56"/>
      <c r="PHN400" s="56"/>
      <c r="PHO400" s="56"/>
      <c r="PHP400" s="56"/>
      <c r="PHQ400" s="56"/>
      <c r="PHR400" s="56"/>
      <c r="PHS400" s="56"/>
      <c r="PHT400" s="56"/>
      <c r="PHU400" s="56"/>
      <c r="PHV400" s="56"/>
      <c r="PHW400" s="56"/>
      <c r="PHX400" s="56"/>
      <c r="PHY400" s="56"/>
      <c r="PHZ400" s="56"/>
      <c r="PIA400" s="56"/>
      <c r="PIB400" s="56"/>
      <c r="PIC400" s="56"/>
      <c r="PID400" s="56"/>
      <c r="PIE400" s="56"/>
      <c r="PIF400" s="56"/>
      <c r="PIG400" s="56"/>
      <c r="PIH400" s="56"/>
      <c r="PII400" s="56"/>
      <c r="PIJ400" s="56"/>
      <c r="PIK400" s="56"/>
      <c r="PIL400" s="56"/>
      <c r="PIM400" s="56"/>
      <c r="PIN400" s="56"/>
      <c r="PIO400" s="56"/>
      <c r="PIP400" s="56"/>
      <c r="PIQ400" s="56"/>
      <c r="PIR400" s="56"/>
      <c r="PIS400" s="56"/>
      <c r="PIT400" s="56"/>
      <c r="PIU400" s="56"/>
      <c r="PIV400" s="56"/>
      <c r="PIW400" s="56"/>
      <c r="PIX400" s="56"/>
      <c r="PIY400" s="56"/>
      <c r="PIZ400" s="56"/>
      <c r="PJA400" s="56"/>
      <c r="PJB400" s="56"/>
      <c r="PJC400" s="56"/>
      <c r="PJD400" s="56"/>
      <c r="PJE400" s="56"/>
      <c r="PJF400" s="56"/>
      <c r="PJG400" s="56"/>
      <c r="PJH400" s="56"/>
      <c r="PJI400" s="56"/>
      <c r="PJJ400" s="56"/>
      <c r="PJK400" s="56"/>
      <c r="PJL400" s="56"/>
      <c r="PJM400" s="56"/>
      <c r="PJN400" s="56"/>
      <c r="PJO400" s="56"/>
      <c r="PJP400" s="56"/>
      <c r="PJQ400" s="56"/>
      <c r="PJR400" s="56"/>
      <c r="PJS400" s="56"/>
      <c r="PJT400" s="56"/>
      <c r="PJU400" s="56"/>
      <c r="PJV400" s="56"/>
      <c r="PJW400" s="56"/>
      <c r="PJX400" s="56"/>
      <c r="PJY400" s="56"/>
      <c r="PJZ400" s="56"/>
      <c r="PKA400" s="56"/>
      <c r="PKB400" s="56"/>
      <c r="PKC400" s="56"/>
      <c r="PKD400" s="56"/>
      <c r="PKE400" s="56"/>
      <c r="PKF400" s="56"/>
      <c r="PKG400" s="56"/>
      <c r="PKH400" s="56"/>
      <c r="PKI400" s="56"/>
      <c r="PKJ400" s="56"/>
      <c r="PKK400" s="56"/>
      <c r="PKL400" s="56"/>
      <c r="PKM400" s="56"/>
      <c r="PKN400" s="56"/>
      <c r="PKO400" s="56"/>
      <c r="PKP400" s="56"/>
      <c r="PKQ400" s="56"/>
      <c r="PKR400" s="56"/>
      <c r="PKS400" s="56"/>
      <c r="PKT400" s="56"/>
      <c r="PKU400" s="56"/>
      <c r="PKV400" s="56"/>
      <c r="PKW400" s="56"/>
      <c r="PKX400" s="56"/>
      <c r="PKY400" s="56"/>
      <c r="PKZ400" s="56"/>
      <c r="PLA400" s="56"/>
      <c r="PLB400" s="56"/>
      <c r="PLC400" s="56"/>
      <c r="PLD400" s="56"/>
      <c r="PLE400" s="56"/>
      <c r="PLF400" s="56"/>
      <c r="PLG400" s="56"/>
      <c r="PLH400" s="56"/>
      <c r="PLI400" s="56"/>
      <c r="PLJ400" s="56"/>
      <c r="PLK400" s="56"/>
      <c r="PLL400" s="56"/>
      <c r="PLM400" s="56"/>
      <c r="PLN400" s="56"/>
      <c r="PLO400" s="56"/>
      <c r="PLP400" s="56"/>
      <c r="PLQ400" s="56"/>
      <c r="PLR400" s="56"/>
      <c r="PLS400" s="56"/>
      <c r="PLT400" s="56"/>
      <c r="PLU400" s="56"/>
      <c r="PLV400" s="56"/>
      <c r="PLW400" s="56"/>
      <c r="PLX400" s="56"/>
      <c r="PLY400" s="56"/>
      <c r="PLZ400" s="56"/>
      <c r="PMA400" s="56"/>
      <c r="PMB400" s="56"/>
      <c r="PMC400" s="56"/>
      <c r="PMD400" s="56"/>
      <c r="PME400" s="56"/>
      <c r="PMF400" s="56"/>
      <c r="PMG400" s="56"/>
      <c r="PMH400" s="56"/>
      <c r="PMI400" s="56"/>
      <c r="PMJ400" s="56"/>
      <c r="PMK400" s="56"/>
      <c r="PML400" s="56"/>
      <c r="PMM400" s="56"/>
      <c r="PMN400" s="56"/>
      <c r="PMO400" s="56"/>
      <c r="PMP400" s="56"/>
      <c r="PMQ400" s="56"/>
      <c r="PMR400" s="56"/>
      <c r="PMS400" s="56"/>
      <c r="PMT400" s="56"/>
      <c r="PMU400" s="56"/>
      <c r="PMV400" s="56"/>
      <c r="PMW400" s="56"/>
      <c r="PMX400" s="56"/>
      <c r="PMY400" s="56"/>
      <c r="PMZ400" s="56"/>
      <c r="PNA400" s="56"/>
      <c r="PNB400" s="56"/>
      <c r="PNC400" s="56"/>
      <c r="PND400" s="56"/>
      <c r="PNE400" s="56"/>
      <c r="PNF400" s="56"/>
      <c r="PNG400" s="56"/>
      <c r="PNH400" s="56"/>
      <c r="PNI400" s="56"/>
      <c r="PNJ400" s="56"/>
      <c r="PNK400" s="56"/>
      <c r="PNL400" s="56"/>
      <c r="PNM400" s="56"/>
      <c r="PNN400" s="56"/>
      <c r="PNO400" s="56"/>
      <c r="PNP400" s="56"/>
      <c r="PNQ400" s="56"/>
      <c r="PNR400" s="56"/>
      <c r="PNS400" s="56"/>
      <c r="PNT400" s="56"/>
      <c r="PNU400" s="56"/>
      <c r="PNV400" s="56"/>
      <c r="PNW400" s="56"/>
      <c r="PNX400" s="56"/>
      <c r="PNY400" s="56"/>
      <c r="PNZ400" s="56"/>
      <c r="POA400" s="56"/>
      <c r="POB400" s="56"/>
      <c r="POC400" s="56"/>
      <c r="POD400" s="56"/>
      <c r="POE400" s="56"/>
      <c r="POF400" s="56"/>
      <c r="POG400" s="56"/>
      <c r="POH400" s="56"/>
      <c r="POI400" s="56"/>
      <c r="POJ400" s="56"/>
      <c r="POK400" s="56"/>
      <c r="POL400" s="56"/>
      <c r="POM400" s="56"/>
      <c r="PON400" s="56"/>
      <c r="POO400" s="56"/>
      <c r="POP400" s="56"/>
      <c r="POQ400" s="56"/>
      <c r="POR400" s="56"/>
      <c r="POS400" s="56"/>
      <c r="POT400" s="56"/>
      <c r="POU400" s="56"/>
      <c r="POV400" s="56"/>
      <c r="POW400" s="56"/>
      <c r="POX400" s="56"/>
      <c r="POY400" s="56"/>
      <c r="POZ400" s="56"/>
      <c r="PPA400" s="56"/>
      <c r="PPB400" s="56"/>
      <c r="PPC400" s="56"/>
      <c r="PPD400" s="56"/>
      <c r="PPE400" s="56"/>
      <c r="PPF400" s="56"/>
      <c r="PPG400" s="56"/>
      <c r="PPH400" s="56"/>
      <c r="PPI400" s="56"/>
      <c r="PPJ400" s="56"/>
      <c r="PPK400" s="56"/>
      <c r="PPL400" s="56"/>
      <c r="PPM400" s="56"/>
      <c r="PPN400" s="56"/>
      <c r="PPO400" s="56"/>
      <c r="PPP400" s="56"/>
      <c r="PPQ400" s="56"/>
      <c r="PPR400" s="56"/>
      <c r="PPS400" s="56"/>
      <c r="PPT400" s="56"/>
      <c r="PPU400" s="56"/>
      <c r="PPV400" s="56"/>
      <c r="PPW400" s="56"/>
      <c r="PPX400" s="56"/>
      <c r="PPY400" s="56"/>
      <c r="PPZ400" s="56"/>
      <c r="PQA400" s="56"/>
      <c r="PQB400" s="56"/>
      <c r="PQC400" s="56"/>
      <c r="PQD400" s="56"/>
      <c r="PQE400" s="56"/>
      <c r="PQF400" s="56"/>
      <c r="PQG400" s="56"/>
      <c r="PQH400" s="56"/>
      <c r="PQI400" s="56"/>
      <c r="PQJ400" s="56"/>
      <c r="PQK400" s="56"/>
      <c r="PQL400" s="56"/>
      <c r="PQM400" s="56"/>
      <c r="PQN400" s="56"/>
      <c r="PQO400" s="56"/>
      <c r="PQP400" s="56"/>
      <c r="PQQ400" s="56"/>
      <c r="PQR400" s="56"/>
      <c r="PQS400" s="56"/>
      <c r="PQT400" s="56"/>
      <c r="PQU400" s="56"/>
      <c r="PQV400" s="56"/>
      <c r="PQW400" s="56"/>
      <c r="PQX400" s="56"/>
      <c r="PQY400" s="56"/>
      <c r="PQZ400" s="56"/>
      <c r="PRA400" s="56"/>
      <c r="PRB400" s="56"/>
      <c r="PRC400" s="56"/>
      <c r="PRD400" s="56"/>
      <c r="PRE400" s="56"/>
      <c r="PRF400" s="56"/>
      <c r="PRG400" s="56"/>
      <c r="PRH400" s="56"/>
      <c r="PRI400" s="56"/>
      <c r="PRJ400" s="56"/>
      <c r="PRK400" s="56"/>
      <c r="PRL400" s="56"/>
      <c r="PRM400" s="56"/>
      <c r="PRN400" s="56"/>
      <c r="PRO400" s="56"/>
      <c r="PRP400" s="56"/>
      <c r="PRQ400" s="56"/>
      <c r="PRR400" s="56"/>
      <c r="PRS400" s="56"/>
      <c r="PRT400" s="56"/>
      <c r="PRU400" s="56"/>
      <c r="PRV400" s="56"/>
      <c r="PRW400" s="56"/>
      <c r="PRX400" s="56"/>
      <c r="PRY400" s="56"/>
      <c r="PRZ400" s="56"/>
      <c r="PSA400" s="56"/>
      <c r="PSB400" s="56"/>
      <c r="PSC400" s="56"/>
      <c r="PSD400" s="56"/>
      <c r="PSE400" s="56"/>
      <c r="PSF400" s="56"/>
      <c r="PSG400" s="56"/>
      <c r="PSH400" s="56"/>
      <c r="PSI400" s="56"/>
      <c r="PSJ400" s="56"/>
      <c r="PSK400" s="56"/>
      <c r="PSL400" s="56"/>
      <c r="PSM400" s="56"/>
      <c r="PSN400" s="56"/>
      <c r="PSO400" s="56"/>
      <c r="PSP400" s="56"/>
      <c r="PSQ400" s="56"/>
      <c r="PSR400" s="56"/>
      <c r="PSS400" s="56"/>
      <c r="PST400" s="56"/>
      <c r="PSU400" s="56"/>
      <c r="PSV400" s="56"/>
      <c r="PSW400" s="56"/>
      <c r="PSX400" s="56"/>
      <c r="PSY400" s="56"/>
      <c r="PSZ400" s="56"/>
      <c r="PTA400" s="56"/>
      <c r="PTB400" s="56"/>
      <c r="PTC400" s="56"/>
      <c r="PTD400" s="56"/>
      <c r="PTE400" s="56"/>
      <c r="PTF400" s="56"/>
      <c r="PTG400" s="56"/>
      <c r="PTH400" s="56"/>
      <c r="PTI400" s="56"/>
      <c r="PTJ400" s="56"/>
      <c r="PTK400" s="56"/>
      <c r="PTL400" s="56"/>
      <c r="PTM400" s="56"/>
      <c r="PTN400" s="56"/>
      <c r="PTO400" s="56"/>
      <c r="PTP400" s="56"/>
      <c r="PTQ400" s="56"/>
      <c r="PTR400" s="56"/>
      <c r="PTS400" s="56"/>
      <c r="PTT400" s="56"/>
      <c r="PTU400" s="56"/>
      <c r="PTV400" s="56"/>
      <c r="PTW400" s="56"/>
      <c r="PTX400" s="56"/>
      <c r="PTY400" s="56"/>
      <c r="PTZ400" s="56"/>
      <c r="PUA400" s="56"/>
      <c r="PUB400" s="56"/>
      <c r="PUC400" s="56"/>
      <c r="PUD400" s="56"/>
      <c r="PUE400" s="56"/>
      <c r="PUF400" s="56"/>
      <c r="PUG400" s="56"/>
      <c r="PUH400" s="56"/>
      <c r="PUI400" s="56"/>
      <c r="PUJ400" s="56"/>
      <c r="PUK400" s="56"/>
      <c r="PUL400" s="56"/>
      <c r="PUM400" s="56"/>
      <c r="PUN400" s="56"/>
      <c r="PUO400" s="56"/>
      <c r="PUP400" s="56"/>
      <c r="PUQ400" s="56"/>
      <c r="PUR400" s="56"/>
      <c r="PUS400" s="56"/>
      <c r="PUT400" s="56"/>
      <c r="PUU400" s="56"/>
      <c r="PUV400" s="56"/>
      <c r="PUW400" s="56"/>
      <c r="PUX400" s="56"/>
      <c r="PUY400" s="56"/>
      <c r="PUZ400" s="56"/>
      <c r="PVA400" s="56"/>
      <c r="PVB400" s="56"/>
      <c r="PVC400" s="56"/>
      <c r="PVD400" s="56"/>
      <c r="PVE400" s="56"/>
      <c r="PVF400" s="56"/>
      <c r="PVG400" s="56"/>
      <c r="PVH400" s="56"/>
      <c r="PVI400" s="56"/>
      <c r="PVJ400" s="56"/>
      <c r="PVK400" s="56"/>
      <c r="PVL400" s="56"/>
      <c r="PVM400" s="56"/>
      <c r="PVN400" s="56"/>
      <c r="PVO400" s="56"/>
      <c r="PVP400" s="56"/>
      <c r="PVQ400" s="56"/>
      <c r="PVR400" s="56"/>
      <c r="PVS400" s="56"/>
      <c r="PVT400" s="56"/>
      <c r="PVU400" s="56"/>
      <c r="PVV400" s="56"/>
      <c r="PVW400" s="56"/>
      <c r="PVX400" s="56"/>
      <c r="PVY400" s="56"/>
      <c r="PVZ400" s="56"/>
      <c r="PWA400" s="56"/>
      <c r="PWB400" s="56"/>
      <c r="PWC400" s="56"/>
      <c r="PWD400" s="56"/>
      <c r="PWE400" s="56"/>
      <c r="PWF400" s="56"/>
      <c r="PWG400" s="56"/>
      <c r="PWH400" s="56"/>
      <c r="PWI400" s="56"/>
      <c r="PWJ400" s="56"/>
      <c r="PWK400" s="56"/>
      <c r="PWL400" s="56"/>
      <c r="PWM400" s="56"/>
      <c r="PWN400" s="56"/>
      <c r="PWO400" s="56"/>
      <c r="PWP400" s="56"/>
      <c r="PWQ400" s="56"/>
      <c r="PWR400" s="56"/>
      <c r="PWS400" s="56"/>
      <c r="PWT400" s="56"/>
      <c r="PWU400" s="56"/>
      <c r="PWV400" s="56"/>
      <c r="PWW400" s="56"/>
      <c r="PWX400" s="56"/>
      <c r="PWY400" s="56"/>
      <c r="PWZ400" s="56"/>
      <c r="PXA400" s="56"/>
      <c r="PXB400" s="56"/>
      <c r="PXC400" s="56"/>
      <c r="PXD400" s="56"/>
      <c r="PXE400" s="56"/>
      <c r="PXF400" s="56"/>
      <c r="PXG400" s="56"/>
      <c r="PXH400" s="56"/>
      <c r="PXI400" s="56"/>
      <c r="PXJ400" s="56"/>
      <c r="PXK400" s="56"/>
      <c r="PXL400" s="56"/>
      <c r="PXM400" s="56"/>
      <c r="PXN400" s="56"/>
      <c r="PXO400" s="56"/>
      <c r="PXP400" s="56"/>
      <c r="PXQ400" s="56"/>
      <c r="PXR400" s="56"/>
      <c r="PXS400" s="56"/>
      <c r="PXT400" s="56"/>
      <c r="PXU400" s="56"/>
      <c r="PXV400" s="56"/>
      <c r="PXW400" s="56"/>
      <c r="PXX400" s="56"/>
      <c r="PXY400" s="56"/>
      <c r="PXZ400" s="56"/>
      <c r="PYA400" s="56"/>
      <c r="PYB400" s="56"/>
      <c r="PYC400" s="56"/>
      <c r="PYD400" s="56"/>
      <c r="PYE400" s="56"/>
      <c r="PYF400" s="56"/>
      <c r="PYG400" s="56"/>
      <c r="PYH400" s="56"/>
      <c r="PYI400" s="56"/>
      <c r="PYJ400" s="56"/>
      <c r="PYK400" s="56"/>
      <c r="PYL400" s="56"/>
      <c r="PYM400" s="56"/>
      <c r="PYN400" s="56"/>
      <c r="PYO400" s="56"/>
      <c r="PYP400" s="56"/>
      <c r="PYQ400" s="56"/>
      <c r="PYR400" s="56"/>
      <c r="PYS400" s="56"/>
      <c r="PYT400" s="56"/>
      <c r="PYU400" s="56"/>
      <c r="PYV400" s="56"/>
      <c r="PYW400" s="56"/>
      <c r="PYX400" s="56"/>
      <c r="PYY400" s="56"/>
      <c r="PYZ400" s="56"/>
      <c r="PZA400" s="56"/>
      <c r="PZB400" s="56"/>
      <c r="PZC400" s="56"/>
      <c r="PZD400" s="56"/>
      <c r="PZE400" s="56"/>
      <c r="PZF400" s="56"/>
      <c r="PZG400" s="56"/>
      <c r="PZH400" s="56"/>
      <c r="PZI400" s="56"/>
      <c r="PZJ400" s="56"/>
      <c r="PZK400" s="56"/>
      <c r="PZL400" s="56"/>
      <c r="PZM400" s="56"/>
      <c r="PZN400" s="56"/>
      <c r="PZO400" s="56"/>
      <c r="PZP400" s="56"/>
      <c r="PZQ400" s="56"/>
      <c r="PZR400" s="56"/>
      <c r="PZS400" s="56"/>
      <c r="PZT400" s="56"/>
      <c r="PZU400" s="56"/>
      <c r="PZV400" s="56"/>
      <c r="PZW400" s="56"/>
      <c r="PZX400" s="56"/>
      <c r="PZY400" s="56"/>
      <c r="PZZ400" s="56"/>
      <c r="QAA400" s="56"/>
      <c r="QAB400" s="56"/>
      <c r="QAC400" s="56"/>
      <c r="QAD400" s="56"/>
      <c r="QAE400" s="56"/>
      <c r="QAF400" s="56"/>
      <c r="QAG400" s="56"/>
      <c r="QAH400" s="56"/>
      <c r="QAI400" s="56"/>
      <c r="QAJ400" s="56"/>
      <c r="QAK400" s="56"/>
      <c r="QAL400" s="56"/>
      <c r="QAM400" s="56"/>
      <c r="QAN400" s="56"/>
      <c r="QAO400" s="56"/>
      <c r="QAP400" s="56"/>
      <c r="QAQ400" s="56"/>
      <c r="QAR400" s="56"/>
      <c r="QAS400" s="56"/>
      <c r="QAT400" s="56"/>
      <c r="QAU400" s="56"/>
      <c r="QAV400" s="56"/>
      <c r="QAW400" s="56"/>
      <c r="QAX400" s="56"/>
      <c r="QAY400" s="56"/>
      <c r="QAZ400" s="56"/>
      <c r="QBA400" s="56"/>
      <c r="QBB400" s="56"/>
      <c r="QBC400" s="56"/>
      <c r="QBD400" s="56"/>
      <c r="QBE400" s="56"/>
      <c r="QBF400" s="56"/>
      <c r="QBG400" s="56"/>
      <c r="QBH400" s="56"/>
      <c r="QBI400" s="56"/>
      <c r="QBJ400" s="56"/>
      <c r="QBK400" s="56"/>
      <c r="QBL400" s="56"/>
      <c r="QBM400" s="56"/>
      <c r="QBN400" s="56"/>
      <c r="QBO400" s="56"/>
      <c r="QBP400" s="56"/>
      <c r="QBQ400" s="56"/>
      <c r="QBR400" s="56"/>
      <c r="QBS400" s="56"/>
      <c r="QBT400" s="56"/>
      <c r="QBU400" s="56"/>
      <c r="QBV400" s="56"/>
      <c r="QBW400" s="56"/>
      <c r="QBX400" s="56"/>
      <c r="QBY400" s="56"/>
      <c r="QBZ400" s="56"/>
      <c r="QCA400" s="56"/>
      <c r="QCB400" s="56"/>
      <c r="QCC400" s="56"/>
      <c r="QCD400" s="56"/>
      <c r="QCE400" s="56"/>
      <c r="QCF400" s="56"/>
      <c r="QCG400" s="56"/>
      <c r="QCH400" s="56"/>
      <c r="QCI400" s="56"/>
      <c r="QCJ400" s="56"/>
      <c r="QCK400" s="56"/>
      <c r="QCL400" s="56"/>
      <c r="QCM400" s="56"/>
      <c r="QCN400" s="56"/>
      <c r="QCO400" s="56"/>
      <c r="QCP400" s="56"/>
      <c r="QCQ400" s="56"/>
      <c r="QCR400" s="56"/>
      <c r="QCS400" s="56"/>
      <c r="QCT400" s="56"/>
      <c r="QCU400" s="56"/>
      <c r="QCV400" s="56"/>
      <c r="QCW400" s="56"/>
      <c r="QCX400" s="56"/>
      <c r="QCY400" s="56"/>
      <c r="QCZ400" s="56"/>
      <c r="QDA400" s="56"/>
      <c r="QDB400" s="56"/>
      <c r="QDC400" s="56"/>
      <c r="QDD400" s="56"/>
      <c r="QDE400" s="56"/>
      <c r="QDF400" s="56"/>
      <c r="QDG400" s="56"/>
      <c r="QDH400" s="56"/>
      <c r="QDI400" s="56"/>
      <c r="QDJ400" s="56"/>
      <c r="QDK400" s="56"/>
      <c r="QDL400" s="56"/>
      <c r="QDM400" s="56"/>
      <c r="QDN400" s="56"/>
      <c r="QDO400" s="56"/>
      <c r="QDP400" s="56"/>
      <c r="QDQ400" s="56"/>
      <c r="QDR400" s="56"/>
      <c r="QDS400" s="56"/>
      <c r="QDT400" s="56"/>
      <c r="QDU400" s="56"/>
      <c r="QDV400" s="56"/>
      <c r="QDW400" s="56"/>
      <c r="QDX400" s="56"/>
      <c r="QDY400" s="56"/>
      <c r="QDZ400" s="56"/>
      <c r="QEA400" s="56"/>
      <c r="QEB400" s="56"/>
      <c r="QEC400" s="56"/>
      <c r="QED400" s="56"/>
      <c r="QEE400" s="56"/>
      <c r="QEF400" s="56"/>
      <c r="QEG400" s="56"/>
      <c r="QEH400" s="56"/>
      <c r="QEI400" s="56"/>
      <c r="QEJ400" s="56"/>
      <c r="QEK400" s="56"/>
      <c r="QEL400" s="56"/>
      <c r="QEM400" s="56"/>
      <c r="QEN400" s="56"/>
      <c r="QEO400" s="56"/>
      <c r="QEP400" s="56"/>
      <c r="QEQ400" s="56"/>
      <c r="QER400" s="56"/>
      <c r="QES400" s="56"/>
      <c r="QET400" s="56"/>
      <c r="QEU400" s="56"/>
      <c r="QEV400" s="56"/>
      <c r="QEW400" s="56"/>
      <c r="QEX400" s="56"/>
      <c r="QEY400" s="56"/>
      <c r="QEZ400" s="56"/>
      <c r="QFA400" s="56"/>
      <c r="QFB400" s="56"/>
      <c r="QFC400" s="56"/>
      <c r="QFD400" s="56"/>
      <c r="QFE400" s="56"/>
      <c r="QFF400" s="56"/>
      <c r="QFG400" s="56"/>
      <c r="QFH400" s="56"/>
      <c r="QFI400" s="56"/>
      <c r="QFJ400" s="56"/>
      <c r="QFK400" s="56"/>
      <c r="QFL400" s="56"/>
      <c r="QFM400" s="56"/>
      <c r="QFN400" s="56"/>
      <c r="QFO400" s="56"/>
      <c r="QFP400" s="56"/>
      <c r="QFQ400" s="56"/>
      <c r="QFR400" s="56"/>
      <c r="QFS400" s="56"/>
      <c r="QFT400" s="56"/>
      <c r="QFU400" s="56"/>
      <c r="QFV400" s="56"/>
      <c r="QFW400" s="56"/>
      <c r="QFX400" s="56"/>
      <c r="QFY400" s="56"/>
      <c r="QFZ400" s="56"/>
      <c r="QGA400" s="56"/>
      <c r="QGB400" s="56"/>
      <c r="QGC400" s="56"/>
      <c r="QGD400" s="56"/>
      <c r="QGE400" s="56"/>
      <c r="QGF400" s="56"/>
      <c r="QGG400" s="56"/>
      <c r="QGH400" s="56"/>
      <c r="QGI400" s="56"/>
      <c r="QGJ400" s="56"/>
      <c r="QGK400" s="56"/>
      <c r="QGL400" s="56"/>
      <c r="QGM400" s="56"/>
      <c r="QGN400" s="56"/>
      <c r="QGO400" s="56"/>
      <c r="QGP400" s="56"/>
      <c r="QGQ400" s="56"/>
      <c r="QGR400" s="56"/>
      <c r="QGS400" s="56"/>
      <c r="QGT400" s="56"/>
      <c r="QGU400" s="56"/>
      <c r="QGV400" s="56"/>
      <c r="QGW400" s="56"/>
      <c r="QGX400" s="56"/>
      <c r="QGY400" s="56"/>
      <c r="QGZ400" s="56"/>
      <c r="QHA400" s="56"/>
      <c r="QHB400" s="56"/>
      <c r="QHC400" s="56"/>
      <c r="QHD400" s="56"/>
      <c r="QHE400" s="56"/>
      <c r="QHF400" s="56"/>
      <c r="QHG400" s="56"/>
      <c r="QHH400" s="56"/>
      <c r="QHI400" s="56"/>
      <c r="QHJ400" s="56"/>
      <c r="QHK400" s="56"/>
      <c r="QHL400" s="56"/>
      <c r="QHM400" s="56"/>
      <c r="QHN400" s="56"/>
      <c r="QHO400" s="56"/>
      <c r="QHP400" s="56"/>
      <c r="QHQ400" s="56"/>
      <c r="QHR400" s="56"/>
      <c r="QHS400" s="56"/>
      <c r="QHT400" s="56"/>
      <c r="QHU400" s="56"/>
      <c r="QHV400" s="56"/>
      <c r="QHW400" s="56"/>
      <c r="QHX400" s="56"/>
      <c r="QHY400" s="56"/>
      <c r="QHZ400" s="56"/>
      <c r="QIA400" s="56"/>
      <c r="QIB400" s="56"/>
      <c r="QIC400" s="56"/>
      <c r="QID400" s="56"/>
      <c r="QIE400" s="56"/>
      <c r="QIF400" s="56"/>
      <c r="QIG400" s="56"/>
      <c r="QIH400" s="56"/>
      <c r="QII400" s="56"/>
      <c r="QIJ400" s="56"/>
      <c r="QIK400" s="56"/>
      <c r="QIL400" s="56"/>
      <c r="QIM400" s="56"/>
      <c r="QIN400" s="56"/>
      <c r="QIO400" s="56"/>
      <c r="QIP400" s="56"/>
      <c r="QIQ400" s="56"/>
      <c r="QIR400" s="56"/>
      <c r="QIS400" s="56"/>
      <c r="QIT400" s="56"/>
      <c r="QIU400" s="56"/>
      <c r="QIV400" s="56"/>
      <c r="QIW400" s="56"/>
      <c r="QIX400" s="56"/>
      <c r="QIY400" s="56"/>
      <c r="QIZ400" s="56"/>
      <c r="QJA400" s="56"/>
      <c r="QJB400" s="56"/>
      <c r="QJC400" s="56"/>
      <c r="QJD400" s="56"/>
      <c r="QJE400" s="56"/>
      <c r="QJF400" s="56"/>
      <c r="QJG400" s="56"/>
      <c r="QJH400" s="56"/>
      <c r="QJI400" s="56"/>
      <c r="QJJ400" s="56"/>
      <c r="QJK400" s="56"/>
      <c r="QJL400" s="56"/>
      <c r="QJM400" s="56"/>
      <c r="QJN400" s="56"/>
      <c r="QJO400" s="56"/>
      <c r="QJP400" s="56"/>
      <c r="QJQ400" s="56"/>
      <c r="QJR400" s="56"/>
      <c r="QJS400" s="56"/>
      <c r="QJT400" s="56"/>
      <c r="QJU400" s="56"/>
      <c r="QJV400" s="56"/>
      <c r="QJW400" s="56"/>
      <c r="QJX400" s="56"/>
      <c r="QJY400" s="56"/>
      <c r="QJZ400" s="56"/>
      <c r="QKA400" s="56"/>
      <c r="QKB400" s="56"/>
      <c r="QKC400" s="56"/>
      <c r="QKD400" s="56"/>
      <c r="QKE400" s="56"/>
      <c r="QKF400" s="56"/>
      <c r="QKG400" s="56"/>
      <c r="QKH400" s="56"/>
      <c r="QKI400" s="56"/>
      <c r="QKJ400" s="56"/>
      <c r="QKK400" s="56"/>
      <c r="QKL400" s="56"/>
      <c r="QKM400" s="56"/>
      <c r="QKN400" s="56"/>
      <c r="QKO400" s="56"/>
      <c r="QKP400" s="56"/>
      <c r="QKQ400" s="56"/>
      <c r="QKR400" s="56"/>
      <c r="QKS400" s="56"/>
      <c r="QKT400" s="56"/>
      <c r="QKU400" s="56"/>
      <c r="QKV400" s="56"/>
      <c r="QKW400" s="56"/>
      <c r="QKX400" s="56"/>
      <c r="QKY400" s="56"/>
      <c r="QKZ400" s="56"/>
      <c r="QLA400" s="56"/>
      <c r="QLB400" s="56"/>
      <c r="QLC400" s="56"/>
      <c r="QLD400" s="56"/>
      <c r="QLE400" s="56"/>
      <c r="QLF400" s="56"/>
      <c r="QLG400" s="56"/>
      <c r="QLH400" s="56"/>
      <c r="QLI400" s="56"/>
      <c r="QLJ400" s="56"/>
      <c r="QLK400" s="56"/>
      <c r="QLL400" s="56"/>
      <c r="QLM400" s="56"/>
      <c r="QLN400" s="56"/>
      <c r="QLO400" s="56"/>
      <c r="QLP400" s="56"/>
      <c r="QLQ400" s="56"/>
      <c r="QLR400" s="56"/>
      <c r="QLS400" s="56"/>
      <c r="QLT400" s="56"/>
      <c r="QLU400" s="56"/>
      <c r="QLV400" s="56"/>
      <c r="QLW400" s="56"/>
      <c r="QLX400" s="56"/>
      <c r="QLY400" s="56"/>
      <c r="QLZ400" s="56"/>
      <c r="QMA400" s="56"/>
      <c r="QMB400" s="56"/>
      <c r="QMC400" s="56"/>
      <c r="QMD400" s="56"/>
      <c r="QME400" s="56"/>
      <c r="QMF400" s="56"/>
      <c r="QMG400" s="56"/>
      <c r="QMH400" s="56"/>
      <c r="QMI400" s="56"/>
      <c r="QMJ400" s="56"/>
      <c r="QMK400" s="56"/>
      <c r="QML400" s="56"/>
      <c r="QMM400" s="56"/>
      <c r="QMN400" s="56"/>
      <c r="QMO400" s="56"/>
      <c r="QMP400" s="56"/>
      <c r="QMQ400" s="56"/>
      <c r="QMR400" s="56"/>
      <c r="QMS400" s="56"/>
      <c r="QMT400" s="56"/>
      <c r="QMU400" s="56"/>
      <c r="QMV400" s="56"/>
      <c r="QMW400" s="56"/>
      <c r="QMX400" s="56"/>
      <c r="QMY400" s="56"/>
      <c r="QMZ400" s="56"/>
      <c r="QNA400" s="56"/>
      <c r="QNB400" s="56"/>
      <c r="QNC400" s="56"/>
      <c r="QND400" s="56"/>
      <c r="QNE400" s="56"/>
      <c r="QNF400" s="56"/>
      <c r="QNG400" s="56"/>
      <c r="QNH400" s="56"/>
      <c r="QNI400" s="56"/>
      <c r="QNJ400" s="56"/>
      <c r="QNK400" s="56"/>
      <c r="QNL400" s="56"/>
      <c r="QNM400" s="56"/>
      <c r="QNN400" s="56"/>
      <c r="QNO400" s="56"/>
      <c r="QNP400" s="56"/>
      <c r="QNQ400" s="56"/>
      <c r="QNR400" s="56"/>
      <c r="QNS400" s="56"/>
      <c r="QNT400" s="56"/>
      <c r="QNU400" s="56"/>
      <c r="QNV400" s="56"/>
      <c r="QNW400" s="56"/>
      <c r="QNX400" s="56"/>
      <c r="QNY400" s="56"/>
      <c r="QNZ400" s="56"/>
      <c r="QOA400" s="56"/>
      <c r="QOB400" s="56"/>
      <c r="QOC400" s="56"/>
      <c r="QOD400" s="56"/>
      <c r="QOE400" s="56"/>
      <c r="QOF400" s="56"/>
      <c r="QOG400" s="56"/>
      <c r="QOH400" s="56"/>
      <c r="QOI400" s="56"/>
      <c r="QOJ400" s="56"/>
      <c r="QOK400" s="56"/>
      <c r="QOL400" s="56"/>
      <c r="QOM400" s="56"/>
      <c r="QON400" s="56"/>
      <c r="QOO400" s="56"/>
      <c r="QOP400" s="56"/>
      <c r="QOQ400" s="56"/>
      <c r="QOR400" s="56"/>
      <c r="QOS400" s="56"/>
      <c r="QOT400" s="56"/>
      <c r="QOU400" s="56"/>
      <c r="QOV400" s="56"/>
      <c r="QOW400" s="56"/>
      <c r="QOX400" s="56"/>
      <c r="QOY400" s="56"/>
      <c r="QOZ400" s="56"/>
      <c r="QPA400" s="56"/>
      <c r="QPB400" s="56"/>
      <c r="QPC400" s="56"/>
      <c r="QPD400" s="56"/>
      <c r="QPE400" s="56"/>
      <c r="QPF400" s="56"/>
      <c r="QPG400" s="56"/>
      <c r="QPH400" s="56"/>
      <c r="QPI400" s="56"/>
      <c r="QPJ400" s="56"/>
      <c r="QPK400" s="56"/>
      <c r="QPL400" s="56"/>
      <c r="QPM400" s="56"/>
      <c r="QPN400" s="56"/>
      <c r="QPO400" s="56"/>
      <c r="QPP400" s="56"/>
      <c r="QPQ400" s="56"/>
      <c r="QPR400" s="56"/>
      <c r="QPS400" s="56"/>
      <c r="QPT400" s="56"/>
      <c r="QPU400" s="56"/>
      <c r="QPV400" s="56"/>
      <c r="QPW400" s="56"/>
      <c r="QPX400" s="56"/>
      <c r="QPY400" s="56"/>
      <c r="QPZ400" s="56"/>
      <c r="QQA400" s="56"/>
      <c r="QQB400" s="56"/>
      <c r="QQC400" s="56"/>
      <c r="QQD400" s="56"/>
      <c r="QQE400" s="56"/>
      <c r="QQF400" s="56"/>
      <c r="QQG400" s="56"/>
      <c r="QQH400" s="56"/>
      <c r="QQI400" s="56"/>
      <c r="QQJ400" s="56"/>
      <c r="QQK400" s="56"/>
      <c r="QQL400" s="56"/>
      <c r="QQM400" s="56"/>
      <c r="QQN400" s="56"/>
      <c r="QQO400" s="56"/>
      <c r="QQP400" s="56"/>
      <c r="QQQ400" s="56"/>
      <c r="QQR400" s="56"/>
      <c r="QQS400" s="56"/>
      <c r="QQT400" s="56"/>
      <c r="QQU400" s="56"/>
      <c r="QQV400" s="56"/>
      <c r="QQW400" s="56"/>
      <c r="QQX400" s="56"/>
      <c r="QQY400" s="56"/>
      <c r="QQZ400" s="56"/>
      <c r="QRA400" s="56"/>
      <c r="QRB400" s="56"/>
      <c r="QRC400" s="56"/>
      <c r="QRD400" s="56"/>
      <c r="QRE400" s="56"/>
      <c r="QRF400" s="56"/>
      <c r="QRG400" s="56"/>
      <c r="QRH400" s="56"/>
      <c r="QRI400" s="56"/>
      <c r="QRJ400" s="56"/>
      <c r="QRK400" s="56"/>
      <c r="QRL400" s="56"/>
      <c r="QRM400" s="56"/>
      <c r="QRN400" s="56"/>
      <c r="QRO400" s="56"/>
      <c r="QRP400" s="56"/>
      <c r="QRQ400" s="56"/>
      <c r="QRR400" s="56"/>
      <c r="QRS400" s="56"/>
      <c r="QRT400" s="56"/>
      <c r="QRU400" s="56"/>
      <c r="QRV400" s="56"/>
      <c r="QRW400" s="56"/>
      <c r="QRX400" s="56"/>
      <c r="QRY400" s="56"/>
      <c r="QRZ400" s="56"/>
      <c r="QSA400" s="56"/>
      <c r="QSB400" s="56"/>
      <c r="QSC400" s="56"/>
      <c r="QSD400" s="56"/>
      <c r="QSE400" s="56"/>
      <c r="QSF400" s="56"/>
      <c r="QSG400" s="56"/>
      <c r="QSH400" s="56"/>
      <c r="QSI400" s="56"/>
      <c r="QSJ400" s="56"/>
      <c r="QSK400" s="56"/>
      <c r="QSL400" s="56"/>
      <c r="QSM400" s="56"/>
      <c r="QSN400" s="56"/>
      <c r="QSO400" s="56"/>
      <c r="QSP400" s="56"/>
      <c r="QSQ400" s="56"/>
      <c r="QSR400" s="56"/>
      <c r="QSS400" s="56"/>
      <c r="QST400" s="56"/>
      <c r="QSU400" s="56"/>
      <c r="QSV400" s="56"/>
      <c r="QSW400" s="56"/>
      <c r="QSX400" s="56"/>
      <c r="QSY400" s="56"/>
      <c r="QSZ400" s="56"/>
      <c r="QTA400" s="56"/>
      <c r="QTB400" s="56"/>
      <c r="QTC400" s="56"/>
      <c r="QTD400" s="56"/>
      <c r="QTE400" s="56"/>
      <c r="QTF400" s="56"/>
      <c r="QTG400" s="56"/>
      <c r="QTH400" s="56"/>
      <c r="QTI400" s="56"/>
      <c r="QTJ400" s="56"/>
      <c r="QTK400" s="56"/>
      <c r="QTL400" s="56"/>
      <c r="QTM400" s="56"/>
      <c r="QTN400" s="56"/>
      <c r="QTO400" s="56"/>
      <c r="QTP400" s="56"/>
      <c r="QTQ400" s="56"/>
      <c r="QTR400" s="56"/>
      <c r="QTS400" s="56"/>
      <c r="QTT400" s="56"/>
      <c r="QTU400" s="56"/>
      <c r="QTV400" s="56"/>
      <c r="QTW400" s="56"/>
      <c r="QTX400" s="56"/>
      <c r="QTY400" s="56"/>
      <c r="QTZ400" s="56"/>
      <c r="QUA400" s="56"/>
      <c r="QUB400" s="56"/>
      <c r="QUC400" s="56"/>
      <c r="QUD400" s="56"/>
      <c r="QUE400" s="56"/>
      <c r="QUF400" s="56"/>
      <c r="QUG400" s="56"/>
      <c r="QUH400" s="56"/>
      <c r="QUI400" s="56"/>
      <c r="QUJ400" s="56"/>
      <c r="QUK400" s="56"/>
      <c r="QUL400" s="56"/>
      <c r="QUM400" s="56"/>
      <c r="QUN400" s="56"/>
      <c r="QUO400" s="56"/>
      <c r="QUP400" s="56"/>
      <c r="QUQ400" s="56"/>
      <c r="QUR400" s="56"/>
      <c r="QUS400" s="56"/>
      <c r="QUT400" s="56"/>
      <c r="QUU400" s="56"/>
      <c r="QUV400" s="56"/>
      <c r="QUW400" s="56"/>
      <c r="QUX400" s="56"/>
      <c r="QUY400" s="56"/>
      <c r="QUZ400" s="56"/>
      <c r="QVA400" s="56"/>
      <c r="QVB400" s="56"/>
      <c r="QVC400" s="56"/>
      <c r="QVD400" s="56"/>
      <c r="QVE400" s="56"/>
      <c r="QVF400" s="56"/>
      <c r="QVG400" s="56"/>
      <c r="QVH400" s="56"/>
      <c r="QVI400" s="56"/>
      <c r="QVJ400" s="56"/>
      <c r="QVK400" s="56"/>
      <c r="QVL400" s="56"/>
      <c r="QVM400" s="56"/>
      <c r="QVN400" s="56"/>
      <c r="QVO400" s="56"/>
      <c r="QVP400" s="56"/>
      <c r="QVQ400" s="56"/>
      <c r="QVR400" s="56"/>
      <c r="QVS400" s="56"/>
      <c r="QVT400" s="56"/>
      <c r="QVU400" s="56"/>
      <c r="QVV400" s="56"/>
      <c r="QVW400" s="56"/>
      <c r="QVX400" s="56"/>
      <c r="QVY400" s="56"/>
      <c r="QVZ400" s="56"/>
      <c r="QWA400" s="56"/>
      <c r="QWB400" s="56"/>
      <c r="QWC400" s="56"/>
      <c r="QWD400" s="56"/>
      <c r="QWE400" s="56"/>
      <c r="QWF400" s="56"/>
      <c r="QWG400" s="56"/>
      <c r="QWH400" s="56"/>
      <c r="QWI400" s="56"/>
      <c r="QWJ400" s="56"/>
      <c r="QWK400" s="56"/>
      <c r="QWL400" s="56"/>
      <c r="QWM400" s="56"/>
      <c r="QWN400" s="56"/>
      <c r="QWO400" s="56"/>
      <c r="QWP400" s="56"/>
      <c r="QWQ400" s="56"/>
      <c r="QWR400" s="56"/>
      <c r="QWS400" s="56"/>
      <c r="QWT400" s="56"/>
      <c r="QWU400" s="56"/>
      <c r="QWV400" s="56"/>
      <c r="QWW400" s="56"/>
      <c r="QWX400" s="56"/>
      <c r="QWY400" s="56"/>
      <c r="QWZ400" s="56"/>
      <c r="QXA400" s="56"/>
      <c r="QXB400" s="56"/>
      <c r="QXC400" s="56"/>
      <c r="QXD400" s="56"/>
      <c r="QXE400" s="56"/>
      <c r="QXF400" s="56"/>
      <c r="QXG400" s="56"/>
      <c r="QXH400" s="56"/>
      <c r="QXI400" s="56"/>
      <c r="QXJ400" s="56"/>
      <c r="QXK400" s="56"/>
      <c r="QXL400" s="56"/>
      <c r="QXM400" s="56"/>
      <c r="QXN400" s="56"/>
      <c r="QXO400" s="56"/>
      <c r="QXP400" s="56"/>
      <c r="QXQ400" s="56"/>
      <c r="QXR400" s="56"/>
      <c r="QXS400" s="56"/>
      <c r="QXT400" s="56"/>
      <c r="QXU400" s="56"/>
      <c r="QXV400" s="56"/>
      <c r="QXW400" s="56"/>
      <c r="QXX400" s="56"/>
      <c r="QXY400" s="56"/>
      <c r="QXZ400" s="56"/>
      <c r="QYA400" s="56"/>
      <c r="QYB400" s="56"/>
      <c r="QYC400" s="56"/>
      <c r="QYD400" s="56"/>
      <c r="QYE400" s="56"/>
      <c r="QYF400" s="56"/>
      <c r="QYG400" s="56"/>
      <c r="QYH400" s="56"/>
      <c r="QYI400" s="56"/>
      <c r="QYJ400" s="56"/>
      <c r="QYK400" s="56"/>
      <c r="QYL400" s="56"/>
      <c r="QYM400" s="56"/>
      <c r="QYN400" s="56"/>
      <c r="QYO400" s="56"/>
      <c r="QYP400" s="56"/>
      <c r="QYQ400" s="56"/>
      <c r="QYR400" s="56"/>
      <c r="QYS400" s="56"/>
      <c r="QYT400" s="56"/>
      <c r="QYU400" s="56"/>
      <c r="QYV400" s="56"/>
      <c r="QYW400" s="56"/>
      <c r="QYX400" s="56"/>
      <c r="QYY400" s="56"/>
      <c r="QYZ400" s="56"/>
      <c r="QZA400" s="56"/>
      <c r="QZB400" s="56"/>
      <c r="QZC400" s="56"/>
      <c r="QZD400" s="56"/>
      <c r="QZE400" s="56"/>
      <c r="QZF400" s="56"/>
      <c r="QZG400" s="56"/>
      <c r="QZH400" s="56"/>
      <c r="QZI400" s="56"/>
      <c r="QZJ400" s="56"/>
      <c r="QZK400" s="56"/>
      <c r="QZL400" s="56"/>
      <c r="QZM400" s="56"/>
      <c r="QZN400" s="56"/>
      <c r="QZO400" s="56"/>
      <c r="QZP400" s="56"/>
      <c r="QZQ400" s="56"/>
      <c r="QZR400" s="56"/>
      <c r="QZS400" s="56"/>
      <c r="QZT400" s="56"/>
      <c r="QZU400" s="56"/>
      <c r="QZV400" s="56"/>
      <c r="QZW400" s="56"/>
      <c r="QZX400" s="56"/>
      <c r="QZY400" s="56"/>
      <c r="QZZ400" s="56"/>
      <c r="RAA400" s="56"/>
      <c r="RAB400" s="56"/>
      <c r="RAC400" s="56"/>
      <c r="RAD400" s="56"/>
      <c r="RAE400" s="56"/>
      <c r="RAF400" s="56"/>
      <c r="RAG400" s="56"/>
      <c r="RAH400" s="56"/>
      <c r="RAI400" s="56"/>
      <c r="RAJ400" s="56"/>
      <c r="RAK400" s="56"/>
      <c r="RAL400" s="56"/>
      <c r="RAM400" s="56"/>
      <c r="RAN400" s="56"/>
      <c r="RAO400" s="56"/>
      <c r="RAP400" s="56"/>
      <c r="RAQ400" s="56"/>
      <c r="RAR400" s="56"/>
      <c r="RAS400" s="56"/>
      <c r="RAT400" s="56"/>
      <c r="RAU400" s="56"/>
      <c r="RAV400" s="56"/>
      <c r="RAW400" s="56"/>
      <c r="RAX400" s="56"/>
      <c r="RAY400" s="56"/>
      <c r="RAZ400" s="56"/>
      <c r="RBA400" s="56"/>
      <c r="RBB400" s="56"/>
      <c r="RBC400" s="56"/>
      <c r="RBD400" s="56"/>
      <c r="RBE400" s="56"/>
      <c r="RBF400" s="56"/>
      <c r="RBG400" s="56"/>
      <c r="RBH400" s="56"/>
      <c r="RBI400" s="56"/>
      <c r="RBJ400" s="56"/>
      <c r="RBK400" s="56"/>
      <c r="RBL400" s="56"/>
      <c r="RBM400" s="56"/>
      <c r="RBN400" s="56"/>
      <c r="RBO400" s="56"/>
      <c r="RBP400" s="56"/>
      <c r="RBQ400" s="56"/>
      <c r="RBR400" s="56"/>
      <c r="RBS400" s="56"/>
      <c r="RBT400" s="56"/>
      <c r="RBU400" s="56"/>
      <c r="RBV400" s="56"/>
      <c r="RBW400" s="56"/>
      <c r="RBX400" s="56"/>
      <c r="RBY400" s="56"/>
      <c r="RBZ400" s="56"/>
      <c r="RCA400" s="56"/>
      <c r="RCB400" s="56"/>
      <c r="RCC400" s="56"/>
      <c r="RCD400" s="56"/>
      <c r="RCE400" s="56"/>
      <c r="RCF400" s="56"/>
      <c r="RCG400" s="56"/>
      <c r="RCH400" s="56"/>
      <c r="RCI400" s="56"/>
      <c r="RCJ400" s="56"/>
      <c r="RCK400" s="56"/>
      <c r="RCL400" s="56"/>
      <c r="RCM400" s="56"/>
      <c r="RCN400" s="56"/>
      <c r="RCO400" s="56"/>
      <c r="RCP400" s="56"/>
      <c r="RCQ400" s="56"/>
      <c r="RCR400" s="56"/>
      <c r="RCS400" s="56"/>
      <c r="RCT400" s="56"/>
      <c r="RCU400" s="56"/>
      <c r="RCV400" s="56"/>
      <c r="RCW400" s="56"/>
      <c r="RCX400" s="56"/>
      <c r="RCY400" s="56"/>
      <c r="RCZ400" s="56"/>
      <c r="RDA400" s="56"/>
      <c r="RDB400" s="56"/>
      <c r="RDC400" s="56"/>
      <c r="RDD400" s="56"/>
      <c r="RDE400" s="56"/>
      <c r="RDF400" s="56"/>
      <c r="RDG400" s="56"/>
      <c r="RDH400" s="56"/>
      <c r="RDI400" s="56"/>
      <c r="RDJ400" s="56"/>
      <c r="RDK400" s="56"/>
      <c r="RDL400" s="56"/>
      <c r="RDM400" s="56"/>
      <c r="RDN400" s="56"/>
      <c r="RDO400" s="56"/>
      <c r="RDP400" s="56"/>
      <c r="RDQ400" s="56"/>
      <c r="RDR400" s="56"/>
      <c r="RDS400" s="56"/>
      <c r="RDT400" s="56"/>
      <c r="RDU400" s="56"/>
      <c r="RDV400" s="56"/>
      <c r="RDW400" s="56"/>
      <c r="RDX400" s="56"/>
      <c r="RDY400" s="56"/>
      <c r="RDZ400" s="56"/>
      <c r="REA400" s="56"/>
      <c r="REB400" s="56"/>
      <c r="REC400" s="56"/>
      <c r="RED400" s="56"/>
      <c r="REE400" s="56"/>
      <c r="REF400" s="56"/>
      <c r="REG400" s="56"/>
      <c r="REH400" s="56"/>
      <c r="REI400" s="56"/>
      <c r="REJ400" s="56"/>
      <c r="REK400" s="56"/>
      <c r="REL400" s="56"/>
      <c r="REM400" s="56"/>
      <c r="REN400" s="56"/>
      <c r="REO400" s="56"/>
      <c r="REP400" s="56"/>
      <c r="REQ400" s="56"/>
      <c r="RER400" s="56"/>
      <c r="RES400" s="56"/>
      <c r="RET400" s="56"/>
      <c r="REU400" s="56"/>
      <c r="REV400" s="56"/>
      <c r="REW400" s="56"/>
      <c r="REX400" s="56"/>
      <c r="REY400" s="56"/>
      <c r="REZ400" s="56"/>
      <c r="RFA400" s="56"/>
      <c r="RFB400" s="56"/>
      <c r="RFC400" s="56"/>
      <c r="RFD400" s="56"/>
      <c r="RFE400" s="56"/>
      <c r="RFF400" s="56"/>
      <c r="RFG400" s="56"/>
      <c r="RFH400" s="56"/>
      <c r="RFI400" s="56"/>
      <c r="RFJ400" s="56"/>
      <c r="RFK400" s="56"/>
      <c r="RFL400" s="56"/>
      <c r="RFM400" s="56"/>
      <c r="RFN400" s="56"/>
      <c r="RFO400" s="56"/>
      <c r="RFP400" s="56"/>
      <c r="RFQ400" s="56"/>
      <c r="RFR400" s="56"/>
      <c r="RFS400" s="56"/>
      <c r="RFT400" s="56"/>
      <c r="RFU400" s="56"/>
      <c r="RFV400" s="56"/>
      <c r="RFW400" s="56"/>
      <c r="RFX400" s="56"/>
      <c r="RFY400" s="56"/>
      <c r="RFZ400" s="56"/>
      <c r="RGA400" s="56"/>
      <c r="RGB400" s="56"/>
      <c r="RGC400" s="56"/>
      <c r="RGD400" s="56"/>
      <c r="RGE400" s="56"/>
      <c r="RGF400" s="56"/>
      <c r="RGG400" s="56"/>
      <c r="RGH400" s="56"/>
      <c r="RGI400" s="56"/>
      <c r="RGJ400" s="56"/>
      <c r="RGK400" s="56"/>
      <c r="RGL400" s="56"/>
      <c r="RGM400" s="56"/>
      <c r="RGN400" s="56"/>
      <c r="RGO400" s="56"/>
      <c r="RGP400" s="56"/>
      <c r="RGQ400" s="56"/>
      <c r="RGR400" s="56"/>
      <c r="RGS400" s="56"/>
      <c r="RGT400" s="56"/>
      <c r="RGU400" s="56"/>
      <c r="RGV400" s="56"/>
      <c r="RGW400" s="56"/>
      <c r="RGX400" s="56"/>
      <c r="RGY400" s="56"/>
      <c r="RGZ400" s="56"/>
      <c r="RHA400" s="56"/>
      <c r="RHB400" s="56"/>
      <c r="RHC400" s="56"/>
      <c r="RHD400" s="56"/>
      <c r="RHE400" s="56"/>
      <c r="RHF400" s="56"/>
      <c r="RHG400" s="56"/>
      <c r="RHH400" s="56"/>
      <c r="RHI400" s="56"/>
      <c r="RHJ400" s="56"/>
      <c r="RHK400" s="56"/>
      <c r="RHL400" s="56"/>
      <c r="RHM400" s="56"/>
      <c r="RHN400" s="56"/>
      <c r="RHO400" s="56"/>
      <c r="RHP400" s="56"/>
      <c r="RHQ400" s="56"/>
      <c r="RHR400" s="56"/>
      <c r="RHS400" s="56"/>
      <c r="RHT400" s="56"/>
      <c r="RHU400" s="56"/>
      <c r="RHV400" s="56"/>
      <c r="RHW400" s="56"/>
      <c r="RHX400" s="56"/>
      <c r="RHY400" s="56"/>
      <c r="RHZ400" s="56"/>
      <c r="RIA400" s="56"/>
      <c r="RIB400" s="56"/>
      <c r="RIC400" s="56"/>
      <c r="RID400" s="56"/>
      <c r="RIE400" s="56"/>
      <c r="RIF400" s="56"/>
      <c r="RIG400" s="56"/>
      <c r="RIH400" s="56"/>
      <c r="RII400" s="56"/>
      <c r="RIJ400" s="56"/>
      <c r="RIK400" s="56"/>
      <c r="RIL400" s="56"/>
      <c r="RIM400" s="56"/>
      <c r="RIN400" s="56"/>
      <c r="RIO400" s="56"/>
      <c r="RIP400" s="56"/>
      <c r="RIQ400" s="56"/>
      <c r="RIR400" s="56"/>
      <c r="RIS400" s="56"/>
      <c r="RIT400" s="56"/>
      <c r="RIU400" s="56"/>
      <c r="RIV400" s="56"/>
      <c r="RIW400" s="56"/>
      <c r="RIX400" s="56"/>
      <c r="RIY400" s="56"/>
      <c r="RIZ400" s="56"/>
      <c r="RJA400" s="56"/>
      <c r="RJB400" s="56"/>
      <c r="RJC400" s="56"/>
      <c r="RJD400" s="56"/>
      <c r="RJE400" s="56"/>
      <c r="RJF400" s="56"/>
      <c r="RJG400" s="56"/>
      <c r="RJH400" s="56"/>
      <c r="RJI400" s="56"/>
      <c r="RJJ400" s="56"/>
      <c r="RJK400" s="56"/>
      <c r="RJL400" s="56"/>
      <c r="RJM400" s="56"/>
      <c r="RJN400" s="56"/>
      <c r="RJO400" s="56"/>
      <c r="RJP400" s="56"/>
      <c r="RJQ400" s="56"/>
      <c r="RJR400" s="56"/>
      <c r="RJS400" s="56"/>
      <c r="RJT400" s="56"/>
      <c r="RJU400" s="56"/>
      <c r="RJV400" s="56"/>
      <c r="RJW400" s="56"/>
      <c r="RJX400" s="56"/>
      <c r="RJY400" s="56"/>
      <c r="RJZ400" s="56"/>
      <c r="RKA400" s="56"/>
      <c r="RKB400" s="56"/>
      <c r="RKC400" s="56"/>
      <c r="RKD400" s="56"/>
      <c r="RKE400" s="56"/>
      <c r="RKF400" s="56"/>
      <c r="RKG400" s="56"/>
      <c r="RKH400" s="56"/>
      <c r="RKI400" s="56"/>
      <c r="RKJ400" s="56"/>
      <c r="RKK400" s="56"/>
      <c r="RKL400" s="56"/>
      <c r="RKM400" s="56"/>
      <c r="RKN400" s="56"/>
      <c r="RKO400" s="56"/>
      <c r="RKP400" s="56"/>
      <c r="RKQ400" s="56"/>
      <c r="RKR400" s="56"/>
      <c r="RKS400" s="56"/>
      <c r="RKT400" s="56"/>
      <c r="RKU400" s="56"/>
      <c r="RKV400" s="56"/>
      <c r="RKW400" s="56"/>
      <c r="RKX400" s="56"/>
      <c r="RKY400" s="56"/>
      <c r="RKZ400" s="56"/>
      <c r="RLA400" s="56"/>
      <c r="RLB400" s="56"/>
      <c r="RLC400" s="56"/>
      <c r="RLD400" s="56"/>
      <c r="RLE400" s="56"/>
      <c r="RLF400" s="56"/>
      <c r="RLG400" s="56"/>
      <c r="RLH400" s="56"/>
      <c r="RLI400" s="56"/>
      <c r="RLJ400" s="56"/>
      <c r="RLK400" s="56"/>
      <c r="RLL400" s="56"/>
      <c r="RLM400" s="56"/>
      <c r="RLN400" s="56"/>
      <c r="RLO400" s="56"/>
      <c r="RLP400" s="56"/>
      <c r="RLQ400" s="56"/>
      <c r="RLR400" s="56"/>
      <c r="RLS400" s="56"/>
      <c r="RLT400" s="56"/>
      <c r="RLU400" s="56"/>
      <c r="RLV400" s="56"/>
      <c r="RLW400" s="56"/>
      <c r="RLX400" s="56"/>
      <c r="RLY400" s="56"/>
      <c r="RLZ400" s="56"/>
      <c r="RMA400" s="56"/>
      <c r="RMB400" s="56"/>
      <c r="RMC400" s="56"/>
      <c r="RMD400" s="56"/>
      <c r="RME400" s="56"/>
      <c r="RMF400" s="56"/>
      <c r="RMG400" s="56"/>
      <c r="RMH400" s="56"/>
      <c r="RMI400" s="56"/>
      <c r="RMJ400" s="56"/>
      <c r="RMK400" s="56"/>
      <c r="RML400" s="56"/>
      <c r="RMM400" s="56"/>
      <c r="RMN400" s="56"/>
      <c r="RMO400" s="56"/>
      <c r="RMP400" s="56"/>
      <c r="RMQ400" s="56"/>
      <c r="RMR400" s="56"/>
      <c r="RMS400" s="56"/>
      <c r="RMT400" s="56"/>
      <c r="RMU400" s="56"/>
      <c r="RMV400" s="56"/>
      <c r="RMW400" s="56"/>
      <c r="RMX400" s="56"/>
      <c r="RMY400" s="56"/>
      <c r="RMZ400" s="56"/>
      <c r="RNA400" s="56"/>
      <c r="RNB400" s="56"/>
      <c r="RNC400" s="56"/>
      <c r="RND400" s="56"/>
      <c r="RNE400" s="56"/>
      <c r="RNF400" s="56"/>
      <c r="RNG400" s="56"/>
      <c r="RNH400" s="56"/>
      <c r="RNI400" s="56"/>
      <c r="RNJ400" s="56"/>
      <c r="RNK400" s="56"/>
      <c r="RNL400" s="56"/>
      <c r="RNM400" s="56"/>
      <c r="RNN400" s="56"/>
      <c r="RNO400" s="56"/>
      <c r="RNP400" s="56"/>
      <c r="RNQ400" s="56"/>
      <c r="RNR400" s="56"/>
      <c r="RNS400" s="56"/>
      <c r="RNT400" s="56"/>
      <c r="RNU400" s="56"/>
      <c r="RNV400" s="56"/>
      <c r="RNW400" s="56"/>
      <c r="RNX400" s="56"/>
      <c r="RNY400" s="56"/>
      <c r="RNZ400" s="56"/>
      <c r="ROA400" s="56"/>
      <c r="ROB400" s="56"/>
      <c r="ROC400" s="56"/>
      <c r="ROD400" s="56"/>
      <c r="ROE400" s="56"/>
      <c r="ROF400" s="56"/>
      <c r="ROG400" s="56"/>
      <c r="ROH400" s="56"/>
      <c r="ROI400" s="56"/>
      <c r="ROJ400" s="56"/>
      <c r="ROK400" s="56"/>
      <c r="ROL400" s="56"/>
      <c r="ROM400" s="56"/>
      <c r="RON400" s="56"/>
      <c r="ROO400" s="56"/>
      <c r="ROP400" s="56"/>
      <c r="ROQ400" s="56"/>
      <c r="ROR400" s="56"/>
      <c r="ROS400" s="56"/>
      <c r="ROT400" s="56"/>
      <c r="ROU400" s="56"/>
      <c r="ROV400" s="56"/>
      <c r="ROW400" s="56"/>
      <c r="ROX400" s="56"/>
      <c r="ROY400" s="56"/>
      <c r="ROZ400" s="56"/>
      <c r="RPA400" s="56"/>
      <c r="RPB400" s="56"/>
      <c r="RPC400" s="56"/>
      <c r="RPD400" s="56"/>
      <c r="RPE400" s="56"/>
      <c r="RPF400" s="56"/>
      <c r="RPG400" s="56"/>
      <c r="RPH400" s="56"/>
      <c r="RPI400" s="56"/>
      <c r="RPJ400" s="56"/>
      <c r="RPK400" s="56"/>
      <c r="RPL400" s="56"/>
      <c r="RPM400" s="56"/>
      <c r="RPN400" s="56"/>
      <c r="RPO400" s="56"/>
      <c r="RPP400" s="56"/>
      <c r="RPQ400" s="56"/>
      <c r="RPR400" s="56"/>
      <c r="RPS400" s="56"/>
      <c r="RPT400" s="56"/>
      <c r="RPU400" s="56"/>
      <c r="RPV400" s="56"/>
      <c r="RPW400" s="56"/>
      <c r="RPX400" s="56"/>
      <c r="RPY400" s="56"/>
      <c r="RPZ400" s="56"/>
      <c r="RQA400" s="56"/>
      <c r="RQB400" s="56"/>
      <c r="RQC400" s="56"/>
      <c r="RQD400" s="56"/>
      <c r="RQE400" s="56"/>
      <c r="RQF400" s="56"/>
      <c r="RQG400" s="56"/>
      <c r="RQH400" s="56"/>
      <c r="RQI400" s="56"/>
      <c r="RQJ400" s="56"/>
      <c r="RQK400" s="56"/>
      <c r="RQL400" s="56"/>
      <c r="RQM400" s="56"/>
      <c r="RQN400" s="56"/>
      <c r="RQO400" s="56"/>
      <c r="RQP400" s="56"/>
      <c r="RQQ400" s="56"/>
      <c r="RQR400" s="56"/>
      <c r="RQS400" s="56"/>
      <c r="RQT400" s="56"/>
      <c r="RQU400" s="56"/>
      <c r="RQV400" s="56"/>
      <c r="RQW400" s="56"/>
      <c r="RQX400" s="56"/>
      <c r="RQY400" s="56"/>
      <c r="RQZ400" s="56"/>
      <c r="RRA400" s="56"/>
      <c r="RRB400" s="56"/>
      <c r="RRC400" s="56"/>
      <c r="RRD400" s="56"/>
      <c r="RRE400" s="56"/>
      <c r="RRF400" s="56"/>
      <c r="RRG400" s="56"/>
      <c r="RRH400" s="56"/>
      <c r="RRI400" s="56"/>
      <c r="RRJ400" s="56"/>
      <c r="RRK400" s="56"/>
      <c r="RRL400" s="56"/>
      <c r="RRM400" s="56"/>
      <c r="RRN400" s="56"/>
      <c r="RRO400" s="56"/>
      <c r="RRP400" s="56"/>
      <c r="RRQ400" s="56"/>
      <c r="RRR400" s="56"/>
      <c r="RRS400" s="56"/>
      <c r="RRT400" s="56"/>
      <c r="RRU400" s="56"/>
      <c r="RRV400" s="56"/>
      <c r="RRW400" s="56"/>
      <c r="RRX400" s="56"/>
      <c r="RRY400" s="56"/>
      <c r="RRZ400" s="56"/>
      <c r="RSA400" s="56"/>
      <c r="RSB400" s="56"/>
      <c r="RSC400" s="56"/>
      <c r="RSD400" s="56"/>
      <c r="RSE400" s="56"/>
      <c r="RSF400" s="56"/>
      <c r="RSG400" s="56"/>
      <c r="RSH400" s="56"/>
      <c r="RSI400" s="56"/>
      <c r="RSJ400" s="56"/>
      <c r="RSK400" s="56"/>
      <c r="RSL400" s="56"/>
      <c r="RSM400" s="56"/>
      <c r="RSN400" s="56"/>
      <c r="RSO400" s="56"/>
      <c r="RSP400" s="56"/>
      <c r="RSQ400" s="56"/>
      <c r="RSR400" s="56"/>
      <c r="RSS400" s="56"/>
      <c r="RST400" s="56"/>
      <c r="RSU400" s="56"/>
      <c r="RSV400" s="56"/>
      <c r="RSW400" s="56"/>
      <c r="RSX400" s="56"/>
      <c r="RSY400" s="56"/>
      <c r="RSZ400" s="56"/>
      <c r="RTA400" s="56"/>
      <c r="RTB400" s="56"/>
      <c r="RTC400" s="56"/>
      <c r="RTD400" s="56"/>
      <c r="RTE400" s="56"/>
      <c r="RTF400" s="56"/>
      <c r="RTG400" s="56"/>
      <c r="RTH400" s="56"/>
      <c r="RTI400" s="56"/>
      <c r="RTJ400" s="56"/>
      <c r="RTK400" s="56"/>
      <c r="RTL400" s="56"/>
      <c r="RTM400" s="56"/>
      <c r="RTN400" s="56"/>
      <c r="RTO400" s="56"/>
      <c r="RTP400" s="56"/>
      <c r="RTQ400" s="56"/>
      <c r="RTR400" s="56"/>
      <c r="RTS400" s="56"/>
      <c r="RTT400" s="56"/>
      <c r="RTU400" s="56"/>
      <c r="RTV400" s="56"/>
      <c r="RTW400" s="56"/>
      <c r="RTX400" s="56"/>
      <c r="RTY400" s="56"/>
      <c r="RTZ400" s="56"/>
      <c r="RUA400" s="56"/>
      <c r="RUB400" s="56"/>
      <c r="RUC400" s="56"/>
      <c r="RUD400" s="56"/>
      <c r="RUE400" s="56"/>
      <c r="RUF400" s="56"/>
      <c r="RUG400" s="56"/>
      <c r="RUH400" s="56"/>
      <c r="RUI400" s="56"/>
      <c r="RUJ400" s="56"/>
      <c r="RUK400" s="56"/>
      <c r="RUL400" s="56"/>
      <c r="RUM400" s="56"/>
      <c r="RUN400" s="56"/>
      <c r="RUO400" s="56"/>
      <c r="RUP400" s="56"/>
      <c r="RUQ400" s="56"/>
      <c r="RUR400" s="56"/>
      <c r="RUS400" s="56"/>
      <c r="RUT400" s="56"/>
      <c r="RUU400" s="56"/>
      <c r="RUV400" s="56"/>
      <c r="RUW400" s="56"/>
      <c r="RUX400" s="56"/>
      <c r="RUY400" s="56"/>
      <c r="RUZ400" s="56"/>
      <c r="RVA400" s="56"/>
      <c r="RVB400" s="56"/>
      <c r="RVC400" s="56"/>
      <c r="RVD400" s="56"/>
      <c r="RVE400" s="56"/>
      <c r="RVF400" s="56"/>
      <c r="RVG400" s="56"/>
      <c r="RVH400" s="56"/>
      <c r="RVI400" s="56"/>
      <c r="RVJ400" s="56"/>
      <c r="RVK400" s="56"/>
      <c r="RVL400" s="56"/>
      <c r="RVM400" s="56"/>
      <c r="RVN400" s="56"/>
      <c r="RVO400" s="56"/>
      <c r="RVP400" s="56"/>
      <c r="RVQ400" s="56"/>
      <c r="RVR400" s="56"/>
      <c r="RVS400" s="56"/>
      <c r="RVT400" s="56"/>
      <c r="RVU400" s="56"/>
      <c r="RVV400" s="56"/>
      <c r="RVW400" s="56"/>
      <c r="RVX400" s="56"/>
      <c r="RVY400" s="56"/>
      <c r="RVZ400" s="56"/>
      <c r="RWA400" s="56"/>
      <c r="RWB400" s="56"/>
      <c r="RWC400" s="56"/>
      <c r="RWD400" s="56"/>
      <c r="RWE400" s="56"/>
      <c r="RWF400" s="56"/>
      <c r="RWG400" s="56"/>
      <c r="RWH400" s="56"/>
      <c r="RWI400" s="56"/>
      <c r="RWJ400" s="56"/>
      <c r="RWK400" s="56"/>
      <c r="RWL400" s="56"/>
      <c r="RWM400" s="56"/>
      <c r="RWN400" s="56"/>
      <c r="RWO400" s="56"/>
      <c r="RWP400" s="56"/>
      <c r="RWQ400" s="56"/>
      <c r="RWR400" s="56"/>
      <c r="RWS400" s="56"/>
      <c r="RWT400" s="56"/>
      <c r="RWU400" s="56"/>
      <c r="RWV400" s="56"/>
      <c r="RWW400" s="56"/>
      <c r="RWX400" s="56"/>
      <c r="RWY400" s="56"/>
      <c r="RWZ400" s="56"/>
      <c r="RXA400" s="56"/>
      <c r="RXB400" s="56"/>
      <c r="RXC400" s="56"/>
      <c r="RXD400" s="56"/>
      <c r="RXE400" s="56"/>
      <c r="RXF400" s="56"/>
      <c r="RXG400" s="56"/>
      <c r="RXH400" s="56"/>
      <c r="RXI400" s="56"/>
      <c r="RXJ400" s="56"/>
      <c r="RXK400" s="56"/>
      <c r="RXL400" s="56"/>
      <c r="RXM400" s="56"/>
      <c r="RXN400" s="56"/>
      <c r="RXO400" s="56"/>
      <c r="RXP400" s="56"/>
      <c r="RXQ400" s="56"/>
      <c r="RXR400" s="56"/>
      <c r="RXS400" s="56"/>
      <c r="RXT400" s="56"/>
      <c r="RXU400" s="56"/>
      <c r="RXV400" s="56"/>
      <c r="RXW400" s="56"/>
      <c r="RXX400" s="56"/>
      <c r="RXY400" s="56"/>
      <c r="RXZ400" s="56"/>
      <c r="RYA400" s="56"/>
      <c r="RYB400" s="56"/>
      <c r="RYC400" s="56"/>
      <c r="RYD400" s="56"/>
      <c r="RYE400" s="56"/>
      <c r="RYF400" s="56"/>
      <c r="RYG400" s="56"/>
      <c r="RYH400" s="56"/>
      <c r="RYI400" s="56"/>
      <c r="RYJ400" s="56"/>
      <c r="RYK400" s="56"/>
      <c r="RYL400" s="56"/>
      <c r="RYM400" s="56"/>
      <c r="RYN400" s="56"/>
      <c r="RYO400" s="56"/>
      <c r="RYP400" s="56"/>
      <c r="RYQ400" s="56"/>
      <c r="RYR400" s="56"/>
      <c r="RYS400" s="56"/>
      <c r="RYT400" s="56"/>
      <c r="RYU400" s="56"/>
      <c r="RYV400" s="56"/>
      <c r="RYW400" s="56"/>
      <c r="RYX400" s="56"/>
      <c r="RYY400" s="56"/>
      <c r="RYZ400" s="56"/>
      <c r="RZA400" s="56"/>
      <c r="RZB400" s="56"/>
      <c r="RZC400" s="56"/>
      <c r="RZD400" s="56"/>
      <c r="RZE400" s="56"/>
      <c r="RZF400" s="56"/>
      <c r="RZG400" s="56"/>
      <c r="RZH400" s="56"/>
      <c r="RZI400" s="56"/>
      <c r="RZJ400" s="56"/>
      <c r="RZK400" s="56"/>
      <c r="RZL400" s="56"/>
      <c r="RZM400" s="56"/>
      <c r="RZN400" s="56"/>
      <c r="RZO400" s="56"/>
      <c r="RZP400" s="56"/>
      <c r="RZQ400" s="56"/>
      <c r="RZR400" s="56"/>
      <c r="RZS400" s="56"/>
      <c r="RZT400" s="56"/>
      <c r="RZU400" s="56"/>
      <c r="RZV400" s="56"/>
      <c r="RZW400" s="56"/>
      <c r="RZX400" s="56"/>
      <c r="RZY400" s="56"/>
      <c r="RZZ400" s="56"/>
      <c r="SAA400" s="56"/>
      <c r="SAB400" s="56"/>
      <c r="SAC400" s="56"/>
      <c r="SAD400" s="56"/>
      <c r="SAE400" s="56"/>
      <c r="SAF400" s="56"/>
      <c r="SAG400" s="56"/>
      <c r="SAH400" s="56"/>
      <c r="SAI400" s="56"/>
      <c r="SAJ400" s="56"/>
      <c r="SAK400" s="56"/>
      <c r="SAL400" s="56"/>
      <c r="SAM400" s="56"/>
      <c r="SAN400" s="56"/>
      <c r="SAO400" s="56"/>
      <c r="SAP400" s="56"/>
      <c r="SAQ400" s="56"/>
      <c r="SAR400" s="56"/>
      <c r="SAS400" s="56"/>
      <c r="SAT400" s="56"/>
      <c r="SAU400" s="56"/>
      <c r="SAV400" s="56"/>
      <c r="SAW400" s="56"/>
      <c r="SAX400" s="56"/>
      <c r="SAY400" s="56"/>
      <c r="SAZ400" s="56"/>
      <c r="SBA400" s="56"/>
      <c r="SBB400" s="56"/>
      <c r="SBC400" s="56"/>
      <c r="SBD400" s="56"/>
      <c r="SBE400" s="56"/>
      <c r="SBF400" s="56"/>
      <c r="SBG400" s="56"/>
      <c r="SBH400" s="56"/>
      <c r="SBI400" s="56"/>
      <c r="SBJ400" s="56"/>
      <c r="SBK400" s="56"/>
      <c r="SBL400" s="56"/>
      <c r="SBM400" s="56"/>
      <c r="SBN400" s="56"/>
      <c r="SBO400" s="56"/>
      <c r="SBP400" s="56"/>
      <c r="SBQ400" s="56"/>
      <c r="SBR400" s="56"/>
      <c r="SBS400" s="56"/>
      <c r="SBT400" s="56"/>
      <c r="SBU400" s="56"/>
      <c r="SBV400" s="56"/>
      <c r="SBW400" s="56"/>
      <c r="SBX400" s="56"/>
      <c r="SBY400" s="56"/>
      <c r="SBZ400" s="56"/>
      <c r="SCA400" s="56"/>
      <c r="SCB400" s="56"/>
      <c r="SCC400" s="56"/>
      <c r="SCD400" s="56"/>
      <c r="SCE400" s="56"/>
      <c r="SCF400" s="56"/>
      <c r="SCG400" s="56"/>
      <c r="SCH400" s="56"/>
      <c r="SCI400" s="56"/>
      <c r="SCJ400" s="56"/>
      <c r="SCK400" s="56"/>
      <c r="SCL400" s="56"/>
      <c r="SCM400" s="56"/>
      <c r="SCN400" s="56"/>
      <c r="SCO400" s="56"/>
      <c r="SCP400" s="56"/>
      <c r="SCQ400" s="56"/>
      <c r="SCR400" s="56"/>
      <c r="SCS400" s="56"/>
      <c r="SCT400" s="56"/>
      <c r="SCU400" s="56"/>
      <c r="SCV400" s="56"/>
      <c r="SCW400" s="56"/>
      <c r="SCX400" s="56"/>
      <c r="SCY400" s="56"/>
      <c r="SCZ400" s="56"/>
      <c r="SDA400" s="56"/>
      <c r="SDB400" s="56"/>
      <c r="SDC400" s="56"/>
      <c r="SDD400" s="56"/>
      <c r="SDE400" s="56"/>
      <c r="SDF400" s="56"/>
      <c r="SDG400" s="56"/>
      <c r="SDH400" s="56"/>
      <c r="SDI400" s="56"/>
      <c r="SDJ400" s="56"/>
      <c r="SDK400" s="56"/>
      <c r="SDL400" s="56"/>
      <c r="SDM400" s="56"/>
      <c r="SDN400" s="56"/>
      <c r="SDO400" s="56"/>
      <c r="SDP400" s="56"/>
      <c r="SDQ400" s="56"/>
      <c r="SDR400" s="56"/>
      <c r="SDS400" s="56"/>
      <c r="SDT400" s="56"/>
      <c r="SDU400" s="56"/>
      <c r="SDV400" s="56"/>
      <c r="SDW400" s="56"/>
      <c r="SDX400" s="56"/>
      <c r="SDY400" s="56"/>
      <c r="SDZ400" s="56"/>
      <c r="SEA400" s="56"/>
      <c r="SEB400" s="56"/>
      <c r="SEC400" s="56"/>
      <c r="SED400" s="56"/>
      <c r="SEE400" s="56"/>
      <c r="SEF400" s="56"/>
      <c r="SEG400" s="56"/>
      <c r="SEH400" s="56"/>
      <c r="SEI400" s="56"/>
      <c r="SEJ400" s="56"/>
      <c r="SEK400" s="56"/>
      <c r="SEL400" s="56"/>
      <c r="SEM400" s="56"/>
      <c r="SEN400" s="56"/>
      <c r="SEO400" s="56"/>
      <c r="SEP400" s="56"/>
      <c r="SEQ400" s="56"/>
      <c r="SER400" s="56"/>
      <c r="SES400" s="56"/>
      <c r="SET400" s="56"/>
      <c r="SEU400" s="56"/>
      <c r="SEV400" s="56"/>
      <c r="SEW400" s="56"/>
      <c r="SEX400" s="56"/>
      <c r="SEY400" s="56"/>
      <c r="SEZ400" s="56"/>
      <c r="SFA400" s="56"/>
      <c r="SFB400" s="56"/>
      <c r="SFC400" s="56"/>
      <c r="SFD400" s="56"/>
      <c r="SFE400" s="56"/>
      <c r="SFF400" s="56"/>
      <c r="SFG400" s="56"/>
      <c r="SFH400" s="56"/>
      <c r="SFI400" s="56"/>
      <c r="SFJ400" s="56"/>
      <c r="SFK400" s="56"/>
      <c r="SFL400" s="56"/>
      <c r="SFM400" s="56"/>
      <c r="SFN400" s="56"/>
      <c r="SFO400" s="56"/>
      <c r="SFP400" s="56"/>
      <c r="SFQ400" s="56"/>
      <c r="SFR400" s="56"/>
      <c r="SFS400" s="56"/>
      <c r="SFT400" s="56"/>
      <c r="SFU400" s="56"/>
      <c r="SFV400" s="56"/>
      <c r="SFW400" s="56"/>
      <c r="SFX400" s="56"/>
      <c r="SFY400" s="56"/>
      <c r="SFZ400" s="56"/>
      <c r="SGA400" s="56"/>
      <c r="SGB400" s="56"/>
      <c r="SGC400" s="56"/>
      <c r="SGD400" s="56"/>
      <c r="SGE400" s="56"/>
      <c r="SGF400" s="56"/>
      <c r="SGG400" s="56"/>
      <c r="SGH400" s="56"/>
      <c r="SGI400" s="56"/>
      <c r="SGJ400" s="56"/>
      <c r="SGK400" s="56"/>
      <c r="SGL400" s="56"/>
      <c r="SGM400" s="56"/>
      <c r="SGN400" s="56"/>
      <c r="SGO400" s="56"/>
      <c r="SGP400" s="56"/>
      <c r="SGQ400" s="56"/>
      <c r="SGR400" s="56"/>
      <c r="SGS400" s="56"/>
      <c r="SGT400" s="56"/>
      <c r="SGU400" s="56"/>
      <c r="SGV400" s="56"/>
      <c r="SGW400" s="56"/>
      <c r="SGX400" s="56"/>
      <c r="SGY400" s="56"/>
      <c r="SGZ400" s="56"/>
      <c r="SHA400" s="56"/>
      <c r="SHB400" s="56"/>
      <c r="SHC400" s="56"/>
      <c r="SHD400" s="56"/>
      <c r="SHE400" s="56"/>
      <c r="SHF400" s="56"/>
      <c r="SHG400" s="56"/>
      <c r="SHH400" s="56"/>
      <c r="SHI400" s="56"/>
      <c r="SHJ400" s="56"/>
      <c r="SHK400" s="56"/>
      <c r="SHL400" s="56"/>
      <c r="SHM400" s="56"/>
      <c r="SHN400" s="56"/>
      <c r="SHO400" s="56"/>
      <c r="SHP400" s="56"/>
      <c r="SHQ400" s="56"/>
      <c r="SHR400" s="56"/>
      <c r="SHS400" s="56"/>
      <c r="SHT400" s="56"/>
      <c r="SHU400" s="56"/>
      <c r="SHV400" s="56"/>
      <c r="SHW400" s="56"/>
      <c r="SHX400" s="56"/>
      <c r="SHY400" s="56"/>
      <c r="SHZ400" s="56"/>
      <c r="SIA400" s="56"/>
      <c r="SIB400" s="56"/>
      <c r="SIC400" s="56"/>
      <c r="SID400" s="56"/>
      <c r="SIE400" s="56"/>
      <c r="SIF400" s="56"/>
      <c r="SIG400" s="56"/>
      <c r="SIH400" s="56"/>
      <c r="SII400" s="56"/>
      <c r="SIJ400" s="56"/>
      <c r="SIK400" s="56"/>
      <c r="SIL400" s="56"/>
      <c r="SIM400" s="56"/>
      <c r="SIN400" s="56"/>
      <c r="SIO400" s="56"/>
      <c r="SIP400" s="56"/>
      <c r="SIQ400" s="56"/>
      <c r="SIR400" s="56"/>
      <c r="SIS400" s="56"/>
      <c r="SIT400" s="56"/>
      <c r="SIU400" s="56"/>
      <c r="SIV400" s="56"/>
      <c r="SIW400" s="56"/>
      <c r="SIX400" s="56"/>
      <c r="SIY400" s="56"/>
      <c r="SIZ400" s="56"/>
      <c r="SJA400" s="56"/>
      <c r="SJB400" s="56"/>
      <c r="SJC400" s="56"/>
      <c r="SJD400" s="56"/>
      <c r="SJE400" s="56"/>
      <c r="SJF400" s="56"/>
      <c r="SJG400" s="56"/>
      <c r="SJH400" s="56"/>
      <c r="SJI400" s="56"/>
      <c r="SJJ400" s="56"/>
      <c r="SJK400" s="56"/>
      <c r="SJL400" s="56"/>
      <c r="SJM400" s="56"/>
      <c r="SJN400" s="56"/>
      <c r="SJO400" s="56"/>
      <c r="SJP400" s="56"/>
      <c r="SJQ400" s="56"/>
      <c r="SJR400" s="56"/>
      <c r="SJS400" s="56"/>
      <c r="SJT400" s="56"/>
      <c r="SJU400" s="56"/>
      <c r="SJV400" s="56"/>
      <c r="SJW400" s="56"/>
      <c r="SJX400" s="56"/>
      <c r="SJY400" s="56"/>
      <c r="SJZ400" s="56"/>
      <c r="SKA400" s="56"/>
      <c r="SKB400" s="56"/>
      <c r="SKC400" s="56"/>
      <c r="SKD400" s="56"/>
      <c r="SKE400" s="56"/>
      <c r="SKF400" s="56"/>
      <c r="SKG400" s="56"/>
      <c r="SKH400" s="56"/>
      <c r="SKI400" s="56"/>
      <c r="SKJ400" s="56"/>
      <c r="SKK400" s="56"/>
      <c r="SKL400" s="56"/>
      <c r="SKM400" s="56"/>
      <c r="SKN400" s="56"/>
      <c r="SKO400" s="56"/>
      <c r="SKP400" s="56"/>
      <c r="SKQ400" s="56"/>
      <c r="SKR400" s="56"/>
      <c r="SKS400" s="56"/>
      <c r="SKT400" s="56"/>
      <c r="SKU400" s="56"/>
      <c r="SKV400" s="56"/>
      <c r="SKW400" s="56"/>
      <c r="SKX400" s="56"/>
      <c r="SKY400" s="56"/>
      <c r="SKZ400" s="56"/>
      <c r="SLA400" s="56"/>
      <c r="SLB400" s="56"/>
      <c r="SLC400" s="56"/>
      <c r="SLD400" s="56"/>
      <c r="SLE400" s="56"/>
      <c r="SLF400" s="56"/>
      <c r="SLG400" s="56"/>
      <c r="SLH400" s="56"/>
      <c r="SLI400" s="56"/>
      <c r="SLJ400" s="56"/>
      <c r="SLK400" s="56"/>
      <c r="SLL400" s="56"/>
      <c r="SLM400" s="56"/>
      <c r="SLN400" s="56"/>
      <c r="SLO400" s="56"/>
      <c r="SLP400" s="56"/>
      <c r="SLQ400" s="56"/>
      <c r="SLR400" s="56"/>
      <c r="SLS400" s="56"/>
      <c r="SLT400" s="56"/>
      <c r="SLU400" s="56"/>
      <c r="SLV400" s="56"/>
      <c r="SLW400" s="56"/>
      <c r="SLX400" s="56"/>
      <c r="SLY400" s="56"/>
      <c r="SLZ400" s="56"/>
      <c r="SMA400" s="56"/>
      <c r="SMB400" s="56"/>
      <c r="SMC400" s="56"/>
      <c r="SMD400" s="56"/>
      <c r="SME400" s="56"/>
      <c r="SMF400" s="56"/>
      <c r="SMG400" s="56"/>
      <c r="SMH400" s="56"/>
      <c r="SMI400" s="56"/>
      <c r="SMJ400" s="56"/>
      <c r="SMK400" s="56"/>
      <c r="SML400" s="56"/>
      <c r="SMM400" s="56"/>
      <c r="SMN400" s="56"/>
      <c r="SMO400" s="56"/>
      <c r="SMP400" s="56"/>
      <c r="SMQ400" s="56"/>
      <c r="SMR400" s="56"/>
      <c r="SMS400" s="56"/>
      <c r="SMT400" s="56"/>
      <c r="SMU400" s="56"/>
      <c r="SMV400" s="56"/>
      <c r="SMW400" s="56"/>
      <c r="SMX400" s="56"/>
      <c r="SMY400" s="56"/>
      <c r="SMZ400" s="56"/>
      <c r="SNA400" s="56"/>
      <c r="SNB400" s="56"/>
      <c r="SNC400" s="56"/>
      <c r="SND400" s="56"/>
      <c r="SNE400" s="56"/>
      <c r="SNF400" s="56"/>
      <c r="SNG400" s="56"/>
      <c r="SNH400" s="56"/>
      <c r="SNI400" s="56"/>
      <c r="SNJ400" s="56"/>
      <c r="SNK400" s="56"/>
      <c r="SNL400" s="56"/>
      <c r="SNM400" s="56"/>
      <c r="SNN400" s="56"/>
      <c r="SNO400" s="56"/>
      <c r="SNP400" s="56"/>
      <c r="SNQ400" s="56"/>
      <c r="SNR400" s="56"/>
      <c r="SNS400" s="56"/>
      <c r="SNT400" s="56"/>
      <c r="SNU400" s="56"/>
      <c r="SNV400" s="56"/>
      <c r="SNW400" s="56"/>
      <c r="SNX400" s="56"/>
      <c r="SNY400" s="56"/>
      <c r="SNZ400" s="56"/>
      <c r="SOA400" s="56"/>
      <c r="SOB400" s="56"/>
      <c r="SOC400" s="56"/>
      <c r="SOD400" s="56"/>
      <c r="SOE400" s="56"/>
      <c r="SOF400" s="56"/>
      <c r="SOG400" s="56"/>
      <c r="SOH400" s="56"/>
      <c r="SOI400" s="56"/>
      <c r="SOJ400" s="56"/>
      <c r="SOK400" s="56"/>
      <c r="SOL400" s="56"/>
      <c r="SOM400" s="56"/>
      <c r="SON400" s="56"/>
      <c r="SOO400" s="56"/>
      <c r="SOP400" s="56"/>
      <c r="SOQ400" s="56"/>
      <c r="SOR400" s="56"/>
      <c r="SOS400" s="56"/>
      <c r="SOT400" s="56"/>
      <c r="SOU400" s="56"/>
      <c r="SOV400" s="56"/>
      <c r="SOW400" s="56"/>
      <c r="SOX400" s="56"/>
      <c r="SOY400" s="56"/>
      <c r="SOZ400" s="56"/>
      <c r="SPA400" s="56"/>
      <c r="SPB400" s="56"/>
      <c r="SPC400" s="56"/>
      <c r="SPD400" s="56"/>
      <c r="SPE400" s="56"/>
      <c r="SPF400" s="56"/>
      <c r="SPG400" s="56"/>
      <c r="SPH400" s="56"/>
      <c r="SPI400" s="56"/>
      <c r="SPJ400" s="56"/>
      <c r="SPK400" s="56"/>
      <c r="SPL400" s="56"/>
      <c r="SPM400" s="56"/>
      <c r="SPN400" s="56"/>
      <c r="SPO400" s="56"/>
      <c r="SPP400" s="56"/>
      <c r="SPQ400" s="56"/>
      <c r="SPR400" s="56"/>
      <c r="SPS400" s="56"/>
      <c r="SPT400" s="56"/>
      <c r="SPU400" s="56"/>
      <c r="SPV400" s="56"/>
      <c r="SPW400" s="56"/>
      <c r="SPX400" s="56"/>
      <c r="SPY400" s="56"/>
      <c r="SPZ400" s="56"/>
      <c r="SQA400" s="56"/>
      <c r="SQB400" s="56"/>
      <c r="SQC400" s="56"/>
      <c r="SQD400" s="56"/>
      <c r="SQE400" s="56"/>
      <c r="SQF400" s="56"/>
      <c r="SQG400" s="56"/>
      <c r="SQH400" s="56"/>
      <c r="SQI400" s="56"/>
      <c r="SQJ400" s="56"/>
      <c r="SQK400" s="56"/>
      <c r="SQL400" s="56"/>
      <c r="SQM400" s="56"/>
      <c r="SQN400" s="56"/>
      <c r="SQO400" s="56"/>
      <c r="SQP400" s="56"/>
      <c r="SQQ400" s="56"/>
      <c r="SQR400" s="56"/>
      <c r="SQS400" s="56"/>
      <c r="SQT400" s="56"/>
      <c r="SQU400" s="56"/>
      <c r="SQV400" s="56"/>
      <c r="SQW400" s="56"/>
      <c r="SQX400" s="56"/>
      <c r="SQY400" s="56"/>
      <c r="SQZ400" s="56"/>
      <c r="SRA400" s="56"/>
      <c r="SRB400" s="56"/>
      <c r="SRC400" s="56"/>
      <c r="SRD400" s="56"/>
      <c r="SRE400" s="56"/>
      <c r="SRF400" s="56"/>
      <c r="SRG400" s="56"/>
      <c r="SRH400" s="56"/>
      <c r="SRI400" s="56"/>
      <c r="SRJ400" s="56"/>
      <c r="SRK400" s="56"/>
      <c r="SRL400" s="56"/>
      <c r="SRM400" s="56"/>
      <c r="SRN400" s="56"/>
      <c r="SRO400" s="56"/>
      <c r="SRP400" s="56"/>
      <c r="SRQ400" s="56"/>
      <c r="SRR400" s="56"/>
      <c r="SRS400" s="56"/>
      <c r="SRT400" s="56"/>
      <c r="SRU400" s="56"/>
      <c r="SRV400" s="56"/>
      <c r="SRW400" s="56"/>
      <c r="SRX400" s="56"/>
      <c r="SRY400" s="56"/>
      <c r="SRZ400" s="56"/>
      <c r="SSA400" s="56"/>
      <c r="SSB400" s="56"/>
      <c r="SSC400" s="56"/>
      <c r="SSD400" s="56"/>
      <c r="SSE400" s="56"/>
      <c r="SSF400" s="56"/>
      <c r="SSG400" s="56"/>
      <c r="SSH400" s="56"/>
      <c r="SSI400" s="56"/>
      <c r="SSJ400" s="56"/>
      <c r="SSK400" s="56"/>
      <c r="SSL400" s="56"/>
      <c r="SSM400" s="56"/>
      <c r="SSN400" s="56"/>
      <c r="SSO400" s="56"/>
      <c r="SSP400" s="56"/>
      <c r="SSQ400" s="56"/>
      <c r="SSR400" s="56"/>
      <c r="SSS400" s="56"/>
      <c r="SST400" s="56"/>
      <c r="SSU400" s="56"/>
      <c r="SSV400" s="56"/>
      <c r="SSW400" s="56"/>
      <c r="SSX400" s="56"/>
      <c r="SSY400" s="56"/>
      <c r="SSZ400" s="56"/>
      <c r="STA400" s="56"/>
      <c r="STB400" s="56"/>
      <c r="STC400" s="56"/>
      <c r="STD400" s="56"/>
      <c r="STE400" s="56"/>
      <c r="STF400" s="56"/>
      <c r="STG400" s="56"/>
      <c r="STH400" s="56"/>
      <c r="STI400" s="56"/>
      <c r="STJ400" s="56"/>
      <c r="STK400" s="56"/>
      <c r="STL400" s="56"/>
      <c r="STM400" s="56"/>
      <c r="STN400" s="56"/>
      <c r="STO400" s="56"/>
      <c r="STP400" s="56"/>
      <c r="STQ400" s="56"/>
      <c r="STR400" s="56"/>
      <c r="STS400" s="56"/>
      <c r="STT400" s="56"/>
      <c r="STU400" s="56"/>
      <c r="STV400" s="56"/>
      <c r="STW400" s="56"/>
      <c r="STX400" s="56"/>
      <c r="STY400" s="56"/>
      <c r="STZ400" s="56"/>
      <c r="SUA400" s="56"/>
      <c r="SUB400" s="56"/>
      <c r="SUC400" s="56"/>
      <c r="SUD400" s="56"/>
      <c r="SUE400" s="56"/>
      <c r="SUF400" s="56"/>
      <c r="SUG400" s="56"/>
      <c r="SUH400" s="56"/>
      <c r="SUI400" s="56"/>
      <c r="SUJ400" s="56"/>
      <c r="SUK400" s="56"/>
      <c r="SUL400" s="56"/>
      <c r="SUM400" s="56"/>
      <c r="SUN400" s="56"/>
      <c r="SUO400" s="56"/>
      <c r="SUP400" s="56"/>
      <c r="SUQ400" s="56"/>
      <c r="SUR400" s="56"/>
      <c r="SUS400" s="56"/>
      <c r="SUT400" s="56"/>
      <c r="SUU400" s="56"/>
      <c r="SUV400" s="56"/>
      <c r="SUW400" s="56"/>
      <c r="SUX400" s="56"/>
      <c r="SUY400" s="56"/>
      <c r="SUZ400" s="56"/>
      <c r="SVA400" s="56"/>
      <c r="SVB400" s="56"/>
      <c r="SVC400" s="56"/>
      <c r="SVD400" s="56"/>
      <c r="SVE400" s="56"/>
      <c r="SVF400" s="56"/>
      <c r="SVG400" s="56"/>
      <c r="SVH400" s="56"/>
      <c r="SVI400" s="56"/>
      <c r="SVJ400" s="56"/>
      <c r="SVK400" s="56"/>
      <c r="SVL400" s="56"/>
      <c r="SVM400" s="56"/>
      <c r="SVN400" s="56"/>
      <c r="SVO400" s="56"/>
      <c r="SVP400" s="56"/>
      <c r="SVQ400" s="56"/>
      <c r="SVR400" s="56"/>
      <c r="SVS400" s="56"/>
      <c r="SVT400" s="56"/>
      <c r="SVU400" s="56"/>
      <c r="SVV400" s="56"/>
      <c r="SVW400" s="56"/>
      <c r="SVX400" s="56"/>
      <c r="SVY400" s="56"/>
      <c r="SVZ400" s="56"/>
      <c r="SWA400" s="56"/>
      <c r="SWB400" s="56"/>
      <c r="SWC400" s="56"/>
      <c r="SWD400" s="56"/>
      <c r="SWE400" s="56"/>
      <c r="SWF400" s="56"/>
      <c r="SWG400" s="56"/>
      <c r="SWH400" s="56"/>
      <c r="SWI400" s="56"/>
      <c r="SWJ400" s="56"/>
      <c r="SWK400" s="56"/>
      <c r="SWL400" s="56"/>
      <c r="SWM400" s="56"/>
      <c r="SWN400" s="56"/>
      <c r="SWO400" s="56"/>
      <c r="SWP400" s="56"/>
      <c r="SWQ400" s="56"/>
      <c r="SWR400" s="56"/>
      <c r="SWS400" s="56"/>
      <c r="SWT400" s="56"/>
      <c r="SWU400" s="56"/>
      <c r="SWV400" s="56"/>
      <c r="SWW400" s="56"/>
      <c r="SWX400" s="56"/>
      <c r="SWY400" s="56"/>
      <c r="SWZ400" s="56"/>
      <c r="SXA400" s="56"/>
      <c r="SXB400" s="56"/>
      <c r="SXC400" s="56"/>
      <c r="SXD400" s="56"/>
      <c r="SXE400" s="56"/>
      <c r="SXF400" s="56"/>
      <c r="SXG400" s="56"/>
      <c r="SXH400" s="56"/>
      <c r="SXI400" s="56"/>
      <c r="SXJ400" s="56"/>
      <c r="SXK400" s="56"/>
      <c r="SXL400" s="56"/>
      <c r="SXM400" s="56"/>
      <c r="SXN400" s="56"/>
      <c r="SXO400" s="56"/>
      <c r="SXP400" s="56"/>
      <c r="SXQ400" s="56"/>
      <c r="SXR400" s="56"/>
      <c r="SXS400" s="56"/>
      <c r="SXT400" s="56"/>
      <c r="SXU400" s="56"/>
      <c r="SXV400" s="56"/>
      <c r="SXW400" s="56"/>
      <c r="SXX400" s="56"/>
      <c r="SXY400" s="56"/>
      <c r="SXZ400" s="56"/>
      <c r="SYA400" s="56"/>
      <c r="SYB400" s="56"/>
      <c r="SYC400" s="56"/>
      <c r="SYD400" s="56"/>
      <c r="SYE400" s="56"/>
      <c r="SYF400" s="56"/>
      <c r="SYG400" s="56"/>
      <c r="SYH400" s="56"/>
      <c r="SYI400" s="56"/>
      <c r="SYJ400" s="56"/>
      <c r="SYK400" s="56"/>
      <c r="SYL400" s="56"/>
      <c r="SYM400" s="56"/>
      <c r="SYN400" s="56"/>
      <c r="SYO400" s="56"/>
      <c r="SYP400" s="56"/>
      <c r="SYQ400" s="56"/>
      <c r="SYR400" s="56"/>
      <c r="SYS400" s="56"/>
      <c r="SYT400" s="56"/>
      <c r="SYU400" s="56"/>
      <c r="SYV400" s="56"/>
      <c r="SYW400" s="56"/>
      <c r="SYX400" s="56"/>
      <c r="SYY400" s="56"/>
      <c r="SYZ400" s="56"/>
      <c r="SZA400" s="56"/>
      <c r="SZB400" s="56"/>
      <c r="SZC400" s="56"/>
      <c r="SZD400" s="56"/>
      <c r="SZE400" s="56"/>
      <c r="SZF400" s="56"/>
      <c r="SZG400" s="56"/>
      <c r="SZH400" s="56"/>
      <c r="SZI400" s="56"/>
      <c r="SZJ400" s="56"/>
      <c r="SZK400" s="56"/>
      <c r="SZL400" s="56"/>
      <c r="SZM400" s="56"/>
      <c r="SZN400" s="56"/>
      <c r="SZO400" s="56"/>
      <c r="SZP400" s="56"/>
      <c r="SZQ400" s="56"/>
      <c r="SZR400" s="56"/>
      <c r="SZS400" s="56"/>
      <c r="SZT400" s="56"/>
      <c r="SZU400" s="56"/>
      <c r="SZV400" s="56"/>
      <c r="SZW400" s="56"/>
      <c r="SZX400" s="56"/>
      <c r="SZY400" s="56"/>
      <c r="SZZ400" s="56"/>
      <c r="TAA400" s="56"/>
      <c r="TAB400" s="56"/>
      <c r="TAC400" s="56"/>
      <c r="TAD400" s="56"/>
      <c r="TAE400" s="56"/>
      <c r="TAF400" s="56"/>
      <c r="TAG400" s="56"/>
      <c r="TAH400" s="56"/>
      <c r="TAI400" s="56"/>
      <c r="TAJ400" s="56"/>
      <c r="TAK400" s="56"/>
      <c r="TAL400" s="56"/>
      <c r="TAM400" s="56"/>
      <c r="TAN400" s="56"/>
      <c r="TAO400" s="56"/>
      <c r="TAP400" s="56"/>
      <c r="TAQ400" s="56"/>
      <c r="TAR400" s="56"/>
      <c r="TAS400" s="56"/>
      <c r="TAT400" s="56"/>
      <c r="TAU400" s="56"/>
      <c r="TAV400" s="56"/>
      <c r="TAW400" s="56"/>
      <c r="TAX400" s="56"/>
      <c r="TAY400" s="56"/>
      <c r="TAZ400" s="56"/>
      <c r="TBA400" s="56"/>
      <c r="TBB400" s="56"/>
      <c r="TBC400" s="56"/>
      <c r="TBD400" s="56"/>
      <c r="TBE400" s="56"/>
      <c r="TBF400" s="56"/>
      <c r="TBG400" s="56"/>
      <c r="TBH400" s="56"/>
      <c r="TBI400" s="56"/>
      <c r="TBJ400" s="56"/>
      <c r="TBK400" s="56"/>
      <c r="TBL400" s="56"/>
      <c r="TBM400" s="56"/>
      <c r="TBN400" s="56"/>
      <c r="TBO400" s="56"/>
      <c r="TBP400" s="56"/>
      <c r="TBQ400" s="56"/>
      <c r="TBR400" s="56"/>
      <c r="TBS400" s="56"/>
      <c r="TBT400" s="56"/>
      <c r="TBU400" s="56"/>
      <c r="TBV400" s="56"/>
      <c r="TBW400" s="56"/>
      <c r="TBX400" s="56"/>
      <c r="TBY400" s="56"/>
      <c r="TBZ400" s="56"/>
      <c r="TCA400" s="56"/>
      <c r="TCB400" s="56"/>
      <c r="TCC400" s="56"/>
      <c r="TCD400" s="56"/>
      <c r="TCE400" s="56"/>
      <c r="TCF400" s="56"/>
      <c r="TCG400" s="56"/>
      <c r="TCH400" s="56"/>
      <c r="TCI400" s="56"/>
      <c r="TCJ400" s="56"/>
      <c r="TCK400" s="56"/>
      <c r="TCL400" s="56"/>
      <c r="TCM400" s="56"/>
      <c r="TCN400" s="56"/>
      <c r="TCO400" s="56"/>
      <c r="TCP400" s="56"/>
      <c r="TCQ400" s="56"/>
      <c r="TCR400" s="56"/>
      <c r="TCS400" s="56"/>
      <c r="TCT400" s="56"/>
      <c r="TCU400" s="56"/>
      <c r="TCV400" s="56"/>
      <c r="TCW400" s="56"/>
      <c r="TCX400" s="56"/>
      <c r="TCY400" s="56"/>
      <c r="TCZ400" s="56"/>
      <c r="TDA400" s="56"/>
      <c r="TDB400" s="56"/>
      <c r="TDC400" s="56"/>
      <c r="TDD400" s="56"/>
      <c r="TDE400" s="56"/>
      <c r="TDF400" s="56"/>
      <c r="TDG400" s="56"/>
      <c r="TDH400" s="56"/>
      <c r="TDI400" s="56"/>
      <c r="TDJ400" s="56"/>
      <c r="TDK400" s="56"/>
      <c r="TDL400" s="56"/>
      <c r="TDM400" s="56"/>
      <c r="TDN400" s="56"/>
      <c r="TDO400" s="56"/>
      <c r="TDP400" s="56"/>
      <c r="TDQ400" s="56"/>
      <c r="TDR400" s="56"/>
      <c r="TDS400" s="56"/>
      <c r="TDT400" s="56"/>
      <c r="TDU400" s="56"/>
      <c r="TDV400" s="56"/>
      <c r="TDW400" s="56"/>
      <c r="TDX400" s="56"/>
      <c r="TDY400" s="56"/>
      <c r="TDZ400" s="56"/>
      <c r="TEA400" s="56"/>
      <c r="TEB400" s="56"/>
      <c r="TEC400" s="56"/>
      <c r="TED400" s="56"/>
      <c r="TEE400" s="56"/>
      <c r="TEF400" s="56"/>
      <c r="TEG400" s="56"/>
      <c r="TEH400" s="56"/>
      <c r="TEI400" s="56"/>
      <c r="TEJ400" s="56"/>
      <c r="TEK400" s="56"/>
      <c r="TEL400" s="56"/>
      <c r="TEM400" s="56"/>
      <c r="TEN400" s="56"/>
      <c r="TEO400" s="56"/>
      <c r="TEP400" s="56"/>
      <c r="TEQ400" s="56"/>
      <c r="TER400" s="56"/>
      <c r="TES400" s="56"/>
      <c r="TET400" s="56"/>
      <c r="TEU400" s="56"/>
      <c r="TEV400" s="56"/>
      <c r="TEW400" s="56"/>
      <c r="TEX400" s="56"/>
      <c r="TEY400" s="56"/>
      <c r="TEZ400" s="56"/>
      <c r="TFA400" s="56"/>
      <c r="TFB400" s="56"/>
      <c r="TFC400" s="56"/>
      <c r="TFD400" s="56"/>
      <c r="TFE400" s="56"/>
      <c r="TFF400" s="56"/>
      <c r="TFG400" s="56"/>
      <c r="TFH400" s="56"/>
      <c r="TFI400" s="56"/>
      <c r="TFJ400" s="56"/>
      <c r="TFK400" s="56"/>
      <c r="TFL400" s="56"/>
      <c r="TFM400" s="56"/>
      <c r="TFN400" s="56"/>
      <c r="TFO400" s="56"/>
      <c r="TFP400" s="56"/>
      <c r="TFQ400" s="56"/>
      <c r="TFR400" s="56"/>
      <c r="TFS400" s="56"/>
      <c r="TFT400" s="56"/>
      <c r="TFU400" s="56"/>
      <c r="TFV400" s="56"/>
      <c r="TFW400" s="56"/>
      <c r="TFX400" s="56"/>
      <c r="TFY400" s="56"/>
      <c r="TFZ400" s="56"/>
      <c r="TGA400" s="56"/>
      <c r="TGB400" s="56"/>
      <c r="TGC400" s="56"/>
      <c r="TGD400" s="56"/>
      <c r="TGE400" s="56"/>
      <c r="TGF400" s="56"/>
      <c r="TGG400" s="56"/>
      <c r="TGH400" s="56"/>
      <c r="TGI400" s="56"/>
      <c r="TGJ400" s="56"/>
      <c r="TGK400" s="56"/>
      <c r="TGL400" s="56"/>
      <c r="TGM400" s="56"/>
      <c r="TGN400" s="56"/>
      <c r="TGO400" s="56"/>
      <c r="TGP400" s="56"/>
      <c r="TGQ400" s="56"/>
      <c r="TGR400" s="56"/>
      <c r="TGS400" s="56"/>
      <c r="TGT400" s="56"/>
      <c r="TGU400" s="56"/>
      <c r="TGV400" s="56"/>
      <c r="TGW400" s="56"/>
      <c r="TGX400" s="56"/>
      <c r="TGY400" s="56"/>
      <c r="TGZ400" s="56"/>
      <c r="THA400" s="56"/>
      <c r="THB400" s="56"/>
      <c r="THC400" s="56"/>
      <c r="THD400" s="56"/>
      <c r="THE400" s="56"/>
      <c r="THF400" s="56"/>
      <c r="THG400" s="56"/>
      <c r="THH400" s="56"/>
      <c r="THI400" s="56"/>
      <c r="THJ400" s="56"/>
      <c r="THK400" s="56"/>
      <c r="THL400" s="56"/>
      <c r="THM400" s="56"/>
      <c r="THN400" s="56"/>
      <c r="THO400" s="56"/>
      <c r="THP400" s="56"/>
      <c r="THQ400" s="56"/>
      <c r="THR400" s="56"/>
      <c r="THS400" s="56"/>
      <c r="THT400" s="56"/>
      <c r="THU400" s="56"/>
      <c r="THV400" s="56"/>
      <c r="THW400" s="56"/>
      <c r="THX400" s="56"/>
      <c r="THY400" s="56"/>
      <c r="THZ400" s="56"/>
      <c r="TIA400" s="56"/>
      <c r="TIB400" s="56"/>
      <c r="TIC400" s="56"/>
      <c r="TID400" s="56"/>
      <c r="TIE400" s="56"/>
      <c r="TIF400" s="56"/>
      <c r="TIG400" s="56"/>
      <c r="TIH400" s="56"/>
      <c r="TII400" s="56"/>
      <c r="TIJ400" s="56"/>
      <c r="TIK400" s="56"/>
      <c r="TIL400" s="56"/>
      <c r="TIM400" s="56"/>
      <c r="TIN400" s="56"/>
      <c r="TIO400" s="56"/>
      <c r="TIP400" s="56"/>
      <c r="TIQ400" s="56"/>
      <c r="TIR400" s="56"/>
      <c r="TIS400" s="56"/>
      <c r="TIT400" s="56"/>
      <c r="TIU400" s="56"/>
      <c r="TIV400" s="56"/>
      <c r="TIW400" s="56"/>
      <c r="TIX400" s="56"/>
      <c r="TIY400" s="56"/>
      <c r="TIZ400" s="56"/>
      <c r="TJA400" s="56"/>
      <c r="TJB400" s="56"/>
      <c r="TJC400" s="56"/>
      <c r="TJD400" s="56"/>
      <c r="TJE400" s="56"/>
      <c r="TJF400" s="56"/>
      <c r="TJG400" s="56"/>
      <c r="TJH400" s="56"/>
      <c r="TJI400" s="56"/>
      <c r="TJJ400" s="56"/>
      <c r="TJK400" s="56"/>
      <c r="TJL400" s="56"/>
      <c r="TJM400" s="56"/>
      <c r="TJN400" s="56"/>
      <c r="TJO400" s="56"/>
      <c r="TJP400" s="56"/>
      <c r="TJQ400" s="56"/>
      <c r="TJR400" s="56"/>
      <c r="TJS400" s="56"/>
      <c r="TJT400" s="56"/>
      <c r="TJU400" s="56"/>
      <c r="TJV400" s="56"/>
      <c r="TJW400" s="56"/>
      <c r="TJX400" s="56"/>
      <c r="TJY400" s="56"/>
      <c r="TJZ400" s="56"/>
      <c r="TKA400" s="56"/>
      <c r="TKB400" s="56"/>
      <c r="TKC400" s="56"/>
      <c r="TKD400" s="56"/>
      <c r="TKE400" s="56"/>
      <c r="TKF400" s="56"/>
      <c r="TKG400" s="56"/>
      <c r="TKH400" s="56"/>
      <c r="TKI400" s="56"/>
      <c r="TKJ400" s="56"/>
      <c r="TKK400" s="56"/>
      <c r="TKL400" s="56"/>
      <c r="TKM400" s="56"/>
      <c r="TKN400" s="56"/>
      <c r="TKO400" s="56"/>
      <c r="TKP400" s="56"/>
      <c r="TKQ400" s="56"/>
      <c r="TKR400" s="56"/>
      <c r="TKS400" s="56"/>
      <c r="TKT400" s="56"/>
      <c r="TKU400" s="56"/>
      <c r="TKV400" s="56"/>
      <c r="TKW400" s="56"/>
      <c r="TKX400" s="56"/>
      <c r="TKY400" s="56"/>
      <c r="TKZ400" s="56"/>
      <c r="TLA400" s="56"/>
      <c r="TLB400" s="56"/>
      <c r="TLC400" s="56"/>
      <c r="TLD400" s="56"/>
      <c r="TLE400" s="56"/>
      <c r="TLF400" s="56"/>
      <c r="TLG400" s="56"/>
      <c r="TLH400" s="56"/>
      <c r="TLI400" s="56"/>
      <c r="TLJ400" s="56"/>
      <c r="TLK400" s="56"/>
      <c r="TLL400" s="56"/>
      <c r="TLM400" s="56"/>
      <c r="TLN400" s="56"/>
      <c r="TLO400" s="56"/>
      <c r="TLP400" s="56"/>
      <c r="TLQ400" s="56"/>
      <c r="TLR400" s="56"/>
      <c r="TLS400" s="56"/>
      <c r="TLT400" s="56"/>
      <c r="TLU400" s="56"/>
      <c r="TLV400" s="56"/>
      <c r="TLW400" s="56"/>
      <c r="TLX400" s="56"/>
      <c r="TLY400" s="56"/>
      <c r="TLZ400" s="56"/>
      <c r="TMA400" s="56"/>
      <c r="TMB400" s="56"/>
      <c r="TMC400" s="56"/>
      <c r="TMD400" s="56"/>
      <c r="TME400" s="56"/>
      <c r="TMF400" s="56"/>
      <c r="TMG400" s="56"/>
      <c r="TMH400" s="56"/>
      <c r="TMI400" s="56"/>
      <c r="TMJ400" s="56"/>
      <c r="TMK400" s="56"/>
      <c r="TML400" s="56"/>
      <c r="TMM400" s="56"/>
      <c r="TMN400" s="56"/>
      <c r="TMO400" s="56"/>
      <c r="TMP400" s="56"/>
      <c r="TMQ400" s="56"/>
      <c r="TMR400" s="56"/>
      <c r="TMS400" s="56"/>
      <c r="TMT400" s="56"/>
      <c r="TMU400" s="56"/>
      <c r="TMV400" s="56"/>
      <c r="TMW400" s="56"/>
      <c r="TMX400" s="56"/>
      <c r="TMY400" s="56"/>
      <c r="TMZ400" s="56"/>
      <c r="TNA400" s="56"/>
      <c r="TNB400" s="56"/>
      <c r="TNC400" s="56"/>
      <c r="TND400" s="56"/>
      <c r="TNE400" s="56"/>
      <c r="TNF400" s="56"/>
      <c r="TNG400" s="56"/>
      <c r="TNH400" s="56"/>
      <c r="TNI400" s="56"/>
      <c r="TNJ400" s="56"/>
      <c r="TNK400" s="56"/>
      <c r="TNL400" s="56"/>
      <c r="TNM400" s="56"/>
      <c r="TNN400" s="56"/>
      <c r="TNO400" s="56"/>
      <c r="TNP400" s="56"/>
      <c r="TNQ400" s="56"/>
      <c r="TNR400" s="56"/>
      <c r="TNS400" s="56"/>
      <c r="TNT400" s="56"/>
      <c r="TNU400" s="56"/>
      <c r="TNV400" s="56"/>
      <c r="TNW400" s="56"/>
      <c r="TNX400" s="56"/>
      <c r="TNY400" s="56"/>
      <c r="TNZ400" s="56"/>
      <c r="TOA400" s="56"/>
      <c r="TOB400" s="56"/>
      <c r="TOC400" s="56"/>
      <c r="TOD400" s="56"/>
      <c r="TOE400" s="56"/>
      <c r="TOF400" s="56"/>
      <c r="TOG400" s="56"/>
      <c r="TOH400" s="56"/>
      <c r="TOI400" s="56"/>
      <c r="TOJ400" s="56"/>
      <c r="TOK400" s="56"/>
      <c r="TOL400" s="56"/>
      <c r="TOM400" s="56"/>
      <c r="TON400" s="56"/>
      <c r="TOO400" s="56"/>
      <c r="TOP400" s="56"/>
      <c r="TOQ400" s="56"/>
      <c r="TOR400" s="56"/>
      <c r="TOS400" s="56"/>
      <c r="TOT400" s="56"/>
      <c r="TOU400" s="56"/>
      <c r="TOV400" s="56"/>
      <c r="TOW400" s="56"/>
      <c r="TOX400" s="56"/>
      <c r="TOY400" s="56"/>
      <c r="TOZ400" s="56"/>
      <c r="TPA400" s="56"/>
      <c r="TPB400" s="56"/>
      <c r="TPC400" s="56"/>
      <c r="TPD400" s="56"/>
      <c r="TPE400" s="56"/>
      <c r="TPF400" s="56"/>
      <c r="TPG400" s="56"/>
      <c r="TPH400" s="56"/>
      <c r="TPI400" s="56"/>
      <c r="TPJ400" s="56"/>
      <c r="TPK400" s="56"/>
      <c r="TPL400" s="56"/>
      <c r="TPM400" s="56"/>
      <c r="TPN400" s="56"/>
      <c r="TPO400" s="56"/>
      <c r="TPP400" s="56"/>
      <c r="TPQ400" s="56"/>
      <c r="TPR400" s="56"/>
      <c r="TPS400" s="56"/>
      <c r="TPT400" s="56"/>
      <c r="TPU400" s="56"/>
      <c r="TPV400" s="56"/>
      <c r="TPW400" s="56"/>
      <c r="TPX400" s="56"/>
      <c r="TPY400" s="56"/>
      <c r="TPZ400" s="56"/>
      <c r="TQA400" s="56"/>
      <c r="TQB400" s="56"/>
      <c r="TQC400" s="56"/>
      <c r="TQD400" s="56"/>
      <c r="TQE400" s="56"/>
      <c r="TQF400" s="56"/>
      <c r="TQG400" s="56"/>
      <c r="TQH400" s="56"/>
      <c r="TQI400" s="56"/>
      <c r="TQJ400" s="56"/>
      <c r="TQK400" s="56"/>
      <c r="TQL400" s="56"/>
      <c r="TQM400" s="56"/>
      <c r="TQN400" s="56"/>
      <c r="TQO400" s="56"/>
      <c r="TQP400" s="56"/>
      <c r="TQQ400" s="56"/>
      <c r="TQR400" s="56"/>
      <c r="TQS400" s="56"/>
      <c r="TQT400" s="56"/>
      <c r="TQU400" s="56"/>
      <c r="TQV400" s="56"/>
      <c r="TQW400" s="56"/>
      <c r="TQX400" s="56"/>
      <c r="TQY400" s="56"/>
      <c r="TQZ400" s="56"/>
      <c r="TRA400" s="56"/>
      <c r="TRB400" s="56"/>
      <c r="TRC400" s="56"/>
      <c r="TRD400" s="56"/>
      <c r="TRE400" s="56"/>
      <c r="TRF400" s="56"/>
      <c r="TRG400" s="56"/>
      <c r="TRH400" s="56"/>
      <c r="TRI400" s="56"/>
      <c r="TRJ400" s="56"/>
      <c r="TRK400" s="56"/>
      <c r="TRL400" s="56"/>
      <c r="TRM400" s="56"/>
      <c r="TRN400" s="56"/>
      <c r="TRO400" s="56"/>
      <c r="TRP400" s="56"/>
      <c r="TRQ400" s="56"/>
      <c r="TRR400" s="56"/>
      <c r="TRS400" s="56"/>
      <c r="TRT400" s="56"/>
      <c r="TRU400" s="56"/>
      <c r="TRV400" s="56"/>
      <c r="TRW400" s="56"/>
      <c r="TRX400" s="56"/>
      <c r="TRY400" s="56"/>
      <c r="TRZ400" s="56"/>
      <c r="TSA400" s="56"/>
      <c r="TSB400" s="56"/>
      <c r="TSC400" s="56"/>
      <c r="TSD400" s="56"/>
      <c r="TSE400" s="56"/>
      <c r="TSF400" s="56"/>
      <c r="TSG400" s="56"/>
      <c r="TSH400" s="56"/>
      <c r="TSI400" s="56"/>
      <c r="TSJ400" s="56"/>
      <c r="TSK400" s="56"/>
      <c r="TSL400" s="56"/>
      <c r="TSM400" s="56"/>
      <c r="TSN400" s="56"/>
      <c r="TSO400" s="56"/>
      <c r="TSP400" s="56"/>
      <c r="TSQ400" s="56"/>
      <c r="TSR400" s="56"/>
      <c r="TSS400" s="56"/>
      <c r="TST400" s="56"/>
      <c r="TSU400" s="56"/>
      <c r="TSV400" s="56"/>
      <c r="TSW400" s="56"/>
      <c r="TSX400" s="56"/>
      <c r="TSY400" s="56"/>
      <c r="TSZ400" s="56"/>
      <c r="TTA400" s="56"/>
      <c r="TTB400" s="56"/>
      <c r="TTC400" s="56"/>
      <c r="TTD400" s="56"/>
      <c r="TTE400" s="56"/>
      <c r="TTF400" s="56"/>
      <c r="TTG400" s="56"/>
      <c r="TTH400" s="56"/>
      <c r="TTI400" s="56"/>
      <c r="TTJ400" s="56"/>
      <c r="TTK400" s="56"/>
      <c r="TTL400" s="56"/>
      <c r="TTM400" s="56"/>
      <c r="TTN400" s="56"/>
      <c r="TTO400" s="56"/>
      <c r="TTP400" s="56"/>
      <c r="TTQ400" s="56"/>
      <c r="TTR400" s="56"/>
      <c r="TTS400" s="56"/>
      <c r="TTT400" s="56"/>
      <c r="TTU400" s="56"/>
      <c r="TTV400" s="56"/>
      <c r="TTW400" s="56"/>
      <c r="TTX400" s="56"/>
      <c r="TTY400" s="56"/>
      <c r="TTZ400" s="56"/>
      <c r="TUA400" s="56"/>
      <c r="TUB400" s="56"/>
      <c r="TUC400" s="56"/>
      <c r="TUD400" s="56"/>
      <c r="TUE400" s="56"/>
      <c r="TUF400" s="56"/>
      <c r="TUG400" s="56"/>
      <c r="TUH400" s="56"/>
      <c r="TUI400" s="56"/>
      <c r="TUJ400" s="56"/>
      <c r="TUK400" s="56"/>
      <c r="TUL400" s="56"/>
      <c r="TUM400" s="56"/>
      <c r="TUN400" s="56"/>
      <c r="TUO400" s="56"/>
      <c r="TUP400" s="56"/>
      <c r="TUQ400" s="56"/>
      <c r="TUR400" s="56"/>
      <c r="TUS400" s="56"/>
      <c r="TUT400" s="56"/>
      <c r="TUU400" s="56"/>
      <c r="TUV400" s="56"/>
      <c r="TUW400" s="56"/>
      <c r="TUX400" s="56"/>
      <c r="TUY400" s="56"/>
      <c r="TUZ400" s="56"/>
      <c r="TVA400" s="56"/>
      <c r="TVB400" s="56"/>
      <c r="TVC400" s="56"/>
      <c r="TVD400" s="56"/>
      <c r="TVE400" s="56"/>
      <c r="TVF400" s="56"/>
      <c r="TVG400" s="56"/>
      <c r="TVH400" s="56"/>
      <c r="TVI400" s="56"/>
      <c r="TVJ400" s="56"/>
      <c r="TVK400" s="56"/>
      <c r="TVL400" s="56"/>
      <c r="TVM400" s="56"/>
      <c r="TVN400" s="56"/>
      <c r="TVO400" s="56"/>
      <c r="TVP400" s="56"/>
      <c r="TVQ400" s="56"/>
      <c r="TVR400" s="56"/>
      <c r="TVS400" s="56"/>
      <c r="TVT400" s="56"/>
      <c r="TVU400" s="56"/>
      <c r="TVV400" s="56"/>
      <c r="TVW400" s="56"/>
      <c r="TVX400" s="56"/>
      <c r="TVY400" s="56"/>
      <c r="TVZ400" s="56"/>
      <c r="TWA400" s="56"/>
      <c r="TWB400" s="56"/>
      <c r="TWC400" s="56"/>
      <c r="TWD400" s="56"/>
      <c r="TWE400" s="56"/>
      <c r="TWF400" s="56"/>
      <c r="TWG400" s="56"/>
      <c r="TWH400" s="56"/>
      <c r="TWI400" s="56"/>
      <c r="TWJ400" s="56"/>
      <c r="TWK400" s="56"/>
      <c r="TWL400" s="56"/>
      <c r="TWM400" s="56"/>
      <c r="TWN400" s="56"/>
      <c r="TWO400" s="56"/>
      <c r="TWP400" s="56"/>
      <c r="TWQ400" s="56"/>
      <c r="TWR400" s="56"/>
      <c r="TWS400" s="56"/>
      <c r="TWT400" s="56"/>
      <c r="TWU400" s="56"/>
      <c r="TWV400" s="56"/>
      <c r="TWW400" s="56"/>
      <c r="TWX400" s="56"/>
      <c r="TWY400" s="56"/>
      <c r="TWZ400" s="56"/>
      <c r="TXA400" s="56"/>
      <c r="TXB400" s="56"/>
      <c r="TXC400" s="56"/>
      <c r="TXD400" s="56"/>
      <c r="TXE400" s="56"/>
      <c r="TXF400" s="56"/>
      <c r="TXG400" s="56"/>
      <c r="TXH400" s="56"/>
      <c r="TXI400" s="56"/>
      <c r="TXJ400" s="56"/>
      <c r="TXK400" s="56"/>
      <c r="TXL400" s="56"/>
      <c r="TXM400" s="56"/>
      <c r="TXN400" s="56"/>
      <c r="TXO400" s="56"/>
      <c r="TXP400" s="56"/>
      <c r="TXQ400" s="56"/>
      <c r="TXR400" s="56"/>
      <c r="TXS400" s="56"/>
      <c r="TXT400" s="56"/>
      <c r="TXU400" s="56"/>
      <c r="TXV400" s="56"/>
      <c r="TXW400" s="56"/>
      <c r="TXX400" s="56"/>
      <c r="TXY400" s="56"/>
      <c r="TXZ400" s="56"/>
      <c r="TYA400" s="56"/>
      <c r="TYB400" s="56"/>
      <c r="TYC400" s="56"/>
      <c r="TYD400" s="56"/>
      <c r="TYE400" s="56"/>
      <c r="TYF400" s="56"/>
      <c r="TYG400" s="56"/>
      <c r="TYH400" s="56"/>
      <c r="TYI400" s="56"/>
      <c r="TYJ400" s="56"/>
      <c r="TYK400" s="56"/>
      <c r="TYL400" s="56"/>
      <c r="TYM400" s="56"/>
      <c r="TYN400" s="56"/>
      <c r="TYO400" s="56"/>
      <c r="TYP400" s="56"/>
      <c r="TYQ400" s="56"/>
      <c r="TYR400" s="56"/>
      <c r="TYS400" s="56"/>
      <c r="TYT400" s="56"/>
      <c r="TYU400" s="56"/>
      <c r="TYV400" s="56"/>
      <c r="TYW400" s="56"/>
      <c r="TYX400" s="56"/>
      <c r="TYY400" s="56"/>
      <c r="TYZ400" s="56"/>
      <c r="TZA400" s="56"/>
      <c r="TZB400" s="56"/>
      <c r="TZC400" s="56"/>
      <c r="TZD400" s="56"/>
      <c r="TZE400" s="56"/>
      <c r="TZF400" s="56"/>
      <c r="TZG400" s="56"/>
      <c r="TZH400" s="56"/>
      <c r="TZI400" s="56"/>
      <c r="TZJ400" s="56"/>
      <c r="TZK400" s="56"/>
      <c r="TZL400" s="56"/>
      <c r="TZM400" s="56"/>
      <c r="TZN400" s="56"/>
      <c r="TZO400" s="56"/>
      <c r="TZP400" s="56"/>
      <c r="TZQ400" s="56"/>
      <c r="TZR400" s="56"/>
      <c r="TZS400" s="56"/>
      <c r="TZT400" s="56"/>
      <c r="TZU400" s="56"/>
      <c r="TZV400" s="56"/>
      <c r="TZW400" s="56"/>
      <c r="TZX400" s="56"/>
      <c r="TZY400" s="56"/>
      <c r="TZZ400" s="56"/>
      <c r="UAA400" s="56"/>
      <c r="UAB400" s="56"/>
      <c r="UAC400" s="56"/>
      <c r="UAD400" s="56"/>
      <c r="UAE400" s="56"/>
      <c r="UAF400" s="56"/>
      <c r="UAG400" s="56"/>
      <c r="UAH400" s="56"/>
      <c r="UAI400" s="56"/>
      <c r="UAJ400" s="56"/>
      <c r="UAK400" s="56"/>
      <c r="UAL400" s="56"/>
      <c r="UAM400" s="56"/>
      <c r="UAN400" s="56"/>
      <c r="UAO400" s="56"/>
      <c r="UAP400" s="56"/>
      <c r="UAQ400" s="56"/>
      <c r="UAR400" s="56"/>
      <c r="UAS400" s="56"/>
      <c r="UAT400" s="56"/>
      <c r="UAU400" s="56"/>
      <c r="UAV400" s="56"/>
      <c r="UAW400" s="56"/>
      <c r="UAX400" s="56"/>
      <c r="UAY400" s="56"/>
      <c r="UAZ400" s="56"/>
      <c r="UBA400" s="56"/>
      <c r="UBB400" s="56"/>
      <c r="UBC400" s="56"/>
      <c r="UBD400" s="56"/>
      <c r="UBE400" s="56"/>
      <c r="UBF400" s="56"/>
      <c r="UBG400" s="56"/>
      <c r="UBH400" s="56"/>
      <c r="UBI400" s="56"/>
      <c r="UBJ400" s="56"/>
      <c r="UBK400" s="56"/>
      <c r="UBL400" s="56"/>
      <c r="UBM400" s="56"/>
      <c r="UBN400" s="56"/>
      <c r="UBO400" s="56"/>
      <c r="UBP400" s="56"/>
      <c r="UBQ400" s="56"/>
      <c r="UBR400" s="56"/>
      <c r="UBS400" s="56"/>
      <c r="UBT400" s="56"/>
      <c r="UBU400" s="56"/>
      <c r="UBV400" s="56"/>
      <c r="UBW400" s="56"/>
      <c r="UBX400" s="56"/>
      <c r="UBY400" s="56"/>
      <c r="UBZ400" s="56"/>
      <c r="UCA400" s="56"/>
      <c r="UCB400" s="56"/>
      <c r="UCC400" s="56"/>
      <c r="UCD400" s="56"/>
      <c r="UCE400" s="56"/>
      <c r="UCF400" s="56"/>
      <c r="UCG400" s="56"/>
      <c r="UCH400" s="56"/>
      <c r="UCI400" s="56"/>
      <c r="UCJ400" s="56"/>
      <c r="UCK400" s="56"/>
      <c r="UCL400" s="56"/>
      <c r="UCM400" s="56"/>
      <c r="UCN400" s="56"/>
      <c r="UCO400" s="56"/>
      <c r="UCP400" s="56"/>
      <c r="UCQ400" s="56"/>
      <c r="UCR400" s="56"/>
      <c r="UCS400" s="56"/>
      <c r="UCT400" s="56"/>
      <c r="UCU400" s="56"/>
      <c r="UCV400" s="56"/>
      <c r="UCW400" s="56"/>
      <c r="UCX400" s="56"/>
      <c r="UCY400" s="56"/>
      <c r="UCZ400" s="56"/>
      <c r="UDA400" s="56"/>
      <c r="UDB400" s="56"/>
      <c r="UDC400" s="56"/>
      <c r="UDD400" s="56"/>
      <c r="UDE400" s="56"/>
      <c r="UDF400" s="56"/>
      <c r="UDG400" s="56"/>
      <c r="UDH400" s="56"/>
      <c r="UDI400" s="56"/>
      <c r="UDJ400" s="56"/>
      <c r="UDK400" s="56"/>
      <c r="UDL400" s="56"/>
      <c r="UDM400" s="56"/>
      <c r="UDN400" s="56"/>
      <c r="UDO400" s="56"/>
      <c r="UDP400" s="56"/>
      <c r="UDQ400" s="56"/>
      <c r="UDR400" s="56"/>
      <c r="UDS400" s="56"/>
      <c r="UDT400" s="56"/>
      <c r="UDU400" s="56"/>
      <c r="UDV400" s="56"/>
      <c r="UDW400" s="56"/>
      <c r="UDX400" s="56"/>
      <c r="UDY400" s="56"/>
      <c r="UDZ400" s="56"/>
      <c r="UEA400" s="56"/>
      <c r="UEB400" s="56"/>
      <c r="UEC400" s="56"/>
      <c r="UED400" s="56"/>
      <c r="UEE400" s="56"/>
      <c r="UEF400" s="56"/>
      <c r="UEG400" s="56"/>
      <c r="UEH400" s="56"/>
      <c r="UEI400" s="56"/>
      <c r="UEJ400" s="56"/>
      <c r="UEK400" s="56"/>
      <c r="UEL400" s="56"/>
      <c r="UEM400" s="56"/>
      <c r="UEN400" s="56"/>
      <c r="UEO400" s="56"/>
      <c r="UEP400" s="56"/>
      <c r="UEQ400" s="56"/>
      <c r="UER400" s="56"/>
      <c r="UES400" s="56"/>
      <c r="UET400" s="56"/>
      <c r="UEU400" s="56"/>
      <c r="UEV400" s="56"/>
      <c r="UEW400" s="56"/>
      <c r="UEX400" s="56"/>
      <c r="UEY400" s="56"/>
      <c r="UEZ400" s="56"/>
      <c r="UFA400" s="56"/>
      <c r="UFB400" s="56"/>
      <c r="UFC400" s="56"/>
      <c r="UFD400" s="56"/>
      <c r="UFE400" s="56"/>
      <c r="UFF400" s="56"/>
      <c r="UFG400" s="56"/>
      <c r="UFH400" s="56"/>
      <c r="UFI400" s="56"/>
      <c r="UFJ400" s="56"/>
      <c r="UFK400" s="56"/>
      <c r="UFL400" s="56"/>
      <c r="UFM400" s="56"/>
      <c r="UFN400" s="56"/>
      <c r="UFO400" s="56"/>
      <c r="UFP400" s="56"/>
      <c r="UFQ400" s="56"/>
      <c r="UFR400" s="56"/>
      <c r="UFS400" s="56"/>
      <c r="UFT400" s="56"/>
      <c r="UFU400" s="56"/>
      <c r="UFV400" s="56"/>
      <c r="UFW400" s="56"/>
      <c r="UFX400" s="56"/>
      <c r="UFY400" s="56"/>
      <c r="UFZ400" s="56"/>
      <c r="UGA400" s="56"/>
      <c r="UGB400" s="56"/>
      <c r="UGC400" s="56"/>
      <c r="UGD400" s="56"/>
      <c r="UGE400" s="56"/>
      <c r="UGF400" s="56"/>
      <c r="UGG400" s="56"/>
      <c r="UGH400" s="56"/>
      <c r="UGI400" s="56"/>
      <c r="UGJ400" s="56"/>
      <c r="UGK400" s="56"/>
      <c r="UGL400" s="56"/>
      <c r="UGM400" s="56"/>
      <c r="UGN400" s="56"/>
      <c r="UGO400" s="56"/>
      <c r="UGP400" s="56"/>
      <c r="UGQ400" s="56"/>
      <c r="UGR400" s="56"/>
      <c r="UGS400" s="56"/>
      <c r="UGT400" s="56"/>
      <c r="UGU400" s="56"/>
      <c r="UGV400" s="56"/>
      <c r="UGW400" s="56"/>
      <c r="UGX400" s="56"/>
      <c r="UGY400" s="56"/>
      <c r="UGZ400" s="56"/>
      <c r="UHA400" s="56"/>
      <c r="UHB400" s="56"/>
      <c r="UHC400" s="56"/>
      <c r="UHD400" s="56"/>
      <c r="UHE400" s="56"/>
      <c r="UHF400" s="56"/>
      <c r="UHG400" s="56"/>
      <c r="UHH400" s="56"/>
      <c r="UHI400" s="56"/>
      <c r="UHJ400" s="56"/>
      <c r="UHK400" s="56"/>
      <c r="UHL400" s="56"/>
      <c r="UHM400" s="56"/>
      <c r="UHN400" s="56"/>
      <c r="UHO400" s="56"/>
      <c r="UHP400" s="56"/>
      <c r="UHQ400" s="56"/>
      <c r="UHR400" s="56"/>
      <c r="UHS400" s="56"/>
      <c r="UHT400" s="56"/>
      <c r="UHU400" s="56"/>
      <c r="UHV400" s="56"/>
      <c r="UHW400" s="56"/>
      <c r="UHX400" s="56"/>
      <c r="UHY400" s="56"/>
      <c r="UHZ400" s="56"/>
      <c r="UIA400" s="56"/>
      <c r="UIB400" s="56"/>
      <c r="UIC400" s="56"/>
      <c r="UID400" s="56"/>
      <c r="UIE400" s="56"/>
      <c r="UIF400" s="56"/>
      <c r="UIG400" s="56"/>
      <c r="UIH400" s="56"/>
      <c r="UII400" s="56"/>
      <c r="UIJ400" s="56"/>
      <c r="UIK400" s="56"/>
      <c r="UIL400" s="56"/>
      <c r="UIM400" s="56"/>
      <c r="UIN400" s="56"/>
      <c r="UIO400" s="56"/>
      <c r="UIP400" s="56"/>
      <c r="UIQ400" s="56"/>
      <c r="UIR400" s="56"/>
      <c r="UIS400" s="56"/>
      <c r="UIT400" s="56"/>
      <c r="UIU400" s="56"/>
      <c r="UIV400" s="56"/>
      <c r="UIW400" s="56"/>
      <c r="UIX400" s="56"/>
      <c r="UIY400" s="56"/>
      <c r="UIZ400" s="56"/>
      <c r="UJA400" s="56"/>
      <c r="UJB400" s="56"/>
      <c r="UJC400" s="56"/>
      <c r="UJD400" s="56"/>
      <c r="UJE400" s="56"/>
      <c r="UJF400" s="56"/>
      <c r="UJG400" s="56"/>
      <c r="UJH400" s="56"/>
      <c r="UJI400" s="56"/>
      <c r="UJJ400" s="56"/>
      <c r="UJK400" s="56"/>
      <c r="UJL400" s="56"/>
      <c r="UJM400" s="56"/>
      <c r="UJN400" s="56"/>
      <c r="UJO400" s="56"/>
      <c r="UJP400" s="56"/>
      <c r="UJQ400" s="56"/>
      <c r="UJR400" s="56"/>
      <c r="UJS400" s="56"/>
      <c r="UJT400" s="56"/>
      <c r="UJU400" s="56"/>
      <c r="UJV400" s="56"/>
      <c r="UJW400" s="56"/>
      <c r="UJX400" s="56"/>
      <c r="UJY400" s="56"/>
      <c r="UJZ400" s="56"/>
      <c r="UKA400" s="56"/>
      <c r="UKB400" s="56"/>
      <c r="UKC400" s="56"/>
      <c r="UKD400" s="56"/>
      <c r="UKE400" s="56"/>
      <c r="UKF400" s="56"/>
      <c r="UKG400" s="56"/>
      <c r="UKH400" s="56"/>
      <c r="UKI400" s="56"/>
      <c r="UKJ400" s="56"/>
      <c r="UKK400" s="56"/>
      <c r="UKL400" s="56"/>
      <c r="UKM400" s="56"/>
      <c r="UKN400" s="56"/>
      <c r="UKO400" s="56"/>
      <c r="UKP400" s="56"/>
      <c r="UKQ400" s="56"/>
      <c r="UKR400" s="56"/>
      <c r="UKS400" s="56"/>
      <c r="UKT400" s="56"/>
      <c r="UKU400" s="56"/>
      <c r="UKV400" s="56"/>
      <c r="UKW400" s="56"/>
      <c r="UKX400" s="56"/>
      <c r="UKY400" s="56"/>
      <c r="UKZ400" s="56"/>
      <c r="ULA400" s="56"/>
      <c r="ULB400" s="56"/>
      <c r="ULC400" s="56"/>
      <c r="ULD400" s="56"/>
      <c r="ULE400" s="56"/>
      <c r="ULF400" s="56"/>
      <c r="ULG400" s="56"/>
      <c r="ULH400" s="56"/>
      <c r="ULI400" s="56"/>
      <c r="ULJ400" s="56"/>
      <c r="ULK400" s="56"/>
      <c r="ULL400" s="56"/>
      <c r="ULM400" s="56"/>
      <c r="ULN400" s="56"/>
      <c r="ULO400" s="56"/>
      <c r="ULP400" s="56"/>
      <c r="ULQ400" s="56"/>
      <c r="ULR400" s="56"/>
      <c r="ULS400" s="56"/>
      <c r="ULT400" s="56"/>
      <c r="ULU400" s="56"/>
      <c r="ULV400" s="56"/>
      <c r="ULW400" s="56"/>
      <c r="ULX400" s="56"/>
      <c r="ULY400" s="56"/>
      <c r="ULZ400" s="56"/>
      <c r="UMA400" s="56"/>
      <c r="UMB400" s="56"/>
      <c r="UMC400" s="56"/>
      <c r="UMD400" s="56"/>
      <c r="UME400" s="56"/>
      <c r="UMF400" s="56"/>
      <c r="UMG400" s="56"/>
      <c r="UMH400" s="56"/>
      <c r="UMI400" s="56"/>
      <c r="UMJ400" s="56"/>
      <c r="UMK400" s="56"/>
      <c r="UML400" s="56"/>
      <c r="UMM400" s="56"/>
      <c r="UMN400" s="56"/>
      <c r="UMO400" s="56"/>
      <c r="UMP400" s="56"/>
      <c r="UMQ400" s="56"/>
      <c r="UMR400" s="56"/>
      <c r="UMS400" s="56"/>
      <c r="UMT400" s="56"/>
      <c r="UMU400" s="56"/>
      <c r="UMV400" s="56"/>
      <c r="UMW400" s="56"/>
      <c r="UMX400" s="56"/>
      <c r="UMY400" s="56"/>
      <c r="UMZ400" s="56"/>
      <c r="UNA400" s="56"/>
      <c r="UNB400" s="56"/>
      <c r="UNC400" s="56"/>
      <c r="UND400" s="56"/>
      <c r="UNE400" s="56"/>
      <c r="UNF400" s="56"/>
      <c r="UNG400" s="56"/>
      <c r="UNH400" s="56"/>
      <c r="UNI400" s="56"/>
      <c r="UNJ400" s="56"/>
      <c r="UNK400" s="56"/>
      <c r="UNL400" s="56"/>
      <c r="UNM400" s="56"/>
      <c r="UNN400" s="56"/>
      <c r="UNO400" s="56"/>
      <c r="UNP400" s="56"/>
      <c r="UNQ400" s="56"/>
      <c r="UNR400" s="56"/>
      <c r="UNS400" s="56"/>
      <c r="UNT400" s="56"/>
      <c r="UNU400" s="56"/>
      <c r="UNV400" s="56"/>
      <c r="UNW400" s="56"/>
      <c r="UNX400" s="56"/>
      <c r="UNY400" s="56"/>
      <c r="UNZ400" s="56"/>
      <c r="UOA400" s="56"/>
      <c r="UOB400" s="56"/>
      <c r="UOC400" s="56"/>
      <c r="UOD400" s="56"/>
      <c r="UOE400" s="56"/>
      <c r="UOF400" s="56"/>
      <c r="UOG400" s="56"/>
      <c r="UOH400" s="56"/>
      <c r="UOI400" s="56"/>
      <c r="UOJ400" s="56"/>
      <c r="UOK400" s="56"/>
      <c r="UOL400" s="56"/>
      <c r="UOM400" s="56"/>
      <c r="UON400" s="56"/>
      <c r="UOO400" s="56"/>
      <c r="UOP400" s="56"/>
      <c r="UOQ400" s="56"/>
      <c r="UOR400" s="56"/>
      <c r="UOS400" s="56"/>
      <c r="UOT400" s="56"/>
      <c r="UOU400" s="56"/>
      <c r="UOV400" s="56"/>
      <c r="UOW400" s="56"/>
      <c r="UOX400" s="56"/>
      <c r="UOY400" s="56"/>
      <c r="UOZ400" s="56"/>
      <c r="UPA400" s="56"/>
      <c r="UPB400" s="56"/>
      <c r="UPC400" s="56"/>
      <c r="UPD400" s="56"/>
      <c r="UPE400" s="56"/>
      <c r="UPF400" s="56"/>
      <c r="UPG400" s="56"/>
      <c r="UPH400" s="56"/>
      <c r="UPI400" s="56"/>
      <c r="UPJ400" s="56"/>
      <c r="UPK400" s="56"/>
      <c r="UPL400" s="56"/>
      <c r="UPM400" s="56"/>
      <c r="UPN400" s="56"/>
      <c r="UPO400" s="56"/>
      <c r="UPP400" s="56"/>
      <c r="UPQ400" s="56"/>
      <c r="UPR400" s="56"/>
      <c r="UPS400" s="56"/>
      <c r="UPT400" s="56"/>
      <c r="UPU400" s="56"/>
      <c r="UPV400" s="56"/>
      <c r="UPW400" s="56"/>
      <c r="UPX400" s="56"/>
      <c r="UPY400" s="56"/>
      <c r="UPZ400" s="56"/>
      <c r="UQA400" s="56"/>
      <c r="UQB400" s="56"/>
      <c r="UQC400" s="56"/>
      <c r="UQD400" s="56"/>
      <c r="UQE400" s="56"/>
      <c r="UQF400" s="56"/>
      <c r="UQG400" s="56"/>
      <c r="UQH400" s="56"/>
      <c r="UQI400" s="56"/>
      <c r="UQJ400" s="56"/>
      <c r="UQK400" s="56"/>
      <c r="UQL400" s="56"/>
      <c r="UQM400" s="56"/>
      <c r="UQN400" s="56"/>
      <c r="UQO400" s="56"/>
      <c r="UQP400" s="56"/>
      <c r="UQQ400" s="56"/>
      <c r="UQR400" s="56"/>
      <c r="UQS400" s="56"/>
      <c r="UQT400" s="56"/>
      <c r="UQU400" s="56"/>
      <c r="UQV400" s="56"/>
      <c r="UQW400" s="56"/>
      <c r="UQX400" s="56"/>
      <c r="UQY400" s="56"/>
      <c r="UQZ400" s="56"/>
      <c r="URA400" s="56"/>
      <c r="URB400" s="56"/>
      <c r="URC400" s="56"/>
      <c r="URD400" s="56"/>
      <c r="URE400" s="56"/>
      <c r="URF400" s="56"/>
      <c r="URG400" s="56"/>
      <c r="URH400" s="56"/>
      <c r="URI400" s="56"/>
      <c r="URJ400" s="56"/>
      <c r="URK400" s="56"/>
      <c r="URL400" s="56"/>
      <c r="URM400" s="56"/>
      <c r="URN400" s="56"/>
      <c r="URO400" s="56"/>
      <c r="URP400" s="56"/>
      <c r="URQ400" s="56"/>
      <c r="URR400" s="56"/>
      <c r="URS400" s="56"/>
      <c r="URT400" s="56"/>
      <c r="URU400" s="56"/>
      <c r="URV400" s="56"/>
      <c r="URW400" s="56"/>
      <c r="URX400" s="56"/>
      <c r="URY400" s="56"/>
      <c r="URZ400" s="56"/>
      <c r="USA400" s="56"/>
      <c r="USB400" s="56"/>
      <c r="USC400" s="56"/>
      <c r="USD400" s="56"/>
      <c r="USE400" s="56"/>
      <c r="USF400" s="56"/>
      <c r="USG400" s="56"/>
      <c r="USH400" s="56"/>
      <c r="USI400" s="56"/>
      <c r="USJ400" s="56"/>
      <c r="USK400" s="56"/>
      <c r="USL400" s="56"/>
      <c r="USM400" s="56"/>
      <c r="USN400" s="56"/>
      <c r="USO400" s="56"/>
      <c r="USP400" s="56"/>
      <c r="USQ400" s="56"/>
      <c r="USR400" s="56"/>
      <c r="USS400" s="56"/>
      <c r="UST400" s="56"/>
      <c r="USU400" s="56"/>
      <c r="USV400" s="56"/>
      <c r="USW400" s="56"/>
      <c r="USX400" s="56"/>
      <c r="USY400" s="56"/>
      <c r="USZ400" s="56"/>
      <c r="UTA400" s="56"/>
      <c r="UTB400" s="56"/>
      <c r="UTC400" s="56"/>
      <c r="UTD400" s="56"/>
      <c r="UTE400" s="56"/>
      <c r="UTF400" s="56"/>
      <c r="UTG400" s="56"/>
      <c r="UTH400" s="56"/>
      <c r="UTI400" s="56"/>
      <c r="UTJ400" s="56"/>
      <c r="UTK400" s="56"/>
      <c r="UTL400" s="56"/>
      <c r="UTM400" s="56"/>
      <c r="UTN400" s="56"/>
      <c r="UTO400" s="56"/>
      <c r="UTP400" s="56"/>
      <c r="UTQ400" s="56"/>
      <c r="UTR400" s="56"/>
      <c r="UTS400" s="56"/>
      <c r="UTT400" s="56"/>
      <c r="UTU400" s="56"/>
      <c r="UTV400" s="56"/>
      <c r="UTW400" s="56"/>
      <c r="UTX400" s="56"/>
      <c r="UTY400" s="56"/>
      <c r="UTZ400" s="56"/>
      <c r="UUA400" s="56"/>
      <c r="UUB400" s="56"/>
      <c r="UUC400" s="56"/>
      <c r="UUD400" s="56"/>
      <c r="UUE400" s="56"/>
      <c r="UUF400" s="56"/>
      <c r="UUG400" s="56"/>
      <c r="UUH400" s="56"/>
      <c r="UUI400" s="56"/>
      <c r="UUJ400" s="56"/>
      <c r="UUK400" s="56"/>
      <c r="UUL400" s="56"/>
      <c r="UUM400" s="56"/>
      <c r="UUN400" s="56"/>
      <c r="UUO400" s="56"/>
      <c r="UUP400" s="56"/>
      <c r="UUQ400" s="56"/>
      <c r="UUR400" s="56"/>
      <c r="UUS400" s="56"/>
      <c r="UUT400" s="56"/>
      <c r="UUU400" s="56"/>
      <c r="UUV400" s="56"/>
      <c r="UUW400" s="56"/>
      <c r="UUX400" s="56"/>
      <c r="UUY400" s="56"/>
      <c r="UUZ400" s="56"/>
      <c r="UVA400" s="56"/>
      <c r="UVB400" s="56"/>
      <c r="UVC400" s="56"/>
      <c r="UVD400" s="56"/>
      <c r="UVE400" s="56"/>
      <c r="UVF400" s="56"/>
      <c r="UVG400" s="56"/>
      <c r="UVH400" s="56"/>
      <c r="UVI400" s="56"/>
      <c r="UVJ400" s="56"/>
      <c r="UVK400" s="56"/>
      <c r="UVL400" s="56"/>
      <c r="UVM400" s="56"/>
      <c r="UVN400" s="56"/>
      <c r="UVO400" s="56"/>
      <c r="UVP400" s="56"/>
      <c r="UVQ400" s="56"/>
      <c r="UVR400" s="56"/>
      <c r="UVS400" s="56"/>
      <c r="UVT400" s="56"/>
      <c r="UVU400" s="56"/>
      <c r="UVV400" s="56"/>
      <c r="UVW400" s="56"/>
      <c r="UVX400" s="56"/>
      <c r="UVY400" s="56"/>
      <c r="UVZ400" s="56"/>
      <c r="UWA400" s="56"/>
      <c r="UWB400" s="56"/>
      <c r="UWC400" s="56"/>
      <c r="UWD400" s="56"/>
      <c r="UWE400" s="56"/>
      <c r="UWF400" s="56"/>
      <c r="UWG400" s="56"/>
      <c r="UWH400" s="56"/>
      <c r="UWI400" s="56"/>
      <c r="UWJ400" s="56"/>
      <c r="UWK400" s="56"/>
      <c r="UWL400" s="56"/>
      <c r="UWM400" s="56"/>
      <c r="UWN400" s="56"/>
      <c r="UWO400" s="56"/>
      <c r="UWP400" s="56"/>
      <c r="UWQ400" s="56"/>
      <c r="UWR400" s="56"/>
      <c r="UWS400" s="56"/>
      <c r="UWT400" s="56"/>
      <c r="UWU400" s="56"/>
      <c r="UWV400" s="56"/>
      <c r="UWW400" s="56"/>
      <c r="UWX400" s="56"/>
      <c r="UWY400" s="56"/>
      <c r="UWZ400" s="56"/>
      <c r="UXA400" s="56"/>
      <c r="UXB400" s="56"/>
      <c r="UXC400" s="56"/>
      <c r="UXD400" s="56"/>
      <c r="UXE400" s="56"/>
      <c r="UXF400" s="56"/>
      <c r="UXG400" s="56"/>
      <c r="UXH400" s="56"/>
      <c r="UXI400" s="56"/>
      <c r="UXJ400" s="56"/>
      <c r="UXK400" s="56"/>
      <c r="UXL400" s="56"/>
      <c r="UXM400" s="56"/>
      <c r="UXN400" s="56"/>
      <c r="UXO400" s="56"/>
      <c r="UXP400" s="56"/>
      <c r="UXQ400" s="56"/>
      <c r="UXR400" s="56"/>
      <c r="UXS400" s="56"/>
      <c r="UXT400" s="56"/>
      <c r="UXU400" s="56"/>
      <c r="UXV400" s="56"/>
      <c r="UXW400" s="56"/>
      <c r="UXX400" s="56"/>
      <c r="UXY400" s="56"/>
      <c r="UXZ400" s="56"/>
      <c r="UYA400" s="56"/>
      <c r="UYB400" s="56"/>
      <c r="UYC400" s="56"/>
      <c r="UYD400" s="56"/>
      <c r="UYE400" s="56"/>
      <c r="UYF400" s="56"/>
      <c r="UYG400" s="56"/>
      <c r="UYH400" s="56"/>
      <c r="UYI400" s="56"/>
      <c r="UYJ400" s="56"/>
      <c r="UYK400" s="56"/>
      <c r="UYL400" s="56"/>
      <c r="UYM400" s="56"/>
      <c r="UYN400" s="56"/>
      <c r="UYO400" s="56"/>
      <c r="UYP400" s="56"/>
      <c r="UYQ400" s="56"/>
      <c r="UYR400" s="56"/>
      <c r="UYS400" s="56"/>
      <c r="UYT400" s="56"/>
      <c r="UYU400" s="56"/>
      <c r="UYV400" s="56"/>
      <c r="UYW400" s="56"/>
      <c r="UYX400" s="56"/>
      <c r="UYY400" s="56"/>
      <c r="UYZ400" s="56"/>
      <c r="UZA400" s="56"/>
      <c r="UZB400" s="56"/>
      <c r="UZC400" s="56"/>
      <c r="UZD400" s="56"/>
      <c r="UZE400" s="56"/>
      <c r="UZF400" s="56"/>
      <c r="UZG400" s="56"/>
      <c r="UZH400" s="56"/>
      <c r="UZI400" s="56"/>
      <c r="UZJ400" s="56"/>
      <c r="UZK400" s="56"/>
      <c r="UZL400" s="56"/>
      <c r="UZM400" s="56"/>
      <c r="UZN400" s="56"/>
      <c r="UZO400" s="56"/>
      <c r="UZP400" s="56"/>
      <c r="UZQ400" s="56"/>
      <c r="UZR400" s="56"/>
      <c r="UZS400" s="56"/>
      <c r="UZT400" s="56"/>
      <c r="UZU400" s="56"/>
      <c r="UZV400" s="56"/>
      <c r="UZW400" s="56"/>
      <c r="UZX400" s="56"/>
      <c r="UZY400" s="56"/>
      <c r="UZZ400" s="56"/>
      <c r="VAA400" s="56"/>
      <c r="VAB400" s="56"/>
      <c r="VAC400" s="56"/>
      <c r="VAD400" s="56"/>
      <c r="VAE400" s="56"/>
      <c r="VAF400" s="56"/>
      <c r="VAG400" s="56"/>
      <c r="VAH400" s="56"/>
      <c r="VAI400" s="56"/>
      <c r="VAJ400" s="56"/>
      <c r="VAK400" s="56"/>
      <c r="VAL400" s="56"/>
      <c r="VAM400" s="56"/>
      <c r="VAN400" s="56"/>
      <c r="VAO400" s="56"/>
      <c r="VAP400" s="56"/>
      <c r="VAQ400" s="56"/>
      <c r="VAR400" s="56"/>
      <c r="VAS400" s="56"/>
      <c r="VAT400" s="56"/>
      <c r="VAU400" s="56"/>
      <c r="VAV400" s="56"/>
      <c r="VAW400" s="56"/>
      <c r="VAX400" s="56"/>
      <c r="VAY400" s="56"/>
      <c r="VAZ400" s="56"/>
      <c r="VBA400" s="56"/>
      <c r="VBB400" s="56"/>
      <c r="VBC400" s="56"/>
      <c r="VBD400" s="56"/>
      <c r="VBE400" s="56"/>
      <c r="VBF400" s="56"/>
      <c r="VBG400" s="56"/>
      <c r="VBH400" s="56"/>
      <c r="VBI400" s="56"/>
      <c r="VBJ400" s="56"/>
      <c r="VBK400" s="56"/>
      <c r="VBL400" s="56"/>
      <c r="VBM400" s="56"/>
      <c r="VBN400" s="56"/>
      <c r="VBO400" s="56"/>
      <c r="VBP400" s="56"/>
      <c r="VBQ400" s="56"/>
      <c r="VBR400" s="56"/>
      <c r="VBS400" s="56"/>
      <c r="VBT400" s="56"/>
      <c r="VBU400" s="56"/>
      <c r="VBV400" s="56"/>
      <c r="VBW400" s="56"/>
      <c r="VBX400" s="56"/>
      <c r="VBY400" s="56"/>
      <c r="VBZ400" s="56"/>
      <c r="VCA400" s="56"/>
      <c r="VCB400" s="56"/>
      <c r="VCC400" s="56"/>
      <c r="VCD400" s="56"/>
      <c r="VCE400" s="56"/>
      <c r="VCF400" s="56"/>
      <c r="VCG400" s="56"/>
      <c r="VCH400" s="56"/>
      <c r="VCI400" s="56"/>
      <c r="VCJ400" s="56"/>
      <c r="VCK400" s="56"/>
      <c r="VCL400" s="56"/>
      <c r="VCM400" s="56"/>
      <c r="VCN400" s="56"/>
      <c r="VCO400" s="56"/>
      <c r="VCP400" s="56"/>
      <c r="VCQ400" s="56"/>
      <c r="VCR400" s="56"/>
      <c r="VCS400" s="56"/>
      <c r="VCT400" s="56"/>
      <c r="VCU400" s="56"/>
      <c r="VCV400" s="56"/>
      <c r="VCW400" s="56"/>
      <c r="VCX400" s="56"/>
      <c r="VCY400" s="56"/>
      <c r="VCZ400" s="56"/>
      <c r="VDA400" s="56"/>
      <c r="VDB400" s="56"/>
      <c r="VDC400" s="56"/>
      <c r="VDD400" s="56"/>
      <c r="VDE400" s="56"/>
      <c r="VDF400" s="56"/>
      <c r="VDG400" s="56"/>
      <c r="VDH400" s="56"/>
      <c r="VDI400" s="56"/>
      <c r="VDJ400" s="56"/>
      <c r="VDK400" s="56"/>
      <c r="VDL400" s="56"/>
      <c r="VDM400" s="56"/>
      <c r="VDN400" s="56"/>
      <c r="VDO400" s="56"/>
      <c r="VDP400" s="56"/>
      <c r="VDQ400" s="56"/>
      <c r="VDR400" s="56"/>
      <c r="VDS400" s="56"/>
      <c r="VDT400" s="56"/>
      <c r="VDU400" s="56"/>
      <c r="VDV400" s="56"/>
      <c r="VDW400" s="56"/>
      <c r="VDX400" s="56"/>
      <c r="VDY400" s="56"/>
      <c r="VDZ400" s="56"/>
      <c r="VEA400" s="56"/>
      <c r="VEB400" s="56"/>
      <c r="VEC400" s="56"/>
      <c r="VED400" s="56"/>
      <c r="VEE400" s="56"/>
      <c r="VEF400" s="56"/>
      <c r="VEG400" s="56"/>
      <c r="VEH400" s="56"/>
      <c r="VEI400" s="56"/>
      <c r="VEJ400" s="56"/>
      <c r="VEK400" s="56"/>
      <c r="VEL400" s="56"/>
      <c r="VEM400" s="56"/>
      <c r="VEN400" s="56"/>
      <c r="VEO400" s="56"/>
      <c r="VEP400" s="56"/>
      <c r="VEQ400" s="56"/>
      <c r="VER400" s="56"/>
      <c r="VES400" s="56"/>
      <c r="VET400" s="56"/>
      <c r="VEU400" s="56"/>
      <c r="VEV400" s="56"/>
      <c r="VEW400" s="56"/>
      <c r="VEX400" s="56"/>
      <c r="VEY400" s="56"/>
      <c r="VEZ400" s="56"/>
      <c r="VFA400" s="56"/>
      <c r="VFB400" s="56"/>
      <c r="VFC400" s="56"/>
      <c r="VFD400" s="56"/>
      <c r="VFE400" s="56"/>
      <c r="VFF400" s="56"/>
      <c r="VFG400" s="56"/>
      <c r="VFH400" s="56"/>
      <c r="VFI400" s="56"/>
      <c r="VFJ400" s="56"/>
      <c r="VFK400" s="56"/>
      <c r="VFL400" s="56"/>
      <c r="VFM400" s="56"/>
      <c r="VFN400" s="56"/>
      <c r="VFO400" s="56"/>
      <c r="VFP400" s="56"/>
      <c r="VFQ400" s="56"/>
      <c r="VFR400" s="56"/>
      <c r="VFS400" s="56"/>
      <c r="VFT400" s="56"/>
      <c r="VFU400" s="56"/>
      <c r="VFV400" s="56"/>
      <c r="VFW400" s="56"/>
      <c r="VFX400" s="56"/>
      <c r="VFY400" s="56"/>
      <c r="VFZ400" s="56"/>
      <c r="VGA400" s="56"/>
      <c r="VGB400" s="56"/>
      <c r="VGC400" s="56"/>
      <c r="VGD400" s="56"/>
      <c r="VGE400" s="56"/>
      <c r="VGF400" s="56"/>
      <c r="VGG400" s="56"/>
      <c r="VGH400" s="56"/>
      <c r="VGI400" s="56"/>
      <c r="VGJ400" s="56"/>
      <c r="VGK400" s="56"/>
      <c r="VGL400" s="56"/>
      <c r="VGM400" s="56"/>
      <c r="VGN400" s="56"/>
      <c r="VGO400" s="56"/>
      <c r="VGP400" s="56"/>
      <c r="VGQ400" s="56"/>
      <c r="VGR400" s="56"/>
      <c r="VGS400" s="56"/>
      <c r="VGT400" s="56"/>
      <c r="VGU400" s="56"/>
      <c r="VGV400" s="56"/>
      <c r="VGW400" s="56"/>
      <c r="VGX400" s="56"/>
      <c r="VGY400" s="56"/>
      <c r="VGZ400" s="56"/>
      <c r="VHA400" s="56"/>
      <c r="VHB400" s="56"/>
      <c r="VHC400" s="56"/>
      <c r="VHD400" s="56"/>
      <c r="VHE400" s="56"/>
      <c r="VHF400" s="56"/>
      <c r="VHG400" s="56"/>
      <c r="VHH400" s="56"/>
      <c r="VHI400" s="56"/>
      <c r="VHJ400" s="56"/>
      <c r="VHK400" s="56"/>
      <c r="VHL400" s="56"/>
      <c r="VHM400" s="56"/>
      <c r="VHN400" s="56"/>
      <c r="VHO400" s="56"/>
      <c r="VHP400" s="56"/>
      <c r="VHQ400" s="56"/>
      <c r="VHR400" s="56"/>
      <c r="VHS400" s="56"/>
      <c r="VHT400" s="56"/>
      <c r="VHU400" s="56"/>
      <c r="VHV400" s="56"/>
      <c r="VHW400" s="56"/>
      <c r="VHX400" s="56"/>
      <c r="VHY400" s="56"/>
      <c r="VHZ400" s="56"/>
      <c r="VIA400" s="56"/>
      <c r="VIB400" s="56"/>
      <c r="VIC400" s="56"/>
      <c r="VID400" s="56"/>
      <c r="VIE400" s="56"/>
      <c r="VIF400" s="56"/>
      <c r="VIG400" s="56"/>
      <c r="VIH400" s="56"/>
      <c r="VII400" s="56"/>
      <c r="VIJ400" s="56"/>
      <c r="VIK400" s="56"/>
      <c r="VIL400" s="56"/>
      <c r="VIM400" s="56"/>
      <c r="VIN400" s="56"/>
      <c r="VIO400" s="56"/>
      <c r="VIP400" s="56"/>
      <c r="VIQ400" s="56"/>
      <c r="VIR400" s="56"/>
      <c r="VIS400" s="56"/>
      <c r="VIT400" s="56"/>
      <c r="VIU400" s="56"/>
      <c r="VIV400" s="56"/>
      <c r="VIW400" s="56"/>
      <c r="VIX400" s="56"/>
      <c r="VIY400" s="56"/>
      <c r="VIZ400" s="56"/>
      <c r="VJA400" s="56"/>
      <c r="VJB400" s="56"/>
      <c r="VJC400" s="56"/>
      <c r="VJD400" s="56"/>
      <c r="VJE400" s="56"/>
      <c r="VJF400" s="56"/>
      <c r="VJG400" s="56"/>
      <c r="VJH400" s="56"/>
      <c r="VJI400" s="56"/>
      <c r="VJJ400" s="56"/>
      <c r="VJK400" s="56"/>
      <c r="VJL400" s="56"/>
      <c r="VJM400" s="56"/>
      <c r="VJN400" s="56"/>
      <c r="VJO400" s="56"/>
      <c r="VJP400" s="56"/>
      <c r="VJQ400" s="56"/>
      <c r="VJR400" s="56"/>
      <c r="VJS400" s="56"/>
      <c r="VJT400" s="56"/>
      <c r="VJU400" s="56"/>
      <c r="VJV400" s="56"/>
      <c r="VJW400" s="56"/>
      <c r="VJX400" s="56"/>
      <c r="VJY400" s="56"/>
      <c r="VJZ400" s="56"/>
      <c r="VKA400" s="56"/>
      <c r="VKB400" s="56"/>
      <c r="VKC400" s="56"/>
      <c r="VKD400" s="56"/>
      <c r="VKE400" s="56"/>
      <c r="VKF400" s="56"/>
      <c r="VKG400" s="56"/>
      <c r="VKH400" s="56"/>
      <c r="VKI400" s="56"/>
      <c r="VKJ400" s="56"/>
      <c r="VKK400" s="56"/>
      <c r="VKL400" s="56"/>
      <c r="VKM400" s="56"/>
      <c r="VKN400" s="56"/>
      <c r="VKO400" s="56"/>
      <c r="VKP400" s="56"/>
      <c r="VKQ400" s="56"/>
      <c r="VKR400" s="56"/>
      <c r="VKS400" s="56"/>
      <c r="VKT400" s="56"/>
      <c r="VKU400" s="56"/>
      <c r="VKV400" s="56"/>
      <c r="VKW400" s="56"/>
      <c r="VKX400" s="56"/>
      <c r="VKY400" s="56"/>
      <c r="VKZ400" s="56"/>
      <c r="VLA400" s="56"/>
      <c r="VLB400" s="56"/>
      <c r="VLC400" s="56"/>
      <c r="VLD400" s="56"/>
      <c r="VLE400" s="56"/>
      <c r="VLF400" s="56"/>
      <c r="VLG400" s="56"/>
      <c r="VLH400" s="56"/>
      <c r="VLI400" s="56"/>
      <c r="VLJ400" s="56"/>
      <c r="VLK400" s="56"/>
      <c r="VLL400" s="56"/>
      <c r="VLM400" s="56"/>
      <c r="VLN400" s="56"/>
      <c r="VLO400" s="56"/>
      <c r="VLP400" s="56"/>
      <c r="VLQ400" s="56"/>
      <c r="VLR400" s="56"/>
      <c r="VLS400" s="56"/>
      <c r="VLT400" s="56"/>
      <c r="VLU400" s="56"/>
      <c r="VLV400" s="56"/>
      <c r="VLW400" s="56"/>
      <c r="VLX400" s="56"/>
      <c r="VLY400" s="56"/>
      <c r="VLZ400" s="56"/>
      <c r="VMA400" s="56"/>
      <c r="VMB400" s="56"/>
      <c r="VMC400" s="56"/>
      <c r="VMD400" s="56"/>
      <c r="VME400" s="56"/>
      <c r="VMF400" s="56"/>
      <c r="VMG400" s="56"/>
      <c r="VMH400" s="56"/>
      <c r="VMI400" s="56"/>
      <c r="VMJ400" s="56"/>
      <c r="VMK400" s="56"/>
      <c r="VML400" s="56"/>
      <c r="VMM400" s="56"/>
      <c r="VMN400" s="56"/>
      <c r="VMO400" s="56"/>
      <c r="VMP400" s="56"/>
      <c r="VMQ400" s="56"/>
      <c r="VMR400" s="56"/>
      <c r="VMS400" s="56"/>
      <c r="VMT400" s="56"/>
      <c r="VMU400" s="56"/>
      <c r="VMV400" s="56"/>
      <c r="VMW400" s="56"/>
      <c r="VMX400" s="56"/>
      <c r="VMY400" s="56"/>
      <c r="VMZ400" s="56"/>
      <c r="VNA400" s="56"/>
      <c r="VNB400" s="56"/>
      <c r="VNC400" s="56"/>
      <c r="VND400" s="56"/>
      <c r="VNE400" s="56"/>
      <c r="VNF400" s="56"/>
      <c r="VNG400" s="56"/>
      <c r="VNH400" s="56"/>
      <c r="VNI400" s="56"/>
      <c r="VNJ400" s="56"/>
      <c r="VNK400" s="56"/>
      <c r="VNL400" s="56"/>
      <c r="VNM400" s="56"/>
      <c r="VNN400" s="56"/>
      <c r="VNO400" s="56"/>
      <c r="VNP400" s="56"/>
      <c r="VNQ400" s="56"/>
      <c r="VNR400" s="56"/>
      <c r="VNS400" s="56"/>
      <c r="VNT400" s="56"/>
      <c r="VNU400" s="56"/>
      <c r="VNV400" s="56"/>
      <c r="VNW400" s="56"/>
      <c r="VNX400" s="56"/>
      <c r="VNY400" s="56"/>
      <c r="VNZ400" s="56"/>
      <c r="VOA400" s="56"/>
      <c r="VOB400" s="56"/>
      <c r="VOC400" s="56"/>
      <c r="VOD400" s="56"/>
      <c r="VOE400" s="56"/>
      <c r="VOF400" s="56"/>
      <c r="VOG400" s="56"/>
      <c r="VOH400" s="56"/>
      <c r="VOI400" s="56"/>
      <c r="VOJ400" s="56"/>
      <c r="VOK400" s="56"/>
      <c r="VOL400" s="56"/>
      <c r="VOM400" s="56"/>
      <c r="VON400" s="56"/>
      <c r="VOO400" s="56"/>
      <c r="VOP400" s="56"/>
      <c r="VOQ400" s="56"/>
      <c r="VOR400" s="56"/>
      <c r="VOS400" s="56"/>
      <c r="VOT400" s="56"/>
      <c r="VOU400" s="56"/>
      <c r="VOV400" s="56"/>
      <c r="VOW400" s="56"/>
      <c r="VOX400" s="56"/>
      <c r="VOY400" s="56"/>
      <c r="VOZ400" s="56"/>
      <c r="VPA400" s="56"/>
      <c r="VPB400" s="56"/>
      <c r="VPC400" s="56"/>
      <c r="VPD400" s="56"/>
      <c r="VPE400" s="56"/>
      <c r="VPF400" s="56"/>
      <c r="VPG400" s="56"/>
      <c r="VPH400" s="56"/>
      <c r="VPI400" s="56"/>
      <c r="VPJ400" s="56"/>
      <c r="VPK400" s="56"/>
      <c r="VPL400" s="56"/>
      <c r="VPM400" s="56"/>
      <c r="VPN400" s="56"/>
      <c r="VPO400" s="56"/>
      <c r="VPP400" s="56"/>
      <c r="VPQ400" s="56"/>
      <c r="VPR400" s="56"/>
      <c r="VPS400" s="56"/>
      <c r="VPT400" s="56"/>
      <c r="VPU400" s="56"/>
      <c r="VPV400" s="56"/>
      <c r="VPW400" s="56"/>
      <c r="VPX400" s="56"/>
      <c r="VPY400" s="56"/>
      <c r="VPZ400" s="56"/>
      <c r="VQA400" s="56"/>
      <c r="VQB400" s="56"/>
      <c r="VQC400" s="56"/>
      <c r="VQD400" s="56"/>
      <c r="VQE400" s="56"/>
      <c r="VQF400" s="56"/>
      <c r="VQG400" s="56"/>
      <c r="VQH400" s="56"/>
      <c r="VQI400" s="56"/>
      <c r="VQJ400" s="56"/>
      <c r="VQK400" s="56"/>
      <c r="VQL400" s="56"/>
      <c r="VQM400" s="56"/>
      <c r="VQN400" s="56"/>
      <c r="VQO400" s="56"/>
      <c r="VQP400" s="56"/>
      <c r="VQQ400" s="56"/>
      <c r="VQR400" s="56"/>
      <c r="VQS400" s="56"/>
      <c r="VQT400" s="56"/>
      <c r="VQU400" s="56"/>
      <c r="VQV400" s="56"/>
      <c r="VQW400" s="56"/>
      <c r="VQX400" s="56"/>
      <c r="VQY400" s="56"/>
      <c r="VQZ400" s="56"/>
      <c r="VRA400" s="56"/>
      <c r="VRB400" s="56"/>
      <c r="VRC400" s="56"/>
      <c r="VRD400" s="56"/>
      <c r="VRE400" s="56"/>
      <c r="VRF400" s="56"/>
      <c r="VRG400" s="56"/>
      <c r="VRH400" s="56"/>
      <c r="VRI400" s="56"/>
      <c r="VRJ400" s="56"/>
      <c r="VRK400" s="56"/>
      <c r="VRL400" s="56"/>
      <c r="VRM400" s="56"/>
      <c r="VRN400" s="56"/>
      <c r="VRO400" s="56"/>
      <c r="VRP400" s="56"/>
      <c r="VRQ400" s="56"/>
      <c r="VRR400" s="56"/>
      <c r="VRS400" s="56"/>
      <c r="VRT400" s="56"/>
      <c r="VRU400" s="56"/>
      <c r="VRV400" s="56"/>
      <c r="VRW400" s="56"/>
      <c r="VRX400" s="56"/>
      <c r="VRY400" s="56"/>
      <c r="VRZ400" s="56"/>
      <c r="VSA400" s="56"/>
      <c r="VSB400" s="56"/>
      <c r="VSC400" s="56"/>
      <c r="VSD400" s="56"/>
      <c r="VSE400" s="56"/>
      <c r="VSF400" s="56"/>
      <c r="VSG400" s="56"/>
      <c r="VSH400" s="56"/>
      <c r="VSI400" s="56"/>
      <c r="VSJ400" s="56"/>
      <c r="VSK400" s="56"/>
      <c r="VSL400" s="56"/>
      <c r="VSM400" s="56"/>
      <c r="VSN400" s="56"/>
      <c r="VSO400" s="56"/>
      <c r="VSP400" s="56"/>
      <c r="VSQ400" s="56"/>
      <c r="VSR400" s="56"/>
      <c r="VSS400" s="56"/>
      <c r="VST400" s="56"/>
      <c r="VSU400" s="56"/>
      <c r="VSV400" s="56"/>
      <c r="VSW400" s="56"/>
      <c r="VSX400" s="56"/>
      <c r="VSY400" s="56"/>
      <c r="VSZ400" s="56"/>
      <c r="VTA400" s="56"/>
      <c r="VTB400" s="56"/>
      <c r="VTC400" s="56"/>
      <c r="VTD400" s="56"/>
      <c r="VTE400" s="56"/>
      <c r="VTF400" s="56"/>
      <c r="VTG400" s="56"/>
      <c r="VTH400" s="56"/>
      <c r="VTI400" s="56"/>
      <c r="VTJ400" s="56"/>
      <c r="VTK400" s="56"/>
      <c r="VTL400" s="56"/>
      <c r="VTM400" s="56"/>
      <c r="VTN400" s="56"/>
      <c r="VTO400" s="56"/>
      <c r="VTP400" s="56"/>
      <c r="VTQ400" s="56"/>
      <c r="VTR400" s="56"/>
      <c r="VTS400" s="56"/>
      <c r="VTT400" s="56"/>
      <c r="VTU400" s="56"/>
      <c r="VTV400" s="56"/>
      <c r="VTW400" s="56"/>
      <c r="VTX400" s="56"/>
      <c r="VTY400" s="56"/>
      <c r="VTZ400" s="56"/>
      <c r="VUA400" s="56"/>
      <c r="VUB400" s="56"/>
      <c r="VUC400" s="56"/>
      <c r="VUD400" s="56"/>
      <c r="VUE400" s="56"/>
      <c r="VUF400" s="56"/>
      <c r="VUG400" s="56"/>
      <c r="VUH400" s="56"/>
      <c r="VUI400" s="56"/>
      <c r="VUJ400" s="56"/>
      <c r="VUK400" s="56"/>
      <c r="VUL400" s="56"/>
      <c r="VUM400" s="56"/>
      <c r="VUN400" s="56"/>
      <c r="VUO400" s="56"/>
      <c r="VUP400" s="56"/>
      <c r="VUQ400" s="56"/>
      <c r="VUR400" s="56"/>
      <c r="VUS400" s="56"/>
      <c r="VUT400" s="56"/>
      <c r="VUU400" s="56"/>
      <c r="VUV400" s="56"/>
      <c r="VUW400" s="56"/>
      <c r="VUX400" s="56"/>
      <c r="VUY400" s="56"/>
      <c r="VUZ400" s="56"/>
      <c r="VVA400" s="56"/>
      <c r="VVB400" s="56"/>
      <c r="VVC400" s="56"/>
      <c r="VVD400" s="56"/>
      <c r="VVE400" s="56"/>
      <c r="VVF400" s="56"/>
      <c r="VVG400" s="56"/>
      <c r="VVH400" s="56"/>
      <c r="VVI400" s="56"/>
      <c r="VVJ400" s="56"/>
      <c r="VVK400" s="56"/>
      <c r="VVL400" s="56"/>
      <c r="VVM400" s="56"/>
      <c r="VVN400" s="56"/>
      <c r="VVO400" s="56"/>
      <c r="VVP400" s="56"/>
      <c r="VVQ400" s="56"/>
      <c r="VVR400" s="56"/>
      <c r="VVS400" s="56"/>
      <c r="VVT400" s="56"/>
      <c r="VVU400" s="56"/>
      <c r="VVV400" s="56"/>
      <c r="VVW400" s="56"/>
      <c r="VVX400" s="56"/>
      <c r="VVY400" s="56"/>
      <c r="VVZ400" s="56"/>
      <c r="VWA400" s="56"/>
      <c r="VWB400" s="56"/>
      <c r="VWC400" s="56"/>
      <c r="VWD400" s="56"/>
      <c r="VWE400" s="56"/>
      <c r="VWF400" s="56"/>
      <c r="VWG400" s="56"/>
      <c r="VWH400" s="56"/>
      <c r="VWI400" s="56"/>
      <c r="VWJ400" s="56"/>
      <c r="VWK400" s="56"/>
      <c r="VWL400" s="56"/>
      <c r="VWM400" s="56"/>
      <c r="VWN400" s="56"/>
      <c r="VWO400" s="56"/>
      <c r="VWP400" s="56"/>
      <c r="VWQ400" s="56"/>
      <c r="VWR400" s="56"/>
      <c r="VWS400" s="56"/>
      <c r="VWT400" s="56"/>
      <c r="VWU400" s="56"/>
      <c r="VWV400" s="56"/>
      <c r="VWW400" s="56"/>
      <c r="VWX400" s="56"/>
      <c r="VWY400" s="56"/>
      <c r="VWZ400" s="56"/>
      <c r="VXA400" s="56"/>
      <c r="VXB400" s="56"/>
      <c r="VXC400" s="56"/>
      <c r="VXD400" s="56"/>
      <c r="VXE400" s="56"/>
      <c r="VXF400" s="56"/>
      <c r="VXG400" s="56"/>
      <c r="VXH400" s="56"/>
      <c r="VXI400" s="56"/>
      <c r="VXJ400" s="56"/>
      <c r="VXK400" s="56"/>
      <c r="VXL400" s="56"/>
      <c r="VXM400" s="56"/>
      <c r="VXN400" s="56"/>
      <c r="VXO400" s="56"/>
      <c r="VXP400" s="56"/>
      <c r="VXQ400" s="56"/>
      <c r="VXR400" s="56"/>
      <c r="VXS400" s="56"/>
      <c r="VXT400" s="56"/>
      <c r="VXU400" s="56"/>
      <c r="VXV400" s="56"/>
      <c r="VXW400" s="56"/>
      <c r="VXX400" s="56"/>
      <c r="VXY400" s="56"/>
      <c r="VXZ400" s="56"/>
      <c r="VYA400" s="56"/>
      <c r="VYB400" s="56"/>
      <c r="VYC400" s="56"/>
      <c r="VYD400" s="56"/>
      <c r="VYE400" s="56"/>
      <c r="VYF400" s="56"/>
      <c r="VYG400" s="56"/>
      <c r="VYH400" s="56"/>
      <c r="VYI400" s="56"/>
      <c r="VYJ400" s="56"/>
      <c r="VYK400" s="56"/>
      <c r="VYL400" s="56"/>
      <c r="VYM400" s="56"/>
      <c r="VYN400" s="56"/>
      <c r="VYO400" s="56"/>
      <c r="VYP400" s="56"/>
      <c r="VYQ400" s="56"/>
      <c r="VYR400" s="56"/>
      <c r="VYS400" s="56"/>
      <c r="VYT400" s="56"/>
      <c r="VYU400" s="56"/>
      <c r="VYV400" s="56"/>
      <c r="VYW400" s="56"/>
      <c r="VYX400" s="56"/>
      <c r="VYY400" s="56"/>
      <c r="VYZ400" s="56"/>
      <c r="VZA400" s="56"/>
      <c r="VZB400" s="56"/>
      <c r="VZC400" s="56"/>
      <c r="VZD400" s="56"/>
      <c r="VZE400" s="56"/>
      <c r="VZF400" s="56"/>
      <c r="VZG400" s="56"/>
      <c r="VZH400" s="56"/>
      <c r="VZI400" s="56"/>
      <c r="VZJ400" s="56"/>
      <c r="VZK400" s="56"/>
      <c r="VZL400" s="56"/>
      <c r="VZM400" s="56"/>
      <c r="VZN400" s="56"/>
      <c r="VZO400" s="56"/>
      <c r="VZP400" s="56"/>
      <c r="VZQ400" s="56"/>
      <c r="VZR400" s="56"/>
      <c r="VZS400" s="56"/>
      <c r="VZT400" s="56"/>
      <c r="VZU400" s="56"/>
      <c r="VZV400" s="56"/>
      <c r="VZW400" s="56"/>
      <c r="VZX400" s="56"/>
      <c r="VZY400" s="56"/>
      <c r="VZZ400" s="56"/>
      <c r="WAA400" s="56"/>
      <c r="WAB400" s="56"/>
      <c r="WAC400" s="56"/>
      <c r="WAD400" s="56"/>
      <c r="WAE400" s="56"/>
      <c r="WAF400" s="56"/>
      <c r="WAG400" s="56"/>
      <c r="WAH400" s="56"/>
      <c r="WAI400" s="56"/>
      <c r="WAJ400" s="56"/>
      <c r="WAK400" s="56"/>
      <c r="WAL400" s="56"/>
      <c r="WAM400" s="56"/>
      <c r="WAN400" s="56"/>
      <c r="WAO400" s="56"/>
      <c r="WAP400" s="56"/>
      <c r="WAQ400" s="56"/>
      <c r="WAR400" s="56"/>
      <c r="WAS400" s="56"/>
      <c r="WAT400" s="56"/>
      <c r="WAU400" s="56"/>
      <c r="WAV400" s="56"/>
      <c r="WAW400" s="56"/>
      <c r="WAX400" s="56"/>
      <c r="WAY400" s="56"/>
      <c r="WAZ400" s="56"/>
      <c r="WBA400" s="56"/>
      <c r="WBB400" s="56"/>
      <c r="WBC400" s="56"/>
      <c r="WBD400" s="56"/>
      <c r="WBE400" s="56"/>
      <c r="WBF400" s="56"/>
      <c r="WBG400" s="56"/>
      <c r="WBH400" s="56"/>
      <c r="WBI400" s="56"/>
      <c r="WBJ400" s="56"/>
      <c r="WBK400" s="56"/>
      <c r="WBL400" s="56"/>
      <c r="WBM400" s="56"/>
      <c r="WBN400" s="56"/>
      <c r="WBO400" s="56"/>
      <c r="WBP400" s="56"/>
      <c r="WBQ400" s="56"/>
      <c r="WBR400" s="56"/>
      <c r="WBS400" s="56"/>
      <c r="WBT400" s="56"/>
      <c r="WBU400" s="56"/>
      <c r="WBV400" s="56"/>
      <c r="WBW400" s="56"/>
      <c r="WBX400" s="56"/>
      <c r="WBY400" s="56"/>
      <c r="WBZ400" s="56"/>
      <c r="WCA400" s="56"/>
      <c r="WCB400" s="56"/>
      <c r="WCC400" s="56"/>
      <c r="WCD400" s="56"/>
      <c r="WCE400" s="56"/>
      <c r="WCF400" s="56"/>
      <c r="WCG400" s="56"/>
      <c r="WCH400" s="56"/>
      <c r="WCI400" s="56"/>
      <c r="WCJ400" s="56"/>
      <c r="WCK400" s="56"/>
      <c r="WCL400" s="56"/>
      <c r="WCM400" s="56"/>
      <c r="WCN400" s="56"/>
      <c r="WCO400" s="56"/>
      <c r="WCP400" s="56"/>
      <c r="WCQ400" s="56"/>
      <c r="WCR400" s="56"/>
      <c r="WCS400" s="56"/>
      <c r="WCT400" s="56"/>
      <c r="WCU400" s="56"/>
      <c r="WCV400" s="56"/>
      <c r="WCW400" s="56"/>
      <c r="WCX400" s="56"/>
      <c r="WCY400" s="56"/>
      <c r="WCZ400" s="56"/>
      <c r="WDA400" s="56"/>
      <c r="WDB400" s="56"/>
      <c r="WDC400" s="56"/>
      <c r="WDD400" s="56"/>
      <c r="WDE400" s="56"/>
      <c r="WDF400" s="56"/>
      <c r="WDG400" s="56"/>
      <c r="WDH400" s="56"/>
      <c r="WDI400" s="56"/>
      <c r="WDJ400" s="56"/>
      <c r="WDK400" s="56"/>
      <c r="WDL400" s="56"/>
      <c r="WDM400" s="56"/>
      <c r="WDN400" s="56"/>
      <c r="WDO400" s="56"/>
      <c r="WDP400" s="56"/>
      <c r="WDQ400" s="56"/>
      <c r="WDR400" s="56"/>
      <c r="WDS400" s="56"/>
      <c r="WDT400" s="56"/>
      <c r="WDU400" s="56"/>
      <c r="WDV400" s="56"/>
      <c r="WDW400" s="56"/>
      <c r="WDX400" s="56"/>
      <c r="WDY400" s="56"/>
      <c r="WDZ400" s="56"/>
      <c r="WEA400" s="56"/>
      <c r="WEB400" s="56"/>
      <c r="WEC400" s="56"/>
      <c r="WED400" s="56"/>
      <c r="WEE400" s="56"/>
      <c r="WEF400" s="56"/>
      <c r="WEG400" s="56"/>
      <c r="WEH400" s="56"/>
      <c r="WEI400" s="56"/>
      <c r="WEJ400" s="56"/>
      <c r="WEK400" s="56"/>
      <c r="WEL400" s="56"/>
      <c r="WEM400" s="56"/>
      <c r="WEN400" s="56"/>
      <c r="WEO400" s="56"/>
      <c r="WEP400" s="56"/>
      <c r="WEQ400" s="56"/>
      <c r="WER400" s="56"/>
      <c r="WES400" s="56"/>
      <c r="WET400" s="56"/>
      <c r="WEU400" s="56"/>
      <c r="WEV400" s="56"/>
      <c r="WEW400" s="56"/>
      <c r="WEX400" s="56"/>
      <c r="WEY400" s="56"/>
      <c r="WEZ400" s="56"/>
      <c r="WFA400" s="56"/>
      <c r="WFB400" s="56"/>
      <c r="WFC400" s="56"/>
      <c r="WFD400" s="56"/>
      <c r="WFE400" s="56"/>
      <c r="WFF400" s="56"/>
      <c r="WFG400" s="56"/>
      <c r="WFH400" s="56"/>
      <c r="WFI400" s="56"/>
      <c r="WFJ400" s="56"/>
      <c r="WFK400" s="56"/>
      <c r="WFL400" s="56"/>
      <c r="WFM400" s="56"/>
      <c r="WFN400" s="56"/>
      <c r="WFO400" s="56"/>
      <c r="WFP400" s="56"/>
      <c r="WFQ400" s="56"/>
      <c r="WFR400" s="56"/>
      <c r="WFS400" s="56"/>
      <c r="WFT400" s="56"/>
      <c r="WFU400" s="56"/>
      <c r="WFV400" s="56"/>
      <c r="WFW400" s="56"/>
      <c r="WFX400" s="56"/>
      <c r="WFY400" s="56"/>
      <c r="WFZ400" s="56"/>
      <c r="WGA400" s="56"/>
      <c r="WGB400" s="56"/>
      <c r="WGC400" s="56"/>
      <c r="WGD400" s="56"/>
      <c r="WGE400" s="56"/>
      <c r="WGF400" s="56"/>
      <c r="WGG400" s="56"/>
      <c r="WGH400" s="56"/>
      <c r="WGI400" s="56"/>
      <c r="WGJ400" s="56"/>
      <c r="WGK400" s="56"/>
      <c r="WGL400" s="56"/>
      <c r="WGM400" s="56"/>
      <c r="WGN400" s="56"/>
      <c r="WGO400" s="56"/>
      <c r="WGP400" s="56"/>
      <c r="WGQ400" s="56"/>
      <c r="WGR400" s="56"/>
      <c r="WGS400" s="56"/>
      <c r="WGT400" s="56"/>
      <c r="WGU400" s="56"/>
      <c r="WGV400" s="56"/>
      <c r="WGW400" s="56"/>
      <c r="WGX400" s="56"/>
      <c r="WGY400" s="56"/>
      <c r="WGZ400" s="56"/>
      <c r="WHA400" s="56"/>
      <c r="WHB400" s="56"/>
      <c r="WHC400" s="56"/>
      <c r="WHD400" s="56"/>
      <c r="WHE400" s="56"/>
      <c r="WHF400" s="56"/>
      <c r="WHG400" s="56"/>
      <c r="WHH400" s="56"/>
      <c r="WHI400" s="56"/>
      <c r="WHJ400" s="56"/>
      <c r="WHK400" s="56"/>
      <c r="WHL400" s="56"/>
      <c r="WHM400" s="56"/>
      <c r="WHN400" s="56"/>
      <c r="WHO400" s="56"/>
      <c r="WHP400" s="56"/>
      <c r="WHQ400" s="56"/>
      <c r="WHR400" s="56"/>
      <c r="WHS400" s="56"/>
      <c r="WHT400" s="56"/>
      <c r="WHU400" s="56"/>
      <c r="WHV400" s="56"/>
      <c r="WHW400" s="56"/>
      <c r="WHX400" s="56"/>
      <c r="WHY400" s="56"/>
      <c r="WHZ400" s="56"/>
      <c r="WIA400" s="56"/>
      <c r="WIB400" s="56"/>
      <c r="WIC400" s="56"/>
      <c r="WID400" s="56"/>
      <c r="WIE400" s="56"/>
      <c r="WIF400" s="56"/>
      <c r="WIG400" s="56"/>
      <c r="WIH400" s="56"/>
      <c r="WII400" s="56"/>
      <c r="WIJ400" s="56"/>
      <c r="WIK400" s="56"/>
      <c r="WIL400" s="56"/>
      <c r="WIM400" s="56"/>
      <c r="WIN400" s="56"/>
      <c r="WIO400" s="56"/>
      <c r="WIP400" s="56"/>
      <c r="WIQ400" s="56"/>
      <c r="WIR400" s="56"/>
      <c r="WIS400" s="56"/>
      <c r="WIT400" s="56"/>
      <c r="WIU400" s="56"/>
      <c r="WIV400" s="56"/>
      <c r="WIW400" s="56"/>
      <c r="WIX400" s="56"/>
      <c r="WIY400" s="56"/>
      <c r="WIZ400" s="56"/>
      <c r="WJA400" s="56"/>
      <c r="WJB400" s="56"/>
      <c r="WJC400" s="56"/>
      <c r="WJD400" s="56"/>
      <c r="WJE400" s="56"/>
      <c r="WJF400" s="56"/>
      <c r="WJG400" s="56"/>
      <c r="WJH400" s="56"/>
      <c r="WJI400" s="56"/>
      <c r="WJJ400" s="56"/>
      <c r="WJK400" s="56"/>
      <c r="WJL400" s="56"/>
      <c r="WJM400" s="56"/>
      <c r="WJN400" s="56"/>
      <c r="WJO400" s="56"/>
      <c r="WJP400" s="56"/>
      <c r="WJQ400" s="56"/>
      <c r="WJR400" s="56"/>
      <c r="WJS400" s="56"/>
      <c r="WJT400" s="56"/>
      <c r="WJU400" s="56"/>
      <c r="WJV400" s="56"/>
      <c r="WJW400" s="56"/>
      <c r="WJX400" s="56"/>
      <c r="WJY400" s="56"/>
      <c r="WJZ400" s="56"/>
      <c r="WKA400" s="56"/>
      <c r="WKB400" s="56"/>
      <c r="WKC400" s="56"/>
      <c r="WKD400" s="56"/>
      <c r="WKE400" s="56"/>
      <c r="WKF400" s="56"/>
      <c r="WKG400" s="56"/>
      <c r="WKH400" s="56"/>
      <c r="WKI400" s="56"/>
      <c r="WKJ400" s="56"/>
      <c r="WKK400" s="56"/>
      <c r="WKL400" s="56"/>
      <c r="WKM400" s="56"/>
      <c r="WKN400" s="56"/>
      <c r="WKO400" s="56"/>
      <c r="WKP400" s="56"/>
      <c r="WKQ400" s="56"/>
      <c r="WKR400" s="56"/>
      <c r="WKS400" s="56"/>
      <c r="WKT400" s="56"/>
      <c r="WKU400" s="56"/>
      <c r="WKV400" s="56"/>
      <c r="WKW400" s="56"/>
      <c r="WKX400" s="56"/>
      <c r="WKY400" s="56"/>
      <c r="WKZ400" s="56"/>
      <c r="WLA400" s="56"/>
      <c r="WLB400" s="56"/>
      <c r="WLC400" s="56"/>
      <c r="WLD400" s="56"/>
      <c r="WLE400" s="56"/>
      <c r="WLF400" s="56"/>
      <c r="WLG400" s="56"/>
      <c r="WLH400" s="56"/>
      <c r="WLI400" s="56"/>
      <c r="WLJ400" s="56"/>
      <c r="WLK400" s="56"/>
      <c r="WLL400" s="56"/>
      <c r="WLM400" s="56"/>
      <c r="WLN400" s="56"/>
      <c r="WLO400" s="56"/>
      <c r="WLP400" s="56"/>
      <c r="WLQ400" s="56"/>
      <c r="WLR400" s="56"/>
      <c r="WLS400" s="56"/>
      <c r="WLT400" s="56"/>
      <c r="WLU400" s="56"/>
      <c r="WLV400" s="56"/>
      <c r="WLW400" s="56"/>
      <c r="WLX400" s="56"/>
      <c r="WLY400" s="56"/>
      <c r="WLZ400" s="56"/>
      <c r="WMA400" s="56"/>
      <c r="WMB400" s="56"/>
      <c r="WMC400" s="56"/>
      <c r="WMD400" s="56"/>
      <c r="WME400" s="56"/>
      <c r="WMF400" s="56"/>
      <c r="WMG400" s="56"/>
      <c r="WMH400" s="56"/>
      <c r="WMI400" s="56"/>
      <c r="WMJ400" s="56"/>
      <c r="WMK400" s="56"/>
      <c r="WML400" s="56"/>
      <c r="WMM400" s="56"/>
      <c r="WMN400" s="56"/>
      <c r="WMO400" s="56"/>
      <c r="WMP400" s="56"/>
      <c r="WMQ400" s="56"/>
      <c r="WMR400" s="56"/>
      <c r="WMS400" s="56"/>
      <c r="WMT400" s="56"/>
      <c r="WMU400" s="56"/>
      <c r="WMV400" s="56"/>
      <c r="WMW400" s="56"/>
      <c r="WMX400" s="56"/>
      <c r="WMY400" s="56"/>
      <c r="WMZ400" s="56"/>
      <c r="WNA400" s="56"/>
      <c r="WNB400" s="56"/>
      <c r="WNC400" s="56"/>
      <c r="WND400" s="56"/>
      <c r="WNE400" s="56"/>
      <c r="WNF400" s="56"/>
      <c r="WNG400" s="56"/>
      <c r="WNH400" s="56"/>
      <c r="WNI400" s="56"/>
      <c r="WNJ400" s="56"/>
      <c r="WNK400" s="56"/>
      <c r="WNL400" s="56"/>
      <c r="WNM400" s="56"/>
      <c r="WNN400" s="56"/>
      <c r="WNO400" s="56"/>
      <c r="WNP400" s="56"/>
      <c r="WNQ400" s="56"/>
      <c r="WNR400" s="56"/>
      <c r="WNS400" s="56"/>
      <c r="WNT400" s="56"/>
      <c r="WNU400" s="56"/>
      <c r="WNV400" s="56"/>
      <c r="WNW400" s="56"/>
      <c r="WNX400" s="56"/>
      <c r="WNY400" s="56"/>
      <c r="WNZ400" s="56"/>
      <c r="WOA400" s="56"/>
      <c r="WOB400" s="56"/>
      <c r="WOC400" s="56"/>
      <c r="WOD400" s="56"/>
      <c r="WOE400" s="56"/>
      <c r="WOF400" s="56"/>
      <c r="WOG400" s="56"/>
      <c r="WOH400" s="56"/>
      <c r="WOI400" s="56"/>
      <c r="WOJ400" s="56"/>
      <c r="WOK400" s="56"/>
      <c r="WOL400" s="56"/>
      <c r="WOM400" s="56"/>
      <c r="WON400" s="56"/>
      <c r="WOO400" s="56"/>
      <c r="WOP400" s="56"/>
      <c r="WOQ400" s="56"/>
      <c r="WOR400" s="56"/>
      <c r="WOS400" s="56"/>
      <c r="WOT400" s="56"/>
      <c r="WOU400" s="56"/>
      <c r="WOV400" s="56"/>
      <c r="WOW400" s="56"/>
      <c r="WOX400" s="56"/>
      <c r="WOY400" s="56"/>
      <c r="WOZ400" s="56"/>
      <c r="WPA400" s="56"/>
      <c r="WPB400" s="56"/>
      <c r="WPC400" s="56"/>
      <c r="WPD400" s="56"/>
      <c r="WPE400" s="56"/>
      <c r="WPF400" s="56"/>
      <c r="WPG400" s="56"/>
      <c r="WPH400" s="56"/>
      <c r="WPI400" s="56"/>
      <c r="WPJ400" s="56"/>
      <c r="WPK400" s="56"/>
      <c r="WPL400" s="56"/>
      <c r="WPM400" s="56"/>
      <c r="WPN400" s="56"/>
      <c r="WPO400" s="56"/>
      <c r="WPP400" s="56"/>
      <c r="WPQ400" s="56"/>
      <c r="WPR400" s="56"/>
      <c r="WPS400" s="56"/>
      <c r="WPT400" s="56"/>
      <c r="WPU400" s="56"/>
      <c r="WPV400" s="56"/>
      <c r="WPW400" s="56"/>
      <c r="WPX400" s="56"/>
      <c r="WPY400" s="56"/>
      <c r="WPZ400" s="56"/>
      <c r="WQA400" s="56"/>
      <c r="WQB400" s="56"/>
      <c r="WQC400" s="56"/>
      <c r="WQD400" s="56"/>
      <c r="WQE400" s="56"/>
      <c r="WQF400" s="56"/>
      <c r="WQG400" s="56"/>
      <c r="WQH400" s="56"/>
      <c r="WQI400" s="56"/>
      <c r="WQJ400" s="56"/>
      <c r="WQK400" s="56"/>
      <c r="WQL400" s="56"/>
      <c r="WQM400" s="56"/>
      <c r="WQN400" s="56"/>
      <c r="WQO400" s="56"/>
      <c r="WQP400" s="56"/>
      <c r="WQQ400" s="56"/>
      <c r="WQR400" s="56"/>
      <c r="WQS400" s="56"/>
      <c r="WQT400" s="56"/>
      <c r="WQU400" s="56"/>
      <c r="WQV400" s="56"/>
      <c r="WQW400" s="56"/>
      <c r="WQX400" s="56"/>
      <c r="WQY400" s="56"/>
      <c r="WQZ400" s="56"/>
      <c r="WRA400" s="56"/>
      <c r="WRB400" s="56"/>
      <c r="WRC400" s="56"/>
      <c r="WRD400" s="56"/>
      <c r="WRE400" s="56"/>
      <c r="WRF400" s="56"/>
      <c r="WRG400" s="56"/>
      <c r="WRH400" s="56"/>
      <c r="WRI400" s="56"/>
      <c r="WRJ400" s="56"/>
      <c r="WRK400" s="56"/>
      <c r="WRL400" s="56"/>
      <c r="WRM400" s="56"/>
      <c r="WRN400" s="56"/>
      <c r="WRO400" s="56"/>
      <c r="WRP400" s="56"/>
      <c r="WRQ400" s="56"/>
      <c r="WRR400" s="56"/>
      <c r="WRS400" s="56"/>
      <c r="WRT400" s="56"/>
      <c r="WRU400" s="56"/>
      <c r="WRV400" s="56"/>
      <c r="WRW400" s="56"/>
      <c r="WRX400" s="56"/>
      <c r="WRY400" s="56"/>
      <c r="WRZ400" s="56"/>
      <c r="WSA400" s="56"/>
      <c r="WSB400" s="56"/>
      <c r="WSC400" s="56"/>
      <c r="WSD400" s="56"/>
      <c r="WSE400" s="56"/>
      <c r="WSF400" s="56"/>
      <c r="WSG400" s="56"/>
      <c r="WSH400" s="56"/>
      <c r="WSI400" s="56"/>
      <c r="WSJ400" s="56"/>
      <c r="WSK400" s="56"/>
      <c r="WSL400" s="56"/>
      <c r="WSM400" s="56"/>
      <c r="WSN400" s="56"/>
      <c r="WSO400" s="56"/>
      <c r="WSP400" s="56"/>
      <c r="WSQ400" s="56"/>
      <c r="WSR400" s="56"/>
      <c r="WSS400" s="56"/>
      <c r="WST400" s="56"/>
      <c r="WSU400" s="56"/>
      <c r="WSV400" s="56"/>
      <c r="WSW400" s="56"/>
      <c r="WSX400" s="56"/>
      <c r="WSY400" s="56"/>
      <c r="WSZ400" s="56"/>
      <c r="WTA400" s="56"/>
      <c r="WTB400" s="56"/>
      <c r="WTC400" s="56"/>
      <c r="WTD400" s="56"/>
      <c r="WTE400" s="56"/>
      <c r="WTF400" s="56"/>
      <c r="WTG400" s="56"/>
      <c r="WTH400" s="56"/>
      <c r="WTI400" s="56"/>
      <c r="WTJ400" s="56"/>
      <c r="WTK400" s="56"/>
      <c r="WTL400" s="56"/>
      <c r="WTM400" s="56"/>
      <c r="WTN400" s="56"/>
      <c r="WTO400" s="56"/>
      <c r="WTP400" s="56"/>
      <c r="WTQ400" s="56"/>
      <c r="WTR400" s="56"/>
      <c r="WTS400" s="56"/>
      <c r="WTT400" s="56"/>
      <c r="WTU400" s="56"/>
      <c r="WTV400" s="56"/>
      <c r="WTW400" s="56"/>
      <c r="WTX400" s="56"/>
      <c r="WTY400" s="56"/>
      <c r="WTZ400" s="56"/>
      <c r="WUA400" s="56"/>
      <c r="WUB400" s="56"/>
      <c r="WUC400" s="56"/>
      <c r="WUD400" s="56"/>
      <c r="WUE400" s="56"/>
      <c r="WUF400" s="56"/>
      <c r="WUG400" s="56"/>
      <c r="WUH400" s="56"/>
      <c r="WUI400" s="56"/>
      <c r="WUJ400" s="56"/>
      <c r="WUK400" s="56"/>
      <c r="WUL400" s="56"/>
      <c r="WUM400" s="56"/>
      <c r="WUN400" s="56"/>
      <c r="WUO400" s="56"/>
      <c r="WUP400" s="56"/>
      <c r="WUQ400" s="56"/>
      <c r="WUR400" s="56"/>
      <c r="WUS400" s="56"/>
      <c r="WUT400" s="56"/>
      <c r="WUU400" s="56"/>
      <c r="WUV400" s="56"/>
      <c r="WUW400" s="56"/>
      <c r="WUX400" s="56"/>
      <c r="WUY400" s="56"/>
      <c r="WUZ400" s="56"/>
      <c r="WVA400" s="56"/>
      <c r="WVB400" s="56"/>
      <c r="WVC400" s="56"/>
      <c r="WVD400" s="56"/>
      <c r="WVE400" s="56"/>
      <c r="WVF400" s="56"/>
      <c r="WVG400" s="56"/>
      <c r="WVH400" s="56"/>
      <c r="WVI400" s="56"/>
      <c r="WVJ400" s="56"/>
      <c r="WVK400" s="56"/>
      <c r="WVL400" s="56"/>
      <c r="WVM400" s="56"/>
      <c r="WVN400" s="56"/>
      <c r="WVO400" s="56"/>
      <c r="WVP400" s="56"/>
      <c r="WVQ400" s="56"/>
      <c r="WVR400" s="56"/>
      <c r="WVS400" s="56"/>
      <c r="WVT400" s="56"/>
      <c r="WVU400" s="56"/>
      <c r="WVV400" s="56"/>
      <c r="WVW400" s="56"/>
      <c r="WVX400" s="56"/>
      <c r="WVY400" s="56"/>
      <c r="WVZ400" s="56"/>
      <c r="WWA400" s="56"/>
      <c r="WWB400" s="56"/>
      <c r="WWC400" s="56"/>
      <c r="WWD400" s="56"/>
      <c r="WWE400" s="56"/>
      <c r="WWF400" s="56"/>
      <c r="WWG400" s="56"/>
      <c r="WWH400" s="56"/>
      <c r="WWI400" s="56"/>
      <c r="WWJ400" s="56"/>
      <c r="WWK400" s="56"/>
      <c r="WWL400" s="56"/>
      <c r="WWM400" s="56"/>
      <c r="WWN400" s="56"/>
      <c r="WWO400" s="56"/>
      <c r="WWP400" s="56"/>
      <c r="WWQ400" s="56"/>
      <c r="WWR400" s="56"/>
      <c r="WWS400" s="56"/>
      <c r="WWT400" s="56"/>
      <c r="WWU400" s="56"/>
      <c r="WWV400" s="56"/>
      <c r="WWW400" s="56"/>
      <c r="WWX400" s="56"/>
      <c r="WWY400" s="56"/>
      <c r="WWZ400" s="56"/>
      <c r="WXA400" s="56"/>
      <c r="WXB400" s="56"/>
      <c r="WXC400" s="56"/>
      <c r="WXD400" s="56"/>
      <c r="WXE400" s="56"/>
      <c r="WXF400" s="56"/>
      <c r="WXG400" s="56"/>
      <c r="WXH400" s="56"/>
      <c r="WXI400" s="56"/>
      <c r="WXJ400" s="56"/>
      <c r="WXK400" s="56"/>
      <c r="WXL400" s="56"/>
      <c r="WXM400" s="56"/>
      <c r="WXN400" s="56"/>
      <c r="WXO400" s="56"/>
      <c r="WXP400" s="56"/>
      <c r="WXQ400" s="56"/>
      <c r="WXR400" s="56"/>
      <c r="WXS400" s="56"/>
      <c r="WXT400" s="56"/>
      <c r="WXU400" s="56"/>
      <c r="WXV400" s="56"/>
      <c r="WXW400" s="56"/>
      <c r="WXX400" s="56"/>
      <c r="WXY400" s="56"/>
      <c r="WXZ400" s="56"/>
      <c r="WYA400" s="56"/>
      <c r="WYB400" s="56"/>
      <c r="WYC400" s="56"/>
      <c r="WYD400" s="56"/>
      <c r="WYE400" s="56"/>
      <c r="WYF400" s="56"/>
      <c r="WYG400" s="56"/>
      <c r="WYH400" s="56"/>
      <c r="WYI400" s="56"/>
      <c r="WYJ400" s="56"/>
      <c r="WYK400" s="56"/>
      <c r="WYL400" s="56"/>
      <c r="WYM400" s="56"/>
      <c r="WYN400" s="56"/>
      <c r="WYO400" s="56"/>
      <c r="WYP400" s="56"/>
      <c r="WYQ400" s="56"/>
      <c r="WYR400" s="56"/>
      <c r="WYS400" s="56"/>
      <c r="WYT400" s="56"/>
      <c r="WYU400" s="56"/>
      <c r="WYV400" s="56"/>
      <c r="WYW400" s="56"/>
      <c r="WYX400" s="56"/>
      <c r="WYY400" s="56"/>
      <c r="WYZ400" s="56"/>
      <c r="WZA400" s="56"/>
      <c r="WZB400" s="56"/>
      <c r="WZC400" s="56"/>
      <c r="WZD400" s="56"/>
      <c r="WZE400" s="56"/>
      <c r="WZF400" s="56"/>
      <c r="WZG400" s="56"/>
      <c r="WZH400" s="56"/>
      <c r="WZI400" s="56"/>
      <c r="WZJ400" s="56"/>
      <c r="WZK400" s="56"/>
      <c r="WZL400" s="56"/>
      <c r="WZM400" s="56"/>
      <c r="WZN400" s="56"/>
      <c r="WZO400" s="56"/>
      <c r="WZP400" s="56"/>
      <c r="WZQ400" s="56"/>
      <c r="WZR400" s="56"/>
      <c r="WZS400" s="56"/>
      <c r="WZT400" s="56"/>
      <c r="WZU400" s="56"/>
      <c r="WZV400" s="56"/>
      <c r="WZW400" s="56"/>
      <c r="WZX400" s="56"/>
      <c r="WZY400" s="56"/>
      <c r="WZZ400" s="56"/>
      <c r="XAA400" s="56"/>
      <c r="XAB400" s="56"/>
      <c r="XAC400" s="56"/>
      <c r="XAD400" s="56"/>
      <c r="XAE400" s="56"/>
      <c r="XAF400" s="56"/>
      <c r="XAG400" s="56"/>
      <c r="XAH400" s="56"/>
      <c r="XAI400" s="56"/>
      <c r="XAJ400" s="56"/>
      <c r="XAK400" s="56"/>
      <c r="XAL400" s="56"/>
      <c r="XAM400" s="56"/>
      <c r="XAN400" s="56"/>
      <c r="XAO400" s="56"/>
      <c r="XAP400" s="56"/>
      <c r="XAQ400" s="56"/>
      <c r="XAR400" s="56"/>
      <c r="XAS400" s="56"/>
      <c r="XAT400" s="56"/>
      <c r="XAU400" s="56"/>
      <c r="XAV400" s="56"/>
      <c r="XAW400" s="56"/>
      <c r="XAX400" s="56"/>
      <c r="XAY400" s="56"/>
      <c r="XAZ400" s="56"/>
      <c r="XBA400" s="56"/>
      <c r="XBB400" s="56"/>
      <c r="XBC400" s="56"/>
      <c r="XBD400" s="56"/>
      <c r="XBE400" s="56"/>
      <c r="XBF400" s="56"/>
      <c r="XBG400" s="56"/>
      <c r="XBH400" s="56"/>
      <c r="XBI400" s="56"/>
      <c r="XBJ400" s="56"/>
      <c r="XBK400" s="56"/>
      <c r="XBL400" s="56"/>
      <c r="XBM400" s="56"/>
      <c r="XBN400" s="56"/>
      <c r="XBO400" s="56"/>
      <c r="XBP400" s="56"/>
      <c r="XBQ400" s="56"/>
      <c r="XBR400" s="56"/>
      <c r="XBS400" s="56"/>
      <c r="XBT400" s="56"/>
      <c r="XBU400" s="56"/>
      <c r="XBV400" s="56"/>
      <c r="XBW400" s="56"/>
      <c r="XBX400" s="56"/>
      <c r="XBY400" s="56"/>
      <c r="XBZ400" s="56"/>
      <c r="XCA400" s="56"/>
      <c r="XCB400" s="56"/>
      <c r="XCC400" s="56"/>
      <c r="XCD400" s="56"/>
      <c r="XCE400" s="56"/>
      <c r="XCF400" s="56"/>
      <c r="XCG400" s="56"/>
      <c r="XCH400" s="56"/>
      <c r="XCI400" s="56"/>
      <c r="XCJ400" s="56"/>
      <c r="XCK400" s="56"/>
      <c r="XCL400" s="56"/>
      <c r="XCM400" s="56"/>
      <c r="XCN400" s="56"/>
      <c r="XCO400" s="56"/>
      <c r="XCP400" s="56"/>
      <c r="XCQ400" s="56"/>
      <c r="XCR400" s="56"/>
      <c r="XCS400" s="56"/>
      <c r="XCT400" s="56"/>
      <c r="XCU400" s="56"/>
      <c r="XCV400" s="56"/>
      <c r="XCW400" s="56"/>
      <c r="XCX400" s="56"/>
      <c r="XCY400" s="56"/>
      <c r="XCZ400" s="56"/>
      <c r="XDA400" s="56"/>
      <c r="XDB400" s="56"/>
      <c r="XDC400" s="56"/>
      <c r="XDD400" s="56"/>
      <c r="XDE400" s="56"/>
      <c r="XDF400" s="56"/>
      <c r="XDG400" s="56"/>
      <c r="XDH400" s="56"/>
      <c r="XDI400" s="56"/>
      <c r="XDJ400" s="56"/>
      <c r="XDK400" s="56"/>
      <c r="XDL400" s="56"/>
      <c r="XDM400" s="56"/>
      <c r="XDN400" s="56"/>
    </row>
    <row r="401" spans="1:16342" s="336" customFormat="1" x14ac:dyDescent="0.2">
      <c r="A401" s="30">
        <v>496</v>
      </c>
      <c r="B401" s="332">
        <v>397</v>
      </c>
      <c r="C401" s="331" t="s">
        <v>76</v>
      </c>
      <c r="D401" s="246" t="s">
        <v>3999</v>
      </c>
      <c r="E401" s="333" t="s">
        <v>4471</v>
      </c>
      <c r="F401" s="398" t="s">
        <v>4964</v>
      </c>
      <c r="G401" s="333" t="s">
        <v>4116</v>
      </c>
      <c r="H401" s="347" t="s">
        <v>3816</v>
      </c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  <c r="AA401" s="56"/>
      <c r="AB401" s="56"/>
      <c r="AC401" s="56"/>
      <c r="AD401" s="56"/>
      <c r="AE401" s="56"/>
      <c r="AF401" s="56"/>
      <c r="AG401" s="56"/>
      <c r="AH401" s="56"/>
      <c r="AI401" s="56"/>
      <c r="AJ401" s="56"/>
      <c r="AK401" s="56"/>
      <c r="AL401" s="56"/>
      <c r="AM401" s="56"/>
      <c r="AN401" s="56"/>
      <c r="AO401" s="56"/>
      <c r="AP401" s="56"/>
      <c r="AQ401" s="56"/>
      <c r="AR401" s="56"/>
      <c r="AS401" s="56"/>
      <c r="AT401" s="56"/>
      <c r="AU401" s="56"/>
      <c r="AV401" s="56"/>
      <c r="AW401" s="56"/>
      <c r="AX401" s="56"/>
      <c r="AY401" s="56"/>
      <c r="AZ401" s="56"/>
      <c r="BA401" s="56"/>
      <c r="BB401" s="56"/>
      <c r="BC401" s="56"/>
      <c r="BD401" s="56"/>
      <c r="BE401" s="56"/>
      <c r="BF401" s="56"/>
      <c r="BG401" s="56"/>
      <c r="BH401" s="56"/>
      <c r="BI401" s="56"/>
      <c r="BJ401" s="56"/>
      <c r="BK401" s="56"/>
      <c r="BL401" s="56"/>
      <c r="BM401" s="56"/>
      <c r="BN401" s="56"/>
      <c r="BO401" s="56"/>
      <c r="BP401" s="56"/>
      <c r="BQ401" s="56"/>
      <c r="BR401" s="56"/>
      <c r="BS401" s="56"/>
      <c r="BT401" s="56"/>
      <c r="BU401" s="56"/>
      <c r="BV401" s="56"/>
      <c r="BW401" s="56"/>
      <c r="BX401" s="56"/>
      <c r="BY401" s="56"/>
      <c r="BZ401" s="56"/>
      <c r="CA401" s="56"/>
      <c r="CB401" s="56"/>
      <c r="CC401" s="56"/>
      <c r="CD401" s="56"/>
      <c r="CE401" s="56"/>
      <c r="CF401" s="56"/>
      <c r="CG401" s="56"/>
      <c r="CH401" s="56"/>
      <c r="CI401" s="56"/>
      <c r="CJ401" s="56"/>
      <c r="CK401" s="56"/>
      <c r="CL401" s="56"/>
      <c r="CM401" s="56"/>
      <c r="CN401" s="56"/>
      <c r="CO401" s="56"/>
      <c r="CP401" s="56"/>
      <c r="CQ401" s="56"/>
      <c r="CR401" s="56"/>
      <c r="CS401" s="56"/>
      <c r="CT401" s="56"/>
      <c r="CU401" s="56"/>
      <c r="CV401" s="56"/>
      <c r="CW401" s="56"/>
      <c r="CX401" s="56"/>
      <c r="CY401" s="56"/>
      <c r="CZ401" s="56"/>
      <c r="DA401" s="56"/>
      <c r="DB401" s="56"/>
      <c r="DC401" s="56"/>
      <c r="DD401" s="56"/>
      <c r="DE401" s="56"/>
      <c r="DF401" s="56"/>
      <c r="DG401" s="56"/>
      <c r="DH401" s="56"/>
      <c r="DI401" s="56"/>
      <c r="DJ401" s="56"/>
      <c r="DK401" s="56"/>
      <c r="DL401" s="56"/>
      <c r="DM401" s="56"/>
      <c r="DN401" s="56"/>
      <c r="DO401" s="56"/>
      <c r="DP401" s="56"/>
      <c r="DQ401" s="56"/>
      <c r="DR401" s="56"/>
      <c r="DS401" s="56"/>
      <c r="DT401" s="56"/>
      <c r="DU401" s="56"/>
      <c r="DV401" s="56"/>
      <c r="DW401" s="56"/>
      <c r="DX401" s="56"/>
      <c r="DY401" s="56"/>
      <c r="DZ401" s="56"/>
      <c r="EA401" s="56"/>
      <c r="EB401" s="56"/>
      <c r="EC401" s="56"/>
      <c r="ED401" s="56"/>
      <c r="EE401" s="56"/>
      <c r="EF401" s="56"/>
      <c r="EG401" s="56"/>
      <c r="EH401" s="56"/>
      <c r="EI401" s="56"/>
      <c r="EJ401" s="56"/>
      <c r="EK401" s="56"/>
      <c r="EL401" s="56"/>
      <c r="EM401" s="56"/>
      <c r="EN401" s="56"/>
      <c r="EO401" s="56"/>
      <c r="EP401" s="56"/>
      <c r="EQ401" s="56"/>
      <c r="ER401" s="56"/>
      <c r="ES401" s="56"/>
      <c r="ET401" s="56"/>
      <c r="EU401" s="56"/>
      <c r="EV401" s="56"/>
      <c r="EW401" s="56"/>
      <c r="EX401" s="56"/>
      <c r="EY401" s="56"/>
      <c r="EZ401" s="56"/>
      <c r="FA401" s="56"/>
      <c r="FB401" s="56"/>
      <c r="FC401" s="56"/>
      <c r="FD401" s="56"/>
      <c r="FE401" s="56"/>
      <c r="FF401" s="56"/>
      <c r="FG401" s="56"/>
      <c r="FH401" s="56"/>
      <c r="FI401" s="56"/>
      <c r="FJ401" s="56"/>
      <c r="FK401" s="56"/>
      <c r="FL401" s="56"/>
      <c r="FM401" s="56"/>
      <c r="FN401" s="56"/>
      <c r="FO401" s="56"/>
      <c r="FP401" s="56"/>
      <c r="FQ401" s="56"/>
      <c r="FR401" s="56"/>
      <c r="FS401" s="56"/>
      <c r="FT401" s="56"/>
      <c r="FU401" s="56"/>
      <c r="FV401" s="56"/>
      <c r="FW401" s="56"/>
      <c r="FX401" s="56"/>
      <c r="FY401" s="56"/>
      <c r="FZ401" s="56"/>
      <c r="GA401" s="56"/>
      <c r="GB401" s="56"/>
      <c r="GC401" s="56"/>
      <c r="GD401" s="56"/>
      <c r="GE401" s="56"/>
      <c r="GF401" s="56"/>
      <c r="GG401" s="56"/>
      <c r="GH401" s="56"/>
      <c r="GI401" s="56"/>
      <c r="GJ401" s="56"/>
      <c r="GK401" s="56"/>
      <c r="GL401" s="56"/>
      <c r="GM401" s="56"/>
      <c r="GN401" s="56"/>
      <c r="GO401" s="56"/>
      <c r="GP401" s="56"/>
      <c r="GQ401" s="56"/>
      <c r="GR401" s="56"/>
      <c r="GS401" s="56"/>
      <c r="GT401" s="56"/>
      <c r="GU401" s="56"/>
      <c r="GV401" s="56"/>
      <c r="GW401" s="56"/>
      <c r="GX401" s="56"/>
      <c r="GY401" s="56"/>
      <c r="GZ401" s="56"/>
      <c r="HA401" s="56"/>
      <c r="HB401" s="56"/>
      <c r="HC401" s="56"/>
      <c r="HD401" s="56"/>
      <c r="HE401" s="56"/>
      <c r="HF401" s="56"/>
      <c r="HG401" s="56"/>
      <c r="HH401" s="56"/>
      <c r="HI401" s="56"/>
      <c r="HJ401" s="56"/>
      <c r="HK401" s="56"/>
      <c r="HL401" s="56"/>
      <c r="HM401" s="56"/>
      <c r="HN401" s="56"/>
      <c r="HO401" s="56"/>
      <c r="HP401" s="56"/>
      <c r="HQ401" s="56"/>
      <c r="HR401" s="56"/>
      <c r="HS401" s="56"/>
      <c r="HT401" s="56"/>
      <c r="HU401" s="56"/>
      <c r="HV401" s="56"/>
      <c r="HW401" s="56"/>
      <c r="HX401" s="56"/>
      <c r="HY401" s="56"/>
      <c r="HZ401" s="56"/>
      <c r="IA401" s="56"/>
      <c r="IB401" s="56"/>
      <c r="IC401" s="56"/>
      <c r="ID401" s="56"/>
      <c r="IE401" s="56"/>
      <c r="IF401" s="56"/>
      <c r="IG401" s="56"/>
      <c r="IH401" s="56"/>
      <c r="II401" s="56"/>
      <c r="IJ401" s="56"/>
      <c r="IK401" s="56"/>
      <c r="IL401" s="56"/>
      <c r="IM401" s="56"/>
      <c r="IN401" s="56"/>
      <c r="IO401" s="56"/>
      <c r="IP401" s="56"/>
      <c r="IQ401" s="56"/>
      <c r="IR401" s="56"/>
      <c r="IS401" s="56"/>
      <c r="IT401" s="56"/>
      <c r="IU401" s="56"/>
      <c r="IV401" s="56"/>
      <c r="IW401" s="56"/>
      <c r="IX401" s="56"/>
      <c r="IY401" s="56"/>
      <c r="IZ401" s="56"/>
      <c r="JA401" s="56"/>
      <c r="JB401" s="56"/>
      <c r="JC401" s="56"/>
      <c r="JD401" s="56"/>
      <c r="JE401" s="56"/>
      <c r="JF401" s="56"/>
      <c r="JG401" s="56"/>
      <c r="JH401" s="56"/>
      <c r="JI401" s="56"/>
      <c r="JJ401" s="56"/>
      <c r="JK401" s="56"/>
      <c r="JL401" s="56"/>
      <c r="JM401" s="56"/>
      <c r="JN401" s="56"/>
      <c r="JO401" s="56"/>
      <c r="JP401" s="56"/>
      <c r="JQ401" s="56"/>
      <c r="JR401" s="56"/>
      <c r="JS401" s="56"/>
      <c r="JT401" s="56"/>
      <c r="JU401" s="56"/>
      <c r="JV401" s="56"/>
      <c r="JW401" s="56"/>
      <c r="JX401" s="56"/>
      <c r="JY401" s="56"/>
      <c r="JZ401" s="56"/>
      <c r="KA401" s="56"/>
      <c r="KB401" s="56"/>
      <c r="KC401" s="56"/>
      <c r="KD401" s="56"/>
      <c r="KE401" s="56"/>
      <c r="KF401" s="56"/>
      <c r="KG401" s="56"/>
      <c r="KH401" s="56"/>
      <c r="KI401" s="56"/>
      <c r="KJ401" s="56"/>
      <c r="KK401" s="56"/>
      <c r="KL401" s="56"/>
      <c r="KM401" s="56"/>
      <c r="KN401" s="56"/>
      <c r="KO401" s="56"/>
      <c r="KP401" s="56"/>
      <c r="KQ401" s="56"/>
      <c r="KR401" s="56"/>
      <c r="KS401" s="56"/>
      <c r="KT401" s="56"/>
      <c r="KU401" s="56"/>
      <c r="KV401" s="56"/>
      <c r="KW401" s="56"/>
      <c r="KX401" s="56"/>
      <c r="KY401" s="56"/>
      <c r="KZ401" s="56"/>
      <c r="LA401" s="56"/>
      <c r="LB401" s="56"/>
      <c r="LC401" s="56"/>
      <c r="LD401" s="56"/>
      <c r="LE401" s="56"/>
      <c r="LF401" s="56"/>
      <c r="LG401" s="56"/>
      <c r="LH401" s="56"/>
      <c r="LI401" s="56"/>
      <c r="LJ401" s="56"/>
      <c r="LK401" s="56"/>
      <c r="LL401" s="56"/>
      <c r="LM401" s="56"/>
      <c r="LN401" s="56"/>
      <c r="LO401" s="56"/>
      <c r="LP401" s="56"/>
      <c r="LQ401" s="56"/>
      <c r="LR401" s="56"/>
      <c r="LS401" s="56"/>
      <c r="LT401" s="56"/>
      <c r="LU401" s="56"/>
      <c r="LV401" s="56"/>
      <c r="LW401" s="56"/>
      <c r="LX401" s="56"/>
      <c r="LY401" s="56"/>
      <c r="LZ401" s="56"/>
      <c r="MA401" s="56"/>
      <c r="MB401" s="56"/>
      <c r="MC401" s="56"/>
      <c r="MD401" s="56"/>
      <c r="ME401" s="56"/>
      <c r="MF401" s="56"/>
      <c r="MG401" s="56"/>
      <c r="MH401" s="56"/>
      <c r="MI401" s="56"/>
      <c r="MJ401" s="56"/>
      <c r="MK401" s="56"/>
      <c r="ML401" s="56"/>
      <c r="MM401" s="56"/>
      <c r="MN401" s="56"/>
      <c r="MO401" s="56"/>
      <c r="MP401" s="56"/>
      <c r="MQ401" s="56"/>
      <c r="MR401" s="56"/>
      <c r="MS401" s="56"/>
      <c r="MT401" s="56"/>
      <c r="MU401" s="56"/>
      <c r="MV401" s="56"/>
      <c r="MW401" s="56"/>
      <c r="MX401" s="56"/>
      <c r="MY401" s="56"/>
      <c r="MZ401" s="56"/>
      <c r="NA401" s="56"/>
      <c r="NB401" s="56"/>
      <c r="NC401" s="56"/>
      <c r="ND401" s="56"/>
      <c r="NE401" s="56"/>
      <c r="NF401" s="56"/>
      <c r="NG401" s="56"/>
      <c r="NH401" s="56"/>
      <c r="NI401" s="56"/>
      <c r="NJ401" s="56"/>
      <c r="NK401" s="56"/>
      <c r="NL401" s="56"/>
      <c r="NM401" s="56"/>
      <c r="NN401" s="56"/>
      <c r="NO401" s="56"/>
      <c r="NP401" s="56"/>
      <c r="NQ401" s="56"/>
      <c r="NR401" s="56"/>
      <c r="NS401" s="56"/>
      <c r="NT401" s="56"/>
      <c r="NU401" s="56"/>
      <c r="NV401" s="56"/>
      <c r="NW401" s="56"/>
      <c r="NX401" s="56"/>
      <c r="NY401" s="56"/>
      <c r="NZ401" s="56"/>
      <c r="OA401" s="56"/>
      <c r="OB401" s="56"/>
      <c r="OC401" s="56"/>
      <c r="OD401" s="56"/>
      <c r="OE401" s="56"/>
      <c r="OF401" s="56"/>
      <c r="OG401" s="56"/>
      <c r="OH401" s="56"/>
      <c r="OI401" s="56"/>
      <c r="OJ401" s="56"/>
      <c r="OK401" s="56"/>
      <c r="OL401" s="56"/>
      <c r="OM401" s="56"/>
      <c r="ON401" s="56"/>
      <c r="OO401" s="56"/>
      <c r="OP401" s="56"/>
      <c r="OQ401" s="56"/>
      <c r="OR401" s="56"/>
      <c r="OS401" s="56"/>
      <c r="OT401" s="56"/>
      <c r="OU401" s="56"/>
      <c r="OV401" s="56"/>
      <c r="OW401" s="56"/>
      <c r="OX401" s="56"/>
      <c r="OY401" s="56"/>
      <c r="OZ401" s="56"/>
      <c r="PA401" s="56"/>
      <c r="PB401" s="56"/>
      <c r="PC401" s="56"/>
      <c r="PD401" s="56"/>
      <c r="PE401" s="56"/>
      <c r="PF401" s="56"/>
      <c r="PG401" s="56"/>
      <c r="PH401" s="56"/>
      <c r="PI401" s="56"/>
      <c r="PJ401" s="56"/>
      <c r="PK401" s="56"/>
      <c r="PL401" s="56"/>
      <c r="PM401" s="56"/>
      <c r="PN401" s="56"/>
      <c r="PO401" s="56"/>
      <c r="PP401" s="56"/>
      <c r="PQ401" s="56"/>
      <c r="PR401" s="56"/>
      <c r="PS401" s="56"/>
      <c r="PT401" s="56"/>
      <c r="PU401" s="56"/>
      <c r="PV401" s="56"/>
      <c r="PW401" s="56"/>
      <c r="PX401" s="56"/>
      <c r="PY401" s="56"/>
      <c r="PZ401" s="56"/>
      <c r="QA401" s="56"/>
      <c r="QB401" s="56"/>
      <c r="QC401" s="56"/>
      <c r="QD401" s="56"/>
      <c r="QE401" s="56"/>
      <c r="QF401" s="56"/>
      <c r="QG401" s="56"/>
      <c r="QH401" s="56"/>
      <c r="QI401" s="56"/>
      <c r="QJ401" s="56"/>
      <c r="QK401" s="56"/>
      <c r="QL401" s="56"/>
      <c r="QM401" s="56"/>
      <c r="QN401" s="56"/>
      <c r="QO401" s="56"/>
      <c r="QP401" s="56"/>
      <c r="QQ401" s="56"/>
      <c r="QR401" s="56"/>
      <c r="QS401" s="56"/>
      <c r="QT401" s="56"/>
      <c r="QU401" s="56"/>
      <c r="QV401" s="56"/>
      <c r="QW401" s="56"/>
      <c r="QX401" s="56"/>
      <c r="QY401" s="56"/>
      <c r="QZ401" s="56"/>
      <c r="RA401" s="56"/>
      <c r="RB401" s="56"/>
      <c r="RC401" s="56"/>
      <c r="RD401" s="56"/>
      <c r="RE401" s="56"/>
      <c r="RF401" s="56"/>
      <c r="RG401" s="56"/>
      <c r="RH401" s="56"/>
      <c r="RI401" s="56"/>
      <c r="RJ401" s="56"/>
      <c r="RK401" s="56"/>
      <c r="RL401" s="56"/>
      <c r="RM401" s="56"/>
      <c r="RN401" s="56"/>
      <c r="RO401" s="56"/>
      <c r="RP401" s="56"/>
      <c r="RQ401" s="56"/>
      <c r="RR401" s="56"/>
      <c r="RS401" s="56"/>
      <c r="RT401" s="56"/>
      <c r="RU401" s="56"/>
      <c r="RV401" s="56"/>
      <c r="RW401" s="56"/>
      <c r="RX401" s="56"/>
      <c r="RY401" s="56"/>
      <c r="RZ401" s="56"/>
      <c r="SA401" s="56"/>
      <c r="SB401" s="56"/>
      <c r="SC401" s="56"/>
      <c r="SD401" s="56"/>
      <c r="SE401" s="56"/>
      <c r="SF401" s="56"/>
      <c r="SG401" s="56"/>
      <c r="SH401" s="56"/>
      <c r="SI401" s="56"/>
      <c r="SJ401" s="56"/>
      <c r="SK401" s="56"/>
      <c r="SL401" s="56"/>
      <c r="SM401" s="56"/>
      <c r="SN401" s="56"/>
      <c r="SO401" s="56"/>
      <c r="SP401" s="56"/>
      <c r="SQ401" s="56"/>
      <c r="SR401" s="56"/>
      <c r="SS401" s="56"/>
      <c r="ST401" s="56"/>
      <c r="SU401" s="56"/>
      <c r="SV401" s="56"/>
      <c r="SW401" s="56"/>
      <c r="SX401" s="56"/>
      <c r="SY401" s="56"/>
      <c r="SZ401" s="56"/>
      <c r="TA401" s="56"/>
      <c r="TB401" s="56"/>
      <c r="TC401" s="56"/>
      <c r="TD401" s="56"/>
      <c r="TE401" s="56"/>
      <c r="TF401" s="56"/>
      <c r="TG401" s="56"/>
      <c r="TH401" s="56"/>
      <c r="TI401" s="56"/>
      <c r="TJ401" s="56"/>
      <c r="TK401" s="56"/>
      <c r="TL401" s="56"/>
      <c r="TM401" s="56"/>
      <c r="TN401" s="56"/>
      <c r="TO401" s="56"/>
      <c r="TP401" s="56"/>
      <c r="TQ401" s="56"/>
      <c r="TR401" s="56"/>
      <c r="TS401" s="56"/>
      <c r="TT401" s="56"/>
      <c r="TU401" s="56"/>
      <c r="TV401" s="56"/>
      <c r="TW401" s="56"/>
      <c r="TX401" s="56"/>
      <c r="TY401" s="56"/>
      <c r="TZ401" s="56"/>
      <c r="UA401" s="56"/>
      <c r="UB401" s="56"/>
      <c r="UC401" s="56"/>
      <c r="UD401" s="56"/>
      <c r="UE401" s="56"/>
      <c r="UF401" s="56"/>
      <c r="UG401" s="56"/>
      <c r="UH401" s="56"/>
      <c r="UI401" s="56"/>
      <c r="UJ401" s="56"/>
      <c r="UK401" s="56"/>
      <c r="UL401" s="56"/>
      <c r="UM401" s="56"/>
      <c r="UN401" s="56"/>
      <c r="UO401" s="56"/>
      <c r="UP401" s="56"/>
      <c r="UQ401" s="56"/>
      <c r="UR401" s="56"/>
      <c r="US401" s="56"/>
      <c r="UT401" s="56"/>
      <c r="UU401" s="56"/>
      <c r="UV401" s="56"/>
      <c r="UW401" s="56"/>
      <c r="UX401" s="56"/>
      <c r="UY401" s="56"/>
      <c r="UZ401" s="56"/>
      <c r="VA401" s="56"/>
      <c r="VB401" s="56"/>
      <c r="VC401" s="56"/>
      <c r="VD401" s="56"/>
      <c r="VE401" s="56"/>
      <c r="VF401" s="56"/>
      <c r="VG401" s="56"/>
      <c r="VH401" s="56"/>
      <c r="VI401" s="56"/>
      <c r="VJ401" s="56"/>
      <c r="VK401" s="56"/>
      <c r="VL401" s="56"/>
      <c r="VM401" s="56"/>
      <c r="VN401" s="56"/>
      <c r="VO401" s="56"/>
      <c r="VP401" s="56"/>
      <c r="VQ401" s="56"/>
      <c r="VR401" s="56"/>
      <c r="VS401" s="56"/>
      <c r="VT401" s="56"/>
      <c r="VU401" s="56"/>
      <c r="VV401" s="56"/>
      <c r="VW401" s="56"/>
      <c r="VX401" s="56"/>
      <c r="VY401" s="56"/>
      <c r="VZ401" s="56"/>
      <c r="WA401" s="56"/>
      <c r="WB401" s="56"/>
      <c r="WC401" s="56"/>
      <c r="WD401" s="56"/>
      <c r="WE401" s="56"/>
      <c r="WF401" s="56"/>
      <c r="WG401" s="56"/>
      <c r="WH401" s="56"/>
      <c r="WI401" s="56"/>
      <c r="WJ401" s="56"/>
      <c r="WK401" s="56"/>
      <c r="WL401" s="56"/>
      <c r="WM401" s="56"/>
      <c r="WN401" s="56"/>
      <c r="WO401" s="56"/>
      <c r="WP401" s="56"/>
      <c r="WQ401" s="56"/>
      <c r="WR401" s="56"/>
      <c r="WS401" s="56"/>
      <c r="WT401" s="56"/>
      <c r="WU401" s="56"/>
      <c r="WV401" s="56"/>
      <c r="WW401" s="56"/>
      <c r="WX401" s="56"/>
      <c r="WY401" s="56"/>
      <c r="WZ401" s="56"/>
      <c r="XA401" s="56"/>
      <c r="XB401" s="56"/>
      <c r="XC401" s="56"/>
      <c r="XD401" s="56"/>
      <c r="XE401" s="56"/>
      <c r="XF401" s="56"/>
      <c r="XG401" s="56"/>
      <c r="XH401" s="56"/>
      <c r="XI401" s="56"/>
      <c r="XJ401" s="56"/>
      <c r="XK401" s="56"/>
      <c r="XL401" s="56"/>
      <c r="XM401" s="56"/>
      <c r="XN401" s="56"/>
      <c r="XO401" s="56"/>
      <c r="XP401" s="56"/>
      <c r="XQ401" s="56"/>
      <c r="XR401" s="56"/>
      <c r="XS401" s="56"/>
      <c r="XT401" s="56"/>
      <c r="XU401" s="56"/>
      <c r="XV401" s="56"/>
      <c r="XW401" s="56"/>
      <c r="XX401" s="56"/>
      <c r="XY401" s="56"/>
      <c r="XZ401" s="56"/>
      <c r="YA401" s="56"/>
      <c r="YB401" s="56"/>
      <c r="YC401" s="56"/>
      <c r="YD401" s="56"/>
      <c r="YE401" s="56"/>
      <c r="YF401" s="56"/>
      <c r="YG401" s="56"/>
      <c r="YH401" s="56"/>
      <c r="YI401" s="56"/>
      <c r="YJ401" s="56"/>
      <c r="YK401" s="56"/>
      <c r="YL401" s="56"/>
      <c r="YM401" s="56"/>
      <c r="YN401" s="56"/>
      <c r="YO401" s="56"/>
      <c r="YP401" s="56"/>
      <c r="YQ401" s="56"/>
      <c r="YR401" s="56"/>
      <c r="YS401" s="56"/>
      <c r="YT401" s="56"/>
      <c r="YU401" s="56"/>
      <c r="YV401" s="56"/>
      <c r="YW401" s="56"/>
      <c r="YX401" s="56"/>
      <c r="YY401" s="56"/>
      <c r="YZ401" s="56"/>
      <c r="ZA401" s="56"/>
      <c r="ZB401" s="56"/>
      <c r="ZC401" s="56"/>
      <c r="ZD401" s="56"/>
      <c r="ZE401" s="56"/>
      <c r="ZF401" s="56"/>
      <c r="ZG401" s="56"/>
      <c r="ZH401" s="56"/>
      <c r="ZI401" s="56"/>
      <c r="ZJ401" s="56"/>
      <c r="ZK401" s="56"/>
      <c r="ZL401" s="56"/>
      <c r="ZM401" s="56"/>
      <c r="ZN401" s="56"/>
      <c r="ZO401" s="56"/>
      <c r="ZP401" s="56"/>
      <c r="ZQ401" s="56"/>
      <c r="ZR401" s="56"/>
      <c r="ZS401" s="56"/>
      <c r="ZT401" s="56"/>
      <c r="ZU401" s="56"/>
      <c r="ZV401" s="56"/>
      <c r="ZW401" s="56"/>
      <c r="ZX401" s="56"/>
      <c r="ZY401" s="56"/>
      <c r="ZZ401" s="56"/>
      <c r="AAA401" s="56"/>
      <c r="AAB401" s="56"/>
      <c r="AAC401" s="56"/>
      <c r="AAD401" s="56"/>
      <c r="AAE401" s="56"/>
      <c r="AAF401" s="56"/>
      <c r="AAG401" s="56"/>
      <c r="AAH401" s="56"/>
      <c r="AAI401" s="56"/>
      <c r="AAJ401" s="56"/>
      <c r="AAK401" s="56"/>
      <c r="AAL401" s="56"/>
      <c r="AAM401" s="56"/>
      <c r="AAN401" s="56"/>
      <c r="AAO401" s="56"/>
      <c r="AAP401" s="56"/>
      <c r="AAQ401" s="56"/>
      <c r="AAR401" s="56"/>
      <c r="AAS401" s="56"/>
      <c r="AAT401" s="56"/>
      <c r="AAU401" s="56"/>
      <c r="AAV401" s="56"/>
      <c r="AAW401" s="56"/>
      <c r="AAX401" s="56"/>
      <c r="AAY401" s="56"/>
      <c r="AAZ401" s="56"/>
      <c r="ABA401" s="56"/>
      <c r="ABB401" s="56"/>
      <c r="ABC401" s="56"/>
      <c r="ABD401" s="56"/>
      <c r="ABE401" s="56"/>
      <c r="ABF401" s="56"/>
      <c r="ABG401" s="56"/>
      <c r="ABH401" s="56"/>
      <c r="ABI401" s="56"/>
      <c r="ABJ401" s="56"/>
      <c r="ABK401" s="56"/>
      <c r="ABL401" s="56"/>
      <c r="ABM401" s="56"/>
      <c r="ABN401" s="56"/>
      <c r="ABO401" s="56"/>
      <c r="ABP401" s="56"/>
      <c r="ABQ401" s="56"/>
      <c r="ABR401" s="56"/>
      <c r="ABS401" s="56"/>
      <c r="ABT401" s="56"/>
      <c r="ABU401" s="56"/>
      <c r="ABV401" s="56"/>
      <c r="ABW401" s="56"/>
      <c r="ABX401" s="56"/>
      <c r="ABY401" s="56"/>
      <c r="ABZ401" s="56"/>
      <c r="ACA401" s="56"/>
      <c r="ACB401" s="56"/>
      <c r="ACC401" s="56"/>
      <c r="ACD401" s="56"/>
      <c r="ACE401" s="56"/>
      <c r="ACF401" s="56"/>
      <c r="ACG401" s="56"/>
      <c r="ACH401" s="56"/>
      <c r="ACI401" s="56"/>
      <c r="ACJ401" s="56"/>
      <c r="ACK401" s="56"/>
      <c r="ACL401" s="56"/>
      <c r="ACM401" s="56"/>
      <c r="ACN401" s="56"/>
      <c r="ACO401" s="56"/>
      <c r="ACP401" s="56"/>
      <c r="ACQ401" s="56"/>
      <c r="ACR401" s="56"/>
      <c r="ACS401" s="56"/>
      <c r="ACT401" s="56"/>
      <c r="ACU401" s="56"/>
      <c r="ACV401" s="56"/>
      <c r="ACW401" s="56"/>
      <c r="ACX401" s="56"/>
      <c r="ACY401" s="56"/>
      <c r="ACZ401" s="56"/>
      <c r="ADA401" s="56"/>
      <c r="ADB401" s="56"/>
      <c r="ADC401" s="56"/>
      <c r="ADD401" s="56"/>
      <c r="ADE401" s="56"/>
      <c r="ADF401" s="56"/>
      <c r="ADG401" s="56"/>
      <c r="ADH401" s="56"/>
      <c r="ADI401" s="56"/>
      <c r="ADJ401" s="56"/>
      <c r="ADK401" s="56"/>
      <c r="ADL401" s="56"/>
      <c r="ADM401" s="56"/>
      <c r="ADN401" s="56"/>
      <c r="ADO401" s="56"/>
      <c r="ADP401" s="56"/>
      <c r="ADQ401" s="56"/>
      <c r="ADR401" s="56"/>
      <c r="ADS401" s="56"/>
      <c r="ADT401" s="56"/>
      <c r="ADU401" s="56"/>
      <c r="ADV401" s="56"/>
      <c r="ADW401" s="56"/>
      <c r="ADX401" s="56"/>
      <c r="ADY401" s="56"/>
      <c r="ADZ401" s="56"/>
      <c r="AEA401" s="56"/>
      <c r="AEB401" s="56"/>
      <c r="AEC401" s="56"/>
      <c r="AED401" s="56"/>
      <c r="AEE401" s="56"/>
      <c r="AEF401" s="56"/>
      <c r="AEG401" s="56"/>
      <c r="AEH401" s="56"/>
      <c r="AEI401" s="56"/>
      <c r="AEJ401" s="56"/>
      <c r="AEK401" s="56"/>
      <c r="AEL401" s="56"/>
      <c r="AEM401" s="56"/>
      <c r="AEN401" s="56"/>
      <c r="AEO401" s="56"/>
      <c r="AEP401" s="56"/>
      <c r="AEQ401" s="56"/>
      <c r="AER401" s="56"/>
      <c r="AES401" s="56"/>
      <c r="AET401" s="56"/>
      <c r="AEU401" s="56"/>
      <c r="AEV401" s="56"/>
      <c r="AEW401" s="56"/>
      <c r="AEX401" s="56"/>
      <c r="AEY401" s="56"/>
      <c r="AEZ401" s="56"/>
      <c r="AFA401" s="56"/>
      <c r="AFB401" s="56"/>
      <c r="AFC401" s="56"/>
      <c r="AFD401" s="56"/>
      <c r="AFE401" s="56"/>
      <c r="AFF401" s="56"/>
      <c r="AFG401" s="56"/>
      <c r="AFH401" s="56"/>
      <c r="AFI401" s="56"/>
      <c r="AFJ401" s="56"/>
      <c r="AFK401" s="56"/>
      <c r="AFL401" s="56"/>
      <c r="AFM401" s="56"/>
      <c r="AFN401" s="56"/>
      <c r="AFO401" s="56"/>
      <c r="AFP401" s="56"/>
      <c r="AFQ401" s="56"/>
      <c r="AFR401" s="56"/>
      <c r="AFS401" s="56"/>
      <c r="AFT401" s="56"/>
      <c r="AFU401" s="56"/>
      <c r="AFV401" s="56"/>
      <c r="AFW401" s="56"/>
      <c r="AFX401" s="56"/>
      <c r="AFY401" s="56"/>
      <c r="AFZ401" s="56"/>
      <c r="AGA401" s="56"/>
      <c r="AGB401" s="56"/>
      <c r="AGC401" s="56"/>
      <c r="AGD401" s="56"/>
      <c r="AGE401" s="56"/>
      <c r="AGF401" s="56"/>
      <c r="AGG401" s="56"/>
      <c r="AGH401" s="56"/>
      <c r="AGI401" s="56"/>
      <c r="AGJ401" s="56"/>
      <c r="AGK401" s="56"/>
      <c r="AGL401" s="56"/>
      <c r="AGM401" s="56"/>
      <c r="AGN401" s="56"/>
      <c r="AGO401" s="56"/>
      <c r="AGP401" s="56"/>
      <c r="AGQ401" s="56"/>
      <c r="AGR401" s="56"/>
      <c r="AGS401" s="56"/>
      <c r="AGT401" s="56"/>
      <c r="AGU401" s="56"/>
      <c r="AGV401" s="56"/>
      <c r="AGW401" s="56"/>
      <c r="AGX401" s="56"/>
      <c r="AGY401" s="56"/>
      <c r="AGZ401" s="56"/>
      <c r="AHA401" s="56"/>
      <c r="AHB401" s="56"/>
      <c r="AHC401" s="56"/>
      <c r="AHD401" s="56"/>
      <c r="AHE401" s="56"/>
      <c r="AHF401" s="56"/>
      <c r="AHG401" s="56"/>
      <c r="AHH401" s="56"/>
      <c r="AHI401" s="56"/>
      <c r="AHJ401" s="56"/>
      <c r="AHK401" s="56"/>
      <c r="AHL401" s="56"/>
      <c r="AHM401" s="56"/>
      <c r="AHN401" s="56"/>
      <c r="AHO401" s="56"/>
      <c r="AHP401" s="56"/>
      <c r="AHQ401" s="56"/>
      <c r="AHR401" s="56"/>
      <c r="AHS401" s="56"/>
      <c r="AHT401" s="56"/>
      <c r="AHU401" s="56"/>
      <c r="AHV401" s="56"/>
      <c r="AHW401" s="56"/>
      <c r="AHX401" s="56"/>
      <c r="AHY401" s="56"/>
      <c r="AHZ401" s="56"/>
      <c r="AIA401" s="56"/>
      <c r="AIB401" s="56"/>
      <c r="AIC401" s="56"/>
      <c r="AID401" s="56"/>
      <c r="AIE401" s="56"/>
      <c r="AIF401" s="56"/>
      <c r="AIG401" s="56"/>
      <c r="AIH401" s="56"/>
      <c r="AII401" s="56"/>
      <c r="AIJ401" s="56"/>
      <c r="AIK401" s="56"/>
      <c r="AIL401" s="56"/>
      <c r="AIM401" s="56"/>
      <c r="AIN401" s="56"/>
      <c r="AIO401" s="56"/>
      <c r="AIP401" s="56"/>
      <c r="AIQ401" s="56"/>
      <c r="AIR401" s="56"/>
      <c r="AIS401" s="56"/>
      <c r="AIT401" s="56"/>
      <c r="AIU401" s="56"/>
      <c r="AIV401" s="56"/>
      <c r="AIW401" s="56"/>
      <c r="AIX401" s="56"/>
      <c r="AIY401" s="56"/>
      <c r="AIZ401" s="56"/>
      <c r="AJA401" s="56"/>
      <c r="AJB401" s="56"/>
      <c r="AJC401" s="56"/>
      <c r="AJD401" s="56"/>
      <c r="AJE401" s="56"/>
      <c r="AJF401" s="56"/>
      <c r="AJG401" s="56"/>
      <c r="AJH401" s="56"/>
      <c r="AJI401" s="56"/>
      <c r="AJJ401" s="56"/>
      <c r="AJK401" s="56"/>
      <c r="AJL401" s="56"/>
      <c r="AJM401" s="56"/>
      <c r="AJN401" s="56"/>
      <c r="AJO401" s="56"/>
      <c r="AJP401" s="56"/>
      <c r="AJQ401" s="56"/>
      <c r="AJR401" s="56"/>
      <c r="AJS401" s="56"/>
      <c r="AJT401" s="56"/>
      <c r="AJU401" s="56"/>
      <c r="AJV401" s="56"/>
      <c r="AJW401" s="56"/>
      <c r="AJX401" s="56"/>
      <c r="AJY401" s="56"/>
      <c r="AJZ401" s="56"/>
      <c r="AKA401" s="56"/>
      <c r="AKB401" s="56"/>
      <c r="AKC401" s="56"/>
      <c r="AKD401" s="56"/>
      <c r="AKE401" s="56"/>
      <c r="AKF401" s="56"/>
      <c r="AKG401" s="56"/>
      <c r="AKH401" s="56"/>
      <c r="AKI401" s="56"/>
      <c r="AKJ401" s="56"/>
      <c r="AKK401" s="56"/>
      <c r="AKL401" s="56"/>
      <c r="AKM401" s="56"/>
      <c r="AKN401" s="56"/>
      <c r="AKO401" s="56"/>
      <c r="AKP401" s="56"/>
      <c r="AKQ401" s="56"/>
      <c r="AKR401" s="56"/>
      <c r="AKS401" s="56"/>
      <c r="AKT401" s="56"/>
      <c r="AKU401" s="56"/>
      <c r="AKV401" s="56"/>
      <c r="AKW401" s="56"/>
      <c r="AKX401" s="56"/>
      <c r="AKY401" s="56"/>
      <c r="AKZ401" s="56"/>
      <c r="ALA401" s="56"/>
      <c r="ALB401" s="56"/>
      <c r="ALC401" s="56"/>
      <c r="ALD401" s="56"/>
      <c r="ALE401" s="56"/>
      <c r="ALF401" s="56"/>
      <c r="ALG401" s="56"/>
      <c r="ALH401" s="56"/>
      <c r="ALI401" s="56"/>
      <c r="ALJ401" s="56"/>
      <c r="ALK401" s="56"/>
      <c r="ALL401" s="56"/>
      <c r="ALM401" s="56"/>
      <c r="ALN401" s="56"/>
      <c r="ALO401" s="56"/>
      <c r="ALP401" s="56"/>
      <c r="ALQ401" s="56"/>
      <c r="ALR401" s="56"/>
      <c r="ALS401" s="56"/>
      <c r="ALT401" s="56"/>
      <c r="ALU401" s="56"/>
      <c r="ALV401" s="56"/>
      <c r="ALW401" s="56"/>
      <c r="ALX401" s="56"/>
      <c r="ALY401" s="56"/>
      <c r="ALZ401" s="56"/>
      <c r="AMA401" s="56"/>
      <c r="AMB401" s="56"/>
      <c r="AMC401" s="56"/>
      <c r="AMD401" s="56"/>
      <c r="AME401" s="56"/>
      <c r="AMF401" s="56"/>
      <c r="AMG401" s="56"/>
      <c r="AMH401" s="56"/>
      <c r="AMI401" s="56"/>
      <c r="AMJ401" s="56"/>
      <c r="AMK401" s="56"/>
      <c r="AML401" s="56"/>
      <c r="AMM401" s="56"/>
      <c r="AMN401" s="56"/>
      <c r="AMO401" s="56"/>
      <c r="AMP401" s="56"/>
      <c r="AMQ401" s="56"/>
      <c r="AMR401" s="56"/>
      <c r="AMS401" s="56"/>
      <c r="AMT401" s="56"/>
      <c r="AMU401" s="56"/>
      <c r="AMV401" s="56"/>
      <c r="AMW401" s="56"/>
      <c r="AMX401" s="56"/>
      <c r="AMY401" s="56"/>
      <c r="AMZ401" s="56"/>
      <c r="ANA401" s="56"/>
      <c r="ANB401" s="56"/>
      <c r="ANC401" s="56"/>
      <c r="AND401" s="56"/>
      <c r="ANE401" s="56"/>
      <c r="ANF401" s="56"/>
      <c r="ANG401" s="56"/>
      <c r="ANH401" s="56"/>
      <c r="ANI401" s="56"/>
      <c r="ANJ401" s="56"/>
      <c r="ANK401" s="56"/>
      <c r="ANL401" s="56"/>
      <c r="ANM401" s="56"/>
      <c r="ANN401" s="56"/>
      <c r="ANO401" s="56"/>
      <c r="ANP401" s="56"/>
      <c r="ANQ401" s="56"/>
      <c r="ANR401" s="56"/>
      <c r="ANS401" s="56"/>
      <c r="ANT401" s="56"/>
      <c r="ANU401" s="56"/>
      <c r="ANV401" s="56"/>
      <c r="ANW401" s="56"/>
      <c r="ANX401" s="56"/>
      <c r="ANY401" s="56"/>
      <c r="ANZ401" s="56"/>
      <c r="AOA401" s="56"/>
      <c r="AOB401" s="56"/>
      <c r="AOC401" s="56"/>
      <c r="AOD401" s="56"/>
      <c r="AOE401" s="56"/>
      <c r="AOF401" s="56"/>
      <c r="AOG401" s="56"/>
      <c r="AOH401" s="56"/>
      <c r="AOI401" s="56"/>
      <c r="AOJ401" s="56"/>
      <c r="AOK401" s="56"/>
      <c r="AOL401" s="56"/>
      <c r="AOM401" s="56"/>
      <c r="AON401" s="56"/>
      <c r="AOO401" s="56"/>
      <c r="AOP401" s="56"/>
      <c r="AOQ401" s="56"/>
      <c r="AOR401" s="56"/>
      <c r="AOS401" s="56"/>
      <c r="AOT401" s="56"/>
      <c r="AOU401" s="56"/>
      <c r="AOV401" s="56"/>
      <c r="AOW401" s="56"/>
      <c r="AOX401" s="56"/>
      <c r="AOY401" s="56"/>
      <c r="AOZ401" s="56"/>
      <c r="APA401" s="56"/>
      <c r="APB401" s="56"/>
      <c r="APC401" s="56"/>
      <c r="APD401" s="56"/>
      <c r="APE401" s="56"/>
      <c r="APF401" s="56"/>
      <c r="APG401" s="56"/>
      <c r="APH401" s="56"/>
      <c r="API401" s="56"/>
      <c r="APJ401" s="56"/>
      <c r="APK401" s="56"/>
      <c r="APL401" s="56"/>
      <c r="APM401" s="56"/>
      <c r="APN401" s="56"/>
      <c r="APO401" s="56"/>
      <c r="APP401" s="56"/>
      <c r="APQ401" s="56"/>
      <c r="APR401" s="56"/>
      <c r="APS401" s="56"/>
      <c r="APT401" s="56"/>
      <c r="APU401" s="56"/>
      <c r="APV401" s="56"/>
      <c r="APW401" s="56"/>
      <c r="APX401" s="56"/>
      <c r="APY401" s="56"/>
      <c r="APZ401" s="56"/>
      <c r="AQA401" s="56"/>
      <c r="AQB401" s="56"/>
      <c r="AQC401" s="56"/>
      <c r="AQD401" s="56"/>
      <c r="AQE401" s="56"/>
      <c r="AQF401" s="56"/>
      <c r="AQG401" s="56"/>
      <c r="AQH401" s="56"/>
      <c r="AQI401" s="56"/>
      <c r="AQJ401" s="56"/>
      <c r="AQK401" s="56"/>
      <c r="AQL401" s="56"/>
      <c r="AQM401" s="56"/>
      <c r="AQN401" s="56"/>
      <c r="AQO401" s="56"/>
      <c r="AQP401" s="56"/>
      <c r="AQQ401" s="56"/>
      <c r="AQR401" s="56"/>
      <c r="AQS401" s="56"/>
      <c r="AQT401" s="56"/>
      <c r="AQU401" s="56"/>
      <c r="AQV401" s="56"/>
      <c r="AQW401" s="56"/>
      <c r="AQX401" s="56"/>
      <c r="AQY401" s="56"/>
      <c r="AQZ401" s="56"/>
      <c r="ARA401" s="56"/>
      <c r="ARB401" s="56"/>
      <c r="ARC401" s="56"/>
      <c r="ARD401" s="56"/>
      <c r="ARE401" s="56"/>
      <c r="ARF401" s="56"/>
      <c r="ARG401" s="56"/>
      <c r="ARH401" s="56"/>
      <c r="ARI401" s="56"/>
      <c r="ARJ401" s="56"/>
      <c r="ARK401" s="56"/>
      <c r="ARL401" s="56"/>
      <c r="ARM401" s="56"/>
      <c r="ARN401" s="56"/>
      <c r="ARO401" s="56"/>
      <c r="ARP401" s="56"/>
      <c r="ARQ401" s="56"/>
      <c r="ARR401" s="56"/>
      <c r="ARS401" s="56"/>
      <c r="ART401" s="56"/>
      <c r="ARU401" s="56"/>
      <c r="ARV401" s="56"/>
      <c r="ARW401" s="56"/>
      <c r="ARX401" s="56"/>
      <c r="ARY401" s="56"/>
      <c r="ARZ401" s="56"/>
      <c r="ASA401" s="56"/>
      <c r="ASB401" s="56"/>
      <c r="ASC401" s="56"/>
      <c r="ASD401" s="56"/>
      <c r="ASE401" s="56"/>
      <c r="ASF401" s="56"/>
      <c r="ASG401" s="56"/>
      <c r="ASH401" s="56"/>
      <c r="ASI401" s="56"/>
      <c r="ASJ401" s="56"/>
      <c r="ASK401" s="56"/>
      <c r="ASL401" s="56"/>
      <c r="ASM401" s="56"/>
      <c r="ASN401" s="56"/>
      <c r="ASO401" s="56"/>
      <c r="ASP401" s="56"/>
      <c r="ASQ401" s="56"/>
      <c r="ASR401" s="56"/>
      <c r="ASS401" s="56"/>
      <c r="AST401" s="56"/>
      <c r="ASU401" s="56"/>
      <c r="ASV401" s="56"/>
      <c r="ASW401" s="56"/>
      <c r="ASX401" s="56"/>
      <c r="ASY401" s="56"/>
      <c r="ASZ401" s="56"/>
      <c r="ATA401" s="56"/>
      <c r="ATB401" s="56"/>
      <c r="ATC401" s="56"/>
      <c r="ATD401" s="56"/>
      <c r="ATE401" s="56"/>
      <c r="ATF401" s="56"/>
      <c r="ATG401" s="56"/>
      <c r="ATH401" s="56"/>
      <c r="ATI401" s="56"/>
      <c r="ATJ401" s="56"/>
      <c r="ATK401" s="56"/>
      <c r="ATL401" s="56"/>
      <c r="ATM401" s="56"/>
      <c r="ATN401" s="56"/>
      <c r="ATO401" s="56"/>
      <c r="ATP401" s="56"/>
      <c r="ATQ401" s="56"/>
      <c r="ATR401" s="56"/>
      <c r="ATS401" s="56"/>
      <c r="ATT401" s="56"/>
      <c r="ATU401" s="56"/>
      <c r="ATV401" s="56"/>
      <c r="ATW401" s="56"/>
      <c r="ATX401" s="56"/>
      <c r="ATY401" s="56"/>
      <c r="ATZ401" s="56"/>
      <c r="AUA401" s="56"/>
      <c r="AUB401" s="56"/>
      <c r="AUC401" s="56"/>
      <c r="AUD401" s="56"/>
      <c r="AUE401" s="56"/>
      <c r="AUF401" s="56"/>
      <c r="AUG401" s="56"/>
      <c r="AUH401" s="56"/>
      <c r="AUI401" s="56"/>
      <c r="AUJ401" s="56"/>
      <c r="AUK401" s="56"/>
      <c r="AUL401" s="56"/>
      <c r="AUM401" s="56"/>
      <c r="AUN401" s="56"/>
      <c r="AUO401" s="56"/>
      <c r="AUP401" s="56"/>
      <c r="AUQ401" s="56"/>
      <c r="AUR401" s="56"/>
      <c r="AUS401" s="56"/>
      <c r="AUT401" s="56"/>
      <c r="AUU401" s="56"/>
      <c r="AUV401" s="56"/>
      <c r="AUW401" s="56"/>
      <c r="AUX401" s="56"/>
      <c r="AUY401" s="56"/>
      <c r="AUZ401" s="56"/>
      <c r="AVA401" s="56"/>
      <c r="AVB401" s="56"/>
      <c r="AVC401" s="56"/>
      <c r="AVD401" s="56"/>
      <c r="AVE401" s="56"/>
      <c r="AVF401" s="56"/>
      <c r="AVG401" s="56"/>
      <c r="AVH401" s="56"/>
      <c r="AVI401" s="56"/>
      <c r="AVJ401" s="56"/>
      <c r="AVK401" s="56"/>
      <c r="AVL401" s="56"/>
      <c r="AVM401" s="56"/>
      <c r="AVN401" s="56"/>
      <c r="AVO401" s="56"/>
      <c r="AVP401" s="56"/>
      <c r="AVQ401" s="56"/>
      <c r="AVR401" s="56"/>
      <c r="AVS401" s="56"/>
      <c r="AVT401" s="56"/>
      <c r="AVU401" s="56"/>
      <c r="AVV401" s="56"/>
      <c r="AVW401" s="56"/>
      <c r="AVX401" s="56"/>
      <c r="AVY401" s="56"/>
      <c r="AVZ401" s="56"/>
      <c r="AWA401" s="56"/>
      <c r="AWB401" s="56"/>
      <c r="AWC401" s="56"/>
      <c r="AWD401" s="56"/>
      <c r="AWE401" s="56"/>
      <c r="AWF401" s="56"/>
      <c r="AWG401" s="56"/>
      <c r="AWH401" s="56"/>
      <c r="AWI401" s="56"/>
      <c r="AWJ401" s="56"/>
      <c r="AWK401" s="56"/>
      <c r="AWL401" s="56"/>
      <c r="AWM401" s="56"/>
      <c r="AWN401" s="56"/>
      <c r="AWO401" s="56"/>
      <c r="AWP401" s="56"/>
      <c r="AWQ401" s="56"/>
      <c r="AWR401" s="56"/>
      <c r="AWS401" s="56"/>
      <c r="AWT401" s="56"/>
      <c r="AWU401" s="56"/>
      <c r="AWV401" s="56"/>
      <c r="AWW401" s="56"/>
      <c r="AWX401" s="56"/>
      <c r="AWY401" s="56"/>
      <c r="AWZ401" s="56"/>
      <c r="AXA401" s="56"/>
      <c r="AXB401" s="56"/>
      <c r="AXC401" s="56"/>
      <c r="AXD401" s="56"/>
      <c r="AXE401" s="56"/>
      <c r="AXF401" s="56"/>
      <c r="AXG401" s="56"/>
      <c r="AXH401" s="56"/>
      <c r="AXI401" s="56"/>
      <c r="AXJ401" s="56"/>
      <c r="AXK401" s="56"/>
      <c r="AXL401" s="56"/>
      <c r="AXM401" s="56"/>
      <c r="AXN401" s="56"/>
      <c r="AXO401" s="56"/>
      <c r="AXP401" s="56"/>
      <c r="AXQ401" s="56"/>
      <c r="AXR401" s="56"/>
      <c r="AXS401" s="56"/>
      <c r="AXT401" s="56"/>
      <c r="AXU401" s="56"/>
      <c r="AXV401" s="56"/>
      <c r="AXW401" s="56"/>
      <c r="AXX401" s="56"/>
      <c r="AXY401" s="56"/>
      <c r="AXZ401" s="56"/>
      <c r="AYA401" s="56"/>
      <c r="AYB401" s="56"/>
      <c r="AYC401" s="56"/>
      <c r="AYD401" s="56"/>
      <c r="AYE401" s="56"/>
      <c r="AYF401" s="56"/>
      <c r="AYG401" s="56"/>
      <c r="AYH401" s="56"/>
      <c r="AYI401" s="56"/>
      <c r="AYJ401" s="56"/>
      <c r="AYK401" s="56"/>
      <c r="AYL401" s="56"/>
      <c r="AYM401" s="56"/>
      <c r="AYN401" s="56"/>
      <c r="AYO401" s="56"/>
      <c r="AYP401" s="56"/>
      <c r="AYQ401" s="56"/>
      <c r="AYR401" s="56"/>
      <c r="AYS401" s="56"/>
      <c r="AYT401" s="56"/>
      <c r="AYU401" s="56"/>
      <c r="AYV401" s="56"/>
      <c r="AYW401" s="56"/>
      <c r="AYX401" s="56"/>
      <c r="AYY401" s="56"/>
      <c r="AYZ401" s="56"/>
      <c r="AZA401" s="56"/>
      <c r="AZB401" s="56"/>
      <c r="AZC401" s="56"/>
      <c r="AZD401" s="56"/>
      <c r="AZE401" s="56"/>
      <c r="AZF401" s="56"/>
      <c r="AZG401" s="56"/>
      <c r="AZH401" s="56"/>
      <c r="AZI401" s="56"/>
      <c r="AZJ401" s="56"/>
      <c r="AZK401" s="56"/>
      <c r="AZL401" s="56"/>
      <c r="AZM401" s="56"/>
      <c r="AZN401" s="56"/>
      <c r="AZO401" s="56"/>
      <c r="AZP401" s="56"/>
      <c r="AZQ401" s="56"/>
      <c r="AZR401" s="56"/>
      <c r="AZS401" s="56"/>
      <c r="AZT401" s="56"/>
      <c r="AZU401" s="56"/>
      <c r="AZV401" s="56"/>
      <c r="AZW401" s="56"/>
      <c r="AZX401" s="56"/>
      <c r="AZY401" s="56"/>
      <c r="AZZ401" s="56"/>
      <c r="BAA401" s="56"/>
      <c r="BAB401" s="56"/>
      <c r="BAC401" s="56"/>
      <c r="BAD401" s="56"/>
      <c r="BAE401" s="56"/>
      <c r="BAF401" s="56"/>
      <c r="BAG401" s="56"/>
      <c r="BAH401" s="56"/>
      <c r="BAI401" s="56"/>
      <c r="BAJ401" s="56"/>
      <c r="BAK401" s="56"/>
      <c r="BAL401" s="56"/>
      <c r="BAM401" s="56"/>
      <c r="BAN401" s="56"/>
      <c r="BAO401" s="56"/>
      <c r="BAP401" s="56"/>
      <c r="BAQ401" s="56"/>
      <c r="BAR401" s="56"/>
      <c r="BAS401" s="56"/>
      <c r="BAT401" s="56"/>
      <c r="BAU401" s="56"/>
      <c r="BAV401" s="56"/>
      <c r="BAW401" s="56"/>
      <c r="BAX401" s="56"/>
      <c r="BAY401" s="56"/>
      <c r="BAZ401" s="56"/>
      <c r="BBA401" s="56"/>
      <c r="BBB401" s="56"/>
      <c r="BBC401" s="56"/>
      <c r="BBD401" s="56"/>
      <c r="BBE401" s="56"/>
      <c r="BBF401" s="56"/>
      <c r="BBG401" s="56"/>
      <c r="BBH401" s="56"/>
      <c r="BBI401" s="56"/>
      <c r="BBJ401" s="56"/>
      <c r="BBK401" s="56"/>
      <c r="BBL401" s="56"/>
      <c r="BBM401" s="56"/>
      <c r="BBN401" s="56"/>
      <c r="BBO401" s="56"/>
      <c r="BBP401" s="56"/>
      <c r="BBQ401" s="56"/>
      <c r="BBR401" s="56"/>
      <c r="BBS401" s="56"/>
      <c r="BBT401" s="56"/>
      <c r="BBU401" s="56"/>
      <c r="BBV401" s="56"/>
      <c r="BBW401" s="56"/>
      <c r="BBX401" s="56"/>
      <c r="BBY401" s="56"/>
      <c r="BBZ401" s="56"/>
      <c r="BCA401" s="56"/>
      <c r="BCB401" s="56"/>
      <c r="BCC401" s="56"/>
      <c r="BCD401" s="56"/>
      <c r="BCE401" s="56"/>
      <c r="BCF401" s="56"/>
      <c r="BCG401" s="56"/>
      <c r="BCH401" s="56"/>
      <c r="BCI401" s="56"/>
      <c r="BCJ401" s="56"/>
      <c r="BCK401" s="56"/>
      <c r="BCL401" s="56"/>
      <c r="BCM401" s="56"/>
      <c r="BCN401" s="56"/>
      <c r="BCO401" s="56"/>
      <c r="BCP401" s="56"/>
      <c r="BCQ401" s="56"/>
      <c r="BCR401" s="56"/>
      <c r="BCS401" s="56"/>
      <c r="BCT401" s="56"/>
      <c r="BCU401" s="56"/>
      <c r="BCV401" s="56"/>
      <c r="BCW401" s="56"/>
      <c r="BCX401" s="56"/>
      <c r="BCY401" s="56"/>
      <c r="BCZ401" s="56"/>
      <c r="BDA401" s="56"/>
      <c r="BDB401" s="56"/>
      <c r="BDC401" s="56"/>
      <c r="BDD401" s="56"/>
      <c r="BDE401" s="56"/>
      <c r="BDF401" s="56"/>
      <c r="BDG401" s="56"/>
      <c r="BDH401" s="56"/>
      <c r="BDI401" s="56"/>
      <c r="BDJ401" s="56"/>
      <c r="BDK401" s="56"/>
      <c r="BDL401" s="56"/>
      <c r="BDM401" s="56"/>
      <c r="BDN401" s="56"/>
      <c r="BDO401" s="56"/>
      <c r="BDP401" s="56"/>
      <c r="BDQ401" s="56"/>
      <c r="BDR401" s="56"/>
      <c r="BDS401" s="56"/>
      <c r="BDT401" s="56"/>
      <c r="BDU401" s="56"/>
      <c r="BDV401" s="56"/>
      <c r="BDW401" s="56"/>
      <c r="BDX401" s="56"/>
      <c r="BDY401" s="56"/>
      <c r="BDZ401" s="56"/>
      <c r="BEA401" s="56"/>
      <c r="BEB401" s="56"/>
      <c r="BEC401" s="56"/>
      <c r="BED401" s="56"/>
      <c r="BEE401" s="56"/>
      <c r="BEF401" s="56"/>
      <c r="BEG401" s="56"/>
      <c r="BEH401" s="56"/>
      <c r="BEI401" s="56"/>
      <c r="BEJ401" s="56"/>
      <c r="BEK401" s="56"/>
      <c r="BEL401" s="56"/>
      <c r="BEM401" s="56"/>
      <c r="BEN401" s="56"/>
      <c r="BEO401" s="56"/>
      <c r="BEP401" s="56"/>
      <c r="BEQ401" s="56"/>
      <c r="BER401" s="56"/>
      <c r="BES401" s="56"/>
      <c r="BET401" s="56"/>
      <c r="BEU401" s="56"/>
      <c r="BEV401" s="56"/>
      <c r="BEW401" s="56"/>
      <c r="BEX401" s="56"/>
      <c r="BEY401" s="56"/>
      <c r="BEZ401" s="56"/>
      <c r="BFA401" s="56"/>
      <c r="BFB401" s="56"/>
      <c r="BFC401" s="56"/>
      <c r="BFD401" s="56"/>
      <c r="BFE401" s="56"/>
      <c r="BFF401" s="56"/>
      <c r="BFG401" s="56"/>
      <c r="BFH401" s="56"/>
      <c r="BFI401" s="56"/>
      <c r="BFJ401" s="56"/>
      <c r="BFK401" s="56"/>
      <c r="BFL401" s="56"/>
      <c r="BFM401" s="56"/>
      <c r="BFN401" s="56"/>
      <c r="BFO401" s="56"/>
      <c r="BFP401" s="56"/>
      <c r="BFQ401" s="56"/>
      <c r="BFR401" s="56"/>
      <c r="BFS401" s="56"/>
      <c r="BFT401" s="56"/>
      <c r="BFU401" s="56"/>
      <c r="BFV401" s="56"/>
      <c r="BFW401" s="56"/>
      <c r="BFX401" s="56"/>
      <c r="BFY401" s="56"/>
      <c r="BFZ401" s="56"/>
      <c r="BGA401" s="56"/>
      <c r="BGB401" s="56"/>
      <c r="BGC401" s="56"/>
      <c r="BGD401" s="56"/>
      <c r="BGE401" s="56"/>
      <c r="BGF401" s="56"/>
      <c r="BGG401" s="56"/>
      <c r="BGH401" s="56"/>
      <c r="BGI401" s="56"/>
      <c r="BGJ401" s="56"/>
      <c r="BGK401" s="56"/>
      <c r="BGL401" s="56"/>
      <c r="BGM401" s="56"/>
      <c r="BGN401" s="56"/>
      <c r="BGO401" s="56"/>
      <c r="BGP401" s="56"/>
      <c r="BGQ401" s="56"/>
      <c r="BGR401" s="56"/>
      <c r="BGS401" s="56"/>
      <c r="BGT401" s="56"/>
      <c r="BGU401" s="56"/>
      <c r="BGV401" s="56"/>
      <c r="BGW401" s="56"/>
      <c r="BGX401" s="56"/>
      <c r="BGY401" s="56"/>
      <c r="BGZ401" s="56"/>
      <c r="BHA401" s="56"/>
      <c r="BHB401" s="56"/>
      <c r="BHC401" s="56"/>
      <c r="BHD401" s="56"/>
      <c r="BHE401" s="56"/>
      <c r="BHF401" s="56"/>
      <c r="BHG401" s="56"/>
      <c r="BHH401" s="56"/>
      <c r="BHI401" s="56"/>
      <c r="BHJ401" s="56"/>
      <c r="BHK401" s="56"/>
      <c r="BHL401" s="56"/>
      <c r="BHM401" s="56"/>
      <c r="BHN401" s="56"/>
      <c r="BHO401" s="56"/>
      <c r="BHP401" s="56"/>
      <c r="BHQ401" s="56"/>
      <c r="BHR401" s="56"/>
      <c r="BHS401" s="56"/>
      <c r="BHT401" s="56"/>
      <c r="BHU401" s="56"/>
      <c r="BHV401" s="56"/>
      <c r="BHW401" s="56"/>
      <c r="BHX401" s="56"/>
      <c r="BHY401" s="56"/>
      <c r="BHZ401" s="56"/>
      <c r="BIA401" s="56"/>
      <c r="BIB401" s="56"/>
      <c r="BIC401" s="56"/>
      <c r="BID401" s="56"/>
      <c r="BIE401" s="56"/>
      <c r="BIF401" s="56"/>
      <c r="BIG401" s="56"/>
      <c r="BIH401" s="56"/>
      <c r="BII401" s="56"/>
      <c r="BIJ401" s="56"/>
      <c r="BIK401" s="56"/>
      <c r="BIL401" s="56"/>
      <c r="BIM401" s="56"/>
      <c r="BIN401" s="56"/>
      <c r="BIO401" s="56"/>
      <c r="BIP401" s="56"/>
      <c r="BIQ401" s="56"/>
      <c r="BIR401" s="56"/>
      <c r="BIS401" s="56"/>
      <c r="BIT401" s="56"/>
      <c r="BIU401" s="56"/>
      <c r="BIV401" s="56"/>
      <c r="BIW401" s="56"/>
      <c r="BIX401" s="56"/>
      <c r="BIY401" s="56"/>
      <c r="BIZ401" s="56"/>
      <c r="BJA401" s="56"/>
      <c r="BJB401" s="56"/>
      <c r="BJC401" s="56"/>
      <c r="BJD401" s="56"/>
      <c r="BJE401" s="56"/>
      <c r="BJF401" s="56"/>
      <c r="BJG401" s="56"/>
      <c r="BJH401" s="56"/>
      <c r="BJI401" s="56"/>
      <c r="BJJ401" s="56"/>
      <c r="BJK401" s="56"/>
      <c r="BJL401" s="56"/>
      <c r="BJM401" s="56"/>
      <c r="BJN401" s="56"/>
      <c r="BJO401" s="56"/>
      <c r="BJP401" s="56"/>
      <c r="BJQ401" s="56"/>
      <c r="BJR401" s="56"/>
      <c r="BJS401" s="56"/>
      <c r="BJT401" s="56"/>
      <c r="BJU401" s="56"/>
      <c r="BJV401" s="56"/>
      <c r="BJW401" s="56"/>
      <c r="BJX401" s="56"/>
      <c r="BJY401" s="56"/>
      <c r="BJZ401" s="56"/>
      <c r="BKA401" s="56"/>
      <c r="BKB401" s="56"/>
      <c r="BKC401" s="56"/>
      <c r="BKD401" s="56"/>
      <c r="BKE401" s="56"/>
      <c r="BKF401" s="56"/>
      <c r="BKG401" s="56"/>
      <c r="BKH401" s="56"/>
      <c r="BKI401" s="56"/>
      <c r="BKJ401" s="56"/>
      <c r="BKK401" s="56"/>
      <c r="BKL401" s="56"/>
      <c r="BKM401" s="56"/>
      <c r="BKN401" s="56"/>
      <c r="BKO401" s="56"/>
      <c r="BKP401" s="56"/>
      <c r="BKQ401" s="56"/>
      <c r="BKR401" s="56"/>
      <c r="BKS401" s="56"/>
      <c r="BKT401" s="56"/>
      <c r="BKU401" s="56"/>
      <c r="BKV401" s="56"/>
      <c r="BKW401" s="56"/>
      <c r="BKX401" s="56"/>
      <c r="BKY401" s="56"/>
      <c r="BKZ401" s="56"/>
      <c r="BLA401" s="56"/>
      <c r="BLB401" s="56"/>
      <c r="BLC401" s="56"/>
      <c r="BLD401" s="56"/>
      <c r="BLE401" s="56"/>
      <c r="BLF401" s="56"/>
      <c r="BLG401" s="56"/>
      <c r="BLH401" s="56"/>
      <c r="BLI401" s="56"/>
      <c r="BLJ401" s="56"/>
      <c r="BLK401" s="56"/>
      <c r="BLL401" s="56"/>
      <c r="BLM401" s="56"/>
      <c r="BLN401" s="56"/>
      <c r="BLO401" s="56"/>
      <c r="BLP401" s="56"/>
      <c r="BLQ401" s="56"/>
      <c r="BLR401" s="56"/>
      <c r="BLS401" s="56"/>
      <c r="BLT401" s="56"/>
      <c r="BLU401" s="56"/>
      <c r="BLV401" s="56"/>
      <c r="BLW401" s="56"/>
      <c r="BLX401" s="56"/>
      <c r="BLY401" s="56"/>
      <c r="BLZ401" s="56"/>
      <c r="BMA401" s="56"/>
      <c r="BMB401" s="56"/>
      <c r="BMC401" s="56"/>
      <c r="BMD401" s="56"/>
      <c r="BME401" s="56"/>
      <c r="BMF401" s="56"/>
      <c r="BMG401" s="56"/>
      <c r="BMH401" s="56"/>
      <c r="BMI401" s="56"/>
      <c r="BMJ401" s="56"/>
      <c r="BMK401" s="56"/>
      <c r="BML401" s="56"/>
      <c r="BMM401" s="56"/>
      <c r="BMN401" s="56"/>
      <c r="BMO401" s="56"/>
      <c r="BMP401" s="56"/>
      <c r="BMQ401" s="56"/>
      <c r="BMR401" s="56"/>
      <c r="BMS401" s="56"/>
      <c r="BMT401" s="56"/>
      <c r="BMU401" s="56"/>
      <c r="BMV401" s="56"/>
      <c r="BMW401" s="56"/>
      <c r="BMX401" s="56"/>
      <c r="BMY401" s="56"/>
      <c r="BMZ401" s="56"/>
      <c r="BNA401" s="56"/>
      <c r="BNB401" s="56"/>
      <c r="BNC401" s="56"/>
      <c r="BND401" s="56"/>
      <c r="BNE401" s="56"/>
      <c r="BNF401" s="56"/>
      <c r="BNG401" s="56"/>
      <c r="BNH401" s="56"/>
      <c r="BNI401" s="56"/>
      <c r="BNJ401" s="56"/>
      <c r="BNK401" s="56"/>
      <c r="BNL401" s="56"/>
      <c r="BNM401" s="56"/>
      <c r="BNN401" s="56"/>
      <c r="BNO401" s="56"/>
      <c r="BNP401" s="56"/>
      <c r="BNQ401" s="56"/>
      <c r="BNR401" s="56"/>
      <c r="BNS401" s="56"/>
      <c r="BNT401" s="56"/>
      <c r="BNU401" s="56"/>
      <c r="BNV401" s="56"/>
      <c r="BNW401" s="56"/>
      <c r="BNX401" s="56"/>
      <c r="BNY401" s="56"/>
      <c r="BNZ401" s="56"/>
      <c r="BOA401" s="56"/>
      <c r="BOB401" s="56"/>
      <c r="BOC401" s="56"/>
      <c r="BOD401" s="56"/>
      <c r="BOE401" s="56"/>
      <c r="BOF401" s="56"/>
      <c r="BOG401" s="56"/>
      <c r="BOH401" s="56"/>
      <c r="BOI401" s="56"/>
      <c r="BOJ401" s="56"/>
      <c r="BOK401" s="56"/>
      <c r="BOL401" s="56"/>
      <c r="BOM401" s="56"/>
      <c r="BON401" s="56"/>
      <c r="BOO401" s="56"/>
      <c r="BOP401" s="56"/>
      <c r="BOQ401" s="56"/>
      <c r="BOR401" s="56"/>
      <c r="BOS401" s="56"/>
      <c r="BOT401" s="56"/>
      <c r="BOU401" s="56"/>
      <c r="BOV401" s="56"/>
      <c r="BOW401" s="56"/>
      <c r="BOX401" s="56"/>
      <c r="BOY401" s="56"/>
      <c r="BOZ401" s="56"/>
      <c r="BPA401" s="56"/>
      <c r="BPB401" s="56"/>
      <c r="BPC401" s="56"/>
      <c r="BPD401" s="56"/>
      <c r="BPE401" s="56"/>
      <c r="BPF401" s="56"/>
      <c r="BPG401" s="56"/>
      <c r="BPH401" s="56"/>
      <c r="BPI401" s="56"/>
      <c r="BPJ401" s="56"/>
      <c r="BPK401" s="56"/>
      <c r="BPL401" s="56"/>
      <c r="BPM401" s="56"/>
      <c r="BPN401" s="56"/>
      <c r="BPO401" s="56"/>
      <c r="BPP401" s="56"/>
      <c r="BPQ401" s="56"/>
      <c r="BPR401" s="56"/>
      <c r="BPS401" s="56"/>
      <c r="BPT401" s="56"/>
      <c r="BPU401" s="56"/>
      <c r="BPV401" s="56"/>
      <c r="BPW401" s="56"/>
      <c r="BPX401" s="56"/>
      <c r="BPY401" s="56"/>
      <c r="BPZ401" s="56"/>
      <c r="BQA401" s="56"/>
      <c r="BQB401" s="56"/>
      <c r="BQC401" s="56"/>
      <c r="BQD401" s="56"/>
      <c r="BQE401" s="56"/>
      <c r="BQF401" s="56"/>
      <c r="BQG401" s="56"/>
      <c r="BQH401" s="56"/>
      <c r="BQI401" s="56"/>
      <c r="BQJ401" s="56"/>
      <c r="BQK401" s="56"/>
      <c r="BQL401" s="56"/>
      <c r="BQM401" s="56"/>
      <c r="BQN401" s="56"/>
      <c r="BQO401" s="56"/>
      <c r="BQP401" s="56"/>
      <c r="BQQ401" s="56"/>
      <c r="BQR401" s="56"/>
      <c r="BQS401" s="56"/>
      <c r="BQT401" s="56"/>
      <c r="BQU401" s="56"/>
      <c r="BQV401" s="56"/>
      <c r="BQW401" s="56"/>
      <c r="BQX401" s="56"/>
      <c r="BQY401" s="56"/>
      <c r="BQZ401" s="56"/>
      <c r="BRA401" s="56"/>
      <c r="BRB401" s="56"/>
      <c r="BRC401" s="56"/>
      <c r="BRD401" s="56"/>
      <c r="BRE401" s="56"/>
      <c r="BRF401" s="56"/>
      <c r="BRG401" s="56"/>
      <c r="BRH401" s="56"/>
      <c r="BRI401" s="56"/>
      <c r="BRJ401" s="56"/>
      <c r="BRK401" s="56"/>
      <c r="BRL401" s="56"/>
      <c r="BRM401" s="56"/>
      <c r="BRN401" s="56"/>
      <c r="BRO401" s="56"/>
      <c r="BRP401" s="56"/>
      <c r="BRQ401" s="56"/>
      <c r="BRR401" s="56"/>
      <c r="BRS401" s="56"/>
      <c r="BRT401" s="56"/>
      <c r="BRU401" s="56"/>
      <c r="BRV401" s="56"/>
      <c r="BRW401" s="56"/>
      <c r="BRX401" s="56"/>
      <c r="BRY401" s="56"/>
      <c r="BRZ401" s="56"/>
      <c r="BSA401" s="56"/>
      <c r="BSB401" s="56"/>
      <c r="BSC401" s="56"/>
      <c r="BSD401" s="56"/>
      <c r="BSE401" s="56"/>
      <c r="BSF401" s="56"/>
      <c r="BSG401" s="56"/>
      <c r="BSH401" s="56"/>
      <c r="BSI401" s="56"/>
      <c r="BSJ401" s="56"/>
      <c r="BSK401" s="56"/>
      <c r="BSL401" s="56"/>
      <c r="BSM401" s="56"/>
      <c r="BSN401" s="56"/>
      <c r="BSO401" s="56"/>
      <c r="BSP401" s="56"/>
      <c r="BSQ401" s="56"/>
      <c r="BSR401" s="56"/>
      <c r="BSS401" s="56"/>
      <c r="BST401" s="56"/>
      <c r="BSU401" s="56"/>
      <c r="BSV401" s="56"/>
      <c r="BSW401" s="56"/>
      <c r="BSX401" s="56"/>
      <c r="BSY401" s="56"/>
      <c r="BSZ401" s="56"/>
      <c r="BTA401" s="56"/>
      <c r="BTB401" s="56"/>
      <c r="BTC401" s="56"/>
      <c r="BTD401" s="56"/>
      <c r="BTE401" s="56"/>
      <c r="BTF401" s="56"/>
      <c r="BTG401" s="56"/>
      <c r="BTH401" s="56"/>
      <c r="BTI401" s="56"/>
      <c r="BTJ401" s="56"/>
      <c r="BTK401" s="56"/>
      <c r="BTL401" s="56"/>
      <c r="BTM401" s="56"/>
      <c r="BTN401" s="56"/>
      <c r="BTO401" s="56"/>
      <c r="BTP401" s="56"/>
      <c r="BTQ401" s="56"/>
      <c r="BTR401" s="56"/>
      <c r="BTS401" s="56"/>
      <c r="BTT401" s="56"/>
      <c r="BTU401" s="56"/>
      <c r="BTV401" s="56"/>
      <c r="BTW401" s="56"/>
      <c r="BTX401" s="56"/>
      <c r="BTY401" s="56"/>
      <c r="BTZ401" s="56"/>
      <c r="BUA401" s="56"/>
      <c r="BUB401" s="56"/>
      <c r="BUC401" s="56"/>
      <c r="BUD401" s="56"/>
      <c r="BUE401" s="56"/>
      <c r="BUF401" s="56"/>
      <c r="BUG401" s="56"/>
      <c r="BUH401" s="56"/>
      <c r="BUI401" s="56"/>
      <c r="BUJ401" s="56"/>
      <c r="BUK401" s="56"/>
      <c r="BUL401" s="56"/>
      <c r="BUM401" s="56"/>
      <c r="BUN401" s="56"/>
      <c r="BUO401" s="56"/>
      <c r="BUP401" s="56"/>
      <c r="BUQ401" s="56"/>
      <c r="BUR401" s="56"/>
      <c r="BUS401" s="56"/>
      <c r="BUT401" s="56"/>
      <c r="BUU401" s="56"/>
      <c r="BUV401" s="56"/>
      <c r="BUW401" s="56"/>
      <c r="BUX401" s="56"/>
      <c r="BUY401" s="56"/>
      <c r="BUZ401" s="56"/>
      <c r="BVA401" s="56"/>
      <c r="BVB401" s="56"/>
      <c r="BVC401" s="56"/>
      <c r="BVD401" s="56"/>
      <c r="BVE401" s="56"/>
      <c r="BVF401" s="56"/>
      <c r="BVG401" s="56"/>
      <c r="BVH401" s="56"/>
      <c r="BVI401" s="56"/>
      <c r="BVJ401" s="56"/>
      <c r="BVK401" s="56"/>
      <c r="BVL401" s="56"/>
      <c r="BVM401" s="56"/>
      <c r="BVN401" s="56"/>
      <c r="BVO401" s="56"/>
      <c r="BVP401" s="56"/>
      <c r="BVQ401" s="56"/>
      <c r="BVR401" s="56"/>
      <c r="BVS401" s="56"/>
      <c r="BVT401" s="56"/>
      <c r="BVU401" s="56"/>
      <c r="BVV401" s="56"/>
      <c r="BVW401" s="56"/>
      <c r="BVX401" s="56"/>
      <c r="BVY401" s="56"/>
      <c r="BVZ401" s="56"/>
      <c r="BWA401" s="56"/>
      <c r="BWB401" s="56"/>
      <c r="BWC401" s="56"/>
      <c r="BWD401" s="56"/>
      <c r="BWE401" s="56"/>
      <c r="BWF401" s="56"/>
      <c r="BWG401" s="56"/>
      <c r="BWH401" s="56"/>
      <c r="BWI401" s="56"/>
      <c r="BWJ401" s="56"/>
      <c r="BWK401" s="56"/>
      <c r="BWL401" s="56"/>
      <c r="BWM401" s="56"/>
      <c r="BWN401" s="56"/>
      <c r="BWO401" s="56"/>
      <c r="BWP401" s="56"/>
      <c r="BWQ401" s="56"/>
      <c r="BWR401" s="56"/>
      <c r="BWS401" s="56"/>
      <c r="BWT401" s="56"/>
      <c r="BWU401" s="56"/>
      <c r="BWV401" s="56"/>
      <c r="BWW401" s="56"/>
      <c r="BWX401" s="56"/>
      <c r="BWY401" s="56"/>
      <c r="BWZ401" s="56"/>
      <c r="BXA401" s="56"/>
      <c r="BXB401" s="56"/>
      <c r="BXC401" s="56"/>
      <c r="BXD401" s="56"/>
      <c r="BXE401" s="56"/>
      <c r="BXF401" s="56"/>
      <c r="BXG401" s="56"/>
      <c r="BXH401" s="56"/>
      <c r="BXI401" s="56"/>
      <c r="BXJ401" s="56"/>
      <c r="BXK401" s="56"/>
      <c r="BXL401" s="56"/>
      <c r="BXM401" s="56"/>
      <c r="BXN401" s="56"/>
      <c r="BXO401" s="56"/>
      <c r="BXP401" s="56"/>
      <c r="BXQ401" s="56"/>
      <c r="BXR401" s="56"/>
      <c r="BXS401" s="56"/>
      <c r="BXT401" s="56"/>
      <c r="BXU401" s="56"/>
      <c r="BXV401" s="56"/>
      <c r="BXW401" s="56"/>
      <c r="BXX401" s="56"/>
      <c r="BXY401" s="56"/>
      <c r="BXZ401" s="56"/>
      <c r="BYA401" s="56"/>
      <c r="BYB401" s="56"/>
      <c r="BYC401" s="56"/>
      <c r="BYD401" s="56"/>
      <c r="BYE401" s="56"/>
      <c r="BYF401" s="56"/>
      <c r="BYG401" s="56"/>
      <c r="BYH401" s="56"/>
      <c r="BYI401" s="56"/>
      <c r="BYJ401" s="56"/>
      <c r="BYK401" s="56"/>
      <c r="BYL401" s="56"/>
      <c r="BYM401" s="56"/>
      <c r="BYN401" s="56"/>
      <c r="BYO401" s="56"/>
      <c r="BYP401" s="56"/>
      <c r="BYQ401" s="56"/>
      <c r="BYR401" s="56"/>
      <c r="BYS401" s="56"/>
      <c r="BYT401" s="56"/>
      <c r="BYU401" s="56"/>
      <c r="BYV401" s="56"/>
      <c r="BYW401" s="56"/>
      <c r="BYX401" s="56"/>
      <c r="BYY401" s="56"/>
      <c r="BYZ401" s="56"/>
      <c r="BZA401" s="56"/>
      <c r="BZB401" s="56"/>
      <c r="BZC401" s="56"/>
      <c r="BZD401" s="56"/>
      <c r="BZE401" s="56"/>
      <c r="BZF401" s="56"/>
      <c r="BZG401" s="56"/>
      <c r="BZH401" s="56"/>
      <c r="BZI401" s="56"/>
      <c r="BZJ401" s="56"/>
      <c r="BZK401" s="56"/>
      <c r="BZL401" s="56"/>
      <c r="BZM401" s="56"/>
      <c r="BZN401" s="56"/>
      <c r="BZO401" s="56"/>
      <c r="BZP401" s="56"/>
      <c r="BZQ401" s="56"/>
      <c r="BZR401" s="56"/>
      <c r="BZS401" s="56"/>
      <c r="BZT401" s="56"/>
      <c r="BZU401" s="56"/>
      <c r="BZV401" s="56"/>
      <c r="BZW401" s="56"/>
      <c r="BZX401" s="56"/>
      <c r="BZY401" s="56"/>
      <c r="BZZ401" s="56"/>
      <c r="CAA401" s="56"/>
      <c r="CAB401" s="56"/>
      <c r="CAC401" s="56"/>
      <c r="CAD401" s="56"/>
      <c r="CAE401" s="56"/>
      <c r="CAF401" s="56"/>
      <c r="CAG401" s="56"/>
      <c r="CAH401" s="56"/>
      <c r="CAI401" s="56"/>
      <c r="CAJ401" s="56"/>
      <c r="CAK401" s="56"/>
      <c r="CAL401" s="56"/>
      <c r="CAM401" s="56"/>
      <c r="CAN401" s="56"/>
      <c r="CAO401" s="56"/>
      <c r="CAP401" s="56"/>
      <c r="CAQ401" s="56"/>
      <c r="CAR401" s="56"/>
      <c r="CAS401" s="56"/>
      <c r="CAT401" s="56"/>
      <c r="CAU401" s="56"/>
      <c r="CAV401" s="56"/>
      <c r="CAW401" s="56"/>
      <c r="CAX401" s="56"/>
      <c r="CAY401" s="56"/>
      <c r="CAZ401" s="56"/>
      <c r="CBA401" s="56"/>
      <c r="CBB401" s="56"/>
      <c r="CBC401" s="56"/>
      <c r="CBD401" s="56"/>
      <c r="CBE401" s="56"/>
      <c r="CBF401" s="56"/>
      <c r="CBG401" s="56"/>
      <c r="CBH401" s="56"/>
      <c r="CBI401" s="56"/>
      <c r="CBJ401" s="56"/>
      <c r="CBK401" s="56"/>
      <c r="CBL401" s="56"/>
      <c r="CBM401" s="56"/>
      <c r="CBN401" s="56"/>
      <c r="CBO401" s="56"/>
      <c r="CBP401" s="56"/>
      <c r="CBQ401" s="56"/>
      <c r="CBR401" s="56"/>
      <c r="CBS401" s="56"/>
      <c r="CBT401" s="56"/>
      <c r="CBU401" s="56"/>
      <c r="CBV401" s="56"/>
      <c r="CBW401" s="56"/>
      <c r="CBX401" s="56"/>
      <c r="CBY401" s="56"/>
      <c r="CBZ401" s="56"/>
      <c r="CCA401" s="56"/>
      <c r="CCB401" s="56"/>
      <c r="CCC401" s="56"/>
      <c r="CCD401" s="56"/>
      <c r="CCE401" s="56"/>
      <c r="CCF401" s="56"/>
      <c r="CCG401" s="56"/>
      <c r="CCH401" s="56"/>
      <c r="CCI401" s="56"/>
      <c r="CCJ401" s="56"/>
      <c r="CCK401" s="56"/>
      <c r="CCL401" s="56"/>
      <c r="CCM401" s="56"/>
      <c r="CCN401" s="56"/>
      <c r="CCO401" s="56"/>
      <c r="CCP401" s="56"/>
      <c r="CCQ401" s="56"/>
      <c r="CCR401" s="56"/>
      <c r="CCS401" s="56"/>
      <c r="CCT401" s="56"/>
      <c r="CCU401" s="56"/>
      <c r="CCV401" s="56"/>
      <c r="CCW401" s="56"/>
      <c r="CCX401" s="56"/>
      <c r="CCY401" s="56"/>
      <c r="CCZ401" s="56"/>
      <c r="CDA401" s="56"/>
      <c r="CDB401" s="56"/>
      <c r="CDC401" s="56"/>
      <c r="CDD401" s="56"/>
      <c r="CDE401" s="56"/>
      <c r="CDF401" s="56"/>
      <c r="CDG401" s="56"/>
      <c r="CDH401" s="56"/>
      <c r="CDI401" s="56"/>
      <c r="CDJ401" s="56"/>
      <c r="CDK401" s="56"/>
      <c r="CDL401" s="56"/>
      <c r="CDM401" s="56"/>
      <c r="CDN401" s="56"/>
      <c r="CDO401" s="56"/>
      <c r="CDP401" s="56"/>
      <c r="CDQ401" s="56"/>
      <c r="CDR401" s="56"/>
      <c r="CDS401" s="56"/>
      <c r="CDT401" s="56"/>
      <c r="CDU401" s="56"/>
      <c r="CDV401" s="56"/>
      <c r="CDW401" s="56"/>
      <c r="CDX401" s="56"/>
      <c r="CDY401" s="56"/>
      <c r="CDZ401" s="56"/>
      <c r="CEA401" s="56"/>
      <c r="CEB401" s="56"/>
      <c r="CEC401" s="56"/>
      <c r="CED401" s="56"/>
      <c r="CEE401" s="56"/>
      <c r="CEF401" s="56"/>
      <c r="CEG401" s="56"/>
      <c r="CEH401" s="56"/>
      <c r="CEI401" s="56"/>
      <c r="CEJ401" s="56"/>
      <c r="CEK401" s="56"/>
      <c r="CEL401" s="56"/>
      <c r="CEM401" s="56"/>
      <c r="CEN401" s="56"/>
      <c r="CEO401" s="56"/>
      <c r="CEP401" s="56"/>
      <c r="CEQ401" s="56"/>
      <c r="CER401" s="56"/>
      <c r="CES401" s="56"/>
      <c r="CET401" s="56"/>
      <c r="CEU401" s="56"/>
      <c r="CEV401" s="56"/>
      <c r="CEW401" s="56"/>
      <c r="CEX401" s="56"/>
      <c r="CEY401" s="56"/>
      <c r="CEZ401" s="56"/>
      <c r="CFA401" s="56"/>
      <c r="CFB401" s="56"/>
      <c r="CFC401" s="56"/>
      <c r="CFD401" s="56"/>
      <c r="CFE401" s="56"/>
      <c r="CFF401" s="56"/>
      <c r="CFG401" s="56"/>
      <c r="CFH401" s="56"/>
      <c r="CFI401" s="56"/>
      <c r="CFJ401" s="56"/>
      <c r="CFK401" s="56"/>
      <c r="CFL401" s="56"/>
      <c r="CFM401" s="56"/>
      <c r="CFN401" s="56"/>
      <c r="CFO401" s="56"/>
      <c r="CFP401" s="56"/>
      <c r="CFQ401" s="56"/>
      <c r="CFR401" s="56"/>
      <c r="CFS401" s="56"/>
      <c r="CFT401" s="56"/>
      <c r="CFU401" s="56"/>
      <c r="CFV401" s="56"/>
      <c r="CFW401" s="56"/>
      <c r="CFX401" s="56"/>
      <c r="CFY401" s="56"/>
      <c r="CFZ401" s="56"/>
      <c r="CGA401" s="56"/>
      <c r="CGB401" s="56"/>
      <c r="CGC401" s="56"/>
      <c r="CGD401" s="56"/>
      <c r="CGE401" s="56"/>
      <c r="CGF401" s="56"/>
      <c r="CGG401" s="56"/>
      <c r="CGH401" s="56"/>
      <c r="CGI401" s="56"/>
      <c r="CGJ401" s="56"/>
      <c r="CGK401" s="56"/>
      <c r="CGL401" s="56"/>
      <c r="CGM401" s="56"/>
      <c r="CGN401" s="56"/>
      <c r="CGO401" s="56"/>
      <c r="CGP401" s="56"/>
      <c r="CGQ401" s="56"/>
      <c r="CGR401" s="56"/>
      <c r="CGS401" s="56"/>
      <c r="CGT401" s="56"/>
      <c r="CGU401" s="56"/>
      <c r="CGV401" s="56"/>
      <c r="CGW401" s="56"/>
      <c r="CGX401" s="56"/>
      <c r="CGY401" s="56"/>
      <c r="CGZ401" s="56"/>
      <c r="CHA401" s="56"/>
      <c r="CHB401" s="56"/>
      <c r="CHC401" s="56"/>
      <c r="CHD401" s="56"/>
      <c r="CHE401" s="56"/>
      <c r="CHF401" s="56"/>
      <c r="CHG401" s="56"/>
      <c r="CHH401" s="56"/>
      <c r="CHI401" s="56"/>
      <c r="CHJ401" s="56"/>
      <c r="CHK401" s="56"/>
      <c r="CHL401" s="56"/>
      <c r="CHM401" s="56"/>
      <c r="CHN401" s="56"/>
      <c r="CHO401" s="56"/>
      <c r="CHP401" s="56"/>
      <c r="CHQ401" s="56"/>
      <c r="CHR401" s="56"/>
      <c r="CHS401" s="56"/>
      <c r="CHT401" s="56"/>
      <c r="CHU401" s="56"/>
      <c r="CHV401" s="56"/>
      <c r="CHW401" s="56"/>
      <c r="CHX401" s="56"/>
      <c r="CHY401" s="56"/>
      <c r="CHZ401" s="56"/>
      <c r="CIA401" s="56"/>
      <c r="CIB401" s="56"/>
      <c r="CIC401" s="56"/>
      <c r="CID401" s="56"/>
      <c r="CIE401" s="56"/>
      <c r="CIF401" s="56"/>
      <c r="CIG401" s="56"/>
      <c r="CIH401" s="56"/>
      <c r="CII401" s="56"/>
      <c r="CIJ401" s="56"/>
      <c r="CIK401" s="56"/>
      <c r="CIL401" s="56"/>
      <c r="CIM401" s="56"/>
      <c r="CIN401" s="56"/>
      <c r="CIO401" s="56"/>
      <c r="CIP401" s="56"/>
      <c r="CIQ401" s="56"/>
      <c r="CIR401" s="56"/>
      <c r="CIS401" s="56"/>
      <c r="CIT401" s="56"/>
      <c r="CIU401" s="56"/>
      <c r="CIV401" s="56"/>
      <c r="CIW401" s="56"/>
      <c r="CIX401" s="56"/>
      <c r="CIY401" s="56"/>
      <c r="CIZ401" s="56"/>
      <c r="CJA401" s="56"/>
      <c r="CJB401" s="56"/>
      <c r="CJC401" s="56"/>
      <c r="CJD401" s="56"/>
      <c r="CJE401" s="56"/>
      <c r="CJF401" s="56"/>
      <c r="CJG401" s="56"/>
      <c r="CJH401" s="56"/>
      <c r="CJI401" s="56"/>
      <c r="CJJ401" s="56"/>
      <c r="CJK401" s="56"/>
      <c r="CJL401" s="56"/>
      <c r="CJM401" s="56"/>
      <c r="CJN401" s="56"/>
      <c r="CJO401" s="56"/>
      <c r="CJP401" s="56"/>
      <c r="CJQ401" s="56"/>
      <c r="CJR401" s="56"/>
      <c r="CJS401" s="56"/>
      <c r="CJT401" s="56"/>
      <c r="CJU401" s="56"/>
      <c r="CJV401" s="56"/>
      <c r="CJW401" s="56"/>
      <c r="CJX401" s="56"/>
      <c r="CJY401" s="56"/>
      <c r="CJZ401" s="56"/>
      <c r="CKA401" s="56"/>
      <c r="CKB401" s="56"/>
      <c r="CKC401" s="56"/>
      <c r="CKD401" s="56"/>
      <c r="CKE401" s="56"/>
      <c r="CKF401" s="56"/>
      <c r="CKG401" s="56"/>
      <c r="CKH401" s="56"/>
      <c r="CKI401" s="56"/>
      <c r="CKJ401" s="56"/>
      <c r="CKK401" s="56"/>
      <c r="CKL401" s="56"/>
      <c r="CKM401" s="56"/>
      <c r="CKN401" s="56"/>
      <c r="CKO401" s="56"/>
      <c r="CKP401" s="56"/>
      <c r="CKQ401" s="56"/>
      <c r="CKR401" s="56"/>
      <c r="CKS401" s="56"/>
      <c r="CKT401" s="56"/>
      <c r="CKU401" s="56"/>
      <c r="CKV401" s="56"/>
      <c r="CKW401" s="56"/>
      <c r="CKX401" s="56"/>
      <c r="CKY401" s="56"/>
      <c r="CKZ401" s="56"/>
      <c r="CLA401" s="56"/>
      <c r="CLB401" s="56"/>
      <c r="CLC401" s="56"/>
      <c r="CLD401" s="56"/>
      <c r="CLE401" s="56"/>
      <c r="CLF401" s="56"/>
      <c r="CLG401" s="56"/>
      <c r="CLH401" s="56"/>
      <c r="CLI401" s="56"/>
      <c r="CLJ401" s="56"/>
      <c r="CLK401" s="56"/>
      <c r="CLL401" s="56"/>
      <c r="CLM401" s="56"/>
      <c r="CLN401" s="56"/>
      <c r="CLO401" s="56"/>
      <c r="CLP401" s="56"/>
      <c r="CLQ401" s="56"/>
      <c r="CLR401" s="56"/>
      <c r="CLS401" s="56"/>
      <c r="CLT401" s="56"/>
      <c r="CLU401" s="56"/>
      <c r="CLV401" s="56"/>
      <c r="CLW401" s="56"/>
      <c r="CLX401" s="56"/>
      <c r="CLY401" s="56"/>
      <c r="CLZ401" s="56"/>
      <c r="CMA401" s="56"/>
      <c r="CMB401" s="56"/>
      <c r="CMC401" s="56"/>
      <c r="CMD401" s="56"/>
      <c r="CME401" s="56"/>
      <c r="CMF401" s="56"/>
      <c r="CMG401" s="56"/>
      <c r="CMH401" s="56"/>
      <c r="CMI401" s="56"/>
      <c r="CMJ401" s="56"/>
      <c r="CMK401" s="56"/>
      <c r="CML401" s="56"/>
      <c r="CMM401" s="56"/>
      <c r="CMN401" s="56"/>
      <c r="CMO401" s="56"/>
      <c r="CMP401" s="56"/>
      <c r="CMQ401" s="56"/>
      <c r="CMR401" s="56"/>
      <c r="CMS401" s="56"/>
      <c r="CMT401" s="56"/>
      <c r="CMU401" s="56"/>
      <c r="CMV401" s="56"/>
      <c r="CMW401" s="56"/>
      <c r="CMX401" s="56"/>
      <c r="CMY401" s="56"/>
      <c r="CMZ401" s="56"/>
      <c r="CNA401" s="56"/>
      <c r="CNB401" s="56"/>
      <c r="CNC401" s="56"/>
      <c r="CND401" s="56"/>
      <c r="CNE401" s="56"/>
      <c r="CNF401" s="56"/>
      <c r="CNG401" s="56"/>
      <c r="CNH401" s="56"/>
      <c r="CNI401" s="56"/>
      <c r="CNJ401" s="56"/>
      <c r="CNK401" s="56"/>
      <c r="CNL401" s="56"/>
      <c r="CNM401" s="56"/>
      <c r="CNN401" s="56"/>
      <c r="CNO401" s="56"/>
      <c r="CNP401" s="56"/>
      <c r="CNQ401" s="56"/>
      <c r="CNR401" s="56"/>
      <c r="CNS401" s="56"/>
      <c r="CNT401" s="56"/>
      <c r="CNU401" s="56"/>
      <c r="CNV401" s="56"/>
      <c r="CNW401" s="56"/>
      <c r="CNX401" s="56"/>
      <c r="CNY401" s="56"/>
      <c r="CNZ401" s="56"/>
      <c r="COA401" s="56"/>
      <c r="COB401" s="56"/>
      <c r="COC401" s="56"/>
      <c r="COD401" s="56"/>
      <c r="COE401" s="56"/>
      <c r="COF401" s="56"/>
      <c r="COG401" s="56"/>
      <c r="COH401" s="56"/>
      <c r="COI401" s="56"/>
      <c r="COJ401" s="56"/>
      <c r="COK401" s="56"/>
      <c r="COL401" s="56"/>
      <c r="COM401" s="56"/>
      <c r="CON401" s="56"/>
      <c r="COO401" s="56"/>
      <c r="COP401" s="56"/>
      <c r="COQ401" s="56"/>
      <c r="COR401" s="56"/>
      <c r="COS401" s="56"/>
      <c r="COT401" s="56"/>
      <c r="COU401" s="56"/>
      <c r="COV401" s="56"/>
      <c r="COW401" s="56"/>
      <c r="COX401" s="56"/>
      <c r="COY401" s="56"/>
      <c r="COZ401" s="56"/>
      <c r="CPA401" s="56"/>
      <c r="CPB401" s="56"/>
      <c r="CPC401" s="56"/>
      <c r="CPD401" s="56"/>
      <c r="CPE401" s="56"/>
      <c r="CPF401" s="56"/>
      <c r="CPG401" s="56"/>
      <c r="CPH401" s="56"/>
      <c r="CPI401" s="56"/>
      <c r="CPJ401" s="56"/>
      <c r="CPK401" s="56"/>
      <c r="CPL401" s="56"/>
      <c r="CPM401" s="56"/>
      <c r="CPN401" s="56"/>
      <c r="CPO401" s="56"/>
      <c r="CPP401" s="56"/>
      <c r="CPQ401" s="56"/>
      <c r="CPR401" s="56"/>
      <c r="CPS401" s="56"/>
      <c r="CPT401" s="56"/>
      <c r="CPU401" s="56"/>
      <c r="CPV401" s="56"/>
      <c r="CPW401" s="56"/>
      <c r="CPX401" s="56"/>
      <c r="CPY401" s="56"/>
      <c r="CPZ401" s="56"/>
      <c r="CQA401" s="56"/>
      <c r="CQB401" s="56"/>
      <c r="CQC401" s="56"/>
      <c r="CQD401" s="56"/>
      <c r="CQE401" s="56"/>
      <c r="CQF401" s="56"/>
      <c r="CQG401" s="56"/>
      <c r="CQH401" s="56"/>
      <c r="CQI401" s="56"/>
      <c r="CQJ401" s="56"/>
      <c r="CQK401" s="56"/>
      <c r="CQL401" s="56"/>
      <c r="CQM401" s="56"/>
      <c r="CQN401" s="56"/>
      <c r="CQO401" s="56"/>
      <c r="CQP401" s="56"/>
      <c r="CQQ401" s="56"/>
      <c r="CQR401" s="56"/>
      <c r="CQS401" s="56"/>
      <c r="CQT401" s="56"/>
      <c r="CQU401" s="56"/>
      <c r="CQV401" s="56"/>
      <c r="CQW401" s="56"/>
      <c r="CQX401" s="56"/>
      <c r="CQY401" s="56"/>
      <c r="CQZ401" s="56"/>
      <c r="CRA401" s="56"/>
      <c r="CRB401" s="56"/>
      <c r="CRC401" s="56"/>
      <c r="CRD401" s="56"/>
      <c r="CRE401" s="56"/>
      <c r="CRF401" s="56"/>
      <c r="CRG401" s="56"/>
      <c r="CRH401" s="56"/>
      <c r="CRI401" s="56"/>
      <c r="CRJ401" s="56"/>
      <c r="CRK401" s="56"/>
      <c r="CRL401" s="56"/>
      <c r="CRM401" s="56"/>
      <c r="CRN401" s="56"/>
      <c r="CRO401" s="56"/>
      <c r="CRP401" s="56"/>
      <c r="CRQ401" s="56"/>
      <c r="CRR401" s="56"/>
      <c r="CRS401" s="56"/>
      <c r="CRT401" s="56"/>
      <c r="CRU401" s="56"/>
      <c r="CRV401" s="56"/>
      <c r="CRW401" s="56"/>
      <c r="CRX401" s="56"/>
      <c r="CRY401" s="56"/>
      <c r="CRZ401" s="56"/>
      <c r="CSA401" s="56"/>
      <c r="CSB401" s="56"/>
      <c r="CSC401" s="56"/>
      <c r="CSD401" s="56"/>
      <c r="CSE401" s="56"/>
      <c r="CSF401" s="56"/>
      <c r="CSG401" s="56"/>
      <c r="CSH401" s="56"/>
      <c r="CSI401" s="56"/>
      <c r="CSJ401" s="56"/>
      <c r="CSK401" s="56"/>
      <c r="CSL401" s="56"/>
      <c r="CSM401" s="56"/>
      <c r="CSN401" s="56"/>
      <c r="CSO401" s="56"/>
      <c r="CSP401" s="56"/>
      <c r="CSQ401" s="56"/>
      <c r="CSR401" s="56"/>
      <c r="CSS401" s="56"/>
      <c r="CST401" s="56"/>
      <c r="CSU401" s="56"/>
      <c r="CSV401" s="56"/>
      <c r="CSW401" s="56"/>
      <c r="CSX401" s="56"/>
      <c r="CSY401" s="56"/>
      <c r="CSZ401" s="56"/>
      <c r="CTA401" s="56"/>
      <c r="CTB401" s="56"/>
      <c r="CTC401" s="56"/>
      <c r="CTD401" s="56"/>
      <c r="CTE401" s="56"/>
      <c r="CTF401" s="56"/>
      <c r="CTG401" s="56"/>
      <c r="CTH401" s="56"/>
      <c r="CTI401" s="56"/>
      <c r="CTJ401" s="56"/>
      <c r="CTK401" s="56"/>
      <c r="CTL401" s="56"/>
      <c r="CTM401" s="56"/>
      <c r="CTN401" s="56"/>
      <c r="CTO401" s="56"/>
      <c r="CTP401" s="56"/>
      <c r="CTQ401" s="56"/>
      <c r="CTR401" s="56"/>
      <c r="CTS401" s="56"/>
      <c r="CTT401" s="56"/>
      <c r="CTU401" s="56"/>
      <c r="CTV401" s="56"/>
      <c r="CTW401" s="56"/>
      <c r="CTX401" s="56"/>
      <c r="CTY401" s="56"/>
      <c r="CTZ401" s="56"/>
      <c r="CUA401" s="56"/>
      <c r="CUB401" s="56"/>
      <c r="CUC401" s="56"/>
      <c r="CUD401" s="56"/>
      <c r="CUE401" s="56"/>
      <c r="CUF401" s="56"/>
      <c r="CUG401" s="56"/>
      <c r="CUH401" s="56"/>
      <c r="CUI401" s="56"/>
      <c r="CUJ401" s="56"/>
      <c r="CUK401" s="56"/>
      <c r="CUL401" s="56"/>
      <c r="CUM401" s="56"/>
      <c r="CUN401" s="56"/>
      <c r="CUO401" s="56"/>
      <c r="CUP401" s="56"/>
      <c r="CUQ401" s="56"/>
      <c r="CUR401" s="56"/>
      <c r="CUS401" s="56"/>
      <c r="CUT401" s="56"/>
      <c r="CUU401" s="56"/>
      <c r="CUV401" s="56"/>
      <c r="CUW401" s="56"/>
      <c r="CUX401" s="56"/>
      <c r="CUY401" s="56"/>
      <c r="CUZ401" s="56"/>
      <c r="CVA401" s="56"/>
      <c r="CVB401" s="56"/>
      <c r="CVC401" s="56"/>
      <c r="CVD401" s="56"/>
      <c r="CVE401" s="56"/>
      <c r="CVF401" s="56"/>
      <c r="CVG401" s="56"/>
      <c r="CVH401" s="56"/>
      <c r="CVI401" s="56"/>
      <c r="CVJ401" s="56"/>
      <c r="CVK401" s="56"/>
      <c r="CVL401" s="56"/>
      <c r="CVM401" s="56"/>
      <c r="CVN401" s="56"/>
      <c r="CVO401" s="56"/>
      <c r="CVP401" s="56"/>
      <c r="CVQ401" s="56"/>
      <c r="CVR401" s="56"/>
      <c r="CVS401" s="56"/>
      <c r="CVT401" s="56"/>
      <c r="CVU401" s="56"/>
      <c r="CVV401" s="56"/>
      <c r="CVW401" s="56"/>
      <c r="CVX401" s="56"/>
      <c r="CVY401" s="56"/>
      <c r="CVZ401" s="56"/>
      <c r="CWA401" s="56"/>
      <c r="CWB401" s="56"/>
      <c r="CWC401" s="56"/>
      <c r="CWD401" s="56"/>
      <c r="CWE401" s="56"/>
      <c r="CWF401" s="56"/>
      <c r="CWG401" s="56"/>
      <c r="CWH401" s="56"/>
      <c r="CWI401" s="56"/>
      <c r="CWJ401" s="56"/>
      <c r="CWK401" s="56"/>
      <c r="CWL401" s="56"/>
      <c r="CWM401" s="56"/>
      <c r="CWN401" s="56"/>
      <c r="CWO401" s="56"/>
      <c r="CWP401" s="56"/>
      <c r="CWQ401" s="56"/>
      <c r="CWR401" s="56"/>
      <c r="CWS401" s="56"/>
      <c r="CWT401" s="56"/>
      <c r="CWU401" s="56"/>
      <c r="CWV401" s="56"/>
      <c r="CWW401" s="56"/>
      <c r="CWX401" s="56"/>
      <c r="CWY401" s="56"/>
      <c r="CWZ401" s="56"/>
      <c r="CXA401" s="56"/>
      <c r="CXB401" s="56"/>
      <c r="CXC401" s="56"/>
      <c r="CXD401" s="56"/>
      <c r="CXE401" s="56"/>
      <c r="CXF401" s="56"/>
      <c r="CXG401" s="56"/>
      <c r="CXH401" s="56"/>
      <c r="CXI401" s="56"/>
      <c r="CXJ401" s="56"/>
      <c r="CXK401" s="56"/>
      <c r="CXL401" s="56"/>
      <c r="CXM401" s="56"/>
      <c r="CXN401" s="56"/>
      <c r="CXO401" s="56"/>
      <c r="CXP401" s="56"/>
      <c r="CXQ401" s="56"/>
      <c r="CXR401" s="56"/>
      <c r="CXS401" s="56"/>
      <c r="CXT401" s="56"/>
      <c r="CXU401" s="56"/>
      <c r="CXV401" s="56"/>
      <c r="CXW401" s="56"/>
      <c r="CXX401" s="56"/>
      <c r="CXY401" s="56"/>
      <c r="CXZ401" s="56"/>
      <c r="CYA401" s="56"/>
      <c r="CYB401" s="56"/>
      <c r="CYC401" s="56"/>
      <c r="CYD401" s="56"/>
      <c r="CYE401" s="56"/>
      <c r="CYF401" s="56"/>
      <c r="CYG401" s="56"/>
      <c r="CYH401" s="56"/>
      <c r="CYI401" s="56"/>
      <c r="CYJ401" s="56"/>
      <c r="CYK401" s="56"/>
      <c r="CYL401" s="56"/>
      <c r="CYM401" s="56"/>
      <c r="CYN401" s="56"/>
      <c r="CYO401" s="56"/>
      <c r="CYP401" s="56"/>
      <c r="CYQ401" s="56"/>
      <c r="CYR401" s="56"/>
      <c r="CYS401" s="56"/>
      <c r="CYT401" s="56"/>
      <c r="CYU401" s="56"/>
      <c r="CYV401" s="56"/>
      <c r="CYW401" s="56"/>
      <c r="CYX401" s="56"/>
      <c r="CYY401" s="56"/>
      <c r="CYZ401" s="56"/>
      <c r="CZA401" s="56"/>
      <c r="CZB401" s="56"/>
      <c r="CZC401" s="56"/>
      <c r="CZD401" s="56"/>
      <c r="CZE401" s="56"/>
      <c r="CZF401" s="56"/>
      <c r="CZG401" s="56"/>
      <c r="CZH401" s="56"/>
      <c r="CZI401" s="56"/>
      <c r="CZJ401" s="56"/>
      <c r="CZK401" s="56"/>
      <c r="CZL401" s="56"/>
      <c r="CZM401" s="56"/>
      <c r="CZN401" s="56"/>
      <c r="CZO401" s="56"/>
      <c r="CZP401" s="56"/>
      <c r="CZQ401" s="56"/>
      <c r="CZR401" s="56"/>
      <c r="CZS401" s="56"/>
      <c r="CZT401" s="56"/>
      <c r="CZU401" s="56"/>
      <c r="CZV401" s="56"/>
      <c r="CZW401" s="56"/>
      <c r="CZX401" s="56"/>
      <c r="CZY401" s="56"/>
      <c r="CZZ401" s="56"/>
      <c r="DAA401" s="56"/>
      <c r="DAB401" s="56"/>
      <c r="DAC401" s="56"/>
      <c r="DAD401" s="56"/>
      <c r="DAE401" s="56"/>
      <c r="DAF401" s="56"/>
      <c r="DAG401" s="56"/>
      <c r="DAH401" s="56"/>
      <c r="DAI401" s="56"/>
      <c r="DAJ401" s="56"/>
      <c r="DAK401" s="56"/>
      <c r="DAL401" s="56"/>
      <c r="DAM401" s="56"/>
      <c r="DAN401" s="56"/>
      <c r="DAO401" s="56"/>
      <c r="DAP401" s="56"/>
      <c r="DAQ401" s="56"/>
      <c r="DAR401" s="56"/>
      <c r="DAS401" s="56"/>
      <c r="DAT401" s="56"/>
      <c r="DAU401" s="56"/>
      <c r="DAV401" s="56"/>
      <c r="DAW401" s="56"/>
      <c r="DAX401" s="56"/>
      <c r="DAY401" s="56"/>
      <c r="DAZ401" s="56"/>
      <c r="DBA401" s="56"/>
      <c r="DBB401" s="56"/>
      <c r="DBC401" s="56"/>
      <c r="DBD401" s="56"/>
      <c r="DBE401" s="56"/>
      <c r="DBF401" s="56"/>
      <c r="DBG401" s="56"/>
      <c r="DBH401" s="56"/>
      <c r="DBI401" s="56"/>
      <c r="DBJ401" s="56"/>
      <c r="DBK401" s="56"/>
      <c r="DBL401" s="56"/>
      <c r="DBM401" s="56"/>
      <c r="DBN401" s="56"/>
      <c r="DBO401" s="56"/>
      <c r="DBP401" s="56"/>
      <c r="DBQ401" s="56"/>
      <c r="DBR401" s="56"/>
      <c r="DBS401" s="56"/>
      <c r="DBT401" s="56"/>
      <c r="DBU401" s="56"/>
      <c r="DBV401" s="56"/>
      <c r="DBW401" s="56"/>
      <c r="DBX401" s="56"/>
      <c r="DBY401" s="56"/>
      <c r="DBZ401" s="56"/>
      <c r="DCA401" s="56"/>
      <c r="DCB401" s="56"/>
      <c r="DCC401" s="56"/>
      <c r="DCD401" s="56"/>
      <c r="DCE401" s="56"/>
      <c r="DCF401" s="56"/>
      <c r="DCG401" s="56"/>
      <c r="DCH401" s="56"/>
      <c r="DCI401" s="56"/>
      <c r="DCJ401" s="56"/>
      <c r="DCK401" s="56"/>
      <c r="DCL401" s="56"/>
      <c r="DCM401" s="56"/>
      <c r="DCN401" s="56"/>
      <c r="DCO401" s="56"/>
      <c r="DCP401" s="56"/>
      <c r="DCQ401" s="56"/>
      <c r="DCR401" s="56"/>
      <c r="DCS401" s="56"/>
      <c r="DCT401" s="56"/>
      <c r="DCU401" s="56"/>
      <c r="DCV401" s="56"/>
      <c r="DCW401" s="56"/>
      <c r="DCX401" s="56"/>
      <c r="DCY401" s="56"/>
      <c r="DCZ401" s="56"/>
      <c r="DDA401" s="56"/>
      <c r="DDB401" s="56"/>
      <c r="DDC401" s="56"/>
      <c r="DDD401" s="56"/>
      <c r="DDE401" s="56"/>
      <c r="DDF401" s="56"/>
      <c r="DDG401" s="56"/>
      <c r="DDH401" s="56"/>
      <c r="DDI401" s="56"/>
      <c r="DDJ401" s="56"/>
      <c r="DDK401" s="56"/>
      <c r="DDL401" s="56"/>
      <c r="DDM401" s="56"/>
      <c r="DDN401" s="56"/>
      <c r="DDO401" s="56"/>
      <c r="DDP401" s="56"/>
      <c r="DDQ401" s="56"/>
      <c r="DDR401" s="56"/>
      <c r="DDS401" s="56"/>
      <c r="DDT401" s="56"/>
      <c r="DDU401" s="56"/>
      <c r="DDV401" s="56"/>
      <c r="DDW401" s="56"/>
      <c r="DDX401" s="56"/>
      <c r="DDY401" s="56"/>
      <c r="DDZ401" s="56"/>
      <c r="DEA401" s="56"/>
      <c r="DEB401" s="56"/>
      <c r="DEC401" s="56"/>
      <c r="DED401" s="56"/>
      <c r="DEE401" s="56"/>
      <c r="DEF401" s="56"/>
      <c r="DEG401" s="56"/>
      <c r="DEH401" s="56"/>
      <c r="DEI401" s="56"/>
      <c r="DEJ401" s="56"/>
      <c r="DEK401" s="56"/>
      <c r="DEL401" s="56"/>
      <c r="DEM401" s="56"/>
      <c r="DEN401" s="56"/>
      <c r="DEO401" s="56"/>
      <c r="DEP401" s="56"/>
      <c r="DEQ401" s="56"/>
      <c r="DER401" s="56"/>
      <c r="DES401" s="56"/>
      <c r="DET401" s="56"/>
      <c r="DEU401" s="56"/>
      <c r="DEV401" s="56"/>
      <c r="DEW401" s="56"/>
      <c r="DEX401" s="56"/>
      <c r="DEY401" s="56"/>
      <c r="DEZ401" s="56"/>
      <c r="DFA401" s="56"/>
      <c r="DFB401" s="56"/>
      <c r="DFC401" s="56"/>
      <c r="DFD401" s="56"/>
      <c r="DFE401" s="56"/>
      <c r="DFF401" s="56"/>
      <c r="DFG401" s="56"/>
      <c r="DFH401" s="56"/>
      <c r="DFI401" s="56"/>
      <c r="DFJ401" s="56"/>
      <c r="DFK401" s="56"/>
      <c r="DFL401" s="56"/>
      <c r="DFM401" s="56"/>
      <c r="DFN401" s="56"/>
      <c r="DFO401" s="56"/>
      <c r="DFP401" s="56"/>
      <c r="DFQ401" s="56"/>
      <c r="DFR401" s="56"/>
      <c r="DFS401" s="56"/>
      <c r="DFT401" s="56"/>
      <c r="DFU401" s="56"/>
      <c r="DFV401" s="56"/>
      <c r="DFW401" s="56"/>
      <c r="DFX401" s="56"/>
      <c r="DFY401" s="56"/>
      <c r="DFZ401" s="56"/>
      <c r="DGA401" s="56"/>
      <c r="DGB401" s="56"/>
      <c r="DGC401" s="56"/>
      <c r="DGD401" s="56"/>
      <c r="DGE401" s="56"/>
      <c r="DGF401" s="56"/>
      <c r="DGG401" s="56"/>
      <c r="DGH401" s="56"/>
      <c r="DGI401" s="56"/>
      <c r="DGJ401" s="56"/>
      <c r="DGK401" s="56"/>
      <c r="DGL401" s="56"/>
      <c r="DGM401" s="56"/>
      <c r="DGN401" s="56"/>
      <c r="DGO401" s="56"/>
      <c r="DGP401" s="56"/>
      <c r="DGQ401" s="56"/>
      <c r="DGR401" s="56"/>
      <c r="DGS401" s="56"/>
      <c r="DGT401" s="56"/>
      <c r="DGU401" s="56"/>
      <c r="DGV401" s="56"/>
      <c r="DGW401" s="56"/>
      <c r="DGX401" s="56"/>
      <c r="DGY401" s="56"/>
      <c r="DGZ401" s="56"/>
      <c r="DHA401" s="56"/>
      <c r="DHB401" s="56"/>
      <c r="DHC401" s="56"/>
      <c r="DHD401" s="56"/>
      <c r="DHE401" s="56"/>
      <c r="DHF401" s="56"/>
      <c r="DHG401" s="56"/>
      <c r="DHH401" s="56"/>
      <c r="DHI401" s="56"/>
      <c r="DHJ401" s="56"/>
      <c r="DHK401" s="56"/>
      <c r="DHL401" s="56"/>
      <c r="DHM401" s="56"/>
      <c r="DHN401" s="56"/>
      <c r="DHO401" s="56"/>
      <c r="DHP401" s="56"/>
      <c r="DHQ401" s="56"/>
      <c r="DHR401" s="56"/>
      <c r="DHS401" s="56"/>
      <c r="DHT401" s="56"/>
      <c r="DHU401" s="56"/>
      <c r="DHV401" s="56"/>
      <c r="DHW401" s="56"/>
      <c r="DHX401" s="56"/>
      <c r="DHY401" s="56"/>
      <c r="DHZ401" s="56"/>
      <c r="DIA401" s="56"/>
      <c r="DIB401" s="56"/>
      <c r="DIC401" s="56"/>
      <c r="DID401" s="56"/>
      <c r="DIE401" s="56"/>
      <c r="DIF401" s="56"/>
      <c r="DIG401" s="56"/>
      <c r="DIH401" s="56"/>
      <c r="DII401" s="56"/>
      <c r="DIJ401" s="56"/>
      <c r="DIK401" s="56"/>
      <c r="DIL401" s="56"/>
      <c r="DIM401" s="56"/>
      <c r="DIN401" s="56"/>
      <c r="DIO401" s="56"/>
      <c r="DIP401" s="56"/>
      <c r="DIQ401" s="56"/>
      <c r="DIR401" s="56"/>
      <c r="DIS401" s="56"/>
      <c r="DIT401" s="56"/>
      <c r="DIU401" s="56"/>
      <c r="DIV401" s="56"/>
      <c r="DIW401" s="56"/>
      <c r="DIX401" s="56"/>
      <c r="DIY401" s="56"/>
      <c r="DIZ401" s="56"/>
      <c r="DJA401" s="56"/>
      <c r="DJB401" s="56"/>
      <c r="DJC401" s="56"/>
      <c r="DJD401" s="56"/>
      <c r="DJE401" s="56"/>
      <c r="DJF401" s="56"/>
      <c r="DJG401" s="56"/>
      <c r="DJH401" s="56"/>
      <c r="DJI401" s="56"/>
      <c r="DJJ401" s="56"/>
      <c r="DJK401" s="56"/>
      <c r="DJL401" s="56"/>
      <c r="DJM401" s="56"/>
      <c r="DJN401" s="56"/>
      <c r="DJO401" s="56"/>
      <c r="DJP401" s="56"/>
      <c r="DJQ401" s="56"/>
      <c r="DJR401" s="56"/>
      <c r="DJS401" s="56"/>
      <c r="DJT401" s="56"/>
      <c r="DJU401" s="56"/>
      <c r="DJV401" s="56"/>
      <c r="DJW401" s="56"/>
      <c r="DJX401" s="56"/>
      <c r="DJY401" s="56"/>
      <c r="DJZ401" s="56"/>
      <c r="DKA401" s="56"/>
      <c r="DKB401" s="56"/>
      <c r="DKC401" s="56"/>
      <c r="DKD401" s="56"/>
      <c r="DKE401" s="56"/>
      <c r="DKF401" s="56"/>
      <c r="DKG401" s="56"/>
      <c r="DKH401" s="56"/>
      <c r="DKI401" s="56"/>
      <c r="DKJ401" s="56"/>
      <c r="DKK401" s="56"/>
      <c r="DKL401" s="56"/>
      <c r="DKM401" s="56"/>
      <c r="DKN401" s="56"/>
      <c r="DKO401" s="56"/>
      <c r="DKP401" s="56"/>
      <c r="DKQ401" s="56"/>
      <c r="DKR401" s="56"/>
      <c r="DKS401" s="56"/>
      <c r="DKT401" s="56"/>
      <c r="DKU401" s="56"/>
      <c r="DKV401" s="56"/>
      <c r="DKW401" s="56"/>
      <c r="DKX401" s="56"/>
      <c r="DKY401" s="56"/>
      <c r="DKZ401" s="56"/>
      <c r="DLA401" s="56"/>
      <c r="DLB401" s="56"/>
      <c r="DLC401" s="56"/>
      <c r="DLD401" s="56"/>
      <c r="DLE401" s="56"/>
      <c r="DLF401" s="56"/>
      <c r="DLG401" s="56"/>
      <c r="DLH401" s="56"/>
      <c r="DLI401" s="56"/>
      <c r="DLJ401" s="56"/>
      <c r="DLK401" s="56"/>
      <c r="DLL401" s="56"/>
      <c r="DLM401" s="56"/>
      <c r="DLN401" s="56"/>
      <c r="DLO401" s="56"/>
      <c r="DLP401" s="56"/>
      <c r="DLQ401" s="56"/>
      <c r="DLR401" s="56"/>
      <c r="DLS401" s="56"/>
      <c r="DLT401" s="56"/>
      <c r="DLU401" s="56"/>
      <c r="DLV401" s="56"/>
      <c r="DLW401" s="56"/>
      <c r="DLX401" s="56"/>
      <c r="DLY401" s="56"/>
      <c r="DLZ401" s="56"/>
      <c r="DMA401" s="56"/>
      <c r="DMB401" s="56"/>
      <c r="DMC401" s="56"/>
      <c r="DMD401" s="56"/>
      <c r="DME401" s="56"/>
      <c r="DMF401" s="56"/>
      <c r="DMG401" s="56"/>
      <c r="DMH401" s="56"/>
      <c r="DMI401" s="56"/>
      <c r="DMJ401" s="56"/>
      <c r="DMK401" s="56"/>
      <c r="DML401" s="56"/>
      <c r="DMM401" s="56"/>
      <c r="DMN401" s="56"/>
      <c r="DMO401" s="56"/>
      <c r="DMP401" s="56"/>
      <c r="DMQ401" s="56"/>
      <c r="DMR401" s="56"/>
      <c r="DMS401" s="56"/>
      <c r="DMT401" s="56"/>
      <c r="DMU401" s="56"/>
      <c r="DMV401" s="56"/>
      <c r="DMW401" s="56"/>
      <c r="DMX401" s="56"/>
      <c r="DMY401" s="56"/>
      <c r="DMZ401" s="56"/>
      <c r="DNA401" s="56"/>
      <c r="DNB401" s="56"/>
      <c r="DNC401" s="56"/>
      <c r="DND401" s="56"/>
      <c r="DNE401" s="56"/>
      <c r="DNF401" s="56"/>
      <c r="DNG401" s="56"/>
      <c r="DNH401" s="56"/>
      <c r="DNI401" s="56"/>
      <c r="DNJ401" s="56"/>
      <c r="DNK401" s="56"/>
      <c r="DNL401" s="56"/>
      <c r="DNM401" s="56"/>
      <c r="DNN401" s="56"/>
      <c r="DNO401" s="56"/>
      <c r="DNP401" s="56"/>
      <c r="DNQ401" s="56"/>
      <c r="DNR401" s="56"/>
      <c r="DNS401" s="56"/>
      <c r="DNT401" s="56"/>
      <c r="DNU401" s="56"/>
      <c r="DNV401" s="56"/>
      <c r="DNW401" s="56"/>
      <c r="DNX401" s="56"/>
      <c r="DNY401" s="56"/>
      <c r="DNZ401" s="56"/>
      <c r="DOA401" s="56"/>
      <c r="DOB401" s="56"/>
      <c r="DOC401" s="56"/>
      <c r="DOD401" s="56"/>
      <c r="DOE401" s="56"/>
      <c r="DOF401" s="56"/>
      <c r="DOG401" s="56"/>
      <c r="DOH401" s="56"/>
      <c r="DOI401" s="56"/>
      <c r="DOJ401" s="56"/>
      <c r="DOK401" s="56"/>
      <c r="DOL401" s="56"/>
      <c r="DOM401" s="56"/>
      <c r="DON401" s="56"/>
      <c r="DOO401" s="56"/>
      <c r="DOP401" s="56"/>
      <c r="DOQ401" s="56"/>
      <c r="DOR401" s="56"/>
      <c r="DOS401" s="56"/>
      <c r="DOT401" s="56"/>
      <c r="DOU401" s="56"/>
      <c r="DOV401" s="56"/>
      <c r="DOW401" s="56"/>
      <c r="DOX401" s="56"/>
      <c r="DOY401" s="56"/>
      <c r="DOZ401" s="56"/>
      <c r="DPA401" s="56"/>
      <c r="DPB401" s="56"/>
      <c r="DPC401" s="56"/>
      <c r="DPD401" s="56"/>
      <c r="DPE401" s="56"/>
      <c r="DPF401" s="56"/>
      <c r="DPG401" s="56"/>
      <c r="DPH401" s="56"/>
      <c r="DPI401" s="56"/>
      <c r="DPJ401" s="56"/>
      <c r="DPK401" s="56"/>
      <c r="DPL401" s="56"/>
      <c r="DPM401" s="56"/>
      <c r="DPN401" s="56"/>
      <c r="DPO401" s="56"/>
      <c r="DPP401" s="56"/>
      <c r="DPQ401" s="56"/>
      <c r="DPR401" s="56"/>
      <c r="DPS401" s="56"/>
      <c r="DPT401" s="56"/>
      <c r="DPU401" s="56"/>
      <c r="DPV401" s="56"/>
      <c r="DPW401" s="56"/>
      <c r="DPX401" s="56"/>
      <c r="DPY401" s="56"/>
      <c r="DPZ401" s="56"/>
      <c r="DQA401" s="56"/>
      <c r="DQB401" s="56"/>
      <c r="DQC401" s="56"/>
      <c r="DQD401" s="56"/>
      <c r="DQE401" s="56"/>
      <c r="DQF401" s="56"/>
      <c r="DQG401" s="56"/>
      <c r="DQH401" s="56"/>
      <c r="DQI401" s="56"/>
      <c r="DQJ401" s="56"/>
      <c r="DQK401" s="56"/>
      <c r="DQL401" s="56"/>
      <c r="DQM401" s="56"/>
      <c r="DQN401" s="56"/>
      <c r="DQO401" s="56"/>
      <c r="DQP401" s="56"/>
      <c r="DQQ401" s="56"/>
      <c r="DQR401" s="56"/>
      <c r="DQS401" s="56"/>
      <c r="DQT401" s="56"/>
      <c r="DQU401" s="56"/>
      <c r="DQV401" s="56"/>
      <c r="DQW401" s="56"/>
      <c r="DQX401" s="56"/>
      <c r="DQY401" s="56"/>
      <c r="DQZ401" s="56"/>
      <c r="DRA401" s="56"/>
      <c r="DRB401" s="56"/>
      <c r="DRC401" s="56"/>
      <c r="DRD401" s="56"/>
      <c r="DRE401" s="56"/>
      <c r="DRF401" s="56"/>
      <c r="DRG401" s="56"/>
      <c r="DRH401" s="56"/>
      <c r="DRI401" s="56"/>
      <c r="DRJ401" s="56"/>
      <c r="DRK401" s="56"/>
      <c r="DRL401" s="56"/>
      <c r="DRM401" s="56"/>
      <c r="DRN401" s="56"/>
      <c r="DRO401" s="56"/>
      <c r="DRP401" s="56"/>
      <c r="DRQ401" s="56"/>
      <c r="DRR401" s="56"/>
      <c r="DRS401" s="56"/>
      <c r="DRT401" s="56"/>
      <c r="DRU401" s="56"/>
      <c r="DRV401" s="56"/>
      <c r="DRW401" s="56"/>
      <c r="DRX401" s="56"/>
      <c r="DRY401" s="56"/>
      <c r="DRZ401" s="56"/>
      <c r="DSA401" s="56"/>
      <c r="DSB401" s="56"/>
      <c r="DSC401" s="56"/>
      <c r="DSD401" s="56"/>
      <c r="DSE401" s="56"/>
      <c r="DSF401" s="56"/>
      <c r="DSG401" s="56"/>
      <c r="DSH401" s="56"/>
      <c r="DSI401" s="56"/>
      <c r="DSJ401" s="56"/>
      <c r="DSK401" s="56"/>
      <c r="DSL401" s="56"/>
      <c r="DSM401" s="56"/>
      <c r="DSN401" s="56"/>
      <c r="DSO401" s="56"/>
      <c r="DSP401" s="56"/>
      <c r="DSQ401" s="56"/>
      <c r="DSR401" s="56"/>
      <c r="DSS401" s="56"/>
      <c r="DST401" s="56"/>
      <c r="DSU401" s="56"/>
      <c r="DSV401" s="56"/>
      <c r="DSW401" s="56"/>
      <c r="DSX401" s="56"/>
      <c r="DSY401" s="56"/>
      <c r="DSZ401" s="56"/>
      <c r="DTA401" s="56"/>
      <c r="DTB401" s="56"/>
      <c r="DTC401" s="56"/>
      <c r="DTD401" s="56"/>
      <c r="DTE401" s="56"/>
      <c r="DTF401" s="56"/>
      <c r="DTG401" s="56"/>
      <c r="DTH401" s="56"/>
      <c r="DTI401" s="56"/>
      <c r="DTJ401" s="56"/>
      <c r="DTK401" s="56"/>
      <c r="DTL401" s="56"/>
      <c r="DTM401" s="56"/>
      <c r="DTN401" s="56"/>
      <c r="DTO401" s="56"/>
      <c r="DTP401" s="56"/>
      <c r="DTQ401" s="56"/>
      <c r="DTR401" s="56"/>
      <c r="DTS401" s="56"/>
      <c r="DTT401" s="56"/>
      <c r="DTU401" s="56"/>
      <c r="DTV401" s="56"/>
      <c r="DTW401" s="56"/>
      <c r="DTX401" s="56"/>
      <c r="DTY401" s="56"/>
      <c r="DTZ401" s="56"/>
      <c r="DUA401" s="56"/>
      <c r="DUB401" s="56"/>
      <c r="DUC401" s="56"/>
      <c r="DUD401" s="56"/>
      <c r="DUE401" s="56"/>
      <c r="DUF401" s="56"/>
      <c r="DUG401" s="56"/>
      <c r="DUH401" s="56"/>
      <c r="DUI401" s="56"/>
      <c r="DUJ401" s="56"/>
      <c r="DUK401" s="56"/>
      <c r="DUL401" s="56"/>
      <c r="DUM401" s="56"/>
      <c r="DUN401" s="56"/>
      <c r="DUO401" s="56"/>
      <c r="DUP401" s="56"/>
      <c r="DUQ401" s="56"/>
      <c r="DUR401" s="56"/>
      <c r="DUS401" s="56"/>
      <c r="DUT401" s="56"/>
      <c r="DUU401" s="56"/>
      <c r="DUV401" s="56"/>
      <c r="DUW401" s="56"/>
      <c r="DUX401" s="56"/>
      <c r="DUY401" s="56"/>
      <c r="DUZ401" s="56"/>
      <c r="DVA401" s="56"/>
      <c r="DVB401" s="56"/>
      <c r="DVC401" s="56"/>
      <c r="DVD401" s="56"/>
      <c r="DVE401" s="56"/>
      <c r="DVF401" s="56"/>
      <c r="DVG401" s="56"/>
      <c r="DVH401" s="56"/>
      <c r="DVI401" s="56"/>
      <c r="DVJ401" s="56"/>
      <c r="DVK401" s="56"/>
      <c r="DVL401" s="56"/>
      <c r="DVM401" s="56"/>
      <c r="DVN401" s="56"/>
      <c r="DVO401" s="56"/>
      <c r="DVP401" s="56"/>
      <c r="DVQ401" s="56"/>
      <c r="DVR401" s="56"/>
      <c r="DVS401" s="56"/>
      <c r="DVT401" s="56"/>
      <c r="DVU401" s="56"/>
      <c r="DVV401" s="56"/>
      <c r="DVW401" s="56"/>
      <c r="DVX401" s="56"/>
      <c r="DVY401" s="56"/>
      <c r="DVZ401" s="56"/>
      <c r="DWA401" s="56"/>
      <c r="DWB401" s="56"/>
      <c r="DWC401" s="56"/>
      <c r="DWD401" s="56"/>
      <c r="DWE401" s="56"/>
      <c r="DWF401" s="56"/>
      <c r="DWG401" s="56"/>
      <c r="DWH401" s="56"/>
      <c r="DWI401" s="56"/>
      <c r="DWJ401" s="56"/>
      <c r="DWK401" s="56"/>
      <c r="DWL401" s="56"/>
      <c r="DWM401" s="56"/>
      <c r="DWN401" s="56"/>
      <c r="DWO401" s="56"/>
      <c r="DWP401" s="56"/>
      <c r="DWQ401" s="56"/>
      <c r="DWR401" s="56"/>
      <c r="DWS401" s="56"/>
      <c r="DWT401" s="56"/>
      <c r="DWU401" s="56"/>
      <c r="DWV401" s="56"/>
      <c r="DWW401" s="56"/>
      <c r="DWX401" s="56"/>
      <c r="DWY401" s="56"/>
      <c r="DWZ401" s="56"/>
      <c r="DXA401" s="56"/>
      <c r="DXB401" s="56"/>
      <c r="DXC401" s="56"/>
      <c r="DXD401" s="56"/>
      <c r="DXE401" s="56"/>
      <c r="DXF401" s="56"/>
      <c r="DXG401" s="56"/>
      <c r="DXH401" s="56"/>
      <c r="DXI401" s="56"/>
      <c r="DXJ401" s="56"/>
      <c r="DXK401" s="56"/>
      <c r="DXL401" s="56"/>
      <c r="DXM401" s="56"/>
      <c r="DXN401" s="56"/>
      <c r="DXO401" s="56"/>
      <c r="DXP401" s="56"/>
      <c r="DXQ401" s="56"/>
      <c r="DXR401" s="56"/>
      <c r="DXS401" s="56"/>
      <c r="DXT401" s="56"/>
      <c r="DXU401" s="56"/>
      <c r="DXV401" s="56"/>
      <c r="DXW401" s="56"/>
      <c r="DXX401" s="56"/>
      <c r="DXY401" s="56"/>
      <c r="DXZ401" s="56"/>
      <c r="DYA401" s="56"/>
      <c r="DYB401" s="56"/>
      <c r="DYC401" s="56"/>
      <c r="DYD401" s="56"/>
      <c r="DYE401" s="56"/>
      <c r="DYF401" s="56"/>
      <c r="DYG401" s="56"/>
      <c r="DYH401" s="56"/>
      <c r="DYI401" s="56"/>
      <c r="DYJ401" s="56"/>
      <c r="DYK401" s="56"/>
      <c r="DYL401" s="56"/>
      <c r="DYM401" s="56"/>
      <c r="DYN401" s="56"/>
      <c r="DYO401" s="56"/>
      <c r="DYP401" s="56"/>
      <c r="DYQ401" s="56"/>
      <c r="DYR401" s="56"/>
      <c r="DYS401" s="56"/>
      <c r="DYT401" s="56"/>
      <c r="DYU401" s="56"/>
      <c r="DYV401" s="56"/>
      <c r="DYW401" s="56"/>
      <c r="DYX401" s="56"/>
      <c r="DYY401" s="56"/>
      <c r="DYZ401" s="56"/>
      <c r="DZA401" s="56"/>
      <c r="DZB401" s="56"/>
      <c r="DZC401" s="56"/>
      <c r="DZD401" s="56"/>
      <c r="DZE401" s="56"/>
      <c r="DZF401" s="56"/>
      <c r="DZG401" s="56"/>
      <c r="DZH401" s="56"/>
      <c r="DZI401" s="56"/>
      <c r="DZJ401" s="56"/>
      <c r="DZK401" s="56"/>
      <c r="DZL401" s="56"/>
      <c r="DZM401" s="56"/>
      <c r="DZN401" s="56"/>
      <c r="DZO401" s="56"/>
      <c r="DZP401" s="56"/>
      <c r="DZQ401" s="56"/>
      <c r="DZR401" s="56"/>
      <c r="DZS401" s="56"/>
      <c r="DZT401" s="56"/>
      <c r="DZU401" s="56"/>
      <c r="DZV401" s="56"/>
      <c r="DZW401" s="56"/>
      <c r="DZX401" s="56"/>
      <c r="DZY401" s="56"/>
      <c r="DZZ401" s="56"/>
      <c r="EAA401" s="56"/>
      <c r="EAB401" s="56"/>
      <c r="EAC401" s="56"/>
      <c r="EAD401" s="56"/>
      <c r="EAE401" s="56"/>
      <c r="EAF401" s="56"/>
      <c r="EAG401" s="56"/>
      <c r="EAH401" s="56"/>
      <c r="EAI401" s="56"/>
      <c r="EAJ401" s="56"/>
      <c r="EAK401" s="56"/>
      <c r="EAL401" s="56"/>
      <c r="EAM401" s="56"/>
      <c r="EAN401" s="56"/>
      <c r="EAO401" s="56"/>
      <c r="EAP401" s="56"/>
      <c r="EAQ401" s="56"/>
      <c r="EAR401" s="56"/>
      <c r="EAS401" s="56"/>
      <c r="EAT401" s="56"/>
      <c r="EAU401" s="56"/>
      <c r="EAV401" s="56"/>
      <c r="EAW401" s="56"/>
      <c r="EAX401" s="56"/>
      <c r="EAY401" s="56"/>
      <c r="EAZ401" s="56"/>
      <c r="EBA401" s="56"/>
      <c r="EBB401" s="56"/>
      <c r="EBC401" s="56"/>
      <c r="EBD401" s="56"/>
      <c r="EBE401" s="56"/>
      <c r="EBF401" s="56"/>
      <c r="EBG401" s="56"/>
      <c r="EBH401" s="56"/>
      <c r="EBI401" s="56"/>
      <c r="EBJ401" s="56"/>
      <c r="EBK401" s="56"/>
      <c r="EBL401" s="56"/>
      <c r="EBM401" s="56"/>
      <c r="EBN401" s="56"/>
      <c r="EBO401" s="56"/>
      <c r="EBP401" s="56"/>
      <c r="EBQ401" s="56"/>
      <c r="EBR401" s="56"/>
      <c r="EBS401" s="56"/>
      <c r="EBT401" s="56"/>
      <c r="EBU401" s="56"/>
      <c r="EBV401" s="56"/>
      <c r="EBW401" s="56"/>
      <c r="EBX401" s="56"/>
      <c r="EBY401" s="56"/>
      <c r="EBZ401" s="56"/>
      <c r="ECA401" s="56"/>
      <c r="ECB401" s="56"/>
      <c r="ECC401" s="56"/>
      <c r="ECD401" s="56"/>
      <c r="ECE401" s="56"/>
      <c r="ECF401" s="56"/>
      <c r="ECG401" s="56"/>
      <c r="ECH401" s="56"/>
      <c r="ECI401" s="56"/>
      <c r="ECJ401" s="56"/>
      <c r="ECK401" s="56"/>
      <c r="ECL401" s="56"/>
      <c r="ECM401" s="56"/>
      <c r="ECN401" s="56"/>
      <c r="ECO401" s="56"/>
      <c r="ECP401" s="56"/>
      <c r="ECQ401" s="56"/>
      <c r="ECR401" s="56"/>
      <c r="ECS401" s="56"/>
      <c r="ECT401" s="56"/>
      <c r="ECU401" s="56"/>
      <c r="ECV401" s="56"/>
      <c r="ECW401" s="56"/>
      <c r="ECX401" s="56"/>
      <c r="ECY401" s="56"/>
      <c r="ECZ401" s="56"/>
      <c r="EDA401" s="56"/>
      <c r="EDB401" s="56"/>
      <c r="EDC401" s="56"/>
      <c r="EDD401" s="56"/>
      <c r="EDE401" s="56"/>
      <c r="EDF401" s="56"/>
      <c r="EDG401" s="56"/>
      <c r="EDH401" s="56"/>
      <c r="EDI401" s="56"/>
      <c r="EDJ401" s="56"/>
      <c r="EDK401" s="56"/>
      <c r="EDL401" s="56"/>
      <c r="EDM401" s="56"/>
      <c r="EDN401" s="56"/>
      <c r="EDO401" s="56"/>
      <c r="EDP401" s="56"/>
      <c r="EDQ401" s="56"/>
      <c r="EDR401" s="56"/>
      <c r="EDS401" s="56"/>
      <c r="EDT401" s="56"/>
      <c r="EDU401" s="56"/>
      <c r="EDV401" s="56"/>
      <c r="EDW401" s="56"/>
      <c r="EDX401" s="56"/>
      <c r="EDY401" s="56"/>
      <c r="EDZ401" s="56"/>
      <c r="EEA401" s="56"/>
      <c r="EEB401" s="56"/>
      <c r="EEC401" s="56"/>
      <c r="EED401" s="56"/>
      <c r="EEE401" s="56"/>
      <c r="EEF401" s="56"/>
      <c r="EEG401" s="56"/>
      <c r="EEH401" s="56"/>
      <c r="EEI401" s="56"/>
      <c r="EEJ401" s="56"/>
      <c r="EEK401" s="56"/>
      <c r="EEL401" s="56"/>
      <c r="EEM401" s="56"/>
      <c r="EEN401" s="56"/>
      <c r="EEO401" s="56"/>
      <c r="EEP401" s="56"/>
      <c r="EEQ401" s="56"/>
      <c r="EER401" s="56"/>
      <c r="EES401" s="56"/>
      <c r="EET401" s="56"/>
      <c r="EEU401" s="56"/>
      <c r="EEV401" s="56"/>
      <c r="EEW401" s="56"/>
      <c r="EEX401" s="56"/>
      <c r="EEY401" s="56"/>
      <c r="EEZ401" s="56"/>
      <c r="EFA401" s="56"/>
      <c r="EFB401" s="56"/>
      <c r="EFC401" s="56"/>
      <c r="EFD401" s="56"/>
      <c r="EFE401" s="56"/>
      <c r="EFF401" s="56"/>
      <c r="EFG401" s="56"/>
      <c r="EFH401" s="56"/>
      <c r="EFI401" s="56"/>
      <c r="EFJ401" s="56"/>
      <c r="EFK401" s="56"/>
      <c r="EFL401" s="56"/>
      <c r="EFM401" s="56"/>
      <c r="EFN401" s="56"/>
      <c r="EFO401" s="56"/>
      <c r="EFP401" s="56"/>
      <c r="EFQ401" s="56"/>
      <c r="EFR401" s="56"/>
      <c r="EFS401" s="56"/>
      <c r="EFT401" s="56"/>
      <c r="EFU401" s="56"/>
      <c r="EFV401" s="56"/>
      <c r="EFW401" s="56"/>
      <c r="EFX401" s="56"/>
      <c r="EFY401" s="56"/>
      <c r="EFZ401" s="56"/>
      <c r="EGA401" s="56"/>
      <c r="EGB401" s="56"/>
      <c r="EGC401" s="56"/>
      <c r="EGD401" s="56"/>
      <c r="EGE401" s="56"/>
      <c r="EGF401" s="56"/>
      <c r="EGG401" s="56"/>
      <c r="EGH401" s="56"/>
      <c r="EGI401" s="56"/>
      <c r="EGJ401" s="56"/>
      <c r="EGK401" s="56"/>
      <c r="EGL401" s="56"/>
      <c r="EGM401" s="56"/>
      <c r="EGN401" s="56"/>
      <c r="EGO401" s="56"/>
      <c r="EGP401" s="56"/>
      <c r="EGQ401" s="56"/>
      <c r="EGR401" s="56"/>
      <c r="EGS401" s="56"/>
      <c r="EGT401" s="56"/>
      <c r="EGU401" s="56"/>
      <c r="EGV401" s="56"/>
      <c r="EGW401" s="56"/>
      <c r="EGX401" s="56"/>
      <c r="EGY401" s="56"/>
      <c r="EGZ401" s="56"/>
      <c r="EHA401" s="56"/>
      <c r="EHB401" s="56"/>
      <c r="EHC401" s="56"/>
      <c r="EHD401" s="56"/>
      <c r="EHE401" s="56"/>
      <c r="EHF401" s="56"/>
      <c r="EHG401" s="56"/>
      <c r="EHH401" s="56"/>
      <c r="EHI401" s="56"/>
      <c r="EHJ401" s="56"/>
      <c r="EHK401" s="56"/>
      <c r="EHL401" s="56"/>
      <c r="EHM401" s="56"/>
      <c r="EHN401" s="56"/>
      <c r="EHO401" s="56"/>
      <c r="EHP401" s="56"/>
      <c r="EHQ401" s="56"/>
      <c r="EHR401" s="56"/>
      <c r="EHS401" s="56"/>
      <c r="EHT401" s="56"/>
      <c r="EHU401" s="56"/>
      <c r="EHV401" s="56"/>
      <c r="EHW401" s="56"/>
      <c r="EHX401" s="56"/>
      <c r="EHY401" s="56"/>
      <c r="EHZ401" s="56"/>
      <c r="EIA401" s="56"/>
      <c r="EIB401" s="56"/>
      <c r="EIC401" s="56"/>
      <c r="EID401" s="56"/>
      <c r="EIE401" s="56"/>
      <c r="EIF401" s="56"/>
      <c r="EIG401" s="56"/>
      <c r="EIH401" s="56"/>
      <c r="EII401" s="56"/>
      <c r="EIJ401" s="56"/>
      <c r="EIK401" s="56"/>
      <c r="EIL401" s="56"/>
      <c r="EIM401" s="56"/>
      <c r="EIN401" s="56"/>
      <c r="EIO401" s="56"/>
      <c r="EIP401" s="56"/>
      <c r="EIQ401" s="56"/>
      <c r="EIR401" s="56"/>
      <c r="EIS401" s="56"/>
      <c r="EIT401" s="56"/>
      <c r="EIU401" s="56"/>
      <c r="EIV401" s="56"/>
      <c r="EIW401" s="56"/>
      <c r="EIX401" s="56"/>
      <c r="EIY401" s="56"/>
      <c r="EIZ401" s="56"/>
      <c r="EJA401" s="56"/>
      <c r="EJB401" s="56"/>
      <c r="EJC401" s="56"/>
      <c r="EJD401" s="56"/>
      <c r="EJE401" s="56"/>
      <c r="EJF401" s="56"/>
      <c r="EJG401" s="56"/>
      <c r="EJH401" s="56"/>
      <c r="EJI401" s="56"/>
      <c r="EJJ401" s="56"/>
      <c r="EJK401" s="56"/>
      <c r="EJL401" s="56"/>
      <c r="EJM401" s="56"/>
      <c r="EJN401" s="56"/>
      <c r="EJO401" s="56"/>
      <c r="EJP401" s="56"/>
      <c r="EJQ401" s="56"/>
      <c r="EJR401" s="56"/>
      <c r="EJS401" s="56"/>
      <c r="EJT401" s="56"/>
      <c r="EJU401" s="56"/>
      <c r="EJV401" s="56"/>
      <c r="EJW401" s="56"/>
      <c r="EJX401" s="56"/>
      <c r="EJY401" s="56"/>
      <c r="EJZ401" s="56"/>
      <c r="EKA401" s="56"/>
      <c r="EKB401" s="56"/>
      <c r="EKC401" s="56"/>
      <c r="EKD401" s="56"/>
      <c r="EKE401" s="56"/>
      <c r="EKF401" s="56"/>
      <c r="EKG401" s="56"/>
      <c r="EKH401" s="56"/>
      <c r="EKI401" s="56"/>
      <c r="EKJ401" s="56"/>
      <c r="EKK401" s="56"/>
      <c r="EKL401" s="56"/>
      <c r="EKM401" s="56"/>
      <c r="EKN401" s="56"/>
      <c r="EKO401" s="56"/>
      <c r="EKP401" s="56"/>
      <c r="EKQ401" s="56"/>
      <c r="EKR401" s="56"/>
      <c r="EKS401" s="56"/>
      <c r="EKT401" s="56"/>
      <c r="EKU401" s="56"/>
      <c r="EKV401" s="56"/>
      <c r="EKW401" s="56"/>
      <c r="EKX401" s="56"/>
      <c r="EKY401" s="56"/>
      <c r="EKZ401" s="56"/>
      <c r="ELA401" s="56"/>
      <c r="ELB401" s="56"/>
      <c r="ELC401" s="56"/>
      <c r="ELD401" s="56"/>
      <c r="ELE401" s="56"/>
      <c r="ELF401" s="56"/>
      <c r="ELG401" s="56"/>
      <c r="ELH401" s="56"/>
      <c r="ELI401" s="56"/>
      <c r="ELJ401" s="56"/>
      <c r="ELK401" s="56"/>
      <c r="ELL401" s="56"/>
      <c r="ELM401" s="56"/>
      <c r="ELN401" s="56"/>
      <c r="ELO401" s="56"/>
      <c r="ELP401" s="56"/>
      <c r="ELQ401" s="56"/>
      <c r="ELR401" s="56"/>
      <c r="ELS401" s="56"/>
      <c r="ELT401" s="56"/>
      <c r="ELU401" s="56"/>
      <c r="ELV401" s="56"/>
      <c r="ELW401" s="56"/>
      <c r="ELX401" s="56"/>
      <c r="ELY401" s="56"/>
      <c r="ELZ401" s="56"/>
      <c r="EMA401" s="56"/>
      <c r="EMB401" s="56"/>
      <c r="EMC401" s="56"/>
      <c r="EMD401" s="56"/>
      <c r="EME401" s="56"/>
      <c r="EMF401" s="56"/>
      <c r="EMG401" s="56"/>
      <c r="EMH401" s="56"/>
      <c r="EMI401" s="56"/>
      <c r="EMJ401" s="56"/>
      <c r="EMK401" s="56"/>
      <c r="EML401" s="56"/>
      <c r="EMM401" s="56"/>
      <c r="EMN401" s="56"/>
      <c r="EMO401" s="56"/>
      <c r="EMP401" s="56"/>
      <c r="EMQ401" s="56"/>
      <c r="EMR401" s="56"/>
      <c r="EMS401" s="56"/>
      <c r="EMT401" s="56"/>
      <c r="EMU401" s="56"/>
      <c r="EMV401" s="56"/>
      <c r="EMW401" s="56"/>
      <c r="EMX401" s="56"/>
      <c r="EMY401" s="56"/>
      <c r="EMZ401" s="56"/>
      <c r="ENA401" s="56"/>
      <c r="ENB401" s="56"/>
      <c r="ENC401" s="56"/>
      <c r="END401" s="56"/>
      <c r="ENE401" s="56"/>
      <c r="ENF401" s="56"/>
      <c r="ENG401" s="56"/>
      <c r="ENH401" s="56"/>
      <c r="ENI401" s="56"/>
      <c r="ENJ401" s="56"/>
      <c r="ENK401" s="56"/>
      <c r="ENL401" s="56"/>
      <c r="ENM401" s="56"/>
      <c r="ENN401" s="56"/>
      <c r="ENO401" s="56"/>
      <c r="ENP401" s="56"/>
      <c r="ENQ401" s="56"/>
      <c r="ENR401" s="56"/>
      <c r="ENS401" s="56"/>
      <c r="ENT401" s="56"/>
      <c r="ENU401" s="56"/>
      <c r="ENV401" s="56"/>
      <c r="ENW401" s="56"/>
      <c r="ENX401" s="56"/>
      <c r="ENY401" s="56"/>
      <c r="ENZ401" s="56"/>
      <c r="EOA401" s="56"/>
      <c r="EOB401" s="56"/>
      <c r="EOC401" s="56"/>
      <c r="EOD401" s="56"/>
      <c r="EOE401" s="56"/>
      <c r="EOF401" s="56"/>
      <c r="EOG401" s="56"/>
      <c r="EOH401" s="56"/>
      <c r="EOI401" s="56"/>
      <c r="EOJ401" s="56"/>
      <c r="EOK401" s="56"/>
      <c r="EOL401" s="56"/>
      <c r="EOM401" s="56"/>
      <c r="EON401" s="56"/>
      <c r="EOO401" s="56"/>
      <c r="EOP401" s="56"/>
      <c r="EOQ401" s="56"/>
      <c r="EOR401" s="56"/>
      <c r="EOS401" s="56"/>
      <c r="EOT401" s="56"/>
      <c r="EOU401" s="56"/>
      <c r="EOV401" s="56"/>
      <c r="EOW401" s="56"/>
      <c r="EOX401" s="56"/>
      <c r="EOY401" s="56"/>
      <c r="EOZ401" s="56"/>
      <c r="EPA401" s="56"/>
      <c r="EPB401" s="56"/>
      <c r="EPC401" s="56"/>
      <c r="EPD401" s="56"/>
      <c r="EPE401" s="56"/>
      <c r="EPF401" s="56"/>
      <c r="EPG401" s="56"/>
      <c r="EPH401" s="56"/>
      <c r="EPI401" s="56"/>
      <c r="EPJ401" s="56"/>
      <c r="EPK401" s="56"/>
      <c r="EPL401" s="56"/>
      <c r="EPM401" s="56"/>
      <c r="EPN401" s="56"/>
      <c r="EPO401" s="56"/>
      <c r="EPP401" s="56"/>
      <c r="EPQ401" s="56"/>
      <c r="EPR401" s="56"/>
      <c r="EPS401" s="56"/>
      <c r="EPT401" s="56"/>
      <c r="EPU401" s="56"/>
      <c r="EPV401" s="56"/>
      <c r="EPW401" s="56"/>
      <c r="EPX401" s="56"/>
      <c r="EPY401" s="56"/>
      <c r="EPZ401" s="56"/>
      <c r="EQA401" s="56"/>
      <c r="EQB401" s="56"/>
      <c r="EQC401" s="56"/>
      <c r="EQD401" s="56"/>
      <c r="EQE401" s="56"/>
      <c r="EQF401" s="56"/>
      <c r="EQG401" s="56"/>
      <c r="EQH401" s="56"/>
      <c r="EQI401" s="56"/>
      <c r="EQJ401" s="56"/>
      <c r="EQK401" s="56"/>
      <c r="EQL401" s="56"/>
      <c r="EQM401" s="56"/>
      <c r="EQN401" s="56"/>
      <c r="EQO401" s="56"/>
      <c r="EQP401" s="56"/>
      <c r="EQQ401" s="56"/>
      <c r="EQR401" s="56"/>
      <c r="EQS401" s="56"/>
      <c r="EQT401" s="56"/>
      <c r="EQU401" s="56"/>
      <c r="EQV401" s="56"/>
      <c r="EQW401" s="56"/>
      <c r="EQX401" s="56"/>
      <c r="EQY401" s="56"/>
      <c r="EQZ401" s="56"/>
      <c r="ERA401" s="56"/>
      <c r="ERB401" s="56"/>
      <c r="ERC401" s="56"/>
      <c r="ERD401" s="56"/>
      <c r="ERE401" s="56"/>
      <c r="ERF401" s="56"/>
      <c r="ERG401" s="56"/>
      <c r="ERH401" s="56"/>
      <c r="ERI401" s="56"/>
      <c r="ERJ401" s="56"/>
      <c r="ERK401" s="56"/>
      <c r="ERL401" s="56"/>
      <c r="ERM401" s="56"/>
      <c r="ERN401" s="56"/>
      <c r="ERO401" s="56"/>
      <c r="ERP401" s="56"/>
      <c r="ERQ401" s="56"/>
      <c r="ERR401" s="56"/>
      <c r="ERS401" s="56"/>
      <c r="ERT401" s="56"/>
      <c r="ERU401" s="56"/>
      <c r="ERV401" s="56"/>
      <c r="ERW401" s="56"/>
      <c r="ERX401" s="56"/>
      <c r="ERY401" s="56"/>
      <c r="ERZ401" s="56"/>
      <c r="ESA401" s="56"/>
      <c r="ESB401" s="56"/>
      <c r="ESC401" s="56"/>
      <c r="ESD401" s="56"/>
      <c r="ESE401" s="56"/>
      <c r="ESF401" s="56"/>
      <c r="ESG401" s="56"/>
      <c r="ESH401" s="56"/>
      <c r="ESI401" s="56"/>
      <c r="ESJ401" s="56"/>
      <c r="ESK401" s="56"/>
      <c r="ESL401" s="56"/>
      <c r="ESM401" s="56"/>
      <c r="ESN401" s="56"/>
      <c r="ESO401" s="56"/>
      <c r="ESP401" s="56"/>
      <c r="ESQ401" s="56"/>
      <c r="ESR401" s="56"/>
      <c r="ESS401" s="56"/>
      <c r="EST401" s="56"/>
      <c r="ESU401" s="56"/>
      <c r="ESV401" s="56"/>
      <c r="ESW401" s="56"/>
      <c r="ESX401" s="56"/>
      <c r="ESY401" s="56"/>
      <c r="ESZ401" s="56"/>
      <c r="ETA401" s="56"/>
      <c r="ETB401" s="56"/>
      <c r="ETC401" s="56"/>
      <c r="ETD401" s="56"/>
      <c r="ETE401" s="56"/>
      <c r="ETF401" s="56"/>
      <c r="ETG401" s="56"/>
      <c r="ETH401" s="56"/>
      <c r="ETI401" s="56"/>
      <c r="ETJ401" s="56"/>
      <c r="ETK401" s="56"/>
      <c r="ETL401" s="56"/>
      <c r="ETM401" s="56"/>
      <c r="ETN401" s="56"/>
      <c r="ETO401" s="56"/>
      <c r="ETP401" s="56"/>
      <c r="ETQ401" s="56"/>
      <c r="ETR401" s="56"/>
      <c r="ETS401" s="56"/>
      <c r="ETT401" s="56"/>
      <c r="ETU401" s="56"/>
      <c r="ETV401" s="56"/>
      <c r="ETW401" s="56"/>
      <c r="ETX401" s="56"/>
      <c r="ETY401" s="56"/>
      <c r="ETZ401" s="56"/>
      <c r="EUA401" s="56"/>
      <c r="EUB401" s="56"/>
      <c r="EUC401" s="56"/>
      <c r="EUD401" s="56"/>
      <c r="EUE401" s="56"/>
      <c r="EUF401" s="56"/>
      <c r="EUG401" s="56"/>
      <c r="EUH401" s="56"/>
      <c r="EUI401" s="56"/>
      <c r="EUJ401" s="56"/>
      <c r="EUK401" s="56"/>
      <c r="EUL401" s="56"/>
      <c r="EUM401" s="56"/>
      <c r="EUN401" s="56"/>
      <c r="EUO401" s="56"/>
      <c r="EUP401" s="56"/>
      <c r="EUQ401" s="56"/>
      <c r="EUR401" s="56"/>
      <c r="EUS401" s="56"/>
      <c r="EUT401" s="56"/>
      <c r="EUU401" s="56"/>
      <c r="EUV401" s="56"/>
      <c r="EUW401" s="56"/>
      <c r="EUX401" s="56"/>
      <c r="EUY401" s="56"/>
      <c r="EUZ401" s="56"/>
      <c r="EVA401" s="56"/>
      <c r="EVB401" s="56"/>
      <c r="EVC401" s="56"/>
      <c r="EVD401" s="56"/>
      <c r="EVE401" s="56"/>
      <c r="EVF401" s="56"/>
      <c r="EVG401" s="56"/>
      <c r="EVH401" s="56"/>
      <c r="EVI401" s="56"/>
      <c r="EVJ401" s="56"/>
      <c r="EVK401" s="56"/>
      <c r="EVL401" s="56"/>
      <c r="EVM401" s="56"/>
      <c r="EVN401" s="56"/>
      <c r="EVO401" s="56"/>
      <c r="EVP401" s="56"/>
      <c r="EVQ401" s="56"/>
      <c r="EVR401" s="56"/>
      <c r="EVS401" s="56"/>
      <c r="EVT401" s="56"/>
      <c r="EVU401" s="56"/>
      <c r="EVV401" s="56"/>
      <c r="EVW401" s="56"/>
      <c r="EVX401" s="56"/>
      <c r="EVY401" s="56"/>
      <c r="EVZ401" s="56"/>
      <c r="EWA401" s="56"/>
      <c r="EWB401" s="56"/>
      <c r="EWC401" s="56"/>
      <c r="EWD401" s="56"/>
      <c r="EWE401" s="56"/>
      <c r="EWF401" s="56"/>
      <c r="EWG401" s="56"/>
      <c r="EWH401" s="56"/>
      <c r="EWI401" s="56"/>
      <c r="EWJ401" s="56"/>
      <c r="EWK401" s="56"/>
      <c r="EWL401" s="56"/>
      <c r="EWM401" s="56"/>
      <c r="EWN401" s="56"/>
      <c r="EWO401" s="56"/>
      <c r="EWP401" s="56"/>
      <c r="EWQ401" s="56"/>
      <c r="EWR401" s="56"/>
      <c r="EWS401" s="56"/>
      <c r="EWT401" s="56"/>
      <c r="EWU401" s="56"/>
      <c r="EWV401" s="56"/>
      <c r="EWW401" s="56"/>
      <c r="EWX401" s="56"/>
      <c r="EWY401" s="56"/>
      <c r="EWZ401" s="56"/>
      <c r="EXA401" s="56"/>
      <c r="EXB401" s="56"/>
      <c r="EXC401" s="56"/>
      <c r="EXD401" s="56"/>
      <c r="EXE401" s="56"/>
      <c r="EXF401" s="56"/>
      <c r="EXG401" s="56"/>
      <c r="EXH401" s="56"/>
      <c r="EXI401" s="56"/>
      <c r="EXJ401" s="56"/>
      <c r="EXK401" s="56"/>
      <c r="EXL401" s="56"/>
      <c r="EXM401" s="56"/>
      <c r="EXN401" s="56"/>
      <c r="EXO401" s="56"/>
      <c r="EXP401" s="56"/>
      <c r="EXQ401" s="56"/>
      <c r="EXR401" s="56"/>
      <c r="EXS401" s="56"/>
      <c r="EXT401" s="56"/>
      <c r="EXU401" s="56"/>
      <c r="EXV401" s="56"/>
      <c r="EXW401" s="56"/>
      <c r="EXX401" s="56"/>
      <c r="EXY401" s="56"/>
      <c r="EXZ401" s="56"/>
      <c r="EYA401" s="56"/>
      <c r="EYB401" s="56"/>
      <c r="EYC401" s="56"/>
      <c r="EYD401" s="56"/>
      <c r="EYE401" s="56"/>
      <c r="EYF401" s="56"/>
      <c r="EYG401" s="56"/>
      <c r="EYH401" s="56"/>
      <c r="EYI401" s="56"/>
      <c r="EYJ401" s="56"/>
      <c r="EYK401" s="56"/>
      <c r="EYL401" s="56"/>
      <c r="EYM401" s="56"/>
      <c r="EYN401" s="56"/>
      <c r="EYO401" s="56"/>
      <c r="EYP401" s="56"/>
      <c r="EYQ401" s="56"/>
      <c r="EYR401" s="56"/>
      <c r="EYS401" s="56"/>
      <c r="EYT401" s="56"/>
      <c r="EYU401" s="56"/>
      <c r="EYV401" s="56"/>
      <c r="EYW401" s="56"/>
      <c r="EYX401" s="56"/>
      <c r="EYY401" s="56"/>
      <c r="EYZ401" s="56"/>
      <c r="EZA401" s="56"/>
      <c r="EZB401" s="56"/>
      <c r="EZC401" s="56"/>
      <c r="EZD401" s="56"/>
      <c r="EZE401" s="56"/>
      <c r="EZF401" s="56"/>
      <c r="EZG401" s="56"/>
      <c r="EZH401" s="56"/>
      <c r="EZI401" s="56"/>
      <c r="EZJ401" s="56"/>
      <c r="EZK401" s="56"/>
      <c r="EZL401" s="56"/>
      <c r="EZM401" s="56"/>
      <c r="EZN401" s="56"/>
      <c r="EZO401" s="56"/>
      <c r="EZP401" s="56"/>
      <c r="EZQ401" s="56"/>
      <c r="EZR401" s="56"/>
      <c r="EZS401" s="56"/>
      <c r="EZT401" s="56"/>
      <c r="EZU401" s="56"/>
      <c r="EZV401" s="56"/>
      <c r="EZW401" s="56"/>
      <c r="EZX401" s="56"/>
      <c r="EZY401" s="56"/>
      <c r="EZZ401" s="56"/>
      <c r="FAA401" s="56"/>
      <c r="FAB401" s="56"/>
      <c r="FAC401" s="56"/>
      <c r="FAD401" s="56"/>
      <c r="FAE401" s="56"/>
      <c r="FAF401" s="56"/>
      <c r="FAG401" s="56"/>
      <c r="FAH401" s="56"/>
      <c r="FAI401" s="56"/>
      <c r="FAJ401" s="56"/>
      <c r="FAK401" s="56"/>
      <c r="FAL401" s="56"/>
      <c r="FAM401" s="56"/>
      <c r="FAN401" s="56"/>
      <c r="FAO401" s="56"/>
      <c r="FAP401" s="56"/>
      <c r="FAQ401" s="56"/>
      <c r="FAR401" s="56"/>
      <c r="FAS401" s="56"/>
      <c r="FAT401" s="56"/>
      <c r="FAU401" s="56"/>
      <c r="FAV401" s="56"/>
      <c r="FAW401" s="56"/>
      <c r="FAX401" s="56"/>
      <c r="FAY401" s="56"/>
      <c r="FAZ401" s="56"/>
      <c r="FBA401" s="56"/>
      <c r="FBB401" s="56"/>
      <c r="FBC401" s="56"/>
      <c r="FBD401" s="56"/>
      <c r="FBE401" s="56"/>
      <c r="FBF401" s="56"/>
      <c r="FBG401" s="56"/>
      <c r="FBH401" s="56"/>
      <c r="FBI401" s="56"/>
      <c r="FBJ401" s="56"/>
      <c r="FBK401" s="56"/>
      <c r="FBL401" s="56"/>
      <c r="FBM401" s="56"/>
      <c r="FBN401" s="56"/>
      <c r="FBO401" s="56"/>
      <c r="FBP401" s="56"/>
      <c r="FBQ401" s="56"/>
      <c r="FBR401" s="56"/>
      <c r="FBS401" s="56"/>
      <c r="FBT401" s="56"/>
      <c r="FBU401" s="56"/>
      <c r="FBV401" s="56"/>
      <c r="FBW401" s="56"/>
      <c r="FBX401" s="56"/>
      <c r="FBY401" s="56"/>
      <c r="FBZ401" s="56"/>
      <c r="FCA401" s="56"/>
      <c r="FCB401" s="56"/>
      <c r="FCC401" s="56"/>
      <c r="FCD401" s="56"/>
      <c r="FCE401" s="56"/>
      <c r="FCF401" s="56"/>
      <c r="FCG401" s="56"/>
      <c r="FCH401" s="56"/>
      <c r="FCI401" s="56"/>
      <c r="FCJ401" s="56"/>
      <c r="FCK401" s="56"/>
      <c r="FCL401" s="56"/>
      <c r="FCM401" s="56"/>
      <c r="FCN401" s="56"/>
      <c r="FCO401" s="56"/>
      <c r="FCP401" s="56"/>
      <c r="FCQ401" s="56"/>
      <c r="FCR401" s="56"/>
      <c r="FCS401" s="56"/>
      <c r="FCT401" s="56"/>
      <c r="FCU401" s="56"/>
      <c r="FCV401" s="56"/>
      <c r="FCW401" s="56"/>
      <c r="FCX401" s="56"/>
      <c r="FCY401" s="56"/>
      <c r="FCZ401" s="56"/>
      <c r="FDA401" s="56"/>
      <c r="FDB401" s="56"/>
      <c r="FDC401" s="56"/>
      <c r="FDD401" s="56"/>
      <c r="FDE401" s="56"/>
      <c r="FDF401" s="56"/>
      <c r="FDG401" s="56"/>
      <c r="FDH401" s="56"/>
      <c r="FDI401" s="56"/>
      <c r="FDJ401" s="56"/>
      <c r="FDK401" s="56"/>
      <c r="FDL401" s="56"/>
      <c r="FDM401" s="56"/>
      <c r="FDN401" s="56"/>
      <c r="FDO401" s="56"/>
      <c r="FDP401" s="56"/>
      <c r="FDQ401" s="56"/>
      <c r="FDR401" s="56"/>
      <c r="FDS401" s="56"/>
      <c r="FDT401" s="56"/>
      <c r="FDU401" s="56"/>
      <c r="FDV401" s="56"/>
      <c r="FDW401" s="56"/>
      <c r="FDX401" s="56"/>
      <c r="FDY401" s="56"/>
      <c r="FDZ401" s="56"/>
      <c r="FEA401" s="56"/>
      <c r="FEB401" s="56"/>
      <c r="FEC401" s="56"/>
      <c r="FED401" s="56"/>
      <c r="FEE401" s="56"/>
      <c r="FEF401" s="56"/>
      <c r="FEG401" s="56"/>
      <c r="FEH401" s="56"/>
      <c r="FEI401" s="56"/>
      <c r="FEJ401" s="56"/>
      <c r="FEK401" s="56"/>
      <c r="FEL401" s="56"/>
      <c r="FEM401" s="56"/>
      <c r="FEN401" s="56"/>
      <c r="FEO401" s="56"/>
      <c r="FEP401" s="56"/>
      <c r="FEQ401" s="56"/>
      <c r="FER401" s="56"/>
      <c r="FES401" s="56"/>
      <c r="FET401" s="56"/>
      <c r="FEU401" s="56"/>
      <c r="FEV401" s="56"/>
      <c r="FEW401" s="56"/>
      <c r="FEX401" s="56"/>
      <c r="FEY401" s="56"/>
      <c r="FEZ401" s="56"/>
      <c r="FFA401" s="56"/>
      <c r="FFB401" s="56"/>
      <c r="FFC401" s="56"/>
      <c r="FFD401" s="56"/>
      <c r="FFE401" s="56"/>
      <c r="FFF401" s="56"/>
      <c r="FFG401" s="56"/>
      <c r="FFH401" s="56"/>
      <c r="FFI401" s="56"/>
      <c r="FFJ401" s="56"/>
      <c r="FFK401" s="56"/>
      <c r="FFL401" s="56"/>
      <c r="FFM401" s="56"/>
      <c r="FFN401" s="56"/>
      <c r="FFO401" s="56"/>
      <c r="FFP401" s="56"/>
      <c r="FFQ401" s="56"/>
      <c r="FFR401" s="56"/>
      <c r="FFS401" s="56"/>
      <c r="FFT401" s="56"/>
      <c r="FFU401" s="56"/>
      <c r="FFV401" s="56"/>
      <c r="FFW401" s="56"/>
      <c r="FFX401" s="56"/>
      <c r="FFY401" s="56"/>
      <c r="FFZ401" s="56"/>
      <c r="FGA401" s="56"/>
      <c r="FGB401" s="56"/>
      <c r="FGC401" s="56"/>
      <c r="FGD401" s="56"/>
      <c r="FGE401" s="56"/>
      <c r="FGF401" s="56"/>
      <c r="FGG401" s="56"/>
      <c r="FGH401" s="56"/>
      <c r="FGI401" s="56"/>
      <c r="FGJ401" s="56"/>
      <c r="FGK401" s="56"/>
      <c r="FGL401" s="56"/>
      <c r="FGM401" s="56"/>
      <c r="FGN401" s="56"/>
      <c r="FGO401" s="56"/>
      <c r="FGP401" s="56"/>
      <c r="FGQ401" s="56"/>
      <c r="FGR401" s="56"/>
      <c r="FGS401" s="56"/>
      <c r="FGT401" s="56"/>
      <c r="FGU401" s="56"/>
      <c r="FGV401" s="56"/>
      <c r="FGW401" s="56"/>
      <c r="FGX401" s="56"/>
      <c r="FGY401" s="56"/>
      <c r="FGZ401" s="56"/>
      <c r="FHA401" s="56"/>
      <c r="FHB401" s="56"/>
      <c r="FHC401" s="56"/>
      <c r="FHD401" s="56"/>
      <c r="FHE401" s="56"/>
      <c r="FHF401" s="56"/>
      <c r="FHG401" s="56"/>
      <c r="FHH401" s="56"/>
      <c r="FHI401" s="56"/>
      <c r="FHJ401" s="56"/>
      <c r="FHK401" s="56"/>
      <c r="FHL401" s="56"/>
      <c r="FHM401" s="56"/>
      <c r="FHN401" s="56"/>
      <c r="FHO401" s="56"/>
      <c r="FHP401" s="56"/>
      <c r="FHQ401" s="56"/>
      <c r="FHR401" s="56"/>
      <c r="FHS401" s="56"/>
      <c r="FHT401" s="56"/>
      <c r="FHU401" s="56"/>
      <c r="FHV401" s="56"/>
      <c r="FHW401" s="56"/>
      <c r="FHX401" s="56"/>
      <c r="FHY401" s="56"/>
      <c r="FHZ401" s="56"/>
      <c r="FIA401" s="56"/>
      <c r="FIB401" s="56"/>
      <c r="FIC401" s="56"/>
      <c r="FID401" s="56"/>
      <c r="FIE401" s="56"/>
      <c r="FIF401" s="56"/>
      <c r="FIG401" s="56"/>
      <c r="FIH401" s="56"/>
      <c r="FII401" s="56"/>
      <c r="FIJ401" s="56"/>
      <c r="FIK401" s="56"/>
      <c r="FIL401" s="56"/>
      <c r="FIM401" s="56"/>
      <c r="FIN401" s="56"/>
      <c r="FIO401" s="56"/>
      <c r="FIP401" s="56"/>
      <c r="FIQ401" s="56"/>
      <c r="FIR401" s="56"/>
      <c r="FIS401" s="56"/>
      <c r="FIT401" s="56"/>
      <c r="FIU401" s="56"/>
      <c r="FIV401" s="56"/>
      <c r="FIW401" s="56"/>
      <c r="FIX401" s="56"/>
      <c r="FIY401" s="56"/>
      <c r="FIZ401" s="56"/>
      <c r="FJA401" s="56"/>
      <c r="FJB401" s="56"/>
      <c r="FJC401" s="56"/>
      <c r="FJD401" s="56"/>
      <c r="FJE401" s="56"/>
      <c r="FJF401" s="56"/>
      <c r="FJG401" s="56"/>
      <c r="FJH401" s="56"/>
      <c r="FJI401" s="56"/>
      <c r="FJJ401" s="56"/>
      <c r="FJK401" s="56"/>
      <c r="FJL401" s="56"/>
      <c r="FJM401" s="56"/>
      <c r="FJN401" s="56"/>
      <c r="FJO401" s="56"/>
      <c r="FJP401" s="56"/>
      <c r="FJQ401" s="56"/>
      <c r="FJR401" s="56"/>
      <c r="FJS401" s="56"/>
      <c r="FJT401" s="56"/>
      <c r="FJU401" s="56"/>
      <c r="FJV401" s="56"/>
      <c r="FJW401" s="56"/>
      <c r="FJX401" s="56"/>
      <c r="FJY401" s="56"/>
      <c r="FJZ401" s="56"/>
      <c r="FKA401" s="56"/>
      <c r="FKB401" s="56"/>
      <c r="FKC401" s="56"/>
      <c r="FKD401" s="56"/>
      <c r="FKE401" s="56"/>
      <c r="FKF401" s="56"/>
      <c r="FKG401" s="56"/>
      <c r="FKH401" s="56"/>
      <c r="FKI401" s="56"/>
      <c r="FKJ401" s="56"/>
      <c r="FKK401" s="56"/>
      <c r="FKL401" s="56"/>
      <c r="FKM401" s="56"/>
      <c r="FKN401" s="56"/>
      <c r="FKO401" s="56"/>
      <c r="FKP401" s="56"/>
      <c r="FKQ401" s="56"/>
      <c r="FKR401" s="56"/>
      <c r="FKS401" s="56"/>
      <c r="FKT401" s="56"/>
      <c r="FKU401" s="56"/>
      <c r="FKV401" s="56"/>
      <c r="FKW401" s="56"/>
      <c r="FKX401" s="56"/>
      <c r="FKY401" s="56"/>
      <c r="FKZ401" s="56"/>
      <c r="FLA401" s="56"/>
      <c r="FLB401" s="56"/>
      <c r="FLC401" s="56"/>
      <c r="FLD401" s="56"/>
      <c r="FLE401" s="56"/>
      <c r="FLF401" s="56"/>
      <c r="FLG401" s="56"/>
      <c r="FLH401" s="56"/>
      <c r="FLI401" s="56"/>
      <c r="FLJ401" s="56"/>
      <c r="FLK401" s="56"/>
      <c r="FLL401" s="56"/>
      <c r="FLM401" s="56"/>
      <c r="FLN401" s="56"/>
      <c r="FLO401" s="56"/>
      <c r="FLP401" s="56"/>
      <c r="FLQ401" s="56"/>
      <c r="FLR401" s="56"/>
      <c r="FLS401" s="56"/>
      <c r="FLT401" s="56"/>
      <c r="FLU401" s="56"/>
      <c r="FLV401" s="56"/>
      <c r="FLW401" s="56"/>
      <c r="FLX401" s="56"/>
      <c r="FLY401" s="56"/>
      <c r="FLZ401" s="56"/>
      <c r="FMA401" s="56"/>
      <c r="FMB401" s="56"/>
      <c r="FMC401" s="56"/>
      <c r="FMD401" s="56"/>
      <c r="FME401" s="56"/>
      <c r="FMF401" s="56"/>
      <c r="FMG401" s="56"/>
      <c r="FMH401" s="56"/>
      <c r="FMI401" s="56"/>
      <c r="FMJ401" s="56"/>
      <c r="FMK401" s="56"/>
      <c r="FML401" s="56"/>
      <c r="FMM401" s="56"/>
      <c r="FMN401" s="56"/>
      <c r="FMO401" s="56"/>
      <c r="FMP401" s="56"/>
      <c r="FMQ401" s="56"/>
      <c r="FMR401" s="56"/>
      <c r="FMS401" s="56"/>
      <c r="FMT401" s="56"/>
      <c r="FMU401" s="56"/>
      <c r="FMV401" s="56"/>
      <c r="FMW401" s="56"/>
      <c r="FMX401" s="56"/>
      <c r="FMY401" s="56"/>
      <c r="FMZ401" s="56"/>
      <c r="FNA401" s="56"/>
      <c r="FNB401" s="56"/>
      <c r="FNC401" s="56"/>
      <c r="FND401" s="56"/>
      <c r="FNE401" s="56"/>
      <c r="FNF401" s="56"/>
      <c r="FNG401" s="56"/>
      <c r="FNH401" s="56"/>
      <c r="FNI401" s="56"/>
      <c r="FNJ401" s="56"/>
      <c r="FNK401" s="56"/>
      <c r="FNL401" s="56"/>
      <c r="FNM401" s="56"/>
      <c r="FNN401" s="56"/>
      <c r="FNO401" s="56"/>
      <c r="FNP401" s="56"/>
      <c r="FNQ401" s="56"/>
      <c r="FNR401" s="56"/>
      <c r="FNS401" s="56"/>
      <c r="FNT401" s="56"/>
      <c r="FNU401" s="56"/>
      <c r="FNV401" s="56"/>
      <c r="FNW401" s="56"/>
      <c r="FNX401" s="56"/>
      <c r="FNY401" s="56"/>
      <c r="FNZ401" s="56"/>
      <c r="FOA401" s="56"/>
      <c r="FOB401" s="56"/>
      <c r="FOC401" s="56"/>
      <c r="FOD401" s="56"/>
      <c r="FOE401" s="56"/>
      <c r="FOF401" s="56"/>
      <c r="FOG401" s="56"/>
      <c r="FOH401" s="56"/>
      <c r="FOI401" s="56"/>
      <c r="FOJ401" s="56"/>
      <c r="FOK401" s="56"/>
      <c r="FOL401" s="56"/>
      <c r="FOM401" s="56"/>
      <c r="FON401" s="56"/>
      <c r="FOO401" s="56"/>
      <c r="FOP401" s="56"/>
      <c r="FOQ401" s="56"/>
      <c r="FOR401" s="56"/>
      <c r="FOS401" s="56"/>
      <c r="FOT401" s="56"/>
      <c r="FOU401" s="56"/>
      <c r="FOV401" s="56"/>
      <c r="FOW401" s="56"/>
      <c r="FOX401" s="56"/>
      <c r="FOY401" s="56"/>
      <c r="FOZ401" s="56"/>
      <c r="FPA401" s="56"/>
      <c r="FPB401" s="56"/>
      <c r="FPC401" s="56"/>
      <c r="FPD401" s="56"/>
      <c r="FPE401" s="56"/>
      <c r="FPF401" s="56"/>
      <c r="FPG401" s="56"/>
      <c r="FPH401" s="56"/>
      <c r="FPI401" s="56"/>
      <c r="FPJ401" s="56"/>
      <c r="FPK401" s="56"/>
      <c r="FPL401" s="56"/>
      <c r="FPM401" s="56"/>
      <c r="FPN401" s="56"/>
      <c r="FPO401" s="56"/>
      <c r="FPP401" s="56"/>
      <c r="FPQ401" s="56"/>
      <c r="FPR401" s="56"/>
      <c r="FPS401" s="56"/>
      <c r="FPT401" s="56"/>
      <c r="FPU401" s="56"/>
      <c r="FPV401" s="56"/>
      <c r="FPW401" s="56"/>
      <c r="FPX401" s="56"/>
      <c r="FPY401" s="56"/>
      <c r="FPZ401" s="56"/>
      <c r="FQA401" s="56"/>
      <c r="FQB401" s="56"/>
      <c r="FQC401" s="56"/>
      <c r="FQD401" s="56"/>
      <c r="FQE401" s="56"/>
      <c r="FQF401" s="56"/>
      <c r="FQG401" s="56"/>
      <c r="FQH401" s="56"/>
      <c r="FQI401" s="56"/>
      <c r="FQJ401" s="56"/>
      <c r="FQK401" s="56"/>
      <c r="FQL401" s="56"/>
      <c r="FQM401" s="56"/>
      <c r="FQN401" s="56"/>
      <c r="FQO401" s="56"/>
      <c r="FQP401" s="56"/>
      <c r="FQQ401" s="56"/>
      <c r="FQR401" s="56"/>
      <c r="FQS401" s="56"/>
      <c r="FQT401" s="56"/>
      <c r="FQU401" s="56"/>
      <c r="FQV401" s="56"/>
      <c r="FQW401" s="56"/>
      <c r="FQX401" s="56"/>
      <c r="FQY401" s="56"/>
      <c r="FQZ401" s="56"/>
      <c r="FRA401" s="56"/>
      <c r="FRB401" s="56"/>
      <c r="FRC401" s="56"/>
      <c r="FRD401" s="56"/>
      <c r="FRE401" s="56"/>
      <c r="FRF401" s="56"/>
      <c r="FRG401" s="56"/>
      <c r="FRH401" s="56"/>
      <c r="FRI401" s="56"/>
      <c r="FRJ401" s="56"/>
      <c r="FRK401" s="56"/>
      <c r="FRL401" s="56"/>
      <c r="FRM401" s="56"/>
      <c r="FRN401" s="56"/>
      <c r="FRO401" s="56"/>
      <c r="FRP401" s="56"/>
      <c r="FRQ401" s="56"/>
      <c r="FRR401" s="56"/>
      <c r="FRS401" s="56"/>
      <c r="FRT401" s="56"/>
      <c r="FRU401" s="56"/>
      <c r="FRV401" s="56"/>
      <c r="FRW401" s="56"/>
      <c r="FRX401" s="56"/>
      <c r="FRY401" s="56"/>
      <c r="FRZ401" s="56"/>
      <c r="FSA401" s="56"/>
      <c r="FSB401" s="56"/>
      <c r="FSC401" s="56"/>
      <c r="FSD401" s="56"/>
      <c r="FSE401" s="56"/>
      <c r="FSF401" s="56"/>
      <c r="FSG401" s="56"/>
      <c r="FSH401" s="56"/>
      <c r="FSI401" s="56"/>
      <c r="FSJ401" s="56"/>
      <c r="FSK401" s="56"/>
      <c r="FSL401" s="56"/>
      <c r="FSM401" s="56"/>
      <c r="FSN401" s="56"/>
      <c r="FSO401" s="56"/>
      <c r="FSP401" s="56"/>
      <c r="FSQ401" s="56"/>
      <c r="FSR401" s="56"/>
      <c r="FSS401" s="56"/>
      <c r="FST401" s="56"/>
      <c r="FSU401" s="56"/>
      <c r="FSV401" s="56"/>
      <c r="FSW401" s="56"/>
      <c r="FSX401" s="56"/>
      <c r="FSY401" s="56"/>
      <c r="FSZ401" s="56"/>
      <c r="FTA401" s="56"/>
      <c r="FTB401" s="56"/>
      <c r="FTC401" s="56"/>
      <c r="FTD401" s="56"/>
      <c r="FTE401" s="56"/>
      <c r="FTF401" s="56"/>
      <c r="FTG401" s="56"/>
      <c r="FTH401" s="56"/>
      <c r="FTI401" s="56"/>
      <c r="FTJ401" s="56"/>
      <c r="FTK401" s="56"/>
      <c r="FTL401" s="56"/>
      <c r="FTM401" s="56"/>
      <c r="FTN401" s="56"/>
      <c r="FTO401" s="56"/>
      <c r="FTP401" s="56"/>
      <c r="FTQ401" s="56"/>
      <c r="FTR401" s="56"/>
      <c r="FTS401" s="56"/>
      <c r="FTT401" s="56"/>
      <c r="FTU401" s="56"/>
      <c r="FTV401" s="56"/>
      <c r="FTW401" s="56"/>
      <c r="FTX401" s="56"/>
      <c r="FTY401" s="56"/>
      <c r="FTZ401" s="56"/>
      <c r="FUA401" s="56"/>
      <c r="FUB401" s="56"/>
      <c r="FUC401" s="56"/>
      <c r="FUD401" s="56"/>
      <c r="FUE401" s="56"/>
      <c r="FUF401" s="56"/>
      <c r="FUG401" s="56"/>
      <c r="FUH401" s="56"/>
      <c r="FUI401" s="56"/>
      <c r="FUJ401" s="56"/>
      <c r="FUK401" s="56"/>
      <c r="FUL401" s="56"/>
      <c r="FUM401" s="56"/>
      <c r="FUN401" s="56"/>
      <c r="FUO401" s="56"/>
      <c r="FUP401" s="56"/>
      <c r="FUQ401" s="56"/>
      <c r="FUR401" s="56"/>
      <c r="FUS401" s="56"/>
      <c r="FUT401" s="56"/>
      <c r="FUU401" s="56"/>
      <c r="FUV401" s="56"/>
      <c r="FUW401" s="56"/>
      <c r="FUX401" s="56"/>
      <c r="FUY401" s="56"/>
      <c r="FUZ401" s="56"/>
      <c r="FVA401" s="56"/>
      <c r="FVB401" s="56"/>
      <c r="FVC401" s="56"/>
      <c r="FVD401" s="56"/>
      <c r="FVE401" s="56"/>
      <c r="FVF401" s="56"/>
      <c r="FVG401" s="56"/>
      <c r="FVH401" s="56"/>
      <c r="FVI401" s="56"/>
      <c r="FVJ401" s="56"/>
      <c r="FVK401" s="56"/>
      <c r="FVL401" s="56"/>
      <c r="FVM401" s="56"/>
      <c r="FVN401" s="56"/>
      <c r="FVO401" s="56"/>
      <c r="FVP401" s="56"/>
      <c r="FVQ401" s="56"/>
      <c r="FVR401" s="56"/>
      <c r="FVS401" s="56"/>
      <c r="FVT401" s="56"/>
      <c r="FVU401" s="56"/>
      <c r="FVV401" s="56"/>
      <c r="FVW401" s="56"/>
      <c r="FVX401" s="56"/>
      <c r="FVY401" s="56"/>
      <c r="FVZ401" s="56"/>
      <c r="FWA401" s="56"/>
      <c r="FWB401" s="56"/>
      <c r="FWC401" s="56"/>
      <c r="FWD401" s="56"/>
      <c r="FWE401" s="56"/>
      <c r="FWF401" s="56"/>
      <c r="FWG401" s="56"/>
      <c r="FWH401" s="56"/>
      <c r="FWI401" s="56"/>
      <c r="FWJ401" s="56"/>
      <c r="FWK401" s="56"/>
      <c r="FWL401" s="56"/>
      <c r="FWM401" s="56"/>
      <c r="FWN401" s="56"/>
      <c r="FWO401" s="56"/>
      <c r="FWP401" s="56"/>
      <c r="FWQ401" s="56"/>
      <c r="FWR401" s="56"/>
      <c r="FWS401" s="56"/>
      <c r="FWT401" s="56"/>
      <c r="FWU401" s="56"/>
      <c r="FWV401" s="56"/>
      <c r="FWW401" s="56"/>
      <c r="FWX401" s="56"/>
      <c r="FWY401" s="56"/>
      <c r="FWZ401" s="56"/>
      <c r="FXA401" s="56"/>
      <c r="FXB401" s="56"/>
      <c r="FXC401" s="56"/>
      <c r="FXD401" s="56"/>
      <c r="FXE401" s="56"/>
      <c r="FXF401" s="56"/>
      <c r="FXG401" s="56"/>
      <c r="FXH401" s="56"/>
      <c r="FXI401" s="56"/>
      <c r="FXJ401" s="56"/>
      <c r="FXK401" s="56"/>
      <c r="FXL401" s="56"/>
      <c r="FXM401" s="56"/>
      <c r="FXN401" s="56"/>
      <c r="FXO401" s="56"/>
      <c r="FXP401" s="56"/>
      <c r="FXQ401" s="56"/>
      <c r="FXR401" s="56"/>
      <c r="FXS401" s="56"/>
      <c r="FXT401" s="56"/>
      <c r="FXU401" s="56"/>
      <c r="FXV401" s="56"/>
      <c r="FXW401" s="56"/>
      <c r="FXX401" s="56"/>
      <c r="FXY401" s="56"/>
      <c r="FXZ401" s="56"/>
      <c r="FYA401" s="56"/>
      <c r="FYB401" s="56"/>
      <c r="FYC401" s="56"/>
      <c r="FYD401" s="56"/>
      <c r="FYE401" s="56"/>
      <c r="FYF401" s="56"/>
      <c r="FYG401" s="56"/>
      <c r="FYH401" s="56"/>
      <c r="FYI401" s="56"/>
      <c r="FYJ401" s="56"/>
      <c r="FYK401" s="56"/>
      <c r="FYL401" s="56"/>
      <c r="FYM401" s="56"/>
      <c r="FYN401" s="56"/>
      <c r="FYO401" s="56"/>
      <c r="FYP401" s="56"/>
      <c r="FYQ401" s="56"/>
      <c r="FYR401" s="56"/>
      <c r="FYS401" s="56"/>
      <c r="FYT401" s="56"/>
      <c r="FYU401" s="56"/>
      <c r="FYV401" s="56"/>
      <c r="FYW401" s="56"/>
      <c r="FYX401" s="56"/>
      <c r="FYY401" s="56"/>
      <c r="FYZ401" s="56"/>
      <c r="FZA401" s="56"/>
      <c r="FZB401" s="56"/>
      <c r="FZC401" s="56"/>
      <c r="FZD401" s="56"/>
      <c r="FZE401" s="56"/>
      <c r="FZF401" s="56"/>
      <c r="FZG401" s="56"/>
      <c r="FZH401" s="56"/>
      <c r="FZI401" s="56"/>
      <c r="FZJ401" s="56"/>
      <c r="FZK401" s="56"/>
      <c r="FZL401" s="56"/>
      <c r="FZM401" s="56"/>
      <c r="FZN401" s="56"/>
      <c r="FZO401" s="56"/>
      <c r="FZP401" s="56"/>
      <c r="FZQ401" s="56"/>
      <c r="FZR401" s="56"/>
      <c r="FZS401" s="56"/>
      <c r="FZT401" s="56"/>
      <c r="FZU401" s="56"/>
      <c r="FZV401" s="56"/>
      <c r="FZW401" s="56"/>
      <c r="FZX401" s="56"/>
      <c r="FZY401" s="56"/>
      <c r="FZZ401" s="56"/>
      <c r="GAA401" s="56"/>
      <c r="GAB401" s="56"/>
      <c r="GAC401" s="56"/>
      <c r="GAD401" s="56"/>
      <c r="GAE401" s="56"/>
      <c r="GAF401" s="56"/>
      <c r="GAG401" s="56"/>
      <c r="GAH401" s="56"/>
      <c r="GAI401" s="56"/>
      <c r="GAJ401" s="56"/>
      <c r="GAK401" s="56"/>
      <c r="GAL401" s="56"/>
      <c r="GAM401" s="56"/>
      <c r="GAN401" s="56"/>
      <c r="GAO401" s="56"/>
      <c r="GAP401" s="56"/>
      <c r="GAQ401" s="56"/>
      <c r="GAR401" s="56"/>
      <c r="GAS401" s="56"/>
      <c r="GAT401" s="56"/>
      <c r="GAU401" s="56"/>
      <c r="GAV401" s="56"/>
      <c r="GAW401" s="56"/>
      <c r="GAX401" s="56"/>
      <c r="GAY401" s="56"/>
      <c r="GAZ401" s="56"/>
      <c r="GBA401" s="56"/>
      <c r="GBB401" s="56"/>
      <c r="GBC401" s="56"/>
      <c r="GBD401" s="56"/>
      <c r="GBE401" s="56"/>
      <c r="GBF401" s="56"/>
      <c r="GBG401" s="56"/>
      <c r="GBH401" s="56"/>
      <c r="GBI401" s="56"/>
      <c r="GBJ401" s="56"/>
      <c r="GBK401" s="56"/>
      <c r="GBL401" s="56"/>
      <c r="GBM401" s="56"/>
      <c r="GBN401" s="56"/>
      <c r="GBO401" s="56"/>
      <c r="GBP401" s="56"/>
      <c r="GBQ401" s="56"/>
      <c r="GBR401" s="56"/>
      <c r="GBS401" s="56"/>
      <c r="GBT401" s="56"/>
      <c r="GBU401" s="56"/>
      <c r="GBV401" s="56"/>
      <c r="GBW401" s="56"/>
      <c r="GBX401" s="56"/>
      <c r="GBY401" s="56"/>
      <c r="GBZ401" s="56"/>
      <c r="GCA401" s="56"/>
      <c r="GCB401" s="56"/>
      <c r="GCC401" s="56"/>
      <c r="GCD401" s="56"/>
      <c r="GCE401" s="56"/>
      <c r="GCF401" s="56"/>
      <c r="GCG401" s="56"/>
      <c r="GCH401" s="56"/>
      <c r="GCI401" s="56"/>
      <c r="GCJ401" s="56"/>
      <c r="GCK401" s="56"/>
      <c r="GCL401" s="56"/>
      <c r="GCM401" s="56"/>
      <c r="GCN401" s="56"/>
      <c r="GCO401" s="56"/>
      <c r="GCP401" s="56"/>
      <c r="GCQ401" s="56"/>
      <c r="GCR401" s="56"/>
      <c r="GCS401" s="56"/>
      <c r="GCT401" s="56"/>
      <c r="GCU401" s="56"/>
      <c r="GCV401" s="56"/>
      <c r="GCW401" s="56"/>
      <c r="GCX401" s="56"/>
      <c r="GCY401" s="56"/>
      <c r="GCZ401" s="56"/>
      <c r="GDA401" s="56"/>
      <c r="GDB401" s="56"/>
      <c r="GDC401" s="56"/>
      <c r="GDD401" s="56"/>
      <c r="GDE401" s="56"/>
      <c r="GDF401" s="56"/>
      <c r="GDG401" s="56"/>
      <c r="GDH401" s="56"/>
      <c r="GDI401" s="56"/>
      <c r="GDJ401" s="56"/>
      <c r="GDK401" s="56"/>
      <c r="GDL401" s="56"/>
      <c r="GDM401" s="56"/>
      <c r="GDN401" s="56"/>
      <c r="GDO401" s="56"/>
      <c r="GDP401" s="56"/>
      <c r="GDQ401" s="56"/>
      <c r="GDR401" s="56"/>
      <c r="GDS401" s="56"/>
      <c r="GDT401" s="56"/>
      <c r="GDU401" s="56"/>
      <c r="GDV401" s="56"/>
      <c r="GDW401" s="56"/>
      <c r="GDX401" s="56"/>
      <c r="GDY401" s="56"/>
      <c r="GDZ401" s="56"/>
      <c r="GEA401" s="56"/>
      <c r="GEB401" s="56"/>
      <c r="GEC401" s="56"/>
      <c r="GED401" s="56"/>
      <c r="GEE401" s="56"/>
      <c r="GEF401" s="56"/>
      <c r="GEG401" s="56"/>
      <c r="GEH401" s="56"/>
      <c r="GEI401" s="56"/>
      <c r="GEJ401" s="56"/>
      <c r="GEK401" s="56"/>
      <c r="GEL401" s="56"/>
      <c r="GEM401" s="56"/>
      <c r="GEN401" s="56"/>
      <c r="GEO401" s="56"/>
      <c r="GEP401" s="56"/>
      <c r="GEQ401" s="56"/>
      <c r="GER401" s="56"/>
      <c r="GES401" s="56"/>
      <c r="GET401" s="56"/>
      <c r="GEU401" s="56"/>
      <c r="GEV401" s="56"/>
      <c r="GEW401" s="56"/>
      <c r="GEX401" s="56"/>
      <c r="GEY401" s="56"/>
      <c r="GEZ401" s="56"/>
      <c r="GFA401" s="56"/>
      <c r="GFB401" s="56"/>
      <c r="GFC401" s="56"/>
      <c r="GFD401" s="56"/>
      <c r="GFE401" s="56"/>
      <c r="GFF401" s="56"/>
      <c r="GFG401" s="56"/>
      <c r="GFH401" s="56"/>
      <c r="GFI401" s="56"/>
      <c r="GFJ401" s="56"/>
      <c r="GFK401" s="56"/>
      <c r="GFL401" s="56"/>
      <c r="GFM401" s="56"/>
      <c r="GFN401" s="56"/>
      <c r="GFO401" s="56"/>
      <c r="GFP401" s="56"/>
      <c r="GFQ401" s="56"/>
      <c r="GFR401" s="56"/>
      <c r="GFS401" s="56"/>
      <c r="GFT401" s="56"/>
      <c r="GFU401" s="56"/>
      <c r="GFV401" s="56"/>
      <c r="GFW401" s="56"/>
      <c r="GFX401" s="56"/>
      <c r="GFY401" s="56"/>
      <c r="GFZ401" s="56"/>
      <c r="GGA401" s="56"/>
      <c r="GGB401" s="56"/>
      <c r="GGC401" s="56"/>
      <c r="GGD401" s="56"/>
      <c r="GGE401" s="56"/>
      <c r="GGF401" s="56"/>
      <c r="GGG401" s="56"/>
      <c r="GGH401" s="56"/>
      <c r="GGI401" s="56"/>
      <c r="GGJ401" s="56"/>
      <c r="GGK401" s="56"/>
      <c r="GGL401" s="56"/>
      <c r="GGM401" s="56"/>
      <c r="GGN401" s="56"/>
      <c r="GGO401" s="56"/>
      <c r="GGP401" s="56"/>
      <c r="GGQ401" s="56"/>
      <c r="GGR401" s="56"/>
      <c r="GGS401" s="56"/>
      <c r="GGT401" s="56"/>
      <c r="GGU401" s="56"/>
      <c r="GGV401" s="56"/>
      <c r="GGW401" s="56"/>
      <c r="GGX401" s="56"/>
      <c r="GGY401" s="56"/>
      <c r="GGZ401" s="56"/>
      <c r="GHA401" s="56"/>
      <c r="GHB401" s="56"/>
      <c r="GHC401" s="56"/>
      <c r="GHD401" s="56"/>
      <c r="GHE401" s="56"/>
      <c r="GHF401" s="56"/>
      <c r="GHG401" s="56"/>
      <c r="GHH401" s="56"/>
      <c r="GHI401" s="56"/>
      <c r="GHJ401" s="56"/>
      <c r="GHK401" s="56"/>
      <c r="GHL401" s="56"/>
      <c r="GHM401" s="56"/>
      <c r="GHN401" s="56"/>
      <c r="GHO401" s="56"/>
      <c r="GHP401" s="56"/>
      <c r="GHQ401" s="56"/>
      <c r="GHR401" s="56"/>
      <c r="GHS401" s="56"/>
      <c r="GHT401" s="56"/>
      <c r="GHU401" s="56"/>
      <c r="GHV401" s="56"/>
      <c r="GHW401" s="56"/>
      <c r="GHX401" s="56"/>
      <c r="GHY401" s="56"/>
      <c r="GHZ401" s="56"/>
      <c r="GIA401" s="56"/>
      <c r="GIB401" s="56"/>
      <c r="GIC401" s="56"/>
      <c r="GID401" s="56"/>
      <c r="GIE401" s="56"/>
      <c r="GIF401" s="56"/>
      <c r="GIG401" s="56"/>
      <c r="GIH401" s="56"/>
      <c r="GII401" s="56"/>
      <c r="GIJ401" s="56"/>
      <c r="GIK401" s="56"/>
      <c r="GIL401" s="56"/>
      <c r="GIM401" s="56"/>
      <c r="GIN401" s="56"/>
      <c r="GIO401" s="56"/>
      <c r="GIP401" s="56"/>
      <c r="GIQ401" s="56"/>
      <c r="GIR401" s="56"/>
      <c r="GIS401" s="56"/>
      <c r="GIT401" s="56"/>
      <c r="GIU401" s="56"/>
      <c r="GIV401" s="56"/>
      <c r="GIW401" s="56"/>
      <c r="GIX401" s="56"/>
      <c r="GIY401" s="56"/>
      <c r="GIZ401" s="56"/>
      <c r="GJA401" s="56"/>
      <c r="GJB401" s="56"/>
      <c r="GJC401" s="56"/>
      <c r="GJD401" s="56"/>
      <c r="GJE401" s="56"/>
      <c r="GJF401" s="56"/>
      <c r="GJG401" s="56"/>
      <c r="GJH401" s="56"/>
      <c r="GJI401" s="56"/>
      <c r="GJJ401" s="56"/>
      <c r="GJK401" s="56"/>
      <c r="GJL401" s="56"/>
      <c r="GJM401" s="56"/>
      <c r="GJN401" s="56"/>
      <c r="GJO401" s="56"/>
      <c r="GJP401" s="56"/>
      <c r="GJQ401" s="56"/>
      <c r="GJR401" s="56"/>
      <c r="GJS401" s="56"/>
      <c r="GJT401" s="56"/>
      <c r="GJU401" s="56"/>
      <c r="GJV401" s="56"/>
      <c r="GJW401" s="56"/>
      <c r="GJX401" s="56"/>
      <c r="GJY401" s="56"/>
      <c r="GJZ401" s="56"/>
      <c r="GKA401" s="56"/>
      <c r="GKB401" s="56"/>
      <c r="GKC401" s="56"/>
      <c r="GKD401" s="56"/>
      <c r="GKE401" s="56"/>
      <c r="GKF401" s="56"/>
      <c r="GKG401" s="56"/>
      <c r="GKH401" s="56"/>
      <c r="GKI401" s="56"/>
      <c r="GKJ401" s="56"/>
      <c r="GKK401" s="56"/>
      <c r="GKL401" s="56"/>
      <c r="GKM401" s="56"/>
      <c r="GKN401" s="56"/>
      <c r="GKO401" s="56"/>
      <c r="GKP401" s="56"/>
      <c r="GKQ401" s="56"/>
      <c r="GKR401" s="56"/>
      <c r="GKS401" s="56"/>
      <c r="GKT401" s="56"/>
      <c r="GKU401" s="56"/>
      <c r="GKV401" s="56"/>
      <c r="GKW401" s="56"/>
      <c r="GKX401" s="56"/>
      <c r="GKY401" s="56"/>
      <c r="GKZ401" s="56"/>
      <c r="GLA401" s="56"/>
      <c r="GLB401" s="56"/>
      <c r="GLC401" s="56"/>
      <c r="GLD401" s="56"/>
      <c r="GLE401" s="56"/>
      <c r="GLF401" s="56"/>
      <c r="GLG401" s="56"/>
      <c r="GLH401" s="56"/>
      <c r="GLI401" s="56"/>
      <c r="GLJ401" s="56"/>
      <c r="GLK401" s="56"/>
      <c r="GLL401" s="56"/>
      <c r="GLM401" s="56"/>
      <c r="GLN401" s="56"/>
      <c r="GLO401" s="56"/>
      <c r="GLP401" s="56"/>
      <c r="GLQ401" s="56"/>
      <c r="GLR401" s="56"/>
      <c r="GLS401" s="56"/>
      <c r="GLT401" s="56"/>
      <c r="GLU401" s="56"/>
      <c r="GLV401" s="56"/>
      <c r="GLW401" s="56"/>
      <c r="GLX401" s="56"/>
      <c r="GLY401" s="56"/>
      <c r="GLZ401" s="56"/>
      <c r="GMA401" s="56"/>
      <c r="GMB401" s="56"/>
      <c r="GMC401" s="56"/>
      <c r="GMD401" s="56"/>
      <c r="GME401" s="56"/>
      <c r="GMF401" s="56"/>
      <c r="GMG401" s="56"/>
      <c r="GMH401" s="56"/>
      <c r="GMI401" s="56"/>
      <c r="GMJ401" s="56"/>
      <c r="GMK401" s="56"/>
      <c r="GML401" s="56"/>
      <c r="GMM401" s="56"/>
      <c r="GMN401" s="56"/>
      <c r="GMO401" s="56"/>
      <c r="GMP401" s="56"/>
      <c r="GMQ401" s="56"/>
      <c r="GMR401" s="56"/>
      <c r="GMS401" s="56"/>
      <c r="GMT401" s="56"/>
      <c r="GMU401" s="56"/>
      <c r="GMV401" s="56"/>
      <c r="GMW401" s="56"/>
      <c r="GMX401" s="56"/>
      <c r="GMY401" s="56"/>
      <c r="GMZ401" s="56"/>
      <c r="GNA401" s="56"/>
      <c r="GNB401" s="56"/>
      <c r="GNC401" s="56"/>
      <c r="GND401" s="56"/>
      <c r="GNE401" s="56"/>
      <c r="GNF401" s="56"/>
      <c r="GNG401" s="56"/>
      <c r="GNH401" s="56"/>
      <c r="GNI401" s="56"/>
      <c r="GNJ401" s="56"/>
      <c r="GNK401" s="56"/>
      <c r="GNL401" s="56"/>
      <c r="GNM401" s="56"/>
      <c r="GNN401" s="56"/>
      <c r="GNO401" s="56"/>
      <c r="GNP401" s="56"/>
      <c r="GNQ401" s="56"/>
      <c r="GNR401" s="56"/>
      <c r="GNS401" s="56"/>
      <c r="GNT401" s="56"/>
      <c r="GNU401" s="56"/>
      <c r="GNV401" s="56"/>
      <c r="GNW401" s="56"/>
      <c r="GNX401" s="56"/>
      <c r="GNY401" s="56"/>
      <c r="GNZ401" s="56"/>
      <c r="GOA401" s="56"/>
      <c r="GOB401" s="56"/>
      <c r="GOC401" s="56"/>
      <c r="GOD401" s="56"/>
      <c r="GOE401" s="56"/>
      <c r="GOF401" s="56"/>
      <c r="GOG401" s="56"/>
      <c r="GOH401" s="56"/>
      <c r="GOI401" s="56"/>
      <c r="GOJ401" s="56"/>
      <c r="GOK401" s="56"/>
      <c r="GOL401" s="56"/>
      <c r="GOM401" s="56"/>
      <c r="GON401" s="56"/>
      <c r="GOO401" s="56"/>
      <c r="GOP401" s="56"/>
      <c r="GOQ401" s="56"/>
      <c r="GOR401" s="56"/>
      <c r="GOS401" s="56"/>
      <c r="GOT401" s="56"/>
      <c r="GOU401" s="56"/>
      <c r="GOV401" s="56"/>
      <c r="GOW401" s="56"/>
      <c r="GOX401" s="56"/>
      <c r="GOY401" s="56"/>
      <c r="GOZ401" s="56"/>
      <c r="GPA401" s="56"/>
      <c r="GPB401" s="56"/>
      <c r="GPC401" s="56"/>
      <c r="GPD401" s="56"/>
      <c r="GPE401" s="56"/>
      <c r="GPF401" s="56"/>
      <c r="GPG401" s="56"/>
      <c r="GPH401" s="56"/>
      <c r="GPI401" s="56"/>
      <c r="GPJ401" s="56"/>
      <c r="GPK401" s="56"/>
      <c r="GPL401" s="56"/>
      <c r="GPM401" s="56"/>
      <c r="GPN401" s="56"/>
      <c r="GPO401" s="56"/>
      <c r="GPP401" s="56"/>
      <c r="GPQ401" s="56"/>
      <c r="GPR401" s="56"/>
      <c r="GPS401" s="56"/>
      <c r="GPT401" s="56"/>
      <c r="GPU401" s="56"/>
      <c r="GPV401" s="56"/>
      <c r="GPW401" s="56"/>
      <c r="GPX401" s="56"/>
      <c r="GPY401" s="56"/>
      <c r="GPZ401" s="56"/>
      <c r="GQA401" s="56"/>
      <c r="GQB401" s="56"/>
      <c r="GQC401" s="56"/>
      <c r="GQD401" s="56"/>
      <c r="GQE401" s="56"/>
      <c r="GQF401" s="56"/>
      <c r="GQG401" s="56"/>
      <c r="GQH401" s="56"/>
      <c r="GQI401" s="56"/>
      <c r="GQJ401" s="56"/>
      <c r="GQK401" s="56"/>
      <c r="GQL401" s="56"/>
      <c r="GQM401" s="56"/>
      <c r="GQN401" s="56"/>
      <c r="GQO401" s="56"/>
      <c r="GQP401" s="56"/>
      <c r="GQQ401" s="56"/>
      <c r="GQR401" s="56"/>
      <c r="GQS401" s="56"/>
      <c r="GQT401" s="56"/>
      <c r="GQU401" s="56"/>
      <c r="GQV401" s="56"/>
      <c r="GQW401" s="56"/>
      <c r="GQX401" s="56"/>
      <c r="GQY401" s="56"/>
      <c r="GQZ401" s="56"/>
      <c r="GRA401" s="56"/>
      <c r="GRB401" s="56"/>
      <c r="GRC401" s="56"/>
      <c r="GRD401" s="56"/>
      <c r="GRE401" s="56"/>
      <c r="GRF401" s="56"/>
      <c r="GRG401" s="56"/>
      <c r="GRH401" s="56"/>
      <c r="GRI401" s="56"/>
      <c r="GRJ401" s="56"/>
      <c r="GRK401" s="56"/>
      <c r="GRL401" s="56"/>
      <c r="GRM401" s="56"/>
      <c r="GRN401" s="56"/>
      <c r="GRO401" s="56"/>
      <c r="GRP401" s="56"/>
      <c r="GRQ401" s="56"/>
      <c r="GRR401" s="56"/>
      <c r="GRS401" s="56"/>
      <c r="GRT401" s="56"/>
      <c r="GRU401" s="56"/>
      <c r="GRV401" s="56"/>
      <c r="GRW401" s="56"/>
      <c r="GRX401" s="56"/>
      <c r="GRY401" s="56"/>
      <c r="GRZ401" s="56"/>
      <c r="GSA401" s="56"/>
      <c r="GSB401" s="56"/>
      <c r="GSC401" s="56"/>
      <c r="GSD401" s="56"/>
      <c r="GSE401" s="56"/>
      <c r="GSF401" s="56"/>
      <c r="GSG401" s="56"/>
      <c r="GSH401" s="56"/>
      <c r="GSI401" s="56"/>
      <c r="GSJ401" s="56"/>
      <c r="GSK401" s="56"/>
      <c r="GSL401" s="56"/>
      <c r="GSM401" s="56"/>
      <c r="GSN401" s="56"/>
      <c r="GSO401" s="56"/>
      <c r="GSP401" s="56"/>
      <c r="GSQ401" s="56"/>
      <c r="GSR401" s="56"/>
      <c r="GSS401" s="56"/>
      <c r="GST401" s="56"/>
      <c r="GSU401" s="56"/>
      <c r="GSV401" s="56"/>
      <c r="GSW401" s="56"/>
      <c r="GSX401" s="56"/>
      <c r="GSY401" s="56"/>
      <c r="GSZ401" s="56"/>
      <c r="GTA401" s="56"/>
      <c r="GTB401" s="56"/>
      <c r="GTC401" s="56"/>
      <c r="GTD401" s="56"/>
      <c r="GTE401" s="56"/>
      <c r="GTF401" s="56"/>
      <c r="GTG401" s="56"/>
      <c r="GTH401" s="56"/>
      <c r="GTI401" s="56"/>
      <c r="GTJ401" s="56"/>
      <c r="GTK401" s="56"/>
      <c r="GTL401" s="56"/>
      <c r="GTM401" s="56"/>
      <c r="GTN401" s="56"/>
      <c r="GTO401" s="56"/>
      <c r="GTP401" s="56"/>
      <c r="GTQ401" s="56"/>
      <c r="GTR401" s="56"/>
      <c r="GTS401" s="56"/>
      <c r="GTT401" s="56"/>
      <c r="GTU401" s="56"/>
      <c r="GTV401" s="56"/>
      <c r="GTW401" s="56"/>
      <c r="GTX401" s="56"/>
      <c r="GTY401" s="56"/>
      <c r="GTZ401" s="56"/>
      <c r="GUA401" s="56"/>
      <c r="GUB401" s="56"/>
      <c r="GUC401" s="56"/>
      <c r="GUD401" s="56"/>
      <c r="GUE401" s="56"/>
      <c r="GUF401" s="56"/>
      <c r="GUG401" s="56"/>
      <c r="GUH401" s="56"/>
      <c r="GUI401" s="56"/>
      <c r="GUJ401" s="56"/>
      <c r="GUK401" s="56"/>
      <c r="GUL401" s="56"/>
      <c r="GUM401" s="56"/>
      <c r="GUN401" s="56"/>
      <c r="GUO401" s="56"/>
      <c r="GUP401" s="56"/>
      <c r="GUQ401" s="56"/>
      <c r="GUR401" s="56"/>
      <c r="GUS401" s="56"/>
      <c r="GUT401" s="56"/>
      <c r="GUU401" s="56"/>
      <c r="GUV401" s="56"/>
      <c r="GUW401" s="56"/>
      <c r="GUX401" s="56"/>
      <c r="GUY401" s="56"/>
      <c r="GUZ401" s="56"/>
      <c r="GVA401" s="56"/>
      <c r="GVB401" s="56"/>
      <c r="GVC401" s="56"/>
      <c r="GVD401" s="56"/>
      <c r="GVE401" s="56"/>
      <c r="GVF401" s="56"/>
      <c r="GVG401" s="56"/>
      <c r="GVH401" s="56"/>
      <c r="GVI401" s="56"/>
      <c r="GVJ401" s="56"/>
      <c r="GVK401" s="56"/>
      <c r="GVL401" s="56"/>
      <c r="GVM401" s="56"/>
      <c r="GVN401" s="56"/>
      <c r="GVO401" s="56"/>
      <c r="GVP401" s="56"/>
      <c r="GVQ401" s="56"/>
      <c r="GVR401" s="56"/>
      <c r="GVS401" s="56"/>
      <c r="GVT401" s="56"/>
      <c r="GVU401" s="56"/>
      <c r="GVV401" s="56"/>
      <c r="GVW401" s="56"/>
      <c r="GVX401" s="56"/>
      <c r="GVY401" s="56"/>
      <c r="GVZ401" s="56"/>
      <c r="GWA401" s="56"/>
      <c r="GWB401" s="56"/>
      <c r="GWC401" s="56"/>
      <c r="GWD401" s="56"/>
      <c r="GWE401" s="56"/>
      <c r="GWF401" s="56"/>
      <c r="GWG401" s="56"/>
      <c r="GWH401" s="56"/>
      <c r="GWI401" s="56"/>
      <c r="GWJ401" s="56"/>
      <c r="GWK401" s="56"/>
      <c r="GWL401" s="56"/>
      <c r="GWM401" s="56"/>
      <c r="GWN401" s="56"/>
      <c r="GWO401" s="56"/>
      <c r="GWP401" s="56"/>
      <c r="GWQ401" s="56"/>
      <c r="GWR401" s="56"/>
      <c r="GWS401" s="56"/>
      <c r="GWT401" s="56"/>
      <c r="GWU401" s="56"/>
      <c r="GWV401" s="56"/>
      <c r="GWW401" s="56"/>
      <c r="GWX401" s="56"/>
      <c r="GWY401" s="56"/>
      <c r="GWZ401" s="56"/>
      <c r="GXA401" s="56"/>
      <c r="GXB401" s="56"/>
      <c r="GXC401" s="56"/>
      <c r="GXD401" s="56"/>
      <c r="GXE401" s="56"/>
      <c r="GXF401" s="56"/>
      <c r="GXG401" s="56"/>
      <c r="GXH401" s="56"/>
      <c r="GXI401" s="56"/>
      <c r="GXJ401" s="56"/>
      <c r="GXK401" s="56"/>
      <c r="GXL401" s="56"/>
      <c r="GXM401" s="56"/>
      <c r="GXN401" s="56"/>
      <c r="GXO401" s="56"/>
      <c r="GXP401" s="56"/>
      <c r="GXQ401" s="56"/>
      <c r="GXR401" s="56"/>
      <c r="GXS401" s="56"/>
      <c r="GXT401" s="56"/>
      <c r="GXU401" s="56"/>
      <c r="GXV401" s="56"/>
      <c r="GXW401" s="56"/>
      <c r="GXX401" s="56"/>
      <c r="GXY401" s="56"/>
      <c r="GXZ401" s="56"/>
      <c r="GYA401" s="56"/>
      <c r="GYB401" s="56"/>
      <c r="GYC401" s="56"/>
      <c r="GYD401" s="56"/>
      <c r="GYE401" s="56"/>
      <c r="GYF401" s="56"/>
      <c r="GYG401" s="56"/>
      <c r="GYH401" s="56"/>
      <c r="GYI401" s="56"/>
      <c r="GYJ401" s="56"/>
      <c r="GYK401" s="56"/>
      <c r="GYL401" s="56"/>
      <c r="GYM401" s="56"/>
      <c r="GYN401" s="56"/>
      <c r="GYO401" s="56"/>
      <c r="GYP401" s="56"/>
      <c r="GYQ401" s="56"/>
      <c r="GYR401" s="56"/>
      <c r="GYS401" s="56"/>
      <c r="GYT401" s="56"/>
      <c r="GYU401" s="56"/>
      <c r="GYV401" s="56"/>
      <c r="GYW401" s="56"/>
      <c r="GYX401" s="56"/>
      <c r="GYY401" s="56"/>
      <c r="GYZ401" s="56"/>
      <c r="GZA401" s="56"/>
      <c r="GZB401" s="56"/>
      <c r="GZC401" s="56"/>
      <c r="GZD401" s="56"/>
      <c r="GZE401" s="56"/>
      <c r="GZF401" s="56"/>
      <c r="GZG401" s="56"/>
      <c r="GZH401" s="56"/>
      <c r="GZI401" s="56"/>
      <c r="GZJ401" s="56"/>
      <c r="GZK401" s="56"/>
      <c r="GZL401" s="56"/>
      <c r="GZM401" s="56"/>
      <c r="GZN401" s="56"/>
      <c r="GZO401" s="56"/>
      <c r="GZP401" s="56"/>
      <c r="GZQ401" s="56"/>
      <c r="GZR401" s="56"/>
      <c r="GZS401" s="56"/>
      <c r="GZT401" s="56"/>
      <c r="GZU401" s="56"/>
      <c r="GZV401" s="56"/>
      <c r="GZW401" s="56"/>
      <c r="GZX401" s="56"/>
      <c r="GZY401" s="56"/>
      <c r="GZZ401" s="56"/>
      <c r="HAA401" s="56"/>
      <c r="HAB401" s="56"/>
      <c r="HAC401" s="56"/>
      <c r="HAD401" s="56"/>
      <c r="HAE401" s="56"/>
      <c r="HAF401" s="56"/>
      <c r="HAG401" s="56"/>
      <c r="HAH401" s="56"/>
      <c r="HAI401" s="56"/>
      <c r="HAJ401" s="56"/>
      <c r="HAK401" s="56"/>
      <c r="HAL401" s="56"/>
      <c r="HAM401" s="56"/>
      <c r="HAN401" s="56"/>
      <c r="HAO401" s="56"/>
      <c r="HAP401" s="56"/>
      <c r="HAQ401" s="56"/>
      <c r="HAR401" s="56"/>
      <c r="HAS401" s="56"/>
      <c r="HAT401" s="56"/>
      <c r="HAU401" s="56"/>
      <c r="HAV401" s="56"/>
      <c r="HAW401" s="56"/>
      <c r="HAX401" s="56"/>
      <c r="HAY401" s="56"/>
      <c r="HAZ401" s="56"/>
      <c r="HBA401" s="56"/>
      <c r="HBB401" s="56"/>
      <c r="HBC401" s="56"/>
      <c r="HBD401" s="56"/>
      <c r="HBE401" s="56"/>
      <c r="HBF401" s="56"/>
      <c r="HBG401" s="56"/>
      <c r="HBH401" s="56"/>
      <c r="HBI401" s="56"/>
      <c r="HBJ401" s="56"/>
      <c r="HBK401" s="56"/>
      <c r="HBL401" s="56"/>
      <c r="HBM401" s="56"/>
      <c r="HBN401" s="56"/>
      <c r="HBO401" s="56"/>
      <c r="HBP401" s="56"/>
      <c r="HBQ401" s="56"/>
      <c r="HBR401" s="56"/>
      <c r="HBS401" s="56"/>
      <c r="HBT401" s="56"/>
      <c r="HBU401" s="56"/>
      <c r="HBV401" s="56"/>
      <c r="HBW401" s="56"/>
      <c r="HBX401" s="56"/>
      <c r="HBY401" s="56"/>
      <c r="HBZ401" s="56"/>
      <c r="HCA401" s="56"/>
      <c r="HCB401" s="56"/>
      <c r="HCC401" s="56"/>
      <c r="HCD401" s="56"/>
      <c r="HCE401" s="56"/>
      <c r="HCF401" s="56"/>
      <c r="HCG401" s="56"/>
      <c r="HCH401" s="56"/>
      <c r="HCI401" s="56"/>
      <c r="HCJ401" s="56"/>
      <c r="HCK401" s="56"/>
      <c r="HCL401" s="56"/>
      <c r="HCM401" s="56"/>
      <c r="HCN401" s="56"/>
      <c r="HCO401" s="56"/>
      <c r="HCP401" s="56"/>
      <c r="HCQ401" s="56"/>
      <c r="HCR401" s="56"/>
      <c r="HCS401" s="56"/>
      <c r="HCT401" s="56"/>
      <c r="HCU401" s="56"/>
      <c r="HCV401" s="56"/>
      <c r="HCW401" s="56"/>
      <c r="HCX401" s="56"/>
      <c r="HCY401" s="56"/>
      <c r="HCZ401" s="56"/>
      <c r="HDA401" s="56"/>
      <c r="HDB401" s="56"/>
      <c r="HDC401" s="56"/>
      <c r="HDD401" s="56"/>
      <c r="HDE401" s="56"/>
      <c r="HDF401" s="56"/>
      <c r="HDG401" s="56"/>
      <c r="HDH401" s="56"/>
      <c r="HDI401" s="56"/>
      <c r="HDJ401" s="56"/>
      <c r="HDK401" s="56"/>
      <c r="HDL401" s="56"/>
      <c r="HDM401" s="56"/>
      <c r="HDN401" s="56"/>
      <c r="HDO401" s="56"/>
      <c r="HDP401" s="56"/>
      <c r="HDQ401" s="56"/>
      <c r="HDR401" s="56"/>
      <c r="HDS401" s="56"/>
      <c r="HDT401" s="56"/>
      <c r="HDU401" s="56"/>
      <c r="HDV401" s="56"/>
      <c r="HDW401" s="56"/>
      <c r="HDX401" s="56"/>
      <c r="HDY401" s="56"/>
      <c r="HDZ401" s="56"/>
      <c r="HEA401" s="56"/>
      <c r="HEB401" s="56"/>
      <c r="HEC401" s="56"/>
      <c r="HED401" s="56"/>
      <c r="HEE401" s="56"/>
      <c r="HEF401" s="56"/>
      <c r="HEG401" s="56"/>
      <c r="HEH401" s="56"/>
      <c r="HEI401" s="56"/>
      <c r="HEJ401" s="56"/>
      <c r="HEK401" s="56"/>
      <c r="HEL401" s="56"/>
      <c r="HEM401" s="56"/>
      <c r="HEN401" s="56"/>
      <c r="HEO401" s="56"/>
      <c r="HEP401" s="56"/>
      <c r="HEQ401" s="56"/>
      <c r="HER401" s="56"/>
      <c r="HES401" s="56"/>
      <c r="HET401" s="56"/>
      <c r="HEU401" s="56"/>
      <c r="HEV401" s="56"/>
      <c r="HEW401" s="56"/>
      <c r="HEX401" s="56"/>
      <c r="HEY401" s="56"/>
      <c r="HEZ401" s="56"/>
      <c r="HFA401" s="56"/>
      <c r="HFB401" s="56"/>
      <c r="HFC401" s="56"/>
      <c r="HFD401" s="56"/>
      <c r="HFE401" s="56"/>
      <c r="HFF401" s="56"/>
      <c r="HFG401" s="56"/>
      <c r="HFH401" s="56"/>
      <c r="HFI401" s="56"/>
      <c r="HFJ401" s="56"/>
      <c r="HFK401" s="56"/>
      <c r="HFL401" s="56"/>
      <c r="HFM401" s="56"/>
      <c r="HFN401" s="56"/>
      <c r="HFO401" s="56"/>
      <c r="HFP401" s="56"/>
      <c r="HFQ401" s="56"/>
      <c r="HFR401" s="56"/>
      <c r="HFS401" s="56"/>
      <c r="HFT401" s="56"/>
      <c r="HFU401" s="56"/>
      <c r="HFV401" s="56"/>
      <c r="HFW401" s="56"/>
      <c r="HFX401" s="56"/>
      <c r="HFY401" s="56"/>
      <c r="HFZ401" s="56"/>
      <c r="HGA401" s="56"/>
      <c r="HGB401" s="56"/>
      <c r="HGC401" s="56"/>
      <c r="HGD401" s="56"/>
      <c r="HGE401" s="56"/>
      <c r="HGF401" s="56"/>
      <c r="HGG401" s="56"/>
      <c r="HGH401" s="56"/>
      <c r="HGI401" s="56"/>
      <c r="HGJ401" s="56"/>
      <c r="HGK401" s="56"/>
      <c r="HGL401" s="56"/>
      <c r="HGM401" s="56"/>
      <c r="HGN401" s="56"/>
      <c r="HGO401" s="56"/>
      <c r="HGP401" s="56"/>
      <c r="HGQ401" s="56"/>
      <c r="HGR401" s="56"/>
      <c r="HGS401" s="56"/>
      <c r="HGT401" s="56"/>
      <c r="HGU401" s="56"/>
      <c r="HGV401" s="56"/>
      <c r="HGW401" s="56"/>
      <c r="HGX401" s="56"/>
      <c r="HGY401" s="56"/>
      <c r="HGZ401" s="56"/>
      <c r="HHA401" s="56"/>
      <c r="HHB401" s="56"/>
      <c r="HHC401" s="56"/>
      <c r="HHD401" s="56"/>
      <c r="HHE401" s="56"/>
      <c r="HHF401" s="56"/>
      <c r="HHG401" s="56"/>
      <c r="HHH401" s="56"/>
      <c r="HHI401" s="56"/>
      <c r="HHJ401" s="56"/>
      <c r="HHK401" s="56"/>
      <c r="HHL401" s="56"/>
      <c r="HHM401" s="56"/>
      <c r="HHN401" s="56"/>
      <c r="HHO401" s="56"/>
      <c r="HHP401" s="56"/>
      <c r="HHQ401" s="56"/>
      <c r="HHR401" s="56"/>
      <c r="HHS401" s="56"/>
      <c r="HHT401" s="56"/>
      <c r="HHU401" s="56"/>
      <c r="HHV401" s="56"/>
      <c r="HHW401" s="56"/>
      <c r="HHX401" s="56"/>
      <c r="HHY401" s="56"/>
      <c r="HHZ401" s="56"/>
      <c r="HIA401" s="56"/>
      <c r="HIB401" s="56"/>
      <c r="HIC401" s="56"/>
      <c r="HID401" s="56"/>
      <c r="HIE401" s="56"/>
      <c r="HIF401" s="56"/>
      <c r="HIG401" s="56"/>
      <c r="HIH401" s="56"/>
      <c r="HII401" s="56"/>
      <c r="HIJ401" s="56"/>
      <c r="HIK401" s="56"/>
      <c r="HIL401" s="56"/>
      <c r="HIM401" s="56"/>
      <c r="HIN401" s="56"/>
      <c r="HIO401" s="56"/>
      <c r="HIP401" s="56"/>
      <c r="HIQ401" s="56"/>
      <c r="HIR401" s="56"/>
      <c r="HIS401" s="56"/>
      <c r="HIT401" s="56"/>
      <c r="HIU401" s="56"/>
      <c r="HIV401" s="56"/>
      <c r="HIW401" s="56"/>
      <c r="HIX401" s="56"/>
      <c r="HIY401" s="56"/>
      <c r="HIZ401" s="56"/>
      <c r="HJA401" s="56"/>
      <c r="HJB401" s="56"/>
      <c r="HJC401" s="56"/>
      <c r="HJD401" s="56"/>
      <c r="HJE401" s="56"/>
      <c r="HJF401" s="56"/>
      <c r="HJG401" s="56"/>
      <c r="HJH401" s="56"/>
      <c r="HJI401" s="56"/>
      <c r="HJJ401" s="56"/>
      <c r="HJK401" s="56"/>
      <c r="HJL401" s="56"/>
      <c r="HJM401" s="56"/>
      <c r="HJN401" s="56"/>
      <c r="HJO401" s="56"/>
      <c r="HJP401" s="56"/>
      <c r="HJQ401" s="56"/>
      <c r="HJR401" s="56"/>
      <c r="HJS401" s="56"/>
      <c r="HJT401" s="56"/>
      <c r="HJU401" s="56"/>
      <c r="HJV401" s="56"/>
      <c r="HJW401" s="56"/>
      <c r="HJX401" s="56"/>
      <c r="HJY401" s="56"/>
      <c r="HJZ401" s="56"/>
      <c r="HKA401" s="56"/>
      <c r="HKB401" s="56"/>
      <c r="HKC401" s="56"/>
      <c r="HKD401" s="56"/>
      <c r="HKE401" s="56"/>
      <c r="HKF401" s="56"/>
      <c r="HKG401" s="56"/>
      <c r="HKH401" s="56"/>
      <c r="HKI401" s="56"/>
      <c r="HKJ401" s="56"/>
      <c r="HKK401" s="56"/>
      <c r="HKL401" s="56"/>
      <c r="HKM401" s="56"/>
      <c r="HKN401" s="56"/>
      <c r="HKO401" s="56"/>
      <c r="HKP401" s="56"/>
      <c r="HKQ401" s="56"/>
      <c r="HKR401" s="56"/>
      <c r="HKS401" s="56"/>
      <c r="HKT401" s="56"/>
      <c r="HKU401" s="56"/>
      <c r="HKV401" s="56"/>
      <c r="HKW401" s="56"/>
      <c r="HKX401" s="56"/>
      <c r="HKY401" s="56"/>
      <c r="HKZ401" s="56"/>
      <c r="HLA401" s="56"/>
      <c r="HLB401" s="56"/>
      <c r="HLC401" s="56"/>
      <c r="HLD401" s="56"/>
      <c r="HLE401" s="56"/>
      <c r="HLF401" s="56"/>
      <c r="HLG401" s="56"/>
      <c r="HLH401" s="56"/>
      <c r="HLI401" s="56"/>
      <c r="HLJ401" s="56"/>
      <c r="HLK401" s="56"/>
      <c r="HLL401" s="56"/>
      <c r="HLM401" s="56"/>
      <c r="HLN401" s="56"/>
      <c r="HLO401" s="56"/>
      <c r="HLP401" s="56"/>
      <c r="HLQ401" s="56"/>
      <c r="HLR401" s="56"/>
      <c r="HLS401" s="56"/>
      <c r="HLT401" s="56"/>
      <c r="HLU401" s="56"/>
      <c r="HLV401" s="56"/>
      <c r="HLW401" s="56"/>
      <c r="HLX401" s="56"/>
      <c r="HLY401" s="56"/>
      <c r="HLZ401" s="56"/>
      <c r="HMA401" s="56"/>
      <c r="HMB401" s="56"/>
      <c r="HMC401" s="56"/>
      <c r="HMD401" s="56"/>
      <c r="HME401" s="56"/>
      <c r="HMF401" s="56"/>
      <c r="HMG401" s="56"/>
      <c r="HMH401" s="56"/>
      <c r="HMI401" s="56"/>
      <c r="HMJ401" s="56"/>
      <c r="HMK401" s="56"/>
      <c r="HML401" s="56"/>
      <c r="HMM401" s="56"/>
      <c r="HMN401" s="56"/>
      <c r="HMO401" s="56"/>
      <c r="HMP401" s="56"/>
      <c r="HMQ401" s="56"/>
      <c r="HMR401" s="56"/>
      <c r="HMS401" s="56"/>
      <c r="HMT401" s="56"/>
      <c r="HMU401" s="56"/>
      <c r="HMV401" s="56"/>
      <c r="HMW401" s="56"/>
      <c r="HMX401" s="56"/>
      <c r="HMY401" s="56"/>
      <c r="HMZ401" s="56"/>
      <c r="HNA401" s="56"/>
      <c r="HNB401" s="56"/>
      <c r="HNC401" s="56"/>
      <c r="HND401" s="56"/>
      <c r="HNE401" s="56"/>
      <c r="HNF401" s="56"/>
      <c r="HNG401" s="56"/>
      <c r="HNH401" s="56"/>
      <c r="HNI401" s="56"/>
      <c r="HNJ401" s="56"/>
      <c r="HNK401" s="56"/>
      <c r="HNL401" s="56"/>
      <c r="HNM401" s="56"/>
      <c r="HNN401" s="56"/>
      <c r="HNO401" s="56"/>
      <c r="HNP401" s="56"/>
      <c r="HNQ401" s="56"/>
      <c r="HNR401" s="56"/>
      <c r="HNS401" s="56"/>
      <c r="HNT401" s="56"/>
      <c r="HNU401" s="56"/>
      <c r="HNV401" s="56"/>
      <c r="HNW401" s="56"/>
      <c r="HNX401" s="56"/>
      <c r="HNY401" s="56"/>
      <c r="HNZ401" s="56"/>
      <c r="HOA401" s="56"/>
      <c r="HOB401" s="56"/>
      <c r="HOC401" s="56"/>
      <c r="HOD401" s="56"/>
      <c r="HOE401" s="56"/>
      <c r="HOF401" s="56"/>
      <c r="HOG401" s="56"/>
      <c r="HOH401" s="56"/>
      <c r="HOI401" s="56"/>
      <c r="HOJ401" s="56"/>
      <c r="HOK401" s="56"/>
      <c r="HOL401" s="56"/>
      <c r="HOM401" s="56"/>
      <c r="HON401" s="56"/>
      <c r="HOO401" s="56"/>
      <c r="HOP401" s="56"/>
      <c r="HOQ401" s="56"/>
      <c r="HOR401" s="56"/>
      <c r="HOS401" s="56"/>
      <c r="HOT401" s="56"/>
      <c r="HOU401" s="56"/>
      <c r="HOV401" s="56"/>
      <c r="HOW401" s="56"/>
      <c r="HOX401" s="56"/>
      <c r="HOY401" s="56"/>
      <c r="HOZ401" s="56"/>
      <c r="HPA401" s="56"/>
      <c r="HPB401" s="56"/>
      <c r="HPC401" s="56"/>
      <c r="HPD401" s="56"/>
      <c r="HPE401" s="56"/>
      <c r="HPF401" s="56"/>
      <c r="HPG401" s="56"/>
      <c r="HPH401" s="56"/>
      <c r="HPI401" s="56"/>
      <c r="HPJ401" s="56"/>
      <c r="HPK401" s="56"/>
      <c r="HPL401" s="56"/>
      <c r="HPM401" s="56"/>
      <c r="HPN401" s="56"/>
      <c r="HPO401" s="56"/>
      <c r="HPP401" s="56"/>
      <c r="HPQ401" s="56"/>
      <c r="HPR401" s="56"/>
      <c r="HPS401" s="56"/>
      <c r="HPT401" s="56"/>
      <c r="HPU401" s="56"/>
      <c r="HPV401" s="56"/>
      <c r="HPW401" s="56"/>
      <c r="HPX401" s="56"/>
      <c r="HPY401" s="56"/>
      <c r="HPZ401" s="56"/>
      <c r="HQA401" s="56"/>
      <c r="HQB401" s="56"/>
      <c r="HQC401" s="56"/>
      <c r="HQD401" s="56"/>
      <c r="HQE401" s="56"/>
      <c r="HQF401" s="56"/>
      <c r="HQG401" s="56"/>
      <c r="HQH401" s="56"/>
      <c r="HQI401" s="56"/>
      <c r="HQJ401" s="56"/>
      <c r="HQK401" s="56"/>
      <c r="HQL401" s="56"/>
      <c r="HQM401" s="56"/>
      <c r="HQN401" s="56"/>
      <c r="HQO401" s="56"/>
      <c r="HQP401" s="56"/>
      <c r="HQQ401" s="56"/>
      <c r="HQR401" s="56"/>
      <c r="HQS401" s="56"/>
      <c r="HQT401" s="56"/>
      <c r="HQU401" s="56"/>
      <c r="HQV401" s="56"/>
      <c r="HQW401" s="56"/>
      <c r="HQX401" s="56"/>
      <c r="HQY401" s="56"/>
      <c r="HQZ401" s="56"/>
      <c r="HRA401" s="56"/>
      <c r="HRB401" s="56"/>
      <c r="HRC401" s="56"/>
      <c r="HRD401" s="56"/>
      <c r="HRE401" s="56"/>
      <c r="HRF401" s="56"/>
      <c r="HRG401" s="56"/>
      <c r="HRH401" s="56"/>
      <c r="HRI401" s="56"/>
      <c r="HRJ401" s="56"/>
      <c r="HRK401" s="56"/>
      <c r="HRL401" s="56"/>
      <c r="HRM401" s="56"/>
      <c r="HRN401" s="56"/>
      <c r="HRO401" s="56"/>
      <c r="HRP401" s="56"/>
      <c r="HRQ401" s="56"/>
      <c r="HRR401" s="56"/>
      <c r="HRS401" s="56"/>
      <c r="HRT401" s="56"/>
      <c r="HRU401" s="56"/>
      <c r="HRV401" s="56"/>
      <c r="HRW401" s="56"/>
      <c r="HRX401" s="56"/>
      <c r="HRY401" s="56"/>
      <c r="HRZ401" s="56"/>
      <c r="HSA401" s="56"/>
      <c r="HSB401" s="56"/>
      <c r="HSC401" s="56"/>
      <c r="HSD401" s="56"/>
      <c r="HSE401" s="56"/>
      <c r="HSF401" s="56"/>
      <c r="HSG401" s="56"/>
      <c r="HSH401" s="56"/>
      <c r="HSI401" s="56"/>
      <c r="HSJ401" s="56"/>
      <c r="HSK401" s="56"/>
      <c r="HSL401" s="56"/>
      <c r="HSM401" s="56"/>
      <c r="HSN401" s="56"/>
      <c r="HSO401" s="56"/>
      <c r="HSP401" s="56"/>
      <c r="HSQ401" s="56"/>
      <c r="HSR401" s="56"/>
      <c r="HSS401" s="56"/>
      <c r="HST401" s="56"/>
      <c r="HSU401" s="56"/>
      <c r="HSV401" s="56"/>
      <c r="HSW401" s="56"/>
      <c r="HSX401" s="56"/>
      <c r="HSY401" s="56"/>
      <c r="HSZ401" s="56"/>
      <c r="HTA401" s="56"/>
      <c r="HTB401" s="56"/>
      <c r="HTC401" s="56"/>
      <c r="HTD401" s="56"/>
      <c r="HTE401" s="56"/>
      <c r="HTF401" s="56"/>
      <c r="HTG401" s="56"/>
      <c r="HTH401" s="56"/>
      <c r="HTI401" s="56"/>
      <c r="HTJ401" s="56"/>
      <c r="HTK401" s="56"/>
      <c r="HTL401" s="56"/>
      <c r="HTM401" s="56"/>
      <c r="HTN401" s="56"/>
      <c r="HTO401" s="56"/>
      <c r="HTP401" s="56"/>
      <c r="HTQ401" s="56"/>
      <c r="HTR401" s="56"/>
      <c r="HTS401" s="56"/>
      <c r="HTT401" s="56"/>
      <c r="HTU401" s="56"/>
      <c r="HTV401" s="56"/>
      <c r="HTW401" s="56"/>
      <c r="HTX401" s="56"/>
      <c r="HTY401" s="56"/>
      <c r="HTZ401" s="56"/>
      <c r="HUA401" s="56"/>
      <c r="HUB401" s="56"/>
      <c r="HUC401" s="56"/>
      <c r="HUD401" s="56"/>
      <c r="HUE401" s="56"/>
      <c r="HUF401" s="56"/>
      <c r="HUG401" s="56"/>
      <c r="HUH401" s="56"/>
      <c r="HUI401" s="56"/>
      <c r="HUJ401" s="56"/>
      <c r="HUK401" s="56"/>
      <c r="HUL401" s="56"/>
      <c r="HUM401" s="56"/>
      <c r="HUN401" s="56"/>
      <c r="HUO401" s="56"/>
      <c r="HUP401" s="56"/>
      <c r="HUQ401" s="56"/>
      <c r="HUR401" s="56"/>
      <c r="HUS401" s="56"/>
      <c r="HUT401" s="56"/>
      <c r="HUU401" s="56"/>
      <c r="HUV401" s="56"/>
      <c r="HUW401" s="56"/>
      <c r="HUX401" s="56"/>
      <c r="HUY401" s="56"/>
      <c r="HUZ401" s="56"/>
      <c r="HVA401" s="56"/>
      <c r="HVB401" s="56"/>
      <c r="HVC401" s="56"/>
      <c r="HVD401" s="56"/>
      <c r="HVE401" s="56"/>
      <c r="HVF401" s="56"/>
      <c r="HVG401" s="56"/>
      <c r="HVH401" s="56"/>
      <c r="HVI401" s="56"/>
      <c r="HVJ401" s="56"/>
      <c r="HVK401" s="56"/>
      <c r="HVL401" s="56"/>
      <c r="HVM401" s="56"/>
      <c r="HVN401" s="56"/>
      <c r="HVO401" s="56"/>
      <c r="HVP401" s="56"/>
      <c r="HVQ401" s="56"/>
      <c r="HVR401" s="56"/>
      <c r="HVS401" s="56"/>
      <c r="HVT401" s="56"/>
      <c r="HVU401" s="56"/>
      <c r="HVV401" s="56"/>
      <c r="HVW401" s="56"/>
      <c r="HVX401" s="56"/>
      <c r="HVY401" s="56"/>
      <c r="HVZ401" s="56"/>
      <c r="HWA401" s="56"/>
      <c r="HWB401" s="56"/>
      <c r="HWC401" s="56"/>
      <c r="HWD401" s="56"/>
      <c r="HWE401" s="56"/>
      <c r="HWF401" s="56"/>
      <c r="HWG401" s="56"/>
      <c r="HWH401" s="56"/>
      <c r="HWI401" s="56"/>
      <c r="HWJ401" s="56"/>
      <c r="HWK401" s="56"/>
      <c r="HWL401" s="56"/>
      <c r="HWM401" s="56"/>
      <c r="HWN401" s="56"/>
      <c r="HWO401" s="56"/>
      <c r="HWP401" s="56"/>
      <c r="HWQ401" s="56"/>
      <c r="HWR401" s="56"/>
      <c r="HWS401" s="56"/>
      <c r="HWT401" s="56"/>
      <c r="HWU401" s="56"/>
      <c r="HWV401" s="56"/>
      <c r="HWW401" s="56"/>
      <c r="HWX401" s="56"/>
      <c r="HWY401" s="56"/>
      <c r="HWZ401" s="56"/>
      <c r="HXA401" s="56"/>
      <c r="HXB401" s="56"/>
      <c r="HXC401" s="56"/>
      <c r="HXD401" s="56"/>
      <c r="HXE401" s="56"/>
      <c r="HXF401" s="56"/>
      <c r="HXG401" s="56"/>
      <c r="HXH401" s="56"/>
      <c r="HXI401" s="56"/>
      <c r="HXJ401" s="56"/>
      <c r="HXK401" s="56"/>
      <c r="HXL401" s="56"/>
      <c r="HXM401" s="56"/>
      <c r="HXN401" s="56"/>
      <c r="HXO401" s="56"/>
      <c r="HXP401" s="56"/>
      <c r="HXQ401" s="56"/>
      <c r="HXR401" s="56"/>
      <c r="HXS401" s="56"/>
      <c r="HXT401" s="56"/>
      <c r="HXU401" s="56"/>
      <c r="HXV401" s="56"/>
      <c r="HXW401" s="56"/>
      <c r="HXX401" s="56"/>
      <c r="HXY401" s="56"/>
      <c r="HXZ401" s="56"/>
      <c r="HYA401" s="56"/>
      <c r="HYB401" s="56"/>
      <c r="HYC401" s="56"/>
      <c r="HYD401" s="56"/>
      <c r="HYE401" s="56"/>
      <c r="HYF401" s="56"/>
      <c r="HYG401" s="56"/>
      <c r="HYH401" s="56"/>
      <c r="HYI401" s="56"/>
      <c r="HYJ401" s="56"/>
      <c r="HYK401" s="56"/>
      <c r="HYL401" s="56"/>
      <c r="HYM401" s="56"/>
      <c r="HYN401" s="56"/>
      <c r="HYO401" s="56"/>
      <c r="HYP401" s="56"/>
      <c r="HYQ401" s="56"/>
      <c r="HYR401" s="56"/>
      <c r="HYS401" s="56"/>
      <c r="HYT401" s="56"/>
      <c r="HYU401" s="56"/>
      <c r="HYV401" s="56"/>
      <c r="HYW401" s="56"/>
      <c r="HYX401" s="56"/>
      <c r="HYY401" s="56"/>
      <c r="HYZ401" s="56"/>
      <c r="HZA401" s="56"/>
      <c r="HZB401" s="56"/>
      <c r="HZC401" s="56"/>
      <c r="HZD401" s="56"/>
      <c r="HZE401" s="56"/>
      <c r="HZF401" s="56"/>
      <c r="HZG401" s="56"/>
      <c r="HZH401" s="56"/>
      <c r="HZI401" s="56"/>
      <c r="HZJ401" s="56"/>
      <c r="HZK401" s="56"/>
      <c r="HZL401" s="56"/>
      <c r="HZM401" s="56"/>
      <c r="HZN401" s="56"/>
      <c r="HZO401" s="56"/>
      <c r="HZP401" s="56"/>
      <c r="HZQ401" s="56"/>
      <c r="HZR401" s="56"/>
      <c r="HZS401" s="56"/>
      <c r="HZT401" s="56"/>
      <c r="HZU401" s="56"/>
      <c r="HZV401" s="56"/>
      <c r="HZW401" s="56"/>
      <c r="HZX401" s="56"/>
      <c r="HZY401" s="56"/>
      <c r="HZZ401" s="56"/>
      <c r="IAA401" s="56"/>
      <c r="IAB401" s="56"/>
      <c r="IAC401" s="56"/>
      <c r="IAD401" s="56"/>
      <c r="IAE401" s="56"/>
      <c r="IAF401" s="56"/>
      <c r="IAG401" s="56"/>
      <c r="IAH401" s="56"/>
      <c r="IAI401" s="56"/>
      <c r="IAJ401" s="56"/>
      <c r="IAK401" s="56"/>
      <c r="IAL401" s="56"/>
      <c r="IAM401" s="56"/>
      <c r="IAN401" s="56"/>
      <c r="IAO401" s="56"/>
      <c r="IAP401" s="56"/>
      <c r="IAQ401" s="56"/>
      <c r="IAR401" s="56"/>
      <c r="IAS401" s="56"/>
      <c r="IAT401" s="56"/>
      <c r="IAU401" s="56"/>
      <c r="IAV401" s="56"/>
      <c r="IAW401" s="56"/>
      <c r="IAX401" s="56"/>
      <c r="IAY401" s="56"/>
      <c r="IAZ401" s="56"/>
      <c r="IBA401" s="56"/>
      <c r="IBB401" s="56"/>
      <c r="IBC401" s="56"/>
      <c r="IBD401" s="56"/>
      <c r="IBE401" s="56"/>
      <c r="IBF401" s="56"/>
      <c r="IBG401" s="56"/>
      <c r="IBH401" s="56"/>
      <c r="IBI401" s="56"/>
      <c r="IBJ401" s="56"/>
      <c r="IBK401" s="56"/>
      <c r="IBL401" s="56"/>
      <c r="IBM401" s="56"/>
      <c r="IBN401" s="56"/>
      <c r="IBO401" s="56"/>
      <c r="IBP401" s="56"/>
      <c r="IBQ401" s="56"/>
      <c r="IBR401" s="56"/>
      <c r="IBS401" s="56"/>
      <c r="IBT401" s="56"/>
      <c r="IBU401" s="56"/>
      <c r="IBV401" s="56"/>
      <c r="IBW401" s="56"/>
      <c r="IBX401" s="56"/>
      <c r="IBY401" s="56"/>
      <c r="IBZ401" s="56"/>
      <c r="ICA401" s="56"/>
      <c r="ICB401" s="56"/>
      <c r="ICC401" s="56"/>
      <c r="ICD401" s="56"/>
      <c r="ICE401" s="56"/>
      <c r="ICF401" s="56"/>
      <c r="ICG401" s="56"/>
      <c r="ICH401" s="56"/>
      <c r="ICI401" s="56"/>
      <c r="ICJ401" s="56"/>
      <c r="ICK401" s="56"/>
      <c r="ICL401" s="56"/>
      <c r="ICM401" s="56"/>
      <c r="ICN401" s="56"/>
      <c r="ICO401" s="56"/>
      <c r="ICP401" s="56"/>
      <c r="ICQ401" s="56"/>
      <c r="ICR401" s="56"/>
      <c r="ICS401" s="56"/>
      <c r="ICT401" s="56"/>
      <c r="ICU401" s="56"/>
      <c r="ICV401" s="56"/>
      <c r="ICW401" s="56"/>
      <c r="ICX401" s="56"/>
      <c r="ICY401" s="56"/>
      <c r="ICZ401" s="56"/>
      <c r="IDA401" s="56"/>
      <c r="IDB401" s="56"/>
      <c r="IDC401" s="56"/>
      <c r="IDD401" s="56"/>
      <c r="IDE401" s="56"/>
      <c r="IDF401" s="56"/>
      <c r="IDG401" s="56"/>
      <c r="IDH401" s="56"/>
      <c r="IDI401" s="56"/>
      <c r="IDJ401" s="56"/>
      <c r="IDK401" s="56"/>
      <c r="IDL401" s="56"/>
      <c r="IDM401" s="56"/>
      <c r="IDN401" s="56"/>
      <c r="IDO401" s="56"/>
      <c r="IDP401" s="56"/>
      <c r="IDQ401" s="56"/>
      <c r="IDR401" s="56"/>
      <c r="IDS401" s="56"/>
      <c r="IDT401" s="56"/>
      <c r="IDU401" s="56"/>
      <c r="IDV401" s="56"/>
      <c r="IDW401" s="56"/>
      <c r="IDX401" s="56"/>
      <c r="IDY401" s="56"/>
      <c r="IDZ401" s="56"/>
      <c r="IEA401" s="56"/>
      <c r="IEB401" s="56"/>
      <c r="IEC401" s="56"/>
      <c r="IED401" s="56"/>
      <c r="IEE401" s="56"/>
      <c r="IEF401" s="56"/>
      <c r="IEG401" s="56"/>
      <c r="IEH401" s="56"/>
      <c r="IEI401" s="56"/>
      <c r="IEJ401" s="56"/>
      <c r="IEK401" s="56"/>
      <c r="IEL401" s="56"/>
      <c r="IEM401" s="56"/>
      <c r="IEN401" s="56"/>
      <c r="IEO401" s="56"/>
      <c r="IEP401" s="56"/>
      <c r="IEQ401" s="56"/>
      <c r="IER401" s="56"/>
      <c r="IES401" s="56"/>
      <c r="IET401" s="56"/>
      <c r="IEU401" s="56"/>
      <c r="IEV401" s="56"/>
      <c r="IEW401" s="56"/>
      <c r="IEX401" s="56"/>
      <c r="IEY401" s="56"/>
      <c r="IEZ401" s="56"/>
      <c r="IFA401" s="56"/>
      <c r="IFB401" s="56"/>
      <c r="IFC401" s="56"/>
      <c r="IFD401" s="56"/>
      <c r="IFE401" s="56"/>
      <c r="IFF401" s="56"/>
      <c r="IFG401" s="56"/>
      <c r="IFH401" s="56"/>
      <c r="IFI401" s="56"/>
      <c r="IFJ401" s="56"/>
      <c r="IFK401" s="56"/>
      <c r="IFL401" s="56"/>
      <c r="IFM401" s="56"/>
      <c r="IFN401" s="56"/>
      <c r="IFO401" s="56"/>
      <c r="IFP401" s="56"/>
      <c r="IFQ401" s="56"/>
      <c r="IFR401" s="56"/>
      <c r="IFS401" s="56"/>
      <c r="IFT401" s="56"/>
      <c r="IFU401" s="56"/>
      <c r="IFV401" s="56"/>
      <c r="IFW401" s="56"/>
      <c r="IFX401" s="56"/>
      <c r="IFY401" s="56"/>
      <c r="IFZ401" s="56"/>
      <c r="IGA401" s="56"/>
      <c r="IGB401" s="56"/>
      <c r="IGC401" s="56"/>
      <c r="IGD401" s="56"/>
      <c r="IGE401" s="56"/>
      <c r="IGF401" s="56"/>
      <c r="IGG401" s="56"/>
      <c r="IGH401" s="56"/>
      <c r="IGI401" s="56"/>
      <c r="IGJ401" s="56"/>
      <c r="IGK401" s="56"/>
      <c r="IGL401" s="56"/>
      <c r="IGM401" s="56"/>
      <c r="IGN401" s="56"/>
      <c r="IGO401" s="56"/>
      <c r="IGP401" s="56"/>
      <c r="IGQ401" s="56"/>
      <c r="IGR401" s="56"/>
      <c r="IGS401" s="56"/>
      <c r="IGT401" s="56"/>
      <c r="IGU401" s="56"/>
      <c r="IGV401" s="56"/>
      <c r="IGW401" s="56"/>
      <c r="IGX401" s="56"/>
      <c r="IGY401" s="56"/>
      <c r="IGZ401" s="56"/>
      <c r="IHA401" s="56"/>
      <c r="IHB401" s="56"/>
      <c r="IHC401" s="56"/>
      <c r="IHD401" s="56"/>
      <c r="IHE401" s="56"/>
      <c r="IHF401" s="56"/>
      <c r="IHG401" s="56"/>
      <c r="IHH401" s="56"/>
      <c r="IHI401" s="56"/>
      <c r="IHJ401" s="56"/>
      <c r="IHK401" s="56"/>
      <c r="IHL401" s="56"/>
      <c r="IHM401" s="56"/>
      <c r="IHN401" s="56"/>
      <c r="IHO401" s="56"/>
      <c r="IHP401" s="56"/>
      <c r="IHQ401" s="56"/>
      <c r="IHR401" s="56"/>
      <c r="IHS401" s="56"/>
      <c r="IHT401" s="56"/>
      <c r="IHU401" s="56"/>
      <c r="IHV401" s="56"/>
      <c r="IHW401" s="56"/>
      <c r="IHX401" s="56"/>
      <c r="IHY401" s="56"/>
      <c r="IHZ401" s="56"/>
      <c r="IIA401" s="56"/>
      <c r="IIB401" s="56"/>
      <c r="IIC401" s="56"/>
      <c r="IID401" s="56"/>
      <c r="IIE401" s="56"/>
      <c r="IIF401" s="56"/>
      <c r="IIG401" s="56"/>
      <c r="IIH401" s="56"/>
      <c r="III401" s="56"/>
      <c r="IIJ401" s="56"/>
      <c r="IIK401" s="56"/>
      <c r="IIL401" s="56"/>
      <c r="IIM401" s="56"/>
      <c r="IIN401" s="56"/>
      <c r="IIO401" s="56"/>
      <c r="IIP401" s="56"/>
      <c r="IIQ401" s="56"/>
      <c r="IIR401" s="56"/>
      <c r="IIS401" s="56"/>
      <c r="IIT401" s="56"/>
      <c r="IIU401" s="56"/>
      <c r="IIV401" s="56"/>
      <c r="IIW401" s="56"/>
      <c r="IIX401" s="56"/>
      <c r="IIY401" s="56"/>
      <c r="IIZ401" s="56"/>
      <c r="IJA401" s="56"/>
      <c r="IJB401" s="56"/>
      <c r="IJC401" s="56"/>
      <c r="IJD401" s="56"/>
      <c r="IJE401" s="56"/>
      <c r="IJF401" s="56"/>
      <c r="IJG401" s="56"/>
      <c r="IJH401" s="56"/>
      <c r="IJI401" s="56"/>
      <c r="IJJ401" s="56"/>
      <c r="IJK401" s="56"/>
      <c r="IJL401" s="56"/>
      <c r="IJM401" s="56"/>
      <c r="IJN401" s="56"/>
      <c r="IJO401" s="56"/>
      <c r="IJP401" s="56"/>
      <c r="IJQ401" s="56"/>
      <c r="IJR401" s="56"/>
      <c r="IJS401" s="56"/>
      <c r="IJT401" s="56"/>
      <c r="IJU401" s="56"/>
      <c r="IJV401" s="56"/>
      <c r="IJW401" s="56"/>
      <c r="IJX401" s="56"/>
      <c r="IJY401" s="56"/>
      <c r="IJZ401" s="56"/>
      <c r="IKA401" s="56"/>
      <c r="IKB401" s="56"/>
      <c r="IKC401" s="56"/>
      <c r="IKD401" s="56"/>
      <c r="IKE401" s="56"/>
      <c r="IKF401" s="56"/>
      <c r="IKG401" s="56"/>
      <c r="IKH401" s="56"/>
      <c r="IKI401" s="56"/>
      <c r="IKJ401" s="56"/>
      <c r="IKK401" s="56"/>
      <c r="IKL401" s="56"/>
      <c r="IKM401" s="56"/>
      <c r="IKN401" s="56"/>
      <c r="IKO401" s="56"/>
      <c r="IKP401" s="56"/>
      <c r="IKQ401" s="56"/>
      <c r="IKR401" s="56"/>
      <c r="IKS401" s="56"/>
      <c r="IKT401" s="56"/>
      <c r="IKU401" s="56"/>
      <c r="IKV401" s="56"/>
      <c r="IKW401" s="56"/>
      <c r="IKX401" s="56"/>
      <c r="IKY401" s="56"/>
      <c r="IKZ401" s="56"/>
      <c r="ILA401" s="56"/>
      <c r="ILB401" s="56"/>
      <c r="ILC401" s="56"/>
      <c r="ILD401" s="56"/>
      <c r="ILE401" s="56"/>
      <c r="ILF401" s="56"/>
      <c r="ILG401" s="56"/>
      <c r="ILH401" s="56"/>
      <c r="ILI401" s="56"/>
      <c r="ILJ401" s="56"/>
      <c r="ILK401" s="56"/>
      <c r="ILL401" s="56"/>
      <c r="ILM401" s="56"/>
      <c r="ILN401" s="56"/>
      <c r="ILO401" s="56"/>
      <c r="ILP401" s="56"/>
      <c r="ILQ401" s="56"/>
      <c r="ILR401" s="56"/>
      <c r="ILS401" s="56"/>
      <c r="ILT401" s="56"/>
      <c r="ILU401" s="56"/>
      <c r="ILV401" s="56"/>
      <c r="ILW401" s="56"/>
      <c r="ILX401" s="56"/>
      <c r="ILY401" s="56"/>
      <c r="ILZ401" s="56"/>
      <c r="IMA401" s="56"/>
      <c r="IMB401" s="56"/>
      <c r="IMC401" s="56"/>
      <c r="IMD401" s="56"/>
      <c r="IME401" s="56"/>
      <c r="IMF401" s="56"/>
      <c r="IMG401" s="56"/>
      <c r="IMH401" s="56"/>
      <c r="IMI401" s="56"/>
      <c r="IMJ401" s="56"/>
      <c r="IMK401" s="56"/>
      <c r="IML401" s="56"/>
      <c r="IMM401" s="56"/>
      <c r="IMN401" s="56"/>
      <c r="IMO401" s="56"/>
      <c r="IMP401" s="56"/>
      <c r="IMQ401" s="56"/>
      <c r="IMR401" s="56"/>
      <c r="IMS401" s="56"/>
      <c r="IMT401" s="56"/>
      <c r="IMU401" s="56"/>
      <c r="IMV401" s="56"/>
      <c r="IMW401" s="56"/>
      <c r="IMX401" s="56"/>
      <c r="IMY401" s="56"/>
      <c r="IMZ401" s="56"/>
      <c r="INA401" s="56"/>
      <c r="INB401" s="56"/>
      <c r="INC401" s="56"/>
      <c r="IND401" s="56"/>
      <c r="INE401" s="56"/>
      <c r="INF401" s="56"/>
      <c r="ING401" s="56"/>
      <c r="INH401" s="56"/>
      <c r="INI401" s="56"/>
      <c r="INJ401" s="56"/>
      <c r="INK401" s="56"/>
      <c r="INL401" s="56"/>
      <c r="INM401" s="56"/>
      <c r="INN401" s="56"/>
      <c r="INO401" s="56"/>
      <c r="INP401" s="56"/>
      <c r="INQ401" s="56"/>
      <c r="INR401" s="56"/>
      <c r="INS401" s="56"/>
      <c r="INT401" s="56"/>
      <c r="INU401" s="56"/>
      <c r="INV401" s="56"/>
      <c r="INW401" s="56"/>
      <c r="INX401" s="56"/>
      <c r="INY401" s="56"/>
      <c r="INZ401" s="56"/>
      <c r="IOA401" s="56"/>
      <c r="IOB401" s="56"/>
      <c r="IOC401" s="56"/>
      <c r="IOD401" s="56"/>
      <c r="IOE401" s="56"/>
      <c r="IOF401" s="56"/>
      <c r="IOG401" s="56"/>
      <c r="IOH401" s="56"/>
      <c r="IOI401" s="56"/>
      <c r="IOJ401" s="56"/>
      <c r="IOK401" s="56"/>
      <c r="IOL401" s="56"/>
      <c r="IOM401" s="56"/>
      <c r="ION401" s="56"/>
      <c r="IOO401" s="56"/>
      <c r="IOP401" s="56"/>
      <c r="IOQ401" s="56"/>
      <c r="IOR401" s="56"/>
      <c r="IOS401" s="56"/>
      <c r="IOT401" s="56"/>
      <c r="IOU401" s="56"/>
      <c r="IOV401" s="56"/>
      <c r="IOW401" s="56"/>
      <c r="IOX401" s="56"/>
      <c r="IOY401" s="56"/>
      <c r="IOZ401" s="56"/>
      <c r="IPA401" s="56"/>
      <c r="IPB401" s="56"/>
      <c r="IPC401" s="56"/>
      <c r="IPD401" s="56"/>
      <c r="IPE401" s="56"/>
      <c r="IPF401" s="56"/>
      <c r="IPG401" s="56"/>
      <c r="IPH401" s="56"/>
      <c r="IPI401" s="56"/>
      <c r="IPJ401" s="56"/>
      <c r="IPK401" s="56"/>
      <c r="IPL401" s="56"/>
      <c r="IPM401" s="56"/>
      <c r="IPN401" s="56"/>
      <c r="IPO401" s="56"/>
      <c r="IPP401" s="56"/>
      <c r="IPQ401" s="56"/>
      <c r="IPR401" s="56"/>
      <c r="IPS401" s="56"/>
      <c r="IPT401" s="56"/>
      <c r="IPU401" s="56"/>
      <c r="IPV401" s="56"/>
      <c r="IPW401" s="56"/>
      <c r="IPX401" s="56"/>
      <c r="IPY401" s="56"/>
      <c r="IPZ401" s="56"/>
      <c r="IQA401" s="56"/>
      <c r="IQB401" s="56"/>
      <c r="IQC401" s="56"/>
      <c r="IQD401" s="56"/>
      <c r="IQE401" s="56"/>
      <c r="IQF401" s="56"/>
      <c r="IQG401" s="56"/>
      <c r="IQH401" s="56"/>
      <c r="IQI401" s="56"/>
      <c r="IQJ401" s="56"/>
      <c r="IQK401" s="56"/>
      <c r="IQL401" s="56"/>
      <c r="IQM401" s="56"/>
      <c r="IQN401" s="56"/>
      <c r="IQO401" s="56"/>
      <c r="IQP401" s="56"/>
      <c r="IQQ401" s="56"/>
      <c r="IQR401" s="56"/>
      <c r="IQS401" s="56"/>
      <c r="IQT401" s="56"/>
      <c r="IQU401" s="56"/>
      <c r="IQV401" s="56"/>
      <c r="IQW401" s="56"/>
      <c r="IQX401" s="56"/>
      <c r="IQY401" s="56"/>
      <c r="IQZ401" s="56"/>
      <c r="IRA401" s="56"/>
      <c r="IRB401" s="56"/>
      <c r="IRC401" s="56"/>
      <c r="IRD401" s="56"/>
      <c r="IRE401" s="56"/>
      <c r="IRF401" s="56"/>
      <c r="IRG401" s="56"/>
      <c r="IRH401" s="56"/>
      <c r="IRI401" s="56"/>
      <c r="IRJ401" s="56"/>
      <c r="IRK401" s="56"/>
      <c r="IRL401" s="56"/>
      <c r="IRM401" s="56"/>
      <c r="IRN401" s="56"/>
      <c r="IRO401" s="56"/>
      <c r="IRP401" s="56"/>
      <c r="IRQ401" s="56"/>
      <c r="IRR401" s="56"/>
      <c r="IRS401" s="56"/>
      <c r="IRT401" s="56"/>
      <c r="IRU401" s="56"/>
      <c r="IRV401" s="56"/>
      <c r="IRW401" s="56"/>
      <c r="IRX401" s="56"/>
      <c r="IRY401" s="56"/>
      <c r="IRZ401" s="56"/>
      <c r="ISA401" s="56"/>
      <c r="ISB401" s="56"/>
      <c r="ISC401" s="56"/>
      <c r="ISD401" s="56"/>
      <c r="ISE401" s="56"/>
      <c r="ISF401" s="56"/>
      <c r="ISG401" s="56"/>
      <c r="ISH401" s="56"/>
      <c r="ISI401" s="56"/>
      <c r="ISJ401" s="56"/>
      <c r="ISK401" s="56"/>
      <c r="ISL401" s="56"/>
      <c r="ISM401" s="56"/>
      <c r="ISN401" s="56"/>
      <c r="ISO401" s="56"/>
      <c r="ISP401" s="56"/>
      <c r="ISQ401" s="56"/>
      <c r="ISR401" s="56"/>
      <c r="ISS401" s="56"/>
      <c r="IST401" s="56"/>
      <c r="ISU401" s="56"/>
      <c r="ISV401" s="56"/>
      <c r="ISW401" s="56"/>
      <c r="ISX401" s="56"/>
      <c r="ISY401" s="56"/>
      <c r="ISZ401" s="56"/>
      <c r="ITA401" s="56"/>
      <c r="ITB401" s="56"/>
      <c r="ITC401" s="56"/>
      <c r="ITD401" s="56"/>
      <c r="ITE401" s="56"/>
      <c r="ITF401" s="56"/>
      <c r="ITG401" s="56"/>
      <c r="ITH401" s="56"/>
      <c r="ITI401" s="56"/>
      <c r="ITJ401" s="56"/>
      <c r="ITK401" s="56"/>
      <c r="ITL401" s="56"/>
      <c r="ITM401" s="56"/>
      <c r="ITN401" s="56"/>
      <c r="ITO401" s="56"/>
      <c r="ITP401" s="56"/>
      <c r="ITQ401" s="56"/>
      <c r="ITR401" s="56"/>
      <c r="ITS401" s="56"/>
      <c r="ITT401" s="56"/>
      <c r="ITU401" s="56"/>
      <c r="ITV401" s="56"/>
      <c r="ITW401" s="56"/>
      <c r="ITX401" s="56"/>
      <c r="ITY401" s="56"/>
      <c r="ITZ401" s="56"/>
      <c r="IUA401" s="56"/>
      <c r="IUB401" s="56"/>
      <c r="IUC401" s="56"/>
      <c r="IUD401" s="56"/>
      <c r="IUE401" s="56"/>
      <c r="IUF401" s="56"/>
      <c r="IUG401" s="56"/>
      <c r="IUH401" s="56"/>
      <c r="IUI401" s="56"/>
      <c r="IUJ401" s="56"/>
      <c r="IUK401" s="56"/>
      <c r="IUL401" s="56"/>
      <c r="IUM401" s="56"/>
      <c r="IUN401" s="56"/>
      <c r="IUO401" s="56"/>
      <c r="IUP401" s="56"/>
      <c r="IUQ401" s="56"/>
      <c r="IUR401" s="56"/>
      <c r="IUS401" s="56"/>
      <c r="IUT401" s="56"/>
      <c r="IUU401" s="56"/>
      <c r="IUV401" s="56"/>
      <c r="IUW401" s="56"/>
      <c r="IUX401" s="56"/>
      <c r="IUY401" s="56"/>
      <c r="IUZ401" s="56"/>
      <c r="IVA401" s="56"/>
      <c r="IVB401" s="56"/>
      <c r="IVC401" s="56"/>
      <c r="IVD401" s="56"/>
      <c r="IVE401" s="56"/>
      <c r="IVF401" s="56"/>
      <c r="IVG401" s="56"/>
      <c r="IVH401" s="56"/>
      <c r="IVI401" s="56"/>
      <c r="IVJ401" s="56"/>
      <c r="IVK401" s="56"/>
      <c r="IVL401" s="56"/>
      <c r="IVM401" s="56"/>
      <c r="IVN401" s="56"/>
      <c r="IVO401" s="56"/>
      <c r="IVP401" s="56"/>
      <c r="IVQ401" s="56"/>
      <c r="IVR401" s="56"/>
      <c r="IVS401" s="56"/>
      <c r="IVT401" s="56"/>
      <c r="IVU401" s="56"/>
      <c r="IVV401" s="56"/>
      <c r="IVW401" s="56"/>
      <c r="IVX401" s="56"/>
      <c r="IVY401" s="56"/>
      <c r="IVZ401" s="56"/>
      <c r="IWA401" s="56"/>
      <c r="IWB401" s="56"/>
      <c r="IWC401" s="56"/>
      <c r="IWD401" s="56"/>
      <c r="IWE401" s="56"/>
      <c r="IWF401" s="56"/>
      <c r="IWG401" s="56"/>
      <c r="IWH401" s="56"/>
      <c r="IWI401" s="56"/>
      <c r="IWJ401" s="56"/>
      <c r="IWK401" s="56"/>
      <c r="IWL401" s="56"/>
      <c r="IWM401" s="56"/>
      <c r="IWN401" s="56"/>
      <c r="IWO401" s="56"/>
      <c r="IWP401" s="56"/>
      <c r="IWQ401" s="56"/>
      <c r="IWR401" s="56"/>
      <c r="IWS401" s="56"/>
      <c r="IWT401" s="56"/>
      <c r="IWU401" s="56"/>
      <c r="IWV401" s="56"/>
      <c r="IWW401" s="56"/>
      <c r="IWX401" s="56"/>
      <c r="IWY401" s="56"/>
      <c r="IWZ401" s="56"/>
      <c r="IXA401" s="56"/>
      <c r="IXB401" s="56"/>
      <c r="IXC401" s="56"/>
      <c r="IXD401" s="56"/>
      <c r="IXE401" s="56"/>
      <c r="IXF401" s="56"/>
      <c r="IXG401" s="56"/>
      <c r="IXH401" s="56"/>
      <c r="IXI401" s="56"/>
      <c r="IXJ401" s="56"/>
      <c r="IXK401" s="56"/>
      <c r="IXL401" s="56"/>
      <c r="IXM401" s="56"/>
      <c r="IXN401" s="56"/>
      <c r="IXO401" s="56"/>
      <c r="IXP401" s="56"/>
      <c r="IXQ401" s="56"/>
      <c r="IXR401" s="56"/>
      <c r="IXS401" s="56"/>
      <c r="IXT401" s="56"/>
      <c r="IXU401" s="56"/>
      <c r="IXV401" s="56"/>
      <c r="IXW401" s="56"/>
      <c r="IXX401" s="56"/>
      <c r="IXY401" s="56"/>
      <c r="IXZ401" s="56"/>
      <c r="IYA401" s="56"/>
      <c r="IYB401" s="56"/>
      <c r="IYC401" s="56"/>
      <c r="IYD401" s="56"/>
      <c r="IYE401" s="56"/>
      <c r="IYF401" s="56"/>
      <c r="IYG401" s="56"/>
      <c r="IYH401" s="56"/>
      <c r="IYI401" s="56"/>
      <c r="IYJ401" s="56"/>
      <c r="IYK401" s="56"/>
      <c r="IYL401" s="56"/>
      <c r="IYM401" s="56"/>
      <c r="IYN401" s="56"/>
      <c r="IYO401" s="56"/>
      <c r="IYP401" s="56"/>
      <c r="IYQ401" s="56"/>
      <c r="IYR401" s="56"/>
      <c r="IYS401" s="56"/>
      <c r="IYT401" s="56"/>
      <c r="IYU401" s="56"/>
      <c r="IYV401" s="56"/>
      <c r="IYW401" s="56"/>
      <c r="IYX401" s="56"/>
      <c r="IYY401" s="56"/>
      <c r="IYZ401" s="56"/>
      <c r="IZA401" s="56"/>
      <c r="IZB401" s="56"/>
      <c r="IZC401" s="56"/>
      <c r="IZD401" s="56"/>
      <c r="IZE401" s="56"/>
      <c r="IZF401" s="56"/>
      <c r="IZG401" s="56"/>
      <c r="IZH401" s="56"/>
      <c r="IZI401" s="56"/>
      <c r="IZJ401" s="56"/>
      <c r="IZK401" s="56"/>
      <c r="IZL401" s="56"/>
      <c r="IZM401" s="56"/>
      <c r="IZN401" s="56"/>
      <c r="IZO401" s="56"/>
      <c r="IZP401" s="56"/>
      <c r="IZQ401" s="56"/>
      <c r="IZR401" s="56"/>
      <c r="IZS401" s="56"/>
      <c r="IZT401" s="56"/>
      <c r="IZU401" s="56"/>
      <c r="IZV401" s="56"/>
      <c r="IZW401" s="56"/>
      <c r="IZX401" s="56"/>
      <c r="IZY401" s="56"/>
      <c r="IZZ401" s="56"/>
      <c r="JAA401" s="56"/>
      <c r="JAB401" s="56"/>
      <c r="JAC401" s="56"/>
      <c r="JAD401" s="56"/>
      <c r="JAE401" s="56"/>
      <c r="JAF401" s="56"/>
      <c r="JAG401" s="56"/>
      <c r="JAH401" s="56"/>
      <c r="JAI401" s="56"/>
      <c r="JAJ401" s="56"/>
      <c r="JAK401" s="56"/>
      <c r="JAL401" s="56"/>
      <c r="JAM401" s="56"/>
      <c r="JAN401" s="56"/>
      <c r="JAO401" s="56"/>
      <c r="JAP401" s="56"/>
      <c r="JAQ401" s="56"/>
      <c r="JAR401" s="56"/>
      <c r="JAS401" s="56"/>
      <c r="JAT401" s="56"/>
      <c r="JAU401" s="56"/>
      <c r="JAV401" s="56"/>
      <c r="JAW401" s="56"/>
      <c r="JAX401" s="56"/>
      <c r="JAY401" s="56"/>
      <c r="JAZ401" s="56"/>
      <c r="JBA401" s="56"/>
      <c r="JBB401" s="56"/>
      <c r="JBC401" s="56"/>
      <c r="JBD401" s="56"/>
      <c r="JBE401" s="56"/>
      <c r="JBF401" s="56"/>
      <c r="JBG401" s="56"/>
      <c r="JBH401" s="56"/>
      <c r="JBI401" s="56"/>
      <c r="JBJ401" s="56"/>
      <c r="JBK401" s="56"/>
      <c r="JBL401" s="56"/>
      <c r="JBM401" s="56"/>
      <c r="JBN401" s="56"/>
      <c r="JBO401" s="56"/>
      <c r="JBP401" s="56"/>
      <c r="JBQ401" s="56"/>
      <c r="JBR401" s="56"/>
      <c r="JBS401" s="56"/>
      <c r="JBT401" s="56"/>
      <c r="JBU401" s="56"/>
      <c r="JBV401" s="56"/>
      <c r="JBW401" s="56"/>
      <c r="JBX401" s="56"/>
      <c r="JBY401" s="56"/>
      <c r="JBZ401" s="56"/>
      <c r="JCA401" s="56"/>
      <c r="JCB401" s="56"/>
      <c r="JCC401" s="56"/>
      <c r="JCD401" s="56"/>
      <c r="JCE401" s="56"/>
      <c r="JCF401" s="56"/>
      <c r="JCG401" s="56"/>
      <c r="JCH401" s="56"/>
      <c r="JCI401" s="56"/>
      <c r="JCJ401" s="56"/>
      <c r="JCK401" s="56"/>
      <c r="JCL401" s="56"/>
      <c r="JCM401" s="56"/>
      <c r="JCN401" s="56"/>
      <c r="JCO401" s="56"/>
      <c r="JCP401" s="56"/>
      <c r="JCQ401" s="56"/>
      <c r="JCR401" s="56"/>
      <c r="JCS401" s="56"/>
      <c r="JCT401" s="56"/>
      <c r="JCU401" s="56"/>
      <c r="JCV401" s="56"/>
      <c r="JCW401" s="56"/>
      <c r="JCX401" s="56"/>
      <c r="JCY401" s="56"/>
      <c r="JCZ401" s="56"/>
      <c r="JDA401" s="56"/>
      <c r="JDB401" s="56"/>
      <c r="JDC401" s="56"/>
      <c r="JDD401" s="56"/>
      <c r="JDE401" s="56"/>
      <c r="JDF401" s="56"/>
      <c r="JDG401" s="56"/>
      <c r="JDH401" s="56"/>
      <c r="JDI401" s="56"/>
      <c r="JDJ401" s="56"/>
      <c r="JDK401" s="56"/>
      <c r="JDL401" s="56"/>
      <c r="JDM401" s="56"/>
      <c r="JDN401" s="56"/>
      <c r="JDO401" s="56"/>
      <c r="JDP401" s="56"/>
      <c r="JDQ401" s="56"/>
      <c r="JDR401" s="56"/>
      <c r="JDS401" s="56"/>
      <c r="JDT401" s="56"/>
      <c r="JDU401" s="56"/>
      <c r="JDV401" s="56"/>
      <c r="JDW401" s="56"/>
      <c r="JDX401" s="56"/>
      <c r="JDY401" s="56"/>
      <c r="JDZ401" s="56"/>
      <c r="JEA401" s="56"/>
      <c r="JEB401" s="56"/>
      <c r="JEC401" s="56"/>
      <c r="JED401" s="56"/>
      <c r="JEE401" s="56"/>
      <c r="JEF401" s="56"/>
      <c r="JEG401" s="56"/>
      <c r="JEH401" s="56"/>
      <c r="JEI401" s="56"/>
      <c r="JEJ401" s="56"/>
      <c r="JEK401" s="56"/>
      <c r="JEL401" s="56"/>
      <c r="JEM401" s="56"/>
      <c r="JEN401" s="56"/>
      <c r="JEO401" s="56"/>
      <c r="JEP401" s="56"/>
      <c r="JEQ401" s="56"/>
      <c r="JER401" s="56"/>
      <c r="JES401" s="56"/>
      <c r="JET401" s="56"/>
      <c r="JEU401" s="56"/>
      <c r="JEV401" s="56"/>
      <c r="JEW401" s="56"/>
      <c r="JEX401" s="56"/>
      <c r="JEY401" s="56"/>
      <c r="JEZ401" s="56"/>
      <c r="JFA401" s="56"/>
      <c r="JFB401" s="56"/>
      <c r="JFC401" s="56"/>
      <c r="JFD401" s="56"/>
      <c r="JFE401" s="56"/>
      <c r="JFF401" s="56"/>
      <c r="JFG401" s="56"/>
      <c r="JFH401" s="56"/>
      <c r="JFI401" s="56"/>
      <c r="JFJ401" s="56"/>
      <c r="JFK401" s="56"/>
      <c r="JFL401" s="56"/>
      <c r="JFM401" s="56"/>
      <c r="JFN401" s="56"/>
      <c r="JFO401" s="56"/>
      <c r="JFP401" s="56"/>
      <c r="JFQ401" s="56"/>
      <c r="JFR401" s="56"/>
      <c r="JFS401" s="56"/>
      <c r="JFT401" s="56"/>
      <c r="JFU401" s="56"/>
      <c r="JFV401" s="56"/>
      <c r="JFW401" s="56"/>
      <c r="JFX401" s="56"/>
      <c r="JFY401" s="56"/>
      <c r="JFZ401" s="56"/>
      <c r="JGA401" s="56"/>
      <c r="JGB401" s="56"/>
      <c r="JGC401" s="56"/>
      <c r="JGD401" s="56"/>
      <c r="JGE401" s="56"/>
      <c r="JGF401" s="56"/>
      <c r="JGG401" s="56"/>
      <c r="JGH401" s="56"/>
      <c r="JGI401" s="56"/>
      <c r="JGJ401" s="56"/>
      <c r="JGK401" s="56"/>
      <c r="JGL401" s="56"/>
      <c r="JGM401" s="56"/>
      <c r="JGN401" s="56"/>
      <c r="JGO401" s="56"/>
      <c r="JGP401" s="56"/>
      <c r="JGQ401" s="56"/>
      <c r="JGR401" s="56"/>
      <c r="JGS401" s="56"/>
      <c r="JGT401" s="56"/>
      <c r="JGU401" s="56"/>
      <c r="JGV401" s="56"/>
      <c r="JGW401" s="56"/>
      <c r="JGX401" s="56"/>
      <c r="JGY401" s="56"/>
      <c r="JGZ401" s="56"/>
      <c r="JHA401" s="56"/>
      <c r="JHB401" s="56"/>
      <c r="JHC401" s="56"/>
      <c r="JHD401" s="56"/>
      <c r="JHE401" s="56"/>
      <c r="JHF401" s="56"/>
      <c r="JHG401" s="56"/>
      <c r="JHH401" s="56"/>
      <c r="JHI401" s="56"/>
      <c r="JHJ401" s="56"/>
      <c r="JHK401" s="56"/>
      <c r="JHL401" s="56"/>
      <c r="JHM401" s="56"/>
      <c r="JHN401" s="56"/>
      <c r="JHO401" s="56"/>
      <c r="JHP401" s="56"/>
      <c r="JHQ401" s="56"/>
      <c r="JHR401" s="56"/>
      <c r="JHS401" s="56"/>
      <c r="JHT401" s="56"/>
      <c r="JHU401" s="56"/>
      <c r="JHV401" s="56"/>
      <c r="JHW401" s="56"/>
      <c r="JHX401" s="56"/>
      <c r="JHY401" s="56"/>
      <c r="JHZ401" s="56"/>
      <c r="JIA401" s="56"/>
      <c r="JIB401" s="56"/>
      <c r="JIC401" s="56"/>
      <c r="JID401" s="56"/>
      <c r="JIE401" s="56"/>
      <c r="JIF401" s="56"/>
      <c r="JIG401" s="56"/>
      <c r="JIH401" s="56"/>
      <c r="JII401" s="56"/>
      <c r="JIJ401" s="56"/>
      <c r="JIK401" s="56"/>
      <c r="JIL401" s="56"/>
      <c r="JIM401" s="56"/>
      <c r="JIN401" s="56"/>
      <c r="JIO401" s="56"/>
      <c r="JIP401" s="56"/>
      <c r="JIQ401" s="56"/>
      <c r="JIR401" s="56"/>
      <c r="JIS401" s="56"/>
      <c r="JIT401" s="56"/>
      <c r="JIU401" s="56"/>
      <c r="JIV401" s="56"/>
      <c r="JIW401" s="56"/>
      <c r="JIX401" s="56"/>
      <c r="JIY401" s="56"/>
      <c r="JIZ401" s="56"/>
      <c r="JJA401" s="56"/>
      <c r="JJB401" s="56"/>
      <c r="JJC401" s="56"/>
      <c r="JJD401" s="56"/>
      <c r="JJE401" s="56"/>
      <c r="JJF401" s="56"/>
      <c r="JJG401" s="56"/>
      <c r="JJH401" s="56"/>
      <c r="JJI401" s="56"/>
      <c r="JJJ401" s="56"/>
      <c r="JJK401" s="56"/>
      <c r="JJL401" s="56"/>
      <c r="JJM401" s="56"/>
      <c r="JJN401" s="56"/>
      <c r="JJO401" s="56"/>
      <c r="JJP401" s="56"/>
      <c r="JJQ401" s="56"/>
      <c r="JJR401" s="56"/>
      <c r="JJS401" s="56"/>
      <c r="JJT401" s="56"/>
      <c r="JJU401" s="56"/>
      <c r="JJV401" s="56"/>
      <c r="JJW401" s="56"/>
      <c r="JJX401" s="56"/>
      <c r="JJY401" s="56"/>
      <c r="JJZ401" s="56"/>
      <c r="JKA401" s="56"/>
      <c r="JKB401" s="56"/>
      <c r="JKC401" s="56"/>
      <c r="JKD401" s="56"/>
      <c r="JKE401" s="56"/>
      <c r="JKF401" s="56"/>
      <c r="JKG401" s="56"/>
      <c r="JKH401" s="56"/>
      <c r="JKI401" s="56"/>
      <c r="JKJ401" s="56"/>
      <c r="JKK401" s="56"/>
      <c r="JKL401" s="56"/>
      <c r="JKM401" s="56"/>
      <c r="JKN401" s="56"/>
      <c r="JKO401" s="56"/>
      <c r="JKP401" s="56"/>
      <c r="JKQ401" s="56"/>
      <c r="JKR401" s="56"/>
      <c r="JKS401" s="56"/>
      <c r="JKT401" s="56"/>
      <c r="JKU401" s="56"/>
      <c r="JKV401" s="56"/>
      <c r="JKW401" s="56"/>
      <c r="JKX401" s="56"/>
      <c r="JKY401" s="56"/>
      <c r="JKZ401" s="56"/>
      <c r="JLA401" s="56"/>
      <c r="JLB401" s="56"/>
      <c r="JLC401" s="56"/>
      <c r="JLD401" s="56"/>
      <c r="JLE401" s="56"/>
      <c r="JLF401" s="56"/>
      <c r="JLG401" s="56"/>
      <c r="JLH401" s="56"/>
      <c r="JLI401" s="56"/>
      <c r="JLJ401" s="56"/>
      <c r="JLK401" s="56"/>
      <c r="JLL401" s="56"/>
      <c r="JLM401" s="56"/>
      <c r="JLN401" s="56"/>
      <c r="JLO401" s="56"/>
      <c r="JLP401" s="56"/>
      <c r="JLQ401" s="56"/>
      <c r="JLR401" s="56"/>
      <c r="JLS401" s="56"/>
      <c r="JLT401" s="56"/>
      <c r="JLU401" s="56"/>
      <c r="JLV401" s="56"/>
      <c r="JLW401" s="56"/>
      <c r="JLX401" s="56"/>
      <c r="JLY401" s="56"/>
      <c r="JLZ401" s="56"/>
      <c r="JMA401" s="56"/>
      <c r="JMB401" s="56"/>
      <c r="JMC401" s="56"/>
      <c r="JMD401" s="56"/>
      <c r="JME401" s="56"/>
      <c r="JMF401" s="56"/>
      <c r="JMG401" s="56"/>
      <c r="JMH401" s="56"/>
      <c r="JMI401" s="56"/>
      <c r="JMJ401" s="56"/>
      <c r="JMK401" s="56"/>
      <c r="JML401" s="56"/>
      <c r="JMM401" s="56"/>
      <c r="JMN401" s="56"/>
      <c r="JMO401" s="56"/>
      <c r="JMP401" s="56"/>
      <c r="JMQ401" s="56"/>
      <c r="JMR401" s="56"/>
      <c r="JMS401" s="56"/>
      <c r="JMT401" s="56"/>
      <c r="JMU401" s="56"/>
      <c r="JMV401" s="56"/>
      <c r="JMW401" s="56"/>
      <c r="JMX401" s="56"/>
      <c r="JMY401" s="56"/>
      <c r="JMZ401" s="56"/>
      <c r="JNA401" s="56"/>
      <c r="JNB401" s="56"/>
      <c r="JNC401" s="56"/>
      <c r="JND401" s="56"/>
      <c r="JNE401" s="56"/>
      <c r="JNF401" s="56"/>
      <c r="JNG401" s="56"/>
      <c r="JNH401" s="56"/>
      <c r="JNI401" s="56"/>
      <c r="JNJ401" s="56"/>
      <c r="JNK401" s="56"/>
      <c r="JNL401" s="56"/>
      <c r="JNM401" s="56"/>
      <c r="JNN401" s="56"/>
      <c r="JNO401" s="56"/>
      <c r="JNP401" s="56"/>
      <c r="JNQ401" s="56"/>
      <c r="JNR401" s="56"/>
      <c r="JNS401" s="56"/>
      <c r="JNT401" s="56"/>
      <c r="JNU401" s="56"/>
      <c r="JNV401" s="56"/>
      <c r="JNW401" s="56"/>
      <c r="JNX401" s="56"/>
      <c r="JNY401" s="56"/>
      <c r="JNZ401" s="56"/>
      <c r="JOA401" s="56"/>
      <c r="JOB401" s="56"/>
      <c r="JOC401" s="56"/>
      <c r="JOD401" s="56"/>
      <c r="JOE401" s="56"/>
      <c r="JOF401" s="56"/>
      <c r="JOG401" s="56"/>
      <c r="JOH401" s="56"/>
      <c r="JOI401" s="56"/>
      <c r="JOJ401" s="56"/>
      <c r="JOK401" s="56"/>
      <c r="JOL401" s="56"/>
      <c r="JOM401" s="56"/>
      <c r="JON401" s="56"/>
      <c r="JOO401" s="56"/>
      <c r="JOP401" s="56"/>
      <c r="JOQ401" s="56"/>
      <c r="JOR401" s="56"/>
      <c r="JOS401" s="56"/>
      <c r="JOT401" s="56"/>
      <c r="JOU401" s="56"/>
      <c r="JOV401" s="56"/>
      <c r="JOW401" s="56"/>
      <c r="JOX401" s="56"/>
      <c r="JOY401" s="56"/>
      <c r="JOZ401" s="56"/>
      <c r="JPA401" s="56"/>
      <c r="JPB401" s="56"/>
      <c r="JPC401" s="56"/>
      <c r="JPD401" s="56"/>
      <c r="JPE401" s="56"/>
      <c r="JPF401" s="56"/>
      <c r="JPG401" s="56"/>
      <c r="JPH401" s="56"/>
      <c r="JPI401" s="56"/>
      <c r="JPJ401" s="56"/>
      <c r="JPK401" s="56"/>
      <c r="JPL401" s="56"/>
      <c r="JPM401" s="56"/>
      <c r="JPN401" s="56"/>
      <c r="JPO401" s="56"/>
      <c r="JPP401" s="56"/>
      <c r="JPQ401" s="56"/>
      <c r="JPR401" s="56"/>
      <c r="JPS401" s="56"/>
      <c r="JPT401" s="56"/>
      <c r="JPU401" s="56"/>
      <c r="JPV401" s="56"/>
      <c r="JPW401" s="56"/>
      <c r="JPX401" s="56"/>
      <c r="JPY401" s="56"/>
      <c r="JPZ401" s="56"/>
      <c r="JQA401" s="56"/>
      <c r="JQB401" s="56"/>
      <c r="JQC401" s="56"/>
      <c r="JQD401" s="56"/>
      <c r="JQE401" s="56"/>
      <c r="JQF401" s="56"/>
      <c r="JQG401" s="56"/>
      <c r="JQH401" s="56"/>
      <c r="JQI401" s="56"/>
      <c r="JQJ401" s="56"/>
      <c r="JQK401" s="56"/>
      <c r="JQL401" s="56"/>
      <c r="JQM401" s="56"/>
      <c r="JQN401" s="56"/>
      <c r="JQO401" s="56"/>
      <c r="JQP401" s="56"/>
      <c r="JQQ401" s="56"/>
      <c r="JQR401" s="56"/>
      <c r="JQS401" s="56"/>
      <c r="JQT401" s="56"/>
      <c r="JQU401" s="56"/>
      <c r="JQV401" s="56"/>
      <c r="JQW401" s="56"/>
      <c r="JQX401" s="56"/>
      <c r="JQY401" s="56"/>
      <c r="JQZ401" s="56"/>
      <c r="JRA401" s="56"/>
      <c r="JRB401" s="56"/>
      <c r="JRC401" s="56"/>
      <c r="JRD401" s="56"/>
      <c r="JRE401" s="56"/>
      <c r="JRF401" s="56"/>
      <c r="JRG401" s="56"/>
      <c r="JRH401" s="56"/>
      <c r="JRI401" s="56"/>
      <c r="JRJ401" s="56"/>
      <c r="JRK401" s="56"/>
      <c r="JRL401" s="56"/>
      <c r="JRM401" s="56"/>
      <c r="JRN401" s="56"/>
      <c r="JRO401" s="56"/>
      <c r="JRP401" s="56"/>
      <c r="JRQ401" s="56"/>
      <c r="JRR401" s="56"/>
      <c r="JRS401" s="56"/>
      <c r="JRT401" s="56"/>
      <c r="JRU401" s="56"/>
      <c r="JRV401" s="56"/>
      <c r="JRW401" s="56"/>
      <c r="JRX401" s="56"/>
      <c r="JRY401" s="56"/>
      <c r="JRZ401" s="56"/>
      <c r="JSA401" s="56"/>
      <c r="JSB401" s="56"/>
      <c r="JSC401" s="56"/>
      <c r="JSD401" s="56"/>
      <c r="JSE401" s="56"/>
      <c r="JSF401" s="56"/>
      <c r="JSG401" s="56"/>
      <c r="JSH401" s="56"/>
      <c r="JSI401" s="56"/>
      <c r="JSJ401" s="56"/>
      <c r="JSK401" s="56"/>
      <c r="JSL401" s="56"/>
      <c r="JSM401" s="56"/>
      <c r="JSN401" s="56"/>
      <c r="JSO401" s="56"/>
      <c r="JSP401" s="56"/>
      <c r="JSQ401" s="56"/>
      <c r="JSR401" s="56"/>
      <c r="JSS401" s="56"/>
      <c r="JST401" s="56"/>
      <c r="JSU401" s="56"/>
      <c r="JSV401" s="56"/>
      <c r="JSW401" s="56"/>
      <c r="JSX401" s="56"/>
      <c r="JSY401" s="56"/>
      <c r="JSZ401" s="56"/>
      <c r="JTA401" s="56"/>
      <c r="JTB401" s="56"/>
      <c r="JTC401" s="56"/>
      <c r="JTD401" s="56"/>
      <c r="JTE401" s="56"/>
      <c r="JTF401" s="56"/>
      <c r="JTG401" s="56"/>
      <c r="JTH401" s="56"/>
      <c r="JTI401" s="56"/>
      <c r="JTJ401" s="56"/>
      <c r="JTK401" s="56"/>
      <c r="JTL401" s="56"/>
      <c r="JTM401" s="56"/>
      <c r="JTN401" s="56"/>
      <c r="JTO401" s="56"/>
      <c r="JTP401" s="56"/>
      <c r="JTQ401" s="56"/>
      <c r="JTR401" s="56"/>
      <c r="JTS401" s="56"/>
      <c r="JTT401" s="56"/>
      <c r="JTU401" s="56"/>
      <c r="JTV401" s="56"/>
      <c r="JTW401" s="56"/>
      <c r="JTX401" s="56"/>
      <c r="JTY401" s="56"/>
      <c r="JTZ401" s="56"/>
      <c r="JUA401" s="56"/>
      <c r="JUB401" s="56"/>
      <c r="JUC401" s="56"/>
      <c r="JUD401" s="56"/>
      <c r="JUE401" s="56"/>
      <c r="JUF401" s="56"/>
      <c r="JUG401" s="56"/>
      <c r="JUH401" s="56"/>
      <c r="JUI401" s="56"/>
      <c r="JUJ401" s="56"/>
      <c r="JUK401" s="56"/>
      <c r="JUL401" s="56"/>
      <c r="JUM401" s="56"/>
      <c r="JUN401" s="56"/>
      <c r="JUO401" s="56"/>
      <c r="JUP401" s="56"/>
      <c r="JUQ401" s="56"/>
      <c r="JUR401" s="56"/>
      <c r="JUS401" s="56"/>
      <c r="JUT401" s="56"/>
      <c r="JUU401" s="56"/>
      <c r="JUV401" s="56"/>
      <c r="JUW401" s="56"/>
      <c r="JUX401" s="56"/>
      <c r="JUY401" s="56"/>
      <c r="JUZ401" s="56"/>
      <c r="JVA401" s="56"/>
      <c r="JVB401" s="56"/>
      <c r="JVC401" s="56"/>
      <c r="JVD401" s="56"/>
      <c r="JVE401" s="56"/>
      <c r="JVF401" s="56"/>
      <c r="JVG401" s="56"/>
      <c r="JVH401" s="56"/>
      <c r="JVI401" s="56"/>
      <c r="JVJ401" s="56"/>
      <c r="JVK401" s="56"/>
      <c r="JVL401" s="56"/>
      <c r="JVM401" s="56"/>
      <c r="JVN401" s="56"/>
      <c r="JVO401" s="56"/>
      <c r="JVP401" s="56"/>
      <c r="JVQ401" s="56"/>
      <c r="JVR401" s="56"/>
      <c r="JVS401" s="56"/>
      <c r="JVT401" s="56"/>
      <c r="JVU401" s="56"/>
      <c r="JVV401" s="56"/>
      <c r="JVW401" s="56"/>
      <c r="JVX401" s="56"/>
      <c r="JVY401" s="56"/>
      <c r="JVZ401" s="56"/>
      <c r="JWA401" s="56"/>
      <c r="JWB401" s="56"/>
      <c r="JWC401" s="56"/>
      <c r="JWD401" s="56"/>
      <c r="JWE401" s="56"/>
      <c r="JWF401" s="56"/>
      <c r="JWG401" s="56"/>
      <c r="JWH401" s="56"/>
      <c r="JWI401" s="56"/>
      <c r="JWJ401" s="56"/>
      <c r="JWK401" s="56"/>
      <c r="JWL401" s="56"/>
      <c r="JWM401" s="56"/>
      <c r="JWN401" s="56"/>
      <c r="JWO401" s="56"/>
      <c r="JWP401" s="56"/>
      <c r="JWQ401" s="56"/>
      <c r="JWR401" s="56"/>
      <c r="JWS401" s="56"/>
      <c r="JWT401" s="56"/>
      <c r="JWU401" s="56"/>
      <c r="JWV401" s="56"/>
      <c r="JWW401" s="56"/>
      <c r="JWX401" s="56"/>
      <c r="JWY401" s="56"/>
      <c r="JWZ401" s="56"/>
      <c r="JXA401" s="56"/>
      <c r="JXB401" s="56"/>
      <c r="JXC401" s="56"/>
      <c r="JXD401" s="56"/>
      <c r="JXE401" s="56"/>
      <c r="JXF401" s="56"/>
      <c r="JXG401" s="56"/>
      <c r="JXH401" s="56"/>
      <c r="JXI401" s="56"/>
      <c r="JXJ401" s="56"/>
      <c r="JXK401" s="56"/>
      <c r="JXL401" s="56"/>
      <c r="JXM401" s="56"/>
      <c r="JXN401" s="56"/>
      <c r="JXO401" s="56"/>
      <c r="JXP401" s="56"/>
      <c r="JXQ401" s="56"/>
      <c r="JXR401" s="56"/>
      <c r="JXS401" s="56"/>
      <c r="JXT401" s="56"/>
      <c r="JXU401" s="56"/>
      <c r="JXV401" s="56"/>
      <c r="JXW401" s="56"/>
      <c r="JXX401" s="56"/>
      <c r="JXY401" s="56"/>
      <c r="JXZ401" s="56"/>
      <c r="JYA401" s="56"/>
      <c r="JYB401" s="56"/>
      <c r="JYC401" s="56"/>
      <c r="JYD401" s="56"/>
      <c r="JYE401" s="56"/>
      <c r="JYF401" s="56"/>
      <c r="JYG401" s="56"/>
      <c r="JYH401" s="56"/>
      <c r="JYI401" s="56"/>
      <c r="JYJ401" s="56"/>
      <c r="JYK401" s="56"/>
      <c r="JYL401" s="56"/>
      <c r="JYM401" s="56"/>
      <c r="JYN401" s="56"/>
      <c r="JYO401" s="56"/>
      <c r="JYP401" s="56"/>
      <c r="JYQ401" s="56"/>
      <c r="JYR401" s="56"/>
      <c r="JYS401" s="56"/>
      <c r="JYT401" s="56"/>
      <c r="JYU401" s="56"/>
      <c r="JYV401" s="56"/>
      <c r="JYW401" s="56"/>
      <c r="JYX401" s="56"/>
      <c r="JYY401" s="56"/>
      <c r="JYZ401" s="56"/>
      <c r="JZA401" s="56"/>
      <c r="JZB401" s="56"/>
      <c r="JZC401" s="56"/>
      <c r="JZD401" s="56"/>
      <c r="JZE401" s="56"/>
      <c r="JZF401" s="56"/>
      <c r="JZG401" s="56"/>
      <c r="JZH401" s="56"/>
      <c r="JZI401" s="56"/>
      <c r="JZJ401" s="56"/>
      <c r="JZK401" s="56"/>
      <c r="JZL401" s="56"/>
      <c r="JZM401" s="56"/>
      <c r="JZN401" s="56"/>
      <c r="JZO401" s="56"/>
      <c r="JZP401" s="56"/>
      <c r="JZQ401" s="56"/>
      <c r="JZR401" s="56"/>
      <c r="JZS401" s="56"/>
      <c r="JZT401" s="56"/>
      <c r="JZU401" s="56"/>
      <c r="JZV401" s="56"/>
      <c r="JZW401" s="56"/>
      <c r="JZX401" s="56"/>
      <c r="JZY401" s="56"/>
      <c r="JZZ401" s="56"/>
      <c r="KAA401" s="56"/>
      <c r="KAB401" s="56"/>
      <c r="KAC401" s="56"/>
      <c r="KAD401" s="56"/>
      <c r="KAE401" s="56"/>
      <c r="KAF401" s="56"/>
      <c r="KAG401" s="56"/>
      <c r="KAH401" s="56"/>
      <c r="KAI401" s="56"/>
      <c r="KAJ401" s="56"/>
      <c r="KAK401" s="56"/>
      <c r="KAL401" s="56"/>
      <c r="KAM401" s="56"/>
      <c r="KAN401" s="56"/>
      <c r="KAO401" s="56"/>
      <c r="KAP401" s="56"/>
      <c r="KAQ401" s="56"/>
      <c r="KAR401" s="56"/>
      <c r="KAS401" s="56"/>
      <c r="KAT401" s="56"/>
      <c r="KAU401" s="56"/>
      <c r="KAV401" s="56"/>
      <c r="KAW401" s="56"/>
      <c r="KAX401" s="56"/>
      <c r="KAY401" s="56"/>
      <c r="KAZ401" s="56"/>
      <c r="KBA401" s="56"/>
      <c r="KBB401" s="56"/>
      <c r="KBC401" s="56"/>
      <c r="KBD401" s="56"/>
      <c r="KBE401" s="56"/>
      <c r="KBF401" s="56"/>
      <c r="KBG401" s="56"/>
      <c r="KBH401" s="56"/>
      <c r="KBI401" s="56"/>
      <c r="KBJ401" s="56"/>
      <c r="KBK401" s="56"/>
      <c r="KBL401" s="56"/>
      <c r="KBM401" s="56"/>
      <c r="KBN401" s="56"/>
      <c r="KBO401" s="56"/>
      <c r="KBP401" s="56"/>
      <c r="KBQ401" s="56"/>
      <c r="KBR401" s="56"/>
      <c r="KBS401" s="56"/>
      <c r="KBT401" s="56"/>
      <c r="KBU401" s="56"/>
      <c r="KBV401" s="56"/>
      <c r="KBW401" s="56"/>
      <c r="KBX401" s="56"/>
      <c r="KBY401" s="56"/>
      <c r="KBZ401" s="56"/>
      <c r="KCA401" s="56"/>
      <c r="KCB401" s="56"/>
      <c r="KCC401" s="56"/>
      <c r="KCD401" s="56"/>
      <c r="KCE401" s="56"/>
      <c r="KCF401" s="56"/>
      <c r="KCG401" s="56"/>
      <c r="KCH401" s="56"/>
      <c r="KCI401" s="56"/>
      <c r="KCJ401" s="56"/>
      <c r="KCK401" s="56"/>
      <c r="KCL401" s="56"/>
      <c r="KCM401" s="56"/>
      <c r="KCN401" s="56"/>
      <c r="KCO401" s="56"/>
      <c r="KCP401" s="56"/>
      <c r="KCQ401" s="56"/>
      <c r="KCR401" s="56"/>
      <c r="KCS401" s="56"/>
      <c r="KCT401" s="56"/>
      <c r="KCU401" s="56"/>
      <c r="KCV401" s="56"/>
      <c r="KCW401" s="56"/>
      <c r="KCX401" s="56"/>
      <c r="KCY401" s="56"/>
      <c r="KCZ401" s="56"/>
      <c r="KDA401" s="56"/>
      <c r="KDB401" s="56"/>
      <c r="KDC401" s="56"/>
      <c r="KDD401" s="56"/>
      <c r="KDE401" s="56"/>
      <c r="KDF401" s="56"/>
      <c r="KDG401" s="56"/>
      <c r="KDH401" s="56"/>
      <c r="KDI401" s="56"/>
      <c r="KDJ401" s="56"/>
      <c r="KDK401" s="56"/>
      <c r="KDL401" s="56"/>
      <c r="KDM401" s="56"/>
      <c r="KDN401" s="56"/>
      <c r="KDO401" s="56"/>
      <c r="KDP401" s="56"/>
      <c r="KDQ401" s="56"/>
      <c r="KDR401" s="56"/>
      <c r="KDS401" s="56"/>
      <c r="KDT401" s="56"/>
      <c r="KDU401" s="56"/>
      <c r="KDV401" s="56"/>
      <c r="KDW401" s="56"/>
      <c r="KDX401" s="56"/>
      <c r="KDY401" s="56"/>
      <c r="KDZ401" s="56"/>
      <c r="KEA401" s="56"/>
      <c r="KEB401" s="56"/>
      <c r="KEC401" s="56"/>
      <c r="KED401" s="56"/>
      <c r="KEE401" s="56"/>
      <c r="KEF401" s="56"/>
      <c r="KEG401" s="56"/>
      <c r="KEH401" s="56"/>
      <c r="KEI401" s="56"/>
      <c r="KEJ401" s="56"/>
      <c r="KEK401" s="56"/>
      <c r="KEL401" s="56"/>
      <c r="KEM401" s="56"/>
      <c r="KEN401" s="56"/>
      <c r="KEO401" s="56"/>
      <c r="KEP401" s="56"/>
      <c r="KEQ401" s="56"/>
      <c r="KER401" s="56"/>
      <c r="KES401" s="56"/>
      <c r="KET401" s="56"/>
      <c r="KEU401" s="56"/>
      <c r="KEV401" s="56"/>
      <c r="KEW401" s="56"/>
      <c r="KEX401" s="56"/>
      <c r="KEY401" s="56"/>
      <c r="KEZ401" s="56"/>
      <c r="KFA401" s="56"/>
      <c r="KFB401" s="56"/>
      <c r="KFC401" s="56"/>
      <c r="KFD401" s="56"/>
      <c r="KFE401" s="56"/>
      <c r="KFF401" s="56"/>
      <c r="KFG401" s="56"/>
      <c r="KFH401" s="56"/>
      <c r="KFI401" s="56"/>
      <c r="KFJ401" s="56"/>
      <c r="KFK401" s="56"/>
      <c r="KFL401" s="56"/>
      <c r="KFM401" s="56"/>
      <c r="KFN401" s="56"/>
      <c r="KFO401" s="56"/>
      <c r="KFP401" s="56"/>
      <c r="KFQ401" s="56"/>
      <c r="KFR401" s="56"/>
      <c r="KFS401" s="56"/>
      <c r="KFT401" s="56"/>
      <c r="KFU401" s="56"/>
      <c r="KFV401" s="56"/>
      <c r="KFW401" s="56"/>
      <c r="KFX401" s="56"/>
      <c r="KFY401" s="56"/>
      <c r="KFZ401" s="56"/>
      <c r="KGA401" s="56"/>
      <c r="KGB401" s="56"/>
      <c r="KGC401" s="56"/>
      <c r="KGD401" s="56"/>
      <c r="KGE401" s="56"/>
      <c r="KGF401" s="56"/>
      <c r="KGG401" s="56"/>
      <c r="KGH401" s="56"/>
      <c r="KGI401" s="56"/>
      <c r="KGJ401" s="56"/>
      <c r="KGK401" s="56"/>
      <c r="KGL401" s="56"/>
      <c r="KGM401" s="56"/>
      <c r="KGN401" s="56"/>
      <c r="KGO401" s="56"/>
      <c r="KGP401" s="56"/>
      <c r="KGQ401" s="56"/>
      <c r="KGR401" s="56"/>
      <c r="KGS401" s="56"/>
      <c r="KGT401" s="56"/>
      <c r="KGU401" s="56"/>
      <c r="KGV401" s="56"/>
      <c r="KGW401" s="56"/>
      <c r="KGX401" s="56"/>
      <c r="KGY401" s="56"/>
      <c r="KGZ401" s="56"/>
      <c r="KHA401" s="56"/>
      <c r="KHB401" s="56"/>
      <c r="KHC401" s="56"/>
      <c r="KHD401" s="56"/>
      <c r="KHE401" s="56"/>
      <c r="KHF401" s="56"/>
      <c r="KHG401" s="56"/>
      <c r="KHH401" s="56"/>
      <c r="KHI401" s="56"/>
      <c r="KHJ401" s="56"/>
      <c r="KHK401" s="56"/>
      <c r="KHL401" s="56"/>
      <c r="KHM401" s="56"/>
      <c r="KHN401" s="56"/>
      <c r="KHO401" s="56"/>
      <c r="KHP401" s="56"/>
      <c r="KHQ401" s="56"/>
      <c r="KHR401" s="56"/>
      <c r="KHS401" s="56"/>
      <c r="KHT401" s="56"/>
      <c r="KHU401" s="56"/>
      <c r="KHV401" s="56"/>
      <c r="KHW401" s="56"/>
      <c r="KHX401" s="56"/>
      <c r="KHY401" s="56"/>
      <c r="KHZ401" s="56"/>
      <c r="KIA401" s="56"/>
      <c r="KIB401" s="56"/>
      <c r="KIC401" s="56"/>
      <c r="KID401" s="56"/>
      <c r="KIE401" s="56"/>
      <c r="KIF401" s="56"/>
      <c r="KIG401" s="56"/>
      <c r="KIH401" s="56"/>
      <c r="KII401" s="56"/>
      <c r="KIJ401" s="56"/>
      <c r="KIK401" s="56"/>
      <c r="KIL401" s="56"/>
      <c r="KIM401" s="56"/>
      <c r="KIN401" s="56"/>
      <c r="KIO401" s="56"/>
      <c r="KIP401" s="56"/>
      <c r="KIQ401" s="56"/>
      <c r="KIR401" s="56"/>
      <c r="KIS401" s="56"/>
      <c r="KIT401" s="56"/>
      <c r="KIU401" s="56"/>
      <c r="KIV401" s="56"/>
      <c r="KIW401" s="56"/>
      <c r="KIX401" s="56"/>
      <c r="KIY401" s="56"/>
      <c r="KIZ401" s="56"/>
      <c r="KJA401" s="56"/>
      <c r="KJB401" s="56"/>
      <c r="KJC401" s="56"/>
      <c r="KJD401" s="56"/>
      <c r="KJE401" s="56"/>
      <c r="KJF401" s="56"/>
      <c r="KJG401" s="56"/>
      <c r="KJH401" s="56"/>
      <c r="KJI401" s="56"/>
      <c r="KJJ401" s="56"/>
      <c r="KJK401" s="56"/>
      <c r="KJL401" s="56"/>
      <c r="KJM401" s="56"/>
      <c r="KJN401" s="56"/>
      <c r="KJO401" s="56"/>
      <c r="KJP401" s="56"/>
      <c r="KJQ401" s="56"/>
      <c r="KJR401" s="56"/>
      <c r="KJS401" s="56"/>
      <c r="KJT401" s="56"/>
      <c r="KJU401" s="56"/>
      <c r="KJV401" s="56"/>
      <c r="KJW401" s="56"/>
      <c r="KJX401" s="56"/>
      <c r="KJY401" s="56"/>
      <c r="KJZ401" s="56"/>
      <c r="KKA401" s="56"/>
      <c r="KKB401" s="56"/>
      <c r="KKC401" s="56"/>
      <c r="KKD401" s="56"/>
      <c r="KKE401" s="56"/>
      <c r="KKF401" s="56"/>
      <c r="KKG401" s="56"/>
      <c r="KKH401" s="56"/>
      <c r="KKI401" s="56"/>
      <c r="KKJ401" s="56"/>
      <c r="KKK401" s="56"/>
      <c r="KKL401" s="56"/>
      <c r="KKM401" s="56"/>
      <c r="KKN401" s="56"/>
      <c r="KKO401" s="56"/>
      <c r="KKP401" s="56"/>
      <c r="KKQ401" s="56"/>
      <c r="KKR401" s="56"/>
      <c r="KKS401" s="56"/>
      <c r="KKT401" s="56"/>
      <c r="KKU401" s="56"/>
      <c r="KKV401" s="56"/>
      <c r="KKW401" s="56"/>
      <c r="KKX401" s="56"/>
      <c r="KKY401" s="56"/>
      <c r="KKZ401" s="56"/>
      <c r="KLA401" s="56"/>
      <c r="KLB401" s="56"/>
      <c r="KLC401" s="56"/>
      <c r="KLD401" s="56"/>
      <c r="KLE401" s="56"/>
      <c r="KLF401" s="56"/>
      <c r="KLG401" s="56"/>
      <c r="KLH401" s="56"/>
      <c r="KLI401" s="56"/>
      <c r="KLJ401" s="56"/>
      <c r="KLK401" s="56"/>
      <c r="KLL401" s="56"/>
      <c r="KLM401" s="56"/>
      <c r="KLN401" s="56"/>
      <c r="KLO401" s="56"/>
      <c r="KLP401" s="56"/>
      <c r="KLQ401" s="56"/>
      <c r="KLR401" s="56"/>
      <c r="KLS401" s="56"/>
      <c r="KLT401" s="56"/>
      <c r="KLU401" s="56"/>
      <c r="KLV401" s="56"/>
      <c r="KLW401" s="56"/>
      <c r="KLX401" s="56"/>
      <c r="KLY401" s="56"/>
      <c r="KLZ401" s="56"/>
      <c r="KMA401" s="56"/>
      <c r="KMB401" s="56"/>
      <c r="KMC401" s="56"/>
      <c r="KMD401" s="56"/>
      <c r="KME401" s="56"/>
      <c r="KMF401" s="56"/>
      <c r="KMG401" s="56"/>
      <c r="KMH401" s="56"/>
      <c r="KMI401" s="56"/>
      <c r="KMJ401" s="56"/>
      <c r="KMK401" s="56"/>
      <c r="KML401" s="56"/>
      <c r="KMM401" s="56"/>
      <c r="KMN401" s="56"/>
      <c r="KMO401" s="56"/>
      <c r="KMP401" s="56"/>
      <c r="KMQ401" s="56"/>
      <c r="KMR401" s="56"/>
      <c r="KMS401" s="56"/>
      <c r="KMT401" s="56"/>
      <c r="KMU401" s="56"/>
      <c r="KMV401" s="56"/>
      <c r="KMW401" s="56"/>
      <c r="KMX401" s="56"/>
      <c r="KMY401" s="56"/>
      <c r="KMZ401" s="56"/>
      <c r="KNA401" s="56"/>
      <c r="KNB401" s="56"/>
      <c r="KNC401" s="56"/>
      <c r="KND401" s="56"/>
      <c r="KNE401" s="56"/>
      <c r="KNF401" s="56"/>
      <c r="KNG401" s="56"/>
      <c r="KNH401" s="56"/>
      <c r="KNI401" s="56"/>
      <c r="KNJ401" s="56"/>
      <c r="KNK401" s="56"/>
      <c r="KNL401" s="56"/>
      <c r="KNM401" s="56"/>
      <c r="KNN401" s="56"/>
      <c r="KNO401" s="56"/>
      <c r="KNP401" s="56"/>
      <c r="KNQ401" s="56"/>
      <c r="KNR401" s="56"/>
      <c r="KNS401" s="56"/>
      <c r="KNT401" s="56"/>
      <c r="KNU401" s="56"/>
      <c r="KNV401" s="56"/>
      <c r="KNW401" s="56"/>
      <c r="KNX401" s="56"/>
      <c r="KNY401" s="56"/>
      <c r="KNZ401" s="56"/>
      <c r="KOA401" s="56"/>
      <c r="KOB401" s="56"/>
      <c r="KOC401" s="56"/>
      <c r="KOD401" s="56"/>
      <c r="KOE401" s="56"/>
      <c r="KOF401" s="56"/>
      <c r="KOG401" s="56"/>
      <c r="KOH401" s="56"/>
      <c r="KOI401" s="56"/>
      <c r="KOJ401" s="56"/>
      <c r="KOK401" s="56"/>
      <c r="KOL401" s="56"/>
      <c r="KOM401" s="56"/>
      <c r="KON401" s="56"/>
      <c r="KOO401" s="56"/>
      <c r="KOP401" s="56"/>
      <c r="KOQ401" s="56"/>
      <c r="KOR401" s="56"/>
      <c r="KOS401" s="56"/>
      <c r="KOT401" s="56"/>
      <c r="KOU401" s="56"/>
      <c r="KOV401" s="56"/>
      <c r="KOW401" s="56"/>
      <c r="KOX401" s="56"/>
      <c r="KOY401" s="56"/>
      <c r="KOZ401" s="56"/>
      <c r="KPA401" s="56"/>
      <c r="KPB401" s="56"/>
      <c r="KPC401" s="56"/>
      <c r="KPD401" s="56"/>
      <c r="KPE401" s="56"/>
      <c r="KPF401" s="56"/>
      <c r="KPG401" s="56"/>
      <c r="KPH401" s="56"/>
      <c r="KPI401" s="56"/>
      <c r="KPJ401" s="56"/>
      <c r="KPK401" s="56"/>
      <c r="KPL401" s="56"/>
      <c r="KPM401" s="56"/>
      <c r="KPN401" s="56"/>
      <c r="KPO401" s="56"/>
      <c r="KPP401" s="56"/>
      <c r="KPQ401" s="56"/>
      <c r="KPR401" s="56"/>
      <c r="KPS401" s="56"/>
      <c r="KPT401" s="56"/>
      <c r="KPU401" s="56"/>
      <c r="KPV401" s="56"/>
      <c r="KPW401" s="56"/>
      <c r="KPX401" s="56"/>
      <c r="KPY401" s="56"/>
      <c r="KPZ401" s="56"/>
      <c r="KQA401" s="56"/>
      <c r="KQB401" s="56"/>
      <c r="KQC401" s="56"/>
      <c r="KQD401" s="56"/>
      <c r="KQE401" s="56"/>
      <c r="KQF401" s="56"/>
      <c r="KQG401" s="56"/>
      <c r="KQH401" s="56"/>
      <c r="KQI401" s="56"/>
      <c r="KQJ401" s="56"/>
      <c r="KQK401" s="56"/>
      <c r="KQL401" s="56"/>
      <c r="KQM401" s="56"/>
      <c r="KQN401" s="56"/>
      <c r="KQO401" s="56"/>
      <c r="KQP401" s="56"/>
      <c r="KQQ401" s="56"/>
      <c r="KQR401" s="56"/>
      <c r="KQS401" s="56"/>
      <c r="KQT401" s="56"/>
      <c r="KQU401" s="56"/>
      <c r="KQV401" s="56"/>
      <c r="KQW401" s="56"/>
      <c r="KQX401" s="56"/>
      <c r="KQY401" s="56"/>
      <c r="KQZ401" s="56"/>
      <c r="KRA401" s="56"/>
      <c r="KRB401" s="56"/>
      <c r="KRC401" s="56"/>
      <c r="KRD401" s="56"/>
      <c r="KRE401" s="56"/>
      <c r="KRF401" s="56"/>
      <c r="KRG401" s="56"/>
      <c r="KRH401" s="56"/>
      <c r="KRI401" s="56"/>
      <c r="KRJ401" s="56"/>
      <c r="KRK401" s="56"/>
      <c r="KRL401" s="56"/>
      <c r="KRM401" s="56"/>
      <c r="KRN401" s="56"/>
      <c r="KRO401" s="56"/>
      <c r="KRP401" s="56"/>
      <c r="KRQ401" s="56"/>
      <c r="KRR401" s="56"/>
      <c r="KRS401" s="56"/>
      <c r="KRT401" s="56"/>
      <c r="KRU401" s="56"/>
      <c r="KRV401" s="56"/>
      <c r="KRW401" s="56"/>
      <c r="KRX401" s="56"/>
      <c r="KRY401" s="56"/>
      <c r="KRZ401" s="56"/>
      <c r="KSA401" s="56"/>
      <c r="KSB401" s="56"/>
      <c r="KSC401" s="56"/>
      <c r="KSD401" s="56"/>
      <c r="KSE401" s="56"/>
      <c r="KSF401" s="56"/>
      <c r="KSG401" s="56"/>
      <c r="KSH401" s="56"/>
      <c r="KSI401" s="56"/>
      <c r="KSJ401" s="56"/>
      <c r="KSK401" s="56"/>
      <c r="KSL401" s="56"/>
      <c r="KSM401" s="56"/>
      <c r="KSN401" s="56"/>
      <c r="KSO401" s="56"/>
      <c r="KSP401" s="56"/>
      <c r="KSQ401" s="56"/>
      <c r="KSR401" s="56"/>
      <c r="KSS401" s="56"/>
      <c r="KST401" s="56"/>
      <c r="KSU401" s="56"/>
      <c r="KSV401" s="56"/>
      <c r="KSW401" s="56"/>
      <c r="KSX401" s="56"/>
      <c r="KSY401" s="56"/>
      <c r="KSZ401" s="56"/>
      <c r="KTA401" s="56"/>
      <c r="KTB401" s="56"/>
      <c r="KTC401" s="56"/>
      <c r="KTD401" s="56"/>
      <c r="KTE401" s="56"/>
      <c r="KTF401" s="56"/>
      <c r="KTG401" s="56"/>
      <c r="KTH401" s="56"/>
      <c r="KTI401" s="56"/>
      <c r="KTJ401" s="56"/>
      <c r="KTK401" s="56"/>
      <c r="KTL401" s="56"/>
      <c r="KTM401" s="56"/>
      <c r="KTN401" s="56"/>
      <c r="KTO401" s="56"/>
      <c r="KTP401" s="56"/>
      <c r="KTQ401" s="56"/>
      <c r="KTR401" s="56"/>
      <c r="KTS401" s="56"/>
      <c r="KTT401" s="56"/>
      <c r="KTU401" s="56"/>
      <c r="KTV401" s="56"/>
      <c r="KTW401" s="56"/>
      <c r="KTX401" s="56"/>
      <c r="KTY401" s="56"/>
      <c r="KTZ401" s="56"/>
      <c r="KUA401" s="56"/>
      <c r="KUB401" s="56"/>
      <c r="KUC401" s="56"/>
      <c r="KUD401" s="56"/>
      <c r="KUE401" s="56"/>
      <c r="KUF401" s="56"/>
      <c r="KUG401" s="56"/>
      <c r="KUH401" s="56"/>
      <c r="KUI401" s="56"/>
      <c r="KUJ401" s="56"/>
      <c r="KUK401" s="56"/>
      <c r="KUL401" s="56"/>
      <c r="KUM401" s="56"/>
      <c r="KUN401" s="56"/>
      <c r="KUO401" s="56"/>
      <c r="KUP401" s="56"/>
      <c r="KUQ401" s="56"/>
      <c r="KUR401" s="56"/>
      <c r="KUS401" s="56"/>
      <c r="KUT401" s="56"/>
      <c r="KUU401" s="56"/>
      <c r="KUV401" s="56"/>
      <c r="KUW401" s="56"/>
      <c r="KUX401" s="56"/>
      <c r="KUY401" s="56"/>
      <c r="KUZ401" s="56"/>
      <c r="KVA401" s="56"/>
      <c r="KVB401" s="56"/>
      <c r="KVC401" s="56"/>
      <c r="KVD401" s="56"/>
      <c r="KVE401" s="56"/>
      <c r="KVF401" s="56"/>
      <c r="KVG401" s="56"/>
      <c r="KVH401" s="56"/>
      <c r="KVI401" s="56"/>
      <c r="KVJ401" s="56"/>
      <c r="KVK401" s="56"/>
      <c r="KVL401" s="56"/>
      <c r="KVM401" s="56"/>
      <c r="KVN401" s="56"/>
      <c r="KVO401" s="56"/>
      <c r="KVP401" s="56"/>
      <c r="KVQ401" s="56"/>
      <c r="KVR401" s="56"/>
      <c r="KVS401" s="56"/>
      <c r="KVT401" s="56"/>
      <c r="KVU401" s="56"/>
      <c r="KVV401" s="56"/>
      <c r="KVW401" s="56"/>
      <c r="KVX401" s="56"/>
      <c r="KVY401" s="56"/>
      <c r="KVZ401" s="56"/>
      <c r="KWA401" s="56"/>
      <c r="KWB401" s="56"/>
      <c r="KWC401" s="56"/>
      <c r="KWD401" s="56"/>
      <c r="KWE401" s="56"/>
      <c r="KWF401" s="56"/>
      <c r="KWG401" s="56"/>
      <c r="KWH401" s="56"/>
      <c r="KWI401" s="56"/>
      <c r="KWJ401" s="56"/>
      <c r="KWK401" s="56"/>
      <c r="KWL401" s="56"/>
      <c r="KWM401" s="56"/>
      <c r="KWN401" s="56"/>
      <c r="KWO401" s="56"/>
      <c r="KWP401" s="56"/>
      <c r="KWQ401" s="56"/>
      <c r="KWR401" s="56"/>
      <c r="KWS401" s="56"/>
      <c r="KWT401" s="56"/>
      <c r="KWU401" s="56"/>
      <c r="KWV401" s="56"/>
      <c r="KWW401" s="56"/>
      <c r="KWX401" s="56"/>
      <c r="KWY401" s="56"/>
      <c r="KWZ401" s="56"/>
      <c r="KXA401" s="56"/>
      <c r="KXB401" s="56"/>
      <c r="KXC401" s="56"/>
      <c r="KXD401" s="56"/>
      <c r="KXE401" s="56"/>
      <c r="KXF401" s="56"/>
      <c r="KXG401" s="56"/>
      <c r="KXH401" s="56"/>
      <c r="KXI401" s="56"/>
      <c r="KXJ401" s="56"/>
      <c r="KXK401" s="56"/>
      <c r="KXL401" s="56"/>
      <c r="KXM401" s="56"/>
      <c r="KXN401" s="56"/>
      <c r="KXO401" s="56"/>
      <c r="KXP401" s="56"/>
      <c r="KXQ401" s="56"/>
      <c r="KXR401" s="56"/>
      <c r="KXS401" s="56"/>
      <c r="KXT401" s="56"/>
      <c r="KXU401" s="56"/>
      <c r="KXV401" s="56"/>
      <c r="KXW401" s="56"/>
      <c r="KXX401" s="56"/>
      <c r="KXY401" s="56"/>
      <c r="KXZ401" s="56"/>
      <c r="KYA401" s="56"/>
      <c r="KYB401" s="56"/>
      <c r="KYC401" s="56"/>
      <c r="KYD401" s="56"/>
      <c r="KYE401" s="56"/>
      <c r="KYF401" s="56"/>
      <c r="KYG401" s="56"/>
      <c r="KYH401" s="56"/>
      <c r="KYI401" s="56"/>
      <c r="KYJ401" s="56"/>
      <c r="KYK401" s="56"/>
      <c r="KYL401" s="56"/>
      <c r="KYM401" s="56"/>
      <c r="KYN401" s="56"/>
      <c r="KYO401" s="56"/>
      <c r="KYP401" s="56"/>
      <c r="KYQ401" s="56"/>
      <c r="KYR401" s="56"/>
      <c r="KYS401" s="56"/>
      <c r="KYT401" s="56"/>
      <c r="KYU401" s="56"/>
      <c r="KYV401" s="56"/>
      <c r="KYW401" s="56"/>
      <c r="KYX401" s="56"/>
      <c r="KYY401" s="56"/>
      <c r="KYZ401" s="56"/>
      <c r="KZA401" s="56"/>
      <c r="KZB401" s="56"/>
      <c r="KZC401" s="56"/>
      <c r="KZD401" s="56"/>
      <c r="KZE401" s="56"/>
      <c r="KZF401" s="56"/>
      <c r="KZG401" s="56"/>
      <c r="KZH401" s="56"/>
      <c r="KZI401" s="56"/>
      <c r="KZJ401" s="56"/>
      <c r="KZK401" s="56"/>
      <c r="KZL401" s="56"/>
      <c r="KZM401" s="56"/>
      <c r="KZN401" s="56"/>
      <c r="KZO401" s="56"/>
      <c r="KZP401" s="56"/>
      <c r="KZQ401" s="56"/>
      <c r="KZR401" s="56"/>
      <c r="KZS401" s="56"/>
      <c r="KZT401" s="56"/>
      <c r="KZU401" s="56"/>
      <c r="KZV401" s="56"/>
      <c r="KZW401" s="56"/>
      <c r="KZX401" s="56"/>
      <c r="KZY401" s="56"/>
      <c r="KZZ401" s="56"/>
      <c r="LAA401" s="56"/>
      <c r="LAB401" s="56"/>
      <c r="LAC401" s="56"/>
      <c r="LAD401" s="56"/>
      <c r="LAE401" s="56"/>
      <c r="LAF401" s="56"/>
      <c r="LAG401" s="56"/>
      <c r="LAH401" s="56"/>
      <c r="LAI401" s="56"/>
      <c r="LAJ401" s="56"/>
      <c r="LAK401" s="56"/>
      <c r="LAL401" s="56"/>
      <c r="LAM401" s="56"/>
      <c r="LAN401" s="56"/>
      <c r="LAO401" s="56"/>
      <c r="LAP401" s="56"/>
      <c r="LAQ401" s="56"/>
      <c r="LAR401" s="56"/>
      <c r="LAS401" s="56"/>
      <c r="LAT401" s="56"/>
      <c r="LAU401" s="56"/>
      <c r="LAV401" s="56"/>
      <c r="LAW401" s="56"/>
      <c r="LAX401" s="56"/>
      <c r="LAY401" s="56"/>
      <c r="LAZ401" s="56"/>
      <c r="LBA401" s="56"/>
      <c r="LBB401" s="56"/>
      <c r="LBC401" s="56"/>
      <c r="LBD401" s="56"/>
      <c r="LBE401" s="56"/>
      <c r="LBF401" s="56"/>
      <c r="LBG401" s="56"/>
      <c r="LBH401" s="56"/>
      <c r="LBI401" s="56"/>
      <c r="LBJ401" s="56"/>
      <c r="LBK401" s="56"/>
      <c r="LBL401" s="56"/>
      <c r="LBM401" s="56"/>
      <c r="LBN401" s="56"/>
      <c r="LBO401" s="56"/>
      <c r="LBP401" s="56"/>
      <c r="LBQ401" s="56"/>
      <c r="LBR401" s="56"/>
      <c r="LBS401" s="56"/>
      <c r="LBT401" s="56"/>
      <c r="LBU401" s="56"/>
      <c r="LBV401" s="56"/>
      <c r="LBW401" s="56"/>
      <c r="LBX401" s="56"/>
      <c r="LBY401" s="56"/>
      <c r="LBZ401" s="56"/>
      <c r="LCA401" s="56"/>
      <c r="LCB401" s="56"/>
      <c r="LCC401" s="56"/>
      <c r="LCD401" s="56"/>
      <c r="LCE401" s="56"/>
      <c r="LCF401" s="56"/>
      <c r="LCG401" s="56"/>
      <c r="LCH401" s="56"/>
      <c r="LCI401" s="56"/>
      <c r="LCJ401" s="56"/>
      <c r="LCK401" s="56"/>
      <c r="LCL401" s="56"/>
      <c r="LCM401" s="56"/>
      <c r="LCN401" s="56"/>
      <c r="LCO401" s="56"/>
      <c r="LCP401" s="56"/>
      <c r="LCQ401" s="56"/>
      <c r="LCR401" s="56"/>
      <c r="LCS401" s="56"/>
      <c r="LCT401" s="56"/>
      <c r="LCU401" s="56"/>
      <c r="LCV401" s="56"/>
      <c r="LCW401" s="56"/>
      <c r="LCX401" s="56"/>
      <c r="LCY401" s="56"/>
      <c r="LCZ401" s="56"/>
      <c r="LDA401" s="56"/>
      <c r="LDB401" s="56"/>
      <c r="LDC401" s="56"/>
      <c r="LDD401" s="56"/>
      <c r="LDE401" s="56"/>
      <c r="LDF401" s="56"/>
      <c r="LDG401" s="56"/>
      <c r="LDH401" s="56"/>
      <c r="LDI401" s="56"/>
      <c r="LDJ401" s="56"/>
      <c r="LDK401" s="56"/>
      <c r="LDL401" s="56"/>
      <c r="LDM401" s="56"/>
      <c r="LDN401" s="56"/>
      <c r="LDO401" s="56"/>
      <c r="LDP401" s="56"/>
      <c r="LDQ401" s="56"/>
      <c r="LDR401" s="56"/>
      <c r="LDS401" s="56"/>
      <c r="LDT401" s="56"/>
      <c r="LDU401" s="56"/>
      <c r="LDV401" s="56"/>
      <c r="LDW401" s="56"/>
      <c r="LDX401" s="56"/>
      <c r="LDY401" s="56"/>
      <c r="LDZ401" s="56"/>
      <c r="LEA401" s="56"/>
      <c r="LEB401" s="56"/>
      <c r="LEC401" s="56"/>
      <c r="LED401" s="56"/>
      <c r="LEE401" s="56"/>
      <c r="LEF401" s="56"/>
      <c r="LEG401" s="56"/>
      <c r="LEH401" s="56"/>
      <c r="LEI401" s="56"/>
      <c r="LEJ401" s="56"/>
      <c r="LEK401" s="56"/>
      <c r="LEL401" s="56"/>
      <c r="LEM401" s="56"/>
      <c r="LEN401" s="56"/>
      <c r="LEO401" s="56"/>
      <c r="LEP401" s="56"/>
      <c r="LEQ401" s="56"/>
      <c r="LER401" s="56"/>
      <c r="LES401" s="56"/>
      <c r="LET401" s="56"/>
      <c r="LEU401" s="56"/>
      <c r="LEV401" s="56"/>
      <c r="LEW401" s="56"/>
      <c r="LEX401" s="56"/>
      <c r="LEY401" s="56"/>
      <c r="LEZ401" s="56"/>
      <c r="LFA401" s="56"/>
      <c r="LFB401" s="56"/>
      <c r="LFC401" s="56"/>
      <c r="LFD401" s="56"/>
      <c r="LFE401" s="56"/>
      <c r="LFF401" s="56"/>
      <c r="LFG401" s="56"/>
      <c r="LFH401" s="56"/>
      <c r="LFI401" s="56"/>
      <c r="LFJ401" s="56"/>
      <c r="LFK401" s="56"/>
      <c r="LFL401" s="56"/>
      <c r="LFM401" s="56"/>
      <c r="LFN401" s="56"/>
      <c r="LFO401" s="56"/>
      <c r="LFP401" s="56"/>
      <c r="LFQ401" s="56"/>
      <c r="LFR401" s="56"/>
      <c r="LFS401" s="56"/>
      <c r="LFT401" s="56"/>
      <c r="LFU401" s="56"/>
      <c r="LFV401" s="56"/>
      <c r="LFW401" s="56"/>
      <c r="LFX401" s="56"/>
      <c r="LFY401" s="56"/>
      <c r="LFZ401" s="56"/>
      <c r="LGA401" s="56"/>
      <c r="LGB401" s="56"/>
      <c r="LGC401" s="56"/>
      <c r="LGD401" s="56"/>
      <c r="LGE401" s="56"/>
      <c r="LGF401" s="56"/>
      <c r="LGG401" s="56"/>
      <c r="LGH401" s="56"/>
      <c r="LGI401" s="56"/>
      <c r="LGJ401" s="56"/>
      <c r="LGK401" s="56"/>
      <c r="LGL401" s="56"/>
      <c r="LGM401" s="56"/>
      <c r="LGN401" s="56"/>
      <c r="LGO401" s="56"/>
      <c r="LGP401" s="56"/>
      <c r="LGQ401" s="56"/>
      <c r="LGR401" s="56"/>
      <c r="LGS401" s="56"/>
      <c r="LGT401" s="56"/>
      <c r="LGU401" s="56"/>
      <c r="LGV401" s="56"/>
      <c r="LGW401" s="56"/>
      <c r="LGX401" s="56"/>
      <c r="LGY401" s="56"/>
      <c r="LGZ401" s="56"/>
      <c r="LHA401" s="56"/>
      <c r="LHB401" s="56"/>
      <c r="LHC401" s="56"/>
      <c r="LHD401" s="56"/>
      <c r="LHE401" s="56"/>
      <c r="LHF401" s="56"/>
      <c r="LHG401" s="56"/>
      <c r="LHH401" s="56"/>
      <c r="LHI401" s="56"/>
      <c r="LHJ401" s="56"/>
      <c r="LHK401" s="56"/>
      <c r="LHL401" s="56"/>
      <c r="LHM401" s="56"/>
      <c r="LHN401" s="56"/>
      <c r="LHO401" s="56"/>
      <c r="LHP401" s="56"/>
      <c r="LHQ401" s="56"/>
      <c r="LHR401" s="56"/>
      <c r="LHS401" s="56"/>
      <c r="LHT401" s="56"/>
      <c r="LHU401" s="56"/>
      <c r="LHV401" s="56"/>
      <c r="LHW401" s="56"/>
      <c r="LHX401" s="56"/>
      <c r="LHY401" s="56"/>
      <c r="LHZ401" s="56"/>
      <c r="LIA401" s="56"/>
      <c r="LIB401" s="56"/>
      <c r="LIC401" s="56"/>
      <c r="LID401" s="56"/>
      <c r="LIE401" s="56"/>
      <c r="LIF401" s="56"/>
      <c r="LIG401" s="56"/>
      <c r="LIH401" s="56"/>
      <c r="LII401" s="56"/>
      <c r="LIJ401" s="56"/>
      <c r="LIK401" s="56"/>
      <c r="LIL401" s="56"/>
      <c r="LIM401" s="56"/>
      <c r="LIN401" s="56"/>
      <c r="LIO401" s="56"/>
      <c r="LIP401" s="56"/>
      <c r="LIQ401" s="56"/>
      <c r="LIR401" s="56"/>
      <c r="LIS401" s="56"/>
      <c r="LIT401" s="56"/>
      <c r="LIU401" s="56"/>
      <c r="LIV401" s="56"/>
      <c r="LIW401" s="56"/>
      <c r="LIX401" s="56"/>
      <c r="LIY401" s="56"/>
      <c r="LIZ401" s="56"/>
      <c r="LJA401" s="56"/>
      <c r="LJB401" s="56"/>
      <c r="LJC401" s="56"/>
      <c r="LJD401" s="56"/>
      <c r="LJE401" s="56"/>
      <c r="LJF401" s="56"/>
      <c r="LJG401" s="56"/>
      <c r="LJH401" s="56"/>
      <c r="LJI401" s="56"/>
      <c r="LJJ401" s="56"/>
      <c r="LJK401" s="56"/>
      <c r="LJL401" s="56"/>
      <c r="LJM401" s="56"/>
      <c r="LJN401" s="56"/>
      <c r="LJO401" s="56"/>
      <c r="LJP401" s="56"/>
      <c r="LJQ401" s="56"/>
      <c r="LJR401" s="56"/>
      <c r="LJS401" s="56"/>
      <c r="LJT401" s="56"/>
      <c r="LJU401" s="56"/>
      <c r="LJV401" s="56"/>
      <c r="LJW401" s="56"/>
      <c r="LJX401" s="56"/>
      <c r="LJY401" s="56"/>
      <c r="LJZ401" s="56"/>
      <c r="LKA401" s="56"/>
      <c r="LKB401" s="56"/>
      <c r="LKC401" s="56"/>
      <c r="LKD401" s="56"/>
      <c r="LKE401" s="56"/>
      <c r="LKF401" s="56"/>
      <c r="LKG401" s="56"/>
      <c r="LKH401" s="56"/>
      <c r="LKI401" s="56"/>
      <c r="LKJ401" s="56"/>
      <c r="LKK401" s="56"/>
      <c r="LKL401" s="56"/>
      <c r="LKM401" s="56"/>
      <c r="LKN401" s="56"/>
      <c r="LKO401" s="56"/>
      <c r="LKP401" s="56"/>
      <c r="LKQ401" s="56"/>
      <c r="LKR401" s="56"/>
      <c r="LKS401" s="56"/>
      <c r="LKT401" s="56"/>
      <c r="LKU401" s="56"/>
      <c r="LKV401" s="56"/>
      <c r="LKW401" s="56"/>
      <c r="LKX401" s="56"/>
      <c r="LKY401" s="56"/>
      <c r="LKZ401" s="56"/>
      <c r="LLA401" s="56"/>
      <c r="LLB401" s="56"/>
      <c r="LLC401" s="56"/>
      <c r="LLD401" s="56"/>
      <c r="LLE401" s="56"/>
      <c r="LLF401" s="56"/>
      <c r="LLG401" s="56"/>
      <c r="LLH401" s="56"/>
      <c r="LLI401" s="56"/>
      <c r="LLJ401" s="56"/>
      <c r="LLK401" s="56"/>
      <c r="LLL401" s="56"/>
      <c r="LLM401" s="56"/>
      <c r="LLN401" s="56"/>
      <c r="LLO401" s="56"/>
      <c r="LLP401" s="56"/>
      <c r="LLQ401" s="56"/>
      <c r="LLR401" s="56"/>
      <c r="LLS401" s="56"/>
      <c r="LLT401" s="56"/>
      <c r="LLU401" s="56"/>
      <c r="LLV401" s="56"/>
      <c r="LLW401" s="56"/>
      <c r="LLX401" s="56"/>
      <c r="LLY401" s="56"/>
      <c r="LLZ401" s="56"/>
      <c r="LMA401" s="56"/>
      <c r="LMB401" s="56"/>
      <c r="LMC401" s="56"/>
      <c r="LMD401" s="56"/>
      <c r="LME401" s="56"/>
      <c r="LMF401" s="56"/>
      <c r="LMG401" s="56"/>
      <c r="LMH401" s="56"/>
      <c r="LMI401" s="56"/>
      <c r="LMJ401" s="56"/>
      <c r="LMK401" s="56"/>
      <c r="LML401" s="56"/>
      <c r="LMM401" s="56"/>
      <c r="LMN401" s="56"/>
      <c r="LMO401" s="56"/>
      <c r="LMP401" s="56"/>
      <c r="LMQ401" s="56"/>
      <c r="LMR401" s="56"/>
      <c r="LMS401" s="56"/>
      <c r="LMT401" s="56"/>
      <c r="LMU401" s="56"/>
      <c r="LMV401" s="56"/>
      <c r="LMW401" s="56"/>
      <c r="LMX401" s="56"/>
      <c r="LMY401" s="56"/>
      <c r="LMZ401" s="56"/>
      <c r="LNA401" s="56"/>
      <c r="LNB401" s="56"/>
      <c r="LNC401" s="56"/>
      <c r="LND401" s="56"/>
      <c r="LNE401" s="56"/>
      <c r="LNF401" s="56"/>
      <c r="LNG401" s="56"/>
      <c r="LNH401" s="56"/>
      <c r="LNI401" s="56"/>
      <c r="LNJ401" s="56"/>
      <c r="LNK401" s="56"/>
      <c r="LNL401" s="56"/>
      <c r="LNM401" s="56"/>
      <c r="LNN401" s="56"/>
      <c r="LNO401" s="56"/>
      <c r="LNP401" s="56"/>
      <c r="LNQ401" s="56"/>
      <c r="LNR401" s="56"/>
      <c r="LNS401" s="56"/>
      <c r="LNT401" s="56"/>
      <c r="LNU401" s="56"/>
      <c r="LNV401" s="56"/>
      <c r="LNW401" s="56"/>
      <c r="LNX401" s="56"/>
      <c r="LNY401" s="56"/>
      <c r="LNZ401" s="56"/>
      <c r="LOA401" s="56"/>
      <c r="LOB401" s="56"/>
      <c r="LOC401" s="56"/>
      <c r="LOD401" s="56"/>
      <c r="LOE401" s="56"/>
      <c r="LOF401" s="56"/>
      <c r="LOG401" s="56"/>
      <c r="LOH401" s="56"/>
      <c r="LOI401" s="56"/>
      <c r="LOJ401" s="56"/>
      <c r="LOK401" s="56"/>
      <c r="LOL401" s="56"/>
      <c r="LOM401" s="56"/>
      <c r="LON401" s="56"/>
      <c r="LOO401" s="56"/>
      <c r="LOP401" s="56"/>
      <c r="LOQ401" s="56"/>
      <c r="LOR401" s="56"/>
      <c r="LOS401" s="56"/>
      <c r="LOT401" s="56"/>
      <c r="LOU401" s="56"/>
      <c r="LOV401" s="56"/>
      <c r="LOW401" s="56"/>
      <c r="LOX401" s="56"/>
      <c r="LOY401" s="56"/>
      <c r="LOZ401" s="56"/>
      <c r="LPA401" s="56"/>
      <c r="LPB401" s="56"/>
      <c r="LPC401" s="56"/>
      <c r="LPD401" s="56"/>
      <c r="LPE401" s="56"/>
      <c r="LPF401" s="56"/>
      <c r="LPG401" s="56"/>
      <c r="LPH401" s="56"/>
      <c r="LPI401" s="56"/>
      <c r="LPJ401" s="56"/>
      <c r="LPK401" s="56"/>
      <c r="LPL401" s="56"/>
      <c r="LPM401" s="56"/>
      <c r="LPN401" s="56"/>
      <c r="LPO401" s="56"/>
      <c r="LPP401" s="56"/>
      <c r="LPQ401" s="56"/>
      <c r="LPR401" s="56"/>
      <c r="LPS401" s="56"/>
      <c r="LPT401" s="56"/>
      <c r="LPU401" s="56"/>
      <c r="LPV401" s="56"/>
      <c r="LPW401" s="56"/>
      <c r="LPX401" s="56"/>
      <c r="LPY401" s="56"/>
      <c r="LPZ401" s="56"/>
      <c r="LQA401" s="56"/>
      <c r="LQB401" s="56"/>
      <c r="LQC401" s="56"/>
      <c r="LQD401" s="56"/>
      <c r="LQE401" s="56"/>
      <c r="LQF401" s="56"/>
      <c r="LQG401" s="56"/>
      <c r="LQH401" s="56"/>
      <c r="LQI401" s="56"/>
      <c r="LQJ401" s="56"/>
      <c r="LQK401" s="56"/>
      <c r="LQL401" s="56"/>
      <c r="LQM401" s="56"/>
      <c r="LQN401" s="56"/>
      <c r="LQO401" s="56"/>
      <c r="LQP401" s="56"/>
      <c r="LQQ401" s="56"/>
      <c r="LQR401" s="56"/>
      <c r="LQS401" s="56"/>
      <c r="LQT401" s="56"/>
      <c r="LQU401" s="56"/>
      <c r="LQV401" s="56"/>
      <c r="LQW401" s="56"/>
      <c r="LQX401" s="56"/>
      <c r="LQY401" s="56"/>
      <c r="LQZ401" s="56"/>
      <c r="LRA401" s="56"/>
      <c r="LRB401" s="56"/>
      <c r="LRC401" s="56"/>
      <c r="LRD401" s="56"/>
      <c r="LRE401" s="56"/>
      <c r="LRF401" s="56"/>
      <c r="LRG401" s="56"/>
      <c r="LRH401" s="56"/>
      <c r="LRI401" s="56"/>
      <c r="LRJ401" s="56"/>
      <c r="LRK401" s="56"/>
      <c r="LRL401" s="56"/>
      <c r="LRM401" s="56"/>
      <c r="LRN401" s="56"/>
      <c r="LRO401" s="56"/>
      <c r="LRP401" s="56"/>
      <c r="LRQ401" s="56"/>
      <c r="LRR401" s="56"/>
      <c r="LRS401" s="56"/>
      <c r="LRT401" s="56"/>
      <c r="LRU401" s="56"/>
      <c r="LRV401" s="56"/>
      <c r="LRW401" s="56"/>
      <c r="LRX401" s="56"/>
      <c r="LRY401" s="56"/>
      <c r="LRZ401" s="56"/>
      <c r="LSA401" s="56"/>
      <c r="LSB401" s="56"/>
      <c r="LSC401" s="56"/>
      <c r="LSD401" s="56"/>
      <c r="LSE401" s="56"/>
      <c r="LSF401" s="56"/>
      <c r="LSG401" s="56"/>
      <c r="LSH401" s="56"/>
      <c r="LSI401" s="56"/>
      <c r="LSJ401" s="56"/>
      <c r="LSK401" s="56"/>
      <c r="LSL401" s="56"/>
      <c r="LSM401" s="56"/>
      <c r="LSN401" s="56"/>
      <c r="LSO401" s="56"/>
      <c r="LSP401" s="56"/>
      <c r="LSQ401" s="56"/>
      <c r="LSR401" s="56"/>
      <c r="LSS401" s="56"/>
      <c r="LST401" s="56"/>
      <c r="LSU401" s="56"/>
      <c r="LSV401" s="56"/>
      <c r="LSW401" s="56"/>
      <c r="LSX401" s="56"/>
      <c r="LSY401" s="56"/>
      <c r="LSZ401" s="56"/>
      <c r="LTA401" s="56"/>
      <c r="LTB401" s="56"/>
      <c r="LTC401" s="56"/>
      <c r="LTD401" s="56"/>
      <c r="LTE401" s="56"/>
      <c r="LTF401" s="56"/>
      <c r="LTG401" s="56"/>
      <c r="LTH401" s="56"/>
      <c r="LTI401" s="56"/>
      <c r="LTJ401" s="56"/>
      <c r="LTK401" s="56"/>
      <c r="LTL401" s="56"/>
      <c r="LTM401" s="56"/>
      <c r="LTN401" s="56"/>
      <c r="LTO401" s="56"/>
      <c r="LTP401" s="56"/>
      <c r="LTQ401" s="56"/>
      <c r="LTR401" s="56"/>
      <c r="LTS401" s="56"/>
      <c r="LTT401" s="56"/>
      <c r="LTU401" s="56"/>
      <c r="LTV401" s="56"/>
      <c r="LTW401" s="56"/>
      <c r="LTX401" s="56"/>
      <c r="LTY401" s="56"/>
      <c r="LTZ401" s="56"/>
      <c r="LUA401" s="56"/>
      <c r="LUB401" s="56"/>
      <c r="LUC401" s="56"/>
      <c r="LUD401" s="56"/>
      <c r="LUE401" s="56"/>
      <c r="LUF401" s="56"/>
      <c r="LUG401" s="56"/>
      <c r="LUH401" s="56"/>
      <c r="LUI401" s="56"/>
      <c r="LUJ401" s="56"/>
      <c r="LUK401" s="56"/>
      <c r="LUL401" s="56"/>
      <c r="LUM401" s="56"/>
      <c r="LUN401" s="56"/>
      <c r="LUO401" s="56"/>
      <c r="LUP401" s="56"/>
      <c r="LUQ401" s="56"/>
      <c r="LUR401" s="56"/>
      <c r="LUS401" s="56"/>
      <c r="LUT401" s="56"/>
      <c r="LUU401" s="56"/>
      <c r="LUV401" s="56"/>
      <c r="LUW401" s="56"/>
      <c r="LUX401" s="56"/>
      <c r="LUY401" s="56"/>
      <c r="LUZ401" s="56"/>
      <c r="LVA401" s="56"/>
      <c r="LVB401" s="56"/>
      <c r="LVC401" s="56"/>
      <c r="LVD401" s="56"/>
      <c r="LVE401" s="56"/>
      <c r="LVF401" s="56"/>
      <c r="LVG401" s="56"/>
      <c r="LVH401" s="56"/>
      <c r="LVI401" s="56"/>
      <c r="LVJ401" s="56"/>
      <c r="LVK401" s="56"/>
      <c r="LVL401" s="56"/>
      <c r="LVM401" s="56"/>
      <c r="LVN401" s="56"/>
      <c r="LVO401" s="56"/>
      <c r="LVP401" s="56"/>
      <c r="LVQ401" s="56"/>
      <c r="LVR401" s="56"/>
      <c r="LVS401" s="56"/>
      <c r="LVT401" s="56"/>
      <c r="LVU401" s="56"/>
      <c r="LVV401" s="56"/>
      <c r="LVW401" s="56"/>
      <c r="LVX401" s="56"/>
      <c r="LVY401" s="56"/>
      <c r="LVZ401" s="56"/>
      <c r="LWA401" s="56"/>
      <c r="LWB401" s="56"/>
      <c r="LWC401" s="56"/>
      <c r="LWD401" s="56"/>
      <c r="LWE401" s="56"/>
      <c r="LWF401" s="56"/>
      <c r="LWG401" s="56"/>
      <c r="LWH401" s="56"/>
      <c r="LWI401" s="56"/>
      <c r="LWJ401" s="56"/>
      <c r="LWK401" s="56"/>
      <c r="LWL401" s="56"/>
      <c r="LWM401" s="56"/>
      <c r="LWN401" s="56"/>
      <c r="LWO401" s="56"/>
      <c r="LWP401" s="56"/>
      <c r="LWQ401" s="56"/>
      <c r="LWR401" s="56"/>
      <c r="LWS401" s="56"/>
      <c r="LWT401" s="56"/>
      <c r="LWU401" s="56"/>
      <c r="LWV401" s="56"/>
      <c r="LWW401" s="56"/>
      <c r="LWX401" s="56"/>
      <c r="LWY401" s="56"/>
      <c r="LWZ401" s="56"/>
      <c r="LXA401" s="56"/>
      <c r="LXB401" s="56"/>
      <c r="LXC401" s="56"/>
      <c r="LXD401" s="56"/>
      <c r="LXE401" s="56"/>
      <c r="LXF401" s="56"/>
      <c r="LXG401" s="56"/>
      <c r="LXH401" s="56"/>
      <c r="LXI401" s="56"/>
      <c r="LXJ401" s="56"/>
      <c r="LXK401" s="56"/>
      <c r="LXL401" s="56"/>
      <c r="LXM401" s="56"/>
      <c r="LXN401" s="56"/>
      <c r="LXO401" s="56"/>
      <c r="LXP401" s="56"/>
      <c r="LXQ401" s="56"/>
      <c r="LXR401" s="56"/>
      <c r="LXS401" s="56"/>
      <c r="LXT401" s="56"/>
      <c r="LXU401" s="56"/>
      <c r="LXV401" s="56"/>
      <c r="LXW401" s="56"/>
      <c r="LXX401" s="56"/>
      <c r="LXY401" s="56"/>
      <c r="LXZ401" s="56"/>
      <c r="LYA401" s="56"/>
      <c r="LYB401" s="56"/>
      <c r="LYC401" s="56"/>
      <c r="LYD401" s="56"/>
      <c r="LYE401" s="56"/>
      <c r="LYF401" s="56"/>
      <c r="LYG401" s="56"/>
      <c r="LYH401" s="56"/>
      <c r="LYI401" s="56"/>
      <c r="LYJ401" s="56"/>
      <c r="LYK401" s="56"/>
      <c r="LYL401" s="56"/>
      <c r="LYM401" s="56"/>
      <c r="LYN401" s="56"/>
      <c r="LYO401" s="56"/>
      <c r="LYP401" s="56"/>
      <c r="LYQ401" s="56"/>
      <c r="LYR401" s="56"/>
      <c r="LYS401" s="56"/>
      <c r="LYT401" s="56"/>
      <c r="LYU401" s="56"/>
      <c r="LYV401" s="56"/>
      <c r="LYW401" s="56"/>
      <c r="LYX401" s="56"/>
      <c r="LYY401" s="56"/>
      <c r="LYZ401" s="56"/>
      <c r="LZA401" s="56"/>
      <c r="LZB401" s="56"/>
      <c r="LZC401" s="56"/>
      <c r="LZD401" s="56"/>
      <c r="LZE401" s="56"/>
      <c r="LZF401" s="56"/>
      <c r="LZG401" s="56"/>
      <c r="LZH401" s="56"/>
      <c r="LZI401" s="56"/>
      <c r="LZJ401" s="56"/>
      <c r="LZK401" s="56"/>
      <c r="LZL401" s="56"/>
      <c r="LZM401" s="56"/>
      <c r="LZN401" s="56"/>
      <c r="LZO401" s="56"/>
      <c r="LZP401" s="56"/>
      <c r="LZQ401" s="56"/>
      <c r="LZR401" s="56"/>
      <c r="LZS401" s="56"/>
      <c r="LZT401" s="56"/>
      <c r="LZU401" s="56"/>
      <c r="LZV401" s="56"/>
      <c r="LZW401" s="56"/>
      <c r="LZX401" s="56"/>
      <c r="LZY401" s="56"/>
      <c r="LZZ401" s="56"/>
      <c r="MAA401" s="56"/>
      <c r="MAB401" s="56"/>
      <c r="MAC401" s="56"/>
      <c r="MAD401" s="56"/>
      <c r="MAE401" s="56"/>
      <c r="MAF401" s="56"/>
      <c r="MAG401" s="56"/>
      <c r="MAH401" s="56"/>
      <c r="MAI401" s="56"/>
      <c r="MAJ401" s="56"/>
      <c r="MAK401" s="56"/>
      <c r="MAL401" s="56"/>
      <c r="MAM401" s="56"/>
      <c r="MAN401" s="56"/>
      <c r="MAO401" s="56"/>
      <c r="MAP401" s="56"/>
      <c r="MAQ401" s="56"/>
      <c r="MAR401" s="56"/>
      <c r="MAS401" s="56"/>
      <c r="MAT401" s="56"/>
      <c r="MAU401" s="56"/>
      <c r="MAV401" s="56"/>
      <c r="MAW401" s="56"/>
      <c r="MAX401" s="56"/>
      <c r="MAY401" s="56"/>
      <c r="MAZ401" s="56"/>
      <c r="MBA401" s="56"/>
      <c r="MBB401" s="56"/>
      <c r="MBC401" s="56"/>
      <c r="MBD401" s="56"/>
      <c r="MBE401" s="56"/>
      <c r="MBF401" s="56"/>
      <c r="MBG401" s="56"/>
      <c r="MBH401" s="56"/>
      <c r="MBI401" s="56"/>
      <c r="MBJ401" s="56"/>
      <c r="MBK401" s="56"/>
      <c r="MBL401" s="56"/>
      <c r="MBM401" s="56"/>
      <c r="MBN401" s="56"/>
      <c r="MBO401" s="56"/>
      <c r="MBP401" s="56"/>
      <c r="MBQ401" s="56"/>
      <c r="MBR401" s="56"/>
      <c r="MBS401" s="56"/>
      <c r="MBT401" s="56"/>
      <c r="MBU401" s="56"/>
      <c r="MBV401" s="56"/>
      <c r="MBW401" s="56"/>
      <c r="MBX401" s="56"/>
      <c r="MBY401" s="56"/>
      <c r="MBZ401" s="56"/>
      <c r="MCA401" s="56"/>
      <c r="MCB401" s="56"/>
      <c r="MCC401" s="56"/>
      <c r="MCD401" s="56"/>
      <c r="MCE401" s="56"/>
      <c r="MCF401" s="56"/>
      <c r="MCG401" s="56"/>
      <c r="MCH401" s="56"/>
      <c r="MCI401" s="56"/>
      <c r="MCJ401" s="56"/>
      <c r="MCK401" s="56"/>
      <c r="MCL401" s="56"/>
      <c r="MCM401" s="56"/>
      <c r="MCN401" s="56"/>
      <c r="MCO401" s="56"/>
      <c r="MCP401" s="56"/>
      <c r="MCQ401" s="56"/>
      <c r="MCR401" s="56"/>
      <c r="MCS401" s="56"/>
      <c r="MCT401" s="56"/>
      <c r="MCU401" s="56"/>
      <c r="MCV401" s="56"/>
      <c r="MCW401" s="56"/>
      <c r="MCX401" s="56"/>
      <c r="MCY401" s="56"/>
      <c r="MCZ401" s="56"/>
      <c r="MDA401" s="56"/>
      <c r="MDB401" s="56"/>
      <c r="MDC401" s="56"/>
      <c r="MDD401" s="56"/>
      <c r="MDE401" s="56"/>
      <c r="MDF401" s="56"/>
      <c r="MDG401" s="56"/>
      <c r="MDH401" s="56"/>
      <c r="MDI401" s="56"/>
      <c r="MDJ401" s="56"/>
      <c r="MDK401" s="56"/>
      <c r="MDL401" s="56"/>
      <c r="MDM401" s="56"/>
      <c r="MDN401" s="56"/>
      <c r="MDO401" s="56"/>
      <c r="MDP401" s="56"/>
      <c r="MDQ401" s="56"/>
      <c r="MDR401" s="56"/>
      <c r="MDS401" s="56"/>
      <c r="MDT401" s="56"/>
      <c r="MDU401" s="56"/>
      <c r="MDV401" s="56"/>
      <c r="MDW401" s="56"/>
      <c r="MDX401" s="56"/>
      <c r="MDY401" s="56"/>
      <c r="MDZ401" s="56"/>
      <c r="MEA401" s="56"/>
      <c r="MEB401" s="56"/>
      <c r="MEC401" s="56"/>
      <c r="MED401" s="56"/>
      <c r="MEE401" s="56"/>
      <c r="MEF401" s="56"/>
      <c r="MEG401" s="56"/>
      <c r="MEH401" s="56"/>
      <c r="MEI401" s="56"/>
      <c r="MEJ401" s="56"/>
      <c r="MEK401" s="56"/>
      <c r="MEL401" s="56"/>
      <c r="MEM401" s="56"/>
      <c r="MEN401" s="56"/>
      <c r="MEO401" s="56"/>
      <c r="MEP401" s="56"/>
      <c r="MEQ401" s="56"/>
      <c r="MER401" s="56"/>
      <c r="MES401" s="56"/>
      <c r="MET401" s="56"/>
      <c r="MEU401" s="56"/>
      <c r="MEV401" s="56"/>
      <c r="MEW401" s="56"/>
      <c r="MEX401" s="56"/>
      <c r="MEY401" s="56"/>
      <c r="MEZ401" s="56"/>
      <c r="MFA401" s="56"/>
      <c r="MFB401" s="56"/>
      <c r="MFC401" s="56"/>
      <c r="MFD401" s="56"/>
      <c r="MFE401" s="56"/>
      <c r="MFF401" s="56"/>
      <c r="MFG401" s="56"/>
      <c r="MFH401" s="56"/>
      <c r="MFI401" s="56"/>
      <c r="MFJ401" s="56"/>
      <c r="MFK401" s="56"/>
      <c r="MFL401" s="56"/>
      <c r="MFM401" s="56"/>
      <c r="MFN401" s="56"/>
      <c r="MFO401" s="56"/>
      <c r="MFP401" s="56"/>
      <c r="MFQ401" s="56"/>
      <c r="MFR401" s="56"/>
      <c r="MFS401" s="56"/>
      <c r="MFT401" s="56"/>
      <c r="MFU401" s="56"/>
      <c r="MFV401" s="56"/>
      <c r="MFW401" s="56"/>
      <c r="MFX401" s="56"/>
      <c r="MFY401" s="56"/>
      <c r="MFZ401" s="56"/>
      <c r="MGA401" s="56"/>
      <c r="MGB401" s="56"/>
      <c r="MGC401" s="56"/>
      <c r="MGD401" s="56"/>
      <c r="MGE401" s="56"/>
      <c r="MGF401" s="56"/>
      <c r="MGG401" s="56"/>
      <c r="MGH401" s="56"/>
      <c r="MGI401" s="56"/>
      <c r="MGJ401" s="56"/>
      <c r="MGK401" s="56"/>
      <c r="MGL401" s="56"/>
      <c r="MGM401" s="56"/>
      <c r="MGN401" s="56"/>
      <c r="MGO401" s="56"/>
      <c r="MGP401" s="56"/>
      <c r="MGQ401" s="56"/>
      <c r="MGR401" s="56"/>
      <c r="MGS401" s="56"/>
      <c r="MGT401" s="56"/>
      <c r="MGU401" s="56"/>
      <c r="MGV401" s="56"/>
      <c r="MGW401" s="56"/>
      <c r="MGX401" s="56"/>
      <c r="MGY401" s="56"/>
      <c r="MGZ401" s="56"/>
      <c r="MHA401" s="56"/>
      <c r="MHB401" s="56"/>
      <c r="MHC401" s="56"/>
      <c r="MHD401" s="56"/>
      <c r="MHE401" s="56"/>
      <c r="MHF401" s="56"/>
      <c r="MHG401" s="56"/>
      <c r="MHH401" s="56"/>
      <c r="MHI401" s="56"/>
      <c r="MHJ401" s="56"/>
      <c r="MHK401" s="56"/>
      <c r="MHL401" s="56"/>
      <c r="MHM401" s="56"/>
      <c r="MHN401" s="56"/>
      <c r="MHO401" s="56"/>
      <c r="MHP401" s="56"/>
      <c r="MHQ401" s="56"/>
      <c r="MHR401" s="56"/>
      <c r="MHS401" s="56"/>
      <c r="MHT401" s="56"/>
      <c r="MHU401" s="56"/>
      <c r="MHV401" s="56"/>
      <c r="MHW401" s="56"/>
      <c r="MHX401" s="56"/>
      <c r="MHY401" s="56"/>
      <c r="MHZ401" s="56"/>
      <c r="MIA401" s="56"/>
      <c r="MIB401" s="56"/>
      <c r="MIC401" s="56"/>
      <c r="MID401" s="56"/>
      <c r="MIE401" s="56"/>
      <c r="MIF401" s="56"/>
      <c r="MIG401" s="56"/>
      <c r="MIH401" s="56"/>
      <c r="MII401" s="56"/>
      <c r="MIJ401" s="56"/>
      <c r="MIK401" s="56"/>
      <c r="MIL401" s="56"/>
      <c r="MIM401" s="56"/>
      <c r="MIN401" s="56"/>
      <c r="MIO401" s="56"/>
      <c r="MIP401" s="56"/>
      <c r="MIQ401" s="56"/>
      <c r="MIR401" s="56"/>
      <c r="MIS401" s="56"/>
      <c r="MIT401" s="56"/>
      <c r="MIU401" s="56"/>
      <c r="MIV401" s="56"/>
      <c r="MIW401" s="56"/>
      <c r="MIX401" s="56"/>
      <c r="MIY401" s="56"/>
      <c r="MIZ401" s="56"/>
      <c r="MJA401" s="56"/>
      <c r="MJB401" s="56"/>
      <c r="MJC401" s="56"/>
      <c r="MJD401" s="56"/>
      <c r="MJE401" s="56"/>
      <c r="MJF401" s="56"/>
      <c r="MJG401" s="56"/>
      <c r="MJH401" s="56"/>
      <c r="MJI401" s="56"/>
      <c r="MJJ401" s="56"/>
      <c r="MJK401" s="56"/>
      <c r="MJL401" s="56"/>
      <c r="MJM401" s="56"/>
      <c r="MJN401" s="56"/>
      <c r="MJO401" s="56"/>
      <c r="MJP401" s="56"/>
      <c r="MJQ401" s="56"/>
      <c r="MJR401" s="56"/>
      <c r="MJS401" s="56"/>
      <c r="MJT401" s="56"/>
      <c r="MJU401" s="56"/>
      <c r="MJV401" s="56"/>
      <c r="MJW401" s="56"/>
      <c r="MJX401" s="56"/>
      <c r="MJY401" s="56"/>
      <c r="MJZ401" s="56"/>
      <c r="MKA401" s="56"/>
      <c r="MKB401" s="56"/>
      <c r="MKC401" s="56"/>
      <c r="MKD401" s="56"/>
      <c r="MKE401" s="56"/>
      <c r="MKF401" s="56"/>
      <c r="MKG401" s="56"/>
      <c r="MKH401" s="56"/>
      <c r="MKI401" s="56"/>
      <c r="MKJ401" s="56"/>
      <c r="MKK401" s="56"/>
      <c r="MKL401" s="56"/>
      <c r="MKM401" s="56"/>
      <c r="MKN401" s="56"/>
      <c r="MKO401" s="56"/>
      <c r="MKP401" s="56"/>
      <c r="MKQ401" s="56"/>
      <c r="MKR401" s="56"/>
      <c r="MKS401" s="56"/>
      <c r="MKT401" s="56"/>
      <c r="MKU401" s="56"/>
      <c r="MKV401" s="56"/>
      <c r="MKW401" s="56"/>
      <c r="MKX401" s="56"/>
      <c r="MKY401" s="56"/>
      <c r="MKZ401" s="56"/>
      <c r="MLA401" s="56"/>
      <c r="MLB401" s="56"/>
      <c r="MLC401" s="56"/>
      <c r="MLD401" s="56"/>
      <c r="MLE401" s="56"/>
      <c r="MLF401" s="56"/>
      <c r="MLG401" s="56"/>
      <c r="MLH401" s="56"/>
      <c r="MLI401" s="56"/>
      <c r="MLJ401" s="56"/>
      <c r="MLK401" s="56"/>
      <c r="MLL401" s="56"/>
      <c r="MLM401" s="56"/>
      <c r="MLN401" s="56"/>
      <c r="MLO401" s="56"/>
      <c r="MLP401" s="56"/>
      <c r="MLQ401" s="56"/>
      <c r="MLR401" s="56"/>
      <c r="MLS401" s="56"/>
      <c r="MLT401" s="56"/>
      <c r="MLU401" s="56"/>
      <c r="MLV401" s="56"/>
      <c r="MLW401" s="56"/>
      <c r="MLX401" s="56"/>
      <c r="MLY401" s="56"/>
      <c r="MLZ401" s="56"/>
      <c r="MMA401" s="56"/>
      <c r="MMB401" s="56"/>
      <c r="MMC401" s="56"/>
      <c r="MMD401" s="56"/>
      <c r="MME401" s="56"/>
      <c r="MMF401" s="56"/>
      <c r="MMG401" s="56"/>
      <c r="MMH401" s="56"/>
      <c r="MMI401" s="56"/>
      <c r="MMJ401" s="56"/>
      <c r="MMK401" s="56"/>
      <c r="MML401" s="56"/>
      <c r="MMM401" s="56"/>
      <c r="MMN401" s="56"/>
      <c r="MMO401" s="56"/>
      <c r="MMP401" s="56"/>
      <c r="MMQ401" s="56"/>
      <c r="MMR401" s="56"/>
      <c r="MMS401" s="56"/>
      <c r="MMT401" s="56"/>
      <c r="MMU401" s="56"/>
      <c r="MMV401" s="56"/>
      <c r="MMW401" s="56"/>
      <c r="MMX401" s="56"/>
      <c r="MMY401" s="56"/>
      <c r="MMZ401" s="56"/>
      <c r="MNA401" s="56"/>
      <c r="MNB401" s="56"/>
      <c r="MNC401" s="56"/>
      <c r="MND401" s="56"/>
      <c r="MNE401" s="56"/>
      <c r="MNF401" s="56"/>
      <c r="MNG401" s="56"/>
      <c r="MNH401" s="56"/>
      <c r="MNI401" s="56"/>
      <c r="MNJ401" s="56"/>
      <c r="MNK401" s="56"/>
      <c r="MNL401" s="56"/>
      <c r="MNM401" s="56"/>
      <c r="MNN401" s="56"/>
      <c r="MNO401" s="56"/>
      <c r="MNP401" s="56"/>
      <c r="MNQ401" s="56"/>
      <c r="MNR401" s="56"/>
      <c r="MNS401" s="56"/>
      <c r="MNT401" s="56"/>
      <c r="MNU401" s="56"/>
      <c r="MNV401" s="56"/>
      <c r="MNW401" s="56"/>
      <c r="MNX401" s="56"/>
      <c r="MNY401" s="56"/>
      <c r="MNZ401" s="56"/>
      <c r="MOA401" s="56"/>
      <c r="MOB401" s="56"/>
      <c r="MOC401" s="56"/>
      <c r="MOD401" s="56"/>
      <c r="MOE401" s="56"/>
      <c r="MOF401" s="56"/>
      <c r="MOG401" s="56"/>
      <c r="MOH401" s="56"/>
      <c r="MOI401" s="56"/>
      <c r="MOJ401" s="56"/>
      <c r="MOK401" s="56"/>
      <c r="MOL401" s="56"/>
      <c r="MOM401" s="56"/>
      <c r="MON401" s="56"/>
      <c r="MOO401" s="56"/>
      <c r="MOP401" s="56"/>
      <c r="MOQ401" s="56"/>
      <c r="MOR401" s="56"/>
      <c r="MOS401" s="56"/>
      <c r="MOT401" s="56"/>
      <c r="MOU401" s="56"/>
      <c r="MOV401" s="56"/>
      <c r="MOW401" s="56"/>
      <c r="MOX401" s="56"/>
      <c r="MOY401" s="56"/>
      <c r="MOZ401" s="56"/>
      <c r="MPA401" s="56"/>
      <c r="MPB401" s="56"/>
      <c r="MPC401" s="56"/>
      <c r="MPD401" s="56"/>
      <c r="MPE401" s="56"/>
      <c r="MPF401" s="56"/>
      <c r="MPG401" s="56"/>
      <c r="MPH401" s="56"/>
      <c r="MPI401" s="56"/>
      <c r="MPJ401" s="56"/>
      <c r="MPK401" s="56"/>
      <c r="MPL401" s="56"/>
      <c r="MPM401" s="56"/>
      <c r="MPN401" s="56"/>
      <c r="MPO401" s="56"/>
      <c r="MPP401" s="56"/>
      <c r="MPQ401" s="56"/>
      <c r="MPR401" s="56"/>
      <c r="MPS401" s="56"/>
      <c r="MPT401" s="56"/>
      <c r="MPU401" s="56"/>
      <c r="MPV401" s="56"/>
      <c r="MPW401" s="56"/>
      <c r="MPX401" s="56"/>
      <c r="MPY401" s="56"/>
      <c r="MPZ401" s="56"/>
      <c r="MQA401" s="56"/>
      <c r="MQB401" s="56"/>
      <c r="MQC401" s="56"/>
      <c r="MQD401" s="56"/>
      <c r="MQE401" s="56"/>
      <c r="MQF401" s="56"/>
      <c r="MQG401" s="56"/>
      <c r="MQH401" s="56"/>
      <c r="MQI401" s="56"/>
      <c r="MQJ401" s="56"/>
      <c r="MQK401" s="56"/>
      <c r="MQL401" s="56"/>
      <c r="MQM401" s="56"/>
      <c r="MQN401" s="56"/>
      <c r="MQO401" s="56"/>
      <c r="MQP401" s="56"/>
      <c r="MQQ401" s="56"/>
      <c r="MQR401" s="56"/>
      <c r="MQS401" s="56"/>
      <c r="MQT401" s="56"/>
      <c r="MQU401" s="56"/>
      <c r="MQV401" s="56"/>
      <c r="MQW401" s="56"/>
      <c r="MQX401" s="56"/>
      <c r="MQY401" s="56"/>
      <c r="MQZ401" s="56"/>
      <c r="MRA401" s="56"/>
      <c r="MRB401" s="56"/>
      <c r="MRC401" s="56"/>
      <c r="MRD401" s="56"/>
      <c r="MRE401" s="56"/>
      <c r="MRF401" s="56"/>
      <c r="MRG401" s="56"/>
      <c r="MRH401" s="56"/>
      <c r="MRI401" s="56"/>
      <c r="MRJ401" s="56"/>
      <c r="MRK401" s="56"/>
      <c r="MRL401" s="56"/>
      <c r="MRM401" s="56"/>
      <c r="MRN401" s="56"/>
      <c r="MRO401" s="56"/>
      <c r="MRP401" s="56"/>
      <c r="MRQ401" s="56"/>
      <c r="MRR401" s="56"/>
      <c r="MRS401" s="56"/>
      <c r="MRT401" s="56"/>
      <c r="MRU401" s="56"/>
      <c r="MRV401" s="56"/>
      <c r="MRW401" s="56"/>
      <c r="MRX401" s="56"/>
      <c r="MRY401" s="56"/>
      <c r="MRZ401" s="56"/>
      <c r="MSA401" s="56"/>
      <c r="MSB401" s="56"/>
      <c r="MSC401" s="56"/>
      <c r="MSD401" s="56"/>
      <c r="MSE401" s="56"/>
      <c r="MSF401" s="56"/>
      <c r="MSG401" s="56"/>
      <c r="MSH401" s="56"/>
      <c r="MSI401" s="56"/>
      <c r="MSJ401" s="56"/>
      <c r="MSK401" s="56"/>
      <c r="MSL401" s="56"/>
      <c r="MSM401" s="56"/>
      <c r="MSN401" s="56"/>
      <c r="MSO401" s="56"/>
      <c r="MSP401" s="56"/>
      <c r="MSQ401" s="56"/>
      <c r="MSR401" s="56"/>
      <c r="MSS401" s="56"/>
      <c r="MST401" s="56"/>
      <c r="MSU401" s="56"/>
      <c r="MSV401" s="56"/>
      <c r="MSW401" s="56"/>
      <c r="MSX401" s="56"/>
      <c r="MSY401" s="56"/>
      <c r="MSZ401" s="56"/>
      <c r="MTA401" s="56"/>
      <c r="MTB401" s="56"/>
      <c r="MTC401" s="56"/>
      <c r="MTD401" s="56"/>
      <c r="MTE401" s="56"/>
      <c r="MTF401" s="56"/>
      <c r="MTG401" s="56"/>
      <c r="MTH401" s="56"/>
      <c r="MTI401" s="56"/>
      <c r="MTJ401" s="56"/>
      <c r="MTK401" s="56"/>
      <c r="MTL401" s="56"/>
      <c r="MTM401" s="56"/>
      <c r="MTN401" s="56"/>
      <c r="MTO401" s="56"/>
      <c r="MTP401" s="56"/>
      <c r="MTQ401" s="56"/>
      <c r="MTR401" s="56"/>
      <c r="MTS401" s="56"/>
      <c r="MTT401" s="56"/>
      <c r="MTU401" s="56"/>
      <c r="MTV401" s="56"/>
      <c r="MTW401" s="56"/>
      <c r="MTX401" s="56"/>
      <c r="MTY401" s="56"/>
      <c r="MTZ401" s="56"/>
      <c r="MUA401" s="56"/>
      <c r="MUB401" s="56"/>
      <c r="MUC401" s="56"/>
      <c r="MUD401" s="56"/>
      <c r="MUE401" s="56"/>
      <c r="MUF401" s="56"/>
      <c r="MUG401" s="56"/>
      <c r="MUH401" s="56"/>
      <c r="MUI401" s="56"/>
      <c r="MUJ401" s="56"/>
      <c r="MUK401" s="56"/>
      <c r="MUL401" s="56"/>
      <c r="MUM401" s="56"/>
      <c r="MUN401" s="56"/>
      <c r="MUO401" s="56"/>
      <c r="MUP401" s="56"/>
      <c r="MUQ401" s="56"/>
      <c r="MUR401" s="56"/>
      <c r="MUS401" s="56"/>
      <c r="MUT401" s="56"/>
      <c r="MUU401" s="56"/>
      <c r="MUV401" s="56"/>
      <c r="MUW401" s="56"/>
      <c r="MUX401" s="56"/>
      <c r="MUY401" s="56"/>
      <c r="MUZ401" s="56"/>
      <c r="MVA401" s="56"/>
      <c r="MVB401" s="56"/>
      <c r="MVC401" s="56"/>
      <c r="MVD401" s="56"/>
      <c r="MVE401" s="56"/>
      <c r="MVF401" s="56"/>
      <c r="MVG401" s="56"/>
      <c r="MVH401" s="56"/>
      <c r="MVI401" s="56"/>
      <c r="MVJ401" s="56"/>
      <c r="MVK401" s="56"/>
      <c r="MVL401" s="56"/>
      <c r="MVM401" s="56"/>
      <c r="MVN401" s="56"/>
      <c r="MVO401" s="56"/>
      <c r="MVP401" s="56"/>
      <c r="MVQ401" s="56"/>
      <c r="MVR401" s="56"/>
      <c r="MVS401" s="56"/>
      <c r="MVT401" s="56"/>
      <c r="MVU401" s="56"/>
      <c r="MVV401" s="56"/>
      <c r="MVW401" s="56"/>
      <c r="MVX401" s="56"/>
      <c r="MVY401" s="56"/>
      <c r="MVZ401" s="56"/>
      <c r="MWA401" s="56"/>
      <c r="MWB401" s="56"/>
      <c r="MWC401" s="56"/>
      <c r="MWD401" s="56"/>
      <c r="MWE401" s="56"/>
      <c r="MWF401" s="56"/>
      <c r="MWG401" s="56"/>
      <c r="MWH401" s="56"/>
      <c r="MWI401" s="56"/>
      <c r="MWJ401" s="56"/>
      <c r="MWK401" s="56"/>
      <c r="MWL401" s="56"/>
      <c r="MWM401" s="56"/>
      <c r="MWN401" s="56"/>
      <c r="MWO401" s="56"/>
      <c r="MWP401" s="56"/>
      <c r="MWQ401" s="56"/>
      <c r="MWR401" s="56"/>
      <c r="MWS401" s="56"/>
      <c r="MWT401" s="56"/>
      <c r="MWU401" s="56"/>
      <c r="MWV401" s="56"/>
      <c r="MWW401" s="56"/>
      <c r="MWX401" s="56"/>
      <c r="MWY401" s="56"/>
      <c r="MWZ401" s="56"/>
      <c r="MXA401" s="56"/>
      <c r="MXB401" s="56"/>
      <c r="MXC401" s="56"/>
      <c r="MXD401" s="56"/>
      <c r="MXE401" s="56"/>
      <c r="MXF401" s="56"/>
      <c r="MXG401" s="56"/>
      <c r="MXH401" s="56"/>
      <c r="MXI401" s="56"/>
      <c r="MXJ401" s="56"/>
      <c r="MXK401" s="56"/>
      <c r="MXL401" s="56"/>
      <c r="MXM401" s="56"/>
      <c r="MXN401" s="56"/>
      <c r="MXO401" s="56"/>
      <c r="MXP401" s="56"/>
      <c r="MXQ401" s="56"/>
      <c r="MXR401" s="56"/>
      <c r="MXS401" s="56"/>
      <c r="MXT401" s="56"/>
      <c r="MXU401" s="56"/>
      <c r="MXV401" s="56"/>
      <c r="MXW401" s="56"/>
      <c r="MXX401" s="56"/>
      <c r="MXY401" s="56"/>
      <c r="MXZ401" s="56"/>
      <c r="MYA401" s="56"/>
      <c r="MYB401" s="56"/>
      <c r="MYC401" s="56"/>
      <c r="MYD401" s="56"/>
      <c r="MYE401" s="56"/>
      <c r="MYF401" s="56"/>
      <c r="MYG401" s="56"/>
      <c r="MYH401" s="56"/>
      <c r="MYI401" s="56"/>
      <c r="MYJ401" s="56"/>
      <c r="MYK401" s="56"/>
      <c r="MYL401" s="56"/>
      <c r="MYM401" s="56"/>
      <c r="MYN401" s="56"/>
      <c r="MYO401" s="56"/>
      <c r="MYP401" s="56"/>
      <c r="MYQ401" s="56"/>
      <c r="MYR401" s="56"/>
      <c r="MYS401" s="56"/>
      <c r="MYT401" s="56"/>
      <c r="MYU401" s="56"/>
      <c r="MYV401" s="56"/>
      <c r="MYW401" s="56"/>
      <c r="MYX401" s="56"/>
      <c r="MYY401" s="56"/>
      <c r="MYZ401" s="56"/>
      <c r="MZA401" s="56"/>
      <c r="MZB401" s="56"/>
      <c r="MZC401" s="56"/>
      <c r="MZD401" s="56"/>
      <c r="MZE401" s="56"/>
      <c r="MZF401" s="56"/>
      <c r="MZG401" s="56"/>
      <c r="MZH401" s="56"/>
      <c r="MZI401" s="56"/>
      <c r="MZJ401" s="56"/>
      <c r="MZK401" s="56"/>
      <c r="MZL401" s="56"/>
      <c r="MZM401" s="56"/>
      <c r="MZN401" s="56"/>
      <c r="MZO401" s="56"/>
      <c r="MZP401" s="56"/>
      <c r="MZQ401" s="56"/>
      <c r="MZR401" s="56"/>
      <c r="MZS401" s="56"/>
      <c r="MZT401" s="56"/>
      <c r="MZU401" s="56"/>
      <c r="MZV401" s="56"/>
      <c r="MZW401" s="56"/>
      <c r="MZX401" s="56"/>
      <c r="MZY401" s="56"/>
      <c r="MZZ401" s="56"/>
      <c r="NAA401" s="56"/>
      <c r="NAB401" s="56"/>
      <c r="NAC401" s="56"/>
      <c r="NAD401" s="56"/>
      <c r="NAE401" s="56"/>
      <c r="NAF401" s="56"/>
      <c r="NAG401" s="56"/>
      <c r="NAH401" s="56"/>
      <c r="NAI401" s="56"/>
      <c r="NAJ401" s="56"/>
      <c r="NAK401" s="56"/>
      <c r="NAL401" s="56"/>
      <c r="NAM401" s="56"/>
      <c r="NAN401" s="56"/>
      <c r="NAO401" s="56"/>
      <c r="NAP401" s="56"/>
      <c r="NAQ401" s="56"/>
      <c r="NAR401" s="56"/>
      <c r="NAS401" s="56"/>
      <c r="NAT401" s="56"/>
      <c r="NAU401" s="56"/>
      <c r="NAV401" s="56"/>
      <c r="NAW401" s="56"/>
      <c r="NAX401" s="56"/>
      <c r="NAY401" s="56"/>
      <c r="NAZ401" s="56"/>
      <c r="NBA401" s="56"/>
      <c r="NBB401" s="56"/>
      <c r="NBC401" s="56"/>
      <c r="NBD401" s="56"/>
      <c r="NBE401" s="56"/>
      <c r="NBF401" s="56"/>
      <c r="NBG401" s="56"/>
      <c r="NBH401" s="56"/>
      <c r="NBI401" s="56"/>
      <c r="NBJ401" s="56"/>
      <c r="NBK401" s="56"/>
      <c r="NBL401" s="56"/>
      <c r="NBM401" s="56"/>
      <c r="NBN401" s="56"/>
      <c r="NBO401" s="56"/>
      <c r="NBP401" s="56"/>
      <c r="NBQ401" s="56"/>
      <c r="NBR401" s="56"/>
      <c r="NBS401" s="56"/>
      <c r="NBT401" s="56"/>
      <c r="NBU401" s="56"/>
      <c r="NBV401" s="56"/>
      <c r="NBW401" s="56"/>
      <c r="NBX401" s="56"/>
      <c r="NBY401" s="56"/>
      <c r="NBZ401" s="56"/>
      <c r="NCA401" s="56"/>
      <c r="NCB401" s="56"/>
      <c r="NCC401" s="56"/>
      <c r="NCD401" s="56"/>
      <c r="NCE401" s="56"/>
      <c r="NCF401" s="56"/>
      <c r="NCG401" s="56"/>
      <c r="NCH401" s="56"/>
      <c r="NCI401" s="56"/>
      <c r="NCJ401" s="56"/>
      <c r="NCK401" s="56"/>
      <c r="NCL401" s="56"/>
      <c r="NCM401" s="56"/>
      <c r="NCN401" s="56"/>
      <c r="NCO401" s="56"/>
      <c r="NCP401" s="56"/>
      <c r="NCQ401" s="56"/>
      <c r="NCR401" s="56"/>
      <c r="NCS401" s="56"/>
      <c r="NCT401" s="56"/>
      <c r="NCU401" s="56"/>
      <c r="NCV401" s="56"/>
      <c r="NCW401" s="56"/>
      <c r="NCX401" s="56"/>
      <c r="NCY401" s="56"/>
      <c r="NCZ401" s="56"/>
      <c r="NDA401" s="56"/>
      <c r="NDB401" s="56"/>
      <c r="NDC401" s="56"/>
      <c r="NDD401" s="56"/>
      <c r="NDE401" s="56"/>
      <c r="NDF401" s="56"/>
      <c r="NDG401" s="56"/>
      <c r="NDH401" s="56"/>
      <c r="NDI401" s="56"/>
      <c r="NDJ401" s="56"/>
      <c r="NDK401" s="56"/>
      <c r="NDL401" s="56"/>
      <c r="NDM401" s="56"/>
      <c r="NDN401" s="56"/>
      <c r="NDO401" s="56"/>
      <c r="NDP401" s="56"/>
      <c r="NDQ401" s="56"/>
      <c r="NDR401" s="56"/>
      <c r="NDS401" s="56"/>
      <c r="NDT401" s="56"/>
      <c r="NDU401" s="56"/>
      <c r="NDV401" s="56"/>
      <c r="NDW401" s="56"/>
      <c r="NDX401" s="56"/>
      <c r="NDY401" s="56"/>
      <c r="NDZ401" s="56"/>
      <c r="NEA401" s="56"/>
      <c r="NEB401" s="56"/>
      <c r="NEC401" s="56"/>
      <c r="NED401" s="56"/>
      <c r="NEE401" s="56"/>
      <c r="NEF401" s="56"/>
      <c r="NEG401" s="56"/>
      <c r="NEH401" s="56"/>
      <c r="NEI401" s="56"/>
      <c r="NEJ401" s="56"/>
      <c r="NEK401" s="56"/>
      <c r="NEL401" s="56"/>
      <c r="NEM401" s="56"/>
      <c r="NEN401" s="56"/>
      <c r="NEO401" s="56"/>
      <c r="NEP401" s="56"/>
      <c r="NEQ401" s="56"/>
      <c r="NER401" s="56"/>
      <c r="NES401" s="56"/>
      <c r="NET401" s="56"/>
      <c r="NEU401" s="56"/>
      <c r="NEV401" s="56"/>
      <c r="NEW401" s="56"/>
      <c r="NEX401" s="56"/>
      <c r="NEY401" s="56"/>
      <c r="NEZ401" s="56"/>
      <c r="NFA401" s="56"/>
      <c r="NFB401" s="56"/>
      <c r="NFC401" s="56"/>
      <c r="NFD401" s="56"/>
      <c r="NFE401" s="56"/>
      <c r="NFF401" s="56"/>
      <c r="NFG401" s="56"/>
      <c r="NFH401" s="56"/>
      <c r="NFI401" s="56"/>
      <c r="NFJ401" s="56"/>
      <c r="NFK401" s="56"/>
      <c r="NFL401" s="56"/>
      <c r="NFM401" s="56"/>
      <c r="NFN401" s="56"/>
      <c r="NFO401" s="56"/>
      <c r="NFP401" s="56"/>
      <c r="NFQ401" s="56"/>
      <c r="NFR401" s="56"/>
      <c r="NFS401" s="56"/>
      <c r="NFT401" s="56"/>
      <c r="NFU401" s="56"/>
      <c r="NFV401" s="56"/>
      <c r="NFW401" s="56"/>
      <c r="NFX401" s="56"/>
      <c r="NFY401" s="56"/>
      <c r="NFZ401" s="56"/>
      <c r="NGA401" s="56"/>
      <c r="NGB401" s="56"/>
      <c r="NGC401" s="56"/>
      <c r="NGD401" s="56"/>
      <c r="NGE401" s="56"/>
      <c r="NGF401" s="56"/>
      <c r="NGG401" s="56"/>
      <c r="NGH401" s="56"/>
      <c r="NGI401" s="56"/>
      <c r="NGJ401" s="56"/>
      <c r="NGK401" s="56"/>
      <c r="NGL401" s="56"/>
      <c r="NGM401" s="56"/>
      <c r="NGN401" s="56"/>
      <c r="NGO401" s="56"/>
      <c r="NGP401" s="56"/>
      <c r="NGQ401" s="56"/>
      <c r="NGR401" s="56"/>
      <c r="NGS401" s="56"/>
      <c r="NGT401" s="56"/>
      <c r="NGU401" s="56"/>
      <c r="NGV401" s="56"/>
      <c r="NGW401" s="56"/>
      <c r="NGX401" s="56"/>
      <c r="NGY401" s="56"/>
      <c r="NGZ401" s="56"/>
      <c r="NHA401" s="56"/>
      <c r="NHB401" s="56"/>
      <c r="NHC401" s="56"/>
      <c r="NHD401" s="56"/>
      <c r="NHE401" s="56"/>
      <c r="NHF401" s="56"/>
      <c r="NHG401" s="56"/>
      <c r="NHH401" s="56"/>
      <c r="NHI401" s="56"/>
      <c r="NHJ401" s="56"/>
      <c r="NHK401" s="56"/>
      <c r="NHL401" s="56"/>
      <c r="NHM401" s="56"/>
      <c r="NHN401" s="56"/>
      <c r="NHO401" s="56"/>
      <c r="NHP401" s="56"/>
      <c r="NHQ401" s="56"/>
      <c r="NHR401" s="56"/>
      <c r="NHS401" s="56"/>
      <c r="NHT401" s="56"/>
      <c r="NHU401" s="56"/>
      <c r="NHV401" s="56"/>
      <c r="NHW401" s="56"/>
      <c r="NHX401" s="56"/>
      <c r="NHY401" s="56"/>
      <c r="NHZ401" s="56"/>
      <c r="NIA401" s="56"/>
      <c r="NIB401" s="56"/>
      <c r="NIC401" s="56"/>
      <c r="NID401" s="56"/>
      <c r="NIE401" s="56"/>
      <c r="NIF401" s="56"/>
      <c r="NIG401" s="56"/>
      <c r="NIH401" s="56"/>
      <c r="NII401" s="56"/>
      <c r="NIJ401" s="56"/>
      <c r="NIK401" s="56"/>
      <c r="NIL401" s="56"/>
      <c r="NIM401" s="56"/>
      <c r="NIN401" s="56"/>
      <c r="NIO401" s="56"/>
      <c r="NIP401" s="56"/>
      <c r="NIQ401" s="56"/>
      <c r="NIR401" s="56"/>
      <c r="NIS401" s="56"/>
      <c r="NIT401" s="56"/>
      <c r="NIU401" s="56"/>
      <c r="NIV401" s="56"/>
      <c r="NIW401" s="56"/>
      <c r="NIX401" s="56"/>
      <c r="NIY401" s="56"/>
      <c r="NIZ401" s="56"/>
      <c r="NJA401" s="56"/>
      <c r="NJB401" s="56"/>
      <c r="NJC401" s="56"/>
      <c r="NJD401" s="56"/>
      <c r="NJE401" s="56"/>
      <c r="NJF401" s="56"/>
      <c r="NJG401" s="56"/>
      <c r="NJH401" s="56"/>
      <c r="NJI401" s="56"/>
      <c r="NJJ401" s="56"/>
      <c r="NJK401" s="56"/>
      <c r="NJL401" s="56"/>
      <c r="NJM401" s="56"/>
      <c r="NJN401" s="56"/>
      <c r="NJO401" s="56"/>
      <c r="NJP401" s="56"/>
      <c r="NJQ401" s="56"/>
      <c r="NJR401" s="56"/>
      <c r="NJS401" s="56"/>
      <c r="NJT401" s="56"/>
      <c r="NJU401" s="56"/>
      <c r="NJV401" s="56"/>
      <c r="NJW401" s="56"/>
      <c r="NJX401" s="56"/>
      <c r="NJY401" s="56"/>
      <c r="NJZ401" s="56"/>
      <c r="NKA401" s="56"/>
      <c r="NKB401" s="56"/>
      <c r="NKC401" s="56"/>
      <c r="NKD401" s="56"/>
      <c r="NKE401" s="56"/>
      <c r="NKF401" s="56"/>
      <c r="NKG401" s="56"/>
      <c r="NKH401" s="56"/>
      <c r="NKI401" s="56"/>
      <c r="NKJ401" s="56"/>
      <c r="NKK401" s="56"/>
      <c r="NKL401" s="56"/>
      <c r="NKM401" s="56"/>
      <c r="NKN401" s="56"/>
      <c r="NKO401" s="56"/>
      <c r="NKP401" s="56"/>
      <c r="NKQ401" s="56"/>
      <c r="NKR401" s="56"/>
      <c r="NKS401" s="56"/>
      <c r="NKT401" s="56"/>
      <c r="NKU401" s="56"/>
      <c r="NKV401" s="56"/>
      <c r="NKW401" s="56"/>
      <c r="NKX401" s="56"/>
      <c r="NKY401" s="56"/>
      <c r="NKZ401" s="56"/>
      <c r="NLA401" s="56"/>
      <c r="NLB401" s="56"/>
      <c r="NLC401" s="56"/>
      <c r="NLD401" s="56"/>
      <c r="NLE401" s="56"/>
      <c r="NLF401" s="56"/>
      <c r="NLG401" s="56"/>
      <c r="NLH401" s="56"/>
      <c r="NLI401" s="56"/>
      <c r="NLJ401" s="56"/>
      <c r="NLK401" s="56"/>
      <c r="NLL401" s="56"/>
      <c r="NLM401" s="56"/>
      <c r="NLN401" s="56"/>
      <c r="NLO401" s="56"/>
      <c r="NLP401" s="56"/>
      <c r="NLQ401" s="56"/>
      <c r="NLR401" s="56"/>
      <c r="NLS401" s="56"/>
      <c r="NLT401" s="56"/>
      <c r="NLU401" s="56"/>
      <c r="NLV401" s="56"/>
      <c r="NLW401" s="56"/>
      <c r="NLX401" s="56"/>
      <c r="NLY401" s="56"/>
      <c r="NLZ401" s="56"/>
      <c r="NMA401" s="56"/>
      <c r="NMB401" s="56"/>
      <c r="NMC401" s="56"/>
      <c r="NMD401" s="56"/>
      <c r="NME401" s="56"/>
      <c r="NMF401" s="56"/>
      <c r="NMG401" s="56"/>
      <c r="NMH401" s="56"/>
      <c r="NMI401" s="56"/>
      <c r="NMJ401" s="56"/>
      <c r="NMK401" s="56"/>
      <c r="NML401" s="56"/>
      <c r="NMM401" s="56"/>
      <c r="NMN401" s="56"/>
      <c r="NMO401" s="56"/>
      <c r="NMP401" s="56"/>
      <c r="NMQ401" s="56"/>
      <c r="NMR401" s="56"/>
      <c r="NMS401" s="56"/>
      <c r="NMT401" s="56"/>
      <c r="NMU401" s="56"/>
      <c r="NMV401" s="56"/>
      <c r="NMW401" s="56"/>
      <c r="NMX401" s="56"/>
      <c r="NMY401" s="56"/>
      <c r="NMZ401" s="56"/>
      <c r="NNA401" s="56"/>
      <c r="NNB401" s="56"/>
      <c r="NNC401" s="56"/>
      <c r="NND401" s="56"/>
      <c r="NNE401" s="56"/>
      <c r="NNF401" s="56"/>
      <c r="NNG401" s="56"/>
      <c r="NNH401" s="56"/>
      <c r="NNI401" s="56"/>
      <c r="NNJ401" s="56"/>
      <c r="NNK401" s="56"/>
      <c r="NNL401" s="56"/>
      <c r="NNM401" s="56"/>
      <c r="NNN401" s="56"/>
      <c r="NNO401" s="56"/>
      <c r="NNP401" s="56"/>
      <c r="NNQ401" s="56"/>
      <c r="NNR401" s="56"/>
      <c r="NNS401" s="56"/>
      <c r="NNT401" s="56"/>
      <c r="NNU401" s="56"/>
      <c r="NNV401" s="56"/>
      <c r="NNW401" s="56"/>
      <c r="NNX401" s="56"/>
      <c r="NNY401" s="56"/>
      <c r="NNZ401" s="56"/>
      <c r="NOA401" s="56"/>
      <c r="NOB401" s="56"/>
      <c r="NOC401" s="56"/>
      <c r="NOD401" s="56"/>
      <c r="NOE401" s="56"/>
      <c r="NOF401" s="56"/>
      <c r="NOG401" s="56"/>
      <c r="NOH401" s="56"/>
      <c r="NOI401" s="56"/>
      <c r="NOJ401" s="56"/>
      <c r="NOK401" s="56"/>
      <c r="NOL401" s="56"/>
      <c r="NOM401" s="56"/>
      <c r="NON401" s="56"/>
      <c r="NOO401" s="56"/>
      <c r="NOP401" s="56"/>
      <c r="NOQ401" s="56"/>
      <c r="NOR401" s="56"/>
      <c r="NOS401" s="56"/>
      <c r="NOT401" s="56"/>
      <c r="NOU401" s="56"/>
      <c r="NOV401" s="56"/>
      <c r="NOW401" s="56"/>
      <c r="NOX401" s="56"/>
      <c r="NOY401" s="56"/>
      <c r="NOZ401" s="56"/>
      <c r="NPA401" s="56"/>
      <c r="NPB401" s="56"/>
      <c r="NPC401" s="56"/>
      <c r="NPD401" s="56"/>
      <c r="NPE401" s="56"/>
      <c r="NPF401" s="56"/>
      <c r="NPG401" s="56"/>
      <c r="NPH401" s="56"/>
      <c r="NPI401" s="56"/>
      <c r="NPJ401" s="56"/>
      <c r="NPK401" s="56"/>
      <c r="NPL401" s="56"/>
      <c r="NPM401" s="56"/>
      <c r="NPN401" s="56"/>
      <c r="NPO401" s="56"/>
      <c r="NPP401" s="56"/>
      <c r="NPQ401" s="56"/>
      <c r="NPR401" s="56"/>
      <c r="NPS401" s="56"/>
      <c r="NPT401" s="56"/>
      <c r="NPU401" s="56"/>
      <c r="NPV401" s="56"/>
      <c r="NPW401" s="56"/>
      <c r="NPX401" s="56"/>
      <c r="NPY401" s="56"/>
      <c r="NPZ401" s="56"/>
      <c r="NQA401" s="56"/>
      <c r="NQB401" s="56"/>
      <c r="NQC401" s="56"/>
      <c r="NQD401" s="56"/>
      <c r="NQE401" s="56"/>
      <c r="NQF401" s="56"/>
      <c r="NQG401" s="56"/>
      <c r="NQH401" s="56"/>
      <c r="NQI401" s="56"/>
      <c r="NQJ401" s="56"/>
      <c r="NQK401" s="56"/>
      <c r="NQL401" s="56"/>
      <c r="NQM401" s="56"/>
      <c r="NQN401" s="56"/>
      <c r="NQO401" s="56"/>
      <c r="NQP401" s="56"/>
      <c r="NQQ401" s="56"/>
      <c r="NQR401" s="56"/>
      <c r="NQS401" s="56"/>
      <c r="NQT401" s="56"/>
      <c r="NQU401" s="56"/>
      <c r="NQV401" s="56"/>
      <c r="NQW401" s="56"/>
      <c r="NQX401" s="56"/>
      <c r="NQY401" s="56"/>
      <c r="NQZ401" s="56"/>
      <c r="NRA401" s="56"/>
      <c r="NRB401" s="56"/>
      <c r="NRC401" s="56"/>
      <c r="NRD401" s="56"/>
      <c r="NRE401" s="56"/>
      <c r="NRF401" s="56"/>
      <c r="NRG401" s="56"/>
      <c r="NRH401" s="56"/>
      <c r="NRI401" s="56"/>
      <c r="NRJ401" s="56"/>
      <c r="NRK401" s="56"/>
      <c r="NRL401" s="56"/>
      <c r="NRM401" s="56"/>
      <c r="NRN401" s="56"/>
      <c r="NRO401" s="56"/>
      <c r="NRP401" s="56"/>
      <c r="NRQ401" s="56"/>
      <c r="NRR401" s="56"/>
      <c r="NRS401" s="56"/>
      <c r="NRT401" s="56"/>
      <c r="NRU401" s="56"/>
      <c r="NRV401" s="56"/>
      <c r="NRW401" s="56"/>
      <c r="NRX401" s="56"/>
      <c r="NRY401" s="56"/>
      <c r="NRZ401" s="56"/>
      <c r="NSA401" s="56"/>
      <c r="NSB401" s="56"/>
      <c r="NSC401" s="56"/>
      <c r="NSD401" s="56"/>
      <c r="NSE401" s="56"/>
      <c r="NSF401" s="56"/>
      <c r="NSG401" s="56"/>
      <c r="NSH401" s="56"/>
      <c r="NSI401" s="56"/>
      <c r="NSJ401" s="56"/>
      <c r="NSK401" s="56"/>
      <c r="NSL401" s="56"/>
      <c r="NSM401" s="56"/>
      <c r="NSN401" s="56"/>
      <c r="NSO401" s="56"/>
      <c r="NSP401" s="56"/>
      <c r="NSQ401" s="56"/>
      <c r="NSR401" s="56"/>
      <c r="NSS401" s="56"/>
      <c r="NST401" s="56"/>
      <c r="NSU401" s="56"/>
      <c r="NSV401" s="56"/>
      <c r="NSW401" s="56"/>
      <c r="NSX401" s="56"/>
      <c r="NSY401" s="56"/>
      <c r="NSZ401" s="56"/>
      <c r="NTA401" s="56"/>
      <c r="NTB401" s="56"/>
      <c r="NTC401" s="56"/>
      <c r="NTD401" s="56"/>
      <c r="NTE401" s="56"/>
      <c r="NTF401" s="56"/>
      <c r="NTG401" s="56"/>
      <c r="NTH401" s="56"/>
      <c r="NTI401" s="56"/>
      <c r="NTJ401" s="56"/>
      <c r="NTK401" s="56"/>
      <c r="NTL401" s="56"/>
      <c r="NTM401" s="56"/>
      <c r="NTN401" s="56"/>
      <c r="NTO401" s="56"/>
      <c r="NTP401" s="56"/>
      <c r="NTQ401" s="56"/>
      <c r="NTR401" s="56"/>
      <c r="NTS401" s="56"/>
      <c r="NTT401" s="56"/>
      <c r="NTU401" s="56"/>
      <c r="NTV401" s="56"/>
      <c r="NTW401" s="56"/>
      <c r="NTX401" s="56"/>
      <c r="NTY401" s="56"/>
      <c r="NTZ401" s="56"/>
      <c r="NUA401" s="56"/>
      <c r="NUB401" s="56"/>
      <c r="NUC401" s="56"/>
      <c r="NUD401" s="56"/>
      <c r="NUE401" s="56"/>
      <c r="NUF401" s="56"/>
      <c r="NUG401" s="56"/>
      <c r="NUH401" s="56"/>
      <c r="NUI401" s="56"/>
      <c r="NUJ401" s="56"/>
      <c r="NUK401" s="56"/>
      <c r="NUL401" s="56"/>
      <c r="NUM401" s="56"/>
      <c r="NUN401" s="56"/>
      <c r="NUO401" s="56"/>
      <c r="NUP401" s="56"/>
      <c r="NUQ401" s="56"/>
      <c r="NUR401" s="56"/>
      <c r="NUS401" s="56"/>
      <c r="NUT401" s="56"/>
      <c r="NUU401" s="56"/>
      <c r="NUV401" s="56"/>
      <c r="NUW401" s="56"/>
      <c r="NUX401" s="56"/>
      <c r="NUY401" s="56"/>
      <c r="NUZ401" s="56"/>
      <c r="NVA401" s="56"/>
      <c r="NVB401" s="56"/>
      <c r="NVC401" s="56"/>
      <c r="NVD401" s="56"/>
      <c r="NVE401" s="56"/>
      <c r="NVF401" s="56"/>
      <c r="NVG401" s="56"/>
      <c r="NVH401" s="56"/>
      <c r="NVI401" s="56"/>
      <c r="NVJ401" s="56"/>
      <c r="NVK401" s="56"/>
      <c r="NVL401" s="56"/>
      <c r="NVM401" s="56"/>
      <c r="NVN401" s="56"/>
      <c r="NVO401" s="56"/>
      <c r="NVP401" s="56"/>
      <c r="NVQ401" s="56"/>
      <c r="NVR401" s="56"/>
      <c r="NVS401" s="56"/>
      <c r="NVT401" s="56"/>
      <c r="NVU401" s="56"/>
      <c r="NVV401" s="56"/>
      <c r="NVW401" s="56"/>
      <c r="NVX401" s="56"/>
      <c r="NVY401" s="56"/>
      <c r="NVZ401" s="56"/>
      <c r="NWA401" s="56"/>
      <c r="NWB401" s="56"/>
      <c r="NWC401" s="56"/>
      <c r="NWD401" s="56"/>
      <c r="NWE401" s="56"/>
      <c r="NWF401" s="56"/>
      <c r="NWG401" s="56"/>
      <c r="NWH401" s="56"/>
      <c r="NWI401" s="56"/>
      <c r="NWJ401" s="56"/>
      <c r="NWK401" s="56"/>
      <c r="NWL401" s="56"/>
      <c r="NWM401" s="56"/>
      <c r="NWN401" s="56"/>
      <c r="NWO401" s="56"/>
      <c r="NWP401" s="56"/>
      <c r="NWQ401" s="56"/>
      <c r="NWR401" s="56"/>
      <c r="NWS401" s="56"/>
      <c r="NWT401" s="56"/>
      <c r="NWU401" s="56"/>
      <c r="NWV401" s="56"/>
      <c r="NWW401" s="56"/>
      <c r="NWX401" s="56"/>
      <c r="NWY401" s="56"/>
      <c r="NWZ401" s="56"/>
      <c r="NXA401" s="56"/>
      <c r="NXB401" s="56"/>
      <c r="NXC401" s="56"/>
      <c r="NXD401" s="56"/>
      <c r="NXE401" s="56"/>
      <c r="NXF401" s="56"/>
      <c r="NXG401" s="56"/>
      <c r="NXH401" s="56"/>
      <c r="NXI401" s="56"/>
      <c r="NXJ401" s="56"/>
      <c r="NXK401" s="56"/>
      <c r="NXL401" s="56"/>
      <c r="NXM401" s="56"/>
      <c r="NXN401" s="56"/>
      <c r="NXO401" s="56"/>
      <c r="NXP401" s="56"/>
      <c r="NXQ401" s="56"/>
      <c r="NXR401" s="56"/>
      <c r="NXS401" s="56"/>
      <c r="NXT401" s="56"/>
      <c r="NXU401" s="56"/>
      <c r="NXV401" s="56"/>
      <c r="NXW401" s="56"/>
      <c r="NXX401" s="56"/>
      <c r="NXY401" s="56"/>
      <c r="NXZ401" s="56"/>
      <c r="NYA401" s="56"/>
      <c r="NYB401" s="56"/>
      <c r="NYC401" s="56"/>
      <c r="NYD401" s="56"/>
      <c r="NYE401" s="56"/>
      <c r="NYF401" s="56"/>
      <c r="NYG401" s="56"/>
      <c r="NYH401" s="56"/>
      <c r="NYI401" s="56"/>
      <c r="NYJ401" s="56"/>
      <c r="NYK401" s="56"/>
      <c r="NYL401" s="56"/>
      <c r="NYM401" s="56"/>
      <c r="NYN401" s="56"/>
      <c r="NYO401" s="56"/>
      <c r="NYP401" s="56"/>
      <c r="NYQ401" s="56"/>
      <c r="NYR401" s="56"/>
      <c r="NYS401" s="56"/>
      <c r="NYT401" s="56"/>
      <c r="NYU401" s="56"/>
      <c r="NYV401" s="56"/>
      <c r="NYW401" s="56"/>
      <c r="NYX401" s="56"/>
      <c r="NYY401" s="56"/>
      <c r="NYZ401" s="56"/>
      <c r="NZA401" s="56"/>
      <c r="NZB401" s="56"/>
      <c r="NZC401" s="56"/>
      <c r="NZD401" s="56"/>
      <c r="NZE401" s="56"/>
      <c r="NZF401" s="56"/>
      <c r="NZG401" s="56"/>
      <c r="NZH401" s="56"/>
      <c r="NZI401" s="56"/>
      <c r="NZJ401" s="56"/>
      <c r="NZK401" s="56"/>
      <c r="NZL401" s="56"/>
      <c r="NZM401" s="56"/>
      <c r="NZN401" s="56"/>
      <c r="NZO401" s="56"/>
      <c r="NZP401" s="56"/>
      <c r="NZQ401" s="56"/>
      <c r="NZR401" s="56"/>
      <c r="NZS401" s="56"/>
      <c r="NZT401" s="56"/>
      <c r="NZU401" s="56"/>
      <c r="NZV401" s="56"/>
      <c r="NZW401" s="56"/>
      <c r="NZX401" s="56"/>
      <c r="NZY401" s="56"/>
      <c r="NZZ401" s="56"/>
      <c r="OAA401" s="56"/>
      <c r="OAB401" s="56"/>
      <c r="OAC401" s="56"/>
      <c r="OAD401" s="56"/>
      <c r="OAE401" s="56"/>
      <c r="OAF401" s="56"/>
      <c r="OAG401" s="56"/>
      <c r="OAH401" s="56"/>
      <c r="OAI401" s="56"/>
      <c r="OAJ401" s="56"/>
      <c r="OAK401" s="56"/>
      <c r="OAL401" s="56"/>
      <c r="OAM401" s="56"/>
      <c r="OAN401" s="56"/>
      <c r="OAO401" s="56"/>
      <c r="OAP401" s="56"/>
      <c r="OAQ401" s="56"/>
      <c r="OAR401" s="56"/>
      <c r="OAS401" s="56"/>
      <c r="OAT401" s="56"/>
      <c r="OAU401" s="56"/>
      <c r="OAV401" s="56"/>
      <c r="OAW401" s="56"/>
      <c r="OAX401" s="56"/>
      <c r="OAY401" s="56"/>
      <c r="OAZ401" s="56"/>
      <c r="OBA401" s="56"/>
      <c r="OBB401" s="56"/>
      <c r="OBC401" s="56"/>
      <c r="OBD401" s="56"/>
      <c r="OBE401" s="56"/>
      <c r="OBF401" s="56"/>
      <c r="OBG401" s="56"/>
      <c r="OBH401" s="56"/>
      <c r="OBI401" s="56"/>
      <c r="OBJ401" s="56"/>
      <c r="OBK401" s="56"/>
      <c r="OBL401" s="56"/>
      <c r="OBM401" s="56"/>
      <c r="OBN401" s="56"/>
      <c r="OBO401" s="56"/>
      <c r="OBP401" s="56"/>
      <c r="OBQ401" s="56"/>
      <c r="OBR401" s="56"/>
      <c r="OBS401" s="56"/>
      <c r="OBT401" s="56"/>
      <c r="OBU401" s="56"/>
      <c r="OBV401" s="56"/>
      <c r="OBW401" s="56"/>
      <c r="OBX401" s="56"/>
      <c r="OBY401" s="56"/>
      <c r="OBZ401" s="56"/>
      <c r="OCA401" s="56"/>
      <c r="OCB401" s="56"/>
      <c r="OCC401" s="56"/>
      <c r="OCD401" s="56"/>
      <c r="OCE401" s="56"/>
      <c r="OCF401" s="56"/>
      <c r="OCG401" s="56"/>
      <c r="OCH401" s="56"/>
      <c r="OCI401" s="56"/>
      <c r="OCJ401" s="56"/>
      <c r="OCK401" s="56"/>
      <c r="OCL401" s="56"/>
      <c r="OCM401" s="56"/>
      <c r="OCN401" s="56"/>
      <c r="OCO401" s="56"/>
      <c r="OCP401" s="56"/>
      <c r="OCQ401" s="56"/>
      <c r="OCR401" s="56"/>
      <c r="OCS401" s="56"/>
      <c r="OCT401" s="56"/>
      <c r="OCU401" s="56"/>
      <c r="OCV401" s="56"/>
      <c r="OCW401" s="56"/>
      <c r="OCX401" s="56"/>
      <c r="OCY401" s="56"/>
      <c r="OCZ401" s="56"/>
      <c r="ODA401" s="56"/>
      <c r="ODB401" s="56"/>
      <c r="ODC401" s="56"/>
      <c r="ODD401" s="56"/>
      <c r="ODE401" s="56"/>
      <c r="ODF401" s="56"/>
      <c r="ODG401" s="56"/>
      <c r="ODH401" s="56"/>
      <c r="ODI401" s="56"/>
      <c r="ODJ401" s="56"/>
      <c r="ODK401" s="56"/>
      <c r="ODL401" s="56"/>
      <c r="ODM401" s="56"/>
      <c r="ODN401" s="56"/>
      <c r="ODO401" s="56"/>
      <c r="ODP401" s="56"/>
      <c r="ODQ401" s="56"/>
      <c r="ODR401" s="56"/>
      <c r="ODS401" s="56"/>
      <c r="ODT401" s="56"/>
      <c r="ODU401" s="56"/>
      <c r="ODV401" s="56"/>
      <c r="ODW401" s="56"/>
      <c r="ODX401" s="56"/>
      <c r="ODY401" s="56"/>
      <c r="ODZ401" s="56"/>
      <c r="OEA401" s="56"/>
      <c r="OEB401" s="56"/>
      <c r="OEC401" s="56"/>
      <c r="OED401" s="56"/>
      <c r="OEE401" s="56"/>
      <c r="OEF401" s="56"/>
      <c r="OEG401" s="56"/>
      <c r="OEH401" s="56"/>
      <c r="OEI401" s="56"/>
      <c r="OEJ401" s="56"/>
      <c r="OEK401" s="56"/>
      <c r="OEL401" s="56"/>
      <c r="OEM401" s="56"/>
      <c r="OEN401" s="56"/>
      <c r="OEO401" s="56"/>
      <c r="OEP401" s="56"/>
      <c r="OEQ401" s="56"/>
      <c r="OER401" s="56"/>
      <c r="OES401" s="56"/>
      <c r="OET401" s="56"/>
      <c r="OEU401" s="56"/>
      <c r="OEV401" s="56"/>
      <c r="OEW401" s="56"/>
      <c r="OEX401" s="56"/>
      <c r="OEY401" s="56"/>
      <c r="OEZ401" s="56"/>
      <c r="OFA401" s="56"/>
      <c r="OFB401" s="56"/>
      <c r="OFC401" s="56"/>
      <c r="OFD401" s="56"/>
      <c r="OFE401" s="56"/>
      <c r="OFF401" s="56"/>
      <c r="OFG401" s="56"/>
      <c r="OFH401" s="56"/>
      <c r="OFI401" s="56"/>
      <c r="OFJ401" s="56"/>
      <c r="OFK401" s="56"/>
      <c r="OFL401" s="56"/>
      <c r="OFM401" s="56"/>
      <c r="OFN401" s="56"/>
      <c r="OFO401" s="56"/>
      <c r="OFP401" s="56"/>
      <c r="OFQ401" s="56"/>
      <c r="OFR401" s="56"/>
      <c r="OFS401" s="56"/>
      <c r="OFT401" s="56"/>
      <c r="OFU401" s="56"/>
      <c r="OFV401" s="56"/>
      <c r="OFW401" s="56"/>
      <c r="OFX401" s="56"/>
      <c r="OFY401" s="56"/>
      <c r="OFZ401" s="56"/>
      <c r="OGA401" s="56"/>
      <c r="OGB401" s="56"/>
      <c r="OGC401" s="56"/>
      <c r="OGD401" s="56"/>
      <c r="OGE401" s="56"/>
      <c r="OGF401" s="56"/>
      <c r="OGG401" s="56"/>
      <c r="OGH401" s="56"/>
      <c r="OGI401" s="56"/>
      <c r="OGJ401" s="56"/>
      <c r="OGK401" s="56"/>
      <c r="OGL401" s="56"/>
      <c r="OGM401" s="56"/>
      <c r="OGN401" s="56"/>
      <c r="OGO401" s="56"/>
      <c r="OGP401" s="56"/>
      <c r="OGQ401" s="56"/>
      <c r="OGR401" s="56"/>
      <c r="OGS401" s="56"/>
      <c r="OGT401" s="56"/>
      <c r="OGU401" s="56"/>
      <c r="OGV401" s="56"/>
      <c r="OGW401" s="56"/>
      <c r="OGX401" s="56"/>
      <c r="OGY401" s="56"/>
      <c r="OGZ401" s="56"/>
      <c r="OHA401" s="56"/>
      <c r="OHB401" s="56"/>
      <c r="OHC401" s="56"/>
      <c r="OHD401" s="56"/>
      <c r="OHE401" s="56"/>
      <c r="OHF401" s="56"/>
      <c r="OHG401" s="56"/>
      <c r="OHH401" s="56"/>
      <c r="OHI401" s="56"/>
      <c r="OHJ401" s="56"/>
      <c r="OHK401" s="56"/>
      <c r="OHL401" s="56"/>
      <c r="OHM401" s="56"/>
      <c r="OHN401" s="56"/>
      <c r="OHO401" s="56"/>
      <c r="OHP401" s="56"/>
      <c r="OHQ401" s="56"/>
      <c r="OHR401" s="56"/>
      <c r="OHS401" s="56"/>
      <c r="OHT401" s="56"/>
      <c r="OHU401" s="56"/>
      <c r="OHV401" s="56"/>
      <c r="OHW401" s="56"/>
      <c r="OHX401" s="56"/>
      <c r="OHY401" s="56"/>
      <c r="OHZ401" s="56"/>
      <c r="OIA401" s="56"/>
      <c r="OIB401" s="56"/>
      <c r="OIC401" s="56"/>
      <c r="OID401" s="56"/>
      <c r="OIE401" s="56"/>
      <c r="OIF401" s="56"/>
      <c r="OIG401" s="56"/>
      <c r="OIH401" s="56"/>
      <c r="OII401" s="56"/>
      <c r="OIJ401" s="56"/>
      <c r="OIK401" s="56"/>
      <c r="OIL401" s="56"/>
      <c r="OIM401" s="56"/>
      <c r="OIN401" s="56"/>
      <c r="OIO401" s="56"/>
      <c r="OIP401" s="56"/>
      <c r="OIQ401" s="56"/>
      <c r="OIR401" s="56"/>
      <c r="OIS401" s="56"/>
      <c r="OIT401" s="56"/>
      <c r="OIU401" s="56"/>
      <c r="OIV401" s="56"/>
      <c r="OIW401" s="56"/>
      <c r="OIX401" s="56"/>
      <c r="OIY401" s="56"/>
      <c r="OIZ401" s="56"/>
      <c r="OJA401" s="56"/>
      <c r="OJB401" s="56"/>
      <c r="OJC401" s="56"/>
      <c r="OJD401" s="56"/>
      <c r="OJE401" s="56"/>
      <c r="OJF401" s="56"/>
      <c r="OJG401" s="56"/>
      <c r="OJH401" s="56"/>
      <c r="OJI401" s="56"/>
      <c r="OJJ401" s="56"/>
      <c r="OJK401" s="56"/>
      <c r="OJL401" s="56"/>
      <c r="OJM401" s="56"/>
      <c r="OJN401" s="56"/>
      <c r="OJO401" s="56"/>
      <c r="OJP401" s="56"/>
      <c r="OJQ401" s="56"/>
      <c r="OJR401" s="56"/>
      <c r="OJS401" s="56"/>
      <c r="OJT401" s="56"/>
      <c r="OJU401" s="56"/>
      <c r="OJV401" s="56"/>
      <c r="OJW401" s="56"/>
      <c r="OJX401" s="56"/>
      <c r="OJY401" s="56"/>
      <c r="OJZ401" s="56"/>
      <c r="OKA401" s="56"/>
      <c r="OKB401" s="56"/>
      <c r="OKC401" s="56"/>
      <c r="OKD401" s="56"/>
      <c r="OKE401" s="56"/>
      <c r="OKF401" s="56"/>
      <c r="OKG401" s="56"/>
      <c r="OKH401" s="56"/>
      <c r="OKI401" s="56"/>
      <c r="OKJ401" s="56"/>
      <c r="OKK401" s="56"/>
      <c r="OKL401" s="56"/>
      <c r="OKM401" s="56"/>
      <c r="OKN401" s="56"/>
      <c r="OKO401" s="56"/>
      <c r="OKP401" s="56"/>
      <c r="OKQ401" s="56"/>
      <c r="OKR401" s="56"/>
      <c r="OKS401" s="56"/>
      <c r="OKT401" s="56"/>
      <c r="OKU401" s="56"/>
      <c r="OKV401" s="56"/>
      <c r="OKW401" s="56"/>
      <c r="OKX401" s="56"/>
      <c r="OKY401" s="56"/>
      <c r="OKZ401" s="56"/>
      <c r="OLA401" s="56"/>
      <c r="OLB401" s="56"/>
      <c r="OLC401" s="56"/>
      <c r="OLD401" s="56"/>
      <c r="OLE401" s="56"/>
      <c r="OLF401" s="56"/>
      <c r="OLG401" s="56"/>
      <c r="OLH401" s="56"/>
      <c r="OLI401" s="56"/>
      <c r="OLJ401" s="56"/>
      <c r="OLK401" s="56"/>
      <c r="OLL401" s="56"/>
      <c r="OLM401" s="56"/>
      <c r="OLN401" s="56"/>
      <c r="OLO401" s="56"/>
      <c r="OLP401" s="56"/>
      <c r="OLQ401" s="56"/>
      <c r="OLR401" s="56"/>
      <c r="OLS401" s="56"/>
      <c r="OLT401" s="56"/>
      <c r="OLU401" s="56"/>
      <c r="OLV401" s="56"/>
      <c r="OLW401" s="56"/>
      <c r="OLX401" s="56"/>
      <c r="OLY401" s="56"/>
      <c r="OLZ401" s="56"/>
      <c r="OMA401" s="56"/>
      <c r="OMB401" s="56"/>
      <c r="OMC401" s="56"/>
      <c r="OMD401" s="56"/>
      <c r="OME401" s="56"/>
      <c r="OMF401" s="56"/>
      <c r="OMG401" s="56"/>
      <c r="OMH401" s="56"/>
      <c r="OMI401" s="56"/>
      <c r="OMJ401" s="56"/>
      <c r="OMK401" s="56"/>
      <c r="OML401" s="56"/>
      <c r="OMM401" s="56"/>
      <c r="OMN401" s="56"/>
      <c r="OMO401" s="56"/>
      <c r="OMP401" s="56"/>
      <c r="OMQ401" s="56"/>
      <c r="OMR401" s="56"/>
      <c r="OMS401" s="56"/>
      <c r="OMT401" s="56"/>
      <c r="OMU401" s="56"/>
      <c r="OMV401" s="56"/>
      <c r="OMW401" s="56"/>
      <c r="OMX401" s="56"/>
      <c r="OMY401" s="56"/>
      <c r="OMZ401" s="56"/>
      <c r="ONA401" s="56"/>
      <c r="ONB401" s="56"/>
      <c r="ONC401" s="56"/>
      <c r="OND401" s="56"/>
      <c r="ONE401" s="56"/>
      <c r="ONF401" s="56"/>
      <c r="ONG401" s="56"/>
      <c r="ONH401" s="56"/>
      <c r="ONI401" s="56"/>
      <c r="ONJ401" s="56"/>
      <c r="ONK401" s="56"/>
      <c r="ONL401" s="56"/>
      <c r="ONM401" s="56"/>
      <c r="ONN401" s="56"/>
      <c r="ONO401" s="56"/>
      <c r="ONP401" s="56"/>
      <c r="ONQ401" s="56"/>
      <c r="ONR401" s="56"/>
      <c r="ONS401" s="56"/>
      <c r="ONT401" s="56"/>
      <c r="ONU401" s="56"/>
      <c r="ONV401" s="56"/>
      <c r="ONW401" s="56"/>
      <c r="ONX401" s="56"/>
      <c r="ONY401" s="56"/>
      <c r="ONZ401" s="56"/>
      <c r="OOA401" s="56"/>
      <c r="OOB401" s="56"/>
      <c r="OOC401" s="56"/>
      <c r="OOD401" s="56"/>
      <c r="OOE401" s="56"/>
      <c r="OOF401" s="56"/>
      <c r="OOG401" s="56"/>
      <c r="OOH401" s="56"/>
      <c r="OOI401" s="56"/>
      <c r="OOJ401" s="56"/>
      <c r="OOK401" s="56"/>
      <c r="OOL401" s="56"/>
      <c r="OOM401" s="56"/>
      <c r="OON401" s="56"/>
      <c r="OOO401" s="56"/>
      <c r="OOP401" s="56"/>
      <c r="OOQ401" s="56"/>
      <c r="OOR401" s="56"/>
      <c r="OOS401" s="56"/>
      <c r="OOT401" s="56"/>
      <c r="OOU401" s="56"/>
      <c r="OOV401" s="56"/>
      <c r="OOW401" s="56"/>
      <c r="OOX401" s="56"/>
      <c r="OOY401" s="56"/>
      <c r="OOZ401" s="56"/>
      <c r="OPA401" s="56"/>
      <c r="OPB401" s="56"/>
      <c r="OPC401" s="56"/>
      <c r="OPD401" s="56"/>
      <c r="OPE401" s="56"/>
      <c r="OPF401" s="56"/>
      <c r="OPG401" s="56"/>
      <c r="OPH401" s="56"/>
      <c r="OPI401" s="56"/>
      <c r="OPJ401" s="56"/>
      <c r="OPK401" s="56"/>
      <c r="OPL401" s="56"/>
      <c r="OPM401" s="56"/>
      <c r="OPN401" s="56"/>
      <c r="OPO401" s="56"/>
      <c r="OPP401" s="56"/>
      <c r="OPQ401" s="56"/>
      <c r="OPR401" s="56"/>
      <c r="OPS401" s="56"/>
      <c r="OPT401" s="56"/>
      <c r="OPU401" s="56"/>
      <c r="OPV401" s="56"/>
      <c r="OPW401" s="56"/>
      <c r="OPX401" s="56"/>
      <c r="OPY401" s="56"/>
      <c r="OPZ401" s="56"/>
      <c r="OQA401" s="56"/>
      <c r="OQB401" s="56"/>
      <c r="OQC401" s="56"/>
      <c r="OQD401" s="56"/>
      <c r="OQE401" s="56"/>
      <c r="OQF401" s="56"/>
      <c r="OQG401" s="56"/>
      <c r="OQH401" s="56"/>
      <c r="OQI401" s="56"/>
      <c r="OQJ401" s="56"/>
      <c r="OQK401" s="56"/>
      <c r="OQL401" s="56"/>
      <c r="OQM401" s="56"/>
      <c r="OQN401" s="56"/>
      <c r="OQO401" s="56"/>
      <c r="OQP401" s="56"/>
      <c r="OQQ401" s="56"/>
      <c r="OQR401" s="56"/>
      <c r="OQS401" s="56"/>
      <c r="OQT401" s="56"/>
      <c r="OQU401" s="56"/>
      <c r="OQV401" s="56"/>
      <c r="OQW401" s="56"/>
      <c r="OQX401" s="56"/>
      <c r="OQY401" s="56"/>
      <c r="OQZ401" s="56"/>
      <c r="ORA401" s="56"/>
      <c r="ORB401" s="56"/>
      <c r="ORC401" s="56"/>
      <c r="ORD401" s="56"/>
      <c r="ORE401" s="56"/>
      <c r="ORF401" s="56"/>
      <c r="ORG401" s="56"/>
      <c r="ORH401" s="56"/>
      <c r="ORI401" s="56"/>
      <c r="ORJ401" s="56"/>
      <c r="ORK401" s="56"/>
      <c r="ORL401" s="56"/>
      <c r="ORM401" s="56"/>
      <c r="ORN401" s="56"/>
      <c r="ORO401" s="56"/>
      <c r="ORP401" s="56"/>
      <c r="ORQ401" s="56"/>
      <c r="ORR401" s="56"/>
      <c r="ORS401" s="56"/>
      <c r="ORT401" s="56"/>
      <c r="ORU401" s="56"/>
      <c r="ORV401" s="56"/>
      <c r="ORW401" s="56"/>
      <c r="ORX401" s="56"/>
      <c r="ORY401" s="56"/>
      <c r="ORZ401" s="56"/>
      <c r="OSA401" s="56"/>
      <c r="OSB401" s="56"/>
      <c r="OSC401" s="56"/>
      <c r="OSD401" s="56"/>
      <c r="OSE401" s="56"/>
      <c r="OSF401" s="56"/>
      <c r="OSG401" s="56"/>
      <c r="OSH401" s="56"/>
      <c r="OSI401" s="56"/>
      <c r="OSJ401" s="56"/>
      <c r="OSK401" s="56"/>
      <c r="OSL401" s="56"/>
      <c r="OSM401" s="56"/>
      <c r="OSN401" s="56"/>
      <c r="OSO401" s="56"/>
      <c r="OSP401" s="56"/>
      <c r="OSQ401" s="56"/>
      <c r="OSR401" s="56"/>
      <c r="OSS401" s="56"/>
      <c r="OST401" s="56"/>
      <c r="OSU401" s="56"/>
      <c r="OSV401" s="56"/>
      <c r="OSW401" s="56"/>
      <c r="OSX401" s="56"/>
      <c r="OSY401" s="56"/>
      <c r="OSZ401" s="56"/>
      <c r="OTA401" s="56"/>
      <c r="OTB401" s="56"/>
      <c r="OTC401" s="56"/>
      <c r="OTD401" s="56"/>
      <c r="OTE401" s="56"/>
      <c r="OTF401" s="56"/>
      <c r="OTG401" s="56"/>
      <c r="OTH401" s="56"/>
      <c r="OTI401" s="56"/>
      <c r="OTJ401" s="56"/>
      <c r="OTK401" s="56"/>
      <c r="OTL401" s="56"/>
      <c r="OTM401" s="56"/>
      <c r="OTN401" s="56"/>
      <c r="OTO401" s="56"/>
      <c r="OTP401" s="56"/>
      <c r="OTQ401" s="56"/>
      <c r="OTR401" s="56"/>
      <c r="OTS401" s="56"/>
      <c r="OTT401" s="56"/>
      <c r="OTU401" s="56"/>
      <c r="OTV401" s="56"/>
      <c r="OTW401" s="56"/>
      <c r="OTX401" s="56"/>
      <c r="OTY401" s="56"/>
      <c r="OTZ401" s="56"/>
      <c r="OUA401" s="56"/>
      <c r="OUB401" s="56"/>
      <c r="OUC401" s="56"/>
      <c r="OUD401" s="56"/>
      <c r="OUE401" s="56"/>
      <c r="OUF401" s="56"/>
      <c r="OUG401" s="56"/>
      <c r="OUH401" s="56"/>
      <c r="OUI401" s="56"/>
      <c r="OUJ401" s="56"/>
      <c r="OUK401" s="56"/>
      <c r="OUL401" s="56"/>
      <c r="OUM401" s="56"/>
      <c r="OUN401" s="56"/>
      <c r="OUO401" s="56"/>
      <c r="OUP401" s="56"/>
      <c r="OUQ401" s="56"/>
      <c r="OUR401" s="56"/>
      <c r="OUS401" s="56"/>
      <c r="OUT401" s="56"/>
      <c r="OUU401" s="56"/>
      <c r="OUV401" s="56"/>
      <c r="OUW401" s="56"/>
      <c r="OUX401" s="56"/>
      <c r="OUY401" s="56"/>
      <c r="OUZ401" s="56"/>
      <c r="OVA401" s="56"/>
      <c r="OVB401" s="56"/>
      <c r="OVC401" s="56"/>
      <c r="OVD401" s="56"/>
      <c r="OVE401" s="56"/>
      <c r="OVF401" s="56"/>
      <c r="OVG401" s="56"/>
      <c r="OVH401" s="56"/>
      <c r="OVI401" s="56"/>
      <c r="OVJ401" s="56"/>
      <c r="OVK401" s="56"/>
      <c r="OVL401" s="56"/>
      <c r="OVM401" s="56"/>
      <c r="OVN401" s="56"/>
      <c r="OVO401" s="56"/>
      <c r="OVP401" s="56"/>
      <c r="OVQ401" s="56"/>
      <c r="OVR401" s="56"/>
      <c r="OVS401" s="56"/>
      <c r="OVT401" s="56"/>
      <c r="OVU401" s="56"/>
      <c r="OVV401" s="56"/>
      <c r="OVW401" s="56"/>
      <c r="OVX401" s="56"/>
      <c r="OVY401" s="56"/>
      <c r="OVZ401" s="56"/>
      <c r="OWA401" s="56"/>
      <c r="OWB401" s="56"/>
      <c r="OWC401" s="56"/>
      <c r="OWD401" s="56"/>
      <c r="OWE401" s="56"/>
      <c r="OWF401" s="56"/>
      <c r="OWG401" s="56"/>
      <c r="OWH401" s="56"/>
      <c r="OWI401" s="56"/>
      <c r="OWJ401" s="56"/>
      <c r="OWK401" s="56"/>
      <c r="OWL401" s="56"/>
      <c r="OWM401" s="56"/>
      <c r="OWN401" s="56"/>
      <c r="OWO401" s="56"/>
      <c r="OWP401" s="56"/>
      <c r="OWQ401" s="56"/>
      <c r="OWR401" s="56"/>
      <c r="OWS401" s="56"/>
      <c r="OWT401" s="56"/>
      <c r="OWU401" s="56"/>
      <c r="OWV401" s="56"/>
      <c r="OWW401" s="56"/>
      <c r="OWX401" s="56"/>
      <c r="OWY401" s="56"/>
      <c r="OWZ401" s="56"/>
      <c r="OXA401" s="56"/>
      <c r="OXB401" s="56"/>
      <c r="OXC401" s="56"/>
      <c r="OXD401" s="56"/>
      <c r="OXE401" s="56"/>
      <c r="OXF401" s="56"/>
      <c r="OXG401" s="56"/>
      <c r="OXH401" s="56"/>
      <c r="OXI401" s="56"/>
      <c r="OXJ401" s="56"/>
      <c r="OXK401" s="56"/>
      <c r="OXL401" s="56"/>
      <c r="OXM401" s="56"/>
      <c r="OXN401" s="56"/>
      <c r="OXO401" s="56"/>
      <c r="OXP401" s="56"/>
      <c r="OXQ401" s="56"/>
      <c r="OXR401" s="56"/>
      <c r="OXS401" s="56"/>
      <c r="OXT401" s="56"/>
      <c r="OXU401" s="56"/>
      <c r="OXV401" s="56"/>
      <c r="OXW401" s="56"/>
      <c r="OXX401" s="56"/>
      <c r="OXY401" s="56"/>
      <c r="OXZ401" s="56"/>
      <c r="OYA401" s="56"/>
      <c r="OYB401" s="56"/>
      <c r="OYC401" s="56"/>
      <c r="OYD401" s="56"/>
      <c r="OYE401" s="56"/>
      <c r="OYF401" s="56"/>
      <c r="OYG401" s="56"/>
      <c r="OYH401" s="56"/>
      <c r="OYI401" s="56"/>
      <c r="OYJ401" s="56"/>
      <c r="OYK401" s="56"/>
      <c r="OYL401" s="56"/>
      <c r="OYM401" s="56"/>
      <c r="OYN401" s="56"/>
      <c r="OYO401" s="56"/>
      <c r="OYP401" s="56"/>
      <c r="OYQ401" s="56"/>
      <c r="OYR401" s="56"/>
      <c r="OYS401" s="56"/>
      <c r="OYT401" s="56"/>
      <c r="OYU401" s="56"/>
      <c r="OYV401" s="56"/>
      <c r="OYW401" s="56"/>
      <c r="OYX401" s="56"/>
      <c r="OYY401" s="56"/>
      <c r="OYZ401" s="56"/>
      <c r="OZA401" s="56"/>
      <c r="OZB401" s="56"/>
      <c r="OZC401" s="56"/>
      <c r="OZD401" s="56"/>
      <c r="OZE401" s="56"/>
      <c r="OZF401" s="56"/>
      <c r="OZG401" s="56"/>
      <c r="OZH401" s="56"/>
      <c r="OZI401" s="56"/>
      <c r="OZJ401" s="56"/>
      <c r="OZK401" s="56"/>
      <c r="OZL401" s="56"/>
      <c r="OZM401" s="56"/>
      <c r="OZN401" s="56"/>
      <c r="OZO401" s="56"/>
      <c r="OZP401" s="56"/>
      <c r="OZQ401" s="56"/>
      <c r="OZR401" s="56"/>
      <c r="OZS401" s="56"/>
      <c r="OZT401" s="56"/>
      <c r="OZU401" s="56"/>
      <c r="OZV401" s="56"/>
      <c r="OZW401" s="56"/>
      <c r="OZX401" s="56"/>
      <c r="OZY401" s="56"/>
      <c r="OZZ401" s="56"/>
      <c r="PAA401" s="56"/>
      <c r="PAB401" s="56"/>
      <c r="PAC401" s="56"/>
      <c r="PAD401" s="56"/>
      <c r="PAE401" s="56"/>
      <c r="PAF401" s="56"/>
      <c r="PAG401" s="56"/>
      <c r="PAH401" s="56"/>
      <c r="PAI401" s="56"/>
      <c r="PAJ401" s="56"/>
      <c r="PAK401" s="56"/>
      <c r="PAL401" s="56"/>
      <c r="PAM401" s="56"/>
      <c r="PAN401" s="56"/>
      <c r="PAO401" s="56"/>
      <c r="PAP401" s="56"/>
      <c r="PAQ401" s="56"/>
      <c r="PAR401" s="56"/>
      <c r="PAS401" s="56"/>
      <c r="PAT401" s="56"/>
      <c r="PAU401" s="56"/>
      <c r="PAV401" s="56"/>
      <c r="PAW401" s="56"/>
      <c r="PAX401" s="56"/>
      <c r="PAY401" s="56"/>
      <c r="PAZ401" s="56"/>
      <c r="PBA401" s="56"/>
      <c r="PBB401" s="56"/>
      <c r="PBC401" s="56"/>
      <c r="PBD401" s="56"/>
      <c r="PBE401" s="56"/>
      <c r="PBF401" s="56"/>
      <c r="PBG401" s="56"/>
      <c r="PBH401" s="56"/>
      <c r="PBI401" s="56"/>
      <c r="PBJ401" s="56"/>
      <c r="PBK401" s="56"/>
      <c r="PBL401" s="56"/>
      <c r="PBM401" s="56"/>
      <c r="PBN401" s="56"/>
      <c r="PBO401" s="56"/>
      <c r="PBP401" s="56"/>
      <c r="PBQ401" s="56"/>
      <c r="PBR401" s="56"/>
      <c r="PBS401" s="56"/>
      <c r="PBT401" s="56"/>
      <c r="PBU401" s="56"/>
      <c r="PBV401" s="56"/>
      <c r="PBW401" s="56"/>
      <c r="PBX401" s="56"/>
      <c r="PBY401" s="56"/>
      <c r="PBZ401" s="56"/>
      <c r="PCA401" s="56"/>
      <c r="PCB401" s="56"/>
      <c r="PCC401" s="56"/>
      <c r="PCD401" s="56"/>
      <c r="PCE401" s="56"/>
      <c r="PCF401" s="56"/>
      <c r="PCG401" s="56"/>
      <c r="PCH401" s="56"/>
      <c r="PCI401" s="56"/>
      <c r="PCJ401" s="56"/>
      <c r="PCK401" s="56"/>
      <c r="PCL401" s="56"/>
      <c r="PCM401" s="56"/>
      <c r="PCN401" s="56"/>
      <c r="PCO401" s="56"/>
      <c r="PCP401" s="56"/>
      <c r="PCQ401" s="56"/>
      <c r="PCR401" s="56"/>
      <c r="PCS401" s="56"/>
      <c r="PCT401" s="56"/>
      <c r="PCU401" s="56"/>
      <c r="PCV401" s="56"/>
      <c r="PCW401" s="56"/>
      <c r="PCX401" s="56"/>
      <c r="PCY401" s="56"/>
      <c r="PCZ401" s="56"/>
      <c r="PDA401" s="56"/>
      <c r="PDB401" s="56"/>
      <c r="PDC401" s="56"/>
      <c r="PDD401" s="56"/>
      <c r="PDE401" s="56"/>
      <c r="PDF401" s="56"/>
      <c r="PDG401" s="56"/>
      <c r="PDH401" s="56"/>
      <c r="PDI401" s="56"/>
      <c r="PDJ401" s="56"/>
      <c r="PDK401" s="56"/>
      <c r="PDL401" s="56"/>
      <c r="PDM401" s="56"/>
      <c r="PDN401" s="56"/>
      <c r="PDO401" s="56"/>
      <c r="PDP401" s="56"/>
      <c r="PDQ401" s="56"/>
      <c r="PDR401" s="56"/>
      <c r="PDS401" s="56"/>
      <c r="PDT401" s="56"/>
      <c r="PDU401" s="56"/>
      <c r="PDV401" s="56"/>
      <c r="PDW401" s="56"/>
      <c r="PDX401" s="56"/>
      <c r="PDY401" s="56"/>
      <c r="PDZ401" s="56"/>
      <c r="PEA401" s="56"/>
      <c r="PEB401" s="56"/>
      <c r="PEC401" s="56"/>
      <c r="PED401" s="56"/>
      <c r="PEE401" s="56"/>
      <c r="PEF401" s="56"/>
      <c r="PEG401" s="56"/>
      <c r="PEH401" s="56"/>
      <c r="PEI401" s="56"/>
      <c r="PEJ401" s="56"/>
      <c r="PEK401" s="56"/>
      <c r="PEL401" s="56"/>
      <c r="PEM401" s="56"/>
      <c r="PEN401" s="56"/>
      <c r="PEO401" s="56"/>
      <c r="PEP401" s="56"/>
      <c r="PEQ401" s="56"/>
      <c r="PER401" s="56"/>
      <c r="PES401" s="56"/>
      <c r="PET401" s="56"/>
      <c r="PEU401" s="56"/>
      <c r="PEV401" s="56"/>
      <c r="PEW401" s="56"/>
      <c r="PEX401" s="56"/>
      <c r="PEY401" s="56"/>
      <c r="PEZ401" s="56"/>
      <c r="PFA401" s="56"/>
      <c r="PFB401" s="56"/>
      <c r="PFC401" s="56"/>
      <c r="PFD401" s="56"/>
      <c r="PFE401" s="56"/>
      <c r="PFF401" s="56"/>
      <c r="PFG401" s="56"/>
      <c r="PFH401" s="56"/>
      <c r="PFI401" s="56"/>
      <c r="PFJ401" s="56"/>
      <c r="PFK401" s="56"/>
      <c r="PFL401" s="56"/>
      <c r="PFM401" s="56"/>
      <c r="PFN401" s="56"/>
      <c r="PFO401" s="56"/>
      <c r="PFP401" s="56"/>
      <c r="PFQ401" s="56"/>
      <c r="PFR401" s="56"/>
      <c r="PFS401" s="56"/>
      <c r="PFT401" s="56"/>
      <c r="PFU401" s="56"/>
      <c r="PFV401" s="56"/>
      <c r="PFW401" s="56"/>
      <c r="PFX401" s="56"/>
      <c r="PFY401" s="56"/>
      <c r="PFZ401" s="56"/>
      <c r="PGA401" s="56"/>
      <c r="PGB401" s="56"/>
      <c r="PGC401" s="56"/>
      <c r="PGD401" s="56"/>
      <c r="PGE401" s="56"/>
      <c r="PGF401" s="56"/>
      <c r="PGG401" s="56"/>
      <c r="PGH401" s="56"/>
      <c r="PGI401" s="56"/>
      <c r="PGJ401" s="56"/>
      <c r="PGK401" s="56"/>
      <c r="PGL401" s="56"/>
      <c r="PGM401" s="56"/>
      <c r="PGN401" s="56"/>
      <c r="PGO401" s="56"/>
      <c r="PGP401" s="56"/>
      <c r="PGQ401" s="56"/>
      <c r="PGR401" s="56"/>
      <c r="PGS401" s="56"/>
      <c r="PGT401" s="56"/>
      <c r="PGU401" s="56"/>
      <c r="PGV401" s="56"/>
      <c r="PGW401" s="56"/>
      <c r="PGX401" s="56"/>
      <c r="PGY401" s="56"/>
      <c r="PGZ401" s="56"/>
      <c r="PHA401" s="56"/>
      <c r="PHB401" s="56"/>
      <c r="PHC401" s="56"/>
      <c r="PHD401" s="56"/>
      <c r="PHE401" s="56"/>
      <c r="PHF401" s="56"/>
      <c r="PHG401" s="56"/>
      <c r="PHH401" s="56"/>
      <c r="PHI401" s="56"/>
      <c r="PHJ401" s="56"/>
      <c r="PHK401" s="56"/>
      <c r="PHL401" s="56"/>
      <c r="PHM401" s="56"/>
      <c r="PHN401" s="56"/>
      <c r="PHO401" s="56"/>
      <c r="PHP401" s="56"/>
      <c r="PHQ401" s="56"/>
      <c r="PHR401" s="56"/>
      <c r="PHS401" s="56"/>
      <c r="PHT401" s="56"/>
      <c r="PHU401" s="56"/>
      <c r="PHV401" s="56"/>
      <c r="PHW401" s="56"/>
      <c r="PHX401" s="56"/>
      <c r="PHY401" s="56"/>
      <c r="PHZ401" s="56"/>
      <c r="PIA401" s="56"/>
      <c r="PIB401" s="56"/>
      <c r="PIC401" s="56"/>
      <c r="PID401" s="56"/>
      <c r="PIE401" s="56"/>
      <c r="PIF401" s="56"/>
      <c r="PIG401" s="56"/>
      <c r="PIH401" s="56"/>
      <c r="PII401" s="56"/>
      <c r="PIJ401" s="56"/>
      <c r="PIK401" s="56"/>
      <c r="PIL401" s="56"/>
      <c r="PIM401" s="56"/>
      <c r="PIN401" s="56"/>
      <c r="PIO401" s="56"/>
      <c r="PIP401" s="56"/>
      <c r="PIQ401" s="56"/>
      <c r="PIR401" s="56"/>
      <c r="PIS401" s="56"/>
      <c r="PIT401" s="56"/>
      <c r="PIU401" s="56"/>
      <c r="PIV401" s="56"/>
      <c r="PIW401" s="56"/>
      <c r="PIX401" s="56"/>
      <c r="PIY401" s="56"/>
      <c r="PIZ401" s="56"/>
      <c r="PJA401" s="56"/>
      <c r="PJB401" s="56"/>
      <c r="PJC401" s="56"/>
      <c r="PJD401" s="56"/>
      <c r="PJE401" s="56"/>
      <c r="PJF401" s="56"/>
      <c r="PJG401" s="56"/>
      <c r="PJH401" s="56"/>
      <c r="PJI401" s="56"/>
      <c r="PJJ401" s="56"/>
      <c r="PJK401" s="56"/>
      <c r="PJL401" s="56"/>
      <c r="PJM401" s="56"/>
      <c r="PJN401" s="56"/>
      <c r="PJO401" s="56"/>
      <c r="PJP401" s="56"/>
      <c r="PJQ401" s="56"/>
      <c r="PJR401" s="56"/>
      <c r="PJS401" s="56"/>
      <c r="PJT401" s="56"/>
      <c r="PJU401" s="56"/>
      <c r="PJV401" s="56"/>
      <c r="PJW401" s="56"/>
      <c r="PJX401" s="56"/>
      <c r="PJY401" s="56"/>
      <c r="PJZ401" s="56"/>
      <c r="PKA401" s="56"/>
      <c r="PKB401" s="56"/>
      <c r="PKC401" s="56"/>
      <c r="PKD401" s="56"/>
      <c r="PKE401" s="56"/>
      <c r="PKF401" s="56"/>
      <c r="PKG401" s="56"/>
      <c r="PKH401" s="56"/>
      <c r="PKI401" s="56"/>
      <c r="PKJ401" s="56"/>
      <c r="PKK401" s="56"/>
      <c r="PKL401" s="56"/>
      <c r="PKM401" s="56"/>
      <c r="PKN401" s="56"/>
      <c r="PKO401" s="56"/>
      <c r="PKP401" s="56"/>
      <c r="PKQ401" s="56"/>
      <c r="PKR401" s="56"/>
      <c r="PKS401" s="56"/>
      <c r="PKT401" s="56"/>
      <c r="PKU401" s="56"/>
      <c r="PKV401" s="56"/>
      <c r="PKW401" s="56"/>
      <c r="PKX401" s="56"/>
      <c r="PKY401" s="56"/>
      <c r="PKZ401" s="56"/>
      <c r="PLA401" s="56"/>
      <c r="PLB401" s="56"/>
      <c r="PLC401" s="56"/>
      <c r="PLD401" s="56"/>
      <c r="PLE401" s="56"/>
      <c r="PLF401" s="56"/>
      <c r="PLG401" s="56"/>
      <c r="PLH401" s="56"/>
      <c r="PLI401" s="56"/>
      <c r="PLJ401" s="56"/>
      <c r="PLK401" s="56"/>
      <c r="PLL401" s="56"/>
      <c r="PLM401" s="56"/>
      <c r="PLN401" s="56"/>
      <c r="PLO401" s="56"/>
      <c r="PLP401" s="56"/>
      <c r="PLQ401" s="56"/>
      <c r="PLR401" s="56"/>
      <c r="PLS401" s="56"/>
      <c r="PLT401" s="56"/>
      <c r="PLU401" s="56"/>
      <c r="PLV401" s="56"/>
      <c r="PLW401" s="56"/>
      <c r="PLX401" s="56"/>
      <c r="PLY401" s="56"/>
      <c r="PLZ401" s="56"/>
      <c r="PMA401" s="56"/>
      <c r="PMB401" s="56"/>
      <c r="PMC401" s="56"/>
      <c r="PMD401" s="56"/>
      <c r="PME401" s="56"/>
      <c r="PMF401" s="56"/>
      <c r="PMG401" s="56"/>
      <c r="PMH401" s="56"/>
      <c r="PMI401" s="56"/>
      <c r="PMJ401" s="56"/>
      <c r="PMK401" s="56"/>
      <c r="PML401" s="56"/>
      <c r="PMM401" s="56"/>
      <c r="PMN401" s="56"/>
      <c r="PMO401" s="56"/>
      <c r="PMP401" s="56"/>
      <c r="PMQ401" s="56"/>
      <c r="PMR401" s="56"/>
      <c r="PMS401" s="56"/>
      <c r="PMT401" s="56"/>
      <c r="PMU401" s="56"/>
      <c r="PMV401" s="56"/>
      <c r="PMW401" s="56"/>
      <c r="PMX401" s="56"/>
      <c r="PMY401" s="56"/>
      <c r="PMZ401" s="56"/>
      <c r="PNA401" s="56"/>
      <c r="PNB401" s="56"/>
      <c r="PNC401" s="56"/>
      <c r="PND401" s="56"/>
      <c r="PNE401" s="56"/>
      <c r="PNF401" s="56"/>
      <c r="PNG401" s="56"/>
      <c r="PNH401" s="56"/>
      <c r="PNI401" s="56"/>
      <c r="PNJ401" s="56"/>
      <c r="PNK401" s="56"/>
      <c r="PNL401" s="56"/>
      <c r="PNM401" s="56"/>
      <c r="PNN401" s="56"/>
      <c r="PNO401" s="56"/>
      <c r="PNP401" s="56"/>
      <c r="PNQ401" s="56"/>
      <c r="PNR401" s="56"/>
      <c r="PNS401" s="56"/>
      <c r="PNT401" s="56"/>
      <c r="PNU401" s="56"/>
      <c r="PNV401" s="56"/>
      <c r="PNW401" s="56"/>
      <c r="PNX401" s="56"/>
      <c r="PNY401" s="56"/>
      <c r="PNZ401" s="56"/>
      <c r="POA401" s="56"/>
      <c r="POB401" s="56"/>
      <c r="POC401" s="56"/>
      <c r="POD401" s="56"/>
      <c r="POE401" s="56"/>
      <c r="POF401" s="56"/>
      <c r="POG401" s="56"/>
      <c r="POH401" s="56"/>
      <c r="POI401" s="56"/>
      <c r="POJ401" s="56"/>
      <c r="POK401" s="56"/>
      <c r="POL401" s="56"/>
      <c r="POM401" s="56"/>
      <c r="PON401" s="56"/>
      <c r="POO401" s="56"/>
      <c r="POP401" s="56"/>
      <c r="POQ401" s="56"/>
      <c r="POR401" s="56"/>
      <c r="POS401" s="56"/>
      <c r="POT401" s="56"/>
      <c r="POU401" s="56"/>
      <c r="POV401" s="56"/>
      <c r="POW401" s="56"/>
      <c r="POX401" s="56"/>
      <c r="POY401" s="56"/>
      <c r="POZ401" s="56"/>
      <c r="PPA401" s="56"/>
      <c r="PPB401" s="56"/>
      <c r="PPC401" s="56"/>
      <c r="PPD401" s="56"/>
      <c r="PPE401" s="56"/>
      <c r="PPF401" s="56"/>
      <c r="PPG401" s="56"/>
      <c r="PPH401" s="56"/>
      <c r="PPI401" s="56"/>
      <c r="PPJ401" s="56"/>
      <c r="PPK401" s="56"/>
      <c r="PPL401" s="56"/>
      <c r="PPM401" s="56"/>
      <c r="PPN401" s="56"/>
      <c r="PPO401" s="56"/>
      <c r="PPP401" s="56"/>
      <c r="PPQ401" s="56"/>
      <c r="PPR401" s="56"/>
      <c r="PPS401" s="56"/>
      <c r="PPT401" s="56"/>
      <c r="PPU401" s="56"/>
      <c r="PPV401" s="56"/>
      <c r="PPW401" s="56"/>
      <c r="PPX401" s="56"/>
      <c r="PPY401" s="56"/>
      <c r="PPZ401" s="56"/>
      <c r="PQA401" s="56"/>
      <c r="PQB401" s="56"/>
      <c r="PQC401" s="56"/>
      <c r="PQD401" s="56"/>
      <c r="PQE401" s="56"/>
      <c r="PQF401" s="56"/>
      <c r="PQG401" s="56"/>
      <c r="PQH401" s="56"/>
      <c r="PQI401" s="56"/>
      <c r="PQJ401" s="56"/>
      <c r="PQK401" s="56"/>
      <c r="PQL401" s="56"/>
      <c r="PQM401" s="56"/>
      <c r="PQN401" s="56"/>
      <c r="PQO401" s="56"/>
      <c r="PQP401" s="56"/>
      <c r="PQQ401" s="56"/>
      <c r="PQR401" s="56"/>
      <c r="PQS401" s="56"/>
      <c r="PQT401" s="56"/>
      <c r="PQU401" s="56"/>
      <c r="PQV401" s="56"/>
      <c r="PQW401" s="56"/>
      <c r="PQX401" s="56"/>
      <c r="PQY401" s="56"/>
      <c r="PQZ401" s="56"/>
      <c r="PRA401" s="56"/>
      <c r="PRB401" s="56"/>
      <c r="PRC401" s="56"/>
      <c r="PRD401" s="56"/>
      <c r="PRE401" s="56"/>
      <c r="PRF401" s="56"/>
      <c r="PRG401" s="56"/>
      <c r="PRH401" s="56"/>
      <c r="PRI401" s="56"/>
      <c r="PRJ401" s="56"/>
      <c r="PRK401" s="56"/>
      <c r="PRL401" s="56"/>
      <c r="PRM401" s="56"/>
      <c r="PRN401" s="56"/>
      <c r="PRO401" s="56"/>
      <c r="PRP401" s="56"/>
      <c r="PRQ401" s="56"/>
      <c r="PRR401" s="56"/>
      <c r="PRS401" s="56"/>
      <c r="PRT401" s="56"/>
      <c r="PRU401" s="56"/>
      <c r="PRV401" s="56"/>
      <c r="PRW401" s="56"/>
      <c r="PRX401" s="56"/>
      <c r="PRY401" s="56"/>
      <c r="PRZ401" s="56"/>
      <c r="PSA401" s="56"/>
      <c r="PSB401" s="56"/>
      <c r="PSC401" s="56"/>
      <c r="PSD401" s="56"/>
      <c r="PSE401" s="56"/>
      <c r="PSF401" s="56"/>
      <c r="PSG401" s="56"/>
      <c r="PSH401" s="56"/>
      <c r="PSI401" s="56"/>
      <c r="PSJ401" s="56"/>
      <c r="PSK401" s="56"/>
      <c r="PSL401" s="56"/>
      <c r="PSM401" s="56"/>
      <c r="PSN401" s="56"/>
      <c r="PSO401" s="56"/>
      <c r="PSP401" s="56"/>
      <c r="PSQ401" s="56"/>
      <c r="PSR401" s="56"/>
      <c r="PSS401" s="56"/>
      <c r="PST401" s="56"/>
      <c r="PSU401" s="56"/>
      <c r="PSV401" s="56"/>
      <c r="PSW401" s="56"/>
      <c r="PSX401" s="56"/>
      <c r="PSY401" s="56"/>
      <c r="PSZ401" s="56"/>
      <c r="PTA401" s="56"/>
      <c r="PTB401" s="56"/>
      <c r="PTC401" s="56"/>
      <c r="PTD401" s="56"/>
      <c r="PTE401" s="56"/>
      <c r="PTF401" s="56"/>
      <c r="PTG401" s="56"/>
      <c r="PTH401" s="56"/>
      <c r="PTI401" s="56"/>
      <c r="PTJ401" s="56"/>
      <c r="PTK401" s="56"/>
      <c r="PTL401" s="56"/>
      <c r="PTM401" s="56"/>
      <c r="PTN401" s="56"/>
      <c r="PTO401" s="56"/>
      <c r="PTP401" s="56"/>
      <c r="PTQ401" s="56"/>
      <c r="PTR401" s="56"/>
      <c r="PTS401" s="56"/>
      <c r="PTT401" s="56"/>
      <c r="PTU401" s="56"/>
      <c r="PTV401" s="56"/>
      <c r="PTW401" s="56"/>
      <c r="PTX401" s="56"/>
      <c r="PTY401" s="56"/>
      <c r="PTZ401" s="56"/>
      <c r="PUA401" s="56"/>
      <c r="PUB401" s="56"/>
      <c r="PUC401" s="56"/>
      <c r="PUD401" s="56"/>
      <c r="PUE401" s="56"/>
      <c r="PUF401" s="56"/>
      <c r="PUG401" s="56"/>
      <c r="PUH401" s="56"/>
      <c r="PUI401" s="56"/>
      <c r="PUJ401" s="56"/>
      <c r="PUK401" s="56"/>
      <c r="PUL401" s="56"/>
      <c r="PUM401" s="56"/>
      <c r="PUN401" s="56"/>
      <c r="PUO401" s="56"/>
      <c r="PUP401" s="56"/>
      <c r="PUQ401" s="56"/>
      <c r="PUR401" s="56"/>
      <c r="PUS401" s="56"/>
      <c r="PUT401" s="56"/>
      <c r="PUU401" s="56"/>
      <c r="PUV401" s="56"/>
      <c r="PUW401" s="56"/>
      <c r="PUX401" s="56"/>
      <c r="PUY401" s="56"/>
      <c r="PUZ401" s="56"/>
      <c r="PVA401" s="56"/>
      <c r="PVB401" s="56"/>
      <c r="PVC401" s="56"/>
      <c r="PVD401" s="56"/>
      <c r="PVE401" s="56"/>
      <c r="PVF401" s="56"/>
      <c r="PVG401" s="56"/>
      <c r="PVH401" s="56"/>
      <c r="PVI401" s="56"/>
      <c r="PVJ401" s="56"/>
      <c r="PVK401" s="56"/>
      <c r="PVL401" s="56"/>
      <c r="PVM401" s="56"/>
      <c r="PVN401" s="56"/>
      <c r="PVO401" s="56"/>
      <c r="PVP401" s="56"/>
      <c r="PVQ401" s="56"/>
      <c r="PVR401" s="56"/>
      <c r="PVS401" s="56"/>
      <c r="PVT401" s="56"/>
      <c r="PVU401" s="56"/>
      <c r="PVV401" s="56"/>
      <c r="PVW401" s="56"/>
      <c r="PVX401" s="56"/>
      <c r="PVY401" s="56"/>
      <c r="PVZ401" s="56"/>
      <c r="PWA401" s="56"/>
      <c r="PWB401" s="56"/>
      <c r="PWC401" s="56"/>
      <c r="PWD401" s="56"/>
      <c r="PWE401" s="56"/>
      <c r="PWF401" s="56"/>
      <c r="PWG401" s="56"/>
      <c r="PWH401" s="56"/>
      <c r="PWI401" s="56"/>
      <c r="PWJ401" s="56"/>
      <c r="PWK401" s="56"/>
      <c r="PWL401" s="56"/>
      <c r="PWM401" s="56"/>
      <c r="PWN401" s="56"/>
      <c r="PWO401" s="56"/>
      <c r="PWP401" s="56"/>
      <c r="PWQ401" s="56"/>
      <c r="PWR401" s="56"/>
      <c r="PWS401" s="56"/>
      <c r="PWT401" s="56"/>
      <c r="PWU401" s="56"/>
      <c r="PWV401" s="56"/>
      <c r="PWW401" s="56"/>
      <c r="PWX401" s="56"/>
      <c r="PWY401" s="56"/>
      <c r="PWZ401" s="56"/>
      <c r="PXA401" s="56"/>
      <c r="PXB401" s="56"/>
      <c r="PXC401" s="56"/>
      <c r="PXD401" s="56"/>
      <c r="PXE401" s="56"/>
      <c r="PXF401" s="56"/>
      <c r="PXG401" s="56"/>
      <c r="PXH401" s="56"/>
      <c r="PXI401" s="56"/>
      <c r="PXJ401" s="56"/>
      <c r="PXK401" s="56"/>
      <c r="PXL401" s="56"/>
      <c r="PXM401" s="56"/>
      <c r="PXN401" s="56"/>
      <c r="PXO401" s="56"/>
      <c r="PXP401" s="56"/>
      <c r="PXQ401" s="56"/>
      <c r="PXR401" s="56"/>
      <c r="PXS401" s="56"/>
      <c r="PXT401" s="56"/>
      <c r="PXU401" s="56"/>
      <c r="PXV401" s="56"/>
      <c r="PXW401" s="56"/>
      <c r="PXX401" s="56"/>
      <c r="PXY401" s="56"/>
      <c r="PXZ401" s="56"/>
      <c r="PYA401" s="56"/>
      <c r="PYB401" s="56"/>
      <c r="PYC401" s="56"/>
      <c r="PYD401" s="56"/>
      <c r="PYE401" s="56"/>
      <c r="PYF401" s="56"/>
      <c r="PYG401" s="56"/>
      <c r="PYH401" s="56"/>
      <c r="PYI401" s="56"/>
      <c r="PYJ401" s="56"/>
      <c r="PYK401" s="56"/>
      <c r="PYL401" s="56"/>
      <c r="PYM401" s="56"/>
      <c r="PYN401" s="56"/>
      <c r="PYO401" s="56"/>
      <c r="PYP401" s="56"/>
      <c r="PYQ401" s="56"/>
      <c r="PYR401" s="56"/>
      <c r="PYS401" s="56"/>
      <c r="PYT401" s="56"/>
      <c r="PYU401" s="56"/>
      <c r="PYV401" s="56"/>
      <c r="PYW401" s="56"/>
      <c r="PYX401" s="56"/>
      <c r="PYY401" s="56"/>
      <c r="PYZ401" s="56"/>
      <c r="PZA401" s="56"/>
      <c r="PZB401" s="56"/>
      <c r="PZC401" s="56"/>
      <c r="PZD401" s="56"/>
      <c r="PZE401" s="56"/>
      <c r="PZF401" s="56"/>
      <c r="PZG401" s="56"/>
      <c r="PZH401" s="56"/>
      <c r="PZI401" s="56"/>
      <c r="PZJ401" s="56"/>
      <c r="PZK401" s="56"/>
      <c r="PZL401" s="56"/>
      <c r="PZM401" s="56"/>
      <c r="PZN401" s="56"/>
      <c r="PZO401" s="56"/>
      <c r="PZP401" s="56"/>
      <c r="PZQ401" s="56"/>
      <c r="PZR401" s="56"/>
      <c r="PZS401" s="56"/>
      <c r="PZT401" s="56"/>
      <c r="PZU401" s="56"/>
      <c r="PZV401" s="56"/>
      <c r="PZW401" s="56"/>
      <c r="PZX401" s="56"/>
      <c r="PZY401" s="56"/>
      <c r="PZZ401" s="56"/>
      <c r="QAA401" s="56"/>
      <c r="QAB401" s="56"/>
      <c r="QAC401" s="56"/>
      <c r="QAD401" s="56"/>
      <c r="QAE401" s="56"/>
      <c r="QAF401" s="56"/>
      <c r="QAG401" s="56"/>
      <c r="QAH401" s="56"/>
      <c r="QAI401" s="56"/>
      <c r="QAJ401" s="56"/>
      <c r="QAK401" s="56"/>
      <c r="QAL401" s="56"/>
      <c r="QAM401" s="56"/>
      <c r="QAN401" s="56"/>
      <c r="QAO401" s="56"/>
      <c r="QAP401" s="56"/>
      <c r="QAQ401" s="56"/>
      <c r="QAR401" s="56"/>
      <c r="QAS401" s="56"/>
      <c r="QAT401" s="56"/>
      <c r="QAU401" s="56"/>
      <c r="QAV401" s="56"/>
      <c r="QAW401" s="56"/>
      <c r="QAX401" s="56"/>
      <c r="QAY401" s="56"/>
      <c r="QAZ401" s="56"/>
      <c r="QBA401" s="56"/>
      <c r="QBB401" s="56"/>
      <c r="QBC401" s="56"/>
      <c r="QBD401" s="56"/>
      <c r="QBE401" s="56"/>
      <c r="QBF401" s="56"/>
      <c r="QBG401" s="56"/>
      <c r="QBH401" s="56"/>
      <c r="QBI401" s="56"/>
      <c r="QBJ401" s="56"/>
      <c r="QBK401" s="56"/>
      <c r="QBL401" s="56"/>
      <c r="QBM401" s="56"/>
      <c r="QBN401" s="56"/>
      <c r="QBO401" s="56"/>
      <c r="QBP401" s="56"/>
      <c r="QBQ401" s="56"/>
      <c r="QBR401" s="56"/>
      <c r="QBS401" s="56"/>
      <c r="QBT401" s="56"/>
      <c r="QBU401" s="56"/>
      <c r="QBV401" s="56"/>
      <c r="QBW401" s="56"/>
      <c r="QBX401" s="56"/>
      <c r="QBY401" s="56"/>
      <c r="QBZ401" s="56"/>
      <c r="QCA401" s="56"/>
      <c r="QCB401" s="56"/>
      <c r="QCC401" s="56"/>
      <c r="QCD401" s="56"/>
      <c r="QCE401" s="56"/>
      <c r="QCF401" s="56"/>
      <c r="QCG401" s="56"/>
      <c r="QCH401" s="56"/>
      <c r="QCI401" s="56"/>
      <c r="QCJ401" s="56"/>
      <c r="QCK401" s="56"/>
      <c r="QCL401" s="56"/>
      <c r="QCM401" s="56"/>
      <c r="QCN401" s="56"/>
      <c r="QCO401" s="56"/>
      <c r="QCP401" s="56"/>
      <c r="QCQ401" s="56"/>
      <c r="QCR401" s="56"/>
      <c r="QCS401" s="56"/>
      <c r="QCT401" s="56"/>
      <c r="QCU401" s="56"/>
      <c r="QCV401" s="56"/>
      <c r="QCW401" s="56"/>
      <c r="QCX401" s="56"/>
      <c r="QCY401" s="56"/>
      <c r="QCZ401" s="56"/>
      <c r="QDA401" s="56"/>
      <c r="QDB401" s="56"/>
      <c r="QDC401" s="56"/>
      <c r="QDD401" s="56"/>
      <c r="QDE401" s="56"/>
      <c r="QDF401" s="56"/>
      <c r="QDG401" s="56"/>
      <c r="QDH401" s="56"/>
      <c r="QDI401" s="56"/>
      <c r="QDJ401" s="56"/>
      <c r="QDK401" s="56"/>
      <c r="QDL401" s="56"/>
      <c r="QDM401" s="56"/>
      <c r="QDN401" s="56"/>
      <c r="QDO401" s="56"/>
      <c r="QDP401" s="56"/>
      <c r="QDQ401" s="56"/>
      <c r="QDR401" s="56"/>
      <c r="QDS401" s="56"/>
      <c r="QDT401" s="56"/>
      <c r="QDU401" s="56"/>
      <c r="QDV401" s="56"/>
      <c r="QDW401" s="56"/>
      <c r="QDX401" s="56"/>
      <c r="QDY401" s="56"/>
      <c r="QDZ401" s="56"/>
      <c r="QEA401" s="56"/>
      <c r="QEB401" s="56"/>
      <c r="QEC401" s="56"/>
      <c r="QED401" s="56"/>
      <c r="QEE401" s="56"/>
      <c r="QEF401" s="56"/>
      <c r="QEG401" s="56"/>
      <c r="QEH401" s="56"/>
      <c r="QEI401" s="56"/>
      <c r="QEJ401" s="56"/>
      <c r="QEK401" s="56"/>
      <c r="QEL401" s="56"/>
      <c r="QEM401" s="56"/>
      <c r="QEN401" s="56"/>
      <c r="QEO401" s="56"/>
      <c r="QEP401" s="56"/>
      <c r="QEQ401" s="56"/>
      <c r="QER401" s="56"/>
      <c r="QES401" s="56"/>
      <c r="QET401" s="56"/>
      <c r="QEU401" s="56"/>
      <c r="QEV401" s="56"/>
      <c r="QEW401" s="56"/>
      <c r="QEX401" s="56"/>
      <c r="QEY401" s="56"/>
      <c r="QEZ401" s="56"/>
      <c r="QFA401" s="56"/>
      <c r="QFB401" s="56"/>
      <c r="QFC401" s="56"/>
      <c r="QFD401" s="56"/>
      <c r="QFE401" s="56"/>
      <c r="QFF401" s="56"/>
      <c r="QFG401" s="56"/>
      <c r="QFH401" s="56"/>
      <c r="QFI401" s="56"/>
      <c r="QFJ401" s="56"/>
      <c r="QFK401" s="56"/>
      <c r="QFL401" s="56"/>
      <c r="QFM401" s="56"/>
      <c r="QFN401" s="56"/>
      <c r="QFO401" s="56"/>
      <c r="QFP401" s="56"/>
      <c r="QFQ401" s="56"/>
      <c r="QFR401" s="56"/>
      <c r="QFS401" s="56"/>
      <c r="QFT401" s="56"/>
      <c r="QFU401" s="56"/>
      <c r="QFV401" s="56"/>
      <c r="QFW401" s="56"/>
      <c r="QFX401" s="56"/>
      <c r="QFY401" s="56"/>
      <c r="QFZ401" s="56"/>
      <c r="QGA401" s="56"/>
      <c r="QGB401" s="56"/>
      <c r="QGC401" s="56"/>
      <c r="QGD401" s="56"/>
      <c r="QGE401" s="56"/>
      <c r="QGF401" s="56"/>
      <c r="QGG401" s="56"/>
      <c r="QGH401" s="56"/>
      <c r="QGI401" s="56"/>
      <c r="QGJ401" s="56"/>
      <c r="QGK401" s="56"/>
      <c r="QGL401" s="56"/>
      <c r="QGM401" s="56"/>
      <c r="QGN401" s="56"/>
      <c r="QGO401" s="56"/>
      <c r="QGP401" s="56"/>
      <c r="QGQ401" s="56"/>
      <c r="QGR401" s="56"/>
      <c r="QGS401" s="56"/>
      <c r="QGT401" s="56"/>
      <c r="QGU401" s="56"/>
      <c r="QGV401" s="56"/>
      <c r="QGW401" s="56"/>
      <c r="QGX401" s="56"/>
      <c r="QGY401" s="56"/>
      <c r="QGZ401" s="56"/>
      <c r="QHA401" s="56"/>
      <c r="QHB401" s="56"/>
      <c r="QHC401" s="56"/>
      <c r="QHD401" s="56"/>
      <c r="QHE401" s="56"/>
      <c r="QHF401" s="56"/>
      <c r="QHG401" s="56"/>
      <c r="QHH401" s="56"/>
      <c r="QHI401" s="56"/>
      <c r="QHJ401" s="56"/>
      <c r="QHK401" s="56"/>
      <c r="QHL401" s="56"/>
      <c r="QHM401" s="56"/>
      <c r="QHN401" s="56"/>
      <c r="QHO401" s="56"/>
      <c r="QHP401" s="56"/>
      <c r="QHQ401" s="56"/>
      <c r="QHR401" s="56"/>
      <c r="QHS401" s="56"/>
      <c r="QHT401" s="56"/>
      <c r="QHU401" s="56"/>
      <c r="QHV401" s="56"/>
      <c r="QHW401" s="56"/>
      <c r="QHX401" s="56"/>
      <c r="QHY401" s="56"/>
      <c r="QHZ401" s="56"/>
      <c r="QIA401" s="56"/>
      <c r="QIB401" s="56"/>
      <c r="QIC401" s="56"/>
      <c r="QID401" s="56"/>
      <c r="QIE401" s="56"/>
      <c r="QIF401" s="56"/>
      <c r="QIG401" s="56"/>
      <c r="QIH401" s="56"/>
      <c r="QII401" s="56"/>
      <c r="QIJ401" s="56"/>
      <c r="QIK401" s="56"/>
      <c r="QIL401" s="56"/>
      <c r="QIM401" s="56"/>
      <c r="QIN401" s="56"/>
      <c r="QIO401" s="56"/>
      <c r="QIP401" s="56"/>
      <c r="QIQ401" s="56"/>
      <c r="QIR401" s="56"/>
      <c r="QIS401" s="56"/>
      <c r="QIT401" s="56"/>
      <c r="QIU401" s="56"/>
      <c r="QIV401" s="56"/>
      <c r="QIW401" s="56"/>
      <c r="QIX401" s="56"/>
      <c r="QIY401" s="56"/>
      <c r="QIZ401" s="56"/>
      <c r="QJA401" s="56"/>
      <c r="QJB401" s="56"/>
      <c r="QJC401" s="56"/>
      <c r="QJD401" s="56"/>
      <c r="QJE401" s="56"/>
      <c r="QJF401" s="56"/>
      <c r="QJG401" s="56"/>
      <c r="QJH401" s="56"/>
      <c r="QJI401" s="56"/>
      <c r="QJJ401" s="56"/>
      <c r="QJK401" s="56"/>
      <c r="QJL401" s="56"/>
      <c r="QJM401" s="56"/>
      <c r="QJN401" s="56"/>
      <c r="QJO401" s="56"/>
      <c r="QJP401" s="56"/>
      <c r="QJQ401" s="56"/>
      <c r="QJR401" s="56"/>
      <c r="QJS401" s="56"/>
      <c r="QJT401" s="56"/>
      <c r="QJU401" s="56"/>
      <c r="QJV401" s="56"/>
      <c r="QJW401" s="56"/>
      <c r="QJX401" s="56"/>
      <c r="QJY401" s="56"/>
      <c r="QJZ401" s="56"/>
      <c r="QKA401" s="56"/>
      <c r="QKB401" s="56"/>
      <c r="QKC401" s="56"/>
      <c r="QKD401" s="56"/>
      <c r="QKE401" s="56"/>
      <c r="QKF401" s="56"/>
      <c r="QKG401" s="56"/>
      <c r="QKH401" s="56"/>
      <c r="QKI401" s="56"/>
      <c r="QKJ401" s="56"/>
      <c r="QKK401" s="56"/>
      <c r="QKL401" s="56"/>
      <c r="QKM401" s="56"/>
      <c r="QKN401" s="56"/>
      <c r="QKO401" s="56"/>
      <c r="QKP401" s="56"/>
      <c r="QKQ401" s="56"/>
      <c r="QKR401" s="56"/>
      <c r="QKS401" s="56"/>
      <c r="QKT401" s="56"/>
      <c r="QKU401" s="56"/>
      <c r="QKV401" s="56"/>
      <c r="QKW401" s="56"/>
      <c r="QKX401" s="56"/>
      <c r="QKY401" s="56"/>
      <c r="QKZ401" s="56"/>
      <c r="QLA401" s="56"/>
      <c r="QLB401" s="56"/>
      <c r="QLC401" s="56"/>
      <c r="QLD401" s="56"/>
      <c r="QLE401" s="56"/>
      <c r="QLF401" s="56"/>
      <c r="QLG401" s="56"/>
      <c r="QLH401" s="56"/>
      <c r="QLI401" s="56"/>
      <c r="QLJ401" s="56"/>
      <c r="QLK401" s="56"/>
      <c r="QLL401" s="56"/>
      <c r="QLM401" s="56"/>
      <c r="QLN401" s="56"/>
      <c r="QLO401" s="56"/>
      <c r="QLP401" s="56"/>
      <c r="QLQ401" s="56"/>
      <c r="QLR401" s="56"/>
      <c r="QLS401" s="56"/>
      <c r="QLT401" s="56"/>
      <c r="QLU401" s="56"/>
      <c r="QLV401" s="56"/>
      <c r="QLW401" s="56"/>
      <c r="QLX401" s="56"/>
      <c r="QLY401" s="56"/>
      <c r="QLZ401" s="56"/>
      <c r="QMA401" s="56"/>
      <c r="QMB401" s="56"/>
      <c r="QMC401" s="56"/>
      <c r="QMD401" s="56"/>
      <c r="QME401" s="56"/>
      <c r="QMF401" s="56"/>
      <c r="QMG401" s="56"/>
      <c r="QMH401" s="56"/>
      <c r="QMI401" s="56"/>
      <c r="QMJ401" s="56"/>
      <c r="QMK401" s="56"/>
      <c r="QML401" s="56"/>
      <c r="QMM401" s="56"/>
      <c r="QMN401" s="56"/>
      <c r="QMO401" s="56"/>
      <c r="QMP401" s="56"/>
      <c r="QMQ401" s="56"/>
      <c r="QMR401" s="56"/>
      <c r="QMS401" s="56"/>
      <c r="QMT401" s="56"/>
      <c r="QMU401" s="56"/>
      <c r="QMV401" s="56"/>
      <c r="QMW401" s="56"/>
      <c r="QMX401" s="56"/>
      <c r="QMY401" s="56"/>
      <c r="QMZ401" s="56"/>
      <c r="QNA401" s="56"/>
      <c r="QNB401" s="56"/>
      <c r="QNC401" s="56"/>
      <c r="QND401" s="56"/>
      <c r="QNE401" s="56"/>
      <c r="QNF401" s="56"/>
      <c r="QNG401" s="56"/>
      <c r="QNH401" s="56"/>
      <c r="QNI401" s="56"/>
      <c r="QNJ401" s="56"/>
      <c r="QNK401" s="56"/>
      <c r="QNL401" s="56"/>
      <c r="QNM401" s="56"/>
      <c r="QNN401" s="56"/>
      <c r="QNO401" s="56"/>
      <c r="QNP401" s="56"/>
      <c r="QNQ401" s="56"/>
      <c r="QNR401" s="56"/>
      <c r="QNS401" s="56"/>
      <c r="QNT401" s="56"/>
      <c r="QNU401" s="56"/>
      <c r="QNV401" s="56"/>
      <c r="QNW401" s="56"/>
      <c r="QNX401" s="56"/>
      <c r="QNY401" s="56"/>
      <c r="QNZ401" s="56"/>
      <c r="QOA401" s="56"/>
      <c r="QOB401" s="56"/>
      <c r="QOC401" s="56"/>
      <c r="QOD401" s="56"/>
      <c r="QOE401" s="56"/>
      <c r="QOF401" s="56"/>
      <c r="QOG401" s="56"/>
      <c r="QOH401" s="56"/>
      <c r="QOI401" s="56"/>
      <c r="QOJ401" s="56"/>
      <c r="QOK401" s="56"/>
      <c r="QOL401" s="56"/>
      <c r="QOM401" s="56"/>
      <c r="QON401" s="56"/>
      <c r="QOO401" s="56"/>
      <c r="QOP401" s="56"/>
      <c r="QOQ401" s="56"/>
      <c r="QOR401" s="56"/>
      <c r="QOS401" s="56"/>
      <c r="QOT401" s="56"/>
      <c r="QOU401" s="56"/>
      <c r="QOV401" s="56"/>
      <c r="QOW401" s="56"/>
      <c r="QOX401" s="56"/>
      <c r="QOY401" s="56"/>
      <c r="QOZ401" s="56"/>
      <c r="QPA401" s="56"/>
      <c r="QPB401" s="56"/>
      <c r="QPC401" s="56"/>
      <c r="QPD401" s="56"/>
      <c r="QPE401" s="56"/>
      <c r="QPF401" s="56"/>
      <c r="QPG401" s="56"/>
      <c r="QPH401" s="56"/>
      <c r="QPI401" s="56"/>
      <c r="QPJ401" s="56"/>
      <c r="QPK401" s="56"/>
      <c r="QPL401" s="56"/>
      <c r="QPM401" s="56"/>
      <c r="QPN401" s="56"/>
      <c r="QPO401" s="56"/>
      <c r="QPP401" s="56"/>
      <c r="QPQ401" s="56"/>
      <c r="QPR401" s="56"/>
      <c r="QPS401" s="56"/>
      <c r="QPT401" s="56"/>
      <c r="QPU401" s="56"/>
      <c r="QPV401" s="56"/>
      <c r="QPW401" s="56"/>
      <c r="QPX401" s="56"/>
      <c r="QPY401" s="56"/>
      <c r="QPZ401" s="56"/>
      <c r="QQA401" s="56"/>
      <c r="QQB401" s="56"/>
      <c r="QQC401" s="56"/>
      <c r="QQD401" s="56"/>
      <c r="QQE401" s="56"/>
      <c r="QQF401" s="56"/>
      <c r="QQG401" s="56"/>
      <c r="QQH401" s="56"/>
      <c r="QQI401" s="56"/>
      <c r="QQJ401" s="56"/>
      <c r="QQK401" s="56"/>
      <c r="QQL401" s="56"/>
      <c r="QQM401" s="56"/>
      <c r="QQN401" s="56"/>
      <c r="QQO401" s="56"/>
      <c r="QQP401" s="56"/>
      <c r="QQQ401" s="56"/>
      <c r="QQR401" s="56"/>
      <c r="QQS401" s="56"/>
      <c r="QQT401" s="56"/>
      <c r="QQU401" s="56"/>
      <c r="QQV401" s="56"/>
      <c r="QQW401" s="56"/>
      <c r="QQX401" s="56"/>
      <c r="QQY401" s="56"/>
      <c r="QQZ401" s="56"/>
      <c r="QRA401" s="56"/>
      <c r="QRB401" s="56"/>
      <c r="QRC401" s="56"/>
      <c r="QRD401" s="56"/>
      <c r="QRE401" s="56"/>
      <c r="QRF401" s="56"/>
      <c r="QRG401" s="56"/>
      <c r="QRH401" s="56"/>
      <c r="QRI401" s="56"/>
      <c r="QRJ401" s="56"/>
      <c r="QRK401" s="56"/>
      <c r="QRL401" s="56"/>
      <c r="QRM401" s="56"/>
      <c r="QRN401" s="56"/>
      <c r="QRO401" s="56"/>
      <c r="QRP401" s="56"/>
      <c r="QRQ401" s="56"/>
      <c r="QRR401" s="56"/>
      <c r="QRS401" s="56"/>
      <c r="QRT401" s="56"/>
      <c r="QRU401" s="56"/>
      <c r="QRV401" s="56"/>
      <c r="QRW401" s="56"/>
      <c r="QRX401" s="56"/>
      <c r="QRY401" s="56"/>
      <c r="QRZ401" s="56"/>
      <c r="QSA401" s="56"/>
      <c r="QSB401" s="56"/>
      <c r="QSC401" s="56"/>
      <c r="QSD401" s="56"/>
      <c r="QSE401" s="56"/>
      <c r="QSF401" s="56"/>
      <c r="QSG401" s="56"/>
      <c r="QSH401" s="56"/>
      <c r="QSI401" s="56"/>
      <c r="QSJ401" s="56"/>
      <c r="QSK401" s="56"/>
      <c r="QSL401" s="56"/>
      <c r="QSM401" s="56"/>
      <c r="QSN401" s="56"/>
      <c r="QSO401" s="56"/>
      <c r="QSP401" s="56"/>
      <c r="QSQ401" s="56"/>
      <c r="QSR401" s="56"/>
      <c r="QSS401" s="56"/>
      <c r="QST401" s="56"/>
      <c r="QSU401" s="56"/>
      <c r="QSV401" s="56"/>
      <c r="QSW401" s="56"/>
      <c r="QSX401" s="56"/>
      <c r="QSY401" s="56"/>
      <c r="QSZ401" s="56"/>
      <c r="QTA401" s="56"/>
      <c r="QTB401" s="56"/>
      <c r="QTC401" s="56"/>
      <c r="QTD401" s="56"/>
      <c r="QTE401" s="56"/>
      <c r="QTF401" s="56"/>
      <c r="QTG401" s="56"/>
      <c r="QTH401" s="56"/>
      <c r="QTI401" s="56"/>
      <c r="QTJ401" s="56"/>
      <c r="QTK401" s="56"/>
      <c r="QTL401" s="56"/>
      <c r="QTM401" s="56"/>
      <c r="QTN401" s="56"/>
      <c r="QTO401" s="56"/>
      <c r="QTP401" s="56"/>
      <c r="QTQ401" s="56"/>
      <c r="QTR401" s="56"/>
      <c r="QTS401" s="56"/>
      <c r="QTT401" s="56"/>
      <c r="QTU401" s="56"/>
      <c r="QTV401" s="56"/>
      <c r="QTW401" s="56"/>
      <c r="QTX401" s="56"/>
      <c r="QTY401" s="56"/>
      <c r="QTZ401" s="56"/>
      <c r="QUA401" s="56"/>
      <c r="QUB401" s="56"/>
      <c r="QUC401" s="56"/>
      <c r="QUD401" s="56"/>
      <c r="QUE401" s="56"/>
      <c r="QUF401" s="56"/>
      <c r="QUG401" s="56"/>
      <c r="QUH401" s="56"/>
      <c r="QUI401" s="56"/>
      <c r="QUJ401" s="56"/>
      <c r="QUK401" s="56"/>
      <c r="QUL401" s="56"/>
      <c r="QUM401" s="56"/>
      <c r="QUN401" s="56"/>
      <c r="QUO401" s="56"/>
      <c r="QUP401" s="56"/>
      <c r="QUQ401" s="56"/>
      <c r="QUR401" s="56"/>
      <c r="QUS401" s="56"/>
      <c r="QUT401" s="56"/>
      <c r="QUU401" s="56"/>
      <c r="QUV401" s="56"/>
      <c r="QUW401" s="56"/>
      <c r="QUX401" s="56"/>
      <c r="QUY401" s="56"/>
      <c r="QUZ401" s="56"/>
      <c r="QVA401" s="56"/>
      <c r="QVB401" s="56"/>
      <c r="QVC401" s="56"/>
      <c r="QVD401" s="56"/>
      <c r="QVE401" s="56"/>
      <c r="QVF401" s="56"/>
      <c r="QVG401" s="56"/>
      <c r="QVH401" s="56"/>
      <c r="QVI401" s="56"/>
      <c r="QVJ401" s="56"/>
      <c r="QVK401" s="56"/>
      <c r="QVL401" s="56"/>
      <c r="QVM401" s="56"/>
      <c r="QVN401" s="56"/>
      <c r="QVO401" s="56"/>
      <c r="QVP401" s="56"/>
      <c r="QVQ401" s="56"/>
      <c r="QVR401" s="56"/>
      <c r="QVS401" s="56"/>
      <c r="QVT401" s="56"/>
      <c r="QVU401" s="56"/>
      <c r="QVV401" s="56"/>
      <c r="QVW401" s="56"/>
      <c r="QVX401" s="56"/>
      <c r="QVY401" s="56"/>
      <c r="QVZ401" s="56"/>
      <c r="QWA401" s="56"/>
      <c r="QWB401" s="56"/>
      <c r="QWC401" s="56"/>
      <c r="QWD401" s="56"/>
      <c r="QWE401" s="56"/>
      <c r="QWF401" s="56"/>
      <c r="QWG401" s="56"/>
      <c r="QWH401" s="56"/>
      <c r="QWI401" s="56"/>
      <c r="QWJ401" s="56"/>
      <c r="QWK401" s="56"/>
      <c r="QWL401" s="56"/>
      <c r="QWM401" s="56"/>
      <c r="QWN401" s="56"/>
      <c r="QWO401" s="56"/>
      <c r="QWP401" s="56"/>
      <c r="QWQ401" s="56"/>
      <c r="QWR401" s="56"/>
      <c r="QWS401" s="56"/>
      <c r="QWT401" s="56"/>
      <c r="QWU401" s="56"/>
      <c r="QWV401" s="56"/>
      <c r="QWW401" s="56"/>
      <c r="QWX401" s="56"/>
      <c r="QWY401" s="56"/>
      <c r="QWZ401" s="56"/>
      <c r="QXA401" s="56"/>
      <c r="QXB401" s="56"/>
      <c r="QXC401" s="56"/>
      <c r="QXD401" s="56"/>
      <c r="QXE401" s="56"/>
      <c r="QXF401" s="56"/>
      <c r="QXG401" s="56"/>
      <c r="QXH401" s="56"/>
      <c r="QXI401" s="56"/>
      <c r="QXJ401" s="56"/>
      <c r="QXK401" s="56"/>
      <c r="QXL401" s="56"/>
      <c r="QXM401" s="56"/>
      <c r="QXN401" s="56"/>
      <c r="QXO401" s="56"/>
      <c r="QXP401" s="56"/>
      <c r="QXQ401" s="56"/>
      <c r="QXR401" s="56"/>
      <c r="QXS401" s="56"/>
      <c r="QXT401" s="56"/>
      <c r="QXU401" s="56"/>
      <c r="QXV401" s="56"/>
      <c r="QXW401" s="56"/>
      <c r="QXX401" s="56"/>
      <c r="QXY401" s="56"/>
      <c r="QXZ401" s="56"/>
      <c r="QYA401" s="56"/>
      <c r="QYB401" s="56"/>
      <c r="QYC401" s="56"/>
      <c r="QYD401" s="56"/>
      <c r="QYE401" s="56"/>
      <c r="QYF401" s="56"/>
      <c r="QYG401" s="56"/>
      <c r="QYH401" s="56"/>
      <c r="QYI401" s="56"/>
      <c r="QYJ401" s="56"/>
      <c r="QYK401" s="56"/>
      <c r="QYL401" s="56"/>
      <c r="QYM401" s="56"/>
      <c r="QYN401" s="56"/>
      <c r="QYO401" s="56"/>
      <c r="QYP401" s="56"/>
      <c r="QYQ401" s="56"/>
      <c r="QYR401" s="56"/>
      <c r="QYS401" s="56"/>
      <c r="QYT401" s="56"/>
      <c r="QYU401" s="56"/>
      <c r="QYV401" s="56"/>
      <c r="QYW401" s="56"/>
      <c r="QYX401" s="56"/>
      <c r="QYY401" s="56"/>
      <c r="QYZ401" s="56"/>
      <c r="QZA401" s="56"/>
      <c r="QZB401" s="56"/>
      <c r="QZC401" s="56"/>
      <c r="QZD401" s="56"/>
      <c r="QZE401" s="56"/>
      <c r="QZF401" s="56"/>
      <c r="QZG401" s="56"/>
      <c r="QZH401" s="56"/>
      <c r="QZI401" s="56"/>
      <c r="QZJ401" s="56"/>
      <c r="QZK401" s="56"/>
      <c r="QZL401" s="56"/>
      <c r="QZM401" s="56"/>
      <c r="QZN401" s="56"/>
      <c r="QZO401" s="56"/>
      <c r="QZP401" s="56"/>
      <c r="QZQ401" s="56"/>
      <c r="QZR401" s="56"/>
      <c r="QZS401" s="56"/>
      <c r="QZT401" s="56"/>
      <c r="QZU401" s="56"/>
      <c r="QZV401" s="56"/>
      <c r="QZW401" s="56"/>
      <c r="QZX401" s="56"/>
      <c r="QZY401" s="56"/>
      <c r="QZZ401" s="56"/>
      <c r="RAA401" s="56"/>
      <c r="RAB401" s="56"/>
      <c r="RAC401" s="56"/>
      <c r="RAD401" s="56"/>
      <c r="RAE401" s="56"/>
      <c r="RAF401" s="56"/>
      <c r="RAG401" s="56"/>
      <c r="RAH401" s="56"/>
      <c r="RAI401" s="56"/>
      <c r="RAJ401" s="56"/>
      <c r="RAK401" s="56"/>
      <c r="RAL401" s="56"/>
      <c r="RAM401" s="56"/>
      <c r="RAN401" s="56"/>
      <c r="RAO401" s="56"/>
      <c r="RAP401" s="56"/>
      <c r="RAQ401" s="56"/>
      <c r="RAR401" s="56"/>
      <c r="RAS401" s="56"/>
      <c r="RAT401" s="56"/>
      <c r="RAU401" s="56"/>
      <c r="RAV401" s="56"/>
      <c r="RAW401" s="56"/>
      <c r="RAX401" s="56"/>
      <c r="RAY401" s="56"/>
      <c r="RAZ401" s="56"/>
      <c r="RBA401" s="56"/>
      <c r="RBB401" s="56"/>
      <c r="RBC401" s="56"/>
      <c r="RBD401" s="56"/>
      <c r="RBE401" s="56"/>
      <c r="RBF401" s="56"/>
      <c r="RBG401" s="56"/>
      <c r="RBH401" s="56"/>
      <c r="RBI401" s="56"/>
      <c r="RBJ401" s="56"/>
      <c r="RBK401" s="56"/>
      <c r="RBL401" s="56"/>
      <c r="RBM401" s="56"/>
      <c r="RBN401" s="56"/>
      <c r="RBO401" s="56"/>
      <c r="RBP401" s="56"/>
      <c r="RBQ401" s="56"/>
      <c r="RBR401" s="56"/>
      <c r="RBS401" s="56"/>
      <c r="RBT401" s="56"/>
      <c r="RBU401" s="56"/>
      <c r="RBV401" s="56"/>
      <c r="RBW401" s="56"/>
      <c r="RBX401" s="56"/>
      <c r="RBY401" s="56"/>
      <c r="RBZ401" s="56"/>
      <c r="RCA401" s="56"/>
      <c r="RCB401" s="56"/>
      <c r="RCC401" s="56"/>
      <c r="RCD401" s="56"/>
      <c r="RCE401" s="56"/>
      <c r="RCF401" s="56"/>
      <c r="RCG401" s="56"/>
      <c r="RCH401" s="56"/>
      <c r="RCI401" s="56"/>
      <c r="RCJ401" s="56"/>
      <c r="RCK401" s="56"/>
      <c r="RCL401" s="56"/>
      <c r="RCM401" s="56"/>
      <c r="RCN401" s="56"/>
      <c r="RCO401" s="56"/>
      <c r="RCP401" s="56"/>
      <c r="RCQ401" s="56"/>
      <c r="RCR401" s="56"/>
      <c r="RCS401" s="56"/>
      <c r="RCT401" s="56"/>
      <c r="RCU401" s="56"/>
      <c r="RCV401" s="56"/>
      <c r="RCW401" s="56"/>
      <c r="RCX401" s="56"/>
      <c r="RCY401" s="56"/>
      <c r="RCZ401" s="56"/>
      <c r="RDA401" s="56"/>
      <c r="RDB401" s="56"/>
      <c r="RDC401" s="56"/>
      <c r="RDD401" s="56"/>
      <c r="RDE401" s="56"/>
      <c r="RDF401" s="56"/>
      <c r="RDG401" s="56"/>
      <c r="RDH401" s="56"/>
      <c r="RDI401" s="56"/>
      <c r="RDJ401" s="56"/>
      <c r="RDK401" s="56"/>
      <c r="RDL401" s="56"/>
      <c r="RDM401" s="56"/>
      <c r="RDN401" s="56"/>
      <c r="RDO401" s="56"/>
      <c r="RDP401" s="56"/>
      <c r="RDQ401" s="56"/>
      <c r="RDR401" s="56"/>
      <c r="RDS401" s="56"/>
      <c r="RDT401" s="56"/>
      <c r="RDU401" s="56"/>
      <c r="RDV401" s="56"/>
      <c r="RDW401" s="56"/>
      <c r="RDX401" s="56"/>
      <c r="RDY401" s="56"/>
      <c r="RDZ401" s="56"/>
      <c r="REA401" s="56"/>
      <c r="REB401" s="56"/>
      <c r="REC401" s="56"/>
      <c r="RED401" s="56"/>
      <c r="REE401" s="56"/>
      <c r="REF401" s="56"/>
      <c r="REG401" s="56"/>
      <c r="REH401" s="56"/>
      <c r="REI401" s="56"/>
      <c r="REJ401" s="56"/>
      <c r="REK401" s="56"/>
      <c r="REL401" s="56"/>
      <c r="REM401" s="56"/>
      <c r="REN401" s="56"/>
      <c r="REO401" s="56"/>
      <c r="REP401" s="56"/>
      <c r="REQ401" s="56"/>
      <c r="RER401" s="56"/>
      <c r="RES401" s="56"/>
      <c r="RET401" s="56"/>
      <c r="REU401" s="56"/>
      <c r="REV401" s="56"/>
      <c r="REW401" s="56"/>
      <c r="REX401" s="56"/>
      <c r="REY401" s="56"/>
      <c r="REZ401" s="56"/>
      <c r="RFA401" s="56"/>
      <c r="RFB401" s="56"/>
      <c r="RFC401" s="56"/>
      <c r="RFD401" s="56"/>
      <c r="RFE401" s="56"/>
      <c r="RFF401" s="56"/>
      <c r="RFG401" s="56"/>
      <c r="RFH401" s="56"/>
      <c r="RFI401" s="56"/>
      <c r="RFJ401" s="56"/>
      <c r="RFK401" s="56"/>
      <c r="RFL401" s="56"/>
      <c r="RFM401" s="56"/>
      <c r="RFN401" s="56"/>
      <c r="RFO401" s="56"/>
      <c r="RFP401" s="56"/>
      <c r="RFQ401" s="56"/>
      <c r="RFR401" s="56"/>
      <c r="RFS401" s="56"/>
      <c r="RFT401" s="56"/>
      <c r="RFU401" s="56"/>
      <c r="RFV401" s="56"/>
      <c r="RFW401" s="56"/>
      <c r="RFX401" s="56"/>
      <c r="RFY401" s="56"/>
      <c r="RFZ401" s="56"/>
      <c r="RGA401" s="56"/>
      <c r="RGB401" s="56"/>
      <c r="RGC401" s="56"/>
      <c r="RGD401" s="56"/>
      <c r="RGE401" s="56"/>
      <c r="RGF401" s="56"/>
      <c r="RGG401" s="56"/>
      <c r="RGH401" s="56"/>
      <c r="RGI401" s="56"/>
      <c r="RGJ401" s="56"/>
      <c r="RGK401" s="56"/>
      <c r="RGL401" s="56"/>
      <c r="RGM401" s="56"/>
      <c r="RGN401" s="56"/>
      <c r="RGO401" s="56"/>
      <c r="RGP401" s="56"/>
      <c r="RGQ401" s="56"/>
      <c r="RGR401" s="56"/>
      <c r="RGS401" s="56"/>
      <c r="RGT401" s="56"/>
      <c r="RGU401" s="56"/>
      <c r="RGV401" s="56"/>
      <c r="RGW401" s="56"/>
      <c r="RGX401" s="56"/>
      <c r="RGY401" s="56"/>
      <c r="RGZ401" s="56"/>
      <c r="RHA401" s="56"/>
      <c r="RHB401" s="56"/>
      <c r="RHC401" s="56"/>
      <c r="RHD401" s="56"/>
      <c r="RHE401" s="56"/>
      <c r="RHF401" s="56"/>
      <c r="RHG401" s="56"/>
      <c r="RHH401" s="56"/>
      <c r="RHI401" s="56"/>
      <c r="RHJ401" s="56"/>
      <c r="RHK401" s="56"/>
      <c r="RHL401" s="56"/>
      <c r="RHM401" s="56"/>
      <c r="RHN401" s="56"/>
      <c r="RHO401" s="56"/>
      <c r="RHP401" s="56"/>
      <c r="RHQ401" s="56"/>
      <c r="RHR401" s="56"/>
      <c r="RHS401" s="56"/>
      <c r="RHT401" s="56"/>
      <c r="RHU401" s="56"/>
      <c r="RHV401" s="56"/>
      <c r="RHW401" s="56"/>
      <c r="RHX401" s="56"/>
      <c r="RHY401" s="56"/>
      <c r="RHZ401" s="56"/>
      <c r="RIA401" s="56"/>
      <c r="RIB401" s="56"/>
      <c r="RIC401" s="56"/>
      <c r="RID401" s="56"/>
      <c r="RIE401" s="56"/>
      <c r="RIF401" s="56"/>
      <c r="RIG401" s="56"/>
      <c r="RIH401" s="56"/>
      <c r="RII401" s="56"/>
      <c r="RIJ401" s="56"/>
      <c r="RIK401" s="56"/>
      <c r="RIL401" s="56"/>
      <c r="RIM401" s="56"/>
      <c r="RIN401" s="56"/>
      <c r="RIO401" s="56"/>
      <c r="RIP401" s="56"/>
      <c r="RIQ401" s="56"/>
      <c r="RIR401" s="56"/>
      <c r="RIS401" s="56"/>
      <c r="RIT401" s="56"/>
      <c r="RIU401" s="56"/>
      <c r="RIV401" s="56"/>
      <c r="RIW401" s="56"/>
      <c r="RIX401" s="56"/>
      <c r="RIY401" s="56"/>
      <c r="RIZ401" s="56"/>
      <c r="RJA401" s="56"/>
      <c r="RJB401" s="56"/>
      <c r="RJC401" s="56"/>
      <c r="RJD401" s="56"/>
      <c r="RJE401" s="56"/>
      <c r="RJF401" s="56"/>
      <c r="RJG401" s="56"/>
      <c r="RJH401" s="56"/>
      <c r="RJI401" s="56"/>
      <c r="RJJ401" s="56"/>
      <c r="RJK401" s="56"/>
      <c r="RJL401" s="56"/>
      <c r="RJM401" s="56"/>
      <c r="RJN401" s="56"/>
      <c r="RJO401" s="56"/>
      <c r="RJP401" s="56"/>
      <c r="RJQ401" s="56"/>
      <c r="RJR401" s="56"/>
      <c r="RJS401" s="56"/>
      <c r="RJT401" s="56"/>
      <c r="RJU401" s="56"/>
      <c r="RJV401" s="56"/>
      <c r="RJW401" s="56"/>
      <c r="RJX401" s="56"/>
      <c r="RJY401" s="56"/>
      <c r="RJZ401" s="56"/>
      <c r="RKA401" s="56"/>
      <c r="RKB401" s="56"/>
      <c r="RKC401" s="56"/>
      <c r="RKD401" s="56"/>
      <c r="RKE401" s="56"/>
      <c r="RKF401" s="56"/>
      <c r="RKG401" s="56"/>
      <c r="RKH401" s="56"/>
      <c r="RKI401" s="56"/>
      <c r="RKJ401" s="56"/>
      <c r="RKK401" s="56"/>
      <c r="RKL401" s="56"/>
      <c r="RKM401" s="56"/>
      <c r="RKN401" s="56"/>
      <c r="RKO401" s="56"/>
      <c r="RKP401" s="56"/>
      <c r="RKQ401" s="56"/>
      <c r="RKR401" s="56"/>
      <c r="RKS401" s="56"/>
      <c r="RKT401" s="56"/>
      <c r="RKU401" s="56"/>
      <c r="RKV401" s="56"/>
      <c r="RKW401" s="56"/>
      <c r="RKX401" s="56"/>
      <c r="RKY401" s="56"/>
      <c r="RKZ401" s="56"/>
      <c r="RLA401" s="56"/>
      <c r="RLB401" s="56"/>
      <c r="RLC401" s="56"/>
      <c r="RLD401" s="56"/>
      <c r="RLE401" s="56"/>
      <c r="RLF401" s="56"/>
      <c r="RLG401" s="56"/>
      <c r="RLH401" s="56"/>
      <c r="RLI401" s="56"/>
      <c r="RLJ401" s="56"/>
      <c r="RLK401" s="56"/>
      <c r="RLL401" s="56"/>
      <c r="RLM401" s="56"/>
      <c r="RLN401" s="56"/>
      <c r="RLO401" s="56"/>
      <c r="RLP401" s="56"/>
      <c r="RLQ401" s="56"/>
      <c r="RLR401" s="56"/>
      <c r="RLS401" s="56"/>
      <c r="RLT401" s="56"/>
      <c r="RLU401" s="56"/>
      <c r="RLV401" s="56"/>
      <c r="RLW401" s="56"/>
      <c r="RLX401" s="56"/>
      <c r="RLY401" s="56"/>
      <c r="RLZ401" s="56"/>
      <c r="RMA401" s="56"/>
      <c r="RMB401" s="56"/>
      <c r="RMC401" s="56"/>
      <c r="RMD401" s="56"/>
      <c r="RME401" s="56"/>
      <c r="RMF401" s="56"/>
      <c r="RMG401" s="56"/>
      <c r="RMH401" s="56"/>
      <c r="RMI401" s="56"/>
      <c r="RMJ401" s="56"/>
      <c r="RMK401" s="56"/>
      <c r="RML401" s="56"/>
      <c r="RMM401" s="56"/>
      <c r="RMN401" s="56"/>
      <c r="RMO401" s="56"/>
      <c r="RMP401" s="56"/>
      <c r="RMQ401" s="56"/>
      <c r="RMR401" s="56"/>
      <c r="RMS401" s="56"/>
      <c r="RMT401" s="56"/>
      <c r="RMU401" s="56"/>
      <c r="RMV401" s="56"/>
      <c r="RMW401" s="56"/>
      <c r="RMX401" s="56"/>
      <c r="RMY401" s="56"/>
      <c r="RMZ401" s="56"/>
      <c r="RNA401" s="56"/>
      <c r="RNB401" s="56"/>
      <c r="RNC401" s="56"/>
      <c r="RND401" s="56"/>
      <c r="RNE401" s="56"/>
      <c r="RNF401" s="56"/>
      <c r="RNG401" s="56"/>
      <c r="RNH401" s="56"/>
      <c r="RNI401" s="56"/>
      <c r="RNJ401" s="56"/>
      <c r="RNK401" s="56"/>
      <c r="RNL401" s="56"/>
      <c r="RNM401" s="56"/>
      <c r="RNN401" s="56"/>
      <c r="RNO401" s="56"/>
      <c r="RNP401" s="56"/>
      <c r="RNQ401" s="56"/>
      <c r="RNR401" s="56"/>
      <c r="RNS401" s="56"/>
      <c r="RNT401" s="56"/>
      <c r="RNU401" s="56"/>
      <c r="RNV401" s="56"/>
      <c r="RNW401" s="56"/>
      <c r="RNX401" s="56"/>
      <c r="RNY401" s="56"/>
      <c r="RNZ401" s="56"/>
      <c r="ROA401" s="56"/>
      <c r="ROB401" s="56"/>
      <c r="ROC401" s="56"/>
      <c r="ROD401" s="56"/>
      <c r="ROE401" s="56"/>
      <c r="ROF401" s="56"/>
      <c r="ROG401" s="56"/>
      <c r="ROH401" s="56"/>
      <c r="ROI401" s="56"/>
      <c r="ROJ401" s="56"/>
      <c r="ROK401" s="56"/>
      <c r="ROL401" s="56"/>
      <c r="ROM401" s="56"/>
      <c r="RON401" s="56"/>
      <c r="ROO401" s="56"/>
      <c r="ROP401" s="56"/>
      <c r="ROQ401" s="56"/>
      <c r="ROR401" s="56"/>
      <c r="ROS401" s="56"/>
      <c r="ROT401" s="56"/>
      <c r="ROU401" s="56"/>
      <c r="ROV401" s="56"/>
      <c r="ROW401" s="56"/>
      <c r="ROX401" s="56"/>
      <c r="ROY401" s="56"/>
      <c r="ROZ401" s="56"/>
      <c r="RPA401" s="56"/>
      <c r="RPB401" s="56"/>
      <c r="RPC401" s="56"/>
      <c r="RPD401" s="56"/>
      <c r="RPE401" s="56"/>
      <c r="RPF401" s="56"/>
      <c r="RPG401" s="56"/>
      <c r="RPH401" s="56"/>
      <c r="RPI401" s="56"/>
      <c r="RPJ401" s="56"/>
      <c r="RPK401" s="56"/>
      <c r="RPL401" s="56"/>
      <c r="RPM401" s="56"/>
      <c r="RPN401" s="56"/>
      <c r="RPO401" s="56"/>
      <c r="RPP401" s="56"/>
      <c r="RPQ401" s="56"/>
      <c r="RPR401" s="56"/>
      <c r="RPS401" s="56"/>
      <c r="RPT401" s="56"/>
      <c r="RPU401" s="56"/>
      <c r="RPV401" s="56"/>
      <c r="RPW401" s="56"/>
      <c r="RPX401" s="56"/>
      <c r="RPY401" s="56"/>
      <c r="RPZ401" s="56"/>
      <c r="RQA401" s="56"/>
      <c r="RQB401" s="56"/>
      <c r="RQC401" s="56"/>
      <c r="RQD401" s="56"/>
      <c r="RQE401" s="56"/>
      <c r="RQF401" s="56"/>
      <c r="RQG401" s="56"/>
      <c r="RQH401" s="56"/>
      <c r="RQI401" s="56"/>
      <c r="RQJ401" s="56"/>
      <c r="RQK401" s="56"/>
      <c r="RQL401" s="56"/>
      <c r="RQM401" s="56"/>
      <c r="RQN401" s="56"/>
      <c r="RQO401" s="56"/>
      <c r="RQP401" s="56"/>
      <c r="RQQ401" s="56"/>
      <c r="RQR401" s="56"/>
      <c r="RQS401" s="56"/>
      <c r="RQT401" s="56"/>
      <c r="RQU401" s="56"/>
      <c r="RQV401" s="56"/>
      <c r="RQW401" s="56"/>
      <c r="RQX401" s="56"/>
      <c r="RQY401" s="56"/>
      <c r="RQZ401" s="56"/>
      <c r="RRA401" s="56"/>
      <c r="RRB401" s="56"/>
      <c r="RRC401" s="56"/>
      <c r="RRD401" s="56"/>
      <c r="RRE401" s="56"/>
      <c r="RRF401" s="56"/>
      <c r="RRG401" s="56"/>
      <c r="RRH401" s="56"/>
      <c r="RRI401" s="56"/>
      <c r="RRJ401" s="56"/>
      <c r="RRK401" s="56"/>
      <c r="RRL401" s="56"/>
      <c r="RRM401" s="56"/>
      <c r="RRN401" s="56"/>
      <c r="RRO401" s="56"/>
      <c r="RRP401" s="56"/>
      <c r="RRQ401" s="56"/>
      <c r="RRR401" s="56"/>
      <c r="RRS401" s="56"/>
      <c r="RRT401" s="56"/>
      <c r="RRU401" s="56"/>
      <c r="RRV401" s="56"/>
      <c r="RRW401" s="56"/>
      <c r="RRX401" s="56"/>
      <c r="RRY401" s="56"/>
      <c r="RRZ401" s="56"/>
      <c r="RSA401" s="56"/>
      <c r="RSB401" s="56"/>
      <c r="RSC401" s="56"/>
      <c r="RSD401" s="56"/>
      <c r="RSE401" s="56"/>
      <c r="RSF401" s="56"/>
      <c r="RSG401" s="56"/>
      <c r="RSH401" s="56"/>
      <c r="RSI401" s="56"/>
      <c r="RSJ401" s="56"/>
      <c r="RSK401" s="56"/>
      <c r="RSL401" s="56"/>
      <c r="RSM401" s="56"/>
      <c r="RSN401" s="56"/>
      <c r="RSO401" s="56"/>
      <c r="RSP401" s="56"/>
      <c r="RSQ401" s="56"/>
      <c r="RSR401" s="56"/>
      <c r="RSS401" s="56"/>
      <c r="RST401" s="56"/>
      <c r="RSU401" s="56"/>
      <c r="RSV401" s="56"/>
      <c r="RSW401" s="56"/>
      <c r="RSX401" s="56"/>
      <c r="RSY401" s="56"/>
      <c r="RSZ401" s="56"/>
      <c r="RTA401" s="56"/>
      <c r="RTB401" s="56"/>
      <c r="RTC401" s="56"/>
      <c r="RTD401" s="56"/>
      <c r="RTE401" s="56"/>
      <c r="RTF401" s="56"/>
      <c r="RTG401" s="56"/>
      <c r="RTH401" s="56"/>
      <c r="RTI401" s="56"/>
      <c r="RTJ401" s="56"/>
      <c r="RTK401" s="56"/>
      <c r="RTL401" s="56"/>
      <c r="RTM401" s="56"/>
      <c r="RTN401" s="56"/>
      <c r="RTO401" s="56"/>
      <c r="RTP401" s="56"/>
      <c r="RTQ401" s="56"/>
      <c r="RTR401" s="56"/>
      <c r="RTS401" s="56"/>
      <c r="RTT401" s="56"/>
      <c r="RTU401" s="56"/>
      <c r="RTV401" s="56"/>
      <c r="RTW401" s="56"/>
      <c r="RTX401" s="56"/>
      <c r="RTY401" s="56"/>
      <c r="RTZ401" s="56"/>
      <c r="RUA401" s="56"/>
      <c r="RUB401" s="56"/>
      <c r="RUC401" s="56"/>
      <c r="RUD401" s="56"/>
      <c r="RUE401" s="56"/>
      <c r="RUF401" s="56"/>
      <c r="RUG401" s="56"/>
      <c r="RUH401" s="56"/>
      <c r="RUI401" s="56"/>
      <c r="RUJ401" s="56"/>
      <c r="RUK401" s="56"/>
      <c r="RUL401" s="56"/>
      <c r="RUM401" s="56"/>
      <c r="RUN401" s="56"/>
      <c r="RUO401" s="56"/>
      <c r="RUP401" s="56"/>
      <c r="RUQ401" s="56"/>
      <c r="RUR401" s="56"/>
      <c r="RUS401" s="56"/>
      <c r="RUT401" s="56"/>
      <c r="RUU401" s="56"/>
      <c r="RUV401" s="56"/>
      <c r="RUW401" s="56"/>
      <c r="RUX401" s="56"/>
      <c r="RUY401" s="56"/>
      <c r="RUZ401" s="56"/>
      <c r="RVA401" s="56"/>
      <c r="RVB401" s="56"/>
      <c r="RVC401" s="56"/>
      <c r="RVD401" s="56"/>
      <c r="RVE401" s="56"/>
      <c r="RVF401" s="56"/>
      <c r="RVG401" s="56"/>
      <c r="RVH401" s="56"/>
      <c r="RVI401" s="56"/>
      <c r="RVJ401" s="56"/>
      <c r="RVK401" s="56"/>
      <c r="RVL401" s="56"/>
      <c r="RVM401" s="56"/>
      <c r="RVN401" s="56"/>
      <c r="RVO401" s="56"/>
      <c r="RVP401" s="56"/>
      <c r="RVQ401" s="56"/>
      <c r="RVR401" s="56"/>
      <c r="RVS401" s="56"/>
      <c r="RVT401" s="56"/>
      <c r="RVU401" s="56"/>
      <c r="RVV401" s="56"/>
      <c r="RVW401" s="56"/>
      <c r="RVX401" s="56"/>
      <c r="RVY401" s="56"/>
      <c r="RVZ401" s="56"/>
      <c r="RWA401" s="56"/>
      <c r="RWB401" s="56"/>
      <c r="RWC401" s="56"/>
      <c r="RWD401" s="56"/>
      <c r="RWE401" s="56"/>
      <c r="RWF401" s="56"/>
      <c r="RWG401" s="56"/>
      <c r="RWH401" s="56"/>
      <c r="RWI401" s="56"/>
      <c r="RWJ401" s="56"/>
      <c r="RWK401" s="56"/>
      <c r="RWL401" s="56"/>
      <c r="RWM401" s="56"/>
      <c r="RWN401" s="56"/>
      <c r="RWO401" s="56"/>
      <c r="RWP401" s="56"/>
      <c r="RWQ401" s="56"/>
      <c r="RWR401" s="56"/>
      <c r="RWS401" s="56"/>
      <c r="RWT401" s="56"/>
      <c r="RWU401" s="56"/>
      <c r="RWV401" s="56"/>
      <c r="RWW401" s="56"/>
      <c r="RWX401" s="56"/>
      <c r="RWY401" s="56"/>
      <c r="RWZ401" s="56"/>
      <c r="RXA401" s="56"/>
      <c r="RXB401" s="56"/>
      <c r="RXC401" s="56"/>
      <c r="RXD401" s="56"/>
      <c r="RXE401" s="56"/>
      <c r="RXF401" s="56"/>
      <c r="RXG401" s="56"/>
      <c r="RXH401" s="56"/>
      <c r="RXI401" s="56"/>
      <c r="RXJ401" s="56"/>
      <c r="RXK401" s="56"/>
      <c r="RXL401" s="56"/>
      <c r="RXM401" s="56"/>
      <c r="RXN401" s="56"/>
      <c r="RXO401" s="56"/>
      <c r="RXP401" s="56"/>
      <c r="RXQ401" s="56"/>
      <c r="RXR401" s="56"/>
      <c r="RXS401" s="56"/>
      <c r="RXT401" s="56"/>
      <c r="RXU401" s="56"/>
      <c r="RXV401" s="56"/>
      <c r="RXW401" s="56"/>
      <c r="RXX401" s="56"/>
      <c r="RXY401" s="56"/>
      <c r="RXZ401" s="56"/>
      <c r="RYA401" s="56"/>
      <c r="RYB401" s="56"/>
      <c r="RYC401" s="56"/>
      <c r="RYD401" s="56"/>
      <c r="RYE401" s="56"/>
      <c r="RYF401" s="56"/>
      <c r="RYG401" s="56"/>
      <c r="RYH401" s="56"/>
      <c r="RYI401" s="56"/>
      <c r="RYJ401" s="56"/>
      <c r="RYK401" s="56"/>
      <c r="RYL401" s="56"/>
      <c r="RYM401" s="56"/>
      <c r="RYN401" s="56"/>
      <c r="RYO401" s="56"/>
      <c r="RYP401" s="56"/>
      <c r="RYQ401" s="56"/>
      <c r="RYR401" s="56"/>
      <c r="RYS401" s="56"/>
      <c r="RYT401" s="56"/>
      <c r="RYU401" s="56"/>
      <c r="RYV401" s="56"/>
      <c r="RYW401" s="56"/>
      <c r="RYX401" s="56"/>
      <c r="RYY401" s="56"/>
      <c r="RYZ401" s="56"/>
      <c r="RZA401" s="56"/>
      <c r="RZB401" s="56"/>
      <c r="RZC401" s="56"/>
      <c r="RZD401" s="56"/>
      <c r="RZE401" s="56"/>
      <c r="RZF401" s="56"/>
      <c r="RZG401" s="56"/>
      <c r="RZH401" s="56"/>
      <c r="RZI401" s="56"/>
      <c r="RZJ401" s="56"/>
      <c r="RZK401" s="56"/>
      <c r="RZL401" s="56"/>
      <c r="RZM401" s="56"/>
      <c r="RZN401" s="56"/>
      <c r="RZO401" s="56"/>
      <c r="RZP401" s="56"/>
      <c r="RZQ401" s="56"/>
      <c r="RZR401" s="56"/>
      <c r="RZS401" s="56"/>
      <c r="RZT401" s="56"/>
      <c r="RZU401" s="56"/>
      <c r="RZV401" s="56"/>
      <c r="RZW401" s="56"/>
      <c r="RZX401" s="56"/>
      <c r="RZY401" s="56"/>
      <c r="RZZ401" s="56"/>
      <c r="SAA401" s="56"/>
      <c r="SAB401" s="56"/>
      <c r="SAC401" s="56"/>
      <c r="SAD401" s="56"/>
      <c r="SAE401" s="56"/>
      <c r="SAF401" s="56"/>
      <c r="SAG401" s="56"/>
      <c r="SAH401" s="56"/>
      <c r="SAI401" s="56"/>
      <c r="SAJ401" s="56"/>
      <c r="SAK401" s="56"/>
      <c r="SAL401" s="56"/>
      <c r="SAM401" s="56"/>
      <c r="SAN401" s="56"/>
      <c r="SAO401" s="56"/>
      <c r="SAP401" s="56"/>
      <c r="SAQ401" s="56"/>
      <c r="SAR401" s="56"/>
      <c r="SAS401" s="56"/>
      <c r="SAT401" s="56"/>
      <c r="SAU401" s="56"/>
      <c r="SAV401" s="56"/>
      <c r="SAW401" s="56"/>
      <c r="SAX401" s="56"/>
      <c r="SAY401" s="56"/>
      <c r="SAZ401" s="56"/>
      <c r="SBA401" s="56"/>
      <c r="SBB401" s="56"/>
      <c r="SBC401" s="56"/>
      <c r="SBD401" s="56"/>
      <c r="SBE401" s="56"/>
      <c r="SBF401" s="56"/>
      <c r="SBG401" s="56"/>
      <c r="SBH401" s="56"/>
      <c r="SBI401" s="56"/>
      <c r="SBJ401" s="56"/>
      <c r="SBK401" s="56"/>
      <c r="SBL401" s="56"/>
      <c r="SBM401" s="56"/>
      <c r="SBN401" s="56"/>
      <c r="SBO401" s="56"/>
      <c r="SBP401" s="56"/>
      <c r="SBQ401" s="56"/>
      <c r="SBR401" s="56"/>
      <c r="SBS401" s="56"/>
      <c r="SBT401" s="56"/>
      <c r="SBU401" s="56"/>
      <c r="SBV401" s="56"/>
      <c r="SBW401" s="56"/>
      <c r="SBX401" s="56"/>
      <c r="SBY401" s="56"/>
      <c r="SBZ401" s="56"/>
      <c r="SCA401" s="56"/>
      <c r="SCB401" s="56"/>
      <c r="SCC401" s="56"/>
      <c r="SCD401" s="56"/>
      <c r="SCE401" s="56"/>
      <c r="SCF401" s="56"/>
      <c r="SCG401" s="56"/>
      <c r="SCH401" s="56"/>
      <c r="SCI401" s="56"/>
      <c r="SCJ401" s="56"/>
      <c r="SCK401" s="56"/>
      <c r="SCL401" s="56"/>
      <c r="SCM401" s="56"/>
      <c r="SCN401" s="56"/>
      <c r="SCO401" s="56"/>
      <c r="SCP401" s="56"/>
      <c r="SCQ401" s="56"/>
      <c r="SCR401" s="56"/>
      <c r="SCS401" s="56"/>
      <c r="SCT401" s="56"/>
      <c r="SCU401" s="56"/>
      <c r="SCV401" s="56"/>
      <c r="SCW401" s="56"/>
      <c r="SCX401" s="56"/>
      <c r="SCY401" s="56"/>
      <c r="SCZ401" s="56"/>
      <c r="SDA401" s="56"/>
      <c r="SDB401" s="56"/>
      <c r="SDC401" s="56"/>
      <c r="SDD401" s="56"/>
      <c r="SDE401" s="56"/>
      <c r="SDF401" s="56"/>
      <c r="SDG401" s="56"/>
      <c r="SDH401" s="56"/>
      <c r="SDI401" s="56"/>
      <c r="SDJ401" s="56"/>
      <c r="SDK401" s="56"/>
      <c r="SDL401" s="56"/>
      <c r="SDM401" s="56"/>
      <c r="SDN401" s="56"/>
      <c r="SDO401" s="56"/>
      <c r="SDP401" s="56"/>
      <c r="SDQ401" s="56"/>
      <c r="SDR401" s="56"/>
      <c r="SDS401" s="56"/>
      <c r="SDT401" s="56"/>
      <c r="SDU401" s="56"/>
      <c r="SDV401" s="56"/>
      <c r="SDW401" s="56"/>
      <c r="SDX401" s="56"/>
      <c r="SDY401" s="56"/>
      <c r="SDZ401" s="56"/>
      <c r="SEA401" s="56"/>
      <c r="SEB401" s="56"/>
      <c r="SEC401" s="56"/>
      <c r="SED401" s="56"/>
      <c r="SEE401" s="56"/>
      <c r="SEF401" s="56"/>
      <c r="SEG401" s="56"/>
      <c r="SEH401" s="56"/>
      <c r="SEI401" s="56"/>
      <c r="SEJ401" s="56"/>
      <c r="SEK401" s="56"/>
      <c r="SEL401" s="56"/>
      <c r="SEM401" s="56"/>
      <c r="SEN401" s="56"/>
      <c r="SEO401" s="56"/>
      <c r="SEP401" s="56"/>
      <c r="SEQ401" s="56"/>
      <c r="SER401" s="56"/>
      <c r="SES401" s="56"/>
      <c r="SET401" s="56"/>
      <c r="SEU401" s="56"/>
      <c r="SEV401" s="56"/>
      <c r="SEW401" s="56"/>
      <c r="SEX401" s="56"/>
      <c r="SEY401" s="56"/>
      <c r="SEZ401" s="56"/>
      <c r="SFA401" s="56"/>
      <c r="SFB401" s="56"/>
      <c r="SFC401" s="56"/>
      <c r="SFD401" s="56"/>
      <c r="SFE401" s="56"/>
      <c r="SFF401" s="56"/>
      <c r="SFG401" s="56"/>
      <c r="SFH401" s="56"/>
      <c r="SFI401" s="56"/>
      <c r="SFJ401" s="56"/>
      <c r="SFK401" s="56"/>
      <c r="SFL401" s="56"/>
      <c r="SFM401" s="56"/>
      <c r="SFN401" s="56"/>
      <c r="SFO401" s="56"/>
      <c r="SFP401" s="56"/>
      <c r="SFQ401" s="56"/>
      <c r="SFR401" s="56"/>
      <c r="SFS401" s="56"/>
      <c r="SFT401" s="56"/>
      <c r="SFU401" s="56"/>
      <c r="SFV401" s="56"/>
      <c r="SFW401" s="56"/>
      <c r="SFX401" s="56"/>
      <c r="SFY401" s="56"/>
      <c r="SFZ401" s="56"/>
      <c r="SGA401" s="56"/>
      <c r="SGB401" s="56"/>
      <c r="SGC401" s="56"/>
      <c r="SGD401" s="56"/>
      <c r="SGE401" s="56"/>
      <c r="SGF401" s="56"/>
      <c r="SGG401" s="56"/>
      <c r="SGH401" s="56"/>
      <c r="SGI401" s="56"/>
      <c r="SGJ401" s="56"/>
      <c r="SGK401" s="56"/>
      <c r="SGL401" s="56"/>
      <c r="SGM401" s="56"/>
      <c r="SGN401" s="56"/>
      <c r="SGO401" s="56"/>
      <c r="SGP401" s="56"/>
      <c r="SGQ401" s="56"/>
      <c r="SGR401" s="56"/>
      <c r="SGS401" s="56"/>
      <c r="SGT401" s="56"/>
      <c r="SGU401" s="56"/>
      <c r="SGV401" s="56"/>
      <c r="SGW401" s="56"/>
      <c r="SGX401" s="56"/>
      <c r="SGY401" s="56"/>
      <c r="SGZ401" s="56"/>
      <c r="SHA401" s="56"/>
      <c r="SHB401" s="56"/>
      <c r="SHC401" s="56"/>
      <c r="SHD401" s="56"/>
      <c r="SHE401" s="56"/>
      <c r="SHF401" s="56"/>
      <c r="SHG401" s="56"/>
      <c r="SHH401" s="56"/>
      <c r="SHI401" s="56"/>
      <c r="SHJ401" s="56"/>
      <c r="SHK401" s="56"/>
      <c r="SHL401" s="56"/>
      <c r="SHM401" s="56"/>
      <c r="SHN401" s="56"/>
      <c r="SHO401" s="56"/>
      <c r="SHP401" s="56"/>
      <c r="SHQ401" s="56"/>
      <c r="SHR401" s="56"/>
      <c r="SHS401" s="56"/>
      <c r="SHT401" s="56"/>
      <c r="SHU401" s="56"/>
      <c r="SHV401" s="56"/>
      <c r="SHW401" s="56"/>
      <c r="SHX401" s="56"/>
      <c r="SHY401" s="56"/>
      <c r="SHZ401" s="56"/>
      <c r="SIA401" s="56"/>
      <c r="SIB401" s="56"/>
      <c r="SIC401" s="56"/>
      <c r="SID401" s="56"/>
      <c r="SIE401" s="56"/>
      <c r="SIF401" s="56"/>
      <c r="SIG401" s="56"/>
      <c r="SIH401" s="56"/>
      <c r="SII401" s="56"/>
      <c r="SIJ401" s="56"/>
      <c r="SIK401" s="56"/>
      <c r="SIL401" s="56"/>
      <c r="SIM401" s="56"/>
      <c r="SIN401" s="56"/>
      <c r="SIO401" s="56"/>
      <c r="SIP401" s="56"/>
      <c r="SIQ401" s="56"/>
      <c r="SIR401" s="56"/>
      <c r="SIS401" s="56"/>
      <c r="SIT401" s="56"/>
      <c r="SIU401" s="56"/>
      <c r="SIV401" s="56"/>
      <c r="SIW401" s="56"/>
      <c r="SIX401" s="56"/>
      <c r="SIY401" s="56"/>
      <c r="SIZ401" s="56"/>
      <c r="SJA401" s="56"/>
      <c r="SJB401" s="56"/>
      <c r="SJC401" s="56"/>
      <c r="SJD401" s="56"/>
      <c r="SJE401" s="56"/>
      <c r="SJF401" s="56"/>
      <c r="SJG401" s="56"/>
      <c r="SJH401" s="56"/>
      <c r="SJI401" s="56"/>
      <c r="SJJ401" s="56"/>
      <c r="SJK401" s="56"/>
      <c r="SJL401" s="56"/>
      <c r="SJM401" s="56"/>
      <c r="SJN401" s="56"/>
      <c r="SJO401" s="56"/>
      <c r="SJP401" s="56"/>
      <c r="SJQ401" s="56"/>
      <c r="SJR401" s="56"/>
      <c r="SJS401" s="56"/>
      <c r="SJT401" s="56"/>
      <c r="SJU401" s="56"/>
      <c r="SJV401" s="56"/>
      <c r="SJW401" s="56"/>
      <c r="SJX401" s="56"/>
      <c r="SJY401" s="56"/>
      <c r="SJZ401" s="56"/>
      <c r="SKA401" s="56"/>
      <c r="SKB401" s="56"/>
      <c r="SKC401" s="56"/>
      <c r="SKD401" s="56"/>
      <c r="SKE401" s="56"/>
      <c r="SKF401" s="56"/>
      <c r="SKG401" s="56"/>
      <c r="SKH401" s="56"/>
      <c r="SKI401" s="56"/>
      <c r="SKJ401" s="56"/>
      <c r="SKK401" s="56"/>
      <c r="SKL401" s="56"/>
      <c r="SKM401" s="56"/>
      <c r="SKN401" s="56"/>
      <c r="SKO401" s="56"/>
      <c r="SKP401" s="56"/>
      <c r="SKQ401" s="56"/>
      <c r="SKR401" s="56"/>
      <c r="SKS401" s="56"/>
      <c r="SKT401" s="56"/>
      <c r="SKU401" s="56"/>
      <c r="SKV401" s="56"/>
      <c r="SKW401" s="56"/>
      <c r="SKX401" s="56"/>
      <c r="SKY401" s="56"/>
      <c r="SKZ401" s="56"/>
      <c r="SLA401" s="56"/>
      <c r="SLB401" s="56"/>
      <c r="SLC401" s="56"/>
      <c r="SLD401" s="56"/>
      <c r="SLE401" s="56"/>
      <c r="SLF401" s="56"/>
      <c r="SLG401" s="56"/>
      <c r="SLH401" s="56"/>
      <c r="SLI401" s="56"/>
      <c r="SLJ401" s="56"/>
      <c r="SLK401" s="56"/>
      <c r="SLL401" s="56"/>
      <c r="SLM401" s="56"/>
      <c r="SLN401" s="56"/>
      <c r="SLO401" s="56"/>
      <c r="SLP401" s="56"/>
      <c r="SLQ401" s="56"/>
      <c r="SLR401" s="56"/>
      <c r="SLS401" s="56"/>
      <c r="SLT401" s="56"/>
      <c r="SLU401" s="56"/>
      <c r="SLV401" s="56"/>
      <c r="SLW401" s="56"/>
      <c r="SLX401" s="56"/>
      <c r="SLY401" s="56"/>
      <c r="SLZ401" s="56"/>
      <c r="SMA401" s="56"/>
      <c r="SMB401" s="56"/>
      <c r="SMC401" s="56"/>
      <c r="SMD401" s="56"/>
      <c r="SME401" s="56"/>
      <c r="SMF401" s="56"/>
      <c r="SMG401" s="56"/>
      <c r="SMH401" s="56"/>
      <c r="SMI401" s="56"/>
      <c r="SMJ401" s="56"/>
      <c r="SMK401" s="56"/>
      <c r="SML401" s="56"/>
      <c r="SMM401" s="56"/>
      <c r="SMN401" s="56"/>
      <c r="SMO401" s="56"/>
      <c r="SMP401" s="56"/>
      <c r="SMQ401" s="56"/>
      <c r="SMR401" s="56"/>
      <c r="SMS401" s="56"/>
      <c r="SMT401" s="56"/>
      <c r="SMU401" s="56"/>
      <c r="SMV401" s="56"/>
      <c r="SMW401" s="56"/>
      <c r="SMX401" s="56"/>
      <c r="SMY401" s="56"/>
      <c r="SMZ401" s="56"/>
      <c r="SNA401" s="56"/>
      <c r="SNB401" s="56"/>
      <c r="SNC401" s="56"/>
      <c r="SND401" s="56"/>
      <c r="SNE401" s="56"/>
      <c r="SNF401" s="56"/>
      <c r="SNG401" s="56"/>
      <c r="SNH401" s="56"/>
      <c r="SNI401" s="56"/>
      <c r="SNJ401" s="56"/>
      <c r="SNK401" s="56"/>
      <c r="SNL401" s="56"/>
      <c r="SNM401" s="56"/>
      <c r="SNN401" s="56"/>
      <c r="SNO401" s="56"/>
      <c r="SNP401" s="56"/>
      <c r="SNQ401" s="56"/>
      <c r="SNR401" s="56"/>
      <c r="SNS401" s="56"/>
      <c r="SNT401" s="56"/>
      <c r="SNU401" s="56"/>
      <c r="SNV401" s="56"/>
      <c r="SNW401" s="56"/>
      <c r="SNX401" s="56"/>
      <c r="SNY401" s="56"/>
      <c r="SNZ401" s="56"/>
      <c r="SOA401" s="56"/>
      <c r="SOB401" s="56"/>
      <c r="SOC401" s="56"/>
      <c r="SOD401" s="56"/>
      <c r="SOE401" s="56"/>
      <c r="SOF401" s="56"/>
      <c r="SOG401" s="56"/>
      <c r="SOH401" s="56"/>
      <c r="SOI401" s="56"/>
      <c r="SOJ401" s="56"/>
      <c r="SOK401" s="56"/>
      <c r="SOL401" s="56"/>
      <c r="SOM401" s="56"/>
      <c r="SON401" s="56"/>
      <c r="SOO401" s="56"/>
      <c r="SOP401" s="56"/>
      <c r="SOQ401" s="56"/>
      <c r="SOR401" s="56"/>
      <c r="SOS401" s="56"/>
      <c r="SOT401" s="56"/>
      <c r="SOU401" s="56"/>
      <c r="SOV401" s="56"/>
      <c r="SOW401" s="56"/>
      <c r="SOX401" s="56"/>
      <c r="SOY401" s="56"/>
      <c r="SOZ401" s="56"/>
      <c r="SPA401" s="56"/>
      <c r="SPB401" s="56"/>
      <c r="SPC401" s="56"/>
      <c r="SPD401" s="56"/>
      <c r="SPE401" s="56"/>
      <c r="SPF401" s="56"/>
      <c r="SPG401" s="56"/>
      <c r="SPH401" s="56"/>
      <c r="SPI401" s="56"/>
      <c r="SPJ401" s="56"/>
      <c r="SPK401" s="56"/>
      <c r="SPL401" s="56"/>
      <c r="SPM401" s="56"/>
      <c r="SPN401" s="56"/>
      <c r="SPO401" s="56"/>
      <c r="SPP401" s="56"/>
      <c r="SPQ401" s="56"/>
      <c r="SPR401" s="56"/>
      <c r="SPS401" s="56"/>
      <c r="SPT401" s="56"/>
      <c r="SPU401" s="56"/>
      <c r="SPV401" s="56"/>
      <c r="SPW401" s="56"/>
      <c r="SPX401" s="56"/>
      <c r="SPY401" s="56"/>
      <c r="SPZ401" s="56"/>
      <c r="SQA401" s="56"/>
      <c r="SQB401" s="56"/>
      <c r="SQC401" s="56"/>
      <c r="SQD401" s="56"/>
      <c r="SQE401" s="56"/>
      <c r="SQF401" s="56"/>
      <c r="SQG401" s="56"/>
      <c r="SQH401" s="56"/>
      <c r="SQI401" s="56"/>
      <c r="SQJ401" s="56"/>
      <c r="SQK401" s="56"/>
      <c r="SQL401" s="56"/>
      <c r="SQM401" s="56"/>
      <c r="SQN401" s="56"/>
      <c r="SQO401" s="56"/>
      <c r="SQP401" s="56"/>
      <c r="SQQ401" s="56"/>
      <c r="SQR401" s="56"/>
      <c r="SQS401" s="56"/>
      <c r="SQT401" s="56"/>
      <c r="SQU401" s="56"/>
      <c r="SQV401" s="56"/>
      <c r="SQW401" s="56"/>
      <c r="SQX401" s="56"/>
      <c r="SQY401" s="56"/>
      <c r="SQZ401" s="56"/>
      <c r="SRA401" s="56"/>
      <c r="SRB401" s="56"/>
      <c r="SRC401" s="56"/>
      <c r="SRD401" s="56"/>
      <c r="SRE401" s="56"/>
      <c r="SRF401" s="56"/>
      <c r="SRG401" s="56"/>
      <c r="SRH401" s="56"/>
      <c r="SRI401" s="56"/>
      <c r="SRJ401" s="56"/>
      <c r="SRK401" s="56"/>
      <c r="SRL401" s="56"/>
      <c r="SRM401" s="56"/>
      <c r="SRN401" s="56"/>
      <c r="SRO401" s="56"/>
      <c r="SRP401" s="56"/>
      <c r="SRQ401" s="56"/>
      <c r="SRR401" s="56"/>
      <c r="SRS401" s="56"/>
      <c r="SRT401" s="56"/>
      <c r="SRU401" s="56"/>
      <c r="SRV401" s="56"/>
      <c r="SRW401" s="56"/>
      <c r="SRX401" s="56"/>
      <c r="SRY401" s="56"/>
      <c r="SRZ401" s="56"/>
      <c r="SSA401" s="56"/>
      <c r="SSB401" s="56"/>
      <c r="SSC401" s="56"/>
      <c r="SSD401" s="56"/>
      <c r="SSE401" s="56"/>
      <c r="SSF401" s="56"/>
      <c r="SSG401" s="56"/>
      <c r="SSH401" s="56"/>
      <c r="SSI401" s="56"/>
      <c r="SSJ401" s="56"/>
      <c r="SSK401" s="56"/>
      <c r="SSL401" s="56"/>
      <c r="SSM401" s="56"/>
      <c r="SSN401" s="56"/>
      <c r="SSO401" s="56"/>
      <c r="SSP401" s="56"/>
      <c r="SSQ401" s="56"/>
      <c r="SSR401" s="56"/>
      <c r="SSS401" s="56"/>
      <c r="SST401" s="56"/>
      <c r="SSU401" s="56"/>
      <c r="SSV401" s="56"/>
      <c r="SSW401" s="56"/>
      <c r="SSX401" s="56"/>
      <c r="SSY401" s="56"/>
      <c r="SSZ401" s="56"/>
      <c r="STA401" s="56"/>
      <c r="STB401" s="56"/>
      <c r="STC401" s="56"/>
      <c r="STD401" s="56"/>
      <c r="STE401" s="56"/>
      <c r="STF401" s="56"/>
      <c r="STG401" s="56"/>
      <c r="STH401" s="56"/>
      <c r="STI401" s="56"/>
      <c r="STJ401" s="56"/>
      <c r="STK401" s="56"/>
      <c r="STL401" s="56"/>
      <c r="STM401" s="56"/>
      <c r="STN401" s="56"/>
      <c r="STO401" s="56"/>
      <c r="STP401" s="56"/>
      <c r="STQ401" s="56"/>
      <c r="STR401" s="56"/>
      <c r="STS401" s="56"/>
      <c r="STT401" s="56"/>
      <c r="STU401" s="56"/>
      <c r="STV401" s="56"/>
      <c r="STW401" s="56"/>
      <c r="STX401" s="56"/>
      <c r="STY401" s="56"/>
      <c r="STZ401" s="56"/>
      <c r="SUA401" s="56"/>
      <c r="SUB401" s="56"/>
      <c r="SUC401" s="56"/>
      <c r="SUD401" s="56"/>
      <c r="SUE401" s="56"/>
      <c r="SUF401" s="56"/>
      <c r="SUG401" s="56"/>
      <c r="SUH401" s="56"/>
      <c r="SUI401" s="56"/>
      <c r="SUJ401" s="56"/>
      <c r="SUK401" s="56"/>
      <c r="SUL401" s="56"/>
      <c r="SUM401" s="56"/>
      <c r="SUN401" s="56"/>
      <c r="SUO401" s="56"/>
      <c r="SUP401" s="56"/>
      <c r="SUQ401" s="56"/>
      <c r="SUR401" s="56"/>
      <c r="SUS401" s="56"/>
      <c r="SUT401" s="56"/>
      <c r="SUU401" s="56"/>
      <c r="SUV401" s="56"/>
      <c r="SUW401" s="56"/>
      <c r="SUX401" s="56"/>
      <c r="SUY401" s="56"/>
      <c r="SUZ401" s="56"/>
      <c r="SVA401" s="56"/>
      <c r="SVB401" s="56"/>
      <c r="SVC401" s="56"/>
      <c r="SVD401" s="56"/>
      <c r="SVE401" s="56"/>
      <c r="SVF401" s="56"/>
      <c r="SVG401" s="56"/>
      <c r="SVH401" s="56"/>
      <c r="SVI401" s="56"/>
      <c r="SVJ401" s="56"/>
      <c r="SVK401" s="56"/>
      <c r="SVL401" s="56"/>
      <c r="SVM401" s="56"/>
      <c r="SVN401" s="56"/>
      <c r="SVO401" s="56"/>
      <c r="SVP401" s="56"/>
      <c r="SVQ401" s="56"/>
      <c r="SVR401" s="56"/>
      <c r="SVS401" s="56"/>
      <c r="SVT401" s="56"/>
      <c r="SVU401" s="56"/>
      <c r="SVV401" s="56"/>
      <c r="SVW401" s="56"/>
      <c r="SVX401" s="56"/>
      <c r="SVY401" s="56"/>
      <c r="SVZ401" s="56"/>
      <c r="SWA401" s="56"/>
      <c r="SWB401" s="56"/>
      <c r="SWC401" s="56"/>
      <c r="SWD401" s="56"/>
      <c r="SWE401" s="56"/>
      <c r="SWF401" s="56"/>
      <c r="SWG401" s="56"/>
      <c r="SWH401" s="56"/>
      <c r="SWI401" s="56"/>
      <c r="SWJ401" s="56"/>
      <c r="SWK401" s="56"/>
      <c r="SWL401" s="56"/>
      <c r="SWM401" s="56"/>
      <c r="SWN401" s="56"/>
      <c r="SWO401" s="56"/>
      <c r="SWP401" s="56"/>
      <c r="SWQ401" s="56"/>
      <c r="SWR401" s="56"/>
      <c r="SWS401" s="56"/>
      <c r="SWT401" s="56"/>
      <c r="SWU401" s="56"/>
      <c r="SWV401" s="56"/>
      <c r="SWW401" s="56"/>
      <c r="SWX401" s="56"/>
      <c r="SWY401" s="56"/>
      <c r="SWZ401" s="56"/>
      <c r="SXA401" s="56"/>
      <c r="SXB401" s="56"/>
      <c r="SXC401" s="56"/>
      <c r="SXD401" s="56"/>
      <c r="SXE401" s="56"/>
      <c r="SXF401" s="56"/>
      <c r="SXG401" s="56"/>
      <c r="SXH401" s="56"/>
      <c r="SXI401" s="56"/>
      <c r="SXJ401" s="56"/>
      <c r="SXK401" s="56"/>
      <c r="SXL401" s="56"/>
      <c r="SXM401" s="56"/>
      <c r="SXN401" s="56"/>
      <c r="SXO401" s="56"/>
      <c r="SXP401" s="56"/>
      <c r="SXQ401" s="56"/>
      <c r="SXR401" s="56"/>
      <c r="SXS401" s="56"/>
      <c r="SXT401" s="56"/>
      <c r="SXU401" s="56"/>
      <c r="SXV401" s="56"/>
      <c r="SXW401" s="56"/>
      <c r="SXX401" s="56"/>
      <c r="SXY401" s="56"/>
      <c r="SXZ401" s="56"/>
      <c r="SYA401" s="56"/>
      <c r="SYB401" s="56"/>
      <c r="SYC401" s="56"/>
      <c r="SYD401" s="56"/>
      <c r="SYE401" s="56"/>
      <c r="SYF401" s="56"/>
      <c r="SYG401" s="56"/>
      <c r="SYH401" s="56"/>
      <c r="SYI401" s="56"/>
      <c r="SYJ401" s="56"/>
      <c r="SYK401" s="56"/>
      <c r="SYL401" s="56"/>
      <c r="SYM401" s="56"/>
      <c r="SYN401" s="56"/>
      <c r="SYO401" s="56"/>
      <c r="SYP401" s="56"/>
      <c r="SYQ401" s="56"/>
      <c r="SYR401" s="56"/>
      <c r="SYS401" s="56"/>
      <c r="SYT401" s="56"/>
      <c r="SYU401" s="56"/>
      <c r="SYV401" s="56"/>
      <c r="SYW401" s="56"/>
      <c r="SYX401" s="56"/>
      <c r="SYY401" s="56"/>
      <c r="SYZ401" s="56"/>
      <c r="SZA401" s="56"/>
      <c r="SZB401" s="56"/>
      <c r="SZC401" s="56"/>
      <c r="SZD401" s="56"/>
      <c r="SZE401" s="56"/>
      <c r="SZF401" s="56"/>
      <c r="SZG401" s="56"/>
      <c r="SZH401" s="56"/>
      <c r="SZI401" s="56"/>
      <c r="SZJ401" s="56"/>
      <c r="SZK401" s="56"/>
      <c r="SZL401" s="56"/>
      <c r="SZM401" s="56"/>
      <c r="SZN401" s="56"/>
      <c r="SZO401" s="56"/>
      <c r="SZP401" s="56"/>
      <c r="SZQ401" s="56"/>
      <c r="SZR401" s="56"/>
      <c r="SZS401" s="56"/>
      <c r="SZT401" s="56"/>
      <c r="SZU401" s="56"/>
      <c r="SZV401" s="56"/>
      <c r="SZW401" s="56"/>
      <c r="SZX401" s="56"/>
      <c r="SZY401" s="56"/>
      <c r="SZZ401" s="56"/>
      <c r="TAA401" s="56"/>
      <c r="TAB401" s="56"/>
      <c r="TAC401" s="56"/>
      <c r="TAD401" s="56"/>
      <c r="TAE401" s="56"/>
      <c r="TAF401" s="56"/>
      <c r="TAG401" s="56"/>
      <c r="TAH401" s="56"/>
      <c r="TAI401" s="56"/>
      <c r="TAJ401" s="56"/>
      <c r="TAK401" s="56"/>
      <c r="TAL401" s="56"/>
      <c r="TAM401" s="56"/>
      <c r="TAN401" s="56"/>
      <c r="TAO401" s="56"/>
      <c r="TAP401" s="56"/>
      <c r="TAQ401" s="56"/>
      <c r="TAR401" s="56"/>
      <c r="TAS401" s="56"/>
      <c r="TAT401" s="56"/>
      <c r="TAU401" s="56"/>
      <c r="TAV401" s="56"/>
      <c r="TAW401" s="56"/>
      <c r="TAX401" s="56"/>
      <c r="TAY401" s="56"/>
      <c r="TAZ401" s="56"/>
      <c r="TBA401" s="56"/>
      <c r="TBB401" s="56"/>
      <c r="TBC401" s="56"/>
      <c r="TBD401" s="56"/>
      <c r="TBE401" s="56"/>
      <c r="TBF401" s="56"/>
      <c r="TBG401" s="56"/>
      <c r="TBH401" s="56"/>
      <c r="TBI401" s="56"/>
      <c r="TBJ401" s="56"/>
      <c r="TBK401" s="56"/>
      <c r="TBL401" s="56"/>
      <c r="TBM401" s="56"/>
      <c r="TBN401" s="56"/>
      <c r="TBO401" s="56"/>
      <c r="TBP401" s="56"/>
      <c r="TBQ401" s="56"/>
      <c r="TBR401" s="56"/>
      <c r="TBS401" s="56"/>
      <c r="TBT401" s="56"/>
      <c r="TBU401" s="56"/>
      <c r="TBV401" s="56"/>
      <c r="TBW401" s="56"/>
      <c r="TBX401" s="56"/>
      <c r="TBY401" s="56"/>
      <c r="TBZ401" s="56"/>
      <c r="TCA401" s="56"/>
      <c r="TCB401" s="56"/>
      <c r="TCC401" s="56"/>
      <c r="TCD401" s="56"/>
      <c r="TCE401" s="56"/>
      <c r="TCF401" s="56"/>
      <c r="TCG401" s="56"/>
      <c r="TCH401" s="56"/>
      <c r="TCI401" s="56"/>
      <c r="TCJ401" s="56"/>
      <c r="TCK401" s="56"/>
      <c r="TCL401" s="56"/>
      <c r="TCM401" s="56"/>
      <c r="TCN401" s="56"/>
      <c r="TCO401" s="56"/>
      <c r="TCP401" s="56"/>
      <c r="TCQ401" s="56"/>
      <c r="TCR401" s="56"/>
      <c r="TCS401" s="56"/>
      <c r="TCT401" s="56"/>
      <c r="TCU401" s="56"/>
      <c r="TCV401" s="56"/>
      <c r="TCW401" s="56"/>
      <c r="TCX401" s="56"/>
      <c r="TCY401" s="56"/>
      <c r="TCZ401" s="56"/>
      <c r="TDA401" s="56"/>
      <c r="TDB401" s="56"/>
      <c r="TDC401" s="56"/>
      <c r="TDD401" s="56"/>
      <c r="TDE401" s="56"/>
      <c r="TDF401" s="56"/>
      <c r="TDG401" s="56"/>
      <c r="TDH401" s="56"/>
      <c r="TDI401" s="56"/>
      <c r="TDJ401" s="56"/>
      <c r="TDK401" s="56"/>
      <c r="TDL401" s="56"/>
      <c r="TDM401" s="56"/>
      <c r="TDN401" s="56"/>
      <c r="TDO401" s="56"/>
      <c r="TDP401" s="56"/>
      <c r="TDQ401" s="56"/>
      <c r="TDR401" s="56"/>
      <c r="TDS401" s="56"/>
      <c r="TDT401" s="56"/>
      <c r="TDU401" s="56"/>
      <c r="TDV401" s="56"/>
      <c r="TDW401" s="56"/>
      <c r="TDX401" s="56"/>
      <c r="TDY401" s="56"/>
      <c r="TDZ401" s="56"/>
      <c r="TEA401" s="56"/>
      <c r="TEB401" s="56"/>
      <c r="TEC401" s="56"/>
      <c r="TED401" s="56"/>
      <c r="TEE401" s="56"/>
      <c r="TEF401" s="56"/>
      <c r="TEG401" s="56"/>
      <c r="TEH401" s="56"/>
      <c r="TEI401" s="56"/>
      <c r="TEJ401" s="56"/>
      <c r="TEK401" s="56"/>
      <c r="TEL401" s="56"/>
      <c r="TEM401" s="56"/>
      <c r="TEN401" s="56"/>
      <c r="TEO401" s="56"/>
      <c r="TEP401" s="56"/>
      <c r="TEQ401" s="56"/>
      <c r="TER401" s="56"/>
      <c r="TES401" s="56"/>
      <c r="TET401" s="56"/>
      <c r="TEU401" s="56"/>
      <c r="TEV401" s="56"/>
      <c r="TEW401" s="56"/>
      <c r="TEX401" s="56"/>
      <c r="TEY401" s="56"/>
      <c r="TEZ401" s="56"/>
      <c r="TFA401" s="56"/>
      <c r="TFB401" s="56"/>
      <c r="TFC401" s="56"/>
      <c r="TFD401" s="56"/>
      <c r="TFE401" s="56"/>
      <c r="TFF401" s="56"/>
      <c r="TFG401" s="56"/>
      <c r="TFH401" s="56"/>
      <c r="TFI401" s="56"/>
      <c r="TFJ401" s="56"/>
      <c r="TFK401" s="56"/>
      <c r="TFL401" s="56"/>
      <c r="TFM401" s="56"/>
      <c r="TFN401" s="56"/>
      <c r="TFO401" s="56"/>
      <c r="TFP401" s="56"/>
      <c r="TFQ401" s="56"/>
      <c r="TFR401" s="56"/>
      <c r="TFS401" s="56"/>
      <c r="TFT401" s="56"/>
      <c r="TFU401" s="56"/>
      <c r="TFV401" s="56"/>
      <c r="TFW401" s="56"/>
      <c r="TFX401" s="56"/>
      <c r="TFY401" s="56"/>
      <c r="TFZ401" s="56"/>
      <c r="TGA401" s="56"/>
      <c r="TGB401" s="56"/>
      <c r="TGC401" s="56"/>
      <c r="TGD401" s="56"/>
      <c r="TGE401" s="56"/>
      <c r="TGF401" s="56"/>
      <c r="TGG401" s="56"/>
      <c r="TGH401" s="56"/>
      <c r="TGI401" s="56"/>
      <c r="TGJ401" s="56"/>
      <c r="TGK401" s="56"/>
      <c r="TGL401" s="56"/>
      <c r="TGM401" s="56"/>
      <c r="TGN401" s="56"/>
      <c r="TGO401" s="56"/>
      <c r="TGP401" s="56"/>
      <c r="TGQ401" s="56"/>
      <c r="TGR401" s="56"/>
      <c r="TGS401" s="56"/>
      <c r="TGT401" s="56"/>
      <c r="TGU401" s="56"/>
      <c r="TGV401" s="56"/>
      <c r="TGW401" s="56"/>
      <c r="TGX401" s="56"/>
      <c r="TGY401" s="56"/>
      <c r="TGZ401" s="56"/>
      <c r="THA401" s="56"/>
      <c r="THB401" s="56"/>
      <c r="THC401" s="56"/>
      <c r="THD401" s="56"/>
      <c r="THE401" s="56"/>
      <c r="THF401" s="56"/>
      <c r="THG401" s="56"/>
      <c r="THH401" s="56"/>
      <c r="THI401" s="56"/>
      <c r="THJ401" s="56"/>
      <c r="THK401" s="56"/>
      <c r="THL401" s="56"/>
      <c r="THM401" s="56"/>
      <c r="THN401" s="56"/>
      <c r="THO401" s="56"/>
      <c r="THP401" s="56"/>
      <c r="THQ401" s="56"/>
      <c r="THR401" s="56"/>
      <c r="THS401" s="56"/>
      <c r="THT401" s="56"/>
      <c r="THU401" s="56"/>
      <c r="THV401" s="56"/>
      <c r="THW401" s="56"/>
      <c r="THX401" s="56"/>
      <c r="THY401" s="56"/>
      <c r="THZ401" s="56"/>
      <c r="TIA401" s="56"/>
      <c r="TIB401" s="56"/>
      <c r="TIC401" s="56"/>
      <c r="TID401" s="56"/>
      <c r="TIE401" s="56"/>
      <c r="TIF401" s="56"/>
      <c r="TIG401" s="56"/>
      <c r="TIH401" s="56"/>
      <c r="TII401" s="56"/>
      <c r="TIJ401" s="56"/>
      <c r="TIK401" s="56"/>
      <c r="TIL401" s="56"/>
      <c r="TIM401" s="56"/>
      <c r="TIN401" s="56"/>
      <c r="TIO401" s="56"/>
      <c r="TIP401" s="56"/>
      <c r="TIQ401" s="56"/>
      <c r="TIR401" s="56"/>
      <c r="TIS401" s="56"/>
      <c r="TIT401" s="56"/>
      <c r="TIU401" s="56"/>
      <c r="TIV401" s="56"/>
      <c r="TIW401" s="56"/>
      <c r="TIX401" s="56"/>
      <c r="TIY401" s="56"/>
      <c r="TIZ401" s="56"/>
      <c r="TJA401" s="56"/>
      <c r="TJB401" s="56"/>
      <c r="TJC401" s="56"/>
      <c r="TJD401" s="56"/>
      <c r="TJE401" s="56"/>
      <c r="TJF401" s="56"/>
      <c r="TJG401" s="56"/>
      <c r="TJH401" s="56"/>
      <c r="TJI401" s="56"/>
      <c r="TJJ401" s="56"/>
      <c r="TJK401" s="56"/>
      <c r="TJL401" s="56"/>
      <c r="TJM401" s="56"/>
      <c r="TJN401" s="56"/>
      <c r="TJO401" s="56"/>
      <c r="TJP401" s="56"/>
      <c r="TJQ401" s="56"/>
      <c r="TJR401" s="56"/>
      <c r="TJS401" s="56"/>
      <c r="TJT401" s="56"/>
      <c r="TJU401" s="56"/>
      <c r="TJV401" s="56"/>
      <c r="TJW401" s="56"/>
      <c r="TJX401" s="56"/>
      <c r="TJY401" s="56"/>
      <c r="TJZ401" s="56"/>
      <c r="TKA401" s="56"/>
      <c r="TKB401" s="56"/>
      <c r="TKC401" s="56"/>
      <c r="TKD401" s="56"/>
      <c r="TKE401" s="56"/>
      <c r="TKF401" s="56"/>
      <c r="TKG401" s="56"/>
      <c r="TKH401" s="56"/>
      <c r="TKI401" s="56"/>
      <c r="TKJ401" s="56"/>
      <c r="TKK401" s="56"/>
      <c r="TKL401" s="56"/>
      <c r="TKM401" s="56"/>
      <c r="TKN401" s="56"/>
      <c r="TKO401" s="56"/>
      <c r="TKP401" s="56"/>
      <c r="TKQ401" s="56"/>
      <c r="TKR401" s="56"/>
      <c r="TKS401" s="56"/>
      <c r="TKT401" s="56"/>
      <c r="TKU401" s="56"/>
      <c r="TKV401" s="56"/>
      <c r="TKW401" s="56"/>
      <c r="TKX401" s="56"/>
      <c r="TKY401" s="56"/>
      <c r="TKZ401" s="56"/>
      <c r="TLA401" s="56"/>
      <c r="TLB401" s="56"/>
      <c r="TLC401" s="56"/>
      <c r="TLD401" s="56"/>
      <c r="TLE401" s="56"/>
      <c r="TLF401" s="56"/>
      <c r="TLG401" s="56"/>
      <c r="TLH401" s="56"/>
      <c r="TLI401" s="56"/>
      <c r="TLJ401" s="56"/>
      <c r="TLK401" s="56"/>
      <c r="TLL401" s="56"/>
      <c r="TLM401" s="56"/>
      <c r="TLN401" s="56"/>
      <c r="TLO401" s="56"/>
      <c r="TLP401" s="56"/>
      <c r="TLQ401" s="56"/>
      <c r="TLR401" s="56"/>
      <c r="TLS401" s="56"/>
      <c r="TLT401" s="56"/>
      <c r="TLU401" s="56"/>
      <c r="TLV401" s="56"/>
      <c r="TLW401" s="56"/>
      <c r="TLX401" s="56"/>
      <c r="TLY401" s="56"/>
      <c r="TLZ401" s="56"/>
      <c r="TMA401" s="56"/>
      <c r="TMB401" s="56"/>
      <c r="TMC401" s="56"/>
      <c r="TMD401" s="56"/>
      <c r="TME401" s="56"/>
      <c r="TMF401" s="56"/>
      <c r="TMG401" s="56"/>
      <c r="TMH401" s="56"/>
      <c r="TMI401" s="56"/>
      <c r="TMJ401" s="56"/>
      <c r="TMK401" s="56"/>
      <c r="TML401" s="56"/>
      <c r="TMM401" s="56"/>
      <c r="TMN401" s="56"/>
      <c r="TMO401" s="56"/>
      <c r="TMP401" s="56"/>
      <c r="TMQ401" s="56"/>
      <c r="TMR401" s="56"/>
      <c r="TMS401" s="56"/>
      <c r="TMT401" s="56"/>
      <c r="TMU401" s="56"/>
      <c r="TMV401" s="56"/>
      <c r="TMW401" s="56"/>
      <c r="TMX401" s="56"/>
      <c r="TMY401" s="56"/>
      <c r="TMZ401" s="56"/>
      <c r="TNA401" s="56"/>
      <c r="TNB401" s="56"/>
      <c r="TNC401" s="56"/>
      <c r="TND401" s="56"/>
      <c r="TNE401" s="56"/>
      <c r="TNF401" s="56"/>
      <c r="TNG401" s="56"/>
      <c r="TNH401" s="56"/>
      <c r="TNI401" s="56"/>
      <c r="TNJ401" s="56"/>
      <c r="TNK401" s="56"/>
      <c r="TNL401" s="56"/>
      <c r="TNM401" s="56"/>
      <c r="TNN401" s="56"/>
      <c r="TNO401" s="56"/>
      <c r="TNP401" s="56"/>
      <c r="TNQ401" s="56"/>
      <c r="TNR401" s="56"/>
      <c r="TNS401" s="56"/>
      <c r="TNT401" s="56"/>
      <c r="TNU401" s="56"/>
      <c r="TNV401" s="56"/>
      <c r="TNW401" s="56"/>
      <c r="TNX401" s="56"/>
      <c r="TNY401" s="56"/>
      <c r="TNZ401" s="56"/>
      <c r="TOA401" s="56"/>
      <c r="TOB401" s="56"/>
      <c r="TOC401" s="56"/>
      <c r="TOD401" s="56"/>
      <c r="TOE401" s="56"/>
      <c r="TOF401" s="56"/>
      <c r="TOG401" s="56"/>
      <c r="TOH401" s="56"/>
      <c r="TOI401" s="56"/>
      <c r="TOJ401" s="56"/>
      <c r="TOK401" s="56"/>
      <c r="TOL401" s="56"/>
      <c r="TOM401" s="56"/>
      <c r="TON401" s="56"/>
      <c r="TOO401" s="56"/>
      <c r="TOP401" s="56"/>
      <c r="TOQ401" s="56"/>
      <c r="TOR401" s="56"/>
      <c r="TOS401" s="56"/>
      <c r="TOT401" s="56"/>
      <c r="TOU401" s="56"/>
      <c r="TOV401" s="56"/>
      <c r="TOW401" s="56"/>
      <c r="TOX401" s="56"/>
      <c r="TOY401" s="56"/>
      <c r="TOZ401" s="56"/>
      <c r="TPA401" s="56"/>
      <c r="TPB401" s="56"/>
      <c r="TPC401" s="56"/>
      <c r="TPD401" s="56"/>
      <c r="TPE401" s="56"/>
      <c r="TPF401" s="56"/>
      <c r="TPG401" s="56"/>
      <c r="TPH401" s="56"/>
      <c r="TPI401" s="56"/>
      <c r="TPJ401" s="56"/>
      <c r="TPK401" s="56"/>
      <c r="TPL401" s="56"/>
      <c r="TPM401" s="56"/>
      <c r="TPN401" s="56"/>
      <c r="TPO401" s="56"/>
      <c r="TPP401" s="56"/>
      <c r="TPQ401" s="56"/>
      <c r="TPR401" s="56"/>
      <c r="TPS401" s="56"/>
      <c r="TPT401" s="56"/>
      <c r="TPU401" s="56"/>
      <c r="TPV401" s="56"/>
      <c r="TPW401" s="56"/>
      <c r="TPX401" s="56"/>
      <c r="TPY401" s="56"/>
      <c r="TPZ401" s="56"/>
      <c r="TQA401" s="56"/>
      <c r="TQB401" s="56"/>
      <c r="TQC401" s="56"/>
      <c r="TQD401" s="56"/>
      <c r="TQE401" s="56"/>
      <c r="TQF401" s="56"/>
      <c r="TQG401" s="56"/>
      <c r="TQH401" s="56"/>
      <c r="TQI401" s="56"/>
      <c r="TQJ401" s="56"/>
      <c r="TQK401" s="56"/>
      <c r="TQL401" s="56"/>
      <c r="TQM401" s="56"/>
      <c r="TQN401" s="56"/>
      <c r="TQO401" s="56"/>
      <c r="TQP401" s="56"/>
      <c r="TQQ401" s="56"/>
      <c r="TQR401" s="56"/>
      <c r="TQS401" s="56"/>
      <c r="TQT401" s="56"/>
      <c r="TQU401" s="56"/>
      <c r="TQV401" s="56"/>
      <c r="TQW401" s="56"/>
      <c r="TQX401" s="56"/>
      <c r="TQY401" s="56"/>
      <c r="TQZ401" s="56"/>
      <c r="TRA401" s="56"/>
      <c r="TRB401" s="56"/>
      <c r="TRC401" s="56"/>
      <c r="TRD401" s="56"/>
      <c r="TRE401" s="56"/>
      <c r="TRF401" s="56"/>
      <c r="TRG401" s="56"/>
      <c r="TRH401" s="56"/>
      <c r="TRI401" s="56"/>
      <c r="TRJ401" s="56"/>
      <c r="TRK401" s="56"/>
      <c r="TRL401" s="56"/>
      <c r="TRM401" s="56"/>
      <c r="TRN401" s="56"/>
      <c r="TRO401" s="56"/>
      <c r="TRP401" s="56"/>
      <c r="TRQ401" s="56"/>
      <c r="TRR401" s="56"/>
      <c r="TRS401" s="56"/>
      <c r="TRT401" s="56"/>
      <c r="TRU401" s="56"/>
      <c r="TRV401" s="56"/>
      <c r="TRW401" s="56"/>
      <c r="TRX401" s="56"/>
      <c r="TRY401" s="56"/>
      <c r="TRZ401" s="56"/>
      <c r="TSA401" s="56"/>
      <c r="TSB401" s="56"/>
      <c r="TSC401" s="56"/>
      <c r="TSD401" s="56"/>
      <c r="TSE401" s="56"/>
      <c r="TSF401" s="56"/>
      <c r="TSG401" s="56"/>
      <c r="TSH401" s="56"/>
      <c r="TSI401" s="56"/>
      <c r="TSJ401" s="56"/>
      <c r="TSK401" s="56"/>
      <c r="TSL401" s="56"/>
      <c r="TSM401" s="56"/>
      <c r="TSN401" s="56"/>
      <c r="TSO401" s="56"/>
      <c r="TSP401" s="56"/>
      <c r="TSQ401" s="56"/>
      <c r="TSR401" s="56"/>
      <c r="TSS401" s="56"/>
      <c r="TST401" s="56"/>
      <c r="TSU401" s="56"/>
      <c r="TSV401" s="56"/>
      <c r="TSW401" s="56"/>
      <c r="TSX401" s="56"/>
      <c r="TSY401" s="56"/>
      <c r="TSZ401" s="56"/>
      <c r="TTA401" s="56"/>
      <c r="TTB401" s="56"/>
      <c r="TTC401" s="56"/>
      <c r="TTD401" s="56"/>
      <c r="TTE401" s="56"/>
      <c r="TTF401" s="56"/>
      <c r="TTG401" s="56"/>
      <c r="TTH401" s="56"/>
      <c r="TTI401" s="56"/>
      <c r="TTJ401" s="56"/>
      <c r="TTK401" s="56"/>
      <c r="TTL401" s="56"/>
      <c r="TTM401" s="56"/>
      <c r="TTN401" s="56"/>
      <c r="TTO401" s="56"/>
      <c r="TTP401" s="56"/>
      <c r="TTQ401" s="56"/>
      <c r="TTR401" s="56"/>
      <c r="TTS401" s="56"/>
      <c r="TTT401" s="56"/>
      <c r="TTU401" s="56"/>
      <c r="TTV401" s="56"/>
      <c r="TTW401" s="56"/>
      <c r="TTX401" s="56"/>
      <c r="TTY401" s="56"/>
      <c r="TTZ401" s="56"/>
      <c r="TUA401" s="56"/>
      <c r="TUB401" s="56"/>
      <c r="TUC401" s="56"/>
      <c r="TUD401" s="56"/>
      <c r="TUE401" s="56"/>
      <c r="TUF401" s="56"/>
      <c r="TUG401" s="56"/>
      <c r="TUH401" s="56"/>
      <c r="TUI401" s="56"/>
      <c r="TUJ401" s="56"/>
      <c r="TUK401" s="56"/>
      <c r="TUL401" s="56"/>
      <c r="TUM401" s="56"/>
      <c r="TUN401" s="56"/>
      <c r="TUO401" s="56"/>
      <c r="TUP401" s="56"/>
      <c r="TUQ401" s="56"/>
      <c r="TUR401" s="56"/>
      <c r="TUS401" s="56"/>
      <c r="TUT401" s="56"/>
      <c r="TUU401" s="56"/>
      <c r="TUV401" s="56"/>
      <c r="TUW401" s="56"/>
      <c r="TUX401" s="56"/>
      <c r="TUY401" s="56"/>
      <c r="TUZ401" s="56"/>
      <c r="TVA401" s="56"/>
      <c r="TVB401" s="56"/>
      <c r="TVC401" s="56"/>
      <c r="TVD401" s="56"/>
      <c r="TVE401" s="56"/>
      <c r="TVF401" s="56"/>
      <c r="TVG401" s="56"/>
      <c r="TVH401" s="56"/>
      <c r="TVI401" s="56"/>
      <c r="TVJ401" s="56"/>
      <c r="TVK401" s="56"/>
      <c r="TVL401" s="56"/>
      <c r="TVM401" s="56"/>
      <c r="TVN401" s="56"/>
      <c r="TVO401" s="56"/>
      <c r="TVP401" s="56"/>
      <c r="TVQ401" s="56"/>
      <c r="TVR401" s="56"/>
      <c r="TVS401" s="56"/>
      <c r="TVT401" s="56"/>
      <c r="TVU401" s="56"/>
      <c r="TVV401" s="56"/>
      <c r="TVW401" s="56"/>
      <c r="TVX401" s="56"/>
      <c r="TVY401" s="56"/>
      <c r="TVZ401" s="56"/>
      <c r="TWA401" s="56"/>
      <c r="TWB401" s="56"/>
      <c r="TWC401" s="56"/>
      <c r="TWD401" s="56"/>
      <c r="TWE401" s="56"/>
      <c r="TWF401" s="56"/>
      <c r="TWG401" s="56"/>
      <c r="TWH401" s="56"/>
      <c r="TWI401" s="56"/>
      <c r="TWJ401" s="56"/>
      <c r="TWK401" s="56"/>
      <c r="TWL401" s="56"/>
      <c r="TWM401" s="56"/>
      <c r="TWN401" s="56"/>
      <c r="TWO401" s="56"/>
      <c r="TWP401" s="56"/>
      <c r="TWQ401" s="56"/>
      <c r="TWR401" s="56"/>
      <c r="TWS401" s="56"/>
      <c r="TWT401" s="56"/>
      <c r="TWU401" s="56"/>
      <c r="TWV401" s="56"/>
      <c r="TWW401" s="56"/>
      <c r="TWX401" s="56"/>
      <c r="TWY401" s="56"/>
      <c r="TWZ401" s="56"/>
      <c r="TXA401" s="56"/>
      <c r="TXB401" s="56"/>
      <c r="TXC401" s="56"/>
      <c r="TXD401" s="56"/>
      <c r="TXE401" s="56"/>
      <c r="TXF401" s="56"/>
      <c r="TXG401" s="56"/>
      <c r="TXH401" s="56"/>
      <c r="TXI401" s="56"/>
      <c r="TXJ401" s="56"/>
      <c r="TXK401" s="56"/>
      <c r="TXL401" s="56"/>
      <c r="TXM401" s="56"/>
      <c r="TXN401" s="56"/>
      <c r="TXO401" s="56"/>
      <c r="TXP401" s="56"/>
      <c r="TXQ401" s="56"/>
      <c r="TXR401" s="56"/>
      <c r="TXS401" s="56"/>
      <c r="TXT401" s="56"/>
      <c r="TXU401" s="56"/>
      <c r="TXV401" s="56"/>
      <c r="TXW401" s="56"/>
      <c r="TXX401" s="56"/>
      <c r="TXY401" s="56"/>
      <c r="TXZ401" s="56"/>
      <c r="TYA401" s="56"/>
      <c r="TYB401" s="56"/>
      <c r="TYC401" s="56"/>
      <c r="TYD401" s="56"/>
      <c r="TYE401" s="56"/>
      <c r="TYF401" s="56"/>
      <c r="TYG401" s="56"/>
      <c r="TYH401" s="56"/>
      <c r="TYI401" s="56"/>
      <c r="TYJ401" s="56"/>
      <c r="TYK401" s="56"/>
      <c r="TYL401" s="56"/>
      <c r="TYM401" s="56"/>
      <c r="TYN401" s="56"/>
      <c r="TYO401" s="56"/>
      <c r="TYP401" s="56"/>
      <c r="TYQ401" s="56"/>
      <c r="TYR401" s="56"/>
      <c r="TYS401" s="56"/>
      <c r="TYT401" s="56"/>
      <c r="TYU401" s="56"/>
      <c r="TYV401" s="56"/>
      <c r="TYW401" s="56"/>
      <c r="TYX401" s="56"/>
      <c r="TYY401" s="56"/>
      <c r="TYZ401" s="56"/>
      <c r="TZA401" s="56"/>
      <c r="TZB401" s="56"/>
      <c r="TZC401" s="56"/>
      <c r="TZD401" s="56"/>
      <c r="TZE401" s="56"/>
      <c r="TZF401" s="56"/>
      <c r="TZG401" s="56"/>
      <c r="TZH401" s="56"/>
      <c r="TZI401" s="56"/>
      <c r="TZJ401" s="56"/>
      <c r="TZK401" s="56"/>
      <c r="TZL401" s="56"/>
      <c r="TZM401" s="56"/>
      <c r="TZN401" s="56"/>
      <c r="TZO401" s="56"/>
      <c r="TZP401" s="56"/>
      <c r="TZQ401" s="56"/>
      <c r="TZR401" s="56"/>
      <c r="TZS401" s="56"/>
      <c r="TZT401" s="56"/>
      <c r="TZU401" s="56"/>
      <c r="TZV401" s="56"/>
      <c r="TZW401" s="56"/>
      <c r="TZX401" s="56"/>
      <c r="TZY401" s="56"/>
      <c r="TZZ401" s="56"/>
      <c r="UAA401" s="56"/>
      <c r="UAB401" s="56"/>
      <c r="UAC401" s="56"/>
      <c r="UAD401" s="56"/>
      <c r="UAE401" s="56"/>
      <c r="UAF401" s="56"/>
      <c r="UAG401" s="56"/>
      <c r="UAH401" s="56"/>
      <c r="UAI401" s="56"/>
      <c r="UAJ401" s="56"/>
      <c r="UAK401" s="56"/>
      <c r="UAL401" s="56"/>
      <c r="UAM401" s="56"/>
      <c r="UAN401" s="56"/>
      <c r="UAO401" s="56"/>
      <c r="UAP401" s="56"/>
      <c r="UAQ401" s="56"/>
      <c r="UAR401" s="56"/>
      <c r="UAS401" s="56"/>
      <c r="UAT401" s="56"/>
      <c r="UAU401" s="56"/>
      <c r="UAV401" s="56"/>
      <c r="UAW401" s="56"/>
      <c r="UAX401" s="56"/>
      <c r="UAY401" s="56"/>
      <c r="UAZ401" s="56"/>
      <c r="UBA401" s="56"/>
      <c r="UBB401" s="56"/>
      <c r="UBC401" s="56"/>
      <c r="UBD401" s="56"/>
      <c r="UBE401" s="56"/>
      <c r="UBF401" s="56"/>
      <c r="UBG401" s="56"/>
      <c r="UBH401" s="56"/>
      <c r="UBI401" s="56"/>
      <c r="UBJ401" s="56"/>
      <c r="UBK401" s="56"/>
      <c r="UBL401" s="56"/>
      <c r="UBM401" s="56"/>
      <c r="UBN401" s="56"/>
      <c r="UBO401" s="56"/>
      <c r="UBP401" s="56"/>
      <c r="UBQ401" s="56"/>
      <c r="UBR401" s="56"/>
      <c r="UBS401" s="56"/>
      <c r="UBT401" s="56"/>
      <c r="UBU401" s="56"/>
      <c r="UBV401" s="56"/>
      <c r="UBW401" s="56"/>
      <c r="UBX401" s="56"/>
      <c r="UBY401" s="56"/>
      <c r="UBZ401" s="56"/>
      <c r="UCA401" s="56"/>
      <c r="UCB401" s="56"/>
      <c r="UCC401" s="56"/>
      <c r="UCD401" s="56"/>
      <c r="UCE401" s="56"/>
      <c r="UCF401" s="56"/>
      <c r="UCG401" s="56"/>
      <c r="UCH401" s="56"/>
      <c r="UCI401" s="56"/>
      <c r="UCJ401" s="56"/>
      <c r="UCK401" s="56"/>
      <c r="UCL401" s="56"/>
      <c r="UCM401" s="56"/>
      <c r="UCN401" s="56"/>
      <c r="UCO401" s="56"/>
      <c r="UCP401" s="56"/>
      <c r="UCQ401" s="56"/>
      <c r="UCR401" s="56"/>
      <c r="UCS401" s="56"/>
      <c r="UCT401" s="56"/>
      <c r="UCU401" s="56"/>
      <c r="UCV401" s="56"/>
      <c r="UCW401" s="56"/>
      <c r="UCX401" s="56"/>
      <c r="UCY401" s="56"/>
      <c r="UCZ401" s="56"/>
      <c r="UDA401" s="56"/>
      <c r="UDB401" s="56"/>
      <c r="UDC401" s="56"/>
      <c r="UDD401" s="56"/>
      <c r="UDE401" s="56"/>
      <c r="UDF401" s="56"/>
      <c r="UDG401" s="56"/>
      <c r="UDH401" s="56"/>
      <c r="UDI401" s="56"/>
      <c r="UDJ401" s="56"/>
      <c r="UDK401" s="56"/>
      <c r="UDL401" s="56"/>
      <c r="UDM401" s="56"/>
      <c r="UDN401" s="56"/>
      <c r="UDO401" s="56"/>
      <c r="UDP401" s="56"/>
      <c r="UDQ401" s="56"/>
      <c r="UDR401" s="56"/>
      <c r="UDS401" s="56"/>
      <c r="UDT401" s="56"/>
      <c r="UDU401" s="56"/>
      <c r="UDV401" s="56"/>
      <c r="UDW401" s="56"/>
      <c r="UDX401" s="56"/>
      <c r="UDY401" s="56"/>
      <c r="UDZ401" s="56"/>
      <c r="UEA401" s="56"/>
      <c r="UEB401" s="56"/>
      <c r="UEC401" s="56"/>
      <c r="UED401" s="56"/>
      <c r="UEE401" s="56"/>
      <c r="UEF401" s="56"/>
      <c r="UEG401" s="56"/>
      <c r="UEH401" s="56"/>
      <c r="UEI401" s="56"/>
      <c r="UEJ401" s="56"/>
      <c r="UEK401" s="56"/>
      <c r="UEL401" s="56"/>
      <c r="UEM401" s="56"/>
      <c r="UEN401" s="56"/>
      <c r="UEO401" s="56"/>
      <c r="UEP401" s="56"/>
      <c r="UEQ401" s="56"/>
      <c r="UER401" s="56"/>
      <c r="UES401" s="56"/>
      <c r="UET401" s="56"/>
      <c r="UEU401" s="56"/>
      <c r="UEV401" s="56"/>
      <c r="UEW401" s="56"/>
      <c r="UEX401" s="56"/>
      <c r="UEY401" s="56"/>
      <c r="UEZ401" s="56"/>
      <c r="UFA401" s="56"/>
      <c r="UFB401" s="56"/>
      <c r="UFC401" s="56"/>
      <c r="UFD401" s="56"/>
      <c r="UFE401" s="56"/>
      <c r="UFF401" s="56"/>
      <c r="UFG401" s="56"/>
      <c r="UFH401" s="56"/>
      <c r="UFI401" s="56"/>
      <c r="UFJ401" s="56"/>
      <c r="UFK401" s="56"/>
      <c r="UFL401" s="56"/>
      <c r="UFM401" s="56"/>
      <c r="UFN401" s="56"/>
      <c r="UFO401" s="56"/>
      <c r="UFP401" s="56"/>
      <c r="UFQ401" s="56"/>
      <c r="UFR401" s="56"/>
      <c r="UFS401" s="56"/>
      <c r="UFT401" s="56"/>
      <c r="UFU401" s="56"/>
      <c r="UFV401" s="56"/>
      <c r="UFW401" s="56"/>
      <c r="UFX401" s="56"/>
      <c r="UFY401" s="56"/>
      <c r="UFZ401" s="56"/>
      <c r="UGA401" s="56"/>
      <c r="UGB401" s="56"/>
      <c r="UGC401" s="56"/>
      <c r="UGD401" s="56"/>
      <c r="UGE401" s="56"/>
      <c r="UGF401" s="56"/>
      <c r="UGG401" s="56"/>
      <c r="UGH401" s="56"/>
      <c r="UGI401" s="56"/>
      <c r="UGJ401" s="56"/>
      <c r="UGK401" s="56"/>
      <c r="UGL401" s="56"/>
      <c r="UGM401" s="56"/>
      <c r="UGN401" s="56"/>
      <c r="UGO401" s="56"/>
      <c r="UGP401" s="56"/>
      <c r="UGQ401" s="56"/>
      <c r="UGR401" s="56"/>
      <c r="UGS401" s="56"/>
      <c r="UGT401" s="56"/>
      <c r="UGU401" s="56"/>
      <c r="UGV401" s="56"/>
      <c r="UGW401" s="56"/>
      <c r="UGX401" s="56"/>
      <c r="UGY401" s="56"/>
      <c r="UGZ401" s="56"/>
      <c r="UHA401" s="56"/>
      <c r="UHB401" s="56"/>
      <c r="UHC401" s="56"/>
      <c r="UHD401" s="56"/>
      <c r="UHE401" s="56"/>
      <c r="UHF401" s="56"/>
      <c r="UHG401" s="56"/>
      <c r="UHH401" s="56"/>
      <c r="UHI401" s="56"/>
      <c r="UHJ401" s="56"/>
      <c r="UHK401" s="56"/>
      <c r="UHL401" s="56"/>
      <c r="UHM401" s="56"/>
      <c r="UHN401" s="56"/>
      <c r="UHO401" s="56"/>
      <c r="UHP401" s="56"/>
      <c r="UHQ401" s="56"/>
      <c r="UHR401" s="56"/>
      <c r="UHS401" s="56"/>
      <c r="UHT401" s="56"/>
      <c r="UHU401" s="56"/>
      <c r="UHV401" s="56"/>
      <c r="UHW401" s="56"/>
      <c r="UHX401" s="56"/>
      <c r="UHY401" s="56"/>
      <c r="UHZ401" s="56"/>
      <c r="UIA401" s="56"/>
      <c r="UIB401" s="56"/>
      <c r="UIC401" s="56"/>
      <c r="UID401" s="56"/>
      <c r="UIE401" s="56"/>
      <c r="UIF401" s="56"/>
      <c r="UIG401" s="56"/>
      <c r="UIH401" s="56"/>
      <c r="UII401" s="56"/>
      <c r="UIJ401" s="56"/>
      <c r="UIK401" s="56"/>
      <c r="UIL401" s="56"/>
      <c r="UIM401" s="56"/>
      <c r="UIN401" s="56"/>
      <c r="UIO401" s="56"/>
      <c r="UIP401" s="56"/>
      <c r="UIQ401" s="56"/>
      <c r="UIR401" s="56"/>
      <c r="UIS401" s="56"/>
      <c r="UIT401" s="56"/>
      <c r="UIU401" s="56"/>
      <c r="UIV401" s="56"/>
      <c r="UIW401" s="56"/>
      <c r="UIX401" s="56"/>
      <c r="UIY401" s="56"/>
      <c r="UIZ401" s="56"/>
      <c r="UJA401" s="56"/>
      <c r="UJB401" s="56"/>
      <c r="UJC401" s="56"/>
      <c r="UJD401" s="56"/>
      <c r="UJE401" s="56"/>
      <c r="UJF401" s="56"/>
      <c r="UJG401" s="56"/>
      <c r="UJH401" s="56"/>
      <c r="UJI401" s="56"/>
      <c r="UJJ401" s="56"/>
      <c r="UJK401" s="56"/>
      <c r="UJL401" s="56"/>
      <c r="UJM401" s="56"/>
      <c r="UJN401" s="56"/>
      <c r="UJO401" s="56"/>
      <c r="UJP401" s="56"/>
      <c r="UJQ401" s="56"/>
      <c r="UJR401" s="56"/>
      <c r="UJS401" s="56"/>
      <c r="UJT401" s="56"/>
      <c r="UJU401" s="56"/>
      <c r="UJV401" s="56"/>
      <c r="UJW401" s="56"/>
      <c r="UJX401" s="56"/>
      <c r="UJY401" s="56"/>
      <c r="UJZ401" s="56"/>
      <c r="UKA401" s="56"/>
      <c r="UKB401" s="56"/>
      <c r="UKC401" s="56"/>
      <c r="UKD401" s="56"/>
      <c r="UKE401" s="56"/>
      <c r="UKF401" s="56"/>
      <c r="UKG401" s="56"/>
      <c r="UKH401" s="56"/>
      <c r="UKI401" s="56"/>
      <c r="UKJ401" s="56"/>
      <c r="UKK401" s="56"/>
      <c r="UKL401" s="56"/>
      <c r="UKM401" s="56"/>
      <c r="UKN401" s="56"/>
      <c r="UKO401" s="56"/>
      <c r="UKP401" s="56"/>
      <c r="UKQ401" s="56"/>
      <c r="UKR401" s="56"/>
      <c r="UKS401" s="56"/>
      <c r="UKT401" s="56"/>
      <c r="UKU401" s="56"/>
      <c r="UKV401" s="56"/>
      <c r="UKW401" s="56"/>
      <c r="UKX401" s="56"/>
      <c r="UKY401" s="56"/>
      <c r="UKZ401" s="56"/>
      <c r="ULA401" s="56"/>
      <c r="ULB401" s="56"/>
      <c r="ULC401" s="56"/>
      <c r="ULD401" s="56"/>
      <c r="ULE401" s="56"/>
      <c r="ULF401" s="56"/>
      <c r="ULG401" s="56"/>
      <c r="ULH401" s="56"/>
      <c r="ULI401" s="56"/>
      <c r="ULJ401" s="56"/>
      <c r="ULK401" s="56"/>
      <c r="ULL401" s="56"/>
      <c r="ULM401" s="56"/>
      <c r="ULN401" s="56"/>
      <c r="ULO401" s="56"/>
      <c r="ULP401" s="56"/>
      <c r="ULQ401" s="56"/>
      <c r="ULR401" s="56"/>
      <c r="ULS401" s="56"/>
      <c r="ULT401" s="56"/>
      <c r="ULU401" s="56"/>
      <c r="ULV401" s="56"/>
      <c r="ULW401" s="56"/>
      <c r="ULX401" s="56"/>
      <c r="ULY401" s="56"/>
      <c r="ULZ401" s="56"/>
      <c r="UMA401" s="56"/>
      <c r="UMB401" s="56"/>
      <c r="UMC401" s="56"/>
      <c r="UMD401" s="56"/>
      <c r="UME401" s="56"/>
      <c r="UMF401" s="56"/>
      <c r="UMG401" s="56"/>
      <c r="UMH401" s="56"/>
      <c r="UMI401" s="56"/>
      <c r="UMJ401" s="56"/>
      <c r="UMK401" s="56"/>
      <c r="UML401" s="56"/>
      <c r="UMM401" s="56"/>
      <c r="UMN401" s="56"/>
      <c r="UMO401" s="56"/>
      <c r="UMP401" s="56"/>
      <c r="UMQ401" s="56"/>
      <c r="UMR401" s="56"/>
      <c r="UMS401" s="56"/>
      <c r="UMT401" s="56"/>
      <c r="UMU401" s="56"/>
      <c r="UMV401" s="56"/>
      <c r="UMW401" s="56"/>
      <c r="UMX401" s="56"/>
      <c r="UMY401" s="56"/>
      <c r="UMZ401" s="56"/>
      <c r="UNA401" s="56"/>
      <c r="UNB401" s="56"/>
      <c r="UNC401" s="56"/>
      <c r="UND401" s="56"/>
      <c r="UNE401" s="56"/>
      <c r="UNF401" s="56"/>
      <c r="UNG401" s="56"/>
      <c r="UNH401" s="56"/>
      <c r="UNI401" s="56"/>
      <c r="UNJ401" s="56"/>
      <c r="UNK401" s="56"/>
      <c r="UNL401" s="56"/>
      <c r="UNM401" s="56"/>
      <c r="UNN401" s="56"/>
      <c r="UNO401" s="56"/>
      <c r="UNP401" s="56"/>
      <c r="UNQ401" s="56"/>
      <c r="UNR401" s="56"/>
      <c r="UNS401" s="56"/>
      <c r="UNT401" s="56"/>
      <c r="UNU401" s="56"/>
      <c r="UNV401" s="56"/>
      <c r="UNW401" s="56"/>
      <c r="UNX401" s="56"/>
      <c r="UNY401" s="56"/>
      <c r="UNZ401" s="56"/>
      <c r="UOA401" s="56"/>
      <c r="UOB401" s="56"/>
      <c r="UOC401" s="56"/>
      <c r="UOD401" s="56"/>
      <c r="UOE401" s="56"/>
      <c r="UOF401" s="56"/>
      <c r="UOG401" s="56"/>
      <c r="UOH401" s="56"/>
      <c r="UOI401" s="56"/>
      <c r="UOJ401" s="56"/>
      <c r="UOK401" s="56"/>
      <c r="UOL401" s="56"/>
      <c r="UOM401" s="56"/>
      <c r="UON401" s="56"/>
      <c r="UOO401" s="56"/>
      <c r="UOP401" s="56"/>
      <c r="UOQ401" s="56"/>
      <c r="UOR401" s="56"/>
      <c r="UOS401" s="56"/>
      <c r="UOT401" s="56"/>
      <c r="UOU401" s="56"/>
      <c r="UOV401" s="56"/>
      <c r="UOW401" s="56"/>
      <c r="UOX401" s="56"/>
      <c r="UOY401" s="56"/>
      <c r="UOZ401" s="56"/>
      <c r="UPA401" s="56"/>
      <c r="UPB401" s="56"/>
      <c r="UPC401" s="56"/>
      <c r="UPD401" s="56"/>
      <c r="UPE401" s="56"/>
      <c r="UPF401" s="56"/>
      <c r="UPG401" s="56"/>
      <c r="UPH401" s="56"/>
      <c r="UPI401" s="56"/>
      <c r="UPJ401" s="56"/>
      <c r="UPK401" s="56"/>
      <c r="UPL401" s="56"/>
      <c r="UPM401" s="56"/>
      <c r="UPN401" s="56"/>
      <c r="UPO401" s="56"/>
      <c r="UPP401" s="56"/>
      <c r="UPQ401" s="56"/>
      <c r="UPR401" s="56"/>
      <c r="UPS401" s="56"/>
      <c r="UPT401" s="56"/>
      <c r="UPU401" s="56"/>
      <c r="UPV401" s="56"/>
      <c r="UPW401" s="56"/>
      <c r="UPX401" s="56"/>
      <c r="UPY401" s="56"/>
      <c r="UPZ401" s="56"/>
      <c r="UQA401" s="56"/>
      <c r="UQB401" s="56"/>
      <c r="UQC401" s="56"/>
      <c r="UQD401" s="56"/>
      <c r="UQE401" s="56"/>
      <c r="UQF401" s="56"/>
      <c r="UQG401" s="56"/>
      <c r="UQH401" s="56"/>
      <c r="UQI401" s="56"/>
      <c r="UQJ401" s="56"/>
      <c r="UQK401" s="56"/>
      <c r="UQL401" s="56"/>
      <c r="UQM401" s="56"/>
      <c r="UQN401" s="56"/>
      <c r="UQO401" s="56"/>
      <c r="UQP401" s="56"/>
      <c r="UQQ401" s="56"/>
      <c r="UQR401" s="56"/>
      <c r="UQS401" s="56"/>
      <c r="UQT401" s="56"/>
      <c r="UQU401" s="56"/>
      <c r="UQV401" s="56"/>
      <c r="UQW401" s="56"/>
      <c r="UQX401" s="56"/>
      <c r="UQY401" s="56"/>
      <c r="UQZ401" s="56"/>
      <c r="URA401" s="56"/>
      <c r="URB401" s="56"/>
      <c r="URC401" s="56"/>
      <c r="URD401" s="56"/>
      <c r="URE401" s="56"/>
      <c r="URF401" s="56"/>
      <c r="URG401" s="56"/>
      <c r="URH401" s="56"/>
      <c r="URI401" s="56"/>
      <c r="URJ401" s="56"/>
      <c r="URK401" s="56"/>
      <c r="URL401" s="56"/>
      <c r="URM401" s="56"/>
      <c r="URN401" s="56"/>
      <c r="URO401" s="56"/>
      <c r="URP401" s="56"/>
      <c r="URQ401" s="56"/>
      <c r="URR401" s="56"/>
      <c r="URS401" s="56"/>
      <c r="URT401" s="56"/>
      <c r="URU401" s="56"/>
      <c r="URV401" s="56"/>
      <c r="URW401" s="56"/>
      <c r="URX401" s="56"/>
      <c r="URY401" s="56"/>
      <c r="URZ401" s="56"/>
      <c r="USA401" s="56"/>
      <c r="USB401" s="56"/>
      <c r="USC401" s="56"/>
      <c r="USD401" s="56"/>
      <c r="USE401" s="56"/>
      <c r="USF401" s="56"/>
      <c r="USG401" s="56"/>
      <c r="USH401" s="56"/>
      <c r="USI401" s="56"/>
      <c r="USJ401" s="56"/>
      <c r="USK401" s="56"/>
      <c r="USL401" s="56"/>
      <c r="USM401" s="56"/>
      <c r="USN401" s="56"/>
      <c r="USO401" s="56"/>
      <c r="USP401" s="56"/>
      <c r="USQ401" s="56"/>
      <c r="USR401" s="56"/>
      <c r="USS401" s="56"/>
      <c r="UST401" s="56"/>
      <c r="USU401" s="56"/>
      <c r="USV401" s="56"/>
      <c r="USW401" s="56"/>
      <c r="USX401" s="56"/>
      <c r="USY401" s="56"/>
      <c r="USZ401" s="56"/>
      <c r="UTA401" s="56"/>
      <c r="UTB401" s="56"/>
      <c r="UTC401" s="56"/>
      <c r="UTD401" s="56"/>
      <c r="UTE401" s="56"/>
      <c r="UTF401" s="56"/>
      <c r="UTG401" s="56"/>
      <c r="UTH401" s="56"/>
      <c r="UTI401" s="56"/>
      <c r="UTJ401" s="56"/>
      <c r="UTK401" s="56"/>
      <c r="UTL401" s="56"/>
      <c r="UTM401" s="56"/>
      <c r="UTN401" s="56"/>
      <c r="UTO401" s="56"/>
      <c r="UTP401" s="56"/>
      <c r="UTQ401" s="56"/>
      <c r="UTR401" s="56"/>
      <c r="UTS401" s="56"/>
      <c r="UTT401" s="56"/>
      <c r="UTU401" s="56"/>
      <c r="UTV401" s="56"/>
      <c r="UTW401" s="56"/>
      <c r="UTX401" s="56"/>
      <c r="UTY401" s="56"/>
      <c r="UTZ401" s="56"/>
      <c r="UUA401" s="56"/>
      <c r="UUB401" s="56"/>
      <c r="UUC401" s="56"/>
      <c r="UUD401" s="56"/>
      <c r="UUE401" s="56"/>
      <c r="UUF401" s="56"/>
      <c r="UUG401" s="56"/>
      <c r="UUH401" s="56"/>
      <c r="UUI401" s="56"/>
      <c r="UUJ401" s="56"/>
      <c r="UUK401" s="56"/>
      <c r="UUL401" s="56"/>
      <c r="UUM401" s="56"/>
      <c r="UUN401" s="56"/>
      <c r="UUO401" s="56"/>
      <c r="UUP401" s="56"/>
      <c r="UUQ401" s="56"/>
      <c r="UUR401" s="56"/>
      <c r="UUS401" s="56"/>
      <c r="UUT401" s="56"/>
      <c r="UUU401" s="56"/>
      <c r="UUV401" s="56"/>
      <c r="UUW401" s="56"/>
      <c r="UUX401" s="56"/>
      <c r="UUY401" s="56"/>
      <c r="UUZ401" s="56"/>
      <c r="UVA401" s="56"/>
      <c r="UVB401" s="56"/>
      <c r="UVC401" s="56"/>
      <c r="UVD401" s="56"/>
      <c r="UVE401" s="56"/>
      <c r="UVF401" s="56"/>
      <c r="UVG401" s="56"/>
      <c r="UVH401" s="56"/>
      <c r="UVI401" s="56"/>
      <c r="UVJ401" s="56"/>
      <c r="UVK401" s="56"/>
      <c r="UVL401" s="56"/>
      <c r="UVM401" s="56"/>
      <c r="UVN401" s="56"/>
      <c r="UVO401" s="56"/>
      <c r="UVP401" s="56"/>
      <c r="UVQ401" s="56"/>
      <c r="UVR401" s="56"/>
      <c r="UVS401" s="56"/>
      <c r="UVT401" s="56"/>
      <c r="UVU401" s="56"/>
      <c r="UVV401" s="56"/>
      <c r="UVW401" s="56"/>
      <c r="UVX401" s="56"/>
      <c r="UVY401" s="56"/>
      <c r="UVZ401" s="56"/>
      <c r="UWA401" s="56"/>
      <c r="UWB401" s="56"/>
      <c r="UWC401" s="56"/>
      <c r="UWD401" s="56"/>
      <c r="UWE401" s="56"/>
      <c r="UWF401" s="56"/>
      <c r="UWG401" s="56"/>
      <c r="UWH401" s="56"/>
      <c r="UWI401" s="56"/>
      <c r="UWJ401" s="56"/>
      <c r="UWK401" s="56"/>
      <c r="UWL401" s="56"/>
      <c r="UWM401" s="56"/>
      <c r="UWN401" s="56"/>
      <c r="UWO401" s="56"/>
      <c r="UWP401" s="56"/>
      <c r="UWQ401" s="56"/>
      <c r="UWR401" s="56"/>
      <c r="UWS401" s="56"/>
      <c r="UWT401" s="56"/>
      <c r="UWU401" s="56"/>
      <c r="UWV401" s="56"/>
      <c r="UWW401" s="56"/>
      <c r="UWX401" s="56"/>
      <c r="UWY401" s="56"/>
      <c r="UWZ401" s="56"/>
      <c r="UXA401" s="56"/>
      <c r="UXB401" s="56"/>
      <c r="UXC401" s="56"/>
      <c r="UXD401" s="56"/>
      <c r="UXE401" s="56"/>
      <c r="UXF401" s="56"/>
      <c r="UXG401" s="56"/>
      <c r="UXH401" s="56"/>
      <c r="UXI401" s="56"/>
      <c r="UXJ401" s="56"/>
      <c r="UXK401" s="56"/>
      <c r="UXL401" s="56"/>
      <c r="UXM401" s="56"/>
      <c r="UXN401" s="56"/>
      <c r="UXO401" s="56"/>
      <c r="UXP401" s="56"/>
      <c r="UXQ401" s="56"/>
      <c r="UXR401" s="56"/>
      <c r="UXS401" s="56"/>
      <c r="UXT401" s="56"/>
      <c r="UXU401" s="56"/>
      <c r="UXV401" s="56"/>
      <c r="UXW401" s="56"/>
      <c r="UXX401" s="56"/>
      <c r="UXY401" s="56"/>
      <c r="UXZ401" s="56"/>
      <c r="UYA401" s="56"/>
      <c r="UYB401" s="56"/>
      <c r="UYC401" s="56"/>
      <c r="UYD401" s="56"/>
      <c r="UYE401" s="56"/>
      <c r="UYF401" s="56"/>
      <c r="UYG401" s="56"/>
      <c r="UYH401" s="56"/>
      <c r="UYI401" s="56"/>
      <c r="UYJ401" s="56"/>
      <c r="UYK401" s="56"/>
      <c r="UYL401" s="56"/>
      <c r="UYM401" s="56"/>
      <c r="UYN401" s="56"/>
      <c r="UYO401" s="56"/>
      <c r="UYP401" s="56"/>
      <c r="UYQ401" s="56"/>
      <c r="UYR401" s="56"/>
      <c r="UYS401" s="56"/>
      <c r="UYT401" s="56"/>
      <c r="UYU401" s="56"/>
      <c r="UYV401" s="56"/>
      <c r="UYW401" s="56"/>
      <c r="UYX401" s="56"/>
      <c r="UYY401" s="56"/>
      <c r="UYZ401" s="56"/>
      <c r="UZA401" s="56"/>
      <c r="UZB401" s="56"/>
      <c r="UZC401" s="56"/>
      <c r="UZD401" s="56"/>
      <c r="UZE401" s="56"/>
      <c r="UZF401" s="56"/>
      <c r="UZG401" s="56"/>
      <c r="UZH401" s="56"/>
      <c r="UZI401" s="56"/>
      <c r="UZJ401" s="56"/>
      <c r="UZK401" s="56"/>
      <c r="UZL401" s="56"/>
      <c r="UZM401" s="56"/>
      <c r="UZN401" s="56"/>
      <c r="UZO401" s="56"/>
      <c r="UZP401" s="56"/>
      <c r="UZQ401" s="56"/>
      <c r="UZR401" s="56"/>
      <c r="UZS401" s="56"/>
      <c r="UZT401" s="56"/>
      <c r="UZU401" s="56"/>
      <c r="UZV401" s="56"/>
      <c r="UZW401" s="56"/>
      <c r="UZX401" s="56"/>
      <c r="UZY401" s="56"/>
      <c r="UZZ401" s="56"/>
      <c r="VAA401" s="56"/>
      <c r="VAB401" s="56"/>
      <c r="VAC401" s="56"/>
      <c r="VAD401" s="56"/>
      <c r="VAE401" s="56"/>
      <c r="VAF401" s="56"/>
      <c r="VAG401" s="56"/>
      <c r="VAH401" s="56"/>
      <c r="VAI401" s="56"/>
      <c r="VAJ401" s="56"/>
      <c r="VAK401" s="56"/>
      <c r="VAL401" s="56"/>
      <c r="VAM401" s="56"/>
      <c r="VAN401" s="56"/>
      <c r="VAO401" s="56"/>
      <c r="VAP401" s="56"/>
      <c r="VAQ401" s="56"/>
      <c r="VAR401" s="56"/>
      <c r="VAS401" s="56"/>
      <c r="VAT401" s="56"/>
      <c r="VAU401" s="56"/>
      <c r="VAV401" s="56"/>
      <c r="VAW401" s="56"/>
      <c r="VAX401" s="56"/>
      <c r="VAY401" s="56"/>
      <c r="VAZ401" s="56"/>
      <c r="VBA401" s="56"/>
      <c r="VBB401" s="56"/>
      <c r="VBC401" s="56"/>
      <c r="VBD401" s="56"/>
      <c r="VBE401" s="56"/>
      <c r="VBF401" s="56"/>
      <c r="VBG401" s="56"/>
      <c r="VBH401" s="56"/>
      <c r="VBI401" s="56"/>
      <c r="VBJ401" s="56"/>
      <c r="VBK401" s="56"/>
      <c r="VBL401" s="56"/>
      <c r="VBM401" s="56"/>
      <c r="VBN401" s="56"/>
      <c r="VBO401" s="56"/>
      <c r="VBP401" s="56"/>
      <c r="VBQ401" s="56"/>
      <c r="VBR401" s="56"/>
      <c r="VBS401" s="56"/>
      <c r="VBT401" s="56"/>
      <c r="VBU401" s="56"/>
      <c r="VBV401" s="56"/>
      <c r="VBW401" s="56"/>
      <c r="VBX401" s="56"/>
      <c r="VBY401" s="56"/>
      <c r="VBZ401" s="56"/>
      <c r="VCA401" s="56"/>
      <c r="VCB401" s="56"/>
      <c r="VCC401" s="56"/>
      <c r="VCD401" s="56"/>
      <c r="VCE401" s="56"/>
      <c r="VCF401" s="56"/>
      <c r="VCG401" s="56"/>
      <c r="VCH401" s="56"/>
      <c r="VCI401" s="56"/>
      <c r="VCJ401" s="56"/>
      <c r="VCK401" s="56"/>
      <c r="VCL401" s="56"/>
      <c r="VCM401" s="56"/>
      <c r="VCN401" s="56"/>
      <c r="VCO401" s="56"/>
      <c r="VCP401" s="56"/>
      <c r="VCQ401" s="56"/>
      <c r="VCR401" s="56"/>
      <c r="VCS401" s="56"/>
      <c r="VCT401" s="56"/>
      <c r="VCU401" s="56"/>
      <c r="VCV401" s="56"/>
      <c r="VCW401" s="56"/>
      <c r="VCX401" s="56"/>
      <c r="VCY401" s="56"/>
      <c r="VCZ401" s="56"/>
      <c r="VDA401" s="56"/>
      <c r="VDB401" s="56"/>
      <c r="VDC401" s="56"/>
      <c r="VDD401" s="56"/>
      <c r="VDE401" s="56"/>
      <c r="VDF401" s="56"/>
      <c r="VDG401" s="56"/>
      <c r="VDH401" s="56"/>
      <c r="VDI401" s="56"/>
      <c r="VDJ401" s="56"/>
      <c r="VDK401" s="56"/>
      <c r="VDL401" s="56"/>
      <c r="VDM401" s="56"/>
      <c r="VDN401" s="56"/>
      <c r="VDO401" s="56"/>
      <c r="VDP401" s="56"/>
      <c r="VDQ401" s="56"/>
      <c r="VDR401" s="56"/>
      <c r="VDS401" s="56"/>
      <c r="VDT401" s="56"/>
      <c r="VDU401" s="56"/>
      <c r="VDV401" s="56"/>
      <c r="VDW401" s="56"/>
      <c r="VDX401" s="56"/>
      <c r="VDY401" s="56"/>
      <c r="VDZ401" s="56"/>
      <c r="VEA401" s="56"/>
      <c r="VEB401" s="56"/>
      <c r="VEC401" s="56"/>
      <c r="VED401" s="56"/>
      <c r="VEE401" s="56"/>
      <c r="VEF401" s="56"/>
      <c r="VEG401" s="56"/>
      <c r="VEH401" s="56"/>
      <c r="VEI401" s="56"/>
      <c r="VEJ401" s="56"/>
      <c r="VEK401" s="56"/>
      <c r="VEL401" s="56"/>
      <c r="VEM401" s="56"/>
      <c r="VEN401" s="56"/>
      <c r="VEO401" s="56"/>
      <c r="VEP401" s="56"/>
      <c r="VEQ401" s="56"/>
      <c r="VER401" s="56"/>
      <c r="VES401" s="56"/>
      <c r="VET401" s="56"/>
      <c r="VEU401" s="56"/>
      <c r="VEV401" s="56"/>
      <c r="VEW401" s="56"/>
      <c r="VEX401" s="56"/>
      <c r="VEY401" s="56"/>
      <c r="VEZ401" s="56"/>
      <c r="VFA401" s="56"/>
      <c r="VFB401" s="56"/>
      <c r="VFC401" s="56"/>
      <c r="VFD401" s="56"/>
      <c r="VFE401" s="56"/>
      <c r="VFF401" s="56"/>
      <c r="VFG401" s="56"/>
      <c r="VFH401" s="56"/>
      <c r="VFI401" s="56"/>
      <c r="VFJ401" s="56"/>
      <c r="VFK401" s="56"/>
      <c r="VFL401" s="56"/>
      <c r="VFM401" s="56"/>
      <c r="VFN401" s="56"/>
      <c r="VFO401" s="56"/>
      <c r="VFP401" s="56"/>
      <c r="VFQ401" s="56"/>
      <c r="VFR401" s="56"/>
      <c r="VFS401" s="56"/>
      <c r="VFT401" s="56"/>
      <c r="VFU401" s="56"/>
      <c r="VFV401" s="56"/>
      <c r="VFW401" s="56"/>
      <c r="VFX401" s="56"/>
      <c r="VFY401" s="56"/>
      <c r="VFZ401" s="56"/>
      <c r="VGA401" s="56"/>
      <c r="VGB401" s="56"/>
      <c r="VGC401" s="56"/>
      <c r="VGD401" s="56"/>
      <c r="VGE401" s="56"/>
      <c r="VGF401" s="56"/>
      <c r="VGG401" s="56"/>
      <c r="VGH401" s="56"/>
      <c r="VGI401" s="56"/>
      <c r="VGJ401" s="56"/>
      <c r="VGK401" s="56"/>
      <c r="VGL401" s="56"/>
      <c r="VGM401" s="56"/>
      <c r="VGN401" s="56"/>
      <c r="VGO401" s="56"/>
      <c r="VGP401" s="56"/>
      <c r="VGQ401" s="56"/>
      <c r="VGR401" s="56"/>
      <c r="VGS401" s="56"/>
      <c r="VGT401" s="56"/>
      <c r="VGU401" s="56"/>
      <c r="VGV401" s="56"/>
      <c r="VGW401" s="56"/>
      <c r="VGX401" s="56"/>
      <c r="VGY401" s="56"/>
      <c r="VGZ401" s="56"/>
      <c r="VHA401" s="56"/>
      <c r="VHB401" s="56"/>
      <c r="VHC401" s="56"/>
      <c r="VHD401" s="56"/>
      <c r="VHE401" s="56"/>
      <c r="VHF401" s="56"/>
      <c r="VHG401" s="56"/>
      <c r="VHH401" s="56"/>
      <c r="VHI401" s="56"/>
      <c r="VHJ401" s="56"/>
      <c r="VHK401" s="56"/>
      <c r="VHL401" s="56"/>
      <c r="VHM401" s="56"/>
      <c r="VHN401" s="56"/>
      <c r="VHO401" s="56"/>
      <c r="VHP401" s="56"/>
      <c r="VHQ401" s="56"/>
      <c r="VHR401" s="56"/>
      <c r="VHS401" s="56"/>
      <c r="VHT401" s="56"/>
      <c r="VHU401" s="56"/>
      <c r="VHV401" s="56"/>
      <c r="VHW401" s="56"/>
      <c r="VHX401" s="56"/>
      <c r="VHY401" s="56"/>
      <c r="VHZ401" s="56"/>
      <c r="VIA401" s="56"/>
      <c r="VIB401" s="56"/>
      <c r="VIC401" s="56"/>
      <c r="VID401" s="56"/>
      <c r="VIE401" s="56"/>
      <c r="VIF401" s="56"/>
      <c r="VIG401" s="56"/>
      <c r="VIH401" s="56"/>
      <c r="VII401" s="56"/>
      <c r="VIJ401" s="56"/>
      <c r="VIK401" s="56"/>
      <c r="VIL401" s="56"/>
      <c r="VIM401" s="56"/>
      <c r="VIN401" s="56"/>
      <c r="VIO401" s="56"/>
      <c r="VIP401" s="56"/>
      <c r="VIQ401" s="56"/>
      <c r="VIR401" s="56"/>
      <c r="VIS401" s="56"/>
      <c r="VIT401" s="56"/>
      <c r="VIU401" s="56"/>
      <c r="VIV401" s="56"/>
      <c r="VIW401" s="56"/>
      <c r="VIX401" s="56"/>
      <c r="VIY401" s="56"/>
      <c r="VIZ401" s="56"/>
      <c r="VJA401" s="56"/>
      <c r="VJB401" s="56"/>
      <c r="VJC401" s="56"/>
      <c r="VJD401" s="56"/>
      <c r="VJE401" s="56"/>
      <c r="VJF401" s="56"/>
      <c r="VJG401" s="56"/>
      <c r="VJH401" s="56"/>
      <c r="VJI401" s="56"/>
      <c r="VJJ401" s="56"/>
      <c r="VJK401" s="56"/>
      <c r="VJL401" s="56"/>
      <c r="VJM401" s="56"/>
      <c r="VJN401" s="56"/>
      <c r="VJO401" s="56"/>
      <c r="VJP401" s="56"/>
      <c r="VJQ401" s="56"/>
      <c r="VJR401" s="56"/>
      <c r="VJS401" s="56"/>
      <c r="VJT401" s="56"/>
      <c r="VJU401" s="56"/>
      <c r="VJV401" s="56"/>
      <c r="VJW401" s="56"/>
      <c r="VJX401" s="56"/>
      <c r="VJY401" s="56"/>
      <c r="VJZ401" s="56"/>
      <c r="VKA401" s="56"/>
      <c r="VKB401" s="56"/>
      <c r="VKC401" s="56"/>
      <c r="VKD401" s="56"/>
      <c r="VKE401" s="56"/>
      <c r="VKF401" s="56"/>
      <c r="VKG401" s="56"/>
      <c r="VKH401" s="56"/>
      <c r="VKI401" s="56"/>
      <c r="VKJ401" s="56"/>
      <c r="VKK401" s="56"/>
      <c r="VKL401" s="56"/>
      <c r="VKM401" s="56"/>
      <c r="VKN401" s="56"/>
      <c r="VKO401" s="56"/>
      <c r="VKP401" s="56"/>
      <c r="VKQ401" s="56"/>
      <c r="VKR401" s="56"/>
      <c r="VKS401" s="56"/>
      <c r="VKT401" s="56"/>
      <c r="VKU401" s="56"/>
      <c r="VKV401" s="56"/>
      <c r="VKW401" s="56"/>
      <c r="VKX401" s="56"/>
      <c r="VKY401" s="56"/>
      <c r="VKZ401" s="56"/>
      <c r="VLA401" s="56"/>
      <c r="VLB401" s="56"/>
      <c r="VLC401" s="56"/>
      <c r="VLD401" s="56"/>
      <c r="VLE401" s="56"/>
      <c r="VLF401" s="56"/>
      <c r="VLG401" s="56"/>
      <c r="VLH401" s="56"/>
      <c r="VLI401" s="56"/>
      <c r="VLJ401" s="56"/>
      <c r="VLK401" s="56"/>
      <c r="VLL401" s="56"/>
      <c r="VLM401" s="56"/>
      <c r="VLN401" s="56"/>
      <c r="VLO401" s="56"/>
      <c r="VLP401" s="56"/>
      <c r="VLQ401" s="56"/>
      <c r="VLR401" s="56"/>
      <c r="VLS401" s="56"/>
      <c r="VLT401" s="56"/>
      <c r="VLU401" s="56"/>
      <c r="VLV401" s="56"/>
      <c r="VLW401" s="56"/>
      <c r="VLX401" s="56"/>
      <c r="VLY401" s="56"/>
      <c r="VLZ401" s="56"/>
      <c r="VMA401" s="56"/>
      <c r="VMB401" s="56"/>
      <c r="VMC401" s="56"/>
      <c r="VMD401" s="56"/>
      <c r="VME401" s="56"/>
      <c r="VMF401" s="56"/>
      <c r="VMG401" s="56"/>
      <c r="VMH401" s="56"/>
      <c r="VMI401" s="56"/>
      <c r="VMJ401" s="56"/>
      <c r="VMK401" s="56"/>
      <c r="VML401" s="56"/>
      <c r="VMM401" s="56"/>
      <c r="VMN401" s="56"/>
      <c r="VMO401" s="56"/>
      <c r="VMP401" s="56"/>
      <c r="VMQ401" s="56"/>
      <c r="VMR401" s="56"/>
      <c r="VMS401" s="56"/>
      <c r="VMT401" s="56"/>
      <c r="VMU401" s="56"/>
      <c r="VMV401" s="56"/>
      <c r="VMW401" s="56"/>
      <c r="VMX401" s="56"/>
      <c r="VMY401" s="56"/>
      <c r="VMZ401" s="56"/>
      <c r="VNA401" s="56"/>
      <c r="VNB401" s="56"/>
      <c r="VNC401" s="56"/>
      <c r="VND401" s="56"/>
      <c r="VNE401" s="56"/>
      <c r="VNF401" s="56"/>
      <c r="VNG401" s="56"/>
      <c r="VNH401" s="56"/>
      <c r="VNI401" s="56"/>
      <c r="VNJ401" s="56"/>
      <c r="VNK401" s="56"/>
      <c r="VNL401" s="56"/>
      <c r="VNM401" s="56"/>
      <c r="VNN401" s="56"/>
      <c r="VNO401" s="56"/>
      <c r="VNP401" s="56"/>
      <c r="VNQ401" s="56"/>
      <c r="VNR401" s="56"/>
      <c r="VNS401" s="56"/>
      <c r="VNT401" s="56"/>
      <c r="VNU401" s="56"/>
      <c r="VNV401" s="56"/>
      <c r="VNW401" s="56"/>
      <c r="VNX401" s="56"/>
      <c r="VNY401" s="56"/>
      <c r="VNZ401" s="56"/>
      <c r="VOA401" s="56"/>
      <c r="VOB401" s="56"/>
      <c r="VOC401" s="56"/>
      <c r="VOD401" s="56"/>
      <c r="VOE401" s="56"/>
      <c r="VOF401" s="56"/>
      <c r="VOG401" s="56"/>
      <c r="VOH401" s="56"/>
      <c r="VOI401" s="56"/>
      <c r="VOJ401" s="56"/>
      <c r="VOK401" s="56"/>
      <c r="VOL401" s="56"/>
      <c r="VOM401" s="56"/>
      <c r="VON401" s="56"/>
      <c r="VOO401" s="56"/>
      <c r="VOP401" s="56"/>
      <c r="VOQ401" s="56"/>
      <c r="VOR401" s="56"/>
      <c r="VOS401" s="56"/>
      <c r="VOT401" s="56"/>
      <c r="VOU401" s="56"/>
      <c r="VOV401" s="56"/>
      <c r="VOW401" s="56"/>
      <c r="VOX401" s="56"/>
      <c r="VOY401" s="56"/>
      <c r="VOZ401" s="56"/>
      <c r="VPA401" s="56"/>
      <c r="VPB401" s="56"/>
      <c r="VPC401" s="56"/>
      <c r="VPD401" s="56"/>
      <c r="VPE401" s="56"/>
      <c r="VPF401" s="56"/>
      <c r="VPG401" s="56"/>
      <c r="VPH401" s="56"/>
      <c r="VPI401" s="56"/>
      <c r="VPJ401" s="56"/>
      <c r="VPK401" s="56"/>
      <c r="VPL401" s="56"/>
      <c r="VPM401" s="56"/>
      <c r="VPN401" s="56"/>
      <c r="VPO401" s="56"/>
      <c r="VPP401" s="56"/>
      <c r="VPQ401" s="56"/>
      <c r="VPR401" s="56"/>
      <c r="VPS401" s="56"/>
      <c r="VPT401" s="56"/>
      <c r="VPU401" s="56"/>
      <c r="VPV401" s="56"/>
      <c r="VPW401" s="56"/>
      <c r="VPX401" s="56"/>
      <c r="VPY401" s="56"/>
      <c r="VPZ401" s="56"/>
      <c r="VQA401" s="56"/>
      <c r="VQB401" s="56"/>
      <c r="VQC401" s="56"/>
      <c r="VQD401" s="56"/>
      <c r="VQE401" s="56"/>
      <c r="VQF401" s="56"/>
      <c r="VQG401" s="56"/>
      <c r="VQH401" s="56"/>
      <c r="VQI401" s="56"/>
      <c r="VQJ401" s="56"/>
      <c r="VQK401" s="56"/>
      <c r="VQL401" s="56"/>
      <c r="VQM401" s="56"/>
      <c r="VQN401" s="56"/>
      <c r="VQO401" s="56"/>
      <c r="VQP401" s="56"/>
      <c r="VQQ401" s="56"/>
      <c r="VQR401" s="56"/>
      <c r="VQS401" s="56"/>
      <c r="VQT401" s="56"/>
      <c r="VQU401" s="56"/>
      <c r="VQV401" s="56"/>
      <c r="VQW401" s="56"/>
      <c r="VQX401" s="56"/>
      <c r="VQY401" s="56"/>
      <c r="VQZ401" s="56"/>
      <c r="VRA401" s="56"/>
      <c r="VRB401" s="56"/>
      <c r="VRC401" s="56"/>
      <c r="VRD401" s="56"/>
      <c r="VRE401" s="56"/>
      <c r="VRF401" s="56"/>
      <c r="VRG401" s="56"/>
      <c r="VRH401" s="56"/>
      <c r="VRI401" s="56"/>
      <c r="VRJ401" s="56"/>
      <c r="VRK401" s="56"/>
      <c r="VRL401" s="56"/>
      <c r="VRM401" s="56"/>
      <c r="VRN401" s="56"/>
      <c r="VRO401" s="56"/>
      <c r="VRP401" s="56"/>
      <c r="VRQ401" s="56"/>
      <c r="VRR401" s="56"/>
      <c r="VRS401" s="56"/>
      <c r="VRT401" s="56"/>
      <c r="VRU401" s="56"/>
      <c r="VRV401" s="56"/>
      <c r="VRW401" s="56"/>
      <c r="VRX401" s="56"/>
      <c r="VRY401" s="56"/>
      <c r="VRZ401" s="56"/>
      <c r="VSA401" s="56"/>
      <c r="VSB401" s="56"/>
      <c r="VSC401" s="56"/>
      <c r="VSD401" s="56"/>
      <c r="VSE401" s="56"/>
      <c r="VSF401" s="56"/>
      <c r="VSG401" s="56"/>
      <c r="VSH401" s="56"/>
      <c r="VSI401" s="56"/>
      <c r="VSJ401" s="56"/>
      <c r="VSK401" s="56"/>
      <c r="VSL401" s="56"/>
      <c r="VSM401" s="56"/>
      <c r="VSN401" s="56"/>
      <c r="VSO401" s="56"/>
      <c r="VSP401" s="56"/>
      <c r="VSQ401" s="56"/>
      <c r="VSR401" s="56"/>
      <c r="VSS401" s="56"/>
      <c r="VST401" s="56"/>
      <c r="VSU401" s="56"/>
      <c r="VSV401" s="56"/>
      <c r="VSW401" s="56"/>
      <c r="VSX401" s="56"/>
      <c r="VSY401" s="56"/>
      <c r="VSZ401" s="56"/>
      <c r="VTA401" s="56"/>
      <c r="VTB401" s="56"/>
      <c r="VTC401" s="56"/>
      <c r="VTD401" s="56"/>
      <c r="VTE401" s="56"/>
      <c r="VTF401" s="56"/>
      <c r="VTG401" s="56"/>
      <c r="VTH401" s="56"/>
      <c r="VTI401" s="56"/>
      <c r="VTJ401" s="56"/>
      <c r="VTK401" s="56"/>
      <c r="VTL401" s="56"/>
      <c r="VTM401" s="56"/>
      <c r="VTN401" s="56"/>
      <c r="VTO401" s="56"/>
      <c r="VTP401" s="56"/>
      <c r="VTQ401" s="56"/>
      <c r="VTR401" s="56"/>
      <c r="VTS401" s="56"/>
      <c r="VTT401" s="56"/>
      <c r="VTU401" s="56"/>
      <c r="VTV401" s="56"/>
      <c r="VTW401" s="56"/>
      <c r="VTX401" s="56"/>
      <c r="VTY401" s="56"/>
      <c r="VTZ401" s="56"/>
      <c r="VUA401" s="56"/>
      <c r="VUB401" s="56"/>
      <c r="VUC401" s="56"/>
      <c r="VUD401" s="56"/>
      <c r="VUE401" s="56"/>
      <c r="VUF401" s="56"/>
      <c r="VUG401" s="56"/>
      <c r="VUH401" s="56"/>
      <c r="VUI401" s="56"/>
      <c r="VUJ401" s="56"/>
      <c r="VUK401" s="56"/>
      <c r="VUL401" s="56"/>
      <c r="VUM401" s="56"/>
      <c r="VUN401" s="56"/>
      <c r="VUO401" s="56"/>
      <c r="VUP401" s="56"/>
      <c r="VUQ401" s="56"/>
      <c r="VUR401" s="56"/>
      <c r="VUS401" s="56"/>
      <c r="VUT401" s="56"/>
      <c r="VUU401" s="56"/>
      <c r="VUV401" s="56"/>
      <c r="VUW401" s="56"/>
      <c r="VUX401" s="56"/>
      <c r="VUY401" s="56"/>
      <c r="VUZ401" s="56"/>
      <c r="VVA401" s="56"/>
      <c r="VVB401" s="56"/>
      <c r="VVC401" s="56"/>
      <c r="VVD401" s="56"/>
      <c r="VVE401" s="56"/>
      <c r="VVF401" s="56"/>
      <c r="VVG401" s="56"/>
      <c r="VVH401" s="56"/>
      <c r="VVI401" s="56"/>
      <c r="VVJ401" s="56"/>
      <c r="VVK401" s="56"/>
      <c r="VVL401" s="56"/>
      <c r="VVM401" s="56"/>
      <c r="VVN401" s="56"/>
      <c r="VVO401" s="56"/>
      <c r="VVP401" s="56"/>
      <c r="VVQ401" s="56"/>
      <c r="VVR401" s="56"/>
      <c r="VVS401" s="56"/>
      <c r="VVT401" s="56"/>
      <c r="VVU401" s="56"/>
      <c r="VVV401" s="56"/>
      <c r="VVW401" s="56"/>
      <c r="VVX401" s="56"/>
      <c r="VVY401" s="56"/>
      <c r="VVZ401" s="56"/>
      <c r="VWA401" s="56"/>
      <c r="VWB401" s="56"/>
      <c r="VWC401" s="56"/>
      <c r="VWD401" s="56"/>
      <c r="VWE401" s="56"/>
      <c r="VWF401" s="56"/>
      <c r="VWG401" s="56"/>
      <c r="VWH401" s="56"/>
      <c r="VWI401" s="56"/>
      <c r="VWJ401" s="56"/>
      <c r="VWK401" s="56"/>
      <c r="VWL401" s="56"/>
      <c r="VWM401" s="56"/>
      <c r="VWN401" s="56"/>
      <c r="VWO401" s="56"/>
      <c r="VWP401" s="56"/>
      <c r="VWQ401" s="56"/>
      <c r="VWR401" s="56"/>
      <c r="VWS401" s="56"/>
      <c r="VWT401" s="56"/>
      <c r="VWU401" s="56"/>
      <c r="VWV401" s="56"/>
      <c r="VWW401" s="56"/>
      <c r="VWX401" s="56"/>
      <c r="VWY401" s="56"/>
      <c r="VWZ401" s="56"/>
      <c r="VXA401" s="56"/>
      <c r="VXB401" s="56"/>
      <c r="VXC401" s="56"/>
      <c r="VXD401" s="56"/>
      <c r="VXE401" s="56"/>
      <c r="VXF401" s="56"/>
      <c r="VXG401" s="56"/>
      <c r="VXH401" s="56"/>
      <c r="VXI401" s="56"/>
      <c r="VXJ401" s="56"/>
      <c r="VXK401" s="56"/>
      <c r="VXL401" s="56"/>
      <c r="VXM401" s="56"/>
      <c r="VXN401" s="56"/>
      <c r="VXO401" s="56"/>
      <c r="VXP401" s="56"/>
      <c r="VXQ401" s="56"/>
      <c r="VXR401" s="56"/>
      <c r="VXS401" s="56"/>
      <c r="VXT401" s="56"/>
      <c r="VXU401" s="56"/>
      <c r="VXV401" s="56"/>
      <c r="VXW401" s="56"/>
      <c r="VXX401" s="56"/>
      <c r="VXY401" s="56"/>
      <c r="VXZ401" s="56"/>
      <c r="VYA401" s="56"/>
      <c r="VYB401" s="56"/>
      <c r="VYC401" s="56"/>
      <c r="VYD401" s="56"/>
      <c r="VYE401" s="56"/>
      <c r="VYF401" s="56"/>
      <c r="VYG401" s="56"/>
      <c r="VYH401" s="56"/>
      <c r="VYI401" s="56"/>
      <c r="VYJ401" s="56"/>
      <c r="VYK401" s="56"/>
      <c r="VYL401" s="56"/>
      <c r="VYM401" s="56"/>
      <c r="VYN401" s="56"/>
      <c r="VYO401" s="56"/>
      <c r="VYP401" s="56"/>
      <c r="VYQ401" s="56"/>
      <c r="VYR401" s="56"/>
      <c r="VYS401" s="56"/>
      <c r="VYT401" s="56"/>
      <c r="VYU401" s="56"/>
      <c r="VYV401" s="56"/>
      <c r="VYW401" s="56"/>
      <c r="VYX401" s="56"/>
      <c r="VYY401" s="56"/>
      <c r="VYZ401" s="56"/>
      <c r="VZA401" s="56"/>
      <c r="VZB401" s="56"/>
      <c r="VZC401" s="56"/>
      <c r="VZD401" s="56"/>
      <c r="VZE401" s="56"/>
      <c r="VZF401" s="56"/>
      <c r="VZG401" s="56"/>
      <c r="VZH401" s="56"/>
      <c r="VZI401" s="56"/>
      <c r="VZJ401" s="56"/>
      <c r="VZK401" s="56"/>
      <c r="VZL401" s="56"/>
      <c r="VZM401" s="56"/>
      <c r="VZN401" s="56"/>
      <c r="VZO401" s="56"/>
      <c r="VZP401" s="56"/>
      <c r="VZQ401" s="56"/>
      <c r="VZR401" s="56"/>
      <c r="VZS401" s="56"/>
      <c r="VZT401" s="56"/>
      <c r="VZU401" s="56"/>
      <c r="VZV401" s="56"/>
      <c r="VZW401" s="56"/>
      <c r="VZX401" s="56"/>
      <c r="VZY401" s="56"/>
      <c r="VZZ401" s="56"/>
      <c r="WAA401" s="56"/>
      <c r="WAB401" s="56"/>
      <c r="WAC401" s="56"/>
      <c r="WAD401" s="56"/>
      <c r="WAE401" s="56"/>
      <c r="WAF401" s="56"/>
      <c r="WAG401" s="56"/>
      <c r="WAH401" s="56"/>
      <c r="WAI401" s="56"/>
      <c r="WAJ401" s="56"/>
      <c r="WAK401" s="56"/>
      <c r="WAL401" s="56"/>
      <c r="WAM401" s="56"/>
      <c r="WAN401" s="56"/>
      <c r="WAO401" s="56"/>
      <c r="WAP401" s="56"/>
      <c r="WAQ401" s="56"/>
      <c r="WAR401" s="56"/>
      <c r="WAS401" s="56"/>
      <c r="WAT401" s="56"/>
      <c r="WAU401" s="56"/>
      <c r="WAV401" s="56"/>
      <c r="WAW401" s="56"/>
      <c r="WAX401" s="56"/>
      <c r="WAY401" s="56"/>
      <c r="WAZ401" s="56"/>
      <c r="WBA401" s="56"/>
      <c r="WBB401" s="56"/>
      <c r="WBC401" s="56"/>
      <c r="WBD401" s="56"/>
      <c r="WBE401" s="56"/>
      <c r="WBF401" s="56"/>
      <c r="WBG401" s="56"/>
      <c r="WBH401" s="56"/>
      <c r="WBI401" s="56"/>
      <c r="WBJ401" s="56"/>
      <c r="WBK401" s="56"/>
      <c r="WBL401" s="56"/>
      <c r="WBM401" s="56"/>
      <c r="WBN401" s="56"/>
      <c r="WBO401" s="56"/>
      <c r="WBP401" s="56"/>
      <c r="WBQ401" s="56"/>
      <c r="WBR401" s="56"/>
      <c r="WBS401" s="56"/>
      <c r="WBT401" s="56"/>
      <c r="WBU401" s="56"/>
      <c r="WBV401" s="56"/>
      <c r="WBW401" s="56"/>
      <c r="WBX401" s="56"/>
      <c r="WBY401" s="56"/>
      <c r="WBZ401" s="56"/>
      <c r="WCA401" s="56"/>
      <c r="WCB401" s="56"/>
      <c r="WCC401" s="56"/>
      <c r="WCD401" s="56"/>
      <c r="WCE401" s="56"/>
      <c r="WCF401" s="56"/>
      <c r="WCG401" s="56"/>
      <c r="WCH401" s="56"/>
      <c r="WCI401" s="56"/>
      <c r="WCJ401" s="56"/>
      <c r="WCK401" s="56"/>
      <c r="WCL401" s="56"/>
      <c r="WCM401" s="56"/>
      <c r="WCN401" s="56"/>
      <c r="WCO401" s="56"/>
      <c r="WCP401" s="56"/>
      <c r="WCQ401" s="56"/>
      <c r="WCR401" s="56"/>
      <c r="WCS401" s="56"/>
      <c r="WCT401" s="56"/>
      <c r="WCU401" s="56"/>
      <c r="WCV401" s="56"/>
      <c r="WCW401" s="56"/>
      <c r="WCX401" s="56"/>
      <c r="WCY401" s="56"/>
      <c r="WCZ401" s="56"/>
      <c r="WDA401" s="56"/>
      <c r="WDB401" s="56"/>
      <c r="WDC401" s="56"/>
      <c r="WDD401" s="56"/>
      <c r="WDE401" s="56"/>
      <c r="WDF401" s="56"/>
      <c r="WDG401" s="56"/>
      <c r="WDH401" s="56"/>
      <c r="WDI401" s="56"/>
      <c r="WDJ401" s="56"/>
      <c r="WDK401" s="56"/>
      <c r="WDL401" s="56"/>
      <c r="WDM401" s="56"/>
      <c r="WDN401" s="56"/>
      <c r="WDO401" s="56"/>
      <c r="WDP401" s="56"/>
      <c r="WDQ401" s="56"/>
      <c r="WDR401" s="56"/>
      <c r="WDS401" s="56"/>
      <c r="WDT401" s="56"/>
      <c r="WDU401" s="56"/>
      <c r="WDV401" s="56"/>
      <c r="WDW401" s="56"/>
      <c r="WDX401" s="56"/>
      <c r="WDY401" s="56"/>
      <c r="WDZ401" s="56"/>
      <c r="WEA401" s="56"/>
      <c r="WEB401" s="56"/>
      <c r="WEC401" s="56"/>
      <c r="WED401" s="56"/>
      <c r="WEE401" s="56"/>
      <c r="WEF401" s="56"/>
      <c r="WEG401" s="56"/>
      <c r="WEH401" s="56"/>
      <c r="WEI401" s="56"/>
      <c r="WEJ401" s="56"/>
      <c r="WEK401" s="56"/>
      <c r="WEL401" s="56"/>
      <c r="WEM401" s="56"/>
      <c r="WEN401" s="56"/>
      <c r="WEO401" s="56"/>
      <c r="WEP401" s="56"/>
      <c r="WEQ401" s="56"/>
      <c r="WER401" s="56"/>
      <c r="WES401" s="56"/>
      <c r="WET401" s="56"/>
      <c r="WEU401" s="56"/>
      <c r="WEV401" s="56"/>
      <c r="WEW401" s="56"/>
      <c r="WEX401" s="56"/>
      <c r="WEY401" s="56"/>
      <c r="WEZ401" s="56"/>
      <c r="WFA401" s="56"/>
      <c r="WFB401" s="56"/>
      <c r="WFC401" s="56"/>
      <c r="WFD401" s="56"/>
      <c r="WFE401" s="56"/>
      <c r="WFF401" s="56"/>
      <c r="WFG401" s="56"/>
      <c r="WFH401" s="56"/>
      <c r="WFI401" s="56"/>
      <c r="WFJ401" s="56"/>
      <c r="WFK401" s="56"/>
      <c r="WFL401" s="56"/>
      <c r="WFM401" s="56"/>
      <c r="WFN401" s="56"/>
      <c r="WFO401" s="56"/>
      <c r="WFP401" s="56"/>
      <c r="WFQ401" s="56"/>
      <c r="WFR401" s="56"/>
      <c r="WFS401" s="56"/>
      <c r="WFT401" s="56"/>
      <c r="WFU401" s="56"/>
      <c r="WFV401" s="56"/>
      <c r="WFW401" s="56"/>
      <c r="WFX401" s="56"/>
      <c r="WFY401" s="56"/>
      <c r="WFZ401" s="56"/>
      <c r="WGA401" s="56"/>
      <c r="WGB401" s="56"/>
      <c r="WGC401" s="56"/>
      <c r="WGD401" s="56"/>
      <c r="WGE401" s="56"/>
      <c r="WGF401" s="56"/>
      <c r="WGG401" s="56"/>
      <c r="WGH401" s="56"/>
      <c r="WGI401" s="56"/>
      <c r="WGJ401" s="56"/>
      <c r="WGK401" s="56"/>
      <c r="WGL401" s="56"/>
      <c r="WGM401" s="56"/>
      <c r="WGN401" s="56"/>
      <c r="WGO401" s="56"/>
      <c r="WGP401" s="56"/>
      <c r="WGQ401" s="56"/>
      <c r="WGR401" s="56"/>
      <c r="WGS401" s="56"/>
      <c r="WGT401" s="56"/>
      <c r="WGU401" s="56"/>
      <c r="WGV401" s="56"/>
      <c r="WGW401" s="56"/>
      <c r="WGX401" s="56"/>
      <c r="WGY401" s="56"/>
      <c r="WGZ401" s="56"/>
      <c r="WHA401" s="56"/>
      <c r="WHB401" s="56"/>
      <c r="WHC401" s="56"/>
      <c r="WHD401" s="56"/>
      <c r="WHE401" s="56"/>
      <c r="WHF401" s="56"/>
      <c r="WHG401" s="56"/>
      <c r="WHH401" s="56"/>
      <c r="WHI401" s="56"/>
      <c r="WHJ401" s="56"/>
      <c r="WHK401" s="56"/>
      <c r="WHL401" s="56"/>
      <c r="WHM401" s="56"/>
      <c r="WHN401" s="56"/>
      <c r="WHO401" s="56"/>
      <c r="WHP401" s="56"/>
      <c r="WHQ401" s="56"/>
      <c r="WHR401" s="56"/>
      <c r="WHS401" s="56"/>
      <c r="WHT401" s="56"/>
      <c r="WHU401" s="56"/>
      <c r="WHV401" s="56"/>
      <c r="WHW401" s="56"/>
      <c r="WHX401" s="56"/>
      <c r="WHY401" s="56"/>
      <c r="WHZ401" s="56"/>
      <c r="WIA401" s="56"/>
      <c r="WIB401" s="56"/>
      <c r="WIC401" s="56"/>
      <c r="WID401" s="56"/>
      <c r="WIE401" s="56"/>
      <c r="WIF401" s="56"/>
      <c r="WIG401" s="56"/>
      <c r="WIH401" s="56"/>
      <c r="WII401" s="56"/>
      <c r="WIJ401" s="56"/>
      <c r="WIK401" s="56"/>
      <c r="WIL401" s="56"/>
      <c r="WIM401" s="56"/>
      <c r="WIN401" s="56"/>
      <c r="WIO401" s="56"/>
      <c r="WIP401" s="56"/>
      <c r="WIQ401" s="56"/>
      <c r="WIR401" s="56"/>
      <c r="WIS401" s="56"/>
      <c r="WIT401" s="56"/>
      <c r="WIU401" s="56"/>
      <c r="WIV401" s="56"/>
      <c r="WIW401" s="56"/>
      <c r="WIX401" s="56"/>
      <c r="WIY401" s="56"/>
      <c r="WIZ401" s="56"/>
      <c r="WJA401" s="56"/>
      <c r="WJB401" s="56"/>
      <c r="WJC401" s="56"/>
      <c r="WJD401" s="56"/>
      <c r="WJE401" s="56"/>
      <c r="WJF401" s="56"/>
      <c r="WJG401" s="56"/>
      <c r="WJH401" s="56"/>
      <c r="WJI401" s="56"/>
      <c r="WJJ401" s="56"/>
      <c r="WJK401" s="56"/>
      <c r="WJL401" s="56"/>
      <c r="WJM401" s="56"/>
      <c r="WJN401" s="56"/>
      <c r="WJO401" s="56"/>
      <c r="WJP401" s="56"/>
      <c r="WJQ401" s="56"/>
      <c r="WJR401" s="56"/>
      <c r="WJS401" s="56"/>
      <c r="WJT401" s="56"/>
      <c r="WJU401" s="56"/>
      <c r="WJV401" s="56"/>
      <c r="WJW401" s="56"/>
      <c r="WJX401" s="56"/>
      <c r="WJY401" s="56"/>
      <c r="WJZ401" s="56"/>
      <c r="WKA401" s="56"/>
      <c r="WKB401" s="56"/>
      <c r="WKC401" s="56"/>
      <c r="WKD401" s="56"/>
      <c r="WKE401" s="56"/>
      <c r="WKF401" s="56"/>
      <c r="WKG401" s="56"/>
      <c r="WKH401" s="56"/>
      <c r="WKI401" s="56"/>
      <c r="WKJ401" s="56"/>
      <c r="WKK401" s="56"/>
      <c r="WKL401" s="56"/>
      <c r="WKM401" s="56"/>
      <c r="WKN401" s="56"/>
      <c r="WKO401" s="56"/>
      <c r="WKP401" s="56"/>
      <c r="WKQ401" s="56"/>
      <c r="WKR401" s="56"/>
      <c r="WKS401" s="56"/>
      <c r="WKT401" s="56"/>
      <c r="WKU401" s="56"/>
      <c r="WKV401" s="56"/>
      <c r="WKW401" s="56"/>
      <c r="WKX401" s="56"/>
      <c r="WKY401" s="56"/>
      <c r="WKZ401" s="56"/>
      <c r="WLA401" s="56"/>
      <c r="WLB401" s="56"/>
      <c r="WLC401" s="56"/>
      <c r="WLD401" s="56"/>
      <c r="WLE401" s="56"/>
      <c r="WLF401" s="56"/>
      <c r="WLG401" s="56"/>
      <c r="WLH401" s="56"/>
      <c r="WLI401" s="56"/>
      <c r="WLJ401" s="56"/>
      <c r="WLK401" s="56"/>
      <c r="WLL401" s="56"/>
      <c r="WLM401" s="56"/>
      <c r="WLN401" s="56"/>
      <c r="WLO401" s="56"/>
      <c r="WLP401" s="56"/>
      <c r="WLQ401" s="56"/>
      <c r="WLR401" s="56"/>
      <c r="WLS401" s="56"/>
      <c r="WLT401" s="56"/>
      <c r="WLU401" s="56"/>
      <c r="WLV401" s="56"/>
      <c r="WLW401" s="56"/>
      <c r="WLX401" s="56"/>
      <c r="WLY401" s="56"/>
      <c r="WLZ401" s="56"/>
      <c r="WMA401" s="56"/>
      <c r="WMB401" s="56"/>
      <c r="WMC401" s="56"/>
      <c r="WMD401" s="56"/>
      <c r="WME401" s="56"/>
      <c r="WMF401" s="56"/>
      <c r="WMG401" s="56"/>
      <c r="WMH401" s="56"/>
      <c r="WMI401" s="56"/>
      <c r="WMJ401" s="56"/>
      <c r="WMK401" s="56"/>
      <c r="WML401" s="56"/>
      <c r="WMM401" s="56"/>
      <c r="WMN401" s="56"/>
      <c r="WMO401" s="56"/>
      <c r="WMP401" s="56"/>
      <c r="WMQ401" s="56"/>
      <c r="WMR401" s="56"/>
      <c r="WMS401" s="56"/>
      <c r="WMT401" s="56"/>
      <c r="WMU401" s="56"/>
      <c r="WMV401" s="56"/>
      <c r="WMW401" s="56"/>
      <c r="WMX401" s="56"/>
      <c r="WMY401" s="56"/>
      <c r="WMZ401" s="56"/>
      <c r="WNA401" s="56"/>
      <c r="WNB401" s="56"/>
      <c r="WNC401" s="56"/>
      <c r="WND401" s="56"/>
      <c r="WNE401" s="56"/>
      <c r="WNF401" s="56"/>
      <c r="WNG401" s="56"/>
      <c r="WNH401" s="56"/>
      <c r="WNI401" s="56"/>
      <c r="WNJ401" s="56"/>
      <c r="WNK401" s="56"/>
      <c r="WNL401" s="56"/>
      <c r="WNM401" s="56"/>
      <c r="WNN401" s="56"/>
      <c r="WNO401" s="56"/>
      <c r="WNP401" s="56"/>
      <c r="WNQ401" s="56"/>
      <c r="WNR401" s="56"/>
      <c r="WNS401" s="56"/>
      <c r="WNT401" s="56"/>
      <c r="WNU401" s="56"/>
      <c r="WNV401" s="56"/>
      <c r="WNW401" s="56"/>
      <c r="WNX401" s="56"/>
      <c r="WNY401" s="56"/>
      <c r="WNZ401" s="56"/>
      <c r="WOA401" s="56"/>
      <c r="WOB401" s="56"/>
      <c r="WOC401" s="56"/>
      <c r="WOD401" s="56"/>
      <c r="WOE401" s="56"/>
      <c r="WOF401" s="56"/>
      <c r="WOG401" s="56"/>
      <c r="WOH401" s="56"/>
      <c r="WOI401" s="56"/>
      <c r="WOJ401" s="56"/>
      <c r="WOK401" s="56"/>
      <c r="WOL401" s="56"/>
      <c r="WOM401" s="56"/>
      <c r="WON401" s="56"/>
      <c r="WOO401" s="56"/>
      <c r="WOP401" s="56"/>
      <c r="WOQ401" s="56"/>
      <c r="WOR401" s="56"/>
      <c r="WOS401" s="56"/>
      <c r="WOT401" s="56"/>
      <c r="WOU401" s="56"/>
      <c r="WOV401" s="56"/>
      <c r="WOW401" s="56"/>
      <c r="WOX401" s="56"/>
      <c r="WOY401" s="56"/>
      <c r="WOZ401" s="56"/>
      <c r="WPA401" s="56"/>
      <c r="WPB401" s="56"/>
      <c r="WPC401" s="56"/>
      <c r="WPD401" s="56"/>
      <c r="WPE401" s="56"/>
      <c r="WPF401" s="56"/>
      <c r="WPG401" s="56"/>
      <c r="WPH401" s="56"/>
      <c r="WPI401" s="56"/>
      <c r="WPJ401" s="56"/>
      <c r="WPK401" s="56"/>
      <c r="WPL401" s="56"/>
      <c r="WPM401" s="56"/>
      <c r="WPN401" s="56"/>
      <c r="WPO401" s="56"/>
      <c r="WPP401" s="56"/>
      <c r="WPQ401" s="56"/>
      <c r="WPR401" s="56"/>
      <c r="WPS401" s="56"/>
      <c r="WPT401" s="56"/>
      <c r="WPU401" s="56"/>
      <c r="WPV401" s="56"/>
      <c r="WPW401" s="56"/>
      <c r="WPX401" s="56"/>
      <c r="WPY401" s="56"/>
      <c r="WPZ401" s="56"/>
      <c r="WQA401" s="56"/>
      <c r="WQB401" s="56"/>
      <c r="WQC401" s="56"/>
      <c r="WQD401" s="56"/>
      <c r="WQE401" s="56"/>
      <c r="WQF401" s="56"/>
      <c r="WQG401" s="56"/>
      <c r="WQH401" s="56"/>
      <c r="WQI401" s="56"/>
      <c r="WQJ401" s="56"/>
      <c r="WQK401" s="56"/>
      <c r="WQL401" s="56"/>
      <c r="WQM401" s="56"/>
      <c r="WQN401" s="56"/>
      <c r="WQO401" s="56"/>
      <c r="WQP401" s="56"/>
      <c r="WQQ401" s="56"/>
      <c r="WQR401" s="56"/>
      <c r="WQS401" s="56"/>
      <c r="WQT401" s="56"/>
      <c r="WQU401" s="56"/>
      <c r="WQV401" s="56"/>
      <c r="WQW401" s="56"/>
      <c r="WQX401" s="56"/>
      <c r="WQY401" s="56"/>
      <c r="WQZ401" s="56"/>
      <c r="WRA401" s="56"/>
      <c r="WRB401" s="56"/>
      <c r="WRC401" s="56"/>
      <c r="WRD401" s="56"/>
      <c r="WRE401" s="56"/>
      <c r="WRF401" s="56"/>
      <c r="WRG401" s="56"/>
      <c r="WRH401" s="56"/>
      <c r="WRI401" s="56"/>
      <c r="WRJ401" s="56"/>
      <c r="WRK401" s="56"/>
      <c r="WRL401" s="56"/>
      <c r="WRM401" s="56"/>
      <c r="WRN401" s="56"/>
      <c r="WRO401" s="56"/>
      <c r="WRP401" s="56"/>
      <c r="WRQ401" s="56"/>
      <c r="WRR401" s="56"/>
      <c r="WRS401" s="56"/>
      <c r="WRT401" s="56"/>
      <c r="WRU401" s="56"/>
      <c r="WRV401" s="56"/>
      <c r="WRW401" s="56"/>
      <c r="WRX401" s="56"/>
      <c r="WRY401" s="56"/>
      <c r="WRZ401" s="56"/>
      <c r="WSA401" s="56"/>
      <c r="WSB401" s="56"/>
      <c r="WSC401" s="56"/>
      <c r="WSD401" s="56"/>
      <c r="WSE401" s="56"/>
      <c r="WSF401" s="56"/>
      <c r="WSG401" s="56"/>
      <c r="WSH401" s="56"/>
      <c r="WSI401" s="56"/>
      <c r="WSJ401" s="56"/>
      <c r="WSK401" s="56"/>
      <c r="WSL401" s="56"/>
      <c r="WSM401" s="56"/>
      <c r="WSN401" s="56"/>
      <c r="WSO401" s="56"/>
      <c r="WSP401" s="56"/>
      <c r="WSQ401" s="56"/>
      <c r="WSR401" s="56"/>
      <c r="WSS401" s="56"/>
      <c r="WST401" s="56"/>
      <c r="WSU401" s="56"/>
      <c r="WSV401" s="56"/>
      <c r="WSW401" s="56"/>
      <c r="WSX401" s="56"/>
      <c r="WSY401" s="56"/>
      <c r="WSZ401" s="56"/>
      <c r="WTA401" s="56"/>
      <c r="WTB401" s="56"/>
      <c r="WTC401" s="56"/>
      <c r="WTD401" s="56"/>
      <c r="WTE401" s="56"/>
      <c r="WTF401" s="56"/>
      <c r="WTG401" s="56"/>
      <c r="WTH401" s="56"/>
      <c r="WTI401" s="56"/>
      <c r="WTJ401" s="56"/>
      <c r="WTK401" s="56"/>
      <c r="WTL401" s="56"/>
      <c r="WTM401" s="56"/>
      <c r="WTN401" s="56"/>
      <c r="WTO401" s="56"/>
      <c r="WTP401" s="56"/>
      <c r="WTQ401" s="56"/>
      <c r="WTR401" s="56"/>
      <c r="WTS401" s="56"/>
      <c r="WTT401" s="56"/>
      <c r="WTU401" s="56"/>
      <c r="WTV401" s="56"/>
      <c r="WTW401" s="56"/>
      <c r="WTX401" s="56"/>
      <c r="WTY401" s="56"/>
      <c r="WTZ401" s="56"/>
      <c r="WUA401" s="56"/>
      <c r="WUB401" s="56"/>
      <c r="WUC401" s="56"/>
      <c r="WUD401" s="56"/>
      <c r="WUE401" s="56"/>
      <c r="WUF401" s="56"/>
      <c r="WUG401" s="56"/>
      <c r="WUH401" s="56"/>
      <c r="WUI401" s="56"/>
      <c r="WUJ401" s="56"/>
      <c r="WUK401" s="56"/>
      <c r="WUL401" s="56"/>
      <c r="WUM401" s="56"/>
      <c r="WUN401" s="56"/>
      <c r="WUO401" s="56"/>
      <c r="WUP401" s="56"/>
      <c r="WUQ401" s="56"/>
      <c r="WUR401" s="56"/>
      <c r="WUS401" s="56"/>
      <c r="WUT401" s="56"/>
      <c r="WUU401" s="56"/>
      <c r="WUV401" s="56"/>
      <c r="WUW401" s="56"/>
      <c r="WUX401" s="56"/>
      <c r="WUY401" s="56"/>
      <c r="WUZ401" s="56"/>
      <c r="WVA401" s="56"/>
      <c r="WVB401" s="56"/>
      <c r="WVC401" s="56"/>
      <c r="WVD401" s="56"/>
      <c r="WVE401" s="56"/>
      <c r="WVF401" s="56"/>
      <c r="WVG401" s="56"/>
      <c r="WVH401" s="56"/>
      <c r="WVI401" s="56"/>
      <c r="WVJ401" s="56"/>
      <c r="WVK401" s="56"/>
      <c r="WVL401" s="56"/>
      <c r="WVM401" s="56"/>
      <c r="WVN401" s="56"/>
      <c r="WVO401" s="56"/>
      <c r="WVP401" s="56"/>
      <c r="WVQ401" s="56"/>
      <c r="WVR401" s="56"/>
      <c r="WVS401" s="56"/>
      <c r="WVT401" s="56"/>
      <c r="WVU401" s="56"/>
      <c r="WVV401" s="56"/>
      <c r="WVW401" s="56"/>
      <c r="WVX401" s="56"/>
      <c r="WVY401" s="56"/>
      <c r="WVZ401" s="56"/>
      <c r="WWA401" s="56"/>
      <c r="WWB401" s="56"/>
      <c r="WWC401" s="56"/>
      <c r="WWD401" s="56"/>
      <c r="WWE401" s="56"/>
      <c r="WWF401" s="56"/>
      <c r="WWG401" s="56"/>
      <c r="WWH401" s="56"/>
      <c r="WWI401" s="56"/>
      <c r="WWJ401" s="56"/>
      <c r="WWK401" s="56"/>
      <c r="WWL401" s="56"/>
      <c r="WWM401" s="56"/>
      <c r="WWN401" s="56"/>
      <c r="WWO401" s="56"/>
      <c r="WWP401" s="56"/>
      <c r="WWQ401" s="56"/>
      <c r="WWR401" s="56"/>
      <c r="WWS401" s="56"/>
      <c r="WWT401" s="56"/>
      <c r="WWU401" s="56"/>
      <c r="WWV401" s="56"/>
      <c r="WWW401" s="56"/>
      <c r="WWX401" s="56"/>
      <c r="WWY401" s="56"/>
      <c r="WWZ401" s="56"/>
      <c r="WXA401" s="56"/>
      <c r="WXB401" s="56"/>
      <c r="WXC401" s="56"/>
      <c r="WXD401" s="56"/>
      <c r="WXE401" s="56"/>
      <c r="WXF401" s="56"/>
      <c r="WXG401" s="56"/>
      <c r="WXH401" s="56"/>
      <c r="WXI401" s="56"/>
      <c r="WXJ401" s="56"/>
      <c r="WXK401" s="56"/>
      <c r="WXL401" s="56"/>
      <c r="WXM401" s="56"/>
      <c r="WXN401" s="56"/>
      <c r="WXO401" s="56"/>
      <c r="WXP401" s="56"/>
      <c r="WXQ401" s="56"/>
      <c r="WXR401" s="56"/>
      <c r="WXS401" s="56"/>
      <c r="WXT401" s="56"/>
      <c r="WXU401" s="56"/>
      <c r="WXV401" s="56"/>
      <c r="WXW401" s="56"/>
      <c r="WXX401" s="56"/>
      <c r="WXY401" s="56"/>
      <c r="WXZ401" s="56"/>
      <c r="WYA401" s="56"/>
      <c r="WYB401" s="56"/>
      <c r="WYC401" s="56"/>
      <c r="WYD401" s="56"/>
      <c r="WYE401" s="56"/>
      <c r="WYF401" s="56"/>
      <c r="WYG401" s="56"/>
      <c r="WYH401" s="56"/>
      <c r="WYI401" s="56"/>
      <c r="WYJ401" s="56"/>
      <c r="WYK401" s="56"/>
      <c r="WYL401" s="56"/>
      <c r="WYM401" s="56"/>
      <c r="WYN401" s="56"/>
      <c r="WYO401" s="56"/>
      <c r="WYP401" s="56"/>
      <c r="WYQ401" s="56"/>
      <c r="WYR401" s="56"/>
      <c r="WYS401" s="56"/>
      <c r="WYT401" s="56"/>
      <c r="WYU401" s="56"/>
      <c r="WYV401" s="56"/>
      <c r="WYW401" s="56"/>
      <c r="WYX401" s="56"/>
      <c r="WYY401" s="56"/>
      <c r="WYZ401" s="56"/>
      <c r="WZA401" s="56"/>
      <c r="WZB401" s="56"/>
      <c r="WZC401" s="56"/>
      <c r="WZD401" s="56"/>
      <c r="WZE401" s="56"/>
      <c r="WZF401" s="56"/>
      <c r="WZG401" s="56"/>
      <c r="WZH401" s="56"/>
      <c r="WZI401" s="56"/>
      <c r="WZJ401" s="56"/>
      <c r="WZK401" s="56"/>
      <c r="WZL401" s="56"/>
      <c r="WZM401" s="56"/>
      <c r="WZN401" s="56"/>
      <c r="WZO401" s="56"/>
      <c r="WZP401" s="56"/>
      <c r="WZQ401" s="56"/>
      <c r="WZR401" s="56"/>
      <c r="WZS401" s="56"/>
      <c r="WZT401" s="56"/>
      <c r="WZU401" s="56"/>
      <c r="WZV401" s="56"/>
      <c r="WZW401" s="56"/>
      <c r="WZX401" s="56"/>
      <c r="WZY401" s="56"/>
      <c r="WZZ401" s="56"/>
      <c r="XAA401" s="56"/>
      <c r="XAB401" s="56"/>
      <c r="XAC401" s="56"/>
      <c r="XAD401" s="56"/>
      <c r="XAE401" s="56"/>
      <c r="XAF401" s="56"/>
      <c r="XAG401" s="56"/>
      <c r="XAH401" s="56"/>
      <c r="XAI401" s="56"/>
      <c r="XAJ401" s="56"/>
      <c r="XAK401" s="56"/>
      <c r="XAL401" s="56"/>
      <c r="XAM401" s="56"/>
      <c r="XAN401" s="56"/>
      <c r="XAO401" s="56"/>
      <c r="XAP401" s="56"/>
      <c r="XAQ401" s="56"/>
      <c r="XAR401" s="56"/>
      <c r="XAS401" s="56"/>
      <c r="XAT401" s="56"/>
      <c r="XAU401" s="56"/>
      <c r="XAV401" s="56"/>
      <c r="XAW401" s="56"/>
      <c r="XAX401" s="56"/>
      <c r="XAY401" s="56"/>
      <c r="XAZ401" s="56"/>
      <c r="XBA401" s="56"/>
      <c r="XBB401" s="56"/>
      <c r="XBC401" s="56"/>
      <c r="XBD401" s="56"/>
      <c r="XBE401" s="56"/>
      <c r="XBF401" s="56"/>
      <c r="XBG401" s="56"/>
      <c r="XBH401" s="56"/>
      <c r="XBI401" s="56"/>
      <c r="XBJ401" s="56"/>
      <c r="XBK401" s="56"/>
      <c r="XBL401" s="56"/>
      <c r="XBM401" s="56"/>
      <c r="XBN401" s="56"/>
      <c r="XBO401" s="56"/>
      <c r="XBP401" s="56"/>
      <c r="XBQ401" s="56"/>
      <c r="XBR401" s="56"/>
      <c r="XBS401" s="56"/>
      <c r="XBT401" s="56"/>
      <c r="XBU401" s="56"/>
      <c r="XBV401" s="56"/>
      <c r="XBW401" s="56"/>
      <c r="XBX401" s="56"/>
      <c r="XBY401" s="56"/>
      <c r="XBZ401" s="56"/>
      <c r="XCA401" s="56"/>
      <c r="XCB401" s="56"/>
      <c r="XCC401" s="56"/>
      <c r="XCD401" s="56"/>
      <c r="XCE401" s="56"/>
      <c r="XCF401" s="56"/>
      <c r="XCG401" s="56"/>
      <c r="XCH401" s="56"/>
      <c r="XCI401" s="56"/>
      <c r="XCJ401" s="56"/>
      <c r="XCK401" s="56"/>
      <c r="XCL401" s="56"/>
      <c r="XCM401" s="56"/>
      <c r="XCN401" s="56"/>
      <c r="XCO401" s="56"/>
      <c r="XCP401" s="56"/>
      <c r="XCQ401" s="56"/>
      <c r="XCR401" s="56"/>
      <c r="XCS401" s="56"/>
      <c r="XCT401" s="56"/>
      <c r="XCU401" s="56"/>
      <c r="XCV401" s="56"/>
      <c r="XCW401" s="56"/>
      <c r="XCX401" s="56"/>
      <c r="XCY401" s="56"/>
      <c r="XCZ401" s="56"/>
      <c r="XDA401" s="56"/>
      <c r="XDB401" s="56"/>
      <c r="XDC401" s="56"/>
      <c r="XDD401" s="56"/>
      <c r="XDE401" s="56"/>
      <c r="XDF401" s="56"/>
      <c r="XDG401" s="56"/>
      <c r="XDH401" s="56"/>
      <c r="XDI401" s="56"/>
      <c r="XDJ401" s="56"/>
      <c r="XDK401" s="56"/>
      <c r="XDL401" s="56"/>
      <c r="XDM401" s="56"/>
      <c r="XDN401" s="56"/>
    </row>
    <row r="402" spans="1:16342" s="336" customFormat="1" x14ac:dyDescent="0.2">
      <c r="A402" s="30">
        <v>497</v>
      </c>
      <c r="B402" s="332">
        <v>398</v>
      </c>
      <c r="C402" s="338" t="s">
        <v>76</v>
      </c>
      <c r="D402" s="337" t="s">
        <v>4079</v>
      </c>
      <c r="E402" s="355" t="s">
        <v>4186</v>
      </c>
      <c r="F402" s="403" t="s">
        <v>341</v>
      </c>
      <c r="G402" s="355" t="s">
        <v>4117</v>
      </c>
      <c r="H402" s="348" t="s">
        <v>3814</v>
      </c>
    </row>
    <row r="403" spans="1:16342" s="336" customFormat="1" x14ac:dyDescent="0.2">
      <c r="A403" s="30">
        <v>498</v>
      </c>
      <c r="B403" s="332">
        <v>399</v>
      </c>
      <c r="C403" s="338" t="s">
        <v>76</v>
      </c>
      <c r="D403" s="337" t="s">
        <v>4079</v>
      </c>
      <c r="E403" s="355" t="s">
        <v>4186</v>
      </c>
      <c r="F403" s="403" t="s">
        <v>2083</v>
      </c>
      <c r="G403" s="355" t="s">
        <v>4118</v>
      </c>
      <c r="H403" s="348" t="s">
        <v>3811</v>
      </c>
    </row>
    <row r="404" spans="1:16342" s="336" customFormat="1" x14ac:dyDescent="0.2">
      <c r="A404" s="30">
        <v>499</v>
      </c>
      <c r="B404" s="332">
        <v>400</v>
      </c>
      <c r="C404" s="338" t="s">
        <v>76</v>
      </c>
      <c r="D404" s="337" t="s">
        <v>4079</v>
      </c>
      <c r="E404" s="355" t="s">
        <v>4453</v>
      </c>
      <c r="F404" s="403" t="s">
        <v>395</v>
      </c>
      <c r="G404" s="355" t="s">
        <v>4119</v>
      </c>
      <c r="H404" s="348" t="s">
        <v>3815</v>
      </c>
    </row>
    <row r="405" spans="1:16342" s="336" customFormat="1" x14ac:dyDescent="0.2">
      <c r="A405" s="30">
        <v>500</v>
      </c>
      <c r="B405" s="332">
        <v>401</v>
      </c>
      <c r="C405" s="338" t="s">
        <v>76</v>
      </c>
      <c r="D405" s="337" t="s">
        <v>4079</v>
      </c>
      <c r="E405" s="355" t="s">
        <v>4186</v>
      </c>
      <c r="F405" s="403" t="s">
        <v>2083</v>
      </c>
      <c r="G405" s="355" t="s">
        <v>4120</v>
      </c>
      <c r="H405" s="348" t="s">
        <v>3811</v>
      </c>
    </row>
    <row r="406" spans="1:16342" s="336" customFormat="1" x14ac:dyDescent="0.2">
      <c r="A406" s="30">
        <v>501</v>
      </c>
      <c r="B406" s="332">
        <v>402</v>
      </c>
      <c r="C406" s="338" t="s">
        <v>76</v>
      </c>
      <c r="D406" s="337" t="s">
        <v>4079</v>
      </c>
      <c r="E406" s="355" t="s">
        <v>4186</v>
      </c>
      <c r="F406" s="403" t="s">
        <v>2083</v>
      </c>
      <c r="G406" s="355" t="s">
        <v>4121</v>
      </c>
      <c r="H406" s="348" t="s">
        <v>3811</v>
      </c>
    </row>
    <row r="407" spans="1:16342" s="336" customFormat="1" x14ac:dyDescent="0.2">
      <c r="A407" s="30">
        <v>502</v>
      </c>
      <c r="B407" s="332">
        <v>403</v>
      </c>
      <c r="C407" s="338" t="s">
        <v>76</v>
      </c>
      <c r="D407" s="337" t="s">
        <v>4079</v>
      </c>
      <c r="E407" s="355" t="s">
        <v>4186</v>
      </c>
      <c r="F407" s="403" t="s">
        <v>2083</v>
      </c>
      <c r="G407" s="355" t="s">
        <v>4122</v>
      </c>
      <c r="H407" s="348" t="s">
        <v>3811</v>
      </c>
    </row>
    <row r="408" spans="1:16342" s="336" customFormat="1" x14ac:dyDescent="0.2">
      <c r="A408" s="30">
        <v>503</v>
      </c>
      <c r="B408" s="332">
        <v>404</v>
      </c>
      <c r="C408" s="338" t="s">
        <v>76</v>
      </c>
      <c r="D408" s="337" t="s">
        <v>4079</v>
      </c>
      <c r="E408" s="355" t="s">
        <v>4186</v>
      </c>
      <c r="F408" s="403" t="s">
        <v>1368</v>
      </c>
      <c r="G408" s="355" t="s">
        <v>4123</v>
      </c>
      <c r="H408" s="348" t="s">
        <v>3811</v>
      </c>
    </row>
    <row r="409" spans="1:16342" s="336" customFormat="1" x14ac:dyDescent="0.2">
      <c r="A409" s="30">
        <v>504</v>
      </c>
      <c r="B409" s="332">
        <v>405</v>
      </c>
      <c r="C409" s="338" t="s">
        <v>76</v>
      </c>
      <c r="D409" s="337" t="s">
        <v>4079</v>
      </c>
      <c r="E409" s="355" t="s">
        <v>4186</v>
      </c>
      <c r="F409" s="403" t="s">
        <v>1368</v>
      </c>
      <c r="G409" s="355" t="s">
        <v>4124</v>
      </c>
      <c r="H409" s="348" t="s">
        <v>3811</v>
      </c>
    </row>
    <row r="410" spans="1:16342" s="336" customFormat="1" x14ac:dyDescent="0.2">
      <c r="A410" s="30">
        <v>505</v>
      </c>
      <c r="B410" s="332">
        <v>406</v>
      </c>
      <c r="C410" s="338" t="s">
        <v>76</v>
      </c>
      <c r="D410" s="337" t="s">
        <v>4079</v>
      </c>
      <c r="E410" s="355" t="s">
        <v>4186</v>
      </c>
      <c r="F410" s="403" t="s">
        <v>1368</v>
      </c>
      <c r="G410" s="355" t="s">
        <v>4125</v>
      </c>
      <c r="H410" s="348" t="s">
        <v>3811</v>
      </c>
    </row>
    <row r="411" spans="1:16342" s="336" customFormat="1" x14ac:dyDescent="0.2">
      <c r="A411" s="30">
        <v>506</v>
      </c>
      <c r="B411" s="332">
        <v>407</v>
      </c>
      <c r="C411" s="338" t="s">
        <v>76</v>
      </c>
      <c r="D411" s="337" t="s">
        <v>4079</v>
      </c>
      <c r="E411" s="355" t="s">
        <v>4186</v>
      </c>
      <c r="F411" s="403" t="s">
        <v>161</v>
      </c>
      <c r="G411" s="355" t="s">
        <v>4126</v>
      </c>
      <c r="H411" s="348" t="s">
        <v>3813</v>
      </c>
    </row>
    <row r="412" spans="1:16342" s="336" customFormat="1" x14ac:dyDescent="0.2">
      <c r="A412" s="30">
        <v>507</v>
      </c>
      <c r="B412" s="332">
        <v>408</v>
      </c>
      <c r="C412" s="338" t="s">
        <v>76</v>
      </c>
      <c r="D412" s="337" t="s">
        <v>4079</v>
      </c>
      <c r="E412" s="355" t="s">
        <v>4186</v>
      </c>
      <c r="F412" s="403" t="s">
        <v>393</v>
      </c>
      <c r="G412" s="355" t="s">
        <v>4127</v>
      </c>
      <c r="H412" s="348" t="s">
        <v>3812</v>
      </c>
    </row>
    <row r="413" spans="1:16342" s="336" customFormat="1" x14ac:dyDescent="0.2">
      <c r="A413" s="30">
        <v>508</v>
      </c>
      <c r="B413" s="332">
        <v>409</v>
      </c>
      <c r="C413" s="338" t="s">
        <v>76</v>
      </c>
      <c r="D413" s="337" t="s">
        <v>4079</v>
      </c>
      <c r="E413" s="355" t="s">
        <v>4186</v>
      </c>
      <c r="F413" s="403" t="s">
        <v>393</v>
      </c>
      <c r="G413" s="355" t="s">
        <v>4377</v>
      </c>
      <c r="H413" s="348" t="s">
        <v>3812</v>
      </c>
    </row>
    <row r="414" spans="1:16342" s="336" customFormat="1" x14ac:dyDescent="0.2">
      <c r="A414" s="30">
        <v>509</v>
      </c>
      <c r="B414" s="332">
        <v>410</v>
      </c>
      <c r="C414" s="338" t="s">
        <v>76</v>
      </c>
      <c r="D414" s="337" t="s">
        <v>4079</v>
      </c>
      <c r="E414" s="355" t="s">
        <v>4186</v>
      </c>
      <c r="F414" s="403" t="s">
        <v>2083</v>
      </c>
      <c r="G414" s="355" t="s">
        <v>4378</v>
      </c>
      <c r="H414" s="348" t="s">
        <v>3811</v>
      </c>
    </row>
    <row r="415" spans="1:16342" s="336" customFormat="1" x14ac:dyDescent="0.2">
      <c r="A415" s="30">
        <v>510</v>
      </c>
      <c r="B415" s="332">
        <v>411</v>
      </c>
      <c r="C415" s="338" t="s">
        <v>76</v>
      </c>
      <c r="D415" s="337" t="s">
        <v>4079</v>
      </c>
      <c r="E415" s="355" t="s">
        <v>4186</v>
      </c>
      <c r="F415" s="403" t="s">
        <v>64</v>
      </c>
      <c r="G415" s="355" t="s">
        <v>4379</v>
      </c>
      <c r="H415" s="348" t="s">
        <v>3813</v>
      </c>
    </row>
    <row r="416" spans="1:16342" s="336" customFormat="1" x14ac:dyDescent="0.2">
      <c r="A416" s="30">
        <v>511</v>
      </c>
      <c r="B416" s="332">
        <v>412</v>
      </c>
      <c r="C416" s="338" t="s">
        <v>76</v>
      </c>
      <c r="D416" s="337" t="s">
        <v>4098</v>
      </c>
      <c r="E416" s="355" t="s">
        <v>4186</v>
      </c>
      <c r="F416" s="403" t="s">
        <v>1</v>
      </c>
      <c r="G416" s="355" t="s">
        <v>4128</v>
      </c>
      <c r="H416" s="348" t="s">
        <v>3811</v>
      </c>
    </row>
    <row r="417" spans="1:8" s="336" customFormat="1" x14ac:dyDescent="0.2">
      <c r="A417" s="30">
        <v>512</v>
      </c>
      <c r="B417" s="332">
        <v>413</v>
      </c>
      <c r="C417" s="338" t="s">
        <v>76</v>
      </c>
      <c r="D417" s="337" t="s">
        <v>4001</v>
      </c>
      <c r="E417" s="355" t="s">
        <v>4186</v>
      </c>
      <c r="F417" s="403" t="s">
        <v>341</v>
      </c>
      <c r="G417" s="355" t="s">
        <v>4129</v>
      </c>
      <c r="H417" s="348" t="s">
        <v>3814</v>
      </c>
    </row>
    <row r="418" spans="1:8" s="336" customFormat="1" x14ac:dyDescent="0.2">
      <c r="A418" s="30">
        <v>513</v>
      </c>
      <c r="B418" s="332">
        <v>414</v>
      </c>
      <c r="C418" s="338" t="s">
        <v>76</v>
      </c>
      <c r="D418" s="337" t="s">
        <v>4001</v>
      </c>
      <c r="E418" s="355" t="s">
        <v>3962</v>
      </c>
      <c r="F418" s="403" t="s">
        <v>502</v>
      </c>
      <c r="G418" s="355" t="s">
        <v>4130</v>
      </c>
      <c r="H418" s="348" t="s">
        <v>3819</v>
      </c>
    </row>
    <row r="419" spans="1:8" s="336" customFormat="1" x14ac:dyDescent="0.2">
      <c r="A419" s="30">
        <v>514</v>
      </c>
      <c r="B419" s="332">
        <v>415</v>
      </c>
      <c r="C419" s="338" t="s">
        <v>76</v>
      </c>
      <c r="D419" s="337" t="s">
        <v>4083</v>
      </c>
      <c r="E419" s="355" t="s">
        <v>4186</v>
      </c>
      <c r="F419" s="403" t="s">
        <v>2083</v>
      </c>
      <c r="G419" s="355" t="s">
        <v>4131</v>
      </c>
      <c r="H419" s="348" t="s">
        <v>3811</v>
      </c>
    </row>
    <row r="420" spans="1:8" s="336" customFormat="1" x14ac:dyDescent="0.2">
      <c r="A420" s="30">
        <v>515</v>
      </c>
      <c r="B420" s="332">
        <v>416</v>
      </c>
      <c r="C420" s="338" t="s">
        <v>76</v>
      </c>
      <c r="D420" s="337" t="s">
        <v>4083</v>
      </c>
      <c r="E420" s="355" t="s">
        <v>4186</v>
      </c>
      <c r="F420" s="403" t="s">
        <v>1368</v>
      </c>
      <c r="G420" s="355" t="s">
        <v>4132</v>
      </c>
      <c r="H420" s="348" t="s">
        <v>3811</v>
      </c>
    </row>
    <row r="421" spans="1:8" s="336" customFormat="1" x14ac:dyDescent="0.2">
      <c r="A421" s="30">
        <v>516</v>
      </c>
      <c r="B421" s="332">
        <v>417</v>
      </c>
      <c r="C421" s="338" t="s">
        <v>76</v>
      </c>
      <c r="D421" s="337" t="s">
        <v>4083</v>
      </c>
      <c r="E421" s="355" t="s">
        <v>4186</v>
      </c>
      <c r="F421" s="403" t="s">
        <v>2083</v>
      </c>
      <c r="G421" s="355" t="s">
        <v>4133</v>
      </c>
      <c r="H421" s="348" t="s">
        <v>3811</v>
      </c>
    </row>
    <row r="422" spans="1:8" s="336" customFormat="1" x14ac:dyDescent="0.2">
      <c r="A422" s="30">
        <v>517</v>
      </c>
      <c r="B422" s="332">
        <v>418</v>
      </c>
      <c r="C422" s="338" t="s">
        <v>76</v>
      </c>
      <c r="D422" s="337" t="s">
        <v>4083</v>
      </c>
      <c r="E422" s="355" t="s">
        <v>4186</v>
      </c>
      <c r="F422" s="403" t="s">
        <v>161</v>
      </c>
      <c r="G422" s="355" t="s">
        <v>4134</v>
      </c>
      <c r="H422" s="348" t="s">
        <v>3813</v>
      </c>
    </row>
    <row r="423" spans="1:8" s="336" customFormat="1" x14ac:dyDescent="0.2">
      <c r="A423" s="30">
        <v>518</v>
      </c>
      <c r="B423" s="332">
        <v>419</v>
      </c>
      <c r="C423" s="338" t="s">
        <v>76</v>
      </c>
      <c r="D423" s="337" t="s">
        <v>4083</v>
      </c>
      <c r="E423" s="355" t="s">
        <v>4186</v>
      </c>
      <c r="F423" s="403" t="s">
        <v>867</v>
      </c>
      <c r="G423" s="355" t="s">
        <v>4135</v>
      </c>
      <c r="H423" s="348" t="s">
        <v>3812</v>
      </c>
    </row>
    <row r="424" spans="1:8" s="336" customFormat="1" x14ac:dyDescent="0.2">
      <c r="A424" s="30">
        <v>519</v>
      </c>
      <c r="B424" s="332">
        <v>420</v>
      </c>
      <c r="C424" s="338" t="s">
        <v>76</v>
      </c>
      <c r="D424" s="337" t="s">
        <v>4083</v>
      </c>
      <c r="E424" s="355" t="s">
        <v>4186</v>
      </c>
      <c r="F424" s="403" t="s">
        <v>2083</v>
      </c>
      <c r="G424" s="355" t="s">
        <v>4136</v>
      </c>
      <c r="H424" s="348" t="s">
        <v>3811</v>
      </c>
    </row>
    <row r="425" spans="1:8" s="336" customFormat="1" x14ac:dyDescent="0.2">
      <c r="A425" s="30">
        <v>520</v>
      </c>
      <c r="B425" s="332">
        <v>421</v>
      </c>
      <c r="C425" s="338" t="s">
        <v>76</v>
      </c>
      <c r="D425" s="337" t="s">
        <v>4083</v>
      </c>
      <c r="E425" s="355" t="s">
        <v>4186</v>
      </c>
      <c r="F425" s="403" t="s">
        <v>2083</v>
      </c>
      <c r="G425" s="355" t="s">
        <v>4137</v>
      </c>
      <c r="H425" s="348" t="s">
        <v>3811</v>
      </c>
    </row>
    <row r="426" spans="1:8" s="336" customFormat="1" x14ac:dyDescent="0.2">
      <c r="A426" s="30">
        <v>521</v>
      </c>
      <c r="B426" s="332">
        <v>422</v>
      </c>
      <c r="C426" s="338" t="s">
        <v>76</v>
      </c>
      <c r="D426" s="337" t="s">
        <v>4083</v>
      </c>
      <c r="E426" s="355" t="s">
        <v>4186</v>
      </c>
      <c r="F426" s="403" t="s">
        <v>2083</v>
      </c>
      <c r="G426" s="355" t="s">
        <v>4138</v>
      </c>
      <c r="H426" s="348" t="s">
        <v>3811</v>
      </c>
    </row>
    <row r="427" spans="1:8" s="336" customFormat="1" x14ac:dyDescent="0.2">
      <c r="A427" s="30">
        <v>522</v>
      </c>
      <c r="B427" s="332">
        <v>423</v>
      </c>
      <c r="C427" s="338" t="s">
        <v>76</v>
      </c>
      <c r="D427" s="337" t="s">
        <v>4083</v>
      </c>
      <c r="E427" s="355" t="s">
        <v>4186</v>
      </c>
      <c r="F427" s="403" t="s">
        <v>2083</v>
      </c>
      <c r="G427" s="355" t="s">
        <v>4139</v>
      </c>
      <c r="H427" s="348" t="s">
        <v>3811</v>
      </c>
    </row>
    <row r="428" spans="1:8" s="336" customFormat="1" x14ac:dyDescent="0.2">
      <c r="A428" s="30">
        <v>523</v>
      </c>
      <c r="B428" s="332">
        <v>424</v>
      </c>
      <c r="C428" s="338" t="s">
        <v>76</v>
      </c>
      <c r="D428" s="337" t="s">
        <v>4083</v>
      </c>
      <c r="E428" s="355" t="s">
        <v>3658</v>
      </c>
      <c r="F428" s="403" t="s">
        <v>506</v>
      </c>
      <c r="G428" s="355" t="s">
        <v>4140</v>
      </c>
      <c r="H428" s="348" t="s">
        <v>3818</v>
      </c>
    </row>
    <row r="429" spans="1:8" s="336" customFormat="1" x14ac:dyDescent="0.2">
      <c r="A429" s="30">
        <v>524</v>
      </c>
      <c r="B429" s="332">
        <v>425</v>
      </c>
      <c r="C429" s="338" t="s">
        <v>76</v>
      </c>
      <c r="D429" s="337" t="s">
        <v>4083</v>
      </c>
      <c r="E429" s="355" t="s">
        <v>4453</v>
      </c>
      <c r="F429" s="403" t="s">
        <v>217</v>
      </c>
      <c r="G429" s="355" t="s">
        <v>4141</v>
      </c>
      <c r="H429" s="348" t="s">
        <v>3817</v>
      </c>
    </row>
    <row r="430" spans="1:8" s="336" customFormat="1" x14ac:dyDescent="0.2">
      <c r="A430" s="30">
        <v>525</v>
      </c>
      <c r="B430" s="332">
        <v>426</v>
      </c>
      <c r="C430" s="338" t="s">
        <v>76</v>
      </c>
      <c r="D430" s="337" t="s">
        <v>4083</v>
      </c>
      <c r="E430" s="355" t="s">
        <v>4186</v>
      </c>
      <c r="F430" s="403" t="s">
        <v>2083</v>
      </c>
      <c r="G430" s="355" t="s">
        <v>4142</v>
      </c>
      <c r="H430" s="348" t="s">
        <v>3811</v>
      </c>
    </row>
    <row r="431" spans="1:8" s="336" customFormat="1" x14ac:dyDescent="0.2">
      <c r="A431" s="30">
        <v>526</v>
      </c>
      <c r="B431" s="332">
        <v>427</v>
      </c>
      <c r="C431" s="338" t="s">
        <v>76</v>
      </c>
      <c r="D431" s="337" t="s">
        <v>4083</v>
      </c>
      <c r="E431" s="355" t="s">
        <v>4186</v>
      </c>
      <c r="F431" s="403" t="s">
        <v>2083</v>
      </c>
      <c r="G431" s="355" t="s">
        <v>4143</v>
      </c>
      <c r="H431" s="348" t="s">
        <v>3811</v>
      </c>
    </row>
    <row r="432" spans="1:8" s="336" customFormat="1" x14ac:dyDescent="0.2">
      <c r="A432" s="30">
        <v>527</v>
      </c>
      <c r="B432" s="332">
        <v>428</v>
      </c>
      <c r="C432" s="338" t="s">
        <v>76</v>
      </c>
      <c r="D432" s="337" t="s">
        <v>4083</v>
      </c>
      <c r="E432" s="355" t="s">
        <v>4186</v>
      </c>
      <c r="F432" s="403" t="s">
        <v>2083</v>
      </c>
      <c r="G432" s="355" t="s">
        <v>4380</v>
      </c>
      <c r="H432" s="348" t="s">
        <v>3811</v>
      </c>
    </row>
    <row r="433" spans="1:8" s="336" customFormat="1" x14ac:dyDescent="0.2">
      <c r="A433" s="30">
        <v>528</v>
      </c>
      <c r="B433" s="332">
        <v>429</v>
      </c>
      <c r="C433" s="338" t="s">
        <v>76</v>
      </c>
      <c r="D433" s="337" t="s">
        <v>4083</v>
      </c>
      <c r="E433" s="355" t="s">
        <v>4186</v>
      </c>
      <c r="F433" s="403" t="s">
        <v>2083</v>
      </c>
      <c r="G433" s="355" t="s">
        <v>4381</v>
      </c>
      <c r="H433" s="348" t="s">
        <v>3811</v>
      </c>
    </row>
    <row r="434" spans="1:8" s="336" customFormat="1" x14ac:dyDescent="0.2">
      <c r="A434" s="30">
        <v>529</v>
      </c>
      <c r="B434" s="332">
        <v>430</v>
      </c>
      <c r="C434" s="338" t="s">
        <v>76</v>
      </c>
      <c r="D434" s="337" t="s">
        <v>4083</v>
      </c>
      <c r="E434" s="355" t="s">
        <v>4186</v>
      </c>
      <c r="F434" s="403" t="s">
        <v>2083</v>
      </c>
      <c r="G434" s="355" t="s">
        <v>4382</v>
      </c>
      <c r="H434" s="348" t="s">
        <v>3811</v>
      </c>
    </row>
    <row r="435" spans="1:8" s="336" customFormat="1" x14ac:dyDescent="0.2">
      <c r="A435" s="30">
        <v>530</v>
      </c>
      <c r="B435" s="332">
        <v>431</v>
      </c>
      <c r="C435" s="338" t="s">
        <v>76</v>
      </c>
      <c r="D435" s="337" t="s">
        <v>4083</v>
      </c>
      <c r="E435" s="355" t="s">
        <v>4186</v>
      </c>
      <c r="F435" s="403" t="s">
        <v>393</v>
      </c>
      <c r="G435" s="355" t="s">
        <v>4383</v>
      </c>
      <c r="H435" s="348" t="s">
        <v>3812</v>
      </c>
    </row>
    <row r="436" spans="1:8" s="336" customFormat="1" x14ac:dyDescent="0.2">
      <c r="A436" s="30">
        <v>531</v>
      </c>
      <c r="B436" s="332">
        <v>432</v>
      </c>
      <c r="C436" s="338" t="s">
        <v>76</v>
      </c>
      <c r="D436" s="337" t="s">
        <v>4083</v>
      </c>
      <c r="E436" s="355" t="s">
        <v>4186</v>
      </c>
      <c r="F436" s="403" t="s">
        <v>231</v>
      </c>
      <c r="G436" s="355" t="s">
        <v>4384</v>
      </c>
      <c r="H436" s="348" t="s">
        <v>3813</v>
      </c>
    </row>
    <row r="437" spans="1:8" s="336" customFormat="1" x14ac:dyDescent="0.2">
      <c r="A437" s="30">
        <v>532</v>
      </c>
      <c r="B437" s="332">
        <v>433</v>
      </c>
      <c r="C437" s="338" t="s">
        <v>76</v>
      </c>
      <c r="D437" s="337" t="s">
        <v>4083</v>
      </c>
      <c r="E437" s="355" t="s">
        <v>4186</v>
      </c>
      <c r="F437" s="403" t="s">
        <v>64</v>
      </c>
      <c r="G437" s="355" t="s">
        <v>4385</v>
      </c>
      <c r="H437" s="348" t="s">
        <v>3813</v>
      </c>
    </row>
    <row r="438" spans="1:8" s="336" customFormat="1" x14ac:dyDescent="0.2">
      <c r="A438" s="30">
        <v>533</v>
      </c>
      <c r="B438" s="332">
        <v>434</v>
      </c>
      <c r="C438" s="338" t="s">
        <v>76</v>
      </c>
      <c r="D438" s="337" t="s">
        <v>4083</v>
      </c>
      <c r="E438" s="355" t="s">
        <v>4453</v>
      </c>
      <c r="F438" s="403" t="s">
        <v>395</v>
      </c>
      <c r="G438" s="355" t="s">
        <v>4386</v>
      </c>
      <c r="H438" s="348" t="s">
        <v>3815</v>
      </c>
    </row>
    <row r="439" spans="1:8" s="336" customFormat="1" x14ac:dyDescent="0.2">
      <c r="A439" s="30">
        <v>534</v>
      </c>
      <c r="B439" s="332">
        <v>435</v>
      </c>
      <c r="C439" s="338" t="s">
        <v>76</v>
      </c>
      <c r="D439" s="337" t="s">
        <v>4083</v>
      </c>
      <c r="E439" s="355" t="s">
        <v>4186</v>
      </c>
      <c r="F439" s="398" t="s">
        <v>544</v>
      </c>
      <c r="G439" s="355" t="s">
        <v>4387</v>
      </c>
      <c r="H439" s="348" t="s">
        <v>3813</v>
      </c>
    </row>
    <row r="440" spans="1:8" s="336" customFormat="1" x14ac:dyDescent="0.2">
      <c r="A440" s="30">
        <v>535</v>
      </c>
      <c r="B440" s="332">
        <v>436</v>
      </c>
      <c r="C440" s="338" t="s">
        <v>76</v>
      </c>
      <c r="D440" s="337" t="s">
        <v>4083</v>
      </c>
      <c r="E440" s="355" t="s">
        <v>4186</v>
      </c>
      <c r="F440" s="403" t="s">
        <v>2083</v>
      </c>
      <c r="G440" s="355" t="s">
        <v>4388</v>
      </c>
      <c r="H440" s="348" t="s">
        <v>3811</v>
      </c>
    </row>
    <row r="441" spans="1:8" s="336" customFormat="1" x14ac:dyDescent="0.2">
      <c r="A441" s="30">
        <v>536</v>
      </c>
      <c r="B441" s="332">
        <v>437</v>
      </c>
      <c r="C441" s="338" t="s">
        <v>76</v>
      </c>
      <c r="D441" s="337" t="s">
        <v>4083</v>
      </c>
      <c r="E441" s="355" t="s">
        <v>4186</v>
      </c>
      <c r="F441" s="403" t="s">
        <v>341</v>
      </c>
      <c r="G441" s="355" t="s">
        <v>4389</v>
      </c>
      <c r="H441" s="348" t="s">
        <v>3814</v>
      </c>
    </row>
    <row r="442" spans="1:8" s="336" customFormat="1" x14ac:dyDescent="0.2">
      <c r="A442" s="30">
        <v>537</v>
      </c>
      <c r="B442" s="332">
        <v>438</v>
      </c>
      <c r="C442" s="338" t="s">
        <v>76</v>
      </c>
      <c r="D442" s="337" t="s">
        <v>4083</v>
      </c>
      <c r="E442" s="355" t="s">
        <v>4186</v>
      </c>
      <c r="F442" s="403" t="s">
        <v>161</v>
      </c>
      <c r="G442" s="355" t="s">
        <v>4390</v>
      </c>
      <c r="H442" s="348" t="s">
        <v>3813</v>
      </c>
    </row>
    <row r="443" spans="1:8" s="336" customFormat="1" x14ac:dyDescent="0.2">
      <c r="A443" s="30">
        <v>538</v>
      </c>
      <c r="B443" s="332">
        <v>439</v>
      </c>
      <c r="C443" s="338" t="s">
        <v>76</v>
      </c>
      <c r="D443" s="337" t="s">
        <v>4083</v>
      </c>
      <c r="E443" s="355" t="s">
        <v>4453</v>
      </c>
      <c r="F443" s="403" t="s">
        <v>3505</v>
      </c>
      <c r="G443" s="355" t="s">
        <v>4391</v>
      </c>
      <c r="H443" s="348" t="s">
        <v>3813</v>
      </c>
    </row>
    <row r="444" spans="1:8" s="336" customFormat="1" x14ac:dyDescent="0.2">
      <c r="A444" s="30">
        <v>539</v>
      </c>
      <c r="B444" s="332">
        <v>440</v>
      </c>
      <c r="C444" s="338" t="s">
        <v>76</v>
      </c>
      <c r="D444" s="337" t="s">
        <v>4083</v>
      </c>
      <c r="E444" s="355" t="s">
        <v>4471</v>
      </c>
      <c r="F444" s="398" t="s">
        <v>4964</v>
      </c>
      <c r="G444" s="355" t="s">
        <v>4392</v>
      </c>
      <c r="H444" s="348" t="s">
        <v>3816</v>
      </c>
    </row>
    <row r="445" spans="1:8" s="336" customFormat="1" x14ac:dyDescent="0.2">
      <c r="A445" s="30">
        <v>540</v>
      </c>
      <c r="B445" s="332">
        <v>441</v>
      </c>
      <c r="C445" s="338" t="s">
        <v>76</v>
      </c>
      <c r="D445" s="337" t="s">
        <v>4019</v>
      </c>
      <c r="E445" s="355" t="s">
        <v>4186</v>
      </c>
      <c r="F445" s="403" t="s">
        <v>2083</v>
      </c>
      <c r="G445" s="355" t="s">
        <v>4144</v>
      </c>
      <c r="H445" s="348" t="s">
        <v>3811</v>
      </c>
    </row>
    <row r="446" spans="1:8" s="336" customFormat="1" x14ac:dyDescent="0.2">
      <c r="A446" s="30">
        <v>541</v>
      </c>
      <c r="B446" s="332">
        <v>442</v>
      </c>
      <c r="C446" s="338" t="s">
        <v>76</v>
      </c>
      <c r="D446" s="337" t="s">
        <v>4019</v>
      </c>
      <c r="E446" s="355" t="s">
        <v>4186</v>
      </c>
      <c r="F446" s="403" t="s">
        <v>341</v>
      </c>
      <c r="G446" s="355" t="s">
        <v>4145</v>
      </c>
      <c r="H446" s="348" t="s">
        <v>3814</v>
      </c>
    </row>
    <row r="447" spans="1:8" s="336" customFormat="1" x14ac:dyDescent="0.2">
      <c r="A447" s="30">
        <v>542</v>
      </c>
      <c r="B447" s="332">
        <v>443</v>
      </c>
      <c r="C447" s="338" t="s">
        <v>76</v>
      </c>
      <c r="D447" s="337" t="s">
        <v>4019</v>
      </c>
      <c r="E447" s="355" t="s">
        <v>4186</v>
      </c>
      <c r="F447" s="403" t="s">
        <v>64</v>
      </c>
      <c r="G447" s="355" t="s">
        <v>4146</v>
      </c>
      <c r="H447" s="348" t="s">
        <v>3813</v>
      </c>
    </row>
    <row r="448" spans="1:8" s="336" customFormat="1" x14ac:dyDescent="0.2">
      <c r="A448" s="30">
        <v>543</v>
      </c>
      <c r="B448" s="332">
        <v>444</v>
      </c>
      <c r="C448" s="338" t="s">
        <v>76</v>
      </c>
      <c r="D448" s="337" t="s">
        <v>4019</v>
      </c>
      <c r="E448" s="355" t="s">
        <v>4471</v>
      </c>
      <c r="F448" s="398" t="s">
        <v>4964</v>
      </c>
      <c r="G448" s="355" t="s">
        <v>4147</v>
      </c>
      <c r="H448" s="348" t="s">
        <v>3816</v>
      </c>
    </row>
    <row r="449" spans="1:8" s="336" customFormat="1" x14ac:dyDescent="0.2">
      <c r="A449" s="30">
        <v>544</v>
      </c>
      <c r="B449" s="332">
        <v>445</v>
      </c>
      <c r="C449" s="338" t="s">
        <v>76</v>
      </c>
      <c r="D449" s="337" t="s">
        <v>4019</v>
      </c>
      <c r="E449" s="355" t="s">
        <v>4453</v>
      </c>
      <c r="F449" s="403" t="s">
        <v>395</v>
      </c>
      <c r="G449" s="355" t="s">
        <v>4148</v>
      </c>
      <c r="H449" s="348" t="s">
        <v>3815</v>
      </c>
    </row>
    <row r="450" spans="1:8" s="336" customFormat="1" x14ac:dyDescent="0.2">
      <c r="A450" s="30">
        <v>545</v>
      </c>
      <c r="B450" s="332">
        <v>446</v>
      </c>
      <c r="C450" s="338" t="s">
        <v>76</v>
      </c>
      <c r="D450" s="337" t="s">
        <v>4019</v>
      </c>
      <c r="E450" s="355" t="s">
        <v>4186</v>
      </c>
      <c r="F450" s="398" t="s">
        <v>544</v>
      </c>
      <c r="G450" s="355" t="s">
        <v>4149</v>
      </c>
      <c r="H450" s="348" t="s">
        <v>3813</v>
      </c>
    </row>
    <row r="451" spans="1:8" s="336" customFormat="1" x14ac:dyDescent="0.2">
      <c r="A451" s="30">
        <v>546</v>
      </c>
      <c r="B451" s="332">
        <v>447</v>
      </c>
      <c r="C451" s="338" t="s">
        <v>76</v>
      </c>
      <c r="D451" s="337" t="s">
        <v>4019</v>
      </c>
      <c r="E451" s="355" t="s">
        <v>4186</v>
      </c>
      <c r="F451" s="403" t="s">
        <v>1368</v>
      </c>
      <c r="G451" s="355" t="s">
        <v>4150</v>
      </c>
      <c r="H451" s="348" t="s">
        <v>3811</v>
      </c>
    </row>
    <row r="452" spans="1:8" s="336" customFormat="1" x14ac:dyDescent="0.2">
      <c r="A452" s="30">
        <v>547</v>
      </c>
      <c r="B452" s="332">
        <v>448</v>
      </c>
      <c r="C452" s="338" t="s">
        <v>76</v>
      </c>
      <c r="D452" s="337" t="s">
        <v>4019</v>
      </c>
      <c r="E452" s="355" t="s">
        <v>4453</v>
      </c>
      <c r="F452" s="403" t="s">
        <v>4935</v>
      </c>
      <c r="G452" s="355" t="s">
        <v>4151</v>
      </c>
      <c r="H452" s="348" t="s">
        <v>3817</v>
      </c>
    </row>
    <row r="453" spans="1:8" s="336" customFormat="1" x14ac:dyDescent="0.2">
      <c r="A453" s="30">
        <v>548</v>
      </c>
      <c r="B453" s="332">
        <v>449</v>
      </c>
      <c r="C453" s="338" t="s">
        <v>76</v>
      </c>
      <c r="D453" s="337" t="s">
        <v>4019</v>
      </c>
      <c r="E453" s="355" t="s">
        <v>4186</v>
      </c>
      <c r="F453" s="403" t="s">
        <v>2083</v>
      </c>
      <c r="G453" s="355" t="s">
        <v>4152</v>
      </c>
      <c r="H453" s="348" t="s">
        <v>3811</v>
      </c>
    </row>
    <row r="454" spans="1:8" s="336" customFormat="1" x14ac:dyDescent="0.2">
      <c r="A454" s="30">
        <v>549</v>
      </c>
      <c r="B454" s="332">
        <v>450</v>
      </c>
      <c r="C454" s="338" t="s">
        <v>76</v>
      </c>
      <c r="D454" s="337" t="s">
        <v>4019</v>
      </c>
      <c r="E454" s="355" t="s">
        <v>4186</v>
      </c>
      <c r="F454" s="403" t="s">
        <v>231</v>
      </c>
      <c r="G454" s="355" t="s">
        <v>4153</v>
      </c>
      <c r="H454" s="348" t="s">
        <v>3814</v>
      </c>
    </row>
    <row r="455" spans="1:8" s="336" customFormat="1" x14ac:dyDescent="0.2">
      <c r="A455" s="30">
        <v>550</v>
      </c>
      <c r="B455" s="332">
        <v>451</v>
      </c>
      <c r="C455" s="338" t="s">
        <v>76</v>
      </c>
      <c r="D455" s="337" t="s">
        <v>4019</v>
      </c>
      <c r="E455" s="355" t="s">
        <v>4453</v>
      </c>
      <c r="F455" s="403" t="s">
        <v>129</v>
      </c>
      <c r="G455" s="355" t="s">
        <v>4154</v>
      </c>
      <c r="H455" s="348" t="s">
        <v>3815</v>
      </c>
    </row>
    <row r="456" spans="1:8" s="336" customFormat="1" x14ac:dyDescent="0.2">
      <c r="A456" s="30">
        <v>551</v>
      </c>
      <c r="B456" s="332">
        <v>452</v>
      </c>
      <c r="C456" s="338" t="s">
        <v>76</v>
      </c>
      <c r="D456" s="337" t="s">
        <v>4019</v>
      </c>
      <c r="E456" s="355" t="s">
        <v>3962</v>
      </c>
      <c r="F456" s="403" t="s">
        <v>502</v>
      </c>
      <c r="G456" s="355" t="s">
        <v>4155</v>
      </c>
      <c r="H456" s="348" t="s">
        <v>3819</v>
      </c>
    </row>
    <row r="457" spans="1:8" s="336" customFormat="1" x14ac:dyDescent="0.2">
      <c r="A457" s="30">
        <v>552</v>
      </c>
      <c r="B457" s="332">
        <v>453</v>
      </c>
      <c r="C457" s="338" t="s">
        <v>76</v>
      </c>
      <c r="D457" s="337" t="s">
        <v>4019</v>
      </c>
      <c r="E457" s="355" t="s">
        <v>3962</v>
      </c>
      <c r="F457" s="403" t="s">
        <v>63</v>
      </c>
      <c r="G457" s="355" t="s">
        <v>4156</v>
      </c>
      <c r="H457" s="348" t="s">
        <v>3819</v>
      </c>
    </row>
    <row r="458" spans="1:8" s="336" customFormat="1" x14ac:dyDescent="0.2">
      <c r="A458" s="30">
        <v>553</v>
      </c>
      <c r="B458" s="332">
        <v>454</v>
      </c>
      <c r="C458" s="338" t="s">
        <v>76</v>
      </c>
      <c r="D458" s="337" t="s">
        <v>4019</v>
      </c>
      <c r="E458" s="355" t="s">
        <v>4453</v>
      </c>
      <c r="F458" s="403" t="s">
        <v>3505</v>
      </c>
      <c r="G458" s="355" t="s">
        <v>4157</v>
      </c>
      <c r="H458" s="348" t="s">
        <v>3815</v>
      </c>
    </row>
    <row r="459" spans="1:8" s="336" customFormat="1" x14ac:dyDescent="0.2">
      <c r="A459" s="30">
        <v>554</v>
      </c>
      <c r="B459" s="332">
        <v>455</v>
      </c>
      <c r="C459" s="338" t="s">
        <v>76</v>
      </c>
      <c r="D459" s="337" t="s">
        <v>4019</v>
      </c>
      <c r="E459" s="355" t="s">
        <v>4186</v>
      </c>
      <c r="F459" s="403" t="s">
        <v>1</v>
      </c>
      <c r="G459" s="355" t="s">
        <v>4158</v>
      </c>
      <c r="H459" s="348" t="s">
        <v>3811</v>
      </c>
    </row>
    <row r="460" spans="1:8" s="336" customFormat="1" x14ac:dyDescent="0.2">
      <c r="A460" s="30">
        <v>555</v>
      </c>
      <c r="B460" s="332">
        <v>456</v>
      </c>
      <c r="C460" s="338" t="s">
        <v>76</v>
      </c>
      <c r="D460" s="337" t="s">
        <v>4019</v>
      </c>
      <c r="E460" s="355" t="s">
        <v>4186</v>
      </c>
      <c r="F460" s="403" t="s">
        <v>2083</v>
      </c>
      <c r="G460" s="355" t="s">
        <v>4159</v>
      </c>
      <c r="H460" s="348" t="s">
        <v>3811</v>
      </c>
    </row>
    <row r="461" spans="1:8" s="336" customFormat="1" x14ac:dyDescent="0.2">
      <c r="A461" s="30">
        <v>556</v>
      </c>
      <c r="B461" s="332">
        <v>457</v>
      </c>
      <c r="C461" s="338" t="s">
        <v>76</v>
      </c>
      <c r="D461" s="337" t="s">
        <v>4019</v>
      </c>
      <c r="E461" s="355" t="s">
        <v>4453</v>
      </c>
      <c r="F461" s="403" t="s">
        <v>217</v>
      </c>
      <c r="G461" s="355" t="s">
        <v>4160</v>
      </c>
      <c r="H461" s="348" t="s">
        <v>3817</v>
      </c>
    </row>
    <row r="462" spans="1:8" s="336" customFormat="1" x14ac:dyDescent="0.2">
      <c r="A462" s="30">
        <v>557</v>
      </c>
      <c r="B462" s="332">
        <v>458</v>
      </c>
      <c r="C462" s="338" t="s">
        <v>76</v>
      </c>
      <c r="D462" s="337" t="s">
        <v>4019</v>
      </c>
      <c r="E462" s="355" t="s">
        <v>4453</v>
      </c>
      <c r="F462" s="403" t="s">
        <v>3907</v>
      </c>
      <c r="G462" s="355" t="s">
        <v>4161</v>
      </c>
      <c r="H462" s="348" t="s">
        <v>3817</v>
      </c>
    </row>
    <row r="463" spans="1:8" s="336" customFormat="1" x14ac:dyDescent="0.2">
      <c r="A463" s="30">
        <v>558</v>
      </c>
      <c r="B463" s="332">
        <v>459</v>
      </c>
      <c r="C463" s="338" t="s">
        <v>76</v>
      </c>
      <c r="D463" s="337" t="s">
        <v>4019</v>
      </c>
      <c r="E463" s="355" t="s">
        <v>3658</v>
      </c>
      <c r="F463" s="403" t="s">
        <v>506</v>
      </c>
      <c r="G463" s="355" t="s">
        <v>4162</v>
      </c>
      <c r="H463" s="348" t="s">
        <v>3818</v>
      </c>
    </row>
    <row r="464" spans="1:8" s="336" customFormat="1" x14ac:dyDescent="0.2">
      <c r="A464" s="30">
        <v>559</v>
      </c>
      <c r="B464" s="332">
        <v>460</v>
      </c>
      <c r="C464" s="338" t="s">
        <v>76</v>
      </c>
      <c r="D464" s="337" t="s">
        <v>4019</v>
      </c>
      <c r="E464" s="355" t="s">
        <v>3962</v>
      </c>
      <c r="F464" s="403" t="s">
        <v>3926</v>
      </c>
      <c r="G464" s="355" t="s">
        <v>4163</v>
      </c>
      <c r="H464" s="348" t="s">
        <v>3819</v>
      </c>
    </row>
    <row r="465" spans="1:8" s="336" customFormat="1" x14ac:dyDescent="0.2">
      <c r="A465" s="30">
        <v>560</v>
      </c>
      <c r="B465" s="332">
        <v>461</v>
      </c>
      <c r="C465" s="338" t="s">
        <v>76</v>
      </c>
      <c r="D465" s="337" t="s">
        <v>4019</v>
      </c>
      <c r="E465" s="355" t="s">
        <v>4453</v>
      </c>
      <c r="F465" s="403" t="s">
        <v>129</v>
      </c>
      <c r="G465" s="355" t="s">
        <v>4164</v>
      </c>
      <c r="H465" s="348" t="s">
        <v>3815</v>
      </c>
    </row>
    <row r="466" spans="1:8" s="336" customFormat="1" x14ac:dyDescent="0.2">
      <c r="A466" s="30">
        <v>561</v>
      </c>
      <c r="B466" s="332">
        <v>462</v>
      </c>
      <c r="C466" s="338" t="s">
        <v>76</v>
      </c>
      <c r="D466" s="337" t="s">
        <v>4019</v>
      </c>
      <c r="E466" s="355" t="s">
        <v>4453</v>
      </c>
      <c r="F466" s="403" t="s">
        <v>3505</v>
      </c>
      <c r="G466" s="355" t="s">
        <v>4165</v>
      </c>
      <c r="H466" s="348" t="s">
        <v>3815</v>
      </c>
    </row>
    <row r="467" spans="1:8" s="336" customFormat="1" x14ac:dyDescent="0.2">
      <c r="A467" s="30">
        <v>562</v>
      </c>
      <c r="B467" s="332">
        <v>463</v>
      </c>
      <c r="C467" s="338" t="s">
        <v>76</v>
      </c>
      <c r="D467" s="337" t="s">
        <v>4019</v>
      </c>
      <c r="E467" s="355" t="s">
        <v>4186</v>
      </c>
      <c r="F467" s="403" t="s">
        <v>64</v>
      </c>
      <c r="G467" s="355" t="s">
        <v>4166</v>
      </c>
      <c r="H467" s="348" t="s">
        <v>3813</v>
      </c>
    </row>
    <row r="468" spans="1:8" s="336" customFormat="1" x14ac:dyDescent="0.2">
      <c r="A468" s="30">
        <v>563</v>
      </c>
      <c r="B468" s="332">
        <v>464</v>
      </c>
      <c r="C468" s="338" t="s">
        <v>76</v>
      </c>
      <c r="D468" s="337" t="s">
        <v>4019</v>
      </c>
      <c r="E468" s="355" t="s">
        <v>4186</v>
      </c>
      <c r="F468" s="403" t="s">
        <v>341</v>
      </c>
      <c r="G468" s="355" t="s">
        <v>4167</v>
      </c>
      <c r="H468" s="348" t="s">
        <v>3814</v>
      </c>
    </row>
    <row r="469" spans="1:8" s="336" customFormat="1" x14ac:dyDescent="0.2">
      <c r="A469" s="30">
        <v>564</v>
      </c>
      <c r="B469" s="332">
        <v>465</v>
      </c>
      <c r="C469" s="338" t="s">
        <v>76</v>
      </c>
      <c r="D469" s="337" t="s">
        <v>4019</v>
      </c>
      <c r="E469" s="355" t="s">
        <v>4186</v>
      </c>
      <c r="F469" s="403" t="s">
        <v>341</v>
      </c>
      <c r="G469" s="355" t="s">
        <v>4168</v>
      </c>
      <c r="H469" s="348" t="s">
        <v>3814</v>
      </c>
    </row>
    <row r="470" spans="1:8" s="336" customFormat="1" x14ac:dyDescent="0.2">
      <c r="A470" s="30">
        <v>565</v>
      </c>
      <c r="B470" s="332">
        <v>466</v>
      </c>
      <c r="C470" s="338" t="s">
        <v>76</v>
      </c>
      <c r="D470" s="337" t="s">
        <v>4019</v>
      </c>
      <c r="E470" s="355" t="s">
        <v>4186</v>
      </c>
      <c r="F470" s="403" t="s">
        <v>4960</v>
      </c>
      <c r="G470" s="355" t="s">
        <v>4169</v>
      </c>
      <c r="H470" s="348" t="s">
        <v>3814</v>
      </c>
    </row>
    <row r="471" spans="1:8" s="336" customFormat="1" x14ac:dyDescent="0.2">
      <c r="A471" s="30">
        <v>566</v>
      </c>
      <c r="B471" s="332">
        <v>467</v>
      </c>
      <c r="C471" s="338" t="s">
        <v>76</v>
      </c>
      <c r="D471" s="337" t="s">
        <v>4019</v>
      </c>
      <c r="E471" s="355" t="s">
        <v>4186</v>
      </c>
      <c r="F471" s="403" t="s">
        <v>231</v>
      </c>
      <c r="G471" s="355" t="s">
        <v>4170</v>
      </c>
      <c r="H471" s="348" t="s">
        <v>3814</v>
      </c>
    </row>
    <row r="472" spans="1:8" s="336" customFormat="1" x14ac:dyDescent="0.2">
      <c r="A472" s="30">
        <v>567</v>
      </c>
      <c r="B472" s="332">
        <v>468</v>
      </c>
      <c r="C472" s="338" t="s">
        <v>76</v>
      </c>
      <c r="D472" s="337" t="s">
        <v>4019</v>
      </c>
      <c r="E472" s="355" t="s">
        <v>3962</v>
      </c>
      <c r="F472" s="403" t="s">
        <v>63</v>
      </c>
      <c r="G472" s="355" t="s">
        <v>4171</v>
      </c>
      <c r="H472" s="348" t="s">
        <v>3819</v>
      </c>
    </row>
    <row r="473" spans="1:8" s="336" customFormat="1" x14ac:dyDescent="0.2">
      <c r="A473" s="30">
        <v>568</v>
      </c>
      <c r="B473" s="332">
        <v>469</v>
      </c>
      <c r="C473" s="338" t="s">
        <v>76</v>
      </c>
      <c r="D473" s="337" t="s">
        <v>4019</v>
      </c>
      <c r="E473" s="355" t="s">
        <v>4186</v>
      </c>
      <c r="F473" s="403" t="s">
        <v>1</v>
      </c>
      <c r="G473" s="355" t="s">
        <v>4172</v>
      </c>
      <c r="H473" s="348" t="s">
        <v>3811</v>
      </c>
    </row>
    <row r="474" spans="1:8" s="336" customFormat="1" x14ac:dyDescent="0.2">
      <c r="A474" s="30">
        <v>569</v>
      </c>
      <c r="B474" s="332">
        <v>470</v>
      </c>
      <c r="C474" s="338" t="s">
        <v>76</v>
      </c>
      <c r="D474" s="337" t="s">
        <v>4019</v>
      </c>
      <c r="E474" s="355" t="s">
        <v>4173</v>
      </c>
      <c r="F474" s="403" t="s">
        <v>4174</v>
      </c>
      <c r="G474" s="355" t="s">
        <v>4175</v>
      </c>
      <c r="H474" s="348" t="s">
        <v>3815</v>
      </c>
    </row>
    <row r="475" spans="1:8" s="336" customFormat="1" x14ac:dyDescent="0.2">
      <c r="A475" s="30">
        <v>570</v>
      </c>
      <c r="B475" s="332">
        <v>471</v>
      </c>
      <c r="C475" s="338" t="s">
        <v>76</v>
      </c>
      <c r="D475" s="337" t="s">
        <v>4019</v>
      </c>
      <c r="E475" s="355" t="s">
        <v>4453</v>
      </c>
      <c r="F475" s="403" t="s">
        <v>3505</v>
      </c>
      <c r="G475" s="355" t="s">
        <v>4176</v>
      </c>
      <c r="H475" s="348" t="s">
        <v>3815</v>
      </c>
    </row>
    <row r="476" spans="1:8" s="336" customFormat="1" x14ac:dyDescent="0.2">
      <c r="A476" s="30">
        <v>571</v>
      </c>
      <c r="B476" s="332">
        <v>472</v>
      </c>
      <c r="C476" s="338" t="s">
        <v>76</v>
      </c>
      <c r="D476" s="337" t="s">
        <v>4019</v>
      </c>
      <c r="E476" s="355" t="s">
        <v>4453</v>
      </c>
      <c r="F476" s="403" t="s">
        <v>217</v>
      </c>
      <c r="G476" s="355" t="s">
        <v>4177</v>
      </c>
      <c r="H476" s="348" t="s">
        <v>3817</v>
      </c>
    </row>
    <row r="477" spans="1:8" s="336" customFormat="1" x14ac:dyDescent="0.2">
      <c r="A477" s="30">
        <v>572</v>
      </c>
      <c r="B477" s="332">
        <v>473</v>
      </c>
      <c r="C477" s="338" t="s">
        <v>76</v>
      </c>
      <c r="D477" s="337" t="s">
        <v>4019</v>
      </c>
      <c r="E477" s="355" t="s">
        <v>3962</v>
      </c>
      <c r="F477" s="403" t="s">
        <v>3926</v>
      </c>
      <c r="G477" s="355" t="s">
        <v>4178</v>
      </c>
      <c r="H477" s="348" t="s">
        <v>3819</v>
      </c>
    </row>
    <row r="478" spans="1:8" s="336" customFormat="1" x14ac:dyDescent="0.2">
      <c r="A478" s="30">
        <v>573</v>
      </c>
      <c r="B478" s="332">
        <v>474</v>
      </c>
      <c r="C478" s="338" t="s">
        <v>76</v>
      </c>
      <c r="D478" s="337" t="s">
        <v>4019</v>
      </c>
      <c r="E478" s="355" t="s">
        <v>4453</v>
      </c>
      <c r="F478" s="403" t="s">
        <v>217</v>
      </c>
      <c r="G478" s="355" t="s">
        <v>4179</v>
      </c>
      <c r="H478" s="348" t="s">
        <v>3817</v>
      </c>
    </row>
    <row r="479" spans="1:8" s="336" customFormat="1" x14ac:dyDescent="0.2">
      <c r="A479" s="30">
        <v>574</v>
      </c>
      <c r="B479" s="332">
        <v>475</v>
      </c>
      <c r="C479" s="338" t="s">
        <v>76</v>
      </c>
      <c r="D479" s="337" t="s">
        <v>4019</v>
      </c>
      <c r="E479" s="355" t="s">
        <v>4453</v>
      </c>
      <c r="F479" s="399" t="s">
        <v>4934</v>
      </c>
      <c r="G479" s="355" t="s">
        <v>4180</v>
      </c>
      <c r="H479" s="348" t="s">
        <v>3815</v>
      </c>
    </row>
    <row r="480" spans="1:8" s="336" customFormat="1" x14ac:dyDescent="0.2">
      <c r="A480" s="30">
        <v>575</v>
      </c>
      <c r="B480" s="332">
        <v>476</v>
      </c>
      <c r="C480" s="338" t="s">
        <v>76</v>
      </c>
      <c r="D480" s="337" t="s">
        <v>4019</v>
      </c>
      <c r="E480" s="355" t="s">
        <v>3962</v>
      </c>
      <c r="F480" s="403" t="s">
        <v>4526</v>
      </c>
      <c r="G480" s="355" t="s">
        <v>4181</v>
      </c>
      <c r="H480" s="348" t="s">
        <v>3817</v>
      </c>
    </row>
    <row r="481" spans="1:8" s="336" customFormat="1" x14ac:dyDescent="0.2">
      <c r="A481" s="30">
        <v>576</v>
      </c>
      <c r="B481" s="332">
        <v>477</v>
      </c>
      <c r="C481" s="338" t="s">
        <v>76</v>
      </c>
      <c r="D481" s="337" t="s">
        <v>4019</v>
      </c>
      <c r="E481" s="346" t="s">
        <v>4962</v>
      </c>
      <c r="F481" s="403" t="s">
        <v>4955</v>
      </c>
      <c r="G481" s="355" t="s">
        <v>4182</v>
      </c>
      <c r="H481" s="348" t="s">
        <v>3816</v>
      </c>
    </row>
    <row r="482" spans="1:8" s="336" customFormat="1" x14ac:dyDescent="0.2">
      <c r="A482" s="30">
        <v>577</v>
      </c>
      <c r="B482" s="332">
        <v>478</v>
      </c>
      <c r="C482" s="338" t="s">
        <v>76</v>
      </c>
      <c r="D482" s="337" t="s">
        <v>4019</v>
      </c>
      <c r="E482" s="346" t="s">
        <v>4962</v>
      </c>
      <c r="F482" s="403" t="s">
        <v>4955</v>
      </c>
      <c r="G482" s="355" t="s">
        <v>4183</v>
      </c>
      <c r="H482" s="348" t="s">
        <v>3816</v>
      </c>
    </row>
    <row r="483" spans="1:8" s="336" customFormat="1" x14ac:dyDescent="0.2">
      <c r="A483" s="30">
        <v>578</v>
      </c>
      <c r="B483" s="332">
        <v>479</v>
      </c>
      <c r="C483" s="338" t="s">
        <v>76</v>
      </c>
      <c r="D483" s="337" t="s">
        <v>4019</v>
      </c>
      <c r="E483" s="355" t="s">
        <v>4453</v>
      </c>
      <c r="F483" s="403" t="s">
        <v>395</v>
      </c>
      <c r="G483" s="355" t="s">
        <v>4184</v>
      </c>
      <c r="H483" s="348" t="s">
        <v>3815</v>
      </c>
    </row>
    <row r="484" spans="1:8" s="336" customFormat="1" x14ac:dyDescent="0.2">
      <c r="A484" s="30">
        <v>579</v>
      </c>
      <c r="B484" s="332">
        <v>480</v>
      </c>
      <c r="C484" s="338" t="s">
        <v>76</v>
      </c>
      <c r="D484" s="337" t="s">
        <v>4019</v>
      </c>
      <c r="E484" s="355" t="s">
        <v>4173</v>
      </c>
      <c r="F484" s="403" t="s">
        <v>4173</v>
      </c>
      <c r="G484" s="355" t="s">
        <v>4185</v>
      </c>
      <c r="H484" s="348" t="s">
        <v>3815</v>
      </c>
    </row>
    <row r="485" spans="1:8" s="336" customFormat="1" x14ac:dyDescent="0.2">
      <c r="A485" s="30">
        <v>580</v>
      </c>
      <c r="B485" s="332">
        <v>481</v>
      </c>
      <c r="C485" s="338" t="s">
        <v>76</v>
      </c>
      <c r="D485" s="337" t="s">
        <v>4019</v>
      </c>
      <c r="E485" s="355" t="s">
        <v>4186</v>
      </c>
      <c r="F485" s="403" t="s">
        <v>161</v>
      </c>
      <c r="G485" s="355" t="s">
        <v>4187</v>
      </c>
      <c r="H485" s="348" t="s">
        <v>3813</v>
      </c>
    </row>
    <row r="486" spans="1:8" s="336" customFormat="1" x14ac:dyDescent="0.2">
      <c r="A486" s="30">
        <v>581</v>
      </c>
      <c r="B486" s="332">
        <v>482</v>
      </c>
      <c r="C486" s="338" t="s">
        <v>76</v>
      </c>
      <c r="D486" s="337" t="s">
        <v>4019</v>
      </c>
      <c r="E486" s="355" t="s">
        <v>4186</v>
      </c>
      <c r="F486" s="403" t="s">
        <v>4188</v>
      </c>
      <c r="G486" s="355" t="s">
        <v>4189</v>
      </c>
      <c r="H486" s="348" t="s">
        <v>3814</v>
      </c>
    </row>
    <row r="487" spans="1:8" s="336" customFormat="1" x14ac:dyDescent="0.2">
      <c r="A487" s="30">
        <v>582</v>
      </c>
      <c r="B487" s="332">
        <v>483</v>
      </c>
      <c r="C487" s="338" t="s">
        <v>76</v>
      </c>
      <c r="D487" s="337" t="s">
        <v>4019</v>
      </c>
      <c r="E487" s="355" t="s">
        <v>4453</v>
      </c>
      <c r="F487" s="403" t="s">
        <v>3505</v>
      </c>
      <c r="G487" s="355" t="s">
        <v>4190</v>
      </c>
      <c r="H487" s="348" t="s">
        <v>3815</v>
      </c>
    </row>
    <row r="488" spans="1:8" s="336" customFormat="1" x14ac:dyDescent="0.2">
      <c r="A488" s="30">
        <v>583</v>
      </c>
      <c r="B488" s="332">
        <v>484</v>
      </c>
      <c r="C488" s="338" t="s">
        <v>76</v>
      </c>
      <c r="D488" s="337" t="s">
        <v>4019</v>
      </c>
      <c r="E488" s="355" t="s">
        <v>4186</v>
      </c>
      <c r="F488" s="403" t="s">
        <v>731</v>
      </c>
      <c r="G488" s="355" t="s">
        <v>4191</v>
      </c>
      <c r="H488" s="348" t="s">
        <v>3814</v>
      </c>
    </row>
    <row r="489" spans="1:8" s="336" customFormat="1" x14ac:dyDescent="0.2">
      <c r="A489" s="30">
        <v>584</v>
      </c>
      <c r="B489" s="332">
        <v>485</v>
      </c>
      <c r="C489" s="338" t="s">
        <v>76</v>
      </c>
      <c r="D489" s="337" t="s">
        <v>4019</v>
      </c>
      <c r="E489" s="355" t="s">
        <v>4186</v>
      </c>
      <c r="F489" s="403" t="s">
        <v>393</v>
      </c>
      <c r="G489" s="355" t="s">
        <v>4192</v>
      </c>
      <c r="H489" s="348" t="s">
        <v>3812</v>
      </c>
    </row>
    <row r="490" spans="1:8" s="336" customFormat="1" x14ac:dyDescent="0.2">
      <c r="A490" s="30">
        <v>585</v>
      </c>
      <c r="B490" s="332">
        <v>486</v>
      </c>
      <c r="C490" s="338" t="s">
        <v>76</v>
      </c>
      <c r="D490" s="337" t="s">
        <v>4019</v>
      </c>
      <c r="E490" s="346" t="s">
        <v>4962</v>
      </c>
      <c r="F490" s="403" t="s">
        <v>4193</v>
      </c>
      <c r="G490" s="355" t="s">
        <v>4194</v>
      </c>
      <c r="H490" s="348" t="s">
        <v>3816</v>
      </c>
    </row>
    <row r="491" spans="1:8" s="336" customFormat="1" x14ac:dyDescent="0.2">
      <c r="A491" s="30">
        <v>586</v>
      </c>
      <c r="B491" s="332">
        <v>487</v>
      </c>
      <c r="C491" s="338" t="s">
        <v>76</v>
      </c>
      <c r="D491" s="337" t="s">
        <v>4019</v>
      </c>
      <c r="E491" s="355" t="s">
        <v>4186</v>
      </c>
      <c r="F491" s="403" t="s">
        <v>4195</v>
      </c>
      <c r="G491" s="355" t="s">
        <v>4196</v>
      </c>
      <c r="H491" s="347" t="s">
        <v>3814</v>
      </c>
    </row>
    <row r="492" spans="1:8" s="336" customFormat="1" x14ac:dyDescent="0.2">
      <c r="A492" s="30">
        <v>587</v>
      </c>
      <c r="B492" s="332">
        <v>488</v>
      </c>
      <c r="C492" s="338" t="s">
        <v>76</v>
      </c>
      <c r="D492" s="337" t="s">
        <v>4019</v>
      </c>
      <c r="E492" s="355" t="s">
        <v>4186</v>
      </c>
      <c r="F492" s="403" t="s">
        <v>393</v>
      </c>
      <c r="G492" s="355" t="s">
        <v>4393</v>
      </c>
      <c r="H492" s="348" t="s">
        <v>3812</v>
      </c>
    </row>
    <row r="493" spans="1:8" s="336" customFormat="1" x14ac:dyDescent="0.2">
      <c r="A493" s="30">
        <v>588</v>
      </c>
      <c r="B493" s="332">
        <v>489</v>
      </c>
      <c r="C493" s="338" t="s">
        <v>76</v>
      </c>
      <c r="D493" s="337" t="s">
        <v>4019</v>
      </c>
      <c r="E493" s="355" t="s">
        <v>4471</v>
      </c>
      <c r="F493" s="403" t="s">
        <v>545</v>
      </c>
      <c r="G493" s="355" t="s">
        <v>4394</v>
      </c>
      <c r="H493" s="348" t="s">
        <v>3816</v>
      </c>
    </row>
    <row r="494" spans="1:8" s="336" customFormat="1" x14ac:dyDescent="0.2">
      <c r="A494" s="30">
        <v>589</v>
      </c>
      <c r="B494" s="332">
        <v>490</v>
      </c>
      <c r="C494" s="338" t="s">
        <v>76</v>
      </c>
      <c r="D494" s="337" t="s">
        <v>4019</v>
      </c>
      <c r="E494" s="355" t="s">
        <v>4453</v>
      </c>
      <c r="F494" s="403" t="s">
        <v>3720</v>
      </c>
      <c r="G494" s="355" t="s">
        <v>4395</v>
      </c>
      <c r="H494" s="348" t="s">
        <v>3815</v>
      </c>
    </row>
    <row r="495" spans="1:8" s="336" customFormat="1" x14ac:dyDescent="0.2">
      <c r="A495" s="30">
        <v>590</v>
      </c>
      <c r="B495" s="332">
        <v>491</v>
      </c>
      <c r="C495" s="338" t="s">
        <v>76</v>
      </c>
      <c r="D495" s="337" t="s">
        <v>4019</v>
      </c>
      <c r="E495" s="355" t="s">
        <v>4453</v>
      </c>
      <c r="F495" s="403" t="s">
        <v>4396</v>
      </c>
      <c r="G495" s="355" t="s">
        <v>4397</v>
      </c>
      <c r="H495" s="348" t="s">
        <v>3815</v>
      </c>
    </row>
    <row r="496" spans="1:8" s="336" customFormat="1" x14ac:dyDescent="0.2">
      <c r="A496" s="30">
        <v>591</v>
      </c>
      <c r="B496" s="332">
        <v>492</v>
      </c>
      <c r="C496" s="338" t="s">
        <v>76</v>
      </c>
      <c r="D496" s="337" t="s">
        <v>4022</v>
      </c>
      <c r="E496" s="355" t="s">
        <v>4186</v>
      </c>
      <c r="F496" s="403" t="s">
        <v>2083</v>
      </c>
      <c r="G496" s="355" t="s">
        <v>4197</v>
      </c>
      <c r="H496" s="348" t="s">
        <v>3811</v>
      </c>
    </row>
    <row r="497" spans="1:8" s="336" customFormat="1" x14ac:dyDescent="0.2">
      <c r="A497" s="30">
        <v>592</v>
      </c>
      <c r="B497" s="332">
        <v>493</v>
      </c>
      <c r="C497" s="338" t="s">
        <v>76</v>
      </c>
      <c r="D497" s="337" t="s">
        <v>4022</v>
      </c>
      <c r="E497" s="355" t="s">
        <v>4186</v>
      </c>
      <c r="F497" s="403" t="s">
        <v>341</v>
      </c>
      <c r="G497" s="355" t="s">
        <v>4198</v>
      </c>
      <c r="H497" s="348" t="s">
        <v>3814</v>
      </c>
    </row>
    <row r="498" spans="1:8" s="336" customFormat="1" x14ac:dyDescent="0.2">
      <c r="A498" s="30">
        <v>593</v>
      </c>
      <c r="B498" s="332">
        <v>494</v>
      </c>
      <c r="C498" s="338" t="s">
        <v>76</v>
      </c>
      <c r="D498" s="337" t="s">
        <v>4022</v>
      </c>
      <c r="E498" s="355" t="s">
        <v>4186</v>
      </c>
      <c r="F498" s="403" t="s">
        <v>341</v>
      </c>
      <c r="G498" s="355" t="s">
        <v>4199</v>
      </c>
      <c r="H498" s="348" t="s">
        <v>3814</v>
      </c>
    </row>
    <row r="499" spans="1:8" s="336" customFormat="1" x14ac:dyDescent="0.2">
      <c r="A499" s="30">
        <v>594</v>
      </c>
      <c r="B499" s="332">
        <v>495</v>
      </c>
      <c r="C499" s="338" t="s">
        <v>76</v>
      </c>
      <c r="D499" s="337" t="s">
        <v>4022</v>
      </c>
      <c r="E499" s="355" t="s">
        <v>4186</v>
      </c>
      <c r="F499" s="403" t="s">
        <v>2083</v>
      </c>
      <c r="G499" s="355" t="s">
        <v>4398</v>
      </c>
      <c r="H499" s="348" t="s">
        <v>3811</v>
      </c>
    </row>
    <row r="500" spans="1:8" s="336" customFormat="1" x14ac:dyDescent="0.2">
      <c r="A500" s="30">
        <v>595</v>
      </c>
      <c r="B500" s="332">
        <v>496</v>
      </c>
      <c r="C500" s="338" t="s">
        <v>76</v>
      </c>
      <c r="D500" s="337" t="s">
        <v>4022</v>
      </c>
      <c r="E500" s="355" t="s">
        <v>4186</v>
      </c>
      <c r="F500" s="403" t="s">
        <v>2083</v>
      </c>
      <c r="G500" s="355" t="s">
        <v>4399</v>
      </c>
      <c r="H500" s="348" t="s">
        <v>3811</v>
      </c>
    </row>
    <row r="501" spans="1:8" s="336" customFormat="1" x14ac:dyDescent="0.2">
      <c r="A501" s="30">
        <v>596</v>
      </c>
      <c r="B501" s="332">
        <v>497</v>
      </c>
      <c r="C501" s="338" t="s">
        <v>76</v>
      </c>
      <c r="D501" s="337" t="s">
        <v>4022</v>
      </c>
      <c r="E501" s="355" t="s">
        <v>4186</v>
      </c>
      <c r="F501" s="398" t="s">
        <v>544</v>
      </c>
      <c r="G501" s="355" t="s">
        <v>4400</v>
      </c>
      <c r="H501" s="348" t="s">
        <v>3813</v>
      </c>
    </row>
    <row r="502" spans="1:8" s="336" customFormat="1" x14ac:dyDescent="0.2">
      <c r="A502" s="30">
        <v>597</v>
      </c>
      <c r="B502" s="332">
        <v>498</v>
      </c>
      <c r="C502" s="338" t="s">
        <v>76</v>
      </c>
      <c r="D502" s="337" t="s">
        <v>4022</v>
      </c>
      <c r="E502" s="355" t="s">
        <v>4186</v>
      </c>
      <c r="F502" s="403" t="s">
        <v>3942</v>
      </c>
      <c r="G502" s="355" t="s">
        <v>4200</v>
      </c>
      <c r="H502" s="348" t="s">
        <v>3812</v>
      </c>
    </row>
    <row r="503" spans="1:8" s="336" customFormat="1" x14ac:dyDescent="0.2">
      <c r="A503" s="30">
        <v>598</v>
      </c>
      <c r="B503" s="332">
        <v>499</v>
      </c>
      <c r="C503" s="338" t="s">
        <v>76</v>
      </c>
      <c r="D503" s="337" t="s">
        <v>4094</v>
      </c>
      <c r="E503" s="355" t="s">
        <v>4186</v>
      </c>
      <c r="F503" s="403" t="s">
        <v>2083</v>
      </c>
      <c r="G503" s="355" t="s">
        <v>4201</v>
      </c>
      <c r="H503" s="348" t="s">
        <v>3811</v>
      </c>
    </row>
    <row r="504" spans="1:8" s="336" customFormat="1" x14ac:dyDescent="0.2">
      <c r="A504" s="30">
        <v>599</v>
      </c>
      <c r="B504" s="332">
        <v>500</v>
      </c>
      <c r="C504" s="338" t="s">
        <v>76</v>
      </c>
      <c r="D504" s="337" t="s">
        <v>4094</v>
      </c>
      <c r="E504" s="355" t="s">
        <v>4186</v>
      </c>
      <c r="F504" s="403" t="s">
        <v>2083</v>
      </c>
      <c r="G504" s="355" t="s">
        <v>4202</v>
      </c>
      <c r="H504" s="348" t="s">
        <v>3811</v>
      </c>
    </row>
    <row r="505" spans="1:8" s="336" customFormat="1" x14ac:dyDescent="0.2">
      <c r="A505" s="30">
        <v>600</v>
      </c>
      <c r="B505" s="332">
        <v>501</v>
      </c>
      <c r="C505" s="338" t="s">
        <v>76</v>
      </c>
      <c r="D505" s="337" t="s">
        <v>4094</v>
      </c>
      <c r="E505" s="355" t="s">
        <v>4186</v>
      </c>
      <c r="F505" s="403" t="s">
        <v>2083</v>
      </c>
      <c r="G505" s="355" t="s">
        <v>4203</v>
      </c>
      <c r="H505" s="348" t="s">
        <v>3811</v>
      </c>
    </row>
    <row r="506" spans="1:8" s="336" customFormat="1" x14ac:dyDescent="0.2">
      <c r="A506" s="30">
        <v>601</v>
      </c>
      <c r="B506" s="332">
        <v>502</v>
      </c>
      <c r="C506" s="338" t="s">
        <v>76</v>
      </c>
      <c r="D506" s="337" t="s">
        <v>4094</v>
      </c>
      <c r="E506" s="355" t="s">
        <v>4186</v>
      </c>
      <c r="F506" s="403" t="s">
        <v>2083</v>
      </c>
      <c r="G506" s="355" t="s">
        <v>4204</v>
      </c>
      <c r="H506" s="348" t="s">
        <v>3811</v>
      </c>
    </row>
    <row r="507" spans="1:8" s="336" customFormat="1" x14ac:dyDescent="0.2">
      <c r="A507" s="30">
        <v>602</v>
      </c>
      <c r="B507" s="332">
        <v>503</v>
      </c>
      <c r="C507" s="338" t="s">
        <v>76</v>
      </c>
      <c r="D507" s="337" t="s">
        <v>4094</v>
      </c>
      <c r="E507" s="355" t="s">
        <v>4186</v>
      </c>
      <c r="F507" s="403" t="s">
        <v>2083</v>
      </c>
      <c r="G507" s="355" t="s">
        <v>4205</v>
      </c>
      <c r="H507" s="348" t="s">
        <v>3811</v>
      </c>
    </row>
    <row r="508" spans="1:8" s="336" customFormat="1" x14ac:dyDescent="0.2">
      <c r="A508" s="30">
        <v>603</v>
      </c>
      <c r="B508" s="332">
        <v>504</v>
      </c>
      <c r="C508" s="338" t="s">
        <v>76</v>
      </c>
      <c r="D508" s="337" t="s">
        <v>4094</v>
      </c>
      <c r="E508" s="355" t="s">
        <v>4186</v>
      </c>
      <c r="F508" s="403" t="s">
        <v>2083</v>
      </c>
      <c r="G508" s="355" t="s">
        <v>4206</v>
      </c>
      <c r="H508" s="348" t="s">
        <v>3811</v>
      </c>
    </row>
    <row r="509" spans="1:8" s="336" customFormat="1" x14ac:dyDescent="0.2">
      <c r="A509" s="30">
        <v>604</v>
      </c>
      <c r="B509" s="332">
        <v>505</v>
      </c>
      <c r="C509" s="338" t="s">
        <v>76</v>
      </c>
      <c r="D509" s="337" t="s">
        <v>4094</v>
      </c>
      <c r="E509" s="355" t="s">
        <v>4186</v>
      </c>
      <c r="F509" s="403" t="s">
        <v>2083</v>
      </c>
      <c r="G509" s="355" t="s">
        <v>4207</v>
      </c>
      <c r="H509" s="348" t="s">
        <v>3811</v>
      </c>
    </row>
    <row r="510" spans="1:8" s="336" customFormat="1" x14ac:dyDescent="0.2">
      <c r="A510" s="30">
        <v>605</v>
      </c>
      <c r="B510" s="332">
        <v>506</v>
      </c>
      <c r="C510" s="338" t="s">
        <v>76</v>
      </c>
      <c r="D510" s="337" t="s">
        <v>4094</v>
      </c>
      <c r="E510" s="355" t="s">
        <v>4186</v>
      </c>
      <c r="F510" s="403" t="s">
        <v>2083</v>
      </c>
      <c r="G510" s="355" t="s">
        <v>4208</v>
      </c>
      <c r="H510" s="348" t="s">
        <v>3811</v>
      </c>
    </row>
    <row r="511" spans="1:8" s="336" customFormat="1" x14ac:dyDescent="0.2">
      <c r="A511" s="30">
        <v>606</v>
      </c>
      <c r="B511" s="332">
        <v>507</v>
      </c>
      <c r="C511" s="338" t="s">
        <v>76</v>
      </c>
      <c r="D511" s="337" t="s">
        <v>4094</v>
      </c>
      <c r="E511" s="355" t="s">
        <v>4186</v>
      </c>
      <c r="F511" s="403" t="s">
        <v>341</v>
      </c>
      <c r="G511" s="355" t="s">
        <v>4209</v>
      </c>
      <c r="H511" s="348" t="s">
        <v>3814</v>
      </c>
    </row>
    <row r="512" spans="1:8" s="336" customFormat="1" x14ac:dyDescent="0.2">
      <c r="A512" s="30">
        <v>607</v>
      </c>
      <c r="B512" s="332">
        <v>508</v>
      </c>
      <c r="C512" s="338" t="s">
        <v>76</v>
      </c>
      <c r="D512" s="337" t="s">
        <v>4094</v>
      </c>
      <c r="E512" s="355" t="s">
        <v>4186</v>
      </c>
      <c r="F512" s="403" t="s">
        <v>341</v>
      </c>
      <c r="G512" s="355" t="s">
        <v>4210</v>
      </c>
      <c r="H512" s="348" t="s">
        <v>3814</v>
      </c>
    </row>
    <row r="513" spans="1:16342" s="336" customFormat="1" x14ac:dyDescent="0.2">
      <c r="A513" s="30">
        <v>608</v>
      </c>
      <c r="B513" s="332">
        <v>509</v>
      </c>
      <c r="C513" s="338" t="s">
        <v>76</v>
      </c>
      <c r="D513" s="337" t="s">
        <v>4094</v>
      </c>
      <c r="E513" s="355" t="s">
        <v>4186</v>
      </c>
      <c r="F513" s="403" t="s">
        <v>341</v>
      </c>
      <c r="G513" s="355" t="s">
        <v>4401</v>
      </c>
      <c r="H513" s="348" t="s">
        <v>3814</v>
      </c>
    </row>
    <row r="514" spans="1:16342" s="336" customFormat="1" x14ac:dyDescent="0.2">
      <c r="A514" s="30">
        <v>609</v>
      </c>
      <c r="B514" s="332">
        <v>510</v>
      </c>
      <c r="C514" s="338" t="s">
        <v>76</v>
      </c>
      <c r="D514" s="337" t="s">
        <v>4058</v>
      </c>
      <c r="E514" s="355" t="s">
        <v>4186</v>
      </c>
      <c r="F514" s="403" t="s">
        <v>341</v>
      </c>
      <c r="G514" s="355" t="s">
        <v>4211</v>
      </c>
      <c r="H514" s="348" t="s">
        <v>3814</v>
      </c>
    </row>
    <row r="515" spans="1:16342" s="336" customFormat="1" x14ac:dyDescent="0.2">
      <c r="A515" s="30">
        <v>610</v>
      </c>
      <c r="B515" s="332">
        <v>511</v>
      </c>
      <c r="C515" s="338" t="s">
        <v>76</v>
      </c>
      <c r="D515" s="337" t="s">
        <v>4058</v>
      </c>
      <c r="E515" s="355" t="s">
        <v>4453</v>
      </c>
      <c r="F515" s="403" t="s">
        <v>395</v>
      </c>
      <c r="G515" s="355" t="s">
        <v>4212</v>
      </c>
      <c r="H515" s="348" t="s">
        <v>3815</v>
      </c>
    </row>
    <row r="516" spans="1:16342" ht="12.75" customHeight="1" x14ac:dyDescent="0.2">
      <c r="A516" s="30">
        <v>611</v>
      </c>
      <c r="B516" s="332">
        <v>512</v>
      </c>
      <c r="C516" s="338" t="s">
        <v>76</v>
      </c>
      <c r="D516" s="337" t="s">
        <v>4051</v>
      </c>
      <c r="E516" s="355" t="s">
        <v>4186</v>
      </c>
      <c r="F516" s="403" t="s">
        <v>393</v>
      </c>
      <c r="G516" s="355" t="s">
        <v>4213</v>
      </c>
      <c r="H516" s="348" t="s">
        <v>3812</v>
      </c>
      <c r="I516" s="336"/>
      <c r="J516" s="336"/>
      <c r="K516" s="336"/>
      <c r="L516" s="336"/>
      <c r="M516" s="336"/>
      <c r="N516" s="336"/>
      <c r="O516" s="336"/>
      <c r="P516" s="336"/>
      <c r="Q516" s="336"/>
      <c r="R516" s="336"/>
      <c r="S516" s="336"/>
      <c r="T516" s="336"/>
      <c r="U516" s="336"/>
      <c r="V516" s="336"/>
      <c r="W516" s="336"/>
      <c r="X516" s="336"/>
      <c r="Y516" s="336"/>
      <c r="Z516" s="336"/>
      <c r="AA516" s="336"/>
      <c r="AB516" s="336"/>
      <c r="AC516" s="336"/>
      <c r="AD516" s="336"/>
      <c r="AE516" s="336"/>
      <c r="AF516" s="336"/>
      <c r="AG516" s="336"/>
      <c r="AH516" s="336"/>
      <c r="AI516" s="336"/>
      <c r="AJ516" s="336"/>
      <c r="AK516" s="336"/>
      <c r="AL516" s="336"/>
      <c r="AM516" s="336"/>
      <c r="AN516" s="336"/>
      <c r="AO516" s="336"/>
      <c r="AP516" s="336"/>
      <c r="AQ516" s="336"/>
      <c r="AR516" s="336"/>
      <c r="AS516" s="336"/>
      <c r="AT516" s="336"/>
      <c r="AU516" s="336"/>
      <c r="AV516" s="336"/>
      <c r="AW516" s="336"/>
      <c r="AX516" s="336"/>
      <c r="AY516" s="336"/>
      <c r="AZ516" s="336"/>
      <c r="BA516" s="336"/>
      <c r="BB516" s="336"/>
      <c r="BC516" s="336"/>
      <c r="BD516" s="336"/>
      <c r="BE516" s="336"/>
      <c r="BF516" s="336"/>
      <c r="BG516" s="336"/>
      <c r="BH516" s="336"/>
      <c r="BI516" s="336"/>
      <c r="BJ516" s="336"/>
      <c r="BK516" s="336"/>
      <c r="BL516" s="336"/>
      <c r="BM516" s="336"/>
      <c r="BN516" s="336"/>
      <c r="BO516" s="336"/>
      <c r="BP516" s="336"/>
      <c r="BQ516" s="336"/>
      <c r="BR516" s="336"/>
      <c r="BS516" s="336"/>
      <c r="BT516" s="336"/>
      <c r="BU516" s="336"/>
      <c r="BV516" s="336"/>
      <c r="BW516" s="336"/>
      <c r="BX516" s="336"/>
      <c r="BY516" s="336"/>
      <c r="BZ516" s="336"/>
      <c r="CA516" s="336"/>
      <c r="CB516" s="336"/>
      <c r="CC516" s="336"/>
      <c r="CD516" s="336"/>
      <c r="CE516" s="336"/>
      <c r="CF516" s="336"/>
      <c r="CG516" s="336"/>
      <c r="CH516" s="336"/>
      <c r="CI516" s="336"/>
      <c r="CJ516" s="336"/>
      <c r="CK516" s="336"/>
      <c r="CL516" s="336"/>
      <c r="CM516" s="336"/>
      <c r="CN516" s="336"/>
      <c r="CO516" s="336"/>
      <c r="CP516" s="336"/>
      <c r="CQ516" s="336"/>
      <c r="CR516" s="336"/>
      <c r="CS516" s="336"/>
      <c r="CT516" s="336"/>
      <c r="CU516" s="336"/>
      <c r="CV516" s="336"/>
      <c r="CW516" s="336"/>
      <c r="CX516" s="336"/>
      <c r="CY516" s="336"/>
      <c r="CZ516" s="336"/>
      <c r="DA516" s="336"/>
      <c r="DB516" s="336"/>
      <c r="DC516" s="336"/>
      <c r="DD516" s="336"/>
      <c r="DE516" s="336"/>
      <c r="DF516" s="336"/>
      <c r="DG516" s="336"/>
      <c r="DH516" s="336"/>
      <c r="DI516" s="336"/>
      <c r="DJ516" s="336"/>
      <c r="DK516" s="336"/>
      <c r="DL516" s="336"/>
      <c r="DM516" s="336"/>
      <c r="DN516" s="336"/>
      <c r="DO516" s="336"/>
      <c r="DP516" s="336"/>
      <c r="DQ516" s="336"/>
      <c r="DR516" s="336"/>
      <c r="DS516" s="336"/>
      <c r="DT516" s="336"/>
      <c r="DU516" s="336"/>
      <c r="DV516" s="336"/>
      <c r="DW516" s="336"/>
      <c r="DX516" s="336"/>
      <c r="DY516" s="336"/>
      <c r="DZ516" s="336"/>
      <c r="EA516" s="336"/>
      <c r="EB516" s="336"/>
      <c r="EC516" s="336"/>
      <c r="ED516" s="336"/>
      <c r="EE516" s="336"/>
      <c r="EF516" s="336"/>
      <c r="EG516" s="336"/>
      <c r="EH516" s="336"/>
      <c r="EI516" s="336"/>
      <c r="EJ516" s="336"/>
      <c r="EK516" s="336"/>
      <c r="EL516" s="336"/>
      <c r="EM516" s="336"/>
      <c r="EN516" s="336"/>
      <c r="EO516" s="336"/>
      <c r="EP516" s="336"/>
      <c r="EQ516" s="336"/>
      <c r="ER516" s="336"/>
      <c r="ES516" s="336"/>
      <c r="ET516" s="336"/>
      <c r="EU516" s="336"/>
      <c r="EV516" s="336"/>
      <c r="EW516" s="336"/>
      <c r="EX516" s="336"/>
      <c r="EY516" s="336"/>
      <c r="EZ516" s="336"/>
      <c r="FA516" s="336"/>
      <c r="FB516" s="336"/>
      <c r="FC516" s="336"/>
      <c r="FD516" s="336"/>
      <c r="FE516" s="336"/>
      <c r="FF516" s="336"/>
      <c r="FG516" s="336"/>
      <c r="FH516" s="336"/>
      <c r="FI516" s="336"/>
      <c r="FJ516" s="336"/>
      <c r="FK516" s="336"/>
      <c r="FL516" s="336"/>
      <c r="FM516" s="336"/>
      <c r="FN516" s="336"/>
      <c r="FO516" s="336"/>
      <c r="FP516" s="336"/>
      <c r="FQ516" s="336"/>
      <c r="FR516" s="336"/>
      <c r="FS516" s="336"/>
      <c r="FT516" s="336"/>
      <c r="FU516" s="336"/>
      <c r="FV516" s="336"/>
      <c r="FW516" s="336"/>
      <c r="FX516" s="336"/>
      <c r="FY516" s="336"/>
      <c r="FZ516" s="336"/>
      <c r="GA516" s="336"/>
      <c r="GB516" s="336"/>
      <c r="GC516" s="336"/>
      <c r="GD516" s="336"/>
      <c r="GE516" s="336"/>
      <c r="GF516" s="336"/>
      <c r="GG516" s="336"/>
      <c r="GH516" s="336"/>
      <c r="GI516" s="336"/>
      <c r="GJ516" s="336"/>
      <c r="GK516" s="336"/>
      <c r="GL516" s="336"/>
      <c r="GM516" s="336"/>
      <c r="GN516" s="336"/>
      <c r="GO516" s="336"/>
      <c r="GP516" s="336"/>
      <c r="GQ516" s="336"/>
      <c r="GR516" s="336"/>
      <c r="GS516" s="336"/>
      <c r="GT516" s="336"/>
      <c r="GU516" s="336"/>
      <c r="GV516" s="336"/>
      <c r="GW516" s="336"/>
      <c r="GX516" s="336"/>
      <c r="GY516" s="336"/>
      <c r="GZ516" s="336"/>
      <c r="HA516" s="336"/>
      <c r="HB516" s="336"/>
      <c r="HC516" s="336"/>
      <c r="HD516" s="336"/>
      <c r="HE516" s="336"/>
      <c r="HF516" s="336"/>
      <c r="HG516" s="336"/>
      <c r="HH516" s="336"/>
      <c r="HI516" s="336"/>
      <c r="HJ516" s="336"/>
      <c r="HK516" s="336"/>
      <c r="HL516" s="336"/>
      <c r="HM516" s="336"/>
      <c r="HN516" s="336"/>
      <c r="HO516" s="336"/>
      <c r="HP516" s="336"/>
      <c r="HQ516" s="336"/>
      <c r="HR516" s="336"/>
      <c r="HS516" s="336"/>
      <c r="HT516" s="336"/>
      <c r="HU516" s="336"/>
      <c r="HV516" s="336"/>
      <c r="HW516" s="336"/>
      <c r="HX516" s="336"/>
      <c r="HY516" s="336"/>
      <c r="HZ516" s="336"/>
      <c r="IA516" s="336"/>
      <c r="IB516" s="336"/>
      <c r="IC516" s="336"/>
      <c r="ID516" s="336"/>
      <c r="IE516" s="336"/>
      <c r="IF516" s="336"/>
      <c r="IG516" s="336"/>
      <c r="IH516" s="336"/>
      <c r="II516" s="336"/>
      <c r="IJ516" s="336"/>
      <c r="IK516" s="336"/>
      <c r="IL516" s="336"/>
      <c r="IM516" s="336"/>
      <c r="IN516" s="336"/>
      <c r="IO516" s="336"/>
      <c r="IP516" s="336"/>
      <c r="IQ516" s="336"/>
      <c r="IR516" s="336"/>
      <c r="IS516" s="336"/>
      <c r="IT516" s="336"/>
      <c r="IU516" s="336"/>
      <c r="IV516" s="336"/>
      <c r="IW516" s="336"/>
      <c r="IX516" s="336"/>
      <c r="IY516" s="336"/>
      <c r="IZ516" s="336"/>
      <c r="JA516" s="336"/>
      <c r="JB516" s="336"/>
      <c r="JC516" s="336"/>
      <c r="JD516" s="336"/>
      <c r="JE516" s="336"/>
      <c r="JF516" s="336"/>
      <c r="JG516" s="336"/>
      <c r="JH516" s="336"/>
      <c r="JI516" s="336"/>
      <c r="JJ516" s="336"/>
      <c r="JK516" s="336"/>
      <c r="JL516" s="336"/>
      <c r="JM516" s="336"/>
      <c r="JN516" s="336"/>
      <c r="JO516" s="336"/>
      <c r="JP516" s="336"/>
      <c r="JQ516" s="336"/>
      <c r="JR516" s="336"/>
      <c r="JS516" s="336"/>
      <c r="JT516" s="336"/>
      <c r="JU516" s="336"/>
      <c r="JV516" s="336"/>
      <c r="JW516" s="336"/>
      <c r="JX516" s="336"/>
      <c r="JY516" s="336"/>
      <c r="JZ516" s="336"/>
      <c r="KA516" s="336"/>
      <c r="KB516" s="336"/>
      <c r="KC516" s="336"/>
      <c r="KD516" s="336"/>
      <c r="KE516" s="336"/>
      <c r="KF516" s="336"/>
      <c r="KG516" s="336"/>
      <c r="KH516" s="336"/>
      <c r="KI516" s="336"/>
      <c r="KJ516" s="336"/>
      <c r="KK516" s="336"/>
      <c r="KL516" s="336"/>
      <c r="KM516" s="336"/>
      <c r="KN516" s="336"/>
      <c r="KO516" s="336"/>
      <c r="KP516" s="336"/>
      <c r="KQ516" s="336"/>
      <c r="KR516" s="336"/>
      <c r="KS516" s="336"/>
      <c r="KT516" s="336"/>
      <c r="KU516" s="336"/>
      <c r="KV516" s="336"/>
      <c r="KW516" s="336"/>
      <c r="KX516" s="336"/>
      <c r="KY516" s="336"/>
      <c r="KZ516" s="336"/>
      <c r="LA516" s="336"/>
      <c r="LB516" s="336"/>
      <c r="LC516" s="336"/>
      <c r="LD516" s="336"/>
      <c r="LE516" s="336"/>
      <c r="LF516" s="336"/>
      <c r="LG516" s="336"/>
      <c r="LH516" s="336"/>
      <c r="LI516" s="336"/>
      <c r="LJ516" s="336"/>
      <c r="LK516" s="336"/>
      <c r="LL516" s="336"/>
      <c r="LM516" s="336"/>
      <c r="LN516" s="336"/>
      <c r="LO516" s="336"/>
      <c r="LP516" s="336"/>
      <c r="LQ516" s="336"/>
      <c r="LR516" s="336"/>
      <c r="LS516" s="336"/>
      <c r="LT516" s="336"/>
      <c r="LU516" s="336"/>
      <c r="LV516" s="336"/>
      <c r="LW516" s="336"/>
      <c r="LX516" s="336"/>
      <c r="LY516" s="336"/>
      <c r="LZ516" s="336"/>
      <c r="MA516" s="336"/>
      <c r="MB516" s="336"/>
      <c r="MC516" s="336"/>
      <c r="MD516" s="336"/>
      <c r="ME516" s="336"/>
      <c r="MF516" s="336"/>
      <c r="MG516" s="336"/>
      <c r="MH516" s="336"/>
      <c r="MI516" s="336"/>
      <c r="MJ516" s="336"/>
      <c r="MK516" s="336"/>
      <c r="ML516" s="336"/>
      <c r="MM516" s="336"/>
      <c r="MN516" s="336"/>
      <c r="MO516" s="336"/>
      <c r="MP516" s="336"/>
      <c r="MQ516" s="336"/>
      <c r="MR516" s="336"/>
      <c r="MS516" s="336"/>
      <c r="MT516" s="336"/>
      <c r="MU516" s="336"/>
      <c r="MV516" s="336"/>
      <c r="MW516" s="336"/>
      <c r="MX516" s="336"/>
      <c r="MY516" s="336"/>
      <c r="MZ516" s="336"/>
      <c r="NA516" s="336"/>
      <c r="NB516" s="336"/>
      <c r="NC516" s="336"/>
      <c r="ND516" s="336"/>
      <c r="NE516" s="336"/>
      <c r="NF516" s="336"/>
      <c r="NG516" s="336"/>
      <c r="NH516" s="336"/>
      <c r="NI516" s="336"/>
      <c r="NJ516" s="336"/>
      <c r="NK516" s="336"/>
      <c r="NL516" s="336"/>
      <c r="NM516" s="336"/>
      <c r="NN516" s="336"/>
      <c r="NO516" s="336"/>
      <c r="NP516" s="336"/>
      <c r="NQ516" s="336"/>
      <c r="NR516" s="336"/>
      <c r="NS516" s="336"/>
      <c r="NT516" s="336"/>
      <c r="NU516" s="336"/>
      <c r="NV516" s="336"/>
      <c r="NW516" s="336"/>
      <c r="NX516" s="336"/>
      <c r="NY516" s="336"/>
      <c r="NZ516" s="336"/>
      <c r="OA516" s="336"/>
      <c r="OB516" s="336"/>
      <c r="OC516" s="336"/>
      <c r="OD516" s="336"/>
      <c r="OE516" s="336"/>
      <c r="OF516" s="336"/>
      <c r="OG516" s="336"/>
      <c r="OH516" s="336"/>
      <c r="OI516" s="336"/>
      <c r="OJ516" s="336"/>
      <c r="OK516" s="336"/>
      <c r="OL516" s="336"/>
      <c r="OM516" s="336"/>
      <c r="ON516" s="336"/>
      <c r="OO516" s="336"/>
      <c r="OP516" s="336"/>
      <c r="OQ516" s="336"/>
      <c r="OR516" s="336"/>
      <c r="OS516" s="336"/>
      <c r="OT516" s="336"/>
      <c r="OU516" s="336"/>
      <c r="OV516" s="336"/>
      <c r="OW516" s="336"/>
      <c r="OX516" s="336"/>
      <c r="OY516" s="336"/>
      <c r="OZ516" s="336"/>
      <c r="PA516" s="336"/>
      <c r="PB516" s="336"/>
      <c r="PC516" s="336"/>
      <c r="PD516" s="336"/>
      <c r="PE516" s="336"/>
      <c r="PF516" s="336"/>
      <c r="PG516" s="336"/>
      <c r="PH516" s="336"/>
      <c r="PI516" s="336"/>
      <c r="PJ516" s="336"/>
      <c r="PK516" s="336"/>
      <c r="PL516" s="336"/>
      <c r="PM516" s="336"/>
      <c r="PN516" s="336"/>
      <c r="PO516" s="336"/>
      <c r="PP516" s="336"/>
      <c r="PQ516" s="336"/>
      <c r="PR516" s="336"/>
      <c r="PS516" s="336"/>
      <c r="PT516" s="336"/>
      <c r="PU516" s="336"/>
      <c r="PV516" s="336"/>
      <c r="PW516" s="336"/>
      <c r="PX516" s="336"/>
      <c r="PY516" s="336"/>
      <c r="PZ516" s="336"/>
      <c r="QA516" s="336"/>
      <c r="QB516" s="336"/>
      <c r="QC516" s="336"/>
      <c r="QD516" s="336"/>
      <c r="QE516" s="336"/>
      <c r="QF516" s="336"/>
      <c r="QG516" s="336"/>
      <c r="QH516" s="336"/>
      <c r="QI516" s="336"/>
      <c r="QJ516" s="336"/>
      <c r="QK516" s="336"/>
      <c r="QL516" s="336"/>
      <c r="QM516" s="336"/>
      <c r="QN516" s="336"/>
      <c r="QO516" s="336"/>
      <c r="QP516" s="336"/>
      <c r="QQ516" s="336"/>
      <c r="QR516" s="336"/>
      <c r="QS516" s="336"/>
      <c r="QT516" s="336"/>
      <c r="QU516" s="336"/>
      <c r="QV516" s="336"/>
      <c r="QW516" s="336"/>
      <c r="QX516" s="336"/>
      <c r="QY516" s="336"/>
      <c r="QZ516" s="336"/>
      <c r="RA516" s="336"/>
      <c r="RB516" s="336"/>
      <c r="RC516" s="336"/>
      <c r="RD516" s="336"/>
      <c r="RE516" s="336"/>
      <c r="RF516" s="336"/>
      <c r="RG516" s="336"/>
      <c r="RH516" s="336"/>
      <c r="RI516" s="336"/>
      <c r="RJ516" s="336"/>
      <c r="RK516" s="336"/>
      <c r="RL516" s="336"/>
      <c r="RM516" s="336"/>
      <c r="RN516" s="336"/>
      <c r="RO516" s="336"/>
      <c r="RP516" s="336"/>
      <c r="RQ516" s="336"/>
      <c r="RR516" s="336"/>
      <c r="RS516" s="336"/>
      <c r="RT516" s="336"/>
      <c r="RU516" s="336"/>
      <c r="RV516" s="336"/>
      <c r="RW516" s="336"/>
      <c r="RX516" s="336"/>
      <c r="RY516" s="336"/>
      <c r="RZ516" s="336"/>
      <c r="SA516" s="336"/>
      <c r="SB516" s="336"/>
      <c r="SC516" s="336"/>
      <c r="SD516" s="336"/>
      <c r="SE516" s="336"/>
      <c r="SF516" s="336"/>
      <c r="SG516" s="336"/>
      <c r="SH516" s="336"/>
      <c r="SI516" s="336"/>
      <c r="SJ516" s="336"/>
      <c r="SK516" s="336"/>
      <c r="SL516" s="336"/>
      <c r="SM516" s="336"/>
      <c r="SN516" s="336"/>
      <c r="SO516" s="336"/>
      <c r="SP516" s="336"/>
      <c r="SQ516" s="336"/>
      <c r="SR516" s="336"/>
      <c r="SS516" s="336"/>
      <c r="ST516" s="336"/>
      <c r="SU516" s="336"/>
      <c r="SV516" s="336"/>
      <c r="SW516" s="336"/>
      <c r="SX516" s="336"/>
      <c r="SY516" s="336"/>
      <c r="SZ516" s="336"/>
      <c r="TA516" s="336"/>
      <c r="TB516" s="336"/>
      <c r="TC516" s="336"/>
      <c r="TD516" s="336"/>
      <c r="TE516" s="336"/>
      <c r="TF516" s="336"/>
      <c r="TG516" s="336"/>
      <c r="TH516" s="336"/>
      <c r="TI516" s="336"/>
      <c r="TJ516" s="336"/>
      <c r="TK516" s="336"/>
      <c r="TL516" s="336"/>
      <c r="TM516" s="336"/>
      <c r="TN516" s="336"/>
      <c r="TO516" s="336"/>
      <c r="TP516" s="336"/>
      <c r="TQ516" s="336"/>
      <c r="TR516" s="336"/>
      <c r="TS516" s="336"/>
      <c r="TT516" s="336"/>
      <c r="TU516" s="336"/>
      <c r="TV516" s="336"/>
      <c r="TW516" s="336"/>
      <c r="TX516" s="336"/>
      <c r="TY516" s="336"/>
      <c r="TZ516" s="336"/>
      <c r="UA516" s="336"/>
      <c r="UB516" s="336"/>
      <c r="UC516" s="336"/>
      <c r="UD516" s="336"/>
      <c r="UE516" s="336"/>
      <c r="UF516" s="336"/>
      <c r="UG516" s="336"/>
      <c r="UH516" s="336"/>
      <c r="UI516" s="336"/>
      <c r="UJ516" s="336"/>
      <c r="UK516" s="336"/>
      <c r="UL516" s="336"/>
      <c r="UM516" s="336"/>
      <c r="UN516" s="336"/>
      <c r="UO516" s="336"/>
      <c r="UP516" s="336"/>
      <c r="UQ516" s="336"/>
      <c r="UR516" s="336"/>
      <c r="US516" s="336"/>
      <c r="UT516" s="336"/>
      <c r="UU516" s="336"/>
      <c r="UV516" s="336"/>
      <c r="UW516" s="336"/>
      <c r="UX516" s="336"/>
      <c r="UY516" s="336"/>
      <c r="UZ516" s="336"/>
      <c r="VA516" s="336"/>
      <c r="VB516" s="336"/>
      <c r="VC516" s="336"/>
      <c r="VD516" s="336"/>
      <c r="VE516" s="336"/>
      <c r="VF516" s="336"/>
      <c r="VG516" s="336"/>
      <c r="VH516" s="336"/>
      <c r="VI516" s="336"/>
      <c r="VJ516" s="336"/>
      <c r="VK516" s="336"/>
      <c r="VL516" s="336"/>
      <c r="VM516" s="336"/>
      <c r="VN516" s="336"/>
      <c r="VO516" s="336"/>
      <c r="VP516" s="336"/>
      <c r="VQ516" s="336"/>
      <c r="VR516" s="336"/>
      <c r="VS516" s="336"/>
      <c r="VT516" s="336"/>
      <c r="VU516" s="336"/>
      <c r="VV516" s="336"/>
      <c r="VW516" s="336"/>
      <c r="VX516" s="336"/>
      <c r="VY516" s="336"/>
      <c r="VZ516" s="336"/>
      <c r="WA516" s="336"/>
      <c r="WB516" s="336"/>
      <c r="WC516" s="336"/>
      <c r="WD516" s="336"/>
      <c r="WE516" s="336"/>
      <c r="WF516" s="336"/>
      <c r="WG516" s="336"/>
      <c r="WH516" s="336"/>
      <c r="WI516" s="336"/>
      <c r="WJ516" s="336"/>
      <c r="WK516" s="336"/>
      <c r="WL516" s="336"/>
      <c r="WM516" s="336"/>
      <c r="WN516" s="336"/>
      <c r="WO516" s="336"/>
      <c r="WP516" s="336"/>
      <c r="WQ516" s="336"/>
      <c r="WR516" s="336"/>
      <c r="WS516" s="336"/>
      <c r="WT516" s="336"/>
      <c r="WU516" s="336"/>
      <c r="WV516" s="336"/>
      <c r="WW516" s="336"/>
      <c r="WX516" s="336"/>
      <c r="WY516" s="336"/>
      <c r="WZ516" s="336"/>
      <c r="XA516" s="336"/>
      <c r="XB516" s="336"/>
      <c r="XC516" s="336"/>
      <c r="XD516" s="336"/>
      <c r="XE516" s="336"/>
      <c r="XF516" s="336"/>
      <c r="XG516" s="336"/>
      <c r="XH516" s="336"/>
      <c r="XI516" s="336"/>
      <c r="XJ516" s="336"/>
      <c r="XK516" s="336"/>
      <c r="XL516" s="336"/>
      <c r="XM516" s="336"/>
      <c r="XN516" s="336"/>
      <c r="XO516" s="336"/>
      <c r="XP516" s="336"/>
      <c r="XQ516" s="336"/>
      <c r="XR516" s="336"/>
      <c r="XS516" s="336"/>
      <c r="XT516" s="336"/>
      <c r="XU516" s="336"/>
      <c r="XV516" s="336"/>
      <c r="XW516" s="336"/>
      <c r="XX516" s="336"/>
      <c r="XY516" s="336"/>
      <c r="XZ516" s="336"/>
      <c r="YA516" s="336"/>
      <c r="YB516" s="336"/>
      <c r="YC516" s="336"/>
      <c r="YD516" s="336"/>
      <c r="YE516" s="336"/>
      <c r="YF516" s="336"/>
      <c r="YG516" s="336"/>
      <c r="YH516" s="336"/>
      <c r="YI516" s="336"/>
      <c r="YJ516" s="336"/>
      <c r="YK516" s="336"/>
      <c r="YL516" s="336"/>
      <c r="YM516" s="336"/>
      <c r="YN516" s="336"/>
      <c r="YO516" s="336"/>
      <c r="YP516" s="336"/>
      <c r="YQ516" s="336"/>
      <c r="YR516" s="336"/>
      <c r="YS516" s="336"/>
      <c r="YT516" s="336"/>
      <c r="YU516" s="336"/>
      <c r="YV516" s="336"/>
      <c r="YW516" s="336"/>
      <c r="YX516" s="336"/>
      <c r="YY516" s="336"/>
      <c r="YZ516" s="336"/>
      <c r="ZA516" s="336"/>
      <c r="ZB516" s="336"/>
      <c r="ZC516" s="336"/>
      <c r="ZD516" s="336"/>
      <c r="ZE516" s="336"/>
      <c r="ZF516" s="336"/>
      <c r="ZG516" s="336"/>
      <c r="ZH516" s="336"/>
      <c r="ZI516" s="336"/>
      <c r="ZJ516" s="336"/>
      <c r="ZK516" s="336"/>
      <c r="ZL516" s="336"/>
      <c r="ZM516" s="336"/>
      <c r="ZN516" s="336"/>
      <c r="ZO516" s="336"/>
      <c r="ZP516" s="336"/>
      <c r="ZQ516" s="336"/>
      <c r="ZR516" s="336"/>
      <c r="ZS516" s="336"/>
      <c r="ZT516" s="336"/>
      <c r="ZU516" s="336"/>
      <c r="ZV516" s="336"/>
      <c r="ZW516" s="336"/>
      <c r="ZX516" s="336"/>
      <c r="ZY516" s="336"/>
      <c r="ZZ516" s="336"/>
      <c r="AAA516" s="336"/>
      <c r="AAB516" s="336"/>
      <c r="AAC516" s="336"/>
      <c r="AAD516" s="336"/>
      <c r="AAE516" s="336"/>
      <c r="AAF516" s="336"/>
      <c r="AAG516" s="336"/>
      <c r="AAH516" s="336"/>
      <c r="AAI516" s="336"/>
      <c r="AAJ516" s="336"/>
      <c r="AAK516" s="336"/>
      <c r="AAL516" s="336"/>
      <c r="AAM516" s="336"/>
      <c r="AAN516" s="336"/>
      <c r="AAO516" s="336"/>
      <c r="AAP516" s="336"/>
      <c r="AAQ516" s="336"/>
      <c r="AAR516" s="336"/>
      <c r="AAS516" s="336"/>
      <c r="AAT516" s="336"/>
      <c r="AAU516" s="336"/>
      <c r="AAV516" s="336"/>
      <c r="AAW516" s="336"/>
      <c r="AAX516" s="336"/>
      <c r="AAY516" s="336"/>
      <c r="AAZ516" s="336"/>
      <c r="ABA516" s="336"/>
      <c r="ABB516" s="336"/>
      <c r="ABC516" s="336"/>
      <c r="ABD516" s="336"/>
      <c r="ABE516" s="336"/>
      <c r="ABF516" s="336"/>
      <c r="ABG516" s="336"/>
      <c r="ABH516" s="336"/>
      <c r="ABI516" s="336"/>
      <c r="ABJ516" s="336"/>
      <c r="ABK516" s="336"/>
      <c r="ABL516" s="336"/>
      <c r="ABM516" s="336"/>
      <c r="ABN516" s="336"/>
      <c r="ABO516" s="336"/>
      <c r="ABP516" s="336"/>
      <c r="ABQ516" s="336"/>
      <c r="ABR516" s="336"/>
      <c r="ABS516" s="336"/>
      <c r="ABT516" s="336"/>
      <c r="ABU516" s="336"/>
      <c r="ABV516" s="336"/>
      <c r="ABW516" s="336"/>
      <c r="ABX516" s="336"/>
      <c r="ABY516" s="336"/>
      <c r="ABZ516" s="336"/>
      <c r="ACA516" s="336"/>
      <c r="ACB516" s="336"/>
      <c r="ACC516" s="336"/>
      <c r="ACD516" s="336"/>
      <c r="ACE516" s="336"/>
      <c r="ACF516" s="336"/>
      <c r="ACG516" s="336"/>
      <c r="ACH516" s="336"/>
      <c r="ACI516" s="336"/>
      <c r="ACJ516" s="336"/>
      <c r="ACK516" s="336"/>
      <c r="ACL516" s="336"/>
      <c r="ACM516" s="336"/>
      <c r="ACN516" s="336"/>
      <c r="ACO516" s="336"/>
      <c r="ACP516" s="336"/>
      <c r="ACQ516" s="336"/>
      <c r="ACR516" s="336"/>
      <c r="ACS516" s="336"/>
      <c r="ACT516" s="336"/>
      <c r="ACU516" s="336"/>
      <c r="ACV516" s="336"/>
      <c r="ACW516" s="336"/>
      <c r="ACX516" s="336"/>
      <c r="ACY516" s="336"/>
      <c r="ACZ516" s="336"/>
      <c r="ADA516" s="336"/>
      <c r="ADB516" s="336"/>
      <c r="ADC516" s="336"/>
      <c r="ADD516" s="336"/>
      <c r="ADE516" s="336"/>
      <c r="ADF516" s="336"/>
      <c r="ADG516" s="336"/>
      <c r="ADH516" s="336"/>
      <c r="ADI516" s="336"/>
      <c r="ADJ516" s="336"/>
      <c r="ADK516" s="336"/>
      <c r="ADL516" s="336"/>
      <c r="ADM516" s="336"/>
      <c r="ADN516" s="336"/>
      <c r="ADO516" s="336"/>
      <c r="ADP516" s="336"/>
      <c r="ADQ516" s="336"/>
      <c r="ADR516" s="336"/>
      <c r="ADS516" s="336"/>
      <c r="ADT516" s="336"/>
      <c r="ADU516" s="336"/>
      <c r="ADV516" s="336"/>
      <c r="ADW516" s="336"/>
      <c r="ADX516" s="336"/>
      <c r="ADY516" s="336"/>
      <c r="ADZ516" s="336"/>
      <c r="AEA516" s="336"/>
      <c r="AEB516" s="336"/>
      <c r="AEC516" s="336"/>
      <c r="AED516" s="336"/>
      <c r="AEE516" s="336"/>
      <c r="AEF516" s="336"/>
      <c r="AEG516" s="336"/>
      <c r="AEH516" s="336"/>
      <c r="AEI516" s="336"/>
      <c r="AEJ516" s="336"/>
      <c r="AEK516" s="336"/>
      <c r="AEL516" s="336"/>
      <c r="AEM516" s="336"/>
      <c r="AEN516" s="336"/>
      <c r="AEO516" s="336"/>
      <c r="AEP516" s="336"/>
      <c r="AEQ516" s="336"/>
      <c r="AER516" s="336"/>
      <c r="AES516" s="336"/>
      <c r="AET516" s="336"/>
      <c r="AEU516" s="336"/>
      <c r="AEV516" s="336"/>
      <c r="AEW516" s="336"/>
      <c r="AEX516" s="336"/>
      <c r="AEY516" s="336"/>
      <c r="AEZ516" s="336"/>
      <c r="AFA516" s="336"/>
      <c r="AFB516" s="336"/>
      <c r="AFC516" s="336"/>
      <c r="AFD516" s="336"/>
      <c r="AFE516" s="336"/>
      <c r="AFF516" s="336"/>
      <c r="AFG516" s="336"/>
      <c r="AFH516" s="336"/>
      <c r="AFI516" s="336"/>
      <c r="AFJ516" s="336"/>
      <c r="AFK516" s="336"/>
      <c r="AFL516" s="336"/>
      <c r="AFM516" s="336"/>
      <c r="AFN516" s="336"/>
      <c r="AFO516" s="336"/>
      <c r="AFP516" s="336"/>
      <c r="AFQ516" s="336"/>
      <c r="AFR516" s="336"/>
      <c r="AFS516" s="336"/>
      <c r="AFT516" s="336"/>
      <c r="AFU516" s="336"/>
      <c r="AFV516" s="336"/>
      <c r="AFW516" s="336"/>
      <c r="AFX516" s="336"/>
      <c r="AFY516" s="336"/>
      <c r="AFZ516" s="336"/>
      <c r="AGA516" s="336"/>
      <c r="AGB516" s="336"/>
      <c r="AGC516" s="336"/>
      <c r="AGD516" s="336"/>
      <c r="AGE516" s="336"/>
      <c r="AGF516" s="336"/>
      <c r="AGG516" s="336"/>
      <c r="AGH516" s="336"/>
      <c r="AGI516" s="336"/>
      <c r="AGJ516" s="336"/>
      <c r="AGK516" s="336"/>
      <c r="AGL516" s="336"/>
      <c r="AGM516" s="336"/>
      <c r="AGN516" s="336"/>
      <c r="AGO516" s="336"/>
      <c r="AGP516" s="336"/>
      <c r="AGQ516" s="336"/>
      <c r="AGR516" s="336"/>
      <c r="AGS516" s="336"/>
      <c r="AGT516" s="336"/>
      <c r="AGU516" s="336"/>
      <c r="AGV516" s="336"/>
      <c r="AGW516" s="336"/>
      <c r="AGX516" s="336"/>
      <c r="AGY516" s="336"/>
      <c r="AGZ516" s="336"/>
      <c r="AHA516" s="336"/>
      <c r="AHB516" s="336"/>
      <c r="AHC516" s="336"/>
      <c r="AHD516" s="336"/>
      <c r="AHE516" s="336"/>
      <c r="AHF516" s="336"/>
      <c r="AHG516" s="336"/>
      <c r="AHH516" s="336"/>
      <c r="AHI516" s="336"/>
      <c r="AHJ516" s="336"/>
      <c r="AHK516" s="336"/>
      <c r="AHL516" s="336"/>
      <c r="AHM516" s="336"/>
      <c r="AHN516" s="336"/>
      <c r="AHO516" s="336"/>
      <c r="AHP516" s="336"/>
      <c r="AHQ516" s="336"/>
      <c r="AHR516" s="336"/>
      <c r="AHS516" s="336"/>
      <c r="AHT516" s="336"/>
      <c r="AHU516" s="336"/>
      <c r="AHV516" s="336"/>
      <c r="AHW516" s="336"/>
      <c r="AHX516" s="336"/>
      <c r="AHY516" s="336"/>
      <c r="AHZ516" s="336"/>
      <c r="AIA516" s="336"/>
      <c r="AIB516" s="336"/>
      <c r="AIC516" s="336"/>
      <c r="AID516" s="336"/>
      <c r="AIE516" s="336"/>
      <c r="AIF516" s="336"/>
      <c r="AIG516" s="336"/>
      <c r="AIH516" s="336"/>
      <c r="AII516" s="336"/>
      <c r="AIJ516" s="336"/>
      <c r="AIK516" s="336"/>
      <c r="AIL516" s="336"/>
      <c r="AIM516" s="336"/>
      <c r="AIN516" s="336"/>
      <c r="AIO516" s="336"/>
      <c r="AIP516" s="336"/>
      <c r="AIQ516" s="336"/>
      <c r="AIR516" s="336"/>
      <c r="AIS516" s="336"/>
      <c r="AIT516" s="336"/>
      <c r="AIU516" s="336"/>
      <c r="AIV516" s="336"/>
      <c r="AIW516" s="336"/>
      <c r="AIX516" s="336"/>
      <c r="AIY516" s="336"/>
      <c r="AIZ516" s="336"/>
      <c r="AJA516" s="336"/>
      <c r="AJB516" s="336"/>
      <c r="AJC516" s="336"/>
      <c r="AJD516" s="336"/>
      <c r="AJE516" s="336"/>
      <c r="AJF516" s="336"/>
      <c r="AJG516" s="336"/>
      <c r="AJH516" s="336"/>
      <c r="AJI516" s="336"/>
      <c r="AJJ516" s="336"/>
      <c r="AJK516" s="336"/>
      <c r="AJL516" s="336"/>
      <c r="AJM516" s="336"/>
      <c r="AJN516" s="336"/>
      <c r="AJO516" s="336"/>
      <c r="AJP516" s="336"/>
      <c r="AJQ516" s="336"/>
      <c r="AJR516" s="336"/>
      <c r="AJS516" s="336"/>
      <c r="AJT516" s="336"/>
      <c r="AJU516" s="336"/>
      <c r="AJV516" s="336"/>
      <c r="AJW516" s="336"/>
      <c r="AJX516" s="336"/>
      <c r="AJY516" s="336"/>
      <c r="AJZ516" s="336"/>
      <c r="AKA516" s="336"/>
      <c r="AKB516" s="336"/>
      <c r="AKC516" s="336"/>
      <c r="AKD516" s="336"/>
      <c r="AKE516" s="336"/>
      <c r="AKF516" s="336"/>
      <c r="AKG516" s="336"/>
      <c r="AKH516" s="336"/>
      <c r="AKI516" s="336"/>
      <c r="AKJ516" s="336"/>
      <c r="AKK516" s="336"/>
      <c r="AKL516" s="336"/>
      <c r="AKM516" s="336"/>
      <c r="AKN516" s="336"/>
      <c r="AKO516" s="336"/>
      <c r="AKP516" s="336"/>
      <c r="AKQ516" s="336"/>
      <c r="AKR516" s="336"/>
      <c r="AKS516" s="336"/>
      <c r="AKT516" s="336"/>
      <c r="AKU516" s="336"/>
      <c r="AKV516" s="336"/>
      <c r="AKW516" s="336"/>
      <c r="AKX516" s="336"/>
      <c r="AKY516" s="336"/>
      <c r="AKZ516" s="336"/>
      <c r="ALA516" s="336"/>
      <c r="ALB516" s="336"/>
      <c r="ALC516" s="336"/>
      <c r="ALD516" s="336"/>
      <c r="ALE516" s="336"/>
      <c r="ALF516" s="336"/>
      <c r="ALG516" s="336"/>
      <c r="ALH516" s="336"/>
      <c r="ALI516" s="336"/>
      <c r="ALJ516" s="336"/>
      <c r="ALK516" s="336"/>
      <c r="ALL516" s="336"/>
      <c r="ALM516" s="336"/>
      <c r="ALN516" s="336"/>
      <c r="ALO516" s="336"/>
      <c r="ALP516" s="336"/>
      <c r="ALQ516" s="336"/>
      <c r="ALR516" s="336"/>
      <c r="ALS516" s="336"/>
      <c r="ALT516" s="336"/>
      <c r="ALU516" s="336"/>
      <c r="ALV516" s="336"/>
      <c r="ALW516" s="336"/>
      <c r="ALX516" s="336"/>
      <c r="ALY516" s="336"/>
      <c r="ALZ516" s="336"/>
      <c r="AMA516" s="336"/>
      <c r="AMB516" s="336"/>
      <c r="AMC516" s="336"/>
      <c r="AMD516" s="336"/>
      <c r="AME516" s="336"/>
      <c r="AMF516" s="336"/>
      <c r="AMG516" s="336"/>
      <c r="AMH516" s="336"/>
      <c r="AMI516" s="336"/>
      <c r="AMJ516" s="336"/>
      <c r="AMK516" s="336"/>
      <c r="AML516" s="336"/>
      <c r="AMM516" s="336"/>
      <c r="AMN516" s="336"/>
      <c r="AMO516" s="336"/>
      <c r="AMP516" s="336"/>
      <c r="AMQ516" s="336"/>
      <c r="AMR516" s="336"/>
      <c r="AMS516" s="336"/>
      <c r="AMT516" s="336"/>
      <c r="AMU516" s="336"/>
      <c r="AMV516" s="336"/>
      <c r="AMW516" s="336"/>
      <c r="AMX516" s="336"/>
      <c r="AMY516" s="336"/>
      <c r="AMZ516" s="336"/>
      <c r="ANA516" s="336"/>
      <c r="ANB516" s="336"/>
      <c r="ANC516" s="336"/>
      <c r="AND516" s="336"/>
      <c r="ANE516" s="336"/>
      <c r="ANF516" s="336"/>
      <c r="ANG516" s="336"/>
      <c r="ANH516" s="336"/>
      <c r="ANI516" s="336"/>
      <c r="ANJ516" s="336"/>
      <c r="ANK516" s="336"/>
      <c r="ANL516" s="336"/>
      <c r="ANM516" s="336"/>
      <c r="ANN516" s="336"/>
      <c r="ANO516" s="336"/>
      <c r="ANP516" s="336"/>
      <c r="ANQ516" s="336"/>
      <c r="ANR516" s="336"/>
      <c r="ANS516" s="336"/>
      <c r="ANT516" s="336"/>
      <c r="ANU516" s="336"/>
      <c r="ANV516" s="336"/>
      <c r="ANW516" s="336"/>
      <c r="ANX516" s="336"/>
      <c r="ANY516" s="336"/>
      <c r="ANZ516" s="336"/>
      <c r="AOA516" s="336"/>
      <c r="AOB516" s="336"/>
      <c r="AOC516" s="336"/>
      <c r="AOD516" s="336"/>
      <c r="AOE516" s="336"/>
      <c r="AOF516" s="336"/>
      <c r="AOG516" s="336"/>
      <c r="AOH516" s="336"/>
      <c r="AOI516" s="336"/>
      <c r="AOJ516" s="336"/>
      <c r="AOK516" s="336"/>
      <c r="AOL516" s="336"/>
      <c r="AOM516" s="336"/>
      <c r="AON516" s="336"/>
      <c r="AOO516" s="336"/>
      <c r="AOP516" s="336"/>
      <c r="AOQ516" s="336"/>
      <c r="AOR516" s="336"/>
      <c r="AOS516" s="336"/>
      <c r="AOT516" s="336"/>
      <c r="AOU516" s="336"/>
      <c r="AOV516" s="336"/>
      <c r="AOW516" s="336"/>
      <c r="AOX516" s="336"/>
      <c r="AOY516" s="336"/>
      <c r="AOZ516" s="336"/>
      <c r="APA516" s="336"/>
      <c r="APB516" s="336"/>
      <c r="APC516" s="336"/>
      <c r="APD516" s="336"/>
      <c r="APE516" s="336"/>
      <c r="APF516" s="336"/>
      <c r="APG516" s="336"/>
      <c r="APH516" s="336"/>
      <c r="API516" s="336"/>
      <c r="APJ516" s="336"/>
      <c r="APK516" s="336"/>
      <c r="APL516" s="336"/>
      <c r="APM516" s="336"/>
      <c r="APN516" s="336"/>
      <c r="APO516" s="336"/>
      <c r="APP516" s="336"/>
      <c r="APQ516" s="336"/>
      <c r="APR516" s="336"/>
      <c r="APS516" s="336"/>
      <c r="APT516" s="336"/>
      <c r="APU516" s="336"/>
      <c r="APV516" s="336"/>
      <c r="APW516" s="336"/>
      <c r="APX516" s="336"/>
      <c r="APY516" s="336"/>
      <c r="APZ516" s="336"/>
      <c r="AQA516" s="336"/>
      <c r="AQB516" s="336"/>
      <c r="AQC516" s="336"/>
      <c r="AQD516" s="336"/>
      <c r="AQE516" s="336"/>
      <c r="AQF516" s="336"/>
      <c r="AQG516" s="336"/>
      <c r="AQH516" s="336"/>
      <c r="AQI516" s="336"/>
      <c r="AQJ516" s="336"/>
      <c r="AQK516" s="336"/>
      <c r="AQL516" s="336"/>
      <c r="AQM516" s="336"/>
      <c r="AQN516" s="336"/>
      <c r="AQO516" s="336"/>
      <c r="AQP516" s="336"/>
      <c r="AQQ516" s="336"/>
      <c r="AQR516" s="336"/>
      <c r="AQS516" s="336"/>
      <c r="AQT516" s="336"/>
      <c r="AQU516" s="336"/>
      <c r="AQV516" s="336"/>
      <c r="AQW516" s="336"/>
      <c r="AQX516" s="336"/>
      <c r="AQY516" s="336"/>
      <c r="AQZ516" s="336"/>
      <c r="ARA516" s="336"/>
      <c r="ARB516" s="336"/>
      <c r="ARC516" s="336"/>
      <c r="ARD516" s="336"/>
      <c r="ARE516" s="336"/>
      <c r="ARF516" s="336"/>
      <c r="ARG516" s="336"/>
      <c r="ARH516" s="336"/>
      <c r="ARI516" s="336"/>
      <c r="ARJ516" s="336"/>
      <c r="ARK516" s="336"/>
      <c r="ARL516" s="336"/>
      <c r="ARM516" s="336"/>
      <c r="ARN516" s="336"/>
      <c r="ARO516" s="336"/>
      <c r="ARP516" s="336"/>
      <c r="ARQ516" s="336"/>
      <c r="ARR516" s="336"/>
      <c r="ARS516" s="336"/>
      <c r="ART516" s="336"/>
      <c r="ARU516" s="336"/>
      <c r="ARV516" s="336"/>
      <c r="ARW516" s="336"/>
      <c r="ARX516" s="336"/>
      <c r="ARY516" s="336"/>
      <c r="ARZ516" s="336"/>
      <c r="ASA516" s="336"/>
      <c r="ASB516" s="336"/>
      <c r="ASC516" s="336"/>
      <c r="ASD516" s="336"/>
      <c r="ASE516" s="336"/>
      <c r="ASF516" s="336"/>
      <c r="ASG516" s="336"/>
      <c r="ASH516" s="336"/>
      <c r="ASI516" s="336"/>
      <c r="ASJ516" s="336"/>
      <c r="ASK516" s="336"/>
      <c r="ASL516" s="336"/>
      <c r="ASM516" s="336"/>
      <c r="ASN516" s="336"/>
      <c r="ASO516" s="336"/>
      <c r="ASP516" s="336"/>
      <c r="ASQ516" s="336"/>
      <c r="ASR516" s="336"/>
      <c r="ASS516" s="336"/>
      <c r="AST516" s="336"/>
      <c r="ASU516" s="336"/>
      <c r="ASV516" s="336"/>
      <c r="ASW516" s="336"/>
      <c r="ASX516" s="336"/>
      <c r="ASY516" s="336"/>
      <c r="ASZ516" s="336"/>
      <c r="ATA516" s="336"/>
      <c r="ATB516" s="336"/>
      <c r="ATC516" s="336"/>
      <c r="ATD516" s="336"/>
      <c r="ATE516" s="336"/>
      <c r="ATF516" s="336"/>
      <c r="ATG516" s="336"/>
      <c r="ATH516" s="336"/>
      <c r="ATI516" s="336"/>
      <c r="ATJ516" s="336"/>
      <c r="ATK516" s="336"/>
      <c r="ATL516" s="336"/>
      <c r="ATM516" s="336"/>
      <c r="ATN516" s="336"/>
      <c r="ATO516" s="336"/>
      <c r="ATP516" s="336"/>
      <c r="ATQ516" s="336"/>
      <c r="ATR516" s="336"/>
      <c r="ATS516" s="336"/>
      <c r="ATT516" s="336"/>
      <c r="ATU516" s="336"/>
      <c r="ATV516" s="336"/>
      <c r="ATW516" s="336"/>
      <c r="ATX516" s="336"/>
      <c r="ATY516" s="336"/>
      <c r="ATZ516" s="336"/>
      <c r="AUA516" s="336"/>
      <c r="AUB516" s="336"/>
      <c r="AUC516" s="336"/>
      <c r="AUD516" s="336"/>
      <c r="AUE516" s="336"/>
      <c r="AUF516" s="336"/>
      <c r="AUG516" s="336"/>
      <c r="AUH516" s="336"/>
      <c r="AUI516" s="336"/>
      <c r="AUJ516" s="336"/>
      <c r="AUK516" s="336"/>
      <c r="AUL516" s="336"/>
      <c r="AUM516" s="336"/>
      <c r="AUN516" s="336"/>
      <c r="AUO516" s="336"/>
      <c r="AUP516" s="336"/>
      <c r="AUQ516" s="336"/>
      <c r="AUR516" s="336"/>
      <c r="AUS516" s="336"/>
      <c r="AUT516" s="336"/>
      <c r="AUU516" s="336"/>
      <c r="AUV516" s="336"/>
      <c r="AUW516" s="336"/>
      <c r="AUX516" s="336"/>
      <c r="AUY516" s="336"/>
      <c r="AUZ516" s="336"/>
      <c r="AVA516" s="336"/>
      <c r="AVB516" s="336"/>
      <c r="AVC516" s="336"/>
      <c r="AVD516" s="336"/>
      <c r="AVE516" s="336"/>
      <c r="AVF516" s="336"/>
      <c r="AVG516" s="336"/>
      <c r="AVH516" s="336"/>
      <c r="AVI516" s="336"/>
      <c r="AVJ516" s="336"/>
      <c r="AVK516" s="336"/>
      <c r="AVL516" s="336"/>
      <c r="AVM516" s="336"/>
      <c r="AVN516" s="336"/>
      <c r="AVO516" s="336"/>
      <c r="AVP516" s="336"/>
      <c r="AVQ516" s="336"/>
      <c r="AVR516" s="336"/>
      <c r="AVS516" s="336"/>
      <c r="AVT516" s="336"/>
      <c r="AVU516" s="336"/>
      <c r="AVV516" s="336"/>
      <c r="AVW516" s="336"/>
      <c r="AVX516" s="336"/>
      <c r="AVY516" s="336"/>
      <c r="AVZ516" s="336"/>
      <c r="AWA516" s="336"/>
      <c r="AWB516" s="336"/>
      <c r="AWC516" s="336"/>
      <c r="AWD516" s="336"/>
      <c r="AWE516" s="336"/>
      <c r="AWF516" s="336"/>
      <c r="AWG516" s="336"/>
      <c r="AWH516" s="336"/>
      <c r="AWI516" s="336"/>
      <c r="AWJ516" s="336"/>
      <c r="AWK516" s="336"/>
      <c r="AWL516" s="336"/>
      <c r="AWM516" s="336"/>
      <c r="AWN516" s="336"/>
      <c r="AWO516" s="336"/>
      <c r="AWP516" s="336"/>
      <c r="AWQ516" s="336"/>
      <c r="AWR516" s="336"/>
      <c r="AWS516" s="336"/>
      <c r="AWT516" s="336"/>
      <c r="AWU516" s="336"/>
      <c r="AWV516" s="336"/>
      <c r="AWW516" s="336"/>
      <c r="AWX516" s="336"/>
      <c r="AWY516" s="336"/>
      <c r="AWZ516" s="336"/>
      <c r="AXA516" s="336"/>
      <c r="AXB516" s="336"/>
      <c r="AXC516" s="336"/>
      <c r="AXD516" s="336"/>
      <c r="AXE516" s="336"/>
      <c r="AXF516" s="336"/>
      <c r="AXG516" s="336"/>
      <c r="AXH516" s="336"/>
      <c r="AXI516" s="336"/>
      <c r="AXJ516" s="336"/>
      <c r="AXK516" s="336"/>
      <c r="AXL516" s="336"/>
      <c r="AXM516" s="336"/>
      <c r="AXN516" s="336"/>
      <c r="AXO516" s="336"/>
      <c r="AXP516" s="336"/>
      <c r="AXQ516" s="336"/>
      <c r="AXR516" s="336"/>
      <c r="AXS516" s="336"/>
      <c r="AXT516" s="336"/>
      <c r="AXU516" s="336"/>
      <c r="AXV516" s="336"/>
      <c r="AXW516" s="336"/>
      <c r="AXX516" s="336"/>
      <c r="AXY516" s="336"/>
      <c r="AXZ516" s="336"/>
      <c r="AYA516" s="336"/>
      <c r="AYB516" s="336"/>
      <c r="AYC516" s="336"/>
      <c r="AYD516" s="336"/>
      <c r="AYE516" s="336"/>
      <c r="AYF516" s="336"/>
      <c r="AYG516" s="336"/>
      <c r="AYH516" s="336"/>
      <c r="AYI516" s="336"/>
      <c r="AYJ516" s="336"/>
      <c r="AYK516" s="336"/>
      <c r="AYL516" s="336"/>
      <c r="AYM516" s="336"/>
      <c r="AYN516" s="336"/>
      <c r="AYO516" s="336"/>
      <c r="AYP516" s="336"/>
      <c r="AYQ516" s="336"/>
      <c r="AYR516" s="336"/>
      <c r="AYS516" s="336"/>
      <c r="AYT516" s="336"/>
      <c r="AYU516" s="336"/>
      <c r="AYV516" s="336"/>
      <c r="AYW516" s="336"/>
      <c r="AYX516" s="336"/>
      <c r="AYY516" s="336"/>
      <c r="AYZ516" s="336"/>
      <c r="AZA516" s="336"/>
      <c r="AZB516" s="336"/>
      <c r="AZC516" s="336"/>
      <c r="AZD516" s="336"/>
      <c r="AZE516" s="336"/>
      <c r="AZF516" s="336"/>
      <c r="AZG516" s="336"/>
      <c r="AZH516" s="336"/>
      <c r="AZI516" s="336"/>
      <c r="AZJ516" s="336"/>
      <c r="AZK516" s="336"/>
      <c r="AZL516" s="336"/>
      <c r="AZM516" s="336"/>
      <c r="AZN516" s="336"/>
      <c r="AZO516" s="336"/>
      <c r="AZP516" s="336"/>
      <c r="AZQ516" s="336"/>
      <c r="AZR516" s="336"/>
      <c r="AZS516" s="336"/>
      <c r="AZT516" s="336"/>
      <c r="AZU516" s="336"/>
      <c r="AZV516" s="336"/>
      <c r="AZW516" s="336"/>
      <c r="AZX516" s="336"/>
      <c r="AZY516" s="336"/>
      <c r="AZZ516" s="336"/>
      <c r="BAA516" s="336"/>
      <c r="BAB516" s="336"/>
      <c r="BAC516" s="336"/>
      <c r="BAD516" s="336"/>
      <c r="BAE516" s="336"/>
      <c r="BAF516" s="336"/>
      <c r="BAG516" s="336"/>
      <c r="BAH516" s="336"/>
      <c r="BAI516" s="336"/>
      <c r="BAJ516" s="336"/>
      <c r="BAK516" s="336"/>
      <c r="BAL516" s="336"/>
      <c r="BAM516" s="336"/>
      <c r="BAN516" s="336"/>
      <c r="BAO516" s="336"/>
      <c r="BAP516" s="336"/>
      <c r="BAQ516" s="336"/>
      <c r="BAR516" s="336"/>
      <c r="BAS516" s="336"/>
      <c r="BAT516" s="336"/>
      <c r="BAU516" s="336"/>
      <c r="BAV516" s="336"/>
      <c r="BAW516" s="336"/>
      <c r="BAX516" s="336"/>
      <c r="BAY516" s="336"/>
      <c r="BAZ516" s="336"/>
      <c r="BBA516" s="336"/>
      <c r="BBB516" s="336"/>
      <c r="BBC516" s="336"/>
      <c r="BBD516" s="336"/>
      <c r="BBE516" s="336"/>
      <c r="BBF516" s="336"/>
      <c r="BBG516" s="336"/>
      <c r="BBH516" s="336"/>
      <c r="BBI516" s="336"/>
      <c r="BBJ516" s="336"/>
      <c r="BBK516" s="336"/>
      <c r="BBL516" s="336"/>
      <c r="BBM516" s="336"/>
      <c r="BBN516" s="336"/>
      <c r="BBO516" s="336"/>
      <c r="BBP516" s="336"/>
      <c r="BBQ516" s="336"/>
      <c r="BBR516" s="336"/>
      <c r="BBS516" s="336"/>
      <c r="BBT516" s="336"/>
      <c r="BBU516" s="336"/>
      <c r="BBV516" s="336"/>
      <c r="BBW516" s="336"/>
      <c r="BBX516" s="336"/>
      <c r="BBY516" s="336"/>
      <c r="BBZ516" s="336"/>
      <c r="BCA516" s="336"/>
      <c r="BCB516" s="336"/>
      <c r="BCC516" s="336"/>
      <c r="BCD516" s="336"/>
      <c r="BCE516" s="336"/>
      <c r="BCF516" s="336"/>
      <c r="BCG516" s="336"/>
      <c r="BCH516" s="336"/>
      <c r="BCI516" s="336"/>
      <c r="BCJ516" s="336"/>
      <c r="BCK516" s="336"/>
      <c r="BCL516" s="336"/>
      <c r="BCM516" s="336"/>
      <c r="BCN516" s="336"/>
      <c r="BCO516" s="336"/>
      <c r="BCP516" s="336"/>
      <c r="BCQ516" s="336"/>
      <c r="BCR516" s="336"/>
      <c r="BCS516" s="336"/>
      <c r="BCT516" s="336"/>
      <c r="BCU516" s="336"/>
      <c r="BCV516" s="336"/>
      <c r="BCW516" s="336"/>
      <c r="BCX516" s="336"/>
      <c r="BCY516" s="336"/>
      <c r="BCZ516" s="336"/>
      <c r="BDA516" s="336"/>
      <c r="BDB516" s="336"/>
      <c r="BDC516" s="336"/>
      <c r="BDD516" s="336"/>
      <c r="BDE516" s="336"/>
      <c r="BDF516" s="336"/>
      <c r="BDG516" s="336"/>
      <c r="BDH516" s="336"/>
      <c r="BDI516" s="336"/>
      <c r="BDJ516" s="336"/>
      <c r="BDK516" s="336"/>
      <c r="BDL516" s="336"/>
      <c r="BDM516" s="336"/>
      <c r="BDN516" s="336"/>
      <c r="BDO516" s="336"/>
      <c r="BDP516" s="336"/>
      <c r="BDQ516" s="336"/>
      <c r="BDR516" s="336"/>
      <c r="BDS516" s="336"/>
      <c r="BDT516" s="336"/>
      <c r="BDU516" s="336"/>
      <c r="BDV516" s="336"/>
      <c r="BDW516" s="336"/>
      <c r="BDX516" s="336"/>
      <c r="BDY516" s="336"/>
      <c r="BDZ516" s="336"/>
      <c r="BEA516" s="336"/>
      <c r="BEB516" s="336"/>
      <c r="BEC516" s="336"/>
      <c r="BED516" s="336"/>
      <c r="BEE516" s="336"/>
      <c r="BEF516" s="336"/>
      <c r="BEG516" s="336"/>
      <c r="BEH516" s="336"/>
      <c r="BEI516" s="336"/>
      <c r="BEJ516" s="336"/>
      <c r="BEK516" s="336"/>
      <c r="BEL516" s="336"/>
      <c r="BEM516" s="336"/>
      <c r="BEN516" s="336"/>
      <c r="BEO516" s="336"/>
      <c r="BEP516" s="336"/>
      <c r="BEQ516" s="336"/>
      <c r="BER516" s="336"/>
      <c r="BES516" s="336"/>
      <c r="BET516" s="336"/>
      <c r="BEU516" s="336"/>
      <c r="BEV516" s="336"/>
      <c r="BEW516" s="336"/>
      <c r="BEX516" s="336"/>
      <c r="BEY516" s="336"/>
      <c r="BEZ516" s="336"/>
      <c r="BFA516" s="336"/>
      <c r="BFB516" s="336"/>
      <c r="BFC516" s="336"/>
      <c r="BFD516" s="336"/>
      <c r="BFE516" s="336"/>
      <c r="BFF516" s="336"/>
      <c r="BFG516" s="336"/>
      <c r="BFH516" s="336"/>
      <c r="BFI516" s="336"/>
      <c r="BFJ516" s="336"/>
      <c r="BFK516" s="336"/>
      <c r="BFL516" s="336"/>
      <c r="BFM516" s="336"/>
      <c r="BFN516" s="336"/>
      <c r="BFO516" s="336"/>
      <c r="BFP516" s="336"/>
      <c r="BFQ516" s="336"/>
      <c r="BFR516" s="336"/>
      <c r="BFS516" s="336"/>
      <c r="BFT516" s="336"/>
      <c r="BFU516" s="336"/>
      <c r="BFV516" s="336"/>
      <c r="BFW516" s="336"/>
      <c r="BFX516" s="336"/>
      <c r="BFY516" s="336"/>
      <c r="BFZ516" s="336"/>
      <c r="BGA516" s="336"/>
      <c r="BGB516" s="336"/>
      <c r="BGC516" s="336"/>
      <c r="BGD516" s="336"/>
      <c r="BGE516" s="336"/>
      <c r="BGF516" s="336"/>
      <c r="BGG516" s="336"/>
      <c r="BGH516" s="336"/>
      <c r="BGI516" s="336"/>
      <c r="BGJ516" s="336"/>
      <c r="BGK516" s="336"/>
      <c r="BGL516" s="336"/>
      <c r="BGM516" s="336"/>
      <c r="BGN516" s="336"/>
      <c r="BGO516" s="336"/>
      <c r="BGP516" s="336"/>
      <c r="BGQ516" s="336"/>
      <c r="BGR516" s="336"/>
      <c r="BGS516" s="336"/>
      <c r="BGT516" s="336"/>
      <c r="BGU516" s="336"/>
      <c r="BGV516" s="336"/>
      <c r="BGW516" s="336"/>
      <c r="BGX516" s="336"/>
      <c r="BGY516" s="336"/>
      <c r="BGZ516" s="336"/>
      <c r="BHA516" s="336"/>
      <c r="BHB516" s="336"/>
      <c r="BHC516" s="336"/>
      <c r="BHD516" s="336"/>
      <c r="BHE516" s="336"/>
      <c r="BHF516" s="336"/>
      <c r="BHG516" s="336"/>
      <c r="BHH516" s="336"/>
      <c r="BHI516" s="336"/>
      <c r="BHJ516" s="336"/>
      <c r="BHK516" s="336"/>
      <c r="BHL516" s="336"/>
      <c r="BHM516" s="336"/>
      <c r="BHN516" s="336"/>
      <c r="BHO516" s="336"/>
      <c r="BHP516" s="336"/>
      <c r="BHQ516" s="336"/>
      <c r="BHR516" s="336"/>
      <c r="BHS516" s="336"/>
      <c r="BHT516" s="336"/>
      <c r="BHU516" s="336"/>
      <c r="BHV516" s="336"/>
      <c r="BHW516" s="336"/>
      <c r="BHX516" s="336"/>
      <c r="BHY516" s="336"/>
      <c r="BHZ516" s="336"/>
      <c r="BIA516" s="336"/>
      <c r="BIB516" s="336"/>
      <c r="BIC516" s="336"/>
      <c r="BID516" s="336"/>
      <c r="BIE516" s="336"/>
      <c r="BIF516" s="336"/>
      <c r="BIG516" s="336"/>
      <c r="BIH516" s="336"/>
      <c r="BII516" s="336"/>
      <c r="BIJ516" s="336"/>
      <c r="BIK516" s="336"/>
      <c r="BIL516" s="336"/>
      <c r="BIM516" s="336"/>
      <c r="BIN516" s="336"/>
      <c r="BIO516" s="336"/>
      <c r="BIP516" s="336"/>
      <c r="BIQ516" s="336"/>
      <c r="BIR516" s="336"/>
      <c r="BIS516" s="336"/>
      <c r="BIT516" s="336"/>
      <c r="BIU516" s="336"/>
      <c r="BIV516" s="336"/>
      <c r="BIW516" s="336"/>
      <c r="BIX516" s="336"/>
      <c r="BIY516" s="336"/>
      <c r="BIZ516" s="336"/>
      <c r="BJA516" s="336"/>
      <c r="BJB516" s="336"/>
      <c r="BJC516" s="336"/>
      <c r="BJD516" s="336"/>
      <c r="BJE516" s="336"/>
      <c r="BJF516" s="336"/>
      <c r="BJG516" s="336"/>
      <c r="BJH516" s="336"/>
      <c r="BJI516" s="336"/>
      <c r="BJJ516" s="336"/>
      <c r="BJK516" s="336"/>
      <c r="BJL516" s="336"/>
      <c r="BJM516" s="336"/>
      <c r="BJN516" s="336"/>
      <c r="BJO516" s="336"/>
      <c r="BJP516" s="336"/>
      <c r="BJQ516" s="336"/>
      <c r="BJR516" s="336"/>
      <c r="BJS516" s="336"/>
      <c r="BJT516" s="336"/>
      <c r="BJU516" s="336"/>
      <c r="BJV516" s="336"/>
      <c r="BJW516" s="336"/>
      <c r="BJX516" s="336"/>
      <c r="BJY516" s="336"/>
      <c r="BJZ516" s="336"/>
      <c r="BKA516" s="336"/>
      <c r="BKB516" s="336"/>
      <c r="BKC516" s="336"/>
      <c r="BKD516" s="336"/>
      <c r="BKE516" s="336"/>
      <c r="BKF516" s="336"/>
      <c r="BKG516" s="336"/>
      <c r="BKH516" s="336"/>
      <c r="BKI516" s="336"/>
      <c r="BKJ516" s="336"/>
      <c r="BKK516" s="336"/>
      <c r="BKL516" s="336"/>
      <c r="BKM516" s="336"/>
      <c r="BKN516" s="336"/>
      <c r="BKO516" s="336"/>
      <c r="BKP516" s="336"/>
      <c r="BKQ516" s="336"/>
      <c r="BKR516" s="336"/>
      <c r="BKS516" s="336"/>
      <c r="BKT516" s="336"/>
      <c r="BKU516" s="336"/>
      <c r="BKV516" s="336"/>
      <c r="BKW516" s="336"/>
      <c r="BKX516" s="336"/>
      <c r="BKY516" s="336"/>
      <c r="BKZ516" s="336"/>
      <c r="BLA516" s="336"/>
      <c r="BLB516" s="336"/>
      <c r="BLC516" s="336"/>
      <c r="BLD516" s="336"/>
      <c r="BLE516" s="336"/>
      <c r="BLF516" s="336"/>
      <c r="BLG516" s="336"/>
      <c r="BLH516" s="336"/>
      <c r="BLI516" s="336"/>
      <c r="BLJ516" s="336"/>
      <c r="BLK516" s="336"/>
      <c r="BLL516" s="336"/>
      <c r="BLM516" s="336"/>
      <c r="BLN516" s="336"/>
      <c r="BLO516" s="336"/>
      <c r="BLP516" s="336"/>
      <c r="BLQ516" s="336"/>
      <c r="BLR516" s="336"/>
      <c r="BLS516" s="336"/>
      <c r="BLT516" s="336"/>
      <c r="BLU516" s="336"/>
      <c r="BLV516" s="336"/>
      <c r="BLW516" s="336"/>
      <c r="BLX516" s="336"/>
      <c r="BLY516" s="336"/>
      <c r="BLZ516" s="336"/>
      <c r="BMA516" s="336"/>
      <c r="BMB516" s="336"/>
      <c r="BMC516" s="336"/>
      <c r="BMD516" s="336"/>
      <c r="BME516" s="336"/>
      <c r="BMF516" s="336"/>
      <c r="BMG516" s="336"/>
      <c r="BMH516" s="336"/>
      <c r="BMI516" s="336"/>
      <c r="BMJ516" s="336"/>
      <c r="BMK516" s="336"/>
      <c r="BML516" s="336"/>
      <c r="BMM516" s="336"/>
      <c r="BMN516" s="336"/>
      <c r="BMO516" s="336"/>
      <c r="BMP516" s="336"/>
      <c r="BMQ516" s="336"/>
      <c r="BMR516" s="336"/>
      <c r="BMS516" s="336"/>
      <c r="BMT516" s="336"/>
      <c r="BMU516" s="336"/>
      <c r="BMV516" s="336"/>
      <c r="BMW516" s="336"/>
      <c r="BMX516" s="336"/>
      <c r="BMY516" s="336"/>
      <c r="BMZ516" s="336"/>
      <c r="BNA516" s="336"/>
      <c r="BNB516" s="336"/>
      <c r="BNC516" s="336"/>
      <c r="BND516" s="336"/>
      <c r="BNE516" s="336"/>
      <c r="BNF516" s="336"/>
      <c r="BNG516" s="336"/>
      <c r="BNH516" s="336"/>
      <c r="BNI516" s="336"/>
      <c r="BNJ516" s="336"/>
      <c r="BNK516" s="336"/>
      <c r="BNL516" s="336"/>
      <c r="BNM516" s="336"/>
      <c r="BNN516" s="336"/>
      <c r="BNO516" s="336"/>
      <c r="BNP516" s="336"/>
      <c r="BNQ516" s="336"/>
      <c r="BNR516" s="336"/>
      <c r="BNS516" s="336"/>
      <c r="BNT516" s="336"/>
      <c r="BNU516" s="336"/>
      <c r="BNV516" s="336"/>
      <c r="BNW516" s="336"/>
      <c r="BNX516" s="336"/>
      <c r="BNY516" s="336"/>
      <c r="BNZ516" s="336"/>
      <c r="BOA516" s="336"/>
      <c r="BOB516" s="336"/>
      <c r="BOC516" s="336"/>
      <c r="BOD516" s="336"/>
      <c r="BOE516" s="336"/>
      <c r="BOF516" s="336"/>
      <c r="BOG516" s="336"/>
      <c r="BOH516" s="336"/>
      <c r="BOI516" s="336"/>
      <c r="BOJ516" s="336"/>
      <c r="BOK516" s="336"/>
      <c r="BOL516" s="336"/>
      <c r="BOM516" s="336"/>
      <c r="BON516" s="336"/>
      <c r="BOO516" s="336"/>
      <c r="BOP516" s="336"/>
      <c r="BOQ516" s="336"/>
      <c r="BOR516" s="336"/>
      <c r="BOS516" s="336"/>
      <c r="BOT516" s="336"/>
      <c r="BOU516" s="336"/>
      <c r="BOV516" s="336"/>
      <c r="BOW516" s="336"/>
      <c r="BOX516" s="336"/>
      <c r="BOY516" s="336"/>
      <c r="BOZ516" s="336"/>
      <c r="BPA516" s="336"/>
      <c r="BPB516" s="336"/>
      <c r="BPC516" s="336"/>
      <c r="BPD516" s="336"/>
      <c r="BPE516" s="336"/>
      <c r="BPF516" s="336"/>
      <c r="BPG516" s="336"/>
      <c r="BPH516" s="336"/>
      <c r="BPI516" s="336"/>
      <c r="BPJ516" s="336"/>
      <c r="BPK516" s="336"/>
      <c r="BPL516" s="336"/>
      <c r="BPM516" s="336"/>
      <c r="BPN516" s="336"/>
      <c r="BPO516" s="336"/>
      <c r="BPP516" s="336"/>
      <c r="BPQ516" s="336"/>
      <c r="BPR516" s="336"/>
      <c r="BPS516" s="336"/>
      <c r="BPT516" s="336"/>
      <c r="BPU516" s="336"/>
      <c r="BPV516" s="336"/>
      <c r="BPW516" s="336"/>
      <c r="BPX516" s="336"/>
      <c r="BPY516" s="336"/>
      <c r="BPZ516" s="336"/>
      <c r="BQA516" s="336"/>
      <c r="BQB516" s="336"/>
      <c r="BQC516" s="336"/>
      <c r="BQD516" s="336"/>
      <c r="BQE516" s="336"/>
      <c r="BQF516" s="336"/>
      <c r="BQG516" s="336"/>
      <c r="BQH516" s="336"/>
      <c r="BQI516" s="336"/>
      <c r="BQJ516" s="336"/>
      <c r="BQK516" s="336"/>
      <c r="BQL516" s="336"/>
      <c r="BQM516" s="336"/>
      <c r="BQN516" s="336"/>
      <c r="BQO516" s="336"/>
      <c r="BQP516" s="336"/>
      <c r="BQQ516" s="336"/>
      <c r="BQR516" s="336"/>
      <c r="BQS516" s="336"/>
      <c r="BQT516" s="336"/>
      <c r="BQU516" s="336"/>
      <c r="BQV516" s="336"/>
      <c r="BQW516" s="336"/>
      <c r="BQX516" s="336"/>
      <c r="BQY516" s="336"/>
      <c r="BQZ516" s="336"/>
      <c r="BRA516" s="336"/>
      <c r="BRB516" s="336"/>
      <c r="BRC516" s="336"/>
      <c r="BRD516" s="336"/>
      <c r="BRE516" s="336"/>
      <c r="BRF516" s="336"/>
      <c r="BRG516" s="336"/>
      <c r="BRH516" s="336"/>
      <c r="BRI516" s="336"/>
      <c r="BRJ516" s="336"/>
      <c r="BRK516" s="336"/>
      <c r="BRL516" s="336"/>
      <c r="BRM516" s="336"/>
      <c r="BRN516" s="336"/>
      <c r="BRO516" s="336"/>
      <c r="BRP516" s="336"/>
      <c r="BRQ516" s="336"/>
      <c r="BRR516" s="336"/>
      <c r="BRS516" s="336"/>
      <c r="BRT516" s="336"/>
      <c r="BRU516" s="336"/>
      <c r="BRV516" s="336"/>
      <c r="BRW516" s="336"/>
      <c r="BRX516" s="336"/>
      <c r="BRY516" s="336"/>
      <c r="BRZ516" s="336"/>
      <c r="BSA516" s="336"/>
      <c r="BSB516" s="336"/>
      <c r="BSC516" s="336"/>
      <c r="BSD516" s="336"/>
      <c r="BSE516" s="336"/>
      <c r="BSF516" s="336"/>
      <c r="BSG516" s="336"/>
      <c r="BSH516" s="336"/>
      <c r="BSI516" s="336"/>
      <c r="BSJ516" s="336"/>
      <c r="BSK516" s="336"/>
      <c r="BSL516" s="336"/>
      <c r="BSM516" s="336"/>
      <c r="BSN516" s="336"/>
      <c r="BSO516" s="336"/>
      <c r="BSP516" s="336"/>
      <c r="BSQ516" s="336"/>
      <c r="BSR516" s="336"/>
      <c r="BSS516" s="336"/>
      <c r="BST516" s="336"/>
      <c r="BSU516" s="336"/>
      <c r="BSV516" s="336"/>
      <c r="BSW516" s="336"/>
      <c r="BSX516" s="336"/>
      <c r="BSY516" s="336"/>
      <c r="BSZ516" s="336"/>
      <c r="BTA516" s="336"/>
      <c r="BTB516" s="336"/>
      <c r="BTC516" s="336"/>
      <c r="BTD516" s="336"/>
      <c r="BTE516" s="336"/>
      <c r="BTF516" s="336"/>
      <c r="BTG516" s="336"/>
      <c r="BTH516" s="336"/>
      <c r="BTI516" s="336"/>
      <c r="BTJ516" s="336"/>
      <c r="BTK516" s="336"/>
      <c r="BTL516" s="336"/>
      <c r="BTM516" s="336"/>
      <c r="BTN516" s="336"/>
      <c r="BTO516" s="336"/>
      <c r="BTP516" s="336"/>
      <c r="BTQ516" s="336"/>
      <c r="BTR516" s="336"/>
      <c r="BTS516" s="336"/>
      <c r="BTT516" s="336"/>
      <c r="BTU516" s="336"/>
      <c r="BTV516" s="336"/>
      <c r="BTW516" s="336"/>
      <c r="BTX516" s="336"/>
      <c r="BTY516" s="336"/>
      <c r="BTZ516" s="336"/>
      <c r="BUA516" s="336"/>
      <c r="BUB516" s="336"/>
      <c r="BUC516" s="336"/>
      <c r="BUD516" s="336"/>
      <c r="BUE516" s="336"/>
      <c r="BUF516" s="336"/>
      <c r="BUG516" s="336"/>
      <c r="BUH516" s="336"/>
      <c r="BUI516" s="336"/>
      <c r="BUJ516" s="336"/>
      <c r="BUK516" s="336"/>
      <c r="BUL516" s="336"/>
      <c r="BUM516" s="336"/>
      <c r="BUN516" s="336"/>
      <c r="BUO516" s="336"/>
      <c r="BUP516" s="336"/>
      <c r="BUQ516" s="336"/>
      <c r="BUR516" s="336"/>
      <c r="BUS516" s="336"/>
      <c r="BUT516" s="336"/>
      <c r="BUU516" s="336"/>
      <c r="BUV516" s="336"/>
      <c r="BUW516" s="336"/>
      <c r="BUX516" s="336"/>
      <c r="BUY516" s="336"/>
      <c r="BUZ516" s="336"/>
      <c r="BVA516" s="336"/>
      <c r="BVB516" s="336"/>
      <c r="BVC516" s="336"/>
      <c r="BVD516" s="336"/>
      <c r="BVE516" s="336"/>
      <c r="BVF516" s="336"/>
      <c r="BVG516" s="336"/>
      <c r="BVH516" s="336"/>
      <c r="BVI516" s="336"/>
      <c r="BVJ516" s="336"/>
      <c r="BVK516" s="336"/>
      <c r="BVL516" s="336"/>
      <c r="BVM516" s="336"/>
      <c r="BVN516" s="336"/>
      <c r="BVO516" s="336"/>
      <c r="BVP516" s="336"/>
      <c r="BVQ516" s="336"/>
      <c r="BVR516" s="336"/>
      <c r="BVS516" s="336"/>
      <c r="BVT516" s="336"/>
      <c r="BVU516" s="336"/>
      <c r="BVV516" s="336"/>
      <c r="BVW516" s="336"/>
      <c r="BVX516" s="336"/>
      <c r="BVY516" s="336"/>
      <c r="BVZ516" s="336"/>
      <c r="BWA516" s="336"/>
      <c r="BWB516" s="336"/>
      <c r="BWC516" s="336"/>
      <c r="BWD516" s="336"/>
      <c r="BWE516" s="336"/>
      <c r="BWF516" s="336"/>
      <c r="BWG516" s="336"/>
      <c r="BWH516" s="336"/>
      <c r="BWI516" s="336"/>
      <c r="BWJ516" s="336"/>
      <c r="BWK516" s="336"/>
      <c r="BWL516" s="336"/>
      <c r="BWM516" s="336"/>
      <c r="BWN516" s="336"/>
      <c r="BWO516" s="336"/>
      <c r="BWP516" s="336"/>
      <c r="BWQ516" s="336"/>
      <c r="BWR516" s="336"/>
      <c r="BWS516" s="336"/>
      <c r="BWT516" s="336"/>
      <c r="BWU516" s="336"/>
      <c r="BWV516" s="336"/>
      <c r="BWW516" s="336"/>
      <c r="BWX516" s="336"/>
      <c r="BWY516" s="336"/>
      <c r="BWZ516" s="336"/>
      <c r="BXA516" s="336"/>
      <c r="BXB516" s="336"/>
      <c r="BXC516" s="336"/>
      <c r="BXD516" s="336"/>
      <c r="BXE516" s="336"/>
      <c r="BXF516" s="336"/>
      <c r="BXG516" s="336"/>
      <c r="BXH516" s="336"/>
      <c r="BXI516" s="336"/>
      <c r="BXJ516" s="336"/>
      <c r="BXK516" s="336"/>
      <c r="BXL516" s="336"/>
      <c r="BXM516" s="336"/>
      <c r="BXN516" s="336"/>
      <c r="BXO516" s="336"/>
      <c r="BXP516" s="336"/>
      <c r="BXQ516" s="336"/>
      <c r="BXR516" s="336"/>
      <c r="BXS516" s="336"/>
      <c r="BXT516" s="336"/>
      <c r="BXU516" s="336"/>
      <c r="BXV516" s="336"/>
      <c r="BXW516" s="336"/>
      <c r="BXX516" s="336"/>
      <c r="BXY516" s="336"/>
      <c r="BXZ516" s="336"/>
      <c r="BYA516" s="336"/>
      <c r="BYB516" s="336"/>
      <c r="BYC516" s="336"/>
      <c r="BYD516" s="336"/>
      <c r="BYE516" s="336"/>
      <c r="BYF516" s="336"/>
      <c r="BYG516" s="336"/>
      <c r="BYH516" s="336"/>
      <c r="BYI516" s="336"/>
      <c r="BYJ516" s="336"/>
      <c r="BYK516" s="336"/>
      <c r="BYL516" s="336"/>
      <c r="BYM516" s="336"/>
      <c r="BYN516" s="336"/>
      <c r="BYO516" s="336"/>
      <c r="BYP516" s="336"/>
      <c r="BYQ516" s="336"/>
      <c r="BYR516" s="336"/>
      <c r="BYS516" s="336"/>
      <c r="BYT516" s="336"/>
      <c r="BYU516" s="336"/>
      <c r="BYV516" s="336"/>
      <c r="BYW516" s="336"/>
      <c r="BYX516" s="336"/>
      <c r="BYY516" s="336"/>
      <c r="BYZ516" s="336"/>
      <c r="BZA516" s="336"/>
      <c r="BZB516" s="336"/>
      <c r="BZC516" s="336"/>
      <c r="BZD516" s="336"/>
      <c r="BZE516" s="336"/>
      <c r="BZF516" s="336"/>
      <c r="BZG516" s="336"/>
      <c r="BZH516" s="336"/>
      <c r="BZI516" s="336"/>
      <c r="BZJ516" s="336"/>
      <c r="BZK516" s="336"/>
      <c r="BZL516" s="336"/>
      <c r="BZM516" s="336"/>
      <c r="BZN516" s="336"/>
      <c r="BZO516" s="336"/>
      <c r="BZP516" s="336"/>
      <c r="BZQ516" s="336"/>
      <c r="BZR516" s="336"/>
      <c r="BZS516" s="336"/>
      <c r="BZT516" s="336"/>
      <c r="BZU516" s="336"/>
      <c r="BZV516" s="336"/>
      <c r="BZW516" s="336"/>
      <c r="BZX516" s="336"/>
      <c r="BZY516" s="336"/>
      <c r="BZZ516" s="336"/>
      <c r="CAA516" s="336"/>
      <c r="CAB516" s="336"/>
      <c r="CAC516" s="336"/>
      <c r="CAD516" s="336"/>
      <c r="CAE516" s="336"/>
      <c r="CAF516" s="336"/>
      <c r="CAG516" s="336"/>
      <c r="CAH516" s="336"/>
      <c r="CAI516" s="336"/>
      <c r="CAJ516" s="336"/>
      <c r="CAK516" s="336"/>
      <c r="CAL516" s="336"/>
      <c r="CAM516" s="336"/>
      <c r="CAN516" s="336"/>
      <c r="CAO516" s="336"/>
      <c r="CAP516" s="336"/>
      <c r="CAQ516" s="336"/>
      <c r="CAR516" s="336"/>
      <c r="CAS516" s="336"/>
      <c r="CAT516" s="336"/>
      <c r="CAU516" s="336"/>
      <c r="CAV516" s="336"/>
      <c r="CAW516" s="336"/>
      <c r="CAX516" s="336"/>
      <c r="CAY516" s="336"/>
      <c r="CAZ516" s="336"/>
      <c r="CBA516" s="336"/>
      <c r="CBB516" s="336"/>
      <c r="CBC516" s="336"/>
      <c r="CBD516" s="336"/>
      <c r="CBE516" s="336"/>
      <c r="CBF516" s="336"/>
      <c r="CBG516" s="336"/>
      <c r="CBH516" s="336"/>
      <c r="CBI516" s="336"/>
      <c r="CBJ516" s="336"/>
      <c r="CBK516" s="336"/>
      <c r="CBL516" s="336"/>
      <c r="CBM516" s="336"/>
      <c r="CBN516" s="336"/>
      <c r="CBO516" s="336"/>
      <c r="CBP516" s="336"/>
      <c r="CBQ516" s="336"/>
      <c r="CBR516" s="336"/>
      <c r="CBS516" s="336"/>
      <c r="CBT516" s="336"/>
      <c r="CBU516" s="336"/>
      <c r="CBV516" s="336"/>
      <c r="CBW516" s="336"/>
      <c r="CBX516" s="336"/>
      <c r="CBY516" s="336"/>
      <c r="CBZ516" s="336"/>
      <c r="CCA516" s="336"/>
      <c r="CCB516" s="336"/>
      <c r="CCC516" s="336"/>
      <c r="CCD516" s="336"/>
      <c r="CCE516" s="336"/>
      <c r="CCF516" s="336"/>
      <c r="CCG516" s="336"/>
      <c r="CCH516" s="336"/>
      <c r="CCI516" s="336"/>
      <c r="CCJ516" s="336"/>
      <c r="CCK516" s="336"/>
      <c r="CCL516" s="336"/>
      <c r="CCM516" s="336"/>
      <c r="CCN516" s="336"/>
      <c r="CCO516" s="336"/>
      <c r="CCP516" s="336"/>
      <c r="CCQ516" s="336"/>
      <c r="CCR516" s="336"/>
      <c r="CCS516" s="336"/>
      <c r="CCT516" s="336"/>
      <c r="CCU516" s="336"/>
      <c r="CCV516" s="336"/>
      <c r="CCW516" s="336"/>
      <c r="CCX516" s="336"/>
      <c r="CCY516" s="336"/>
      <c r="CCZ516" s="336"/>
      <c r="CDA516" s="336"/>
      <c r="CDB516" s="336"/>
      <c r="CDC516" s="336"/>
      <c r="CDD516" s="336"/>
      <c r="CDE516" s="336"/>
      <c r="CDF516" s="336"/>
      <c r="CDG516" s="336"/>
      <c r="CDH516" s="336"/>
      <c r="CDI516" s="336"/>
      <c r="CDJ516" s="336"/>
      <c r="CDK516" s="336"/>
      <c r="CDL516" s="336"/>
      <c r="CDM516" s="336"/>
      <c r="CDN516" s="336"/>
      <c r="CDO516" s="336"/>
      <c r="CDP516" s="336"/>
      <c r="CDQ516" s="336"/>
      <c r="CDR516" s="336"/>
      <c r="CDS516" s="336"/>
      <c r="CDT516" s="336"/>
      <c r="CDU516" s="336"/>
      <c r="CDV516" s="336"/>
      <c r="CDW516" s="336"/>
      <c r="CDX516" s="336"/>
      <c r="CDY516" s="336"/>
      <c r="CDZ516" s="336"/>
      <c r="CEA516" s="336"/>
      <c r="CEB516" s="336"/>
      <c r="CEC516" s="336"/>
      <c r="CED516" s="336"/>
      <c r="CEE516" s="336"/>
      <c r="CEF516" s="336"/>
      <c r="CEG516" s="336"/>
      <c r="CEH516" s="336"/>
      <c r="CEI516" s="336"/>
      <c r="CEJ516" s="336"/>
      <c r="CEK516" s="336"/>
      <c r="CEL516" s="336"/>
      <c r="CEM516" s="336"/>
      <c r="CEN516" s="336"/>
      <c r="CEO516" s="336"/>
      <c r="CEP516" s="336"/>
      <c r="CEQ516" s="336"/>
      <c r="CER516" s="336"/>
      <c r="CES516" s="336"/>
      <c r="CET516" s="336"/>
      <c r="CEU516" s="336"/>
      <c r="CEV516" s="336"/>
      <c r="CEW516" s="336"/>
      <c r="CEX516" s="336"/>
      <c r="CEY516" s="336"/>
      <c r="CEZ516" s="336"/>
      <c r="CFA516" s="336"/>
      <c r="CFB516" s="336"/>
      <c r="CFC516" s="336"/>
      <c r="CFD516" s="336"/>
      <c r="CFE516" s="336"/>
      <c r="CFF516" s="336"/>
      <c r="CFG516" s="336"/>
      <c r="CFH516" s="336"/>
      <c r="CFI516" s="336"/>
      <c r="CFJ516" s="336"/>
      <c r="CFK516" s="336"/>
      <c r="CFL516" s="336"/>
      <c r="CFM516" s="336"/>
      <c r="CFN516" s="336"/>
      <c r="CFO516" s="336"/>
      <c r="CFP516" s="336"/>
      <c r="CFQ516" s="336"/>
      <c r="CFR516" s="336"/>
      <c r="CFS516" s="336"/>
      <c r="CFT516" s="336"/>
      <c r="CFU516" s="336"/>
      <c r="CFV516" s="336"/>
      <c r="CFW516" s="336"/>
      <c r="CFX516" s="336"/>
      <c r="CFY516" s="336"/>
      <c r="CFZ516" s="336"/>
      <c r="CGA516" s="336"/>
      <c r="CGB516" s="336"/>
      <c r="CGC516" s="336"/>
      <c r="CGD516" s="336"/>
      <c r="CGE516" s="336"/>
      <c r="CGF516" s="336"/>
      <c r="CGG516" s="336"/>
      <c r="CGH516" s="336"/>
      <c r="CGI516" s="336"/>
      <c r="CGJ516" s="336"/>
      <c r="CGK516" s="336"/>
      <c r="CGL516" s="336"/>
      <c r="CGM516" s="336"/>
      <c r="CGN516" s="336"/>
      <c r="CGO516" s="336"/>
      <c r="CGP516" s="336"/>
      <c r="CGQ516" s="336"/>
      <c r="CGR516" s="336"/>
      <c r="CGS516" s="336"/>
      <c r="CGT516" s="336"/>
      <c r="CGU516" s="336"/>
      <c r="CGV516" s="336"/>
      <c r="CGW516" s="336"/>
      <c r="CGX516" s="336"/>
      <c r="CGY516" s="336"/>
      <c r="CGZ516" s="336"/>
      <c r="CHA516" s="336"/>
      <c r="CHB516" s="336"/>
      <c r="CHC516" s="336"/>
      <c r="CHD516" s="336"/>
      <c r="CHE516" s="336"/>
      <c r="CHF516" s="336"/>
      <c r="CHG516" s="336"/>
      <c r="CHH516" s="336"/>
      <c r="CHI516" s="336"/>
      <c r="CHJ516" s="336"/>
      <c r="CHK516" s="336"/>
      <c r="CHL516" s="336"/>
      <c r="CHM516" s="336"/>
      <c r="CHN516" s="336"/>
      <c r="CHO516" s="336"/>
      <c r="CHP516" s="336"/>
      <c r="CHQ516" s="336"/>
      <c r="CHR516" s="336"/>
      <c r="CHS516" s="336"/>
      <c r="CHT516" s="336"/>
      <c r="CHU516" s="336"/>
      <c r="CHV516" s="336"/>
      <c r="CHW516" s="336"/>
      <c r="CHX516" s="336"/>
      <c r="CHY516" s="336"/>
      <c r="CHZ516" s="336"/>
      <c r="CIA516" s="336"/>
      <c r="CIB516" s="336"/>
      <c r="CIC516" s="336"/>
      <c r="CID516" s="336"/>
      <c r="CIE516" s="336"/>
      <c r="CIF516" s="336"/>
      <c r="CIG516" s="336"/>
      <c r="CIH516" s="336"/>
      <c r="CII516" s="336"/>
      <c r="CIJ516" s="336"/>
      <c r="CIK516" s="336"/>
      <c r="CIL516" s="336"/>
      <c r="CIM516" s="336"/>
      <c r="CIN516" s="336"/>
      <c r="CIO516" s="336"/>
      <c r="CIP516" s="336"/>
      <c r="CIQ516" s="336"/>
      <c r="CIR516" s="336"/>
      <c r="CIS516" s="336"/>
      <c r="CIT516" s="336"/>
      <c r="CIU516" s="336"/>
      <c r="CIV516" s="336"/>
      <c r="CIW516" s="336"/>
      <c r="CIX516" s="336"/>
      <c r="CIY516" s="336"/>
      <c r="CIZ516" s="336"/>
      <c r="CJA516" s="336"/>
      <c r="CJB516" s="336"/>
      <c r="CJC516" s="336"/>
      <c r="CJD516" s="336"/>
      <c r="CJE516" s="336"/>
      <c r="CJF516" s="336"/>
      <c r="CJG516" s="336"/>
      <c r="CJH516" s="336"/>
      <c r="CJI516" s="336"/>
      <c r="CJJ516" s="336"/>
      <c r="CJK516" s="336"/>
      <c r="CJL516" s="336"/>
      <c r="CJM516" s="336"/>
      <c r="CJN516" s="336"/>
      <c r="CJO516" s="336"/>
      <c r="CJP516" s="336"/>
      <c r="CJQ516" s="336"/>
      <c r="CJR516" s="336"/>
      <c r="CJS516" s="336"/>
      <c r="CJT516" s="336"/>
      <c r="CJU516" s="336"/>
      <c r="CJV516" s="336"/>
      <c r="CJW516" s="336"/>
      <c r="CJX516" s="336"/>
      <c r="CJY516" s="336"/>
      <c r="CJZ516" s="336"/>
      <c r="CKA516" s="336"/>
      <c r="CKB516" s="336"/>
      <c r="CKC516" s="336"/>
      <c r="CKD516" s="336"/>
      <c r="CKE516" s="336"/>
      <c r="CKF516" s="336"/>
      <c r="CKG516" s="336"/>
      <c r="CKH516" s="336"/>
      <c r="CKI516" s="336"/>
      <c r="CKJ516" s="336"/>
      <c r="CKK516" s="336"/>
      <c r="CKL516" s="336"/>
      <c r="CKM516" s="336"/>
      <c r="CKN516" s="336"/>
      <c r="CKO516" s="336"/>
      <c r="CKP516" s="336"/>
      <c r="CKQ516" s="336"/>
      <c r="CKR516" s="336"/>
      <c r="CKS516" s="336"/>
      <c r="CKT516" s="336"/>
      <c r="CKU516" s="336"/>
      <c r="CKV516" s="336"/>
      <c r="CKW516" s="336"/>
      <c r="CKX516" s="336"/>
      <c r="CKY516" s="336"/>
      <c r="CKZ516" s="336"/>
      <c r="CLA516" s="336"/>
      <c r="CLB516" s="336"/>
      <c r="CLC516" s="336"/>
      <c r="CLD516" s="336"/>
      <c r="CLE516" s="336"/>
      <c r="CLF516" s="336"/>
      <c r="CLG516" s="336"/>
      <c r="CLH516" s="336"/>
      <c r="CLI516" s="336"/>
      <c r="CLJ516" s="336"/>
      <c r="CLK516" s="336"/>
      <c r="CLL516" s="336"/>
      <c r="CLM516" s="336"/>
      <c r="CLN516" s="336"/>
      <c r="CLO516" s="336"/>
      <c r="CLP516" s="336"/>
      <c r="CLQ516" s="336"/>
      <c r="CLR516" s="336"/>
      <c r="CLS516" s="336"/>
      <c r="CLT516" s="336"/>
      <c r="CLU516" s="336"/>
      <c r="CLV516" s="336"/>
      <c r="CLW516" s="336"/>
      <c r="CLX516" s="336"/>
      <c r="CLY516" s="336"/>
      <c r="CLZ516" s="336"/>
      <c r="CMA516" s="336"/>
      <c r="CMB516" s="336"/>
      <c r="CMC516" s="336"/>
      <c r="CMD516" s="336"/>
      <c r="CME516" s="336"/>
      <c r="CMF516" s="336"/>
      <c r="CMG516" s="336"/>
      <c r="CMH516" s="336"/>
      <c r="CMI516" s="336"/>
      <c r="CMJ516" s="336"/>
      <c r="CMK516" s="336"/>
      <c r="CML516" s="336"/>
      <c r="CMM516" s="336"/>
      <c r="CMN516" s="336"/>
      <c r="CMO516" s="336"/>
      <c r="CMP516" s="336"/>
      <c r="CMQ516" s="336"/>
      <c r="CMR516" s="336"/>
      <c r="CMS516" s="336"/>
      <c r="CMT516" s="336"/>
      <c r="CMU516" s="336"/>
      <c r="CMV516" s="336"/>
      <c r="CMW516" s="336"/>
      <c r="CMX516" s="336"/>
      <c r="CMY516" s="336"/>
      <c r="CMZ516" s="336"/>
      <c r="CNA516" s="336"/>
      <c r="CNB516" s="336"/>
      <c r="CNC516" s="336"/>
      <c r="CND516" s="336"/>
      <c r="CNE516" s="336"/>
      <c r="CNF516" s="336"/>
      <c r="CNG516" s="336"/>
      <c r="CNH516" s="336"/>
      <c r="CNI516" s="336"/>
      <c r="CNJ516" s="336"/>
      <c r="CNK516" s="336"/>
      <c r="CNL516" s="336"/>
      <c r="CNM516" s="336"/>
      <c r="CNN516" s="336"/>
      <c r="CNO516" s="336"/>
      <c r="CNP516" s="336"/>
      <c r="CNQ516" s="336"/>
      <c r="CNR516" s="336"/>
      <c r="CNS516" s="336"/>
      <c r="CNT516" s="336"/>
      <c r="CNU516" s="336"/>
      <c r="CNV516" s="336"/>
      <c r="CNW516" s="336"/>
      <c r="CNX516" s="336"/>
      <c r="CNY516" s="336"/>
      <c r="CNZ516" s="336"/>
      <c r="COA516" s="336"/>
      <c r="COB516" s="336"/>
      <c r="COC516" s="336"/>
      <c r="COD516" s="336"/>
      <c r="COE516" s="336"/>
      <c r="COF516" s="336"/>
      <c r="COG516" s="336"/>
      <c r="COH516" s="336"/>
      <c r="COI516" s="336"/>
      <c r="COJ516" s="336"/>
      <c r="COK516" s="336"/>
      <c r="COL516" s="336"/>
      <c r="COM516" s="336"/>
      <c r="CON516" s="336"/>
      <c r="COO516" s="336"/>
      <c r="COP516" s="336"/>
      <c r="COQ516" s="336"/>
      <c r="COR516" s="336"/>
      <c r="COS516" s="336"/>
      <c r="COT516" s="336"/>
      <c r="COU516" s="336"/>
      <c r="COV516" s="336"/>
      <c r="COW516" s="336"/>
      <c r="COX516" s="336"/>
      <c r="COY516" s="336"/>
      <c r="COZ516" s="336"/>
      <c r="CPA516" s="336"/>
      <c r="CPB516" s="336"/>
      <c r="CPC516" s="336"/>
      <c r="CPD516" s="336"/>
      <c r="CPE516" s="336"/>
      <c r="CPF516" s="336"/>
      <c r="CPG516" s="336"/>
      <c r="CPH516" s="336"/>
      <c r="CPI516" s="336"/>
      <c r="CPJ516" s="336"/>
      <c r="CPK516" s="336"/>
      <c r="CPL516" s="336"/>
      <c r="CPM516" s="336"/>
      <c r="CPN516" s="336"/>
      <c r="CPO516" s="336"/>
      <c r="CPP516" s="336"/>
      <c r="CPQ516" s="336"/>
      <c r="CPR516" s="336"/>
      <c r="CPS516" s="336"/>
      <c r="CPT516" s="336"/>
      <c r="CPU516" s="336"/>
      <c r="CPV516" s="336"/>
      <c r="CPW516" s="336"/>
      <c r="CPX516" s="336"/>
      <c r="CPY516" s="336"/>
      <c r="CPZ516" s="336"/>
      <c r="CQA516" s="336"/>
      <c r="CQB516" s="336"/>
      <c r="CQC516" s="336"/>
      <c r="CQD516" s="336"/>
      <c r="CQE516" s="336"/>
      <c r="CQF516" s="336"/>
      <c r="CQG516" s="336"/>
      <c r="CQH516" s="336"/>
      <c r="CQI516" s="336"/>
      <c r="CQJ516" s="336"/>
      <c r="CQK516" s="336"/>
      <c r="CQL516" s="336"/>
      <c r="CQM516" s="336"/>
      <c r="CQN516" s="336"/>
      <c r="CQO516" s="336"/>
      <c r="CQP516" s="336"/>
      <c r="CQQ516" s="336"/>
      <c r="CQR516" s="336"/>
      <c r="CQS516" s="336"/>
      <c r="CQT516" s="336"/>
      <c r="CQU516" s="336"/>
      <c r="CQV516" s="336"/>
      <c r="CQW516" s="336"/>
      <c r="CQX516" s="336"/>
      <c r="CQY516" s="336"/>
      <c r="CQZ516" s="336"/>
      <c r="CRA516" s="336"/>
      <c r="CRB516" s="336"/>
      <c r="CRC516" s="336"/>
      <c r="CRD516" s="336"/>
      <c r="CRE516" s="336"/>
      <c r="CRF516" s="336"/>
      <c r="CRG516" s="336"/>
      <c r="CRH516" s="336"/>
      <c r="CRI516" s="336"/>
      <c r="CRJ516" s="336"/>
      <c r="CRK516" s="336"/>
      <c r="CRL516" s="336"/>
      <c r="CRM516" s="336"/>
      <c r="CRN516" s="336"/>
      <c r="CRO516" s="336"/>
      <c r="CRP516" s="336"/>
      <c r="CRQ516" s="336"/>
      <c r="CRR516" s="336"/>
      <c r="CRS516" s="336"/>
      <c r="CRT516" s="336"/>
      <c r="CRU516" s="336"/>
      <c r="CRV516" s="336"/>
      <c r="CRW516" s="336"/>
      <c r="CRX516" s="336"/>
      <c r="CRY516" s="336"/>
      <c r="CRZ516" s="336"/>
      <c r="CSA516" s="336"/>
      <c r="CSB516" s="336"/>
      <c r="CSC516" s="336"/>
      <c r="CSD516" s="336"/>
      <c r="CSE516" s="336"/>
      <c r="CSF516" s="336"/>
      <c r="CSG516" s="336"/>
      <c r="CSH516" s="336"/>
      <c r="CSI516" s="336"/>
      <c r="CSJ516" s="336"/>
      <c r="CSK516" s="336"/>
      <c r="CSL516" s="336"/>
      <c r="CSM516" s="336"/>
      <c r="CSN516" s="336"/>
      <c r="CSO516" s="336"/>
      <c r="CSP516" s="336"/>
      <c r="CSQ516" s="336"/>
      <c r="CSR516" s="336"/>
      <c r="CSS516" s="336"/>
      <c r="CST516" s="336"/>
      <c r="CSU516" s="336"/>
      <c r="CSV516" s="336"/>
      <c r="CSW516" s="336"/>
      <c r="CSX516" s="336"/>
      <c r="CSY516" s="336"/>
      <c r="CSZ516" s="336"/>
      <c r="CTA516" s="336"/>
      <c r="CTB516" s="336"/>
      <c r="CTC516" s="336"/>
      <c r="CTD516" s="336"/>
      <c r="CTE516" s="336"/>
      <c r="CTF516" s="336"/>
      <c r="CTG516" s="336"/>
      <c r="CTH516" s="336"/>
      <c r="CTI516" s="336"/>
      <c r="CTJ516" s="336"/>
      <c r="CTK516" s="336"/>
      <c r="CTL516" s="336"/>
      <c r="CTM516" s="336"/>
      <c r="CTN516" s="336"/>
      <c r="CTO516" s="336"/>
      <c r="CTP516" s="336"/>
      <c r="CTQ516" s="336"/>
      <c r="CTR516" s="336"/>
      <c r="CTS516" s="336"/>
      <c r="CTT516" s="336"/>
      <c r="CTU516" s="336"/>
      <c r="CTV516" s="336"/>
      <c r="CTW516" s="336"/>
      <c r="CTX516" s="336"/>
      <c r="CTY516" s="336"/>
      <c r="CTZ516" s="336"/>
      <c r="CUA516" s="336"/>
      <c r="CUB516" s="336"/>
      <c r="CUC516" s="336"/>
      <c r="CUD516" s="336"/>
      <c r="CUE516" s="336"/>
      <c r="CUF516" s="336"/>
      <c r="CUG516" s="336"/>
      <c r="CUH516" s="336"/>
      <c r="CUI516" s="336"/>
      <c r="CUJ516" s="336"/>
      <c r="CUK516" s="336"/>
      <c r="CUL516" s="336"/>
      <c r="CUM516" s="336"/>
      <c r="CUN516" s="336"/>
      <c r="CUO516" s="336"/>
      <c r="CUP516" s="336"/>
      <c r="CUQ516" s="336"/>
      <c r="CUR516" s="336"/>
      <c r="CUS516" s="336"/>
      <c r="CUT516" s="336"/>
      <c r="CUU516" s="336"/>
      <c r="CUV516" s="336"/>
      <c r="CUW516" s="336"/>
      <c r="CUX516" s="336"/>
      <c r="CUY516" s="336"/>
      <c r="CUZ516" s="336"/>
      <c r="CVA516" s="336"/>
      <c r="CVB516" s="336"/>
      <c r="CVC516" s="336"/>
      <c r="CVD516" s="336"/>
      <c r="CVE516" s="336"/>
      <c r="CVF516" s="336"/>
      <c r="CVG516" s="336"/>
      <c r="CVH516" s="336"/>
      <c r="CVI516" s="336"/>
      <c r="CVJ516" s="336"/>
      <c r="CVK516" s="336"/>
      <c r="CVL516" s="336"/>
      <c r="CVM516" s="336"/>
      <c r="CVN516" s="336"/>
      <c r="CVO516" s="336"/>
      <c r="CVP516" s="336"/>
      <c r="CVQ516" s="336"/>
      <c r="CVR516" s="336"/>
      <c r="CVS516" s="336"/>
      <c r="CVT516" s="336"/>
      <c r="CVU516" s="336"/>
      <c r="CVV516" s="336"/>
      <c r="CVW516" s="336"/>
      <c r="CVX516" s="336"/>
      <c r="CVY516" s="336"/>
      <c r="CVZ516" s="336"/>
      <c r="CWA516" s="336"/>
      <c r="CWB516" s="336"/>
      <c r="CWC516" s="336"/>
      <c r="CWD516" s="336"/>
      <c r="CWE516" s="336"/>
      <c r="CWF516" s="336"/>
      <c r="CWG516" s="336"/>
      <c r="CWH516" s="336"/>
      <c r="CWI516" s="336"/>
      <c r="CWJ516" s="336"/>
      <c r="CWK516" s="336"/>
      <c r="CWL516" s="336"/>
      <c r="CWM516" s="336"/>
      <c r="CWN516" s="336"/>
      <c r="CWO516" s="336"/>
      <c r="CWP516" s="336"/>
      <c r="CWQ516" s="336"/>
      <c r="CWR516" s="336"/>
      <c r="CWS516" s="336"/>
      <c r="CWT516" s="336"/>
      <c r="CWU516" s="336"/>
      <c r="CWV516" s="336"/>
      <c r="CWW516" s="336"/>
      <c r="CWX516" s="336"/>
      <c r="CWY516" s="336"/>
      <c r="CWZ516" s="336"/>
      <c r="CXA516" s="336"/>
      <c r="CXB516" s="336"/>
      <c r="CXC516" s="336"/>
      <c r="CXD516" s="336"/>
      <c r="CXE516" s="336"/>
      <c r="CXF516" s="336"/>
      <c r="CXG516" s="336"/>
      <c r="CXH516" s="336"/>
      <c r="CXI516" s="336"/>
      <c r="CXJ516" s="336"/>
      <c r="CXK516" s="336"/>
      <c r="CXL516" s="336"/>
      <c r="CXM516" s="336"/>
      <c r="CXN516" s="336"/>
      <c r="CXO516" s="336"/>
      <c r="CXP516" s="336"/>
      <c r="CXQ516" s="336"/>
      <c r="CXR516" s="336"/>
      <c r="CXS516" s="336"/>
      <c r="CXT516" s="336"/>
      <c r="CXU516" s="336"/>
      <c r="CXV516" s="336"/>
      <c r="CXW516" s="336"/>
      <c r="CXX516" s="336"/>
      <c r="CXY516" s="336"/>
      <c r="CXZ516" s="336"/>
      <c r="CYA516" s="336"/>
      <c r="CYB516" s="336"/>
      <c r="CYC516" s="336"/>
      <c r="CYD516" s="336"/>
      <c r="CYE516" s="336"/>
      <c r="CYF516" s="336"/>
      <c r="CYG516" s="336"/>
      <c r="CYH516" s="336"/>
      <c r="CYI516" s="336"/>
      <c r="CYJ516" s="336"/>
      <c r="CYK516" s="336"/>
      <c r="CYL516" s="336"/>
      <c r="CYM516" s="336"/>
      <c r="CYN516" s="336"/>
      <c r="CYO516" s="336"/>
      <c r="CYP516" s="336"/>
      <c r="CYQ516" s="336"/>
      <c r="CYR516" s="336"/>
      <c r="CYS516" s="336"/>
      <c r="CYT516" s="336"/>
      <c r="CYU516" s="336"/>
      <c r="CYV516" s="336"/>
      <c r="CYW516" s="336"/>
      <c r="CYX516" s="336"/>
      <c r="CYY516" s="336"/>
      <c r="CYZ516" s="336"/>
      <c r="CZA516" s="336"/>
      <c r="CZB516" s="336"/>
      <c r="CZC516" s="336"/>
      <c r="CZD516" s="336"/>
      <c r="CZE516" s="336"/>
      <c r="CZF516" s="336"/>
      <c r="CZG516" s="336"/>
      <c r="CZH516" s="336"/>
      <c r="CZI516" s="336"/>
      <c r="CZJ516" s="336"/>
      <c r="CZK516" s="336"/>
      <c r="CZL516" s="336"/>
      <c r="CZM516" s="336"/>
      <c r="CZN516" s="336"/>
      <c r="CZO516" s="336"/>
      <c r="CZP516" s="336"/>
      <c r="CZQ516" s="336"/>
      <c r="CZR516" s="336"/>
      <c r="CZS516" s="336"/>
      <c r="CZT516" s="336"/>
      <c r="CZU516" s="336"/>
      <c r="CZV516" s="336"/>
      <c r="CZW516" s="336"/>
      <c r="CZX516" s="336"/>
      <c r="CZY516" s="336"/>
      <c r="CZZ516" s="336"/>
      <c r="DAA516" s="336"/>
      <c r="DAB516" s="336"/>
      <c r="DAC516" s="336"/>
      <c r="DAD516" s="336"/>
      <c r="DAE516" s="336"/>
      <c r="DAF516" s="336"/>
      <c r="DAG516" s="336"/>
      <c r="DAH516" s="336"/>
      <c r="DAI516" s="336"/>
      <c r="DAJ516" s="336"/>
      <c r="DAK516" s="336"/>
      <c r="DAL516" s="336"/>
      <c r="DAM516" s="336"/>
      <c r="DAN516" s="336"/>
      <c r="DAO516" s="336"/>
      <c r="DAP516" s="336"/>
      <c r="DAQ516" s="336"/>
      <c r="DAR516" s="336"/>
      <c r="DAS516" s="336"/>
      <c r="DAT516" s="336"/>
      <c r="DAU516" s="336"/>
      <c r="DAV516" s="336"/>
      <c r="DAW516" s="336"/>
      <c r="DAX516" s="336"/>
      <c r="DAY516" s="336"/>
      <c r="DAZ516" s="336"/>
      <c r="DBA516" s="336"/>
      <c r="DBB516" s="336"/>
      <c r="DBC516" s="336"/>
      <c r="DBD516" s="336"/>
      <c r="DBE516" s="336"/>
      <c r="DBF516" s="336"/>
      <c r="DBG516" s="336"/>
      <c r="DBH516" s="336"/>
      <c r="DBI516" s="336"/>
      <c r="DBJ516" s="336"/>
      <c r="DBK516" s="336"/>
      <c r="DBL516" s="336"/>
      <c r="DBM516" s="336"/>
      <c r="DBN516" s="336"/>
      <c r="DBO516" s="336"/>
      <c r="DBP516" s="336"/>
      <c r="DBQ516" s="336"/>
      <c r="DBR516" s="336"/>
      <c r="DBS516" s="336"/>
      <c r="DBT516" s="336"/>
      <c r="DBU516" s="336"/>
      <c r="DBV516" s="336"/>
      <c r="DBW516" s="336"/>
      <c r="DBX516" s="336"/>
      <c r="DBY516" s="336"/>
      <c r="DBZ516" s="336"/>
      <c r="DCA516" s="336"/>
      <c r="DCB516" s="336"/>
      <c r="DCC516" s="336"/>
      <c r="DCD516" s="336"/>
      <c r="DCE516" s="336"/>
      <c r="DCF516" s="336"/>
      <c r="DCG516" s="336"/>
      <c r="DCH516" s="336"/>
      <c r="DCI516" s="336"/>
      <c r="DCJ516" s="336"/>
      <c r="DCK516" s="336"/>
      <c r="DCL516" s="336"/>
      <c r="DCM516" s="336"/>
      <c r="DCN516" s="336"/>
      <c r="DCO516" s="336"/>
      <c r="DCP516" s="336"/>
      <c r="DCQ516" s="336"/>
      <c r="DCR516" s="336"/>
      <c r="DCS516" s="336"/>
      <c r="DCT516" s="336"/>
      <c r="DCU516" s="336"/>
      <c r="DCV516" s="336"/>
      <c r="DCW516" s="336"/>
      <c r="DCX516" s="336"/>
      <c r="DCY516" s="336"/>
      <c r="DCZ516" s="336"/>
      <c r="DDA516" s="336"/>
      <c r="DDB516" s="336"/>
      <c r="DDC516" s="336"/>
      <c r="DDD516" s="336"/>
      <c r="DDE516" s="336"/>
      <c r="DDF516" s="336"/>
      <c r="DDG516" s="336"/>
      <c r="DDH516" s="336"/>
      <c r="DDI516" s="336"/>
      <c r="DDJ516" s="336"/>
      <c r="DDK516" s="336"/>
      <c r="DDL516" s="336"/>
      <c r="DDM516" s="336"/>
      <c r="DDN516" s="336"/>
      <c r="DDO516" s="336"/>
      <c r="DDP516" s="336"/>
      <c r="DDQ516" s="336"/>
      <c r="DDR516" s="336"/>
      <c r="DDS516" s="336"/>
      <c r="DDT516" s="336"/>
      <c r="DDU516" s="336"/>
      <c r="DDV516" s="336"/>
      <c r="DDW516" s="336"/>
      <c r="DDX516" s="336"/>
      <c r="DDY516" s="336"/>
      <c r="DDZ516" s="336"/>
      <c r="DEA516" s="336"/>
      <c r="DEB516" s="336"/>
      <c r="DEC516" s="336"/>
      <c r="DED516" s="336"/>
      <c r="DEE516" s="336"/>
      <c r="DEF516" s="336"/>
      <c r="DEG516" s="336"/>
      <c r="DEH516" s="336"/>
      <c r="DEI516" s="336"/>
      <c r="DEJ516" s="336"/>
      <c r="DEK516" s="336"/>
      <c r="DEL516" s="336"/>
      <c r="DEM516" s="336"/>
      <c r="DEN516" s="336"/>
      <c r="DEO516" s="336"/>
      <c r="DEP516" s="336"/>
      <c r="DEQ516" s="336"/>
      <c r="DER516" s="336"/>
      <c r="DES516" s="336"/>
      <c r="DET516" s="336"/>
      <c r="DEU516" s="336"/>
      <c r="DEV516" s="336"/>
      <c r="DEW516" s="336"/>
      <c r="DEX516" s="336"/>
      <c r="DEY516" s="336"/>
      <c r="DEZ516" s="336"/>
      <c r="DFA516" s="336"/>
      <c r="DFB516" s="336"/>
      <c r="DFC516" s="336"/>
      <c r="DFD516" s="336"/>
      <c r="DFE516" s="336"/>
      <c r="DFF516" s="336"/>
      <c r="DFG516" s="336"/>
      <c r="DFH516" s="336"/>
      <c r="DFI516" s="336"/>
      <c r="DFJ516" s="336"/>
      <c r="DFK516" s="336"/>
      <c r="DFL516" s="336"/>
      <c r="DFM516" s="336"/>
      <c r="DFN516" s="336"/>
      <c r="DFO516" s="336"/>
      <c r="DFP516" s="336"/>
      <c r="DFQ516" s="336"/>
      <c r="DFR516" s="336"/>
      <c r="DFS516" s="336"/>
      <c r="DFT516" s="336"/>
      <c r="DFU516" s="336"/>
      <c r="DFV516" s="336"/>
      <c r="DFW516" s="336"/>
      <c r="DFX516" s="336"/>
      <c r="DFY516" s="336"/>
      <c r="DFZ516" s="336"/>
      <c r="DGA516" s="336"/>
      <c r="DGB516" s="336"/>
      <c r="DGC516" s="336"/>
      <c r="DGD516" s="336"/>
      <c r="DGE516" s="336"/>
      <c r="DGF516" s="336"/>
      <c r="DGG516" s="336"/>
      <c r="DGH516" s="336"/>
      <c r="DGI516" s="336"/>
      <c r="DGJ516" s="336"/>
      <c r="DGK516" s="336"/>
      <c r="DGL516" s="336"/>
      <c r="DGM516" s="336"/>
      <c r="DGN516" s="336"/>
      <c r="DGO516" s="336"/>
      <c r="DGP516" s="336"/>
      <c r="DGQ516" s="336"/>
      <c r="DGR516" s="336"/>
      <c r="DGS516" s="336"/>
      <c r="DGT516" s="336"/>
      <c r="DGU516" s="336"/>
      <c r="DGV516" s="336"/>
      <c r="DGW516" s="336"/>
      <c r="DGX516" s="336"/>
      <c r="DGY516" s="336"/>
      <c r="DGZ516" s="336"/>
      <c r="DHA516" s="336"/>
      <c r="DHB516" s="336"/>
      <c r="DHC516" s="336"/>
      <c r="DHD516" s="336"/>
      <c r="DHE516" s="336"/>
      <c r="DHF516" s="336"/>
      <c r="DHG516" s="336"/>
      <c r="DHH516" s="336"/>
      <c r="DHI516" s="336"/>
      <c r="DHJ516" s="336"/>
      <c r="DHK516" s="336"/>
      <c r="DHL516" s="336"/>
      <c r="DHM516" s="336"/>
      <c r="DHN516" s="336"/>
      <c r="DHO516" s="336"/>
      <c r="DHP516" s="336"/>
      <c r="DHQ516" s="336"/>
      <c r="DHR516" s="336"/>
      <c r="DHS516" s="336"/>
      <c r="DHT516" s="336"/>
      <c r="DHU516" s="336"/>
      <c r="DHV516" s="336"/>
      <c r="DHW516" s="336"/>
      <c r="DHX516" s="336"/>
      <c r="DHY516" s="336"/>
      <c r="DHZ516" s="336"/>
      <c r="DIA516" s="336"/>
      <c r="DIB516" s="336"/>
      <c r="DIC516" s="336"/>
      <c r="DID516" s="336"/>
      <c r="DIE516" s="336"/>
      <c r="DIF516" s="336"/>
      <c r="DIG516" s="336"/>
      <c r="DIH516" s="336"/>
      <c r="DII516" s="336"/>
      <c r="DIJ516" s="336"/>
      <c r="DIK516" s="336"/>
      <c r="DIL516" s="336"/>
      <c r="DIM516" s="336"/>
      <c r="DIN516" s="336"/>
      <c r="DIO516" s="336"/>
      <c r="DIP516" s="336"/>
      <c r="DIQ516" s="336"/>
      <c r="DIR516" s="336"/>
      <c r="DIS516" s="336"/>
      <c r="DIT516" s="336"/>
      <c r="DIU516" s="336"/>
      <c r="DIV516" s="336"/>
      <c r="DIW516" s="336"/>
      <c r="DIX516" s="336"/>
      <c r="DIY516" s="336"/>
      <c r="DIZ516" s="336"/>
      <c r="DJA516" s="336"/>
      <c r="DJB516" s="336"/>
      <c r="DJC516" s="336"/>
      <c r="DJD516" s="336"/>
      <c r="DJE516" s="336"/>
      <c r="DJF516" s="336"/>
      <c r="DJG516" s="336"/>
      <c r="DJH516" s="336"/>
      <c r="DJI516" s="336"/>
      <c r="DJJ516" s="336"/>
      <c r="DJK516" s="336"/>
      <c r="DJL516" s="336"/>
      <c r="DJM516" s="336"/>
      <c r="DJN516" s="336"/>
      <c r="DJO516" s="336"/>
      <c r="DJP516" s="336"/>
      <c r="DJQ516" s="336"/>
      <c r="DJR516" s="336"/>
      <c r="DJS516" s="336"/>
      <c r="DJT516" s="336"/>
      <c r="DJU516" s="336"/>
      <c r="DJV516" s="336"/>
      <c r="DJW516" s="336"/>
      <c r="DJX516" s="336"/>
      <c r="DJY516" s="336"/>
      <c r="DJZ516" s="336"/>
      <c r="DKA516" s="336"/>
      <c r="DKB516" s="336"/>
      <c r="DKC516" s="336"/>
      <c r="DKD516" s="336"/>
      <c r="DKE516" s="336"/>
      <c r="DKF516" s="336"/>
      <c r="DKG516" s="336"/>
      <c r="DKH516" s="336"/>
      <c r="DKI516" s="336"/>
      <c r="DKJ516" s="336"/>
      <c r="DKK516" s="336"/>
      <c r="DKL516" s="336"/>
      <c r="DKM516" s="336"/>
      <c r="DKN516" s="336"/>
      <c r="DKO516" s="336"/>
      <c r="DKP516" s="336"/>
      <c r="DKQ516" s="336"/>
      <c r="DKR516" s="336"/>
      <c r="DKS516" s="336"/>
      <c r="DKT516" s="336"/>
      <c r="DKU516" s="336"/>
      <c r="DKV516" s="336"/>
      <c r="DKW516" s="336"/>
      <c r="DKX516" s="336"/>
      <c r="DKY516" s="336"/>
      <c r="DKZ516" s="336"/>
      <c r="DLA516" s="336"/>
      <c r="DLB516" s="336"/>
      <c r="DLC516" s="336"/>
      <c r="DLD516" s="336"/>
      <c r="DLE516" s="336"/>
      <c r="DLF516" s="336"/>
      <c r="DLG516" s="336"/>
      <c r="DLH516" s="336"/>
      <c r="DLI516" s="336"/>
      <c r="DLJ516" s="336"/>
      <c r="DLK516" s="336"/>
      <c r="DLL516" s="336"/>
      <c r="DLM516" s="336"/>
      <c r="DLN516" s="336"/>
      <c r="DLO516" s="336"/>
      <c r="DLP516" s="336"/>
      <c r="DLQ516" s="336"/>
      <c r="DLR516" s="336"/>
      <c r="DLS516" s="336"/>
      <c r="DLT516" s="336"/>
      <c r="DLU516" s="336"/>
      <c r="DLV516" s="336"/>
      <c r="DLW516" s="336"/>
      <c r="DLX516" s="336"/>
      <c r="DLY516" s="336"/>
      <c r="DLZ516" s="336"/>
      <c r="DMA516" s="336"/>
      <c r="DMB516" s="336"/>
      <c r="DMC516" s="336"/>
      <c r="DMD516" s="336"/>
      <c r="DME516" s="336"/>
      <c r="DMF516" s="336"/>
      <c r="DMG516" s="336"/>
      <c r="DMH516" s="336"/>
      <c r="DMI516" s="336"/>
      <c r="DMJ516" s="336"/>
      <c r="DMK516" s="336"/>
      <c r="DML516" s="336"/>
      <c r="DMM516" s="336"/>
      <c r="DMN516" s="336"/>
      <c r="DMO516" s="336"/>
      <c r="DMP516" s="336"/>
      <c r="DMQ516" s="336"/>
      <c r="DMR516" s="336"/>
      <c r="DMS516" s="336"/>
      <c r="DMT516" s="336"/>
      <c r="DMU516" s="336"/>
      <c r="DMV516" s="336"/>
      <c r="DMW516" s="336"/>
      <c r="DMX516" s="336"/>
      <c r="DMY516" s="336"/>
      <c r="DMZ516" s="336"/>
      <c r="DNA516" s="336"/>
      <c r="DNB516" s="336"/>
      <c r="DNC516" s="336"/>
      <c r="DND516" s="336"/>
      <c r="DNE516" s="336"/>
      <c r="DNF516" s="336"/>
      <c r="DNG516" s="336"/>
      <c r="DNH516" s="336"/>
      <c r="DNI516" s="336"/>
      <c r="DNJ516" s="336"/>
      <c r="DNK516" s="336"/>
      <c r="DNL516" s="336"/>
      <c r="DNM516" s="336"/>
      <c r="DNN516" s="336"/>
      <c r="DNO516" s="336"/>
      <c r="DNP516" s="336"/>
      <c r="DNQ516" s="336"/>
      <c r="DNR516" s="336"/>
      <c r="DNS516" s="336"/>
      <c r="DNT516" s="336"/>
      <c r="DNU516" s="336"/>
      <c r="DNV516" s="336"/>
      <c r="DNW516" s="336"/>
      <c r="DNX516" s="336"/>
      <c r="DNY516" s="336"/>
      <c r="DNZ516" s="336"/>
      <c r="DOA516" s="336"/>
      <c r="DOB516" s="336"/>
      <c r="DOC516" s="336"/>
      <c r="DOD516" s="336"/>
      <c r="DOE516" s="336"/>
      <c r="DOF516" s="336"/>
      <c r="DOG516" s="336"/>
      <c r="DOH516" s="336"/>
      <c r="DOI516" s="336"/>
      <c r="DOJ516" s="336"/>
      <c r="DOK516" s="336"/>
      <c r="DOL516" s="336"/>
      <c r="DOM516" s="336"/>
      <c r="DON516" s="336"/>
      <c r="DOO516" s="336"/>
      <c r="DOP516" s="336"/>
      <c r="DOQ516" s="336"/>
      <c r="DOR516" s="336"/>
      <c r="DOS516" s="336"/>
      <c r="DOT516" s="336"/>
      <c r="DOU516" s="336"/>
      <c r="DOV516" s="336"/>
      <c r="DOW516" s="336"/>
      <c r="DOX516" s="336"/>
      <c r="DOY516" s="336"/>
      <c r="DOZ516" s="336"/>
      <c r="DPA516" s="336"/>
      <c r="DPB516" s="336"/>
      <c r="DPC516" s="336"/>
      <c r="DPD516" s="336"/>
      <c r="DPE516" s="336"/>
      <c r="DPF516" s="336"/>
      <c r="DPG516" s="336"/>
      <c r="DPH516" s="336"/>
      <c r="DPI516" s="336"/>
      <c r="DPJ516" s="336"/>
      <c r="DPK516" s="336"/>
      <c r="DPL516" s="336"/>
      <c r="DPM516" s="336"/>
      <c r="DPN516" s="336"/>
      <c r="DPO516" s="336"/>
      <c r="DPP516" s="336"/>
      <c r="DPQ516" s="336"/>
      <c r="DPR516" s="336"/>
      <c r="DPS516" s="336"/>
      <c r="DPT516" s="336"/>
      <c r="DPU516" s="336"/>
      <c r="DPV516" s="336"/>
      <c r="DPW516" s="336"/>
      <c r="DPX516" s="336"/>
      <c r="DPY516" s="336"/>
      <c r="DPZ516" s="336"/>
      <c r="DQA516" s="336"/>
      <c r="DQB516" s="336"/>
      <c r="DQC516" s="336"/>
      <c r="DQD516" s="336"/>
      <c r="DQE516" s="336"/>
      <c r="DQF516" s="336"/>
      <c r="DQG516" s="336"/>
      <c r="DQH516" s="336"/>
      <c r="DQI516" s="336"/>
      <c r="DQJ516" s="336"/>
      <c r="DQK516" s="336"/>
      <c r="DQL516" s="336"/>
      <c r="DQM516" s="336"/>
      <c r="DQN516" s="336"/>
      <c r="DQO516" s="336"/>
      <c r="DQP516" s="336"/>
      <c r="DQQ516" s="336"/>
      <c r="DQR516" s="336"/>
      <c r="DQS516" s="336"/>
      <c r="DQT516" s="336"/>
      <c r="DQU516" s="336"/>
      <c r="DQV516" s="336"/>
      <c r="DQW516" s="336"/>
      <c r="DQX516" s="336"/>
      <c r="DQY516" s="336"/>
      <c r="DQZ516" s="336"/>
      <c r="DRA516" s="336"/>
      <c r="DRB516" s="336"/>
      <c r="DRC516" s="336"/>
      <c r="DRD516" s="336"/>
      <c r="DRE516" s="336"/>
      <c r="DRF516" s="336"/>
      <c r="DRG516" s="336"/>
      <c r="DRH516" s="336"/>
      <c r="DRI516" s="336"/>
      <c r="DRJ516" s="336"/>
      <c r="DRK516" s="336"/>
      <c r="DRL516" s="336"/>
      <c r="DRM516" s="336"/>
      <c r="DRN516" s="336"/>
      <c r="DRO516" s="336"/>
      <c r="DRP516" s="336"/>
      <c r="DRQ516" s="336"/>
      <c r="DRR516" s="336"/>
      <c r="DRS516" s="336"/>
      <c r="DRT516" s="336"/>
      <c r="DRU516" s="336"/>
      <c r="DRV516" s="336"/>
      <c r="DRW516" s="336"/>
      <c r="DRX516" s="336"/>
      <c r="DRY516" s="336"/>
      <c r="DRZ516" s="336"/>
      <c r="DSA516" s="336"/>
      <c r="DSB516" s="336"/>
      <c r="DSC516" s="336"/>
      <c r="DSD516" s="336"/>
      <c r="DSE516" s="336"/>
      <c r="DSF516" s="336"/>
      <c r="DSG516" s="336"/>
      <c r="DSH516" s="336"/>
      <c r="DSI516" s="336"/>
      <c r="DSJ516" s="336"/>
      <c r="DSK516" s="336"/>
      <c r="DSL516" s="336"/>
      <c r="DSM516" s="336"/>
      <c r="DSN516" s="336"/>
      <c r="DSO516" s="336"/>
      <c r="DSP516" s="336"/>
      <c r="DSQ516" s="336"/>
      <c r="DSR516" s="336"/>
      <c r="DSS516" s="336"/>
      <c r="DST516" s="336"/>
      <c r="DSU516" s="336"/>
      <c r="DSV516" s="336"/>
      <c r="DSW516" s="336"/>
      <c r="DSX516" s="336"/>
      <c r="DSY516" s="336"/>
      <c r="DSZ516" s="336"/>
      <c r="DTA516" s="336"/>
      <c r="DTB516" s="336"/>
      <c r="DTC516" s="336"/>
      <c r="DTD516" s="336"/>
      <c r="DTE516" s="336"/>
      <c r="DTF516" s="336"/>
      <c r="DTG516" s="336"/>
      <c r="DTH516" s="336"/>
      <c r="DTI516" s="336"/>
      <c r="DTJ516" s="336"/>
      <c r="DTK516" s="336"/>
      <c r="DTL516" s="336"/>
      <c r="DTM516" s="336"/>
      <c r="DTN516" s="336"/>
      <c r="DTO516" s="336"/>
      <c r="DTP516" s="336"/>
      <c r="DTQ516" s="336"/>
      <c r="DTR516" s="336"/>
      <c r="DTS516" s="336"/>
      <c r="DTT516" s="336"/>
      <c r="DTU516" s="336"/>
      <c r="DTV516" s="336"/>
      <c r="DTW516" s="336"/>
      <c r="DTX516" s="336"/>
      <c r="DTY516" s="336"/>
      <c r="DTZ516" s="336"/>
      <c r="DUA516" s="336"/>
      <c r="DUB516" s="336"/>
      <c r="DUC516" s="336"/>
      <c r="DUD516" s="336"/>
      <c r="DUE516" s="336"/>
      <c r="DUF516" s="336"/>
      <c r="DUG516" s="336"/>
      <c r="DUH516" s="336"/>
      <c r="DUI516" s="336"/>
      <c r="DUJ516" s="336"/>
      <c r="DUK516" s="336"/>
      <c r="DUL516" s="336"/>
      <c r="DUM516" s="336"/>
      <c r="DUN516" s="336"/>
      <c r="DUO516" s="336"/>
      <c r="DUP516" s="336"/>
      <c r="DUQ516" s="336"/>
      <c r="DUR516" s="336"/>
      <c r="DUS516" s="336"/>
      <c r="DUT516" s="336"/>
      <c r="DUU516" s="336"/>
      <c r="DUV516" s="336"/>
      <c r="DUW516" s="336"/>
      <c r="DUX516" s="336"/>
      <c r="DUY516" s="336"/>
      <c r="DUZ516" s="336"/>
      <c r="DVA516" s="336"/>
      <c r="DVB516" s="336"/>
      <c r="DVC516" s="336"/>
      <c r="DVD516" s="336"/>
      <c r="DVE516" s="336"/>
      <c r="DVF516" s="336"/>
      <c r="DVG516" s="336"/>
      <c r="DVH516" s="336"/>
      <c r="DVI516" s="336"/>
      <c r="DVJ516" s="336"/>
      <c r="DVK516" s="336"/>
      <c r="DVL516" s="336"/>
      <c r="DVM516" s="336"/>
      <c r="DVN516" s="336"/>
      <c r="DVO516" s="336"/>
      <c r="DVP516" s="336"/>
      <c r="DVQ516" s="336"/>
      <c r="DVR516" s="336"/>
      <c r="DVS516" s="336"/>
      <c r="DVT516" s="336"/>
      <c r="DVU516" s="336"/>
      <c r="DVV516" s="336"/>
      <c r="DVW516" s="336"/>
      <c r="DVX516" s="336"/>
      <c r="DVY516" s="336"/>
      <c r="DVZ516" s="336"/>
      <c r="DWA516" s="336"/>
      <c r="DWB516" s="336"/>
      <c r="DWC516" s="336"/>
      <c r="DWD516" s="336"/>
      <c r="DWE516" s="336"/>
      <c r="DWF516" s="336"/>
      <c r="DWG516" s="336"/>
      <c r="DWH516" s="336"/>
      <c r="DWI516" s="336"/>
      <c r="DWJ516" s="336"/>
      <c r="DWK516" s="336"/>
      <c r="DWL516" s="336"/>
      <c r="DWM516" s="336"/>
      <c r="DWN516" s="336"/>
      <c r="DWO516" s="336"/>
      <c r="DWP516" s="336"/>
      <c r="DWQ516" s="336"/>
      <c r="DWR516" s="336"/>
      <c r="DWS516" s="336"/>
      <c r="DWT516" s="336"/>
      <c r="DWU516" s="336"/>
      <c r="DWV516" s="336"/>
      <c r="DWW516" s="336"/>
      <c r="DWX516" s="336"/>
      <c r="DWY516" s="336"/>
      <c r="DWZ516" s="336"/>
      <c r="DXA516" s="336"/>
      <c r="DXB516" s="336"/>
      <c r="DXC516" s="336"/>
      <c r="DXD516" s="336"/>
      <c r="DXE516" s="336"/>
      <c r="DXF516" s="336"/>
      <c r="DXG516" s="336"/>
      <c r="DXH516" s="336"/>
      <c r="DXI516" s="336"/>
      <c r="DXJ516" s="336"/>
      <c r="DXK516" s="336"/>
      <c r="DXL516" s="336"/>
      <c r="DXM516" s="336"/>
      <c r="DXN516" s="336"/>
      <c r="DXO516" s="336"/>
      <c r="DXP516" s="336"/>
      <c r="DXQ516" s="336"/>
      <c r="DXR516" s="336"/>
      <c r="DXS516" s="336"/>
      <c r="DXT516" s="336"/>
      <c r="DXU516" s="336"/>
      <c r="DXV516" s="336"/>
      <c r="DXW516" s="336"/>
      <c r="DXX516" s="336"/>
      <c r="DXY516" s="336"/>
      <c r="DXZ516" s="336"/>
      <c r="DYA516" s="336"/>
      <c r="DYB516" s="336"/>
      <c r="DYC516" s="336"/>
      <c r="DYD516" s="336"/>
      <c r="DYE516" s="336"/>
      <c r="DYF516" s="336"/>
      <c r="DYG516" s="336"/>
      <c r="DYH516" s="336"/>
      <c r="DYI516" s="336"/>
      <c r="DYJ516" s="336"/>
      <c r="DYK516" s="336"/>
      <c r="DYL516" s="336"/>
      <c r="DYM516" s="336"/>
      <c r="DYN516" s="336"/>
      <c r="DYO516" s="336"/>
      <c r="DYP516" s="336"/>
      <c r="DYQ516" s="336"/>
      <c r="DYR516" s="336"/>
      <c r="DYS516" s="336"/>
      <c r="DYT516" s="336"/>
      <c r="DYU516" s="336"/>
      <c r="DYV516" s="336"/>
      <c r="DYW516" s="336"/>
      <c r="DYX516" s="336"/>
      <c r="DYY516" s="336"/>
      <c r="DYZ516" s="336"/>
      <c r="DZA516" s="336"/>
      <c r="DZB516" s="336"/>
      <c r="DZC516" s="336"/>
      <c r="DZD516" s="336"/>
      <c r="DZE516" s="336"/>
      <c r="DZF516" s="336"/>
      <c r="DZG516" s="336"/>
      <c r="DZH516" s="336"/>
      <c r="DZI516" s="336"/>
      <c r="DZJ516" s="336"/>
      <c r="DZK516" s="336"/>
      <c r="DZL516" s="336"/>
      <c r="DZM516" s="336"/>
      <c r="DZN516" s="336"/>
      <c r="DZO516" s="336"/>
      <c r="DZP516" s="336"/>
      <c r="DZQ516" s="336"/>
      <c r="DZR516" s="336"/>
      <c r="DZS516" s="336"/>
      <c r="DZT516" s="336"/>
      <c r="DZU516" s="336"/>
      <c r="DZV516" s="336"/>
      <c r="DZW516" s="336"/>
      <c r="DZX516" s="336"/>
      <c r="DZY516" s="336"/>
      <c r="DZZ516" s="336"/>
      <c r="EAA516" s="336"/>
      <c r="EAB516" s="336"/>
      <c r="EAC516" s="336"/>
      <c r="EAD516" s="336"/>
      <c r="EAE516" s="336"/>
      <c r="EAF516" s="336"/>
      <c r="EAG516" s="336"/>
      <c r="EAH516" s="336"/>
      <c r="EAI516" s="336"/>
      <c r="EAJ516" s="336"/>
      <c r="EAK516" s="336"/>
      <c r="EAL516" s="336"/>
      <c r="EAM516" s="336"/>
      <c r="EAN516" s="336"/>
      <c r="EAO516" s="336"/>
      <c r="EAP516" s="336"/>
      <c r="EAQ516" s="336"/>
      <c r="EAR516" s="336"/>
      <c r="EAS516" s="336"/>
      <c r="EAT516" s="336"/>
      <c r="EAU516" s="336"/>
      <c r="EAV516" s="336"/>
      <c r="EAW516" s="336"/>
      <c r="EAX516" s="336"/>
      <c r="EAY516" s="336"/>
      <c r="EAZ516" s="336"/>
      <c r="EBA516" s="336"/>
      <c r="EBB516" s="336"/>
      <c r="EBC516" s="336"/>
      <c r="EBD516" s="336"/>
      <c r="EBE516" s="336"/>
      <c r="EBF516" s="336"/>
      <c r="EBG516" s="336"/>
      <c r="EBH516" s="336"/>
      <c r="EBI516" s="336"/>
      <c r="EBJ516" s="336"/>
      <c r="EBK516" s="336"/>
      <c r="EBL516" s="336"/>
      <c r="EBM516" s="336"/>
      <c r="EBN516" s="336"/>
      <c r="EBO516" s="336"/>
      <c r="EBP516" s="336"/>
      <c r="EBQ516" s="336"/>
      <c r="EBR516" s="336"/>
      <c r="EBS516" s="336"/>
      <c r="EBT516" s="336"/>
      <c r="EBU516" s="336"/>
      <c r="EBV516" s="336"/>
      <c r="EBW516" s="336"/>
      <c r="EBX516" s="336"/>
      <c r="EBY516" s="336"/>
      <c r="EBZ516" s="336"/>
      <c r="ECA516" s="336"/>
      <c r="ECB516" s="336"/>
      <c r="ECC516" s="336"/>
      <c r="ECD516" s="336"/>
      <c r="ECE516" s="336"/>
      <c r="ECF516" s="336"/>
      <c r="ECG516" s="336"/>
      <c r="ECH516" s="336"/>
      <c r="ECI516" s="336"/>
      <c r="ECJ516" s="336"/>
      <c r="ECK516" s="336"/>
      <c r="ECL516" s="336"/>
      <c r="ECM516" s="336"/>
      <c r="ECN516" s="336"/>
      <c r="ECO516" s="336"/>
      <c r="ECP516" s="336"/>
      <c r="ECQ516" s="336"/>
      <c r="ECR516" s="336"/>
      <c r="ECS516" s="336"/>
      <c r="ECT516" s="336"/>
      <c r="ECU516" s="336"/>
      <c r="ECV516" s="336"/>
      <c r="ECW516" s="336"/>
      <c r="ECX516" s="336"/>
      <c r="ECY516" s="336"/>
      <c r="ECZ516" s="336"/>
      <c r="EDA516" s="336"/>
      <c r="EDB516" s="336"/>
      <c r="EDC516" s="336"/>
      <c r="EDD516" s="336"/>
      <c r="EDE516" s="336"/>
      <c r="EDF516" s="336"/>
      <c r="EDG516" s="336"/>
      <c r="EDH516" s="336"/>
      <c r="EDI516" s="336"/>
      <c r="EDJ516" s="336"/>
      <c r="EDK516" s="336"/>
      <c r="EDL516" s="336"/>
      <c r="EDM516" s="336"/>
      <c r="EDN516" s="336"/>
      <c r="EDO516" s="336"/>
      <c r="EDP516" s="336"/>
      <c r="EDQ516" s="336"/>
      <c r="EDR516" s="336"/>
      <c r="EDS516" s="336"/>
      <c r="EDT516" s="336"/>
      <c r="EDU516" s="336"/>
      <c r="EDV516" s="336"/>
      <c r="EDW516" s="336"/>
      <c r="EDX516" s="336"/>
      <c r="EDY516" s="336"/>
      <c r="EDZ516" s="336"/>
      <c r="EEA516" s="336"/>
      <c r="EEB516" s="336"/>
      <c r="EEC516" s="336"/>
      <c r="EED516" s="336"/>
      <c r="EEE516" s="336"/>
      <c r="EEF516" s="336"/>
      <c r="EEG516" s="336"/>
      <c r="EEH516" s="336"/>
      <c r="EEI516" s="336"/>
      <c r="EEJ516" s="336"/>
      <c r="EEK516" s="336"/>
      <c r="EEL516" s="336"/>
      <c r="EEM516" s="336"/>
      <c r="EEN516" s="336"/>
      <c r="EEO516" s="336"/>
      <c r="EEP516" s="336"/>
      <c r="EEQ516" s="336"/>
      <c r="EER516" s="336"/>
      <c r="EES516" s="336"/>
      <c r="EET516" s="336"/>
      <c r="EEU516" s="336"/>
      <c r="EEV516" s="336"/>
      <c r="EEW516" s="336"/>
      <c r="EEX516" s="336"/>
      <c r="EEY516" s="336"/>
      <c r="EEZ516" s="336"/>
      <c r="EFA516" s="336"/>
      <c r="EFB516" s="336"/>
      <c r="EFC516" s="336"/>
      <c r="EFD516" s="336"/>
      <c r="EFE516" s="336"/>
      <c r="EFF516" s="336"/>
      <c r="EFG516" s="336"/>
      <c r="EFH516" s="336"/>
      <c r="EFI516" s="336"/>
      <c r="EFJ516" s="336"/>
      <c r="EFK516" s="336"/>
      <c r="EFL516" s="336"/>
      <c r="EFM516" s="336"/>
      <c r="EFN516" s="336"/>
      <c r="EFO516" s="336"/>
      <c r="EFP516" s="336"/>
      <c r="EFQ516" s="336"/>
      <c r="EFR516" s="336"/>
      <c r="EFS516" s="336"/>
      <c r="EFT516" s="336"/>
      <c r="EFU516" s="336"/>
      <c r="EFV516" s="336"/>
      <c r="EFW516" s="336"/>
      <c r="EFX516" s="336"/>
      <c r="EFY516" s="336"/>
      <c r="EFZ516" s="336"/>
      <c r="EGA516" s="336"/>
      <c r="EGB516" s="336"/>
      <c r="EGC516" s="336"/>
      <c r="EGD516" s="336"/>
      <c r="EGE516" s="336"/>
      <c r="EGF516" s="336"/>
      <c r="EGG516" s="336"/>
      <c r="EGH516" s="336"/>
      <c r="EGI516" s="336"/>
      <c r="EGJ516" s="336"/>
      <c r="EGK516" s="336"/>
      <c r="EGL516" s="336"/>
      <c r="EGM516" s="336"/>
      <c r="EGN516" s="336"/>
      <c r="EGO516" s="336"/>
      <c r="EGP516" s="336"/>
      <c r="EGQ516" s="336"/>
      <c r="EGR516" s="336"/>
      <c r="EGS516" s="336"/>
      <c r="EGT516" s="336"/>
      <c r="EGU516" s="336"/>
      <c r="EGV516" s="336"/>
      <c r="EGW516" s="336"/>
      <c r="EGX516" s="336"/>
      <c r="EGY516" s="336"/>
      <c r="EGZ516" s="336"/>
      <c r="EHA516" s="336"/>
      <c r="EHB516" s="336"/>
      <c r="EHC516" s="336"/>
      <c r="EHD516" s="336"/>
      <c r="EHE516" s="336"/>
      <c r="EHF516" s="336"/>
      <c r="EHG516" s="336"/>
      <c r="EHH516" s="336"/>
      <c r="EHI516" s="336"/>
      <c r="EHJ516" s="336"/>
      <c r="EHK516" s="336"/>
      <c r="EHL516" s="336"/>
      <c r="EHM516" s="336"/>
      <c r="EHN516" s="336"/>
      <c r="EHO516" s="336"/>
      <c r="EHP516" s="336"/>
      <c r="EHQ516" s="336"/>
      <c r="EHR516" s="336"/>
      <c r="EHS516" s="336"/>
      <c r="EHT516" s="336"/>
      <c r="EHU516" s="336"/>
      <c r="EHV516" s="336"/>
      <c r="EHW516" s="336"/>
      <c r="EHX516" s="336"/>
      <c r="EHY516" s="336"/>
      <c r="EHZ516" s="336"/>
      <c r="EIA516" s="336"/>
      <c r="EIB516" s="336"/>
      <c r="EIC516" s="336"/>
      <c r="EID516" s="336"/>
      <c r="EIE516" s="336"/>
      <c r="EIF516" s="336"/>
      <c r="EIG516" s="336"/>
      <c r="EIH516" s="336"/>
      <c r="EII516" s="336"/>
      <c r="EIJ516" s="336"/>
      <c r="EIK516" s="336"/>
      <c r="EIL516" s="336"/>
      <c r="EIM516" s="336"/>
      <c r="EIN516" s="336"/>
      <c r="EIO516" s="336"/>
      <c r="EIP516" s="336"/>
      <c r="EIQ516" s="336"/>
      <c r="EIR516" s="336"/>
      <c r="EIS516" s="336"/>
      <c r="EIT516" s="336"/>
      <c r="EIU516" s="336"/>
      <c r="EIV516" s="336"/>
      <c r="EIW516" s="336"/>
      <c r="EIX516" s="336"/>
      <c r="EIY516" s="336"/>
      <c r="EIZ516" s="336"/>
      <c r="EJA516" s="336"/>
      <c r="EJB516" s="336"/>
      <c r="EJC516" s="336"/>
      <c r="EJD516" s="336"/>
      <c r="EJE516" s="336"/>
      <c r="EJF516" s="336"/>
      <c r="EJG516" s="336"/>
      <c r="EJH516" s="336"/>
      <c r="EJI516" s="336"/>
      <c r="EJJ516" s="336"/>
      <c r="EJK516" s="336"/>
      <c r="EJL516" s="336"/>
      <c r="EJM516" s="336"/>
      <c r="EJN516" s="336"/>
      <c r="EJO516" s="336"/>
      <c r="EJP516" s="336"/>
      <c r="EJQ516" s="336"/>
      <c r="EJR516" s="336"/>
      <c r="EJS516" s="336"/>
      <c r="EJT516" s="336"/>
      <c r="EJU516" s="336"/>
      <c r="EJV516" s="336"/>
      <c r="EJW516" s="336"/>
      <c r="EJX516" s="336"/>
      <c r="EJY516" s="336"/>
      <c r="EJZ516" s="336"/>
      <c r="EKA516" s="336"/>
      <c r="EKB516" s="336"/>
      <c r="EKC516" s="336"/>
      <c r="EKD516" s="336"/>
      <c r="EKE516" s="336"/>
      <c r="EKF516" s="336"/>
      <c r="EKG516" s="336"/>
      <c r="EKH516" s="336"/>
      <c r="EKI516" s="336"/>
      <c r="EKJ516" s="336"/>
      <c r="EKK516" s="336"/>
      <c r="EKL516" s="336"/>
      <c r="EKM516" s="336"/>
      <c r="EKN516" s="336"/>
      <c r="EKO516" s="336"/>
      <c r="EKP516" s="336"/>
      <c r="EKQ516" s="336"/>
      <c r="EKR516" s="336"/>
      <c r="EKS516" s="336"/>
      <c r="EKT516" s="336"/>
      <c r="EKU516" s="336"/>
      <c r="EKV516" s="336"/>
      <c r="EKW516" s="336"/>
      <c r="EKX516" s="336"/>
      <c r="EKY516" s="336"/>
      <c r="EKZ516" s="336"/>
      <c r="ELA516" s="336"/>
      <c r="ELB516" s="336"/>
      <c r="ELC516" s="336"/>
      <c r="ELD516" s="336"/>
      <c r="ELE516" s="336"/>
      <c r="ELF516" s="336"/>
      <c r="ELG516" s="336"/>
      <c r="ELH516" s="336"/>
      <c r="ELI516" s="336"/>
      <c r="ELJ516" s="336"/>
      <c r="ELK516" s="336"/>
      <c r="ELL516" s="336"/>
      <c r="ELM516" s="336"/>
      <c r="ELN516" s="336"/>
      <c r="ELO516" s="336"/>
      <c r="ELP516" s="336"/>
      <c r="ELQ516" s="336"/>
      <c r="ELR516" s="336"/>
      <c r="ELS516" s="336"/>
      <c r="ELT516" s="336"/>
      <c r="ELU516" s="336"/>
      <c r="ELV516" s="336"/>
      <c r="ELW516" s="336"/>
      <c r="ELX516" s="336"/>
      <c r="ELY516" s="336"/>
      <c r="ELZ516" s="336"/>
      <c r="EMA516" s="336"/>
      <c r="EMB516" s="336"/>
      <c r="EMC516" s="336"/>
      <c r="EMD516" s="336"/>
      <c r="EME516" s="336"/>
      <c r="EMF516" s="336"/>
      <c r="EMG516" s="336"/>
      <c r="EMH516" s="336"/>
      <c r="EMI516" s="336"/>
      <c r="EMJ516" s="336"/>
      <c r="EMK516" s="336"/>
      <c r="EML516" s="336"/>
      <c r="EMM516" s="336"/>
      <c r="EMN516" s="336"/>
      <c r="EMO516" s="336"/>
      <c r="EMP516" s="336"/>
      <c r="EMQ516" s="336"/>
      <c r="EMR516" s="336"/>
      <c r="EMS516" s="336"/>
      <c r="EMT516" s="336"/>
      <c r="EMU516" s="336"/>
      <c r="EMV516" s="336"/>
      <c r="EMW516" s="336"/>
      <c r="EMX516" s="336"/>
      <c r="EMY516" s="336"/>
      <c r="EMZ516" s="336"/>
      <c r="ENA516" s="336"/>
      <c r="ENB516" s="336"/>
      <c r="ENC516" s="336"/>
      <c r="END516" s="336"/>
      <c r="ENE516" s="336"/>
      <c r="ENF516" s="336"/>
      <c r="ENG516" s="336"/>
      <c r="ENH516" s="336"/>
      <c r="ENI516" s="336"/>
      <c r="ENJ516" s="336"/>
      <c r="ENK516" s="336"/>
      <c r="ENL516" s="336"/>
      <c r="ENM516" s="336"/>
      <c r="ENN516" s="336"/>
      <c r="ENO516" s="336"/>
      <c r="ENP516" s="336"/>
      <c r="ENQ516" s="336"/>
      <c r="ENR516" s="336"/>
      <c r="ENS516" s="336"/>
      <c r="ENT516" s="336"/>
      <c r="ENU516" s="336"/>
      <c r="ENV516" s="336"/>
      <c r="ENW516" s="336"/>
      <c r="ENX516" s="336"/>
      <c r="ENY516" s="336"/>
      <c r="ENZ516" s="336"/>
      <c r="EOA516" s="336"/>
      <c r="EOB516" s="336"/>
      <c r="EOC516" s="336"/>
      <c r="EOD516" s="336"/>
      <c r="EOE516" s="336"/>
      <c r="EOF516" s="336"/>
      <c r="EOG516" s="336"/>
      <c r="EOH516" s="336"/>
      <c r="EOI516" s="336"/>
      <c r="EOJ516" s="336"/>
      <c r="EOK516" s="336"/>
      <c r="EOL516" s="336"/>
      <c r="EOM516" s="336"/>
      <c r="EON516" s="336"/>
      <c r="EOO516" s="336"/>
      <c r="EOP516" s="336"/>
      <c r="EOQ516" s="336"/>
      <c r="EOR516" s="336"/>
      <c r="EOS516" s="336"/>
      <c r="EOT516" s="336"/>
      <c r="EOU516" s="336"/>
      <c r="EOV516" s="336"/>
      <c r="EOW516" s="336"/>
      <c r="EOX516" s="336"/>
      <c r="EOY516" s="336"/>
      <c r="EOZ516" s="336"/>
      <c r="EPA516" s="336"/>
      <c r="EPB516" s="336"/>
      <c r="EPC516" s="336"/>
      <c r="EPD516" s="336"/>
      <c r="EPE516" s="336"/>
      <c r="EPF516" s="336"/>
      <c r="EPG516" s="336"/>
      <c r="EPH516" s="336"/>
      <c r="EPI516" s="336"/>
      <c r="EPJ516" s="336"/>
      <c r="EPK516" s="336"/>
      <c r="EPL516" s="336"/>
      <c r="EPM516" s="336"/>
      <c r="EPN516" s="336"/>
      <c r="EPO516" s="336"/>
      <c r="EPP516" s="336"/>
      <c r="EPQ516" s="336"/>
      <c r="EPR516" s="336"/>
      <c r="EPS516" s="336"/>
      <c r="EPT516" s="336"/>
      <c r="EPU516" s="336"/>
      <c r="EPV516" s="336"/>
      <c r="EPW516" s="336"/>
      <c r="EPX516" s="336"/>
      <c r="EPY516" s="336"/>
      <c r="EPZ516" s="336"/>
      <c r="EQA516" s="336"/>
      <c r="EQB516" s="336"/>
      <c r="EQC516" s="336"/>
      <c r="EQD516" s="336"/>
      <c r="EQE516" s="336"/>
      <c r="EQF516" s="336"/>
      <c r="EQG516" s="336"/>
      <c r="EQH516" s="336"/>
      <c r="EQI516" s="336"/>
      <c r="EQJ516" s="336"/>
      <c r="EQK516" s="336"/>
      <c r="EQL516" s="336"/>
      <c r="EQM516" s="336"/>
      <c r="EQN516" s="336"/>
      <c r="EQO516" s="336"/>
      <c r="EQP516" s="336"/>
      <c r="EQQ516" s="336"/>
      <c r="EQR516" s="336"/>
      <c r="EQS516" s="336"/>
      <c r="EQT516" s="336"/>
      <c r="EQU516" s="336"/>
      <c r="EQV516" s="336"/>
      <c r="EQW516" s="336"/>
      <c r="EQX516" s="336"/>
      <c r="EQY516" s="336"/>
      <c r="EQZ516" s="336"/>
      <c r="ERA516" s="336"/>
      <c r="ERB516" s="336"/>
      <c r="ERC516" s="336"/>
      <c r="ERD516" s="336"/>
      <c r="ERE516" s="336"/>
      <c r="ERF516" s="336"/>
      <c r="ERG516" s="336"/>
      <c r="ERH516" s="336"/>
      <c r="ERI516" s="336"/>
      <c r="ERJ516" s="336"/>
      <c r="ERK516" s="336"/>
      <c r="ERL516" s="336"/>
      <c r="ERM516" s="336"/>
      <c r="ERN516" s="336"/>
      <c r="ERO516" s="336"/>
      <c r="ERP516" s="336"/>
      <c r="ERQ516" s="336"/>
      <c r="ERR516" s="336"/>
      <c r="ERS516" s="336"/>
      <c r="ERT516" s="336"/>
      <c r="ERU516" s="336"/>
      <c r="ERV516" s="336"/>
      <c r="ERW516" s="336"/>
      <c r="ERX516" s="336"/>
      <c r="ERY516" s="336"/>
      <c r="ERZ516" s="336"/>
      <c r="ESA516" s="336"/>
      <c r="ESB516" s="336"/>
      <c r="ESC516" s="336"/>
      <c r="ESD516" s="336"/>
      <c r="ESE516" s="336"/>
      <c r="ESF516" s="336"/>
      <c r="ESG516" s="336"/>
      <c r="ESH516" s="336"/>
      <c r="ESI516" s="336"/>
      <c r="ESJ516" s="336"/>
      <c r="ESK516" s="336"/>
      <c r="ESL516" s="336"/>
      <c r="ESM516" s="336"/>
      <c r="ESN516" s="336"/>
      <c r="ESO516" s="336"/>
      <c r="ESP516" s="336"/>
      <c r="ESQ516" s="336"/>
      <c r="ESR516" s="336"/>
      <c r="ESS516" s="336"/>
      <c r="EST516" s="336"/>
      <c r="ESU516" s="336"/>
      <c r="ESV516" s="336"/>
      <c r="ESW516" s="336"/>
      <c r="ESX516" s="336"/>
      <c r="ESY516" s="336"/>
      <c r="ESZ516" s="336"/>
      <c r="ETA516" s="336"/>
      <c r="ETB516" s="336"/>
      <c r="ETC516" s="336"/>
      <c r="ETD516" s="336"/>
      <c r="ETE516" s="336"/>
      <c r="ETF516" s="336"/>
      <c r="ETG516" s="336"/>
      <c r="ETH516" s="336"/>
      <c r="ETI516" s="336"/>
      <c r="ETJ516" s="336"/>
      <c r="ETK516" s="336"/>
      <c r="ETL516" s="336"/>
      <c r="ETM516" s="336"/>
      <c r="ETN516" s="336"/>
      <c r="ETO516" s="336"/>
      <c r="ETP516" s="336"/>
      <c r="ETQ516" s="336"/>
      <c r="ETR516" s="336"/>
      <c r="ETS516" s="336"/>
      <c r="ETT516" s="336"/>
      <c r="ETU516" s="336"/>
      <c r="ETV516" s="336"/>
      <c r="ETW516" s="336"/>
      <c r="ETX516" s="336"/>
      <c r="ETY516" s="336"/>
      <c r="ETZ516" s="336"/>
      <c r="EUA516" s="336"/>
      <c r="EUB516" s="336"/>
      <c r="EUC516" s="336"/>
      <c r="EUD516" s="336"/>
      <c r="EUE516" s="336"/>
      <c r="EUF516" s="336"/>
      <c r="EUG516" s="336"/>
      <c r="EUH516" s="336"/>
      <c r="EUI516" s="336"/>
      <c r="EUJ516" s="336"/>
      <c r="EUK516" s="336"/>
      <c r="EUL516" s="336"/>
      <c r="EUM516" s="336"/>
      <c r="EUN516" s="336"/>
      <c r="EUO516" s="336"/>
      <c r="EUP516" s="336"/>
      <c r="EUQ516" s="336"/>
      <c r="EUR516" s="336"/>
      <c r="EUS516" s="336"/>
      <c r="EUT516" s="336"/>
      <c r="EUU516" s="336"/>
      <c r="EUV516" s="336"/>
      <c r="EUW516" s="336"/>
      <c r="EUX516" s="336"/>
      <c r="EUY516" s="336"/>
      <c r="EUZ516" s="336"/>
      <c r="EVA516" s="336"/>
      <c r="EVB516" s="336"/>
      <c r="EVC516" s="336"/>
      <c r="EVD516" s="336"/>
      <c r="EVE516" s="336"/>
      <c r="EVF516" s="336"/>
      <c r="EVG516" s="336"/>
      <c r="EVH516" s="336"/>
      <c r="EVI516" s="336"/>
      <c r="EVJ516" s="336"/>
      <c r="EVK516" s="336"/>
      <c r="EVL516" s="336"/>
      <c r="EVM516" s="336"/>
      <c r="EVN516" s="336"/>
      <c r="EVO516" s="336"/>
      <c r="EVP516" s="336"/>
      <c r="EVQ516" s="336"/>
      <c r="EVR516" s="336"/>
      <c r="EVS516" s="336"/>
      <c r="EVT516" s="336"/>
      <c r="EVU516" s="336"/>
      <c r="EVV516" s="336"/>
      <c r="EVW516" s="336"/>
      <c r="EVX516" s="336"/>
      <c r="EVY516" s="336"/>
      <c r="EVZ516" s="336"/>
      <c r="EWA516" s="336"/>
      <c r="EWB516" s="336"/>
      <c r="EWC516" s="336"/>
      <c r="EWD516" s="336"/>
      <c r="EWE516" s="336"/>
      <c r="EWF516" s="336"/>
      <c r="EWG516" s="336"/>
      <c r="EWH516" s="336"/>
      <c r="EWI516" s="336"/>
      <c r="EWJ516" s="336"/>
      <c r="EWK516" s="336"/>
      <c r="EWL516" s="336"/>
      <c r="EWM516" s="336"/>
      <c r="EWN516" s="336"/>
      <c r="EWO516" s="336"/>
      <c r="EWP516" s="336"/>
      <c r="EWQ516" s="336"/>
      <c r="EWR516" s="336"/>
      <c r="EWS516" s="336"/>
      <c r="EWT516" s="336"/>
      <c r="EWU516" s="336"/>
      <c r="EWV516" s="336"/>
      <c r="EWW516" s="336"/>
      <c r="EWX516" s="336"/>
      <c r="EWY516" s="336"/>
      <c r="EWZ516" s="336"/>
      <c r="EXA516" s="336"/>
      <c r="EXB516" s="336"/>
      <c r="EXC516" s="336"/>
      <c r="EXD516" s="336"/>
      <c r="EXE516" s="336"/>
      <c r="EXF516" s="336"/>
      <c r="EXG516" s="336"/>
      <c r="EXH516" s="336"/>
      <c r="EXI516" s="336"/>
      <c r="EXJ516" s="336"/>
      <c r="EXK516" s="336"/>
      <c r="EXL516" s="336"/>
      <c r="EXM516" s="336"/>
      <c r="EXN516" s="336"/>
      <c r="EXO516" s="336"/>
      <c r="EXP516" s="336"/>
      <c r="EXQ516" s="336"/>
      <c r="EXR516" s="336"/>
      <c r="EXS516" s="336"/>
      <c r="EXT516" s="336"/>
      <c r="EXU516" s="336"/>
      <c r="EXV516" s="336"/>
      <c r="EXW516" s="336"/>
      <c r="EXX516" s="336"/>
      <c r="EXY516" s="336"/>
      <c r="EXZ516" s="336"/>
      <c r="EYA516" s="336"/>
      <c r="EYB516" s="336"/>
      <c r="EYC516" s="336"/>
      <c r="EYD516" s="336"/>
      <c r="EYE516" s="336"/>
      <c r="EYF516" s="336"/>
      <c r="EYG516" s="336"/>
      <c r="EYH516" s="336"/>
      <c r="EYI516" s="336"/>
      <c r="EYJ516" s="336"/>
      <c r="EYK516" s="336"/>
      <c r="EYL516" s="336"/>
      <c r="EYM516" s="336"/>
      <c r="EYN516" s="336"/>
      <c r="EYO516" s="336"/>
      <c r="EYP516" s="336"/>
      <c r="EYQ516" s="336"/>
      <c r="EYR516" s="336"/>
      <c r="EYS516" s="336"/>
      <c r="EYT516" s="336"/>
      <c r="EYU516" s="336"/>
      <c r="EYV516" s="336"/>
      <c r="EYW516" s="336"/>
      <c r="EYX516" s="336"/>
      <c r="EYY516" s="336"/>
      <c r="EYZ516" s="336"/>
      <c r="EZA516" s="336"/>
      <c r="EZB516" s="336"/>
      <c r="EZC516" s="336"/>
      <c r="EZD516" s="336"/>
      <c r="EZE516" s="336"/>
      <c r="EZF516" s="336"/>
      <c r="EZG516" s="336"/>
      <c r="EZH516" s="336"/>
      <c r="EZI516" s="336"/>
      <c r="EZJ516" s="336"/>
      <c r="EZK516" s="336"/>
      <c r="EZL516" s="336"/>
      <c r="EZM516" s="336"/>
      <c r="EZN516" s="336"/>
      <c r="EZO516" s="336"/>
      <c r="EZP516" s="336"/>
      <c r="EZQ516" s="336"/>
      <c r="EZR516" s="336"/>
      <c r="EZS516" s="336"/>
      <c r="EZT516" s="336"/>
      <c r="EZU516" s="336"/>
      <c r="EZV516" s="336"/>
      <c r="EZW516" s="336"/>
      <c r="EZX516" s="336"/>
      <c r="EZY516" s="336"/>
      <c r="EZZ516" s="336"/>
      <c r="FAA516" s="336"/>
      <c r="FAB516" s="336"/>
      <c r="FAC516" s="336"/>
      <c r="FAD516" s="336"/>
      <c r="FAE516" s="336"/>
      <c r="FAF516" s="336"/>
      <c r="FAG516" s="336"/>
      <c r="FAH516" s="336"/>
      <c r="FAI516" s="336"/>
      <c r="FAJ516" s="336"/>
      <c r="FAK516" s="336"/>
      <c r="FAL516" s="336"/>
      <c r="FAM516" s="336"/>
      <c r="FAN516" s="336"/>
      <c r="FAO516" s="336"/>
      <c r="FAP516" s="336"/>
      <c r="FAQ516" s="336"/>
      <c r="FAR516" s="336"/>
      <c r="FAS516" s="336"/>
      <c r="FAT516" s="336"/>
      <c r="FAU516" s="336"/>
      <c r="FAV516" s="336"/>
      <c r="FAW516" s="336"/>
      <c r="FAX516" s="336"/>
      <c r="FAY516" s="336"/>
      <c r="FAZ516" s="336"/>
      <c r="FBA516" s="336"/>
      <c r="FBB516" s="336"/>
      <c r="FBC516" s="336"/>
      <c r="FBD516" s="336"/>
      <c r="FBE516" s="336"/>
      <c r="FBF516" s="336"/>
      <c r="FBG516" s="336"/>
      <c r="FBH516" s="336"/>
      <c r="FBI516" s="336"/>
      <c r="FBJ516" s="336"/>
      <c r="FBK516" s="336"/>
      <c r="FBL516" s="336"/>
      <c r="FBM516" s="336"/>
      <c r="FBN516" s="336"/>
      <c r="FBO516" s="336"/>
      <c r="FBP516" s="336"/>
      <c r="FBQ516" s="336"/>
      <c r="FBR516" s="336"/>
      <c r="FBS516" s="336"/>
      <c r="FBT516" s="336"/>
      <c r="FBU516" s="336"/>
      <c r="FBV516" s="336"/>
      <c r="FBW516" s="336"/>
      <c r="FBX516" s="336"/>
      <c r="FBY516" s="336"/>
      <c r="FBZ516" s="336"/>
      <c r="FCA516" s="336"/>
      <c r="FCB516" s="336"/>
      <c r="FCC516" s="336"/>
      <c r="FCD516" s="336"/>
      <c r="FCE516" s="336"/>
      <c r="FCF516" s="336"/>
      <c r="FCG516" s="336"/>
      <c r="FCH516" s="336"/>
      <c r="FCI516" s="336"/>
      <c r="FCJ516" s="336"/>
      <c r="FCK516" s="336"/>
      <c r="FCL516" s="336"/>
      <c r="FCM516" s="336"/>
      <c r="FCN516" s="336"/>
      <c r="FCO516" s="336"/>
      <c r="FCP516" s="336"/>
      <c r="FCQ516" s="336"/>
      <c r="FCR516" s="336"/>
      <c r="FCS516" s="336"/>
      <c r="FCT516" s="336"/>
      <c r="FCU516" s="336"/>
      <c r="FCV516" s="336"/>
      <c r="FCW516" s="336"/>
      <c r="FCX516" s="336"/>
      <c r="FCY516" s="336"/>
      <c r="FCZ516" s="336"/>
      <c r="FDA516" s="336"/>
      <c r="FDB516" s="336"/>
      <c r="FDC516" s="336"/>
      <c r="FDD516" s="336"/>
      <c r="FDE516" s="336"/>
      <c r="FDF516" s="336"/>
      <c r="FDG516" s="336"/>
      <c r="FDH516" s="336"/>
      <c r="FDI516" s="336"/>
      <c r="FDJ516" s="336"/>
      <c r="FDK516" s="336"/>
      <c r="FDL516" s="336"/>
      <c r="FDM516" s="336"/>
      <c r="FDN516" s="336"/>
      <c r="FDO516" s="336"/>
      <c r="FDP516" s="336"/>
      <c r="FDQ516" s="336"/>
      <c r="FDR516" s="336"/>
      <c r="FDS516" s="336"/>
      <c r="FDT516" s="336"/>
      <c r="FDU516" s="336"/>
      <c r="FDV516" s="336"/>
      <c r="FDW516" s="336"/>
      <c r="FDX516" s="336"/>
      <c r="FDY516" s="336"/>
      <c r="FDZ516" s="336"/>
      <c r="FEA516" s="336"/>
      <c r="FEB516" s="336"/>
      <c r="FEC516" s="336"/>
      <c r="FED516" s="336"/>
      <c r="FEE516" s="336"/>
      <c r="FEF516" s="336"/>
      <c r="FEG516" s="336"/>
      <c r="FEH516" s="336"/>
      <c r="FEI516" s="336"/>
      <c r="FEJ516" s="336"/>
      <c r="FEK516" s="336"/>
      <c r="FEL516" s="336"/>
      <c r="FEM516" s="336"/>
      <c r="FEN516" s="336"/>
      <c r="FEO516" s="336"/>
      <c r="FEP516" s="336"/>
      <c r="FEQ516" s="336"/>
      <c r="FER516" s="336"/>
      <c r="FES516" s="336"/>
      <c r="FET516" s="336"/>
      <c r="FEU516" s="336"/>
      <c r="FEV516" s="336"/>
      <c r="FEW516" s="336"/>
      <c r="FEX516" s="336"/>
      <c r="FEY516" s="336"/>
      <c r="FEZ516" s="336"/>
      <c r="FFA516" s="336"/>
      <c r="FFB516" s="336"/>
      <c r="FFC516" s="336"/>
      <c r="FFD516" s="336"/>
      <c r="FFE516" s="336"/>
      <c r="FFF516" s="336"/>
      <c r="FFG516" s="336"/>
      <c r="FFH516" s="336"/>
      <c r="FFI516" s="336"/>
      <c r="FFJ516" s="336"/>
      <c r="FFK516" s="336"/>
      <c r="FFL516" s="336"/>
      <c r="FFM516" s="336"/>
      <c r="FFN516" s="336"/>
      <c r="FFO516" s="336"/>
      <c r="FFP516" s="336"/>
      <c r="FFQ516" s="336"/>
      <c r="FFR516" s="336"/>
      <c r="FFS516" s="336"/>
      <c r="FFT516" s="336"/>
      <c r="FFU516" s="336"/>
      <c r="FFV516" s="336"/>
      <c r="FFW516" s="336"/>
      <c r="FFX516" s="336"/>
      <c r="FFY516" s="336"/>
      <c r="FFZ516" s="336"/>
      <c r="FGA516" s="336"/>
      <c r="FGB516" s="336"/>
      <c r="FGC516" s="336"/>
      <c r="FGD516" s="336"/>
      <c r="FGE516" s="336"/>
      <c r="FGF516" s="336"/>
      <c r="FGG516" s="336"/>
      <c r="FGH516" s="336"/>
      <c r="FGI516" s="336"/>
      <c r="FGJ516" s="336"/>
      <c r="FGK516" s="336"/>
      <c r="FGL516" s="336"/>
      <c r="FGM516" s="336"/>
      <c r="FGN516" s="336"/>
      <c r="FGO516" s="336"/>
      <c r="FGP516" s="336"/>
      <c r="FGQ516" s="336"/>
      <c r="FGR516" s="336"/>
      <c r="FGS516" s="336"/>
      <c r="FGT516" s="336"/>
      <c r="FGU516" s="336"/>
      <c r="FGV516" s="336"/>
      <c r="FGW516" s="336"/>
      <c r="FGX516" s="336"/>
      <c r="FGY516" s="336"/>
      <c r="FGZ516" s="336"/>
      <c r="FHA516" s="336"/>
      <c r="FHB516" s="336"/>
      <c r="FHC516" s="336"/>
      <c r="FHD516" s="336"/>
      <c r="FHE516" s="336"/>
      <c r="FHF516" s="336"/>
      <c r="FHG516" s="336"/>
      <c r="FHH516" s="336"/>
      <c r="FHI516" s="336"/>
      <c r="FHJ516" s="336"/>
      <c r="FHK516" s="336"/>
      <c r="FHL516" s="336"/>
      <c r="FHM516" s="336"/>
      <c r="FHN516" s="336"/>
      <c r="FHO516" s="336"/>
      <c r="FHP516" s="336"/>
      <c r="FHQ516" s="336"/>
      <c r="FHR516" s="336"/>
      <c r="FHS516" s="336"/>
      <c r="FHT516" s="336"/>
      <c r="FHU516" s="336"/>
      <c r="FHV516" s="336"/>
      <c r="FHW516" s="336"/>
      <c r="FHX516" s="336"/>
      <c r="FHY516" s="336"/>
      <c r="FHZ516" s="336"/>
      <c r="FIA516" s="336"/>
      <c r="FIB516" s="336"/>
      <c r="FIC516" s="336"/>
      <c r="FID516" s="336"/>
      <c r="FIE516" s="336"/>
      <c r="FIF516" s="336"/>
      <c r="FIG516" s="336"/>
      <c r="FIH516" s="336"/>
      <c r="FII516" s="336"/>
      <c r="FIJ516" s="336"/>
      <c r="FIK516" s="336"/>
      <c r="FIL516" s="336"/>
      <c r="FIM516" s="336"/>
      <c r="FIN516" s="336"/>
      <c r="FIO516" s="336"/>
      <c r="FIP516" s="336"/>
      <c r="FIQ516" s="336"/>
      <c r="FIR516" s="336"/>
      <c r="FIS516" s="336"/>
      <c r="FIT516" s="336"/>
      <c r="FIU516" s="336"/>
      <c r="FIV516" s="336"/>
      <c r="FIW516" s="336"/>
      <c r="FIX516" s="336"/>
      <c r="FIY516" s="336"/>
      <c r="FIZ516" s="336"/>
      <c r="FJA516" s="336"/>
      <c r="FJB516" s="336"/>
      <c r="FJC516" s="336"/>
      <c r="FJD516" s="336"/>
      <c r="FJE516" s="336"/>
      <c r="FJF516" s="336"/>
      <c r="FJG516" s="336"/>
      <c r="FJH516" s="336"/>
      <c r="FJI516" s="336"/>
      <c r="FJJ516" s="336"/>
      <c r="FJK516" s="336"/>
      <c r="FJL516" s="336"/>
      <c r="FJM516" s="336"/>
      <c r="FJN516" s="336"/>
      <c r="FJO516" s="336"/>
      <c r="FJP516" s="336"/>
      <c r="FJQ516" s="336"/>
      <c r="FJR516" s="336"/>
      <c r="FJS516" s="336"/>
      <c r="FJT516" s="336"/>
      <c r="FJU516" s="336"/>
      <c r="FJV516" s="336"/>
      <c r="FJW516" s="336"/>
      <c r="FJX516" s="336"/>
      <c r="FJY516" s="336"/>
      <c r="FJZ516" s="336"/>
      <c r="FKA516" s="336"/>
      <c r="FKB516" s="336"/>
      <c r="FKC516" s="336"/>
      <c r="FKD516" s="336"/>
      <c r="FKE516" s="336"/>
      <c r="FKF516" s="336"/>
      <c r="FKG516" s="336"/>
      <c r="FKH516" s="336"/>
      <c r="FKI516" s="336"/>
      <c r="FKJ516" s="336"/>
      <c r="FKK516" s="336"/>
      <c r="FKL516" s="336"/>
      <c r="FKM516" s="336"/>
      <c r="FKN516" s="336"/>
      <c r="FKO516" s="336"/>
      <c r="FKP516" s="336"/>
      <c r="FKQ516" s="336"/>
      <c r="FKR516" s="336"/>
      <c r="FKS516" s="336"/>
      <c r="FKT516" s="336"/>
      <c r="FKU516" s="336"/>
      <c r="FKV516" s="336"/>
      <c r="FKW516" s="336"/>
      <c r="FKX516" s="336"/>
      <c r="FKY516" s="336"/>
      <c r="FKZ516" s="336"/>
      <c r="FLA516" s="336"/>
      <c r="FLB516" s="336"/>
      <c r="FLC516" s="336"/>
      <c r="FLD516" s="336"/>
      <c r="FLE516" s="336"/>
      <c r="FLF516" s="336"/>
      <c r="FLG516" s="336"/>
      <c r="FLH516" s="336"/>
      <c r="FLI516" s="336"/>
      <c r="FLJ516" s="336"/>
      <c r="FLK516" s="336"/>
      <c r="FLL516" s="336"/>
      <c r="FLM516" s="336"/>
      <c r="FLN516" s="336"/>
      <c r="FLO516" s="336"/>
      <c r="FLP516" s="336"/>
      <c r="FLQ516" s="336"/>
      <c r="FLR516" s="336"/>
      <c r="FLS516" s="336"/>
      <c r="FLT516" s="336"/>
      <c r="FLU516" s="336"/>
      <c r="FLV516" s="336"/>
      <c r="FLW516" s="336"/>
      <c r="FLX516" s="336"/>
      <c r="FLY516" s="336"/>
      <c r="FLZ516" s="336"/>
      <c r="FMA516" s="336"/>
      <c r="FMB516" s="336"/>
      <c r="FMC516" s="336"/>
      <c r="FMD516" s="336"/>
      <c r="FME516" s="336"/>
      <c r="FMF516" s="336"/>
      <c r="FMG516" s="336"/>
      <c r="FMH516" s="336"/>
      <c r="FMI516" s="336"/>
      <c r="FMJ516" s="336"/>
      <c r="FMK516" s="336"/>
      <c r="FML516" s="336"/>
      <c r="FMM516" s="336"/>
      <c r="FMN516" s="336"/>
      <c r="FMO516" s="336"/>
      <c r="FMP516" s="336"/>
      <c r="FMQ516" s="336"/>
      <c r="FMR516" s="336"/>
      <c r="FMS516" s="336"/>
      <c r="FMT516" s="336"/>
      <c r="FMU516" s="336"/>
      <c r="FMV516" s="336"/>
      <c r="FMW516" s="336"/>
      <c r="FMX516" s="336"/>
      <c r="FMY516" s="336"/>
      <c r="FMZ516" s="336"/>
      <c r="FNA516" s="336"/>
      <c r="FNB516" s="336"/>
      <c r="FNC516" s="336"/>
      <c r="FND516" s="336"/>
      <c r="FNE516" s="336"/>
      <c r="FNF516" s="336"/>
      <c r="FNG516" s="336"/>
      <c r="FNH516" s="336"/>
      <c r="FNI516" s="336"/>
      <c r="FNJ516" s="336"/>
      <c r="FNK516" s="336"/>
      <c r="FNL516" s="336"/>
      <c r="FNM516" s="336"/>
      <c r="FNN516" s="336"/>
      <c r="FNO516" s="336"/>
      <c r="FNP516" s="336"/>
      <c r="FNQ516" s="336"/>
      <c r="FNR516" s="336"/>
      <c r="FNS516" s="336"/>
      <c r="FNT516" s="336"/>
      <c r="FNU516" s="336"/>
      <c r="FNV516" s="336"/>
      <c r="FNW516" s="336"/>
      <c r="FNX516" s="336"/>
      <c r="FNY516" s="336"/>
      <c r="FNZ516" s="336"/>
      <c r="FOA516" s="336"/>
      <c r="FOB516" s="336"/>
      <c r="FOC516" s="336"/>
      <c r="FOD516" s="336"/>
      <c r="FOE516" s="336"/>
      <c r="FOF516" s="336"/>
      <c r="FOG516" s="336"/>
      <c r="FOH516" s="336"/>
      <c r="FOI516" s="336"/>
      <c r="FOJ516" s="336"/>
      <c r="FOK516" s="336"/>
      <c r="FOL516" s="336"/>
      <c r="FOM516" s="336"/>
      <c r="FON516" s="336"/>
      <c r="FOO516" s="336"/>
      <c r="FOP516" s="336"/>
      <c r="FOQ516" s="336"/>
      <c r="FOR516" s="336"/>
      <c r="FOS516" s="336"/>
      <c r="FOT516" s="336"/>
      <c r="FOU516" s="336"/>
      <c r="FOV516" s="336"/>
      <c r="FOW516" s="336"/>
      <c r="FOX516" s="336"/>
      <c r="FOY516" s="336"/>
      <c r="FOZ516" s="336"/>
      <c r="FPA516" s="336"/>
      <c r="FPB516" s="336"/>
      <c r="FPC516" s="336"/>
      <c r="FPD516" s="336"/>
      <c r="FPE516" s="336"/>
      <c r="FPF516" s="336"/>
      <c r="FPG516" s="336"/>
      <c r="FPH516" s="336"/>
      <c r="FPI516" s="336"/>
      <c r="FPJ516" s="336"/>
      <c r="FPK516" s="336"/>
      <c r="FPL516" s="336"/>
      <c r="FPM516" s="336"/>
      <c r="FPN516" s="336"/>
      <c r="FPO516" s="336"/>
      <c r="FPP516" s="336"/>
      <c r="FPQ516" s="336"/>
      <c r="FPR516" s="336"/>
      <c r="FPS516" s="336"/>
      <c r="FPT516" s="336"/>
      <c r="FPU516" s="336"/>
      <c r="FPV516" s="336"/>
      <c r="FPW516" s="336"/>
      <c r="FPX516" s="336"/>
      <c r="FPY516" s="336"/>
      <c r="FPZ516" s="336"/>
      <c r="FQA516" s="336"/>
      <c r="FQB516" s="336"/>
      <c r="FQC516" s="336"/>
      <c r="FQD516" s="336"/>
      <c r="FQE516" s="336"/>
      <c r="FQF516" s="336"/>
      <c r="FQG516" s="336"/>
      <c r="FQH516" s="336"/>
      <c r="FQI516" s="336"/>
      <c r="FQJ516" s="336"/>
      <c r="FQK516" s="336"/>
      <c r="FQL516" s="336"/>
      <c r="FQM516" s="336"/>
      <c r="FQN516" s="336"/>
      <c r="FQO516" s="336"/>
      <c r="FQP516" s="336"/>
      <c r="FQQ516" s="336"/>
      <c r="FQR516" s="336"/>
      <c r="FQS516" s="336"/>
      <c r="FQT516" s="336"/>
      <c r="FQU516" s="336"/>
      <c r="FQV516" s="336"/>
      <c r="FQW516" s="336"/>
      <c r="FQX516" s="336"/>
      <c r="FQY516" s="336"/>
      <c r="FQZ516" s="336"/>
      <c r="FRA516" s="336"/>
      <c r="FRB516" s="336"/>
      <c r="FRC516" s="336"/>
      <c r="FRD516" s="336"/>
      <c r="FRE516" s="336"/>
      <c r="FRF516" s="336"/>
      <c r="FRG516" s="336"/>
      <c r="FRH516" s="336"/>
      <c r="FRI516" s="336"/>
      <c r="FRJ516" s="336"/>
      <c r="FRK516" s="336"/>
      <c r="FRL516" s="336"/>
      <c r="FRM516" s="336"/>
      <c r="FRN516" s="336"/>
      <c r="FRO516" s="336"/>
      <c r="FRP516" s="336"/>
      <c r="FRQ516" s="336"/>
      <c r="FRR516" s="336"/>
      <c r="FRS516" s="336"/>
      <c r="FRT516" s="336"/>
      <c r="FRU516" s="336"/>
      <c r="FRV516" s="336"/>
      <c r="FRW516" s="336"/>
      <c r="FRX516" s="336"/>
      <c r="FRY516" s="336"/>
      <c r="FRZ516" s="336"/>
      <c r="FSA516" s="336"/>
      <c r="FSB516" s="336"/>
      <c r="FSC516" s="336"/>
      <c r="FSD516" s="336"/>
      <c r="FSE516" s="336"/>
      <c r="FSF516" s="336"/>
      <c r="FSG516" s="336"/>
      <c r="FSH516" s="336"/>
      <c r="FSI516" s="336"/>
      <c r="FSJ516" s="336"/>
      <c r="FSK516" s="336"/>
      <c r="FSL516" s="336"/>
      <c r="FSM516" s="336"/>
      <c r="FSN516" s="336"/>
      <c r="FSO516" s="336"/>
      <c r="FSP516" s="336"/>
      <c r="FSQ516" s="336"/>
      <c r="FSR516" s="336"/>
      <c r="FSS516" s="336"/>
      <c r="FST516" s="336"/>
      <c r="FSU516" s="336"/>
      <c r="FSV516" s="336"/>
      <c r="FSW516" s="336"/>
      <c r="FSX516" s="336"/>
      <c r="FSY516" s="336"/>
      <c r="FSZ516" s="336"/>
      <c r="FTA516" s="336"/>
      <c r="FTB516" s="336"/>
      <c r="FTC516" s="336"/>
      <c r="FTD516" s="336"/>
      <c r="FTE516" s="336"/>
      <c r="FTF516" s="336"/>
      <c r="FTG516" s="336"/>
      <c r="FTH516" s="336"/>
      <c r="FTI516" s="336"/>
      <c r="FTJ516" s="336"/>
      <c r="FTK516" s="336"/>
      <c r="FTL516" s="336"/>
      <c r="FTM516" s="336"/>
      <c r="FTN516" s="336"/>
      <c r="FTO516" s="336"/>
      <c r="FTP516" s="336"/>
      <c r="FTQ516" s="336"/>
      <c r="FTR516" s="336"/>
      <c r="FTS516" s="336"/>
      <c r="FTT516" s="336"/>
      <c r="FTU516" s="336"/>
      <c r="FTV516" s="336"/>
      <c r="FTW516" s="336"/>
      <c r="FTX516" s="336"/>
      <c r="FTY516" s="336"/>
      <c r="FTZ516" s="336"/>
      <c r="FUA516" s="336"/>
      <c r="FUB516" s="336"/>
      <c r="FUC516" s="336"/>
      <c r="FUD516" s="336"/>
      <c r="FUE516" s="336"/>
      <c r="FUF516" s="336"/>
      <c r="FUG516" s="336"/>
      <c r="FUH516" s="336"/>
      <c r="FUI516" s="336"/>
      <c r="FUJ516" s="336"/>
      <c r="FUK516" s="336"/>
      <c r="FUL516" s="336"/>
      <c r="FUM516" s="336"/>
      <c r="FUN516" s="336"/>
      <c r="FUO516" s="336"/>
      <c r="FUP516" s="336"/>
      <c r="FUQ516" s="336"/>
      <c r="FUR516" s="336"/>
      <c r="FUS516" s="336"/>
      <c r="FUT516" s="336"/>
      <c r="FUU516" s="336"/>
      <c r="FUV516" s="336"/>
      <c r="FUW516" s="336"/>
      <c r="FUX516" s="336"/>
      <c r="FUY516" s="336"/>
      <c r="FUZ516" s="336"/>
      <c r="FVA516" s="336"/>
      <c r="FVB516" s="336"/>
      <c r="FVC516" s="336"/>
      <c r="FVD516" s="336"/>
      <c r="FVE516" s="336"/>
      <c r="FVF516" s="336"/>
      <c r="FVG516" s="336"/>
      <c r="FVH516" s="336"/>
      <c r="FVI516" s="336"/>
      <c r="FVJ516" s="336"/>
      <c r="FVK516" s="336"/>
      <c r="FVL516" s="336"/>
      <c r="FVM516" s="336"/>
      <c r="FVN516" s="336"/>
      <c r="FVO516" s="336"/>
      <c r="FVP516" s="336"/>
      <c r="FVQ516" s="336"/>
      <c r="FVR516" s="336"/>
      <c r="FVS516" s="336"/>
      <c r="FVT516" s="336"/>
      <c r="FVU516" s="336"/>
      <c r="FVV516" s="336"/>
      <c r="FVW516" s="336"/>
      <c r="FVX516" s="336"/>
      <c r="FVY516" s="336"/>
      <c r="FVZ516" s="336"/>
      <c r="FWA516" s="336"/>
      <c r="FWB516" s="336"/>
      <c r="FWC516" s="336"/>
      <c r="FWD516" s="336"/>
      <c r="FWE516" s="336"/>
      <c r="FWF516" s="336"/>
      <c r="FWG516" s="336"/>
      <c r="FWH516" s="336"/>
      <c r="FWI516" s="336"/>
      <c r="FWJ516" s="336"/>
      <c r="FWK516" s="336"/>
      <c r="FWL516" s="336"/>
      <c r="FWM516" s="336"/>
      <c r="FWN516" s="336"/>
      <c r="FWO516" s="336"/>
      <c r="FWP516" s="336"/>
      <c r="FWQ516" s="336"/>
      <c r="FWR516" s="336"/>
      <c r="FWS516" s="336"/>
      <c r="FWT516" s="336"/>
      <c r="FWU516" s="336"/>
      <c r="FWV516" s="336"/>
      <c r="FWW516" s="336"/>
      <c r="FWX516" s="336"/>
      <c r="FWY516" s="336"/>
      <c r="FWZ516" s="336"/>
      <c r="FXA516" s="336"/>
      <c r="FXB516" s="336"/>
      <c r="FXC516" s="336"/>
      <c r="FXD516" s="336"/>
      <c r="FXE516" s="336"/>
      <c r="FXF516" s="336"/>
      <c r="FXG516" s="336"/>
      <c r="FXH516" s="336"/>
      <c r="FXI516" s="336"/>
      <c r="FXJ516" s="336"/>
      <c r="FXK516" s="336"/>
      <c r="FXL516" s="336"/>
      <c r="FXM516" s="336"/>
      <c r="FXN516" s="336"/>
      <c r="FXO516" s="336"/>
      <c r="FXP516" s="336"/>
      <c r="FXQ516" s="336"/>
      <c r="FXR516" s="336"/>
      <c r="FXS516" s="336"/>
      <c r="FXT516" s="336"/>
      <c r="FXU516" s="336"/>
      <c r="FXV516" s="336"/>
      <c r="FXW516" s="336"/>
      <c r="FXX516" s="336"/>
      <c r="FXY516" s="336"/>
      <c r="FXZ516" s="336"/>
      <c r="FYA516" s="336"/>
      <c r="FYB516" s="336"/>
      <c r="FYC516" s="336"/>
      <c r="FYD516" s="336"/>
      <c r="FYE516" s="336"/>
      <c r="FYF516" s="336"/>
      <c r="FYG516" s="336"/>
      <c r="FYH516" s="336"/>
      <c r="FYI516" s="336"/>
      <c r="FYJ516" s="336"/>
      <c r="FYK516" s="336"/>
      <c r="FYL516" s="336"/>
      <c r="FYM516" s="336"/>
      <c r="FYN516" s="336"/>
      <c r="FYO516" s="336"/>
      <c r="FYP516" s="336"/>
      <c r="FYQ516" s="336"/>
      <c r="FYR516" s="336"/>
      <c r="FYS516" s="336"/>
      <c r="FYT516" s="336"/>
      <c r="FYU516" s="336"/>
      <c r="FYV516" s="336"/>
      <c r="FYW516" s="336"/>
      <c r="FYX516" s="336"/>
      <c r="FYY516" s="336"/>
      <c r="FYZ516" s="336"/>
      <c r="FZA516" s="336"/>
      <c r="FZB516" s="336"/>
      <c r="FZC516" s="336"/>
      <c r="FZD516" s="336"/>
      <c r="FZE516" s="336"/>
      <c r="FZF516" s="336"/>
      <c r="FZG516" s="336"/>
      <c r="FZH516" s="336"/>
      <c r="FZI516" s="336"/>
      <c r="FZJ516" s="336"/>
      <c r="FZK516" s="336"/>
      <c r="FZL516" s="336"/>
      <c r="FZM516" s="336"/>
      <c r="FZN516" s="336"/>
      <c r="FZO516" s="336"/>
      <c r="FZP516" s="336"/>
      <c r="FZQ516" s="336"/>
      <c r="FZR516" s="336"/>
      <c r="FZS516" s="336"/>
      <c r="FZT516" s="336"/>
      <c r="FZU516" s="336"/>
      <c r="FZV516" s="336"/>
      <c r="FZW516" s="336"/>
      <c r="FZX516" s="336"/>
      <c r="FZY516" s="336"/>
      <c r="FZZ516" s="336"/>
      <c r="GAA516" s="336"/>
      <c r="GAB516" s="336"/>
      <c r="GAC516" s="336"/>
      <c r="GAD516" s="336"/>
      <c r="GAE516" s="336"/>
      <c r="GAF516" s="336"/>
      <c r="GAG516" s="336"/>
      <c r="GAH516" s="336"/>
      <c r="GAI516" s="336"/>
      <c r="GAJ516" s="336"/>
      <c r="GAK516" s="336"/>
      <c r="GAL516" s="336"/>
      <c r="GAM516" s="336"/>
      <c r="GAN516" s="336"/>
      <c r="GAO516" s="336"/>
      <c r="GAP516" s="336"/>
      <c r="GAQ516" s="336"/>
      <c r="GAR516" s="336"/>
      <c r="GAS516" s="336"/>
      <c r="GAT516" s="336"/>
      <c r="GAU516" s="336"/>
      <c r="GAV516" s="336"/>
      <c r="GAW516" s="336"/>
      <c r="GAX516" s="336"/>
      <c r="GAY516" s="336"/>
      <c r="GAZ516" s="336"/>
      <c r="GBA516" s="336"/>
      <c r="GBB516" s="336"/>
      <c r="GBC516" s="336"/>
      <c r="GBD516" s="336"/>
      <c r="GBE516" s="336"/>
      <c r="GBF516" s="336"/>
      <c r="GBG516" s="336"/>
      <c r="GBH516" s="336"/>
      <c r="GBI516" s="336"/>
      <c r="GBJ516" s="336"/>
      <c r="GBK516" s="336"/>
      <c r="GBL516" s="336"/>
      <c r="GBM516" s="336"/>
      <c r="GBN516" s="336"/>
      <c r="GBO516" s="336"/>
      <c r="GBP516" s="336"/>
      <c r="GBQ516" s="336"/>
      <c r="GBR516" s="336"/>
      <c r="GBS516" s="336"/>
      <c r="GBT516" s="336"/>
      <c r="GBU516" s="336"/>
      <c r="GBV516" s="336"/>
      <c r="GBW516" s="336"/>
      <c r="GBX516" s="336"/>
      <c r="GBY516" s="336"/>
      <c r="GBZ516" s="336"/>
      <c r="GCA516" s="336"/>
      <c r="GCB516" s="336"/>
      <c r="GCC516" s="336"/>
      <c r="GCD516" s="336"/>
      <c r="GCE516" s="336"/>
      <c r="GCF516" s="336"/>
      <c r="GCG516" s="336"/>
      <c r="GCH516" s="336"/>
      <c r="GCI516" s="336"/>
      <c r="GCJ516" s="336"/>
      <c r="GCK516" s="336"/>
      <c r="GCL516" s="336"/>
      <c r="GCM516" s="336"/>
      <c r="GCN516" s="336"/>
      <c r="GCO516" s="336"/>
      <c r="GCP516" s="336"/>
      <c r="GCQ516" s="336"/>
      <c r="GCR516" s="336"/>
      <c r="GCS516" s="336"/>
      <c r="GCT516" s="336"/>
      <c r="GCU516" s="336"/>
      <c r="GCV516" s="336"/>
      <c r="GCW516" s="336"/>
      <c r="GCX516" s="336"/>
      <c r="GCY516" s="336"/>
      <c r="GCZ516" s="336"/>
      <c r="GDA516" s="336"/>
      <c r="GDB516" s="336"/>
      <c r="GDC516" s="336"/>
      <c r="GDD516" s="336"/>
      <c r="GDE516" s="336"/>
      <c r="GDF516" s="336"/>
      <c r="GDG516" s="336"/>
      <c r="GDH516" s="336"/>
      <c r="GDI516" s="336"/>
      <c r="GDJ516" s="336"/>
      <c r="GDK516" s="336"/>
      <c r="GDL516" s="336"/>
      <c r="GDM516" s="336"/>
      <c r="GDN516" s="336"/>
      <c r="GDO516" s="336"/>
      <c r="GDP516" s="336"/>
      <c r="GDQ516" s="336"/>
      <c r="GDR516" s="336"/>
      <c r="GDS516" s="336"/>
      <c r="GDT516" s="336"/>
      <c r="GDU516" s="336"/>
      <c r="GDV516" s="336"/>
      <c r="GDW516" s="336"/>
      <c r="GDX516" s="336"/>
      <c r="GDY516" s="336"/>
      <c r="GDZ516" s="336"/>
      <c r="GEA516" s="336"/>
      <c r="GEB516" s="336"/>
      <c r="GEC516" s="336"/>
      <c r="GED516" s="336"/>
      <c r="GEE516" s="336"/>
      <c r="GEF516" s="336"/>
      <c r="GEG516" s="336"/>
      <c r="GEH516" s="336"/>
      <c r="GEI516" s="336"/>
      <c r="GEJ516" s="336"/>
      <c r="GEK516" s="336"/>
      <c r="GEL516" s="336"/>
      <c r="GEM516" s="336"/>
      <c r="GEN516" s="336"/>
      <c r="GEO516" s="336"/>
      <c r="GEP516" s="336"/>
      <c r="GEQ516" s="336"/>
      <c r="GER516" s="336"/>
      <c r="GES516" s="336"/>
      <c r="GET516" s="336"/>
      <c r="GEU516" s="336"/>
      <c r="GEV516" s="336"/>
      <c r="GEW516" s="336"/>
      <c r="GEX516" s="336"/>
      <c r="GEY516" s="336"/>
      <c r="GEZ516" s="336"/>
      <c r="GFA516" s="336"/>
      <c r="GFB516" s="336"/>
      <c r="GFC516" s="336"/>
      <c r="GFD516" s="336"/>
      <c r="GFE516" s="336"/>
      <c r="GFF516" s="336"/>
      <c r="GFG516" s="336"/>
      <c r="GFH516" s="336"/>
      <c r="GFI516" s="336"/>
      <c r="GFJ516" s="336"/>
      <c r="GFK516" s="336"/>
      <c r="GFL516" s="336"/>
      <c r="GFM516" s="336"/>
      <c r="GFN516" s="336"/>
      <c r="GFO516" s="336"/>
      <c r="GFP516" s="336"/>
      <c r="GFQ516" s="336"/>
      <c r="GFR516" s="336"/>
      <c r="GFS516" s="336"/>
      <c r="GFT516" s="336"/>
      <c r="GFU516" s="336"/>
      <c r="GFV516" s="336"/>
      <c r="GFW516" s="336"/>
      <c r="GFX516" s="336"/>
      <c r="GFY516" s="336"/>
      <c r="GFZ516" s="336"/>
      <c r="GGA516" s="336"/>
      <c r="GGB516" s="336"/>
      <c r="GGC516" s="336"/>
      <c r="GGD516" s="336"/>
      <c r="GGE516" s="336"/>
      <c r="GGF516" s="336"/>
      <c r="GGG516" s="336"/>
      <c r="GGH516" s="336"/>
      <c r="GGI516" s="336"/>
      <c r="GGJ516" s="336"/>
      <c r="GGK516" s="336"/>
      <c r="GGL516" s="336"/>
      <c r="GGM516" s="336"/>
      <c r="GGN516" s="336"/>
      <c r="GGO516" s="336"/>
      <c r="GGP516" s="336"/>
      <c r="GGQ516" s="336"/>
      <c r="GGR516" s="336"/>
      <c r="GGS516" s="336"/>
      <c r="GGT516" s="336"/>
      <c r="GGU516" s="336"/>
      <c r="GGV516" s="336"/>
      <c r="GGW516" s="336"/>
      <c r="GGX516" s="336"/>
      <c r="GGY516" s="336"/>
      <c r="GGZ516" s="336"/>
      <c r="GHA516" s="336"/>
      <c r="GHB516" s="336"/>
      <c r="GHC516" s="336"/>
      <c r="GHD516" s="336"/>
      <c r="GHE516" s="336"/>
      <c r="GHF516" s="336"/>
      <c r="GHG516" s="336"/>
      <c r="GHH516" s="336"/>
      <c r="GHI516" s="336"/>
      <c r="GHJ516" s="336"/>
      <c r="GHK516" s="336"/>
      <c r="GHL516" s="336"/>
      <c r="GHM516" s="336"/>
      <c r="GHN516" s="336"/>
      <c r="GHO516" s="336"/>
      <c r="GHP516" s="336"/>
      <c r="GHQ516" s="336"/>
      <c r="GHR516" s="336"/>
      <c r="GHS516" s="336"/>
      <c r="GHT516" s="336"/>
      <c r="GHU516" s="336"/>
      <c r="GHV516" s="336"/>
      <c r="GHW516" s="336"/>
      <c r="GHX516" s="336"/>
      <c r="GHY516" s="336"/>
      <c r="GHZ516" s="336"/>
      <c r="GIA516" s="336"/>
      <c r="GIB516" s="336"/>
      <c r="GIC516" s="336"/>
      <c r="GID516" s="336"/>
      <c r="GIE516" s="336"/>
      <c r="GIF516" s="336"/>
      <c r="GIG516" s="336"/>
      <c r="GIH516" s="336"/>
      <c r="GII516" s="336"/>
      <c r="GIJ516" s="336"/>
      <c r="GIK516" s="336"/>
      <c r="GIL516" s="336"/>
      <c r="GIM516" s="336"/>
      <c r="GIN516" s="336"/>
      <c r="GIO516" s="336"/>
      <c r="GIP516" s="336"/>
      <c r="GIQ516" s="336"/>
      <c r="GIR516" s="336"/>
      <c r="GIS516" s="336"/>
      <c r="GIT516" s="336"/>
      <c r="GIU516" s="336"/>
      <c r="GIV516" s="336"/>
      <c r="GIW516" s="336"/>
      <c r="GIX516" s="336"/>
      <c r="GIY516" s="336"/>
      <c r="GIZ516" s="336"/>
      <c r="GJA516" s="336"/>
      <c r="GJB516" s="336"/>
      <c r="GJC516" s="336"/>
      <c r="GJD516" s="336"/>
      <c r="GJE516" s="336"/>
      <c r="GJF516" s="336"/>
      <c r="GJG516" s="336"/>
      <c r="GJH516" s="336"/>
      <c r="GJI516" s="336"/>
      <c r="GJJ516" s="336"/>
      <c r="GJK516" s="336"/>
      <c r="GJL516" s="336"/>
      <c r="GJM516" s="336"/>
      <c r="GJN516" s="336"/>
      <c r="GJO516" s="336"/>
      <c r="GJP516" s="336"/>
      <c r="GJQ516" s="336"/>
      <c r="GJR516" s="336"/>
      <c r="GJS516" s="336"/>
      <c r="GJT516" s="336"/>
      <c r="GJU516" s="336"/>
      <c r="GJV516" s="336"/>
      <c r="GJW516" s="336"/>
      <c r="GJX516" s="336"/>
      <c r="GJY516" s="336"/>
      <c r="GJZ516" s="336"/>
      <c r="GKA516" s="336"/>
      <c r="GKB516" s="336"/>
      <c r="GKC516" s="336"/>
      <c r="GKD516" s="336"/>
      <c r="GKE516" s="336"/>
      <c r="GKF516" s="336"/>
      <c r="GKG516" s="336"/>
      <c r="GKH516" s="336"/>
      <c r="GKI516" s="336"/>
      <c r="GKJ516" s="336"/>
      <c r="GKK516" s="336"/>
      <c r="GKL516" s="336"/>
      <c r="GKM516" s="336"/>
      <c r="GKN516" s="336"/>
      <c r="GKO516" s="336"/>
      <c r="GKP516" s="336"/>
      <c r="GKQ516" s="336"/>
      <c r="GKR516" s="336"/>
      <c r="GKS516" s="336"/>
      <c r="GKT516" s="336"/>
      <c r="GKU516" s="336"/>
      <c r="GKV516" s="336"/>
      <c r="GKW516" s="336"/>
      <c r="GKX516" s="336"/>
      <c r="GKY516" s="336"/>
      <c r="GKZ516" s="336"/>
      <c r="GLA516" s="336"/>
      <c r="GLB516" s="336"/>
      <c r="GLC516" s="336"/>
      <c r="GLD516" s="336"/>
      <c r="GLE516" s="336"/>
      <c r="GLF516" s="336"/>
      <c r="GLG516" s="336"/>
      <c r="GLH516" s="336"/>
      <c r="GLI516" s="336"/>
      <c r="GLJ516" s="336"/>
      <c r="GLK516" s="336"/>
      <c r="GLL516" s="336"/>
      <c r="GLM516" s="336"/>
      <c r="GLN516" s="336"/>
      <c r="GLO516" s="336"/>
      <c r="GLP516" s="336"/>
      <c r="GLQ516" s="336"/>
      <c r="GLR516" s="336"/>
      <c r="GLS516" s="336"/>
      <c r="GLT516" s="336"/>
      <c r="GLU516" s="336"/>
      <c r="GLV516" s="336"/>
      <c r="GLW516" s="336"/>
      <c r="GLX516" s="336"/>
      <c r="GLY516" s="336"/>
      <c r="GLZ516" s="336"/>
      <c r="GMA516" s="336"/>
      <c r="GMB516" s="336"/>
      <c r="GMC516" s="336"/>
      <c r="GMD516" s="336"/>
      <c r="GME516" s="336"/>
      <c r="GMF516" s="336"/>
      <c r="GMG516" s="336"/>
      <c r="GMH516" s="336"/>
      <c r="GMI516" s="336"/>
      <c r="GMJ516" s="336"/>
      <c r="GMK516" s="336"/>
      <c r="GML516" s="336"/>
      <c r="GMM516" s="336"/>
      <c r="GMN516" s="336"/>
      <c r="GMO516" s="336"/>
      <c r="GMP516" s="336"/>
      <c r="GMQ516" s="336"/>
      <c r="GMR516" s="336"/>
      <c r="GMS516" s="336"/>
      <c r="GMT516" s="336"/>
      <c r="GMU516" s="336"/>
      <c r="GMV516" s="336"/>
      <c r="GMW516" s="336"/>
      <c r="GMX516" s="336"/>
      <c r="GMY516" s="336"/>
      <c r="GMZ516" s="336"/>
      <c r="GNA516" s="336"/>
      <c r="GNB516" s="336"/>
      <c r="GNC516" s="336"/>
      <c r="GND516" s="336"/>
      <c r="GNE516" s="336"/>
      <c r="GNF516" s="336"/>
      <c r="GNG516" s="336"/>
      <c r="GNH516" s="336"/>
      <c r="GNI516" s="336"/>
      <c r="GNJ516" s="336"/>
      <c r="GNK516" s="336"/>
      <c r="GNL516" s="336"/>
      <c r="GNM516" s="336"/>
      <c r="GNN516" s="336"/>
      <c r="GNO516" s="336"/>
      <c r="GNP516" s="336"/>
      <c r="GNQ516" s="336"/>
      <c r="GNR516" s="336"/>
      <c r="GNS516" s="336"/>
      <c r="GNT516" s="336"/>
      <c r="GNU516" s="336"/>
      <c r="GNV516" s="336"/>
      <c r="GNW516" s="336"/>
      <c r="GNX516" s="336"/>
      <c r="GNY516" s="336"/>
      <c r="GNZ516" s="336"/>
      <c r="GOA516" s="336"/>
      <c r="GOB516" s="336"/>
      <c r="GOC516" s="336"/>
      <c r="GOD516" s="336"/>
      <c r="GOE516" s="336"/>
      <c r="GOF516" s="336"/>
      <c r="GOG516" s="336"/>
      <c r="GOH516" s="336"/>
      <c r="GOI516" s="336"/>
      <c r="GOJ516" s="336"/>
      <c r="GOK516" s="336"/>
      <c r="GOL516" s="336"/>
      <c r="GOM516" s="336"/>
      <c r="GON516" s="336"/>
      <c r="GOO516" s="336"/>
      <c r="GOP516" s="336"/>
      <c r="GOQ516" s="336"/>
      <c r="GOR516" s="336"/>
      <c r="GOS516" s="336"/>
      <c r="GOT516" s="336"/>
      <c r="GOU516" s="336"/>
      <c r="GOV516" s="336"/>
      <c r="GOW516" s="336"/>
      <c r="GOX516" s="336"/>
      <c r="GOY516" s="336"/>
      <c r="GOZ516" s="336"/>
      <c r="GPA516" s="336"/>
      <c r="GPB516" s="336"/>
      <c r="GPC516" s="336"/>
      <c r="GPD516" s="336"/>
      <c r="GPE516" s="336"/>
      <c r="GPF516" s="336"/>
      <c r="GPG516" s="336"/>
      <c r="GPH516" s="336"/>
      <c r="GPI516" s="336"/>
      <c r="GPJ516" s="336"/>
      <c r="GPK516" s="336"/>
      <c r="GPL516" s="336"/>
      <c r="GPM516" s="336"/>
      <c r="GPN516" s="336"/>
      <c r="GPO516" s="336"/>
      <c r="GPP516" s="336"/>
      <c r="GPQ516" s="336"/>
      <c r="GPR516" s="336"/>
      <c r="GPS516" s="336"/>
      <c r="GPT516" s="336"/>
      <c r="GPU516" s="336"/>
      <c r="GPV516" s="336"/>
      <c r="GPW516" s="336"/>
      <c r="GPX516" s="336"/>
      <c r="GPY516" s="336"/>
      <c r="GPZ516" s="336"/>
      <c r="GQA516" s="336"/>
      <c r="GQB516" s="336"/>
      <c r="GQC516" s="336"/>
      <c r="GQD516" s="336"/>
      <c r="GQE516" s="336"/>
      <c r="GQF516" s="336"/>
      <c r="GQG516" s="336"/>
      <c r="GQH516" s="336"/>
      <c r="GQI516" s="336"/>
      <c r="GQJ516" s="336"/>
      <c r="GQK516" s="336"/>
      <c r="GQL516" s="336"/>
      <c r="GQM516" s="336"/>
      <c r="GQN516" s="336"/>
      <c r="GQO516" s="336"/>
      <c r="GQP516" s="336"/>
      <c r="GQQ516" s="336"/>
      <c r="GQR516" s="336"/>
      <c r="GQS516" s="336"/>
      <c r="GQT516" s="336"/>
      <c r="GQU516" s="336"/>
      <c r="GQV516" s="336"/>
      <c r="GQW516" s="336"/>
      <c r="GQX516" s="336"/>
      <c r="GQY516" s="336"/>
      <c r="GQZ516" s="336"/>
      <c r="GRA516" s="336"/>
      <c r="GRB516" s="336"/>
      <c r="GRC516" s="336"/>
      <c r="GRD516" s="336"/>
      <c r="GRE516" s="336"/>
      <c r="GRF516" s="336"/>
      <c r="GRG516" s="336"/>
      <c r="GRH516" s="336"/>
      <c r="GRI516" s="336"/>
      <c r="GRJ516" s="336"/>
      <c r="GRK516" s="336"/>
      <c r="GRL516" s="336"/>
      <c r="GRM516" s="336"/>
      <c r="GRN516" s="336"/>
      <c r="GRO516" s="336"/>
      <c r="GRP516" s="336"/>
      <c r="GRQ516" s="336"/>
      <c r="GRR516" s="336"/>
      <c r="GRS516" s="336"/>
      <c r="GRT516" s="336"/>
      <c r="GRU516" s="336"/>
      <c r="GRV516" s="336"/>
      <c r="GRW516" s="336"/>
      <c r="GRX516" s="336"/>
      <c r="GRY516" s="336"/>
      <c r="GRZ516" s="336"/>
      <c r="GSA516" s="336"/>
      <c r="GSB516" s="336"/>
      <c r="GSC516" s="336"/>
      <c r="GSD516" s="336"/>
      <c r="GSE516" s="336"/>
      <c r="GSF516" s="336"/>
      <c r="GSG516" s="336"/>
      <c r="GSH516" s="336"/>
      <c r="GSI516" s="336"/>
      <c r="GSJ516" s="336"/>
      <c r="GSK516" s="336"/>
      <c r="GSL516" s="336"/>
      <c r="GSM516" s="336"/>
      <c r="GSN516" s="336"/>
      <c r="GSO516" s="336"/>
      <c r="GSP516" s="336"/>
      <c r="GSQ516" s="336"/>
      <c r="GSR516" s="336"/>
      <c r="GSS516" s="336"/>
      <c r="GST516" s="336"/>
      <c r="GSU516" s="336"/>
      <c r="GSV516" s="336"/>
      <c r="GSW516" s="336"/>
      <c r="GSX516" s="336"/>
      <c r="GSY516" s="336"/>
      <c r="GSZ516" s="336"/>
      <c r="GTA516" s="336"/>
      <c r="GTB516" s="336"/>
      <c r="GTC516" s="336"/>
      <c r="GTD516" s="336"/>
      <c r="GTE516" s="336"/>
      <c r="GTF516" s="336"/>
      <c r="GTG516" s="336"/>
      <c r="GTH516" s="336"/>
      <c r="GTI516" s="336"/>
      <c r="GTJ516" s="336"/>
      <c r="GTK516" s="336"/>
      <c r="GTL516" s="336"/>
      <c r="GTM516" s="336"/>
      <c r="GTN516" s="336"/>
      <c r="GTO516" s="336"/>
      <c r="GTP516" s="336"/>
      <c r="GTQ516" s="336"/>
      <c r="GTR516" s="336"/>
      <c r="GTS516" s="336"/>
      <c r="GTT516" s="336"/>
      <c r="GTU516" s="336"/>
      <c r="GTV516" s="336"/>
      <c r="GTW516" s="336"/>
      <c r="GTX516" s="336"/>
      <c r="GTY516" s="336"/>
      <c r="GTZ516" s="336"/>
      <c r="GUA516" s="336"/>
      <c r="GUB516" s="336"/>
      <c r="GUC516" s="336"/>
      <c r="GUD516" s="336"/>
      <c r="GUE516" s="336"/>
      <c r="GUF516" s="336"/>
      <c r="GUG516" s="336"/>
      <c r="GUH516" s="336"/>
      <c r="GUI516" s="336"/>
      <c r="GUJ516" s="336"/>
      <c r="GUK516" s="336"/>
      <c r="GUL516" s="336"/>
      <c r="GUM516" s="336"/>
      <c r="GUN516" s="336"/>
      <c r="GUO516" s="336"/>
      <c r="GUP516" s="336"/>
      <c r="GUQ516" s="336"/>
      <c r="GUR516" s="336"/>
      <c r="GUS516" s="336"/>
      <c r="GUT516" s="336"/>
      <c r="GUU516" s="336"/>
      <c r="GUV516" s="336"/>
      <c r="GUW516" s="336"/>
      <c r="GUX516" s="336"/>
      <c r="GUY516" s="336"/>
      <c r="GUZ516" s="336"/>
      <c r="GVA516" s="336"/>
      <c r="GVB516" s="336"/>
      <c r="GVC516" s="336"/>
      <c r="GVD516" s="336"/>
      <c r="GVE516" s="336"/>
      <c r="GVF516" s="336"/>
      <c r="GVG516" s="336"/>
      <c r="GVH516" s="336"/>
      <c r="GVI516" s="336"/>
      <c r="GVJ516" s="336"/>
      <c r="GVK516" s="336"/>
      <c r="GVL516" s="336"/>
      <c r="GVM516" s="336"/>
      <c r="GVN516" s="336"/>
      <c r="GVO516" s="336"/>
      <c r="GVP516" s="336"/>
      <c r="GVQ516" s="336"/>
      <c r="GVR516" s="336"/>
      <c r="GVS516" s="336"/>
      <c r="GVT516" s="336"/>
      <c r="GVU516" s="336"/>
      <c r="GVV516" s="336"/>
      <c r="GVW516" s="336"/>
      <c r="GVX516" s="336"/>
      <c r="GVY516" s="336"/>
      <c r="GVZ516" s="336"/>
      <c r="GWA516" s="336"/>
      <c r="GWB516" s="336"/>
      <c r="GWC516" s="336"/>
      <c r="GWD516" s="336"/>
      <c r="GWE516" s="336"/>
      <c r="GWF516" s="336"/>
      <c r="GWG516" s="336"/>
      <c r="GWH516" s="336"/>
      <c r="GWI516" s="336"/>
      <c r="GWJ516" s="336"/>
      <c r="GWK516" s="336"/>
      <c r="GWL516" s="336"/>
      <c r="GWM516" s="336"/>
      <c r="GWN516" s="336"/>
      <c r="GWO516" s="336"/>
      <c r="GWP516" s="336"/>
      <c r="GWQ516" s="336"/>
      <c r="GWR516" s="336"/>
      <c r="GWS516" s="336"/>
      <c r="GWT516" s="336"/>
      <c r="GWU516" s="336"/>
      <c r="GWV516" s="336"/>
      <c r="GWW516" s="336"/>
      <c r="GWX516" s="336"/>
      <c r="GWY516" s="336"/>
      <c r="GWZ516" s="336"/>
      <c r="GXA516" s="336"/>
      <c r="GXB516" s="336"/>
      <c r="GXC516" s="336"/>
      <c r="GXD516" s="336"/>
      <c r="GXE516" s="336"/>
      <c r="GXF516" s="336"/>
      <c r="GXG516" s="336"/>
      <c r="GXH516" s="336"/>
      <c r="GXI516" s="336"/>
      <c r="GXJ516" s="336"/>
      <c r="GXK516" s="336"/>
      <c r="GXL516" s="336"/>
      <c r="GXM516" s="336"/>
      <c r="GXN516" s="336"/>
      <c r="GXO516" s="336"/>
      <c r="GXP516" s="336"/>
      <c r="GXQ516" s="336"/>
      <c r="GXR516" s="336"/>
      <c r="GXS516" s="336"/>
      <c r="GXT516" s="336"/>
      <c r="GXU516" s="336"/>
      <c r="GXV516" s="336"/>
      <c r="GXW516" s="336"/>
      <c r="GXX516" s="336"/>
      <c r="GXY516" s="336"/>
      <c r="GXZ516" s="336"/>
      <c r="GYA516" s="336"/>
      <c r="GYB516" s="336"/>
      <c r="GYC516" s="336"/>
      <c r="GYD516" s="336"/>
      <c r="GYE516" s="336"/>
      <c r="GYF516" s="336"/>
      <c r="GYG516" s="336"/>
      <c r="GYH516" s="336"/>
      <c r="GYI516" s="336"/>
      <c r="GYJ516" s="336"/>
      <c r="GYK516" s="336"/>
      <c r="GYL516" s="336"/>
      <c r="GYM516" s="336"/>
      <c r="GYN516" s="336"/>
      <c r="GYO516" s="336"/>
      <c r="GYP516" s="336"/>
      <c r="GYQ516" s="336"/>
      <c r="GYR516" s="336"/>
      <c r="GYS516" s="336"/>
      <c r="GYT516" s="336"/>
      <c r="GYU516" s="336"/>
      <c r="GYV516" s="336"/>
      <c r="GYW516" s="336"/>
      <c r="GYX516" s="336"/>
      <c r="GYY516" s="336"/>
      <c r="GYZ516" s="336"/>
      <c r="GZA516" s="336"/>
      <c r="GZB516" s="336"/>
      <c r="GZC516" s="336"/>
      <c r="GZD516" s="336"/>
      <c r="GZE516" s="336"/>
      <c r="GZF516" s="336"/>
      <c r="GZG516" s="336"/>
      <c r="GZH516" s="336"/>
      <c r="GZI516" s="336"/>
      <c r="GZJ516" s="336"/>
      <c r="GZK516" s="336"/>
      <c r="GZL516" s="336"/>
      <c r="GZM516" s="336"/>
      <c r="GZN516" s="336"/>
      <c r="GZO516" s="336"/>
      <c r="GZP516" s="336"/>
      <c r="GZQ516" s="336"/>
      <c r="GZR516" s="336"/>
      <c r="GZS516" s="336"/>
      <c r="GZT516" s="336"/>
      <c r="GZU516" s="336"/>
      <c r="GZV516" s="336"/>
      <c r="GZW516" s="336"/>
      <c r="GZX516" s="336"/>
      <c r="GZY516" s="336"/>
      <c r="GZZ516" s="336"/>
      <c r="HAA516" s="336"/>
      <c r="HAB516" s="336"/>
      <c r="HAC516" s="336"/>
      <c r="HAD516" s="336"/>
      <c r="HAE516" s="336"/>
      <c r="HAF516" s="336"/>
      <c r="HAG516" s="336"/>
      <c r="HAH516" s="336"/>
      <c r="HAI516" s="336"/>
      <c r="HAJ516" s="336"/>
      <c r="HAK516" s="336"/>
      <c r="HAL516" s="336"/>
      <c r="HAM516" s="336"/>
      <c r="HAN516" s="336"/>
      <c r="HAO516" s="336"/>
      <c r="HAP516" s="336"/>
      <c r="HAQ516" s="336"/>
      <c r="HAR516" s="336"/>
      <c r="HAS516" s="336"/>
      <c r="HAT516" s="336"/>
      <c r="HAU516" s="336"/>
      <c r="HAV516" s="336"/>
      <c r="HAW516" s="336"/>
      <c r="HAX516" s="336"/>
      <c r="HAY516" s="336"/>
      <c r="HAZ516" s="336"/>
      <c r="HBA516" s="336"/>
      <c r="HBB516" s="336"/>
      <c r="HBC516" s="336"/>
      <c r="HBD516" s="336"/>
      <c r="HBE516" s="336"/>
      <c r="HBF516" s="336"/>
      <c r="HBG516" s="336"/>
      <c r="HBH516" s="336"/>
      <c r="HBI516" s="336"/>
      <c r="HBJ516" s="336"/>
      <c r="HBK516" s="336"/>
      <c r="HBL516" s="336"/>
      <c r="HBM516" s="336"/>
      <c r="HBN516" s="336"/>
      <c r="HBO516" s="336"/>
      <c r="HBP516" s="336"/>
      <c r="HBQ516" s="336"/>
      <c r="HBR516" s="336"/>
      <c r="HBS516" s="336"/>
      <c r="HBT516" s="336"/>
      <c r="HBU516" s="336"/>
      <c r="HBV516" s="336"/>
      <c r="HBW516" s="336"/>
      <c r="HBX516" s="336"/>
      <c r="HBY516" s="336"/>
      <c r="HBZ516" s="336"/>
      <c r="HCA516" s="336"/>
      <c r="HCB516" s="336"/>
      <c r="HCC516" s="336"/>
      <c r="HCD516" s="336"/>
      <c r="HCE516" s="336"/>
      <c r="HCF516" s="336"/>
      <c r="HCG516" s="336"/>
      <c r="HCH516" s="336"/>
      <c r="HCI516" s="336"/>
      <c r="HCJ516" s="336"/>
      <c r="HCK516" s="336"/>
      <c r="HCL516" s="336"/>
      <c r="HCM516" s="336"/>
      <c r="HCN516" s="336"/>
      <c r="HCO516" s="336"/>
      <c r="HCP516" s="336"/>
      <c r="HCQ516" s="336"/>
      <c r="HCR516" s="336"/>
      <c r="HCS516" s="336"/>
      <c r="HCT516" s="336"/>
      <c r="HCU516" s="336"/>
      <c r="HCV516" s="336"/>
      <c r="HCW516" s="336"/>
      <c r="HCX516" s="336"/>
      <c r="HCY516" s="336"/>
      <c r="HCZ516" s="336"/>
      <c r="HDA516" s="336"/>
      <c r="HDB516" s="336"/>
      <c r="HDC516" s="336"/>
      <c r="HDD516" s="336"/>
      <c r="HDE516" s="336"/>
      <c r="HDF516" s="336"/>
      <c r="HDG516" s="336"/>
      <c r="HDH516" s="336"/>
      <c r="HDI516" s="336"/>
      <c r="HDJ516" s="336"/>
      <c r="HDK516" s="336"/>
      <c r="HDL516" s="336"/>
      <c r="HDM516" s="336"/>
      <c r="HDN516" s="336"/>
      <c r="HDO516" s="336"/>
      <c r="HDP516" s="336"/>
      <c r="HDQ516" s="336"/>
      <c r="HDR516" s="336"/>
      <c r="HDS516" s="336"/>
      <c r="HDT516" s="336"/>
      <c r="HDU516" s="336"/>
      <c r="HDV516" s="336"/>
      <c r="HDW516" s="336"/>
      <c r="HDX516" s="336"/>
      <c r="HDY516" s="336"/>
      <c r="HDZ516" s="336"/>
      <c r="HEA516" s="336"/>
      <c r="HEB516" s="336"/>
      <c r="HEC516" s="336"/>
      <c r="HED516" s="336"/>
      <c r="HEE516" s="336"/>
      <c r="HEF516" s="336"/>
      <c r="HEG516" s="336"/>
      <c r="HEH516" s="336"/>
      <c r="HEI516" s="336"/>
      <c r="HEJ516" s="336"/>
      <c r="HEK516" s="336"/>
      <c r="HEL516" s="336"/>
      <c r="HEM516" s="336"/>
      <c r="HEN516" s="336"/>
      <c r="HEO516" s="336"/>
      <c r="HEP516" s="336"/>
      <c r="HEQ516" s="336"/>
      <c r="HER516" s="336"/>
      <c r="HES516" s="336"/>
      <c r="HET516" s="336"/>
      <c r="HEU516" s="336"/>
      <c r="HEV516" s="336"/>
      <c r="HEW516" s="336"/>
      <c r="HEX516" s="336"/>
      <c r="HEY516" s="336"/>
      <c r="HEZ516" s="336"/>
      <c r="HFA516" s="336"/>
      <c r="HFB516" s="336"/>
      <c r="HFC516" s="336"/>
      <c r="HFD516" s="336"/>
      <c r="HFE516" s="336"/>
      <c r="HFF516" s="336"/>
      <c r="HFG516" s="336"/>
      <c r="HFH516" s="336"/>
      <c r="HFI516" s="336"/>
      <c r="HFJ516" s="336"/>
      <c r="HFK516" s="336"/>
      <c r="HFL516" s="336"/>
      <c r="HFM516" s="336"/>
      <c r="HFN516" s="336"/>
      <c r="HFO516" s="336"/>
      <c r="HFP516" s="336"/>
      <c r="HFQ516" s="336"/>
      <c r="HFR516" s="336"/>
      <c r="HFS516" s="336"/>
      <c r="HFT516" s="336"/>
      <c r="HFU516" s="336"/>
      <c r="HFV516" s="336"/>
      <c r="HFW516" s="336"/>
      <c r="HFX516" s="336"/>
      <c r="HFY516" s="336"/>
      <c r="HFZ516" s="336"/>
      <c r="HGA516" s="336"/>
      <c r="HGB516" s="336"/>
      <c r="HGC516" s="336"/>
      <c r="HGD516" s="336"/>
      <c r="HGE516" s="336"/>
      <c r="HGF516" s="336"/>
      <c r="HGG516" s="336"/>
      <c r="HGH516" s="336"/>
      <c r="HGI516" s="336"/>
      <c r="HGJ516" s="336"/>
      <c r="HGK516" s="336"/>
      <c r="HGL516" s="336"/>
      <c r="HGM516" s="336"/>
      <c r="HGN516" s="336"/>
      <c r="HGO516" s="336"/>
      <c r="HGP516" s="336"/>
      <c r="HGQ516" s="336"/>
      <c r="HGR516" s="336"/>
      <c r="HGS516" s="336"/>
      <c r="HGT516" s="336"/>
      <c r="HGU516" s="336"/>
      <c r="HGV516" s="336"/>
      <c r="HGW516" s="336"/>
      <c r="HGX516" s="336"/>
      <c r="HGY516" s="336"/>
      <c r="HGZ516" s="336"/>
      <c r="HHA516" s="336"/>
      <c r="HHB516" s="336"/>
      <c r="HHC516" s="336"/>
      <c r="HHD516" s="336"/>
      <c r="HHE516" s="336"/>
      <c r="HHF516" s="336"/>
      <c r="HHG516" s="336"/>
      <c r="HHH516" s="336"/>
      <c r="HHI516" s="336"/>
      <c r="HHJ516" s="336"/>
      <c r="HHK516" s="336"/>
      <c r="HHL516" s="336"/>
      <c r="HHM516" s="336"/>
      <c r="HHN516" s="336"/>
      <c r="HHO516" s="336"/>
      <c r="HHP516" s="336"/>
      <c r="HHQ516" s="336"/>
      <c r="HHR516" s="336"/>
      <c r="HHS516" s="336"/>
      <c r="HHT516" s="336"/>
      <c r="HHU516" s="336"/>
      <c r="HHV516" s="336"/>
      <c r="HHW516" s="336"/>
      <c r="HHX516" s="336"/>
      <c r="HHY516" s="336"/>
      <c r="HHZ516" s="336"/>
      <c r="HIA516" s="336"/>
      <c r="HIB516" s="336"/>
      <c r="HIC516" s="336"/>
      <c r="HID516" s="336"/>
      <c r="HIE516" s="336"/>
      <c r="HIF516" s="336"/>
      <c r="HIG516" s="336"/>
      <c r="HIH516" s="336"/>
      <c r="HII516" s="336"/>
      <c r="HIJ516" s="336"/>
      <c r="HIK516" s="336"/>
      <c r="HIL516" s="336"/>
      <c r="HIM516" s="336"/>
      <c r="HIN516" s="336"/>
      <c r="HIO516" s="336"/>
      <c r="HIP516" s="336"/>
      <c r="HIQ516" s="336"/>
      <c r="HIR516" s="336"/>
      <c r="HIS516" s="336"/>
      <c r="HIT516" s="336"/>
      <c r="HIU516" s="336"/>
      <c r="HIV516" s="336"/>
      <c r="HIW516" s="336"/>
      <c r="HIX516" s="336"/>
      <c r="HIY516" s="336"/>
      <c r="HIZ516" s="336"/>
      <c r="HJA516" s="336"/>
      <c r="HJB516" s="336"/>
      <c r="HJC516" s="336"/>
      <c r="HJD516" s="336"/>
      <c r="HJE516" s="336"/>
      <c r="HJF516" s="336"/>
      <c r="HJG516" s="336"/>
      <c r="HJH516" s="336"/>
      <c r="HJI516" s="336"/>
      <c r="HJJ516" s="336"/>
      <c r="HJK516" s="336"/>
      <c r="HJL516" s="336"/>
      <c r="HJM516" s="336"/>
      <c r="HJN516" s="336"/>
      <c r="HJO516" s="336"/>
      <c r="HJP516" s="336"/>
      <c r="HJQ516" s="336"/>
      <c r="HJR516" s="336"/>
      <c r="HJS516" s="336"/>
      <c r="HJT516" s="336"/>
      <c r="HJU516" s="336"/>
      <c r="HJV516" s="336"/>
      <c r="HJW516" s="336"/>
      <c r="HJX516" s="336"/>
      <c r="HJY516" s="336"/>
      <c r="HJZ516" s="336"/>
      <c r="HKA516" s="336"/>
      <c r="HKB516" s="336"/>
      <c r="HKC516" s="336"/>
      <c r="HKD516" s="336"/>
      <c r="HKE516" s="336"/>
      <c r="HKF516" s="336"/>
      <c r="HKG516" s="336"/>
      <c r="HKH516" s="336"/>
      <c r="HKI516" s="336"/>
      <c r="HKJ516" s="336"/>
      <c r="HKK516" s="336"/>
      <c r="HKL516" s="336"/>
      <c r="HKM516" s="336"/>
      <c r="HKN516" s="336"/>
      <c r="HKO516" s="336"/>
      <c r="HKP516" s="336"/>
      <c r="HKQ516" s="336"/>
      <c r="HKR516" s="336"/>
      <c r="HKS516" s="336"/>
      <c r="HKT516" s="336"/>
      <c r="HKU516" s="336"/>
      <c r="HKV516" s="336"/>
      <c r="HKW516" s="336"/>
      <c r="HKX516" s="336"/>
      <c r="HKY516" s="336"/>
      <c r="HKZ516" s="336"/>
      <c r="HLA516" s="336"/>
      <c r="HLB516" s="336"/>
      <c r="HLC516" s="336"/>
      <c r="HLD516" s="336"/>
      <c r="HLE516" s="336"/>
      <c r="HLF516" s="336"/>
      <c r="HLG516" s="336"/>
      <c r="HLH516" s="336"/>
      <c r="HLI516" s="336"/>
      <c r="HLJ516" s="336"/>
      <c r="HLK516" s="336"/>
      <c r="HLL516" s="336"/>
      <c r="HLM516" s="336"/>
      <c r="HLN516" s="336"/>
      <c r="HLO516" s="336"/>
      <c r="HLP516" s="336"/>
      <c r="HLQ516" s="336"/>
      <c r="HLR516" s="336"/>
      <c r="HLS516" s="336"/>
      <c r="HLT516" s="336"/>
      <c r="HLU516" s="336"/>
      <c r="HLV516" s="336"/>
      <c r="HLW516" s="336"/>
      <c r="HLX516" s="336"/>
      <c r="HLY516" s="336"/>
      <c r="HLZ516" s="336"/>
      <c r="HMA516" s="336"/>
      <c r="HMB516" s="336"/>
      <c r="HMC516" s="336"/>
      <c r="HMD516" s="336"/>
      <c r="HME516" s="336"/>
      <c r="HMF516" s="336"/>
      <c r="HMG516" s="336"/>
      <c r="HMH516" s="336"/>
      <c r="HMI516" s="336"/>
      <c r="HMJ516" s="336"/>
      <c r="HMK516" s="336"/>
      <c r="HML516" s="336"/>
      <c r="HMM516" s="336"/>
      <c r="HMN516" s="336"/>
      <c r="HMO516" s="336"/>
      <c r="HMP516" s="336"/>
      <c r="HMQ516" s="336"/>
      <c r="HMR516" s="336"/>
      <c r="HMS516" s="336"/>
      <c r="HMT516" s="336"/>
      <c r="HMU516" s="336"/>
      <c r="HMV516" s="336"/>
      <c r="HMW516" s="336"/>
      <c r="HMX516" s="336"/>
      <c r="HMY516" s="336"/>
      <c r="HMZ516" s="336"/>
      <c r="HNA516" s="336"/>
      <c r="HNB516" s="336"/>
      <c r="HNC516" s="336"/>
      <c r="HND516" s="336"/>
      <c r="HNE516" s="336"/>
      <c r="HNF516" s="336"/>
      <c r="HNG516" s="336"/>
      <c r="HNH516" s="336"/>
      <c r="HNI516" s="336"/>
      <c r="HNJ516" s="336"/>
      <c r="HNK516" s="336"/>
      <c r="HNL516" s="336"/>
      <c r="HNM516" s="336"/>
      <c r="HNN516" s="336"/>
      <c r="HNO516" s="336"/>
      <c r="HNP516" s="336"/>
      <c r="HNQ516" s="336"/>
      <c r="HNR516" s="336"/>
      <c r="HNS516" s="336"/>
      <c r="HNT516" s="336"/>
      <c r="HNU516" s="336"/>
      <c r="HNV516" s="336"/>
      <c r="HNW516" s="336"/>
      <c r="HNX516" s="336"/>
      <c r="HNY516" s="336"/>
      <c r="HNZ516" s="336"/>
      <c r="HOA516" s="336"/>
      <c r="HOB516" s="336"/>
      <c r="HOC516" s="336"/>
      <c r="HOD516" s="336"/>
      <c r="HOE516" s="336"/>
      <c r="HOF516" s="336"/>
      <c r="HOG516" s="336"/>
      <c r="HOH516" s="336"/>
      <c r="HOI516" s="336"/>
      <c r="HOJ516" s="336"/>
      <c r="HOK516" s="336"/>
      <c r="HOL516" s="336"/>
      <c r="HOM516" s="336"/>
      <c r="HON516" s="336"/>
      <c r="HOO516" s="336"/>
      <c r="HOP516" s="336"/>
      <c r="HOQ516" s="336"/>
      <c r="HOR516" s="336"/>
      <c r="HOS516" s="336"/>
      <c r="HOT516" s="336"/>
      <c r="HOU516" s="336"/>
      <c r="HOV516" s="336"/>
      <c r="HOW516" s="336"/>
      <c r="HOX516" s="336"/>
      <c r="HOY516" s="336"/>
      <c r="HOZ516" s="336"/>
      <c r="HPA516" s="336"/>
      <c r="HPB516" s="336"/>
      <c r="HPC516" s="336"/>
      <c r="HPD516" s="336"/>
      <c r="HPE516" s="336"/>
      <c r="HPF516" s="336"/>
      <c r="HPG516" s="336"/>
      <c r="HPH516" s="336"/>
      <c r="HPI516" s="336"/>
      <c r="HPJ516" s="336"/>
      <c r="HPK516" s="336"/>
      <c r="HPL516" s="336"/>
      <c r="HPM516" s="336"/>
      <c r="HPN516" s="336"/>
      <c r="HPO516" s="336"/>
      <c r="HPP516" s="336"/>
      <c r="HPQ516" s="336"/>
      <c r="HPR516" s="336"/>
      <c r="HPS516" s="336"/>
      <c r="HPT516" s="336"/>
      <c r="HPU516" s="336"/>
      <c r="HPV516" s="336"/>
      <c r="HPW516" s="336"/>
      <c r="HPX516" s="336"/>
      <c r="HPY516" s="336"/>
      <c r="HPZ516" s="336"/>
      <c r="HQA516" s="336"/>
      <c r="HQB516" s="336"/>
      <c r="HQC516" s="336"/>
      <c r="HQD516" s="336"/>
      <c r="HQE516" s="336"/>
      <c r="HQF516" s="336"/>
      <c r="HQG516" s="336"/>
      <c r="HQH516" s="336"/>
      <c r="HQI516" s="336"/>
      <c r="HQJ516" s="336"/>
      <c r="HQK516" s="336"/>
      <c r="HQL516" s="336"/>
      <c r="HQM516" s="336"/>
      <c r="HQN516" s="336"/>
      <c r="HQO516" s="336"/>
      <c r="HQP516" s="336"/>
      <c r="HQQ516" s="336"/>
      <c r="HQR516" s="336"/>
      <c r="HQS516" s="336"/>
      <c r="HQT516" s="336"/>
      <c r="HQU516" s="336"/>
      <c r="HQV516" s="336"/>
      <c r="HQW516" s="336"/>
      <c r="HQX516" s="336"/>
      <c r="HQY516" s="336"/>
      <c r="HQZ516" s="336"/>
      <c r="HRA516" s="336"/>
      <c r="HRB516" s="336"/>
      <c r="HRC516" s="336"/>
      <c r="HRD516" s="336"/>
      <c r="HRE516" s="336"/>
      <c r="HRF516" s="336"/>
      <c r="HRG516" s="336"/>
      <c r="HRH516" s="336"/>
      <c r="HRI516" s="336"/>
      <c r="HRJ516" s="336"/>
      <c r="HRK516" s="336"/>
      <c r="HRL516" s="336"/>
      <c r="HRM516" s="336"/>
      <c r="HRN516" s="336"/>
      <c r="HRO516" s="336"/>
      <c r="HRP516" s="336"/>
      <c r="HRQ516" s="336"/>
      <c r="HRR516" s="336"/>
      <c r="HRS516" s="336"/>
      <c r="HRT516" s="336"/>
      <c r="HRU516" s="336"/>
      <c r="HRV516" s="336"/>
      <c r="HRW516" s="336"/>
      <c r="HRX516" s="336"/>
      <c r="HRY516" s="336"/>
      <c r="HRZ516" s="336"/>
      <c r="HSA516" s="336"/>
      <c r="HSB516" s="336"/>
      <c r="HSC516" s="336"/>
      <c r="HSD516" s="336"/>
      <c r="HSE516" s="336"/>
      <c r="HSF516" s="336"/>
      <c r="HSG516" s="336"/>
      <c r="HSH516" s="336"/>
      <c r="HSI516" s="336"/>
      <c r="HSJ516" s="336"/>
      <c r="HSK516" s="336"/>
      <c r="HSL516" s="336"/>
      <c r="HSM516" s="336"/>
      <c r="HSN516" s="336"/>
      <c r="HSO516" s="336"/>
      <c r="HSP516" s="336"/>
      <c r="HSQ516" s="336"/>
      <c r="HSR516" s="336"/>
      <c r="HSS516" s="336"/>
      <c r="HST516" s="336"/>
      <c r="HSU516" s="336"/>
      <c r="HSV516" s="336"/>
      <c r="HSW516" s="336"/>
      <c r="HSX516" s="336"/>
      <c r="HSY516" s="336"/>
      <c r="HSZ516" s="336"/>
      <c r="HTA516" s="336"/>
      <c r="HTB516" s="336"/>
      <c r="HTC516" s="336"/>
      <c r="HTD516" s="336"/>
      <c r="HTE516" s="336"/>
      <c r="HTF516" s="336"/>
      <c r="HTG516" s="336"/>
      <c r="HTH516" s="336"/>
      <c r="HTI516" s="336"/>
      <c r="HTJ516" s="336"/>
      <c r="HTK516" s="336"/>
      <c r="HTL516" s="336"/>
      <c r="HTM516" s="336"/>
      <c r="HTN516" s="336"/>
      <c r="HTO516" s="336"/>
      <c r="HTP516" s="336"/>
      <c r="HTQ516" s="336"/>
      <c r="HTR516" s="336"/>
      <c r="HTS516" s="336"/>
      <c r="HTT516" s="336"/>
      <c r="HTU516" s="336"/>
      <c r="HTV516" s="336"/>
      <c r="HTW516" s="336"/>
      <c r="HTX516" s="336"/>
      <c r="HTY516" s="336"/>
      <c r="HTZ516" s="336"/>
      <c r="HUA516" s="336"/>
      <c r="HUB516" s="336"/>
      <c r="HUC516" s="336"/>
      <c r="HUD516" s="336"/>
      <c r="HUE516" s="336"/>
      <c r="HUF516" s="336"/>
      <c r="HUG516" s="336"/>
      <c r="HUH516" s="336"/>
      <c r="HUI516" s="336"/>
      <c r="HUJ516" s="336"/>
      <c r="HUK516" s="336"/>
      <c r="HUL516" s="336"/>
      <c r="HUM516" s="336"/>
      <c r="HUN516" s="336"/>
      <c r="HUO516" s="336"/>
      <c r="HUP516" s="336"/>
      <c r="HUQ516" s="336"/>
      <c r="HUR516" s="336"/>
      <c r="HUS516" s="336"/>
      <c r="HUT516" s="336"/>
      <c r="HUU516" s="336"/>
      <c r="HUV516" s="336"/>
      <c r="HUW516" s="336"/>
      <c r="HUX516" s="336"/>
      <c r="HUY516" s="336"/>
      <c r="HUZ516" s="336"/>
      <c r="HVA516" s="336"/>
      <c r="HVB516" s="336"/>
      <c r="HVC516" s="336"/>
      <c r="HVD516" s="336"/>
      <c r="HVE516" s="336"/>
      <c r="HVF516" s="336"/>
      <c r="HVG516" s="336"/>
      <c r="HVH516" s="336"/>
      <c r="HVI516" s="336"/>
      <c r="HVJ516" s="336"/>
      <c r="HVK516" s="336"/>
      <c r="HVL516" s="336"/>
      <c r="HVM516" s="336"/>
      <c r="HVN516" s="336"/>
      <c r="HVO516" s="336"/>
      <c r="HVP516" s="336"/>
      <c r="HVQ516" s="336"/>
      <c r="HVR516" s="336"/>
      <c r="HVS516" s="336"/>
      <c r="HVT516" s="336"/>
      <c r="HVU516" s="336"/>
      <c r="HVV516" s="336"/>
      <c r="HVW516" s="336"/>
      <c r="HVX516" s="336"/>
      <c r="HVY516" s="336"/>
      <c r="HVZ516" s="336"/>
      <c r="HWA516" s="336"/>
      <c r="HWB516" s="336"/>
      <c r="HWC516" s="336"/>
      <c r="HWD516" s="336"/>
      <c r="HWE516" s="336"/>
      <c r="HWF516" s="336"/>
      <c r="HWG516" s="336"/>
      <c r="HWH516" s="336"/>
      <c r="HWI516" s="336"/>
      <c r="HWJ516" s="336"/>
      <c r="HWK516" s="336"/>
      <c r="HWL516" s="336"/>
      <c r="HWM516" s="336"/>
      <c r="HWN516" s="336"/>
      <c r="HWO516" s="336"/>
      <c r="HWP516" s="336"/>
      <c r="HWQ516" s="336"/>
      <c r="HWR516" s="336"/>
      <c r="HWS516" s="336"/>
      <c r="HWT516" s="336"/>
      <c r="HWU516" s="336"/>
      <c r="HWV516" s="336"/>
      <c r="HWW516" s="336"/>
      <c r="HWX516" s="336"/>
      <c r="HWY516" s="336"/>
      <c r="HWZ516" s="336"/>
      <c r="HXA516" s="336"/>
      <c r="HXB516" s="336"/>
      <c r="HXC516" s="336"/>
      <c r="HXD516" s="336"/>
      <c r="HXE516" s="336"/>
      <c r="HXF516" s="336"/>
      <c r="HXG516" s="336"/>
      <c r="HXH516" s="336"/>
      <c r="HXI516" s="336"/>
      <c r="HXJ516" s="336"/>
      <c r="HXK516" s="336"/>
      <c r="HXL516" s="336"/>
      <c r="HXM516" s="336"/>
      <c r="HXN516" s="336"/>
      <c r="HXO516" s="336"/>
      <c r="HXP516" s="336"/>
      <c r="HXQ516" s="336"/>
      <c r="HXR516" s="336"/>
      <c r="HXS516" s="336"/>
      <c r="HXT516" s="336"/>
      <c r="HXU516" s="336"/>
      <c r="HXV516" s="336"/>
      <c r="HXW516" s="336"/>
      <c r="HXX516" s="336"/>
      <c r="HXY516" s="336"/>
      <c r="HXZ516" s="336"/>
      <c r="HYA516" s="336"/>
      <c r="HYB516" s="336"/>
      <c r="HYC516" s="336"/>
      <c r="HYD516" s="336"/>
      <c r="HYE516" s="336"/>
      <c r="HYF516" s="336"/>
      <c r="HYG516" s="336"/>
      <c r="HYH516" s="336"/>
      <c r="HYI516" s="336"/>
      <c r="HYJ516" s="336"/>
      <c r="HYK516" s="336"/>
      <c r="HYL516" s="336"/>
      <c r="HYM516" s="336"/>
      <c r="HYN516" s="336"/>
      <c r="HYO516" s="336"/>
      <c r="HYP516" s="336"/>
      <c r="HYQ516" s="336"/>
      <c r="HYR516" s="336"/>
      <c r="HYS516" s="336"/>
      <c r="HYT516" s="336"/>
      <c r="HYU516" s="336"/>
      <c r="HYV516" s="336"/>
      <c r="HYW516" s="336"/>
      <c r="HYX516" s="336"/>
      <c r="HYY516" s="336"/>
      <c r="HYZ516" s="336"/>
      <c r="HZA516" s="336"/>
      <c r="HZB516" s="336"/>
      <c r="HZC516" s="336"/>
      <c r="HZD516" s="336"/>
      <c r="HZE516" s="336"/>
      <c r="HZF516" s="336"/>
      <c r="HZG516" s="336"/>
      <c r="HZH516" s="336"/>
      <c r="HZI516" s="336"/>
      <c r="HZJ516" s="336"/>
      <c r="HZK516" s="336"/>
      <c r="HZL516" s="336"/>
      <c r="HZM516" s="336"/>
      <c r="HZN516" s="336"/>
      <c r="HZO516" s="336"/>
      <c r="HZP516" s="336"/>
      <c r="HZQ516" s="336"/>
      <c r="HZR516" s="336"/>
      <c r="HZS516" s="336"/>
      <c r="HZT516" s="336"/>
      <c r="HZU516" s="336"/>
      <c r="HZV516" s="336"/>
      <c r="HZW516" s="336"/>
      <c r="HZX516" s="336"/>
      <c r="HZY516" s="336"/>
      <c r="HZZ516" s="336"/>
      <c r="IAA516" s="336"/>
      <c r="IAB516" s="336"/>
      <c r="IAC516" s="336"/>
      <c r="IAD516" s="336"/>
      <c r="IAE516" s="336"/>
      <c r="IAF516" s="336"/>
      <c r="IAG516" s="336"/>
      <c r="IAH516" s="336"/>
      <c r="IAI516" s="336"/>
      <c r="IAJ516" s="336"/>
      <c r="IAK516" s="336"/>
      <c r="IAL516" s="336"/>
      <c r="IAM516" s="336"/>
      <c r="IAN516" s="336"/>
      <c r="IAO516" s="336"/>
      <c r="IAP516" s="336"/>
      <c r="IAQ516" s="336"/>
      <c r="IAR516" s="336"/>
      <c r="IAS516" s="336"/>
      <c r="IAT516" s="336"/>
      <c r="IAU516" s="336"/>
      <c r="IAV516" s="336"/>
      <c r="IAW516" s="336"/>
      <c r="IAX516" s="336"/>
      <c r="IAY516" s="336"/>
      <c r="IAZ516" s="336"/>
      <c r="IBA516" s="336"/>
      <c r="IBB516" s="336"/>
      <c r="IBC516" s="336"/>
      <c r="IBD516" s="336"/>
      <c r="IBE516" s="336"/>
      <c r="IBF516" s="336"/>
      <c r="IBG516" s="336"/>
      <c r="IBH516" s="336"/>
      <c r="IBI516" s="336"/>
      <c r="IBJ516" s="336"/>
      <c r="IBK516" s="336"/>
      <c r="IBL516" s="336"/>
      <c r="IBM516" s="336"/>
      <c r="IBN516" s="336"/>
      <c r="IBO516" s="336"/>
      <c r="IBP516" s="336"/>
      <c r="IBQ516" s="336"/>
      <c r="IBR516" s="336"/>
      <c r="IBS516" s="336"/>
      <c r="IBT516" s="336"/>
      <c r="IBU516" s="336"/>
      <c r="IBV516" s="336"/>
      <c r="IBW516" s="336"/>
      <c r="IBX516" s="336"/>
      <c r="IBY516" s="336"/>
      <c r="IBZ516" s="336"/>
      <c r="ICA516" s="336"/>
      <c r="ICB516" s="336"/>
      <c r="ICC516" s="336"/>
      <c r="ICD516" s="336"/>
      <c r="ICE516" s="336"/>
      <c r="ICF516" s="336"/>
      <c r="ICG516" s="336"/>
      <c r="ICH516" s="336"/>
      <c r="ICI516" s="336"/>
      <c r="ICJ516" s="336"/>
      <c r="ICK516" s="336"/>
      <c r="ICL516" s="336"/>
      <c r="ICM516" s="336"/>
      <c r="ICN516" s="336"/>
      <c r="ICO516" s="336"/>
      <c r="ICP516" s="336"/>
      <c r="ICQ516" s="336"/>
      <c r="ICR516" s="336"/>
      <c r="ICS516" s="336"/>
      <c r="ICT516" s="336"/>
      <c r="ICU516" s="336"/>
      <c r="ICV516" s="336"/>
      <c r="ICW516" s="336"/>
      <c r="ICX516" s="336"/>
      <c r="ICY516" s="336"/>
      <c r="ICZ516" s="336"/>
      <c r="IDA516" s="336"/>
      <c r="IDB516" s="336"/>
      <c r="IDC516" s="336"/>
      <c r="IDD516" s="336"/>
      <c r="IDE516" s="336"/>
      <c r="IDF516" s="336"/>
      <c r="IDG516" s="336"/>
      <c r="IDH516" s="336"/>
      <c r="IDI516" s="336"/>
      <c r="IDJ516" s="336"/>
      <c r="IDK516" s="336"/>
      <c r="IDL516" s="336"/>
      <c r="IDM516" s="336"/>
      <c r="IDN516" s="336"/>
      <c r="IDO516" s="336"/>
      <c r="IDP516" s="336"/>
      <c r="IDQ516" s="336"/>
      <c r="IDR516" s="336"/>
      <c r="IDS516" s="336"/>
      <c r="IDT516" s="336"/>
      <c r="IDU516" s="336"/>
      <c r="IDV516" s="336"/>
      <c r="IDW516" s="336"/>
      <c r="IDX516" s="336"/>
      <c r="IDY516" s="336"/>
      <c r="IDZ516" s="336"/>
      <c r="IEA516" s="336"/>
      <c r="IEB516" s="336"/>
      <c r="IEC516" s="336"/>
      <c r="IED516" s="336"/>
      <c r="IEE516" s="336"/>
      <c r="IEF516" s="336"/>
      <c r="IEG516" s="336"/>
      <c r="IEH516" s="336"/>
      <c r="IEI516" s="336"/>
      <c r="IEJ516" s="336"/>
      <c r="IEK516" s="336"/>
      <c r="IEL516" s="336"/>
      <c r="IEM516" s="336"/>
      <c r="IEN516" s="336"/>
      <c r="IEO516" s="336"/>
      <c r="IEP516" s="336"/>
      <c r="IEQ516" s="336"/>
      <c r="IER516" s="336"/>
      <c r="IES516" s="336"/>
      <c r="IET516" s="336"/>
      <c r="IEU516" s="336"/>
      <c r="IEV516" s="336"/>
      <c r="IEW516" s="336"/>
      <c r="IEX516" s="336"/>
      <c r="IEY516" s="336"/>
      <c r="IEZ516" s="336"/>
      <c r="IFA516" s="336"/>
      <c r="IFB516" s="336"/>
      <c r="IFC516" s="336"/>
      <c r="IFD516" s="336"/>
      <c r="IFE516" s="336"/>
      <c r="IFF516" s="336"/>
      <c r="IFG516" s="336"/>
      <c r="IFH516" s="336"/>
      <c r="IFI516" s="336"/>
      <c r="IFJ516" s="336"/>
      <c r="IFK516" s="336"/>
      <c r="IFL516" s="336"/>
      <c r="IFM516" s="336"/>
      <c r="IFN516" s="336"/>
      <c r="IFO516" s="336"/>
      <c r="IFP516" s="336"/>
      <c r="IFQ516" s="336"/>
      <c r="IFR516" s="336"/>
      <c r="IFS516" s="336"/>
      <c r="IFT516" s="336"/>
      <c r="IFU516" s="336"/>
      <c r="IFV516" s="336"/>
      <c r="IFW516" s="336"/>
      <c r="IFX516" s="336"/>
      <c r="IFY516" s="336"/>
      <c r="IFZ516" s="336"/>
      <c r="IGA516" s="336"/>
      <c r="IGB516" s="336"/>
      <c r="IGC516" s="336"/>
      <c r="IGD516" s="336"/>
      <c r="IGE516" s="336"/>
      <c r="IGF516" s="336"/>
      <c r="IGG516" s="336"/>
      <c r="IGH516" s="336"/>
      <c r="IGI516" s="336"/>
      <c r="IGJ516" s="336"/>
      <c r="IGK516" s="336"/>
      <c r="IGL516" s="336"/>
      <c r="IGM516" s="336"/>
      <c r="IGN516" s="336"/>
      <c r="IGO516" s="336"/>
      <c r="IGP516" s="336"/>
      <c r="IGQ516" s="336"/>
      <c r="IGR516" s="336"/>
      <c r="IGS516" s="336"/>
      <c r="IGT516" s="336"/>
      <c r="IGU516" s="336"/>
      <c r="IGV516" s="336"/>
      <c r="IGW516" s="336"/>
      <c r="IGX516" s="336"/>
      <c r="IGY516" s="336"/>
      <c r="IGZ516" s="336"/>
      <c r="IHA516" s="336"/>
      <c r="IHB516" s="336"/>
      <c r="IHC516" s="336"/>
      <c r="IHD516" s="336"/>
      <c r="IHE516" s="336"/>
      <c r="IHF516" s="336"/>
      <c r="IHG516" s="336"/>
      <c r="IHH516" s="336"/>
      <c r="IHI516" s="336"/>
      <c r="IHJ516" s="336"/>
      <c r="IHK516" s="336"/>
      <c r="IHL516" s="336"/>
      <c r="IHM516" s="336"/>
      <c r="IHN516" s="336"/>
      <c r="IHO516" s="336"/>
      <c r="IHP516" s="336"/>
      <c r="IHQ516" s="336"/>
      <c r="IHR516" s="336"/>
      <c r="IHS516" s="336"/>
      <c r="IHT516" s="336"/>
      <c r="IHU516" s="336"/>
      <c r="IHV516" s="336"/>
      <c r="IHW516" s="336"/>
      <c r="IHX516" s="336"/>
      <c r="IHY516" s="336"/>
      <c r="IHZ516" s="336"/>
      <c r="IIA516" s="336"/>
      <c r="IIB516" s="336"/>
      <c r="IIC516" s="336"/>
      <c r="IID516" s="336"/>
      <c r="IIE516" s="336"/>
      <c r="IIF516" s="336"/>
      <c r="IIG516" s="336"/>
      <c r="IIH516" s="336"/>
      <c r="III516" s="336"/>
      <c r="IIJ516" s="336"/>
      <c r="IIK516" s="336"/>
      <c r="IIL516" s="336"/>
      <c r="IIM516" s="336"/>
      <c r="IIN516" s="336"/>
      <c r="IIO516" s="336"/>
      <c r="IIP516" s="336"/>
      <c r="IIQ516" s="336"/>
      <c r="IIR516" s="336"/>
      <c r="IIS516" s="336"/>
      <c r="IIT516" s="336"/>
      <c r="IIU516" s="336"/>
      <c r="IIV516" s="336"/>
      <c r="IIW516" s="336"/>
      <c r="IIX516" s="336"/>
      <c r="IIY516" s="336"/>
      <c r="IIZ516" s="336"/>
      <c r="IJA516" s="336"/>
      <c r="IJB516" s="336"/>
      <c r="IJC516" s="336"/>
      <c r="IJD516" s="336"/>
      <c r="IJE516" s="336"/>
      <c r="IJF516" s="336"/>
      <c r="IJG516" s="336"/>
      <c r="IJH516" s="336"/>
      <c r="IJI516" s="336"/>
      <c r="IJJ516" s="336"/>
      <c r="IJK516" s="336"/>
      <c r="IJL516" s="336"/>
      <c r="IJM516" s="336"/>
      <c r="IJN516" s="336"/>
      <c r="IJO516" s="336"/>
      <c r="IJP516" s="336"/>
      <c r="IJQ516" s="336"/>
      <c r="IJR516" s="336"/>
      <c r="IJS516" s="336"/>
      <c r="IJT516" s="336"/>
      <c r="IJU516" s="336"/>
      <c r="IJV516" s="336"/>
      <c r="IJW516" s="336"/>
      <c r="IJX516" s="336"/>
      <c r="IJY516" s="336"/>
      <c r="IJZ516" s="336"/>
      <c r="IKA516" s="336"/>
      <c r="IKB516" s="336"/>
      <c r="IKC516" s="336"/>
      <c r="IKD516" s="336"/>
      <c r="IKE516" s="336"/>
      <c r="IKF516" s="336"/>
      <c r="IKG516" s="336"/>
      <c r="IKH516" s="336"/>
      <c r="IKI516" s="336"/>
      <c r="IKJ516" s="336"/>
      <c r="IKK516" s="336"/>
      <c r="IKL516" s="336"/>
      <c r="IKM516" s="336"/>
      <c r="IKN516" s="336"/>
      <c r="IKO516" s="336"/>
      <c r="IKP516" s="336"/>
      <c r="IKQ516" s="336"/>
      <c r="IKR516" s="336"/>
      <c r="IKS516" s="336"/>
      <c r="IKT516" s="336"/>
      <c r="IKU516" s="336"/>
      <c r="IKV516" s="336"/>
      <c r="IKW516" s="336"/>
      <c r="IKX516" s="336"/>
      <c r="IKY516" s="336"/>
      <c r="IKZ516" s="336"/>
      <c r="ILA516" s="336"/>
      <c r="ILB516" s="336"/>
      <c r="ILC516" s="336"/>
      <c r="ILD516" s="336"/>
      <c r="ILE516" s="336"/>
      <c r="ILF516" s="336"/>
      <c r="ILG516" s="336"/>
      <c r="ILH516" s="336"/>
      <c r="ILI516" s="336"/>
      <c r="ILJ516" s="336"/>
      <c r="ILK516" s="336"/>
      <c r="ILL516" s="336"/>
      <c r="ILM516" s="336"/>
      <c r="ILN516" s="336"/>
      <c r="ILO516" s="336"/>
      <c r="ILP516" s="336"/>
      <c r="ILQ516" s="336"/>
      <c r="ILR516" s="336"/>
      <c r="ILS516" s="336"/>
      <c r="ILT516" s="336"/>
      <c r="ILU516" s="336"/>
      <c r="ILV516" s="336"/>
      <c r="ILW516" s="336"/>
      <c r="ILX516" s="336"/>
      <c r="ILY516" s="336"/>
      <c r="ILZ516" s="336"/>
      <c r="IMA516" s="336"/>
      <c r="IMB516" s="336"/>
      <c r="IMC516" s="336"/>
      <c r="IMD516" s="336"/>
      <c r="IME516" s="336"/>
      <c r="IMF516" s="336"/>
      <c r="IMG516" s="336"/>
      <c r="IMH516" s="336"/>
      <c r="IMI516" s="336"/>
      <c r="IMJ516" s="336"/>
      <c r="IMK516" s="336"/>
      <c r="IML516" s="336"/>
      <c r="IMM516" s="336"/>
      <c r="IMN516" s="336"/>
      <c r="IMO516" s="336"/>
      <c r="IMP516" s="336"/>
      <c r="IMQ516" s="336"/>
      <c r="IMR516" s="336"/>
      <c r="IMS516" s="336"/>
      <c r="IMT516" s="336"/>
      <c r="IMU516" s="336"/>
      <c r="IMV516" s="336"/>
      <c r="IMW516" s="336"/>
      <c r="IMX516" s="336"/>
      <c r="IMY516" s="336"/>
      <c r="IMZ516" s="336"/>
      <c r="INA516" s="336"/>
      <c r="INB516" s="336"/>
      <c r="INC516" s="336"/>
      <c r="IND516" s="336"/>
      <c r="INE516" s="336"/>
      <c r="INF516" s="336"/>
      <c r="ING516" s="336"/>
      <c r="INH516" s="336"/>
      <c r="INI516" s="336"/>
      <c r="INJ516" s="336"/>
      <c r="INK516" s="336"/>
      <c r="INL516" s="336"/>
      <c r="INM516" s="336"/>
      <c r="INN516" s="336"/>
      <c r="INO516" s="336"/>
      <c r="INP516" s="336"/>
      <c r="INQ516" s="336"/>
      <c r="INR516" s="336"/>
      <c r="INS516" s="336"/>
      <c r="INT516" s="336"/>
      <c r="INU516" s="336"/>
      <c r="INV516" s="336"/>
      <c r="INW516" s="336"/>
      <c r="INX516" s="336"/>
      <c r="INY516" s="336"/>
      <c r="INZ516" s="336"/>
      <c r="IOA516" s="336"/>
      <c r="IOB516" s="336"/>
      <c r="IOC516" s="336"/>
      <c r="IOD516" s="336"/>
      <c r="IOE516" s="336"/>
      <c r="IOF516" s="336"/>
      <c r="IOG516" s="336"/>
      <c r="IOH516" s="336"/>
      <c r="IOI516" s="336"/>
      <c r="IOJ516" s="336"/>
      <c r="IOK516" s="336"/>
      <c r="IOL516" s="336"/>
      <c r="IOM516" s="336"/>
      <c r="ION516" s="336"/>
      <c r="IOO516" s="336"/>
      <c r="IOP516" s="336"/>
      <c r="IOQ516" s="336"/>
      <c r="IOR516" s="336"/>
      <c r="IOS516" s="336"/>
      <c r="IOT516" s="336"/>
      <c r="IOU516" s="336"/>
      <c r="IOV516" s="336"/>
      <c r="IOW516" s="336"/>
      <c r="IOX516" s="336"/>
      <c r="IOY516" s="336"/>
      <c r="IOZ516" s="336"/>
      <c r="IPA516" s="336"/>
      <c r="IPB516" s="336"/>
      <c r="IPC516" s="336"/>
      <c r="IPD516" s="336"/>
      <c r="IPE516" s="336"/>
      <c r="IPF516" s="336"/>
      <c r="IPG516" s="336"/>
      <c r="IPH516" s="336"/>
      <c r="IPI516" s="336"/>
      <c r="IPJ516" s="336"/>
      <c r="IPK516" s="336"/>
      <c r="IPL516" s="336"/>
      <c r="IPM516" s="336"/>
      <c r="IPN516" s="336"/>
      <c r="IPO516" s="336"/>
      <c r="IPP516" s="336"/>
      <c r="IPQ516" s="336"/>
      <c r="IPR516" s="336"/>
      <c r="IPS516" s="336"/>
      <c r="IPT516" s="336"/>
      <c r="IPU516" s="336"/>
      <c r="IPV516" s="336"/>
      <c r="IPW516" s="336"/>
      <c r="IPX516" s="336"/>
      <c r="IPY516" s="336"/>
      <c r="IPZ516" s="336"/>
      <c r="IQA516" s="336"/>
      <c r="IQB516" s="336"/>
      <c r="IQC516" s="336"/>
      <c r="IQD516" s="336"/>
      <c r="IQE516" s="336"/>
      <c r="IQF516" s="336"/>
      <c r="IQG516" s="336"/>
      <c r="IQH516" s="336"/>
      <c r="IQI516" s="336"/>
      <c r="IQJ516" s="336"/>
      <c r="IQK516" s="336"/>
      <c r="IQL516" s="336"/>
      <c r="IQM516" s="336"/>
      <c r="IQN516" s="336"/>
      <c r="IQO516" s="336"/>
      <c r="IQP516" s="336"/>
      <c r="IQQ516" s="336"/>
      <c r="IQR516" s="336"/>
      <c r="IQS516" s="336"/>
      <c r="IQT516" s="336"/>
      <c r="IQU516" s="336"/>
      <c r="IQV516" s="336"/>
      <c r="IQW516" s="336"/>
      <c r="IQX516" s="336"/>
      <c r="IQY516" s="336"/>
      <c r="IQZ516" s="336"/>
      <c r="IRA516" s="336"/>
      <c r="IRB516" s="336"/>
      <c r="IRC516" s="336"/>
      <c r="IRD516" s="336"/>
      <c r="IRE516" s="336"/>
      <c r="IRF516" s="336"/>
      <c r="IRG516" s="336"/>
      <c r="IRH516" s="336"/>
      <c r="IRI516" s="336"/>
      <c r="IRJ516" s="336"/>
      <c r="IRK516" s="336"/>
      <c r="IRL516" s="336"/>
      <c r="IRM516" s="336"/>
      <c r="IRN516" s="336"/>
      <c r="IRO516" s="336"/>
      <c r="IRP516" s="336"/>
      <c r="IRQ516" s="336"/>
      <c r="IRR516" s="336"/>
      <c r="IRS516" s="336"/>
      <c r="IRT516" s="336"/>
      <c r="IRU516" s="336"/>
      <c r="IRV516" s="336"/>
      <c r="IRW516" s="336"/>
      <c r="IRX516" s="336"/>
      <c r="IRY516" s="336"/>
      <c r="IRZ516" s="336"/>
      <c r="ISA516" s="336"/>
      <c r="ISB516" s="336"/>
      <c r="ISC516" s="336"/>
      <c r="ISD516" s="336"/>
      <c r="ISE516" s="336"/>
      <c r="ISF516" s="336"/>
      <c r="ISG516" s="336"/>
      <c r="ISH516" s="336"/>
      <c r="ISI516" s="336"/>
      <c r="ISJ516" s="336"/>
      <c r="ISK516" s="336"/>
      <c r="ISL516" s="336"/>
      <c r="ISM516" s="336"/>
      <c r="ISN516" s="336"/>
      <c r="ISO516" s="336"/>
      <c r="ISP516" s="336"/>
      <c r="ISQ516" s="336"/>
      <c r="ISR516" s="336"/>
      <c r="ISS516" s="336"/>
      <c r="IST516" s="336"/>
      <c r="ISU516" s="336"/>
      <c r="ISV516" s="336"/>
      <c r="ISW516" s="336"/>
      <c r="ISX516" s="336"/>
      <c r="ISY516" s="336"/>
      <c r="ISZ516" s="336"/>
      <c r="ITA516" s="336"/>
      <c r="ITB516" s="336"/>
      <c r="ITC516" s="336"/>
      <c r="ITD516" s="336"/>
      <c r="ITE516" s="336"/>
      <c r="ITF516" s="336"/>
      <c r="ITG516" s="336"/>
      <c r="ITH516" s="336"/>
      <c r="ITI516" s="336"/>
      <c r="ITJ516" s="336"/>
      <c r="ITK516" s="336"/>
      <c r="ITL516" s="336"/>
      <c r="ITM516" s="336"/>
      <c r="ITN516" s="336"/>
      <c r="ITO516" s="336"/>
      <c r="ITP516" s="336"/>
      <c r="ITQ516" s="336"/>
      <c r="ITR516" s="336"/>
      <c r="ITS516" s="336"/>
      <c r="ITT516" s="336"/>
      <c r="ITU516" s="336"/>
      <c r="ITV516" s="336"/>
      <c r="ITW516" s="336"/>
      <c r="ITX516" s="336"/>
      <c r="ITY516" s="336"/>
      <c r="ITZ516" s="336"/>
      <c r="IUA516" s="336"/>
      <c r="IUB516" s="336"/>
      <c r="IUC516" s="336"/>
      <c r="IUD516" s="336"/>
      <c r="IUE516" s="336"/>
      <c r="IUF516" s="336"/>
      <c r="IUG516" s="336"/>
      <c r="IUH516" s="336"/>
      <c r="IUI516" s="336"/>
      <c r="IUJ516" s="336"/>
      <c r="IUK516" s="336"/>
      <c r="IUL516" s="336"/>
      <c r="IUM516" s="336"/>
      <c r="IUN516" s="336"/>
      <c r="IUO516" s="336"/>
      <c r="IUP516" s="336"/>
      <c r="IUQ516" s="336"/>
      <c r="IUR516" s="336"/>
      <c r="IUS516" s="336"/>
      <c r="IUT516" s="336"/>
      <c r="IUU516" s="336"/>
      <c r="IUV516" s="336"/>
      <c r="IUW516" s="336"/>
      <c r="IUX516" s="336"/>
      <c r="IUY516" s="336"/>
      <c r="IUZ516" s="336"/>
      <c r="IVA516" s="336"/>
      <c r="IVB516" s="336"/>
      <c r="IVC516" s="336"/>
      <c r="IVD516" s="336"/>
      <c r="IVE516" s="336"/>
      <c r="IVF516" s="336"/>
      <c r="IVG516" s="336"/>
      <c r="IVH516" s="336"/>
      <c r="IVI516" s="336"/>
      <c r="IVJ516" s="336"/>
      <c r="IVK516" s="336"/>
      <c r="IVL516" s="336"/>
      <c r="IVM516" s="336"/>
      <c r="IVN516" s="336"/>
      <c r="IVO516" s="336"/>
      <c r="IVP516" s="336"/>
      <c r="IVQ516" s="336"/>
      <c r="IVR516" s="336"/>
      <c r="IVS516" s="336"/>
      <c r="IVT516" s="336"/>
      <c r="IVU516" s="336"/>
      <c r="IVV516" s="336"/>
      <c r="IVW516" s="336"/>
      <c r="IVX516" s="336"/>
      <c r="IVY516" s="336"/>
      <c r="IVZ516" s="336"/>
      <c r="IWA516" s="336"/>
      <c r="IWB516" s="336"/>
      <c r="IWC516" s="336"/>
      <c r="IWD516" s="336"/>
      <c r="IWE516" s="336"/>
      <c r="IWF516" s="336"/>
      <c r="IWG516" s="336"/>
      <c r="IWH516" s="336"/>
      <c r="IWI516" s="336"/>
      <c r="IWJ516" s="336"/>
      <c r="IWK516" s="336"/>
      <c r="IWL516" s="336"/>
      <c r="IWM516" s="336"/>
      <c r="IWN516" s="336"/>
      <c r="IWO516" s="336"/>
      <c r="IWP516" s="336"/>
      <c r="IWQ516" s="336"/>
      <c r="IWR516" s="336"/>
      <c r="IWS516" s="336"/>
      <c r="IWT516" s="336"/>
      <c r="IWU516" s="336"/>
      <c r="IWV516" s="336"/>
      <c r="IWW516" s="336"/>
      <c r="IWX516" s="336"/>
      <c r="IWY516" s="336"/>
      <c r="IWZ516" s="336"/>
      <c r="IXA516" s="336"/>
      <c r="IXB516" s="336"/>
      <c r="IXC516" s="336"/>
      <c r="IXD516" s="336"/>
      <c r="IXE516" s="336"/>
      <c r="IXF516" s="336"/>
      <c r="IXG516" s="336"/>
      <c r="IXH516" s="336"/>
      <c r="IXI516" s="336"/>
      <c r="IXJ516" s="336"/>
      <c r="IXK516" s="336"/>
      <c r="IXL516" s="336"/>
      <c r="IXM516" s="336"/>
      <c r="IXN516" s="336"/>
      <c r="IXO516" s="336"/>
      <c r="IXP516" s="336"/>
      <c r="IXQ516" s="336"/>
      <c r="IXR516" s="336"/>
      <c r="IXS516" s="336"/>
      <c r="IXT516" s="336"/>
      <c r="IXU516" s="336"/>
      <c r="IXV516" s="336"/>
      <c r="IXW516" s="336"/>
      <c r="IXX516" s="336"/>
      <c r="IXY516" s="336"/>
      <c r="IXZ516" s="336"/>
      <c r="IYA516" s="336"/>
      <c r="IYB516" s="336"/>
      <c r="IYC516" s="336"/>
      <c r="IYD516" s="336"/>
      <c r="IYE516" s="336"/>
      <c r="IYF516" s="336"/>
      <c r="IYG516" s="336"/>
      <c r="IYH516" s="336"/>
      <c r="IYI516" s="336"/>
      <c r="IYJ516" s="336"/>
      <c r="IYK516" s="336"/>
      <c r="IYL516" s="336"/>
      <c r="IYM516" s="336"/>
      <c r="IYN516" s="336"/>
      <c r="IYO516" s="336"/>
      <c r="IYP516" s="336"/>
      <c r="IYQ516" s="336"/>
      <c r="IYR516" s="336"/>
      <c r="IYS516" s="336"/>
      <c r="IYT516" s="336"/>
      <c r="IYU516" s="336"/>
      <c r="IYV516" s="336"/>
      <c r="IYW516" s="336"/>
      <c r="IYX516" s="336"/>
      <c r="IYY516" s="336"/>
      <c r="IYZ516" s="336"/>
      <c r="IZA516" s="336"/>
      <c r="IZB516" s="336"/>
      <c r="IZC516" s="336"/>
      <c r="IZD516" s="336"/>
      <c r="IZE516" s="336"/>
      <c r="IZF516" s="336"/>
      <c r="IZG516" s="336"/>
      <c r="IZH516" s="336"/>
      <c r="IZI516" s="336"/>
      <c r="IZJ516" s="336"/>
      <c r="IZK516" s="336"/>
      <c r="IZL516" s="336"/>
      <c r="IZM516" s="336"/>
      <c r="IZN516" s="336"/>
      <c r="IZO516" s="336"/>
      <c r="IZP516" s="336"/>
      <c r="IZQ516" s="336"/>
      <c r="IZR516" s="336"/>
      <c r="IZS516" s="336"/>
      <c r="IZT516" s="336"/>
      <c r="IZU516" s="336"/>
      <c r="IZV516" s="336"/>
      <c r="IZW516" s="336"/>
      <c r="IZX516" s="336"/>
      <c r="IZY516" s="336"/>
      <c r="IZZ516" s="336"/>
      <c r="JAA516" s="336"/>
      <c r="JAB516" s="336"/>
      <c r="JAC516" s="336"/>
      <c r="JAD516" s="336"/>
      <c r="JAE516" s="336"/>
      <c r="JAF516" s="336"/>
      <c r="JAG516" s="336"/>
      <c r="JAH516" s="336"/>
      <c r="JAI516" s="336"/>
      <c r="JAJ516" s="336"/>
      <c r="JAK516" s="336"/>
      <c r="JAL516" s="336"/>
      <c r="JAM516" s="336"/>
      <c r="JAN516" s="336"/>
      <c r="JAO516" s="336"/>
      <c r="JAP516" s="336"/>
      <c r="JAQ516" s="336"/>
      <c r="JAR516" s="336"/>
      <c r="JAS516" s="336"/>
      <c r="JAT516" s="336"/>
      <c r="JAU516" s="336"/>
      <c r="JAV516" s="336"/>
      <c r="JAW516" s="336"/>
      <c r="JAX516" s="336"/>
      <c r="JAY516" s="336"/>
      <c r="JAZ516" s="336"/>
      <c r="JBA516" s="336"/>
      <c r="JBB516" s="336"/>
      <c r="JBC516" s="336"/>
      <c r="JBD516" s="336"/>
      <c r="JBE516" s="336"/>
      <c r="JBF516" s="336"/>
      <c r="JBG516" s="336"/>
      <c r="JBH516" s="336"/>
      <c r="JBI516" s="336"/>
      <c r="JBJ516" s="336"/>
      <c r="JBK516" s="336"/>
      <c r="JBL516" s="336"/>
      <c r="JBM516" s="336"/>
      <c r="JBN516" s="336"/>
      <c r="JBO516" s="336"/>
      <c r="JBP516" s="336"/>
      <c r="JBQ516" s="336"/>
      <c r="JBR516" s="336"/>
      <c r="JBS516" s="336"/>
      <c r="JBT516" s="336"/>
      <c r="JBU516" s="336"/>
      <c r="JBV516" s="336"/>
      <c r="JBW516" s="336"/>
      <c r="JBX516" s="336"/>
      <c r="JBY516" s="336"/>
      <c r="JBZ516" s="336"/>
      <c r="JCA516" s="336"/>
      <c r="JCB516" s="336"/>
      <c r="JCC516" s="336"/>
      <c r="JCD516" s="336"/>
      <c r="JCE516" s="336"/>
      <c r="JCF516" s="336"/>
      <c r="JCG516" s="336"/>
      <c r="JCH516" s="336"/>
      <c r="JCI516" s="336"/>
      <c r="JCJ516" s="336"/>
      <c r="JCK516" s="336"/>
      <c r="JCL516" s="336"/>
      <c r="JCM516" s="336"/>
      <c r="JCN516" s="336"/>
      <c r="JCO516" s="336"/>
      <c r="JCP516" s="336"/>
      <c r="JCQ516" s="336"/>
      <c r="JCR516" s="336"/>
      <c r="JCS516" s="336"/>
      <c r="JCT516" s="336"/>
      <c r="JCU516" s="336"/>
      <c r="JCV516" s="336"/>
      <c r="JCW516" s="336"/>
      <c r="JCX516" s="336"/>
      <c r="JCY516" s="336"/>
      <c r="JCZ516" s="336"/>
      <c r="JDA516" s="336"/>
      <c r="JDB516" s="336"/>
      <c r="JDC516" s="336"/>
      <c r="JDD516" s="336"/>
      <c r="JDE516" s="336"/>
      <c r="JDF516" s="336"/>
      <c r="JDG516" s="336"/>
      <c r="JDH516" s="336"/>
      <c r="JDI516" s="336"/>
      <c r="JDJ516" s="336"/>
      <c r="JDK516" s="336"/>
      <c r="JDL516" s="336"/>
      <c r="JDM516" s="336"/>
      <c r="JDN516" s="336"/>
      <c r="JDO516" s="336"/>
      <c r="JDP516" s="336"/>
      <c r="JDQ516" s="336"/>
      <c r="JDR516" s="336"/>
      <c r="JDS516" s="336"/>
      <c r="JDT516" s="336"/>
      <c r="JDU516" s="336"/>
      <c r="JDV516" s="336"/>
      <c r="JDW516" s="336"/>
      <c r="JDX516" s="336"/>
      <c r="JDY516" s="336"/>
      <c r="JDZ516" s="336"/>
      <c r="JEA516" s="336"/>
      <c r="JEB516" s="336"/>
      <c r="JEC516" s="336"/>
      <c r="JED516" s="336"/>
      <c r="JEE516" s="336"/>
      <c r="JEF516" s="336"/>
      <c r="JEG516" s="336"/>
      <c r="JEH516" s="336"/>
      <c r="JEI516" s="336"/>
      <c r="JEJ516" s="336"/>
      <c r="JEK516" s="336"/>
      <c r="JEL516" s="336"/>
      <c r="JEM516" s="336"/>
      <c r="JEN516" s="336"/>
      <c r="JEO516" s="336"/>
      <c r="JEP516" s="336"/>
      <c r="JEQ516" s="336"/>
      <c r="JER516" s="336"/>
      <c r="JES516" s="336"/>
      <c r="JET516" s="336"/>
      <c r="JEU516" s="336"/>
      <c r="JEV516" s="336"/>
      <c r="JEW516" s="336"/>
      <c r="JEX516" s="336"/>
      <c r="JEY516" s="336"/>
      <c r="JEZ516" s="336"/>
      <c r="JFA516" s="336"/>
      <c r="JFB516" s="336"/>
      <c r="JFC516" s="336"/>
      <c r="JFD516" s="336"/>
      <c r="JFE516" s="336"/>
      <c r="JFF516" s="336"/>
      <c r="JFG516" s="336"/>
      <c r="JFH516" s="336"/>
      <c r="JFI516" s="336"/>
      <c r="JFJ516" s="336"/>
      <c r="JFK516" s="336"/>
      <c r="JFL516" s="336"/>
      <c r="JFM516" s="336"/>
      <c r="JFN516" s="336"/>
      <c r="JFO516" s="336"/>
      <c r="JFP516" s="336"/>
      <c r="JFQ516" s="336"/>
      <c r="JFR516" s="336"/>
      <c r="JFS516" s="336"/>
      <c r="JFT516" s="336"/>
      <c r="JFU516" s="336"/>
      <c r="JFV516" s="336"/>
      <c r="JFW516" s="336"/>
      <c r="JFX516" s="336"/>
      <c r="JFY516" s="336"/>
      <c r="JFZ516" s="336"/>
      <c r="JGA516" s="336"/>
      <c r="JGB516" s="336"/>
      <c r="JGC516" s="336"/>
      <c r="JGD516" s="336"/>
      <c r="JGE516" s="336"/>
      <c r="JGF516" s="336"/>
      <c r="JGG516" s="336"/>
      <c r="JGH516" s="336"/>
      <c r="JGI516" s="336"/>
      <c r="JGJ516" s="336"/>
      <c r="JGK516" s="336"/>
      <c r="JGL516" s="336"/>
      <c r="JGM516" s="336"/>
      <c r="JGN516" s="336"/>
      <c r="JGO516" s="336"/>
      <c r="JGP516" s="336"/>
      <c r="JGQ516" s="336"/>
      <c r="JGR516" s="336"/>
      <c r="JGS516" s="336"/>
      <c r="JGT516" s="336"/>
      <c r="JGU516" s="336"/>
      <c r="JGV516" s="336"/>
      <c r="JGW516" s="336"/>
      <c r="JGX516" s="336"/>
      <c r="JGY516" s="336"/>
      <c r="JGZ516" s="336"/>
      <c r="JHA516" s="336"/>
      <c r="JHB516" s="336"/>
      <c r="JHC516" s="336"/>
      <c r="JHD516" s="336"/>
      <c r="JHE516" s="336"/>
      <c r="JHF516" s="336"/>
      <c r="JHG516" s="336"/>
      <c r="JHH516" s="336"/>
      <c r="JHI516" s="336"/>
      <c r="JHJ516" s="336"/>
      <c r="JHK516" s="336"/>
      <c r="JHL516" s="336"/>
      <c r="JHM516" s="336"/>
      <c r="JHN516" s="336"/>
      <c r="JHO516" s="336"/>
      <c r="JHP516" s="336"/>
      <c r="JHQ516" s="336"/>
      <c r="JHR516" s="336"/>
      <c r="JHS516" s="336"/>
      <c r="JHT516" s="336"/>
      <c r="JHU516" s="336"/>
      <c r="JHV516" s="336"/>
      <c r="JHW516" s="336"/>
      <c r="JHX516" s="336"/>
      <c r="JHY516" s="336"/>
      <c r="JHZ516" s="336"/>
      <c r="JIA516" s="336"/>
      <c r="JIB516" s="336"/>
      <c r="JIC516" s="336"/>
      <c r="JID516" s="336"/>
      <c r="JIE516" s="336"/>
      <c r="JIF516" s="336"/>
      <c r="JIG516" s="336"/>
      <c r="JIH516" s="336"/>
      <c r="JII516" s="336"/>
      <c r="JIJ516" s="336"/>
      <c r="JIK516" s="336"/>
      <c r="JIL516" s="336"/>
      <c r="JIM516" s="336"/>
      <c r="JIN516" s="336"/>
      <c r="JIO516" s="336"/>
      <c r="JIP516" s="336"/>
      <c r="JIQ516" s="336"/>
      <c r="JIR516" s="336"/>
      <c r="JIS516" s="336"/>
      <c r="JIT516" s="336"/>
      <c r="JIU516" s="336"/>
      <c r="JIV516" s="336"/>
      <c r="JIW516" s="336"/>
      <c r="JIX516" s="336"/>
      <c r="JIY516" s="336"/>
      <c r="JIZ516" s="336"/>
      <c r="JJA516" s="336"/>
      <c r="JJB516" s="336"/>
      <c r="JJC516" s="336"/>
      <c r="JJD516" s="336"/>
      <c r="JJE516" s="336"/>
      <c r="JJF516" s="336"/>
      <c r="JJG516" s="336"/>
      <c r="JJH516" s="336"/>
      <c r="JJI516" s="336"/>
      <c r="JJJ516" s="336"/>
      <c r="JJK516" s="336"/>
      <c r="JJL516" s="336"/>
      <c r="JJM516" s="336"/>
      <c r="JJN516" s="336"/>
      <c r="JJO516" s="336"/>
      <c r="JJP516" s="336"/>
      <c r="JJQ516" s="336"/>
      <c r="JJR516" s="336"/>
      <c r="JJS516" s="336"/>
      <c r="JJT516" s="336"/>
      <c r="JJU516" s="336"/>
      <c r="JJV516" s="336"/>
      <c r="JJW516" s="336"/>
      <c r="JJX516" s="336"/>
      <c r="JJY516" s="336"/>
      <c r="JJZ516" s="336"/>
      <c r="JKA516" s="336"/>
      <c r="JKB516" s="336"/>
      <c r="JKC516" s="336"/>
      <c r="JKD516" s="336"/>
      <c r="JKE516" s="336"/>
      <c r="JKF516" s="336"/>
      <c r="JKG516" s="336"/>
      <c r="JKH516" s="336"/>
      <c r="JKI516" s="336"/>
      <c r="JKJ516" s="336"/>
      <c r="JKK516" s="336"/>
      <c r="JKL516" s="336"/>
      <c r="JKM516" s="336"/>
      <c r="JKN516" s="336"/>
      <c r="JKO516" s="336"/>
      <c r="JKP516" s="336"/>
      <c r="JKQ516" s="336"/>
      <c r="JKR516" s="336"/>
      <c r="JKS516" s="336"/>
      <c r="JKT516" s="336"/>
      <c r="JKU516" s="336"/>
      <c r="JKV516" s="336"/>
      <c r="JKW516" s="336"/>
      <c r="JKX516" s="336"/>
      <c r="JKY516" s="336"/>
      <c r="JKZ516" s="336"/>
      <c r="JLA516" s="336"/>
      <c r="JLB516" s="336"/>
      <c r="JLC516" s="336"/>
      <c r="JLD516" s="336"/>
      <c r="JLE516" s="336"/>
      <c r="JLF516" s="336"/>
      <c r="JLG516" s="336"/>
      <c r="JLH516" s="336"/>
      <c r="JLI516" s="336"/>
      <c r="JLJ516" s="336"/>
      <c r="JLK516" s="336"/>
      <c r="JLL516" s="336"/>
      <c r="JLM516" s="336"/>
      <c r="JLN516" s="336"/>
      <c r="JLO516" s="336"/>
      <c r="JLP516" s="336"/>
      <c r="JLQ516" s="336"/>
      <c r="JLR516" s="336"/>
      <c r="JLS516" s="336"/>
      <c r="JLT516" s="336"/>
      <c r="JLU516" s="336"/>
      <c r="JLV516" s="336"/>
      <c r="JLW516" s="336"/>
      <c r="JLX516" s="336"/>
      <c r="JLY516" s="336"/>
      <c r="JLZ516" s="336"/>
      <c r="JMA516" s="336"/>
      <c r="JMB516" s="336"/>
      <c r="JMC516" s="336"/>
      <c r="JMD516" s="336"/>
      <c r="JME516" s="336"/>
      <c r="JMF516" s="336"/>
      <c r="JMG516" s="336"/>
      <c r="JMH516" s="336"/>
      <c r="JMI516" s="336"/>
      <c r="JMJ516" s="336"/>
      <c r="JMK516" s="336"/>
      <c r="JML516" s="336"/>
      <c r="JMM516" s="336"/>
      <c r="JMN516" s="336"/>
      <c r="JMO516" s="336"/>
      <c r="JMP516" s="336"/>
      <c r="JMQ516" s="336"/>
      <c r="JMR516" s="336"/>
      <c r="JMS516" s="336"/>
      <c r="JMT516" s="336"/>
      <c r="JMU516" s="336"/>
      <c r="JMV516" s="336"/>
      <c r="JMW516" s="336"/>
      <c r="JMX516" s="336"/>
      <c r="JMY516" s="336"/>
      <c r="JMZ516" s="336"/>
      <c r="JNA516" s="336"/>
      <c r="JNB516" s="336"/>
      <c r="JNC516" s="336"/>
      <c r="JND516" s="336"/>
      <c r="JNE516" s="336"/>
      <c r="JNF516" s="336"/>
      <c r="JNG516" s="336"/>
      <c r="JNH516" s="336"/>
      <c r="JNI516" s="336"/>
      <c r="JNJ516" s="336"/>
      <c r="JNK516" s="336"/>
      <c r="JNL516" s="336"/>
      <c r="JNM516" s="336"/>
      <c r="JNN516" s="336"/>
      <c r="JNO516" s="336"/>
      <c r="JNP516" s="336"/>
      <c r="JNQ516" s="336"/>
      <c r="JNR516" s="336"/>
      <c r="JNS516" s="336"/>
      <c r="JNT516" s="336"/>
      <c r="JNU516" s="336"/>
      <c r="JNV516" s="336"/>
      <c r="JNW516" s="336"/>
      <c r="JNX516" s="336"/>
      <c r="JNY516" s="336"/>
      <c r="JNZ516" s="336"/>
      <c r="JOA516" s="336"/>
      <c r="JOB516" s="336"/>
      <c r="JOC516" s="336"/>
      <c r="JOD516" s="336"/>
      <c r="JOE516" s="336"/>
      <c r="JOF516" s="336"/>
      <c r="JOG516" s="336"/>
      <c r="JOH516" s="336"/>
      <c r="JOI516" s="336"/>
      <c r="JOJ516" s="336"/>
      <c r="JOK516" s="336"/>
      <c r="JOL516" s="336"/>
      <c r="JOM516" s="336"/>
      <c r="JON516" s="336"/>
      <c r="JOO516" s="336"/>
      <c r="JOP516" s="336"/>
      <c r="JOQ516" s="336"/>
      <c r="JOR516" s="336"/>
      <c r="JOS516" s="336"/>
      <c r="JOT516" s="336"/>
      <c r="JOU516" s="336"/>
      <c r="JOV516" s="336"/>
      <c r="JOW516" s="336"/>
      <c r="JOX516" s="336"/>
      <c r="JOY516" s="336"/>
      <c r="JOZ516" s="336"/>
      <c r="JPA516" s="336"/>
      <c r="JPB516" s="336"/>
      <c r="JPC516" s="336"/>
      <c r="JPD516" s="336"/>
      <c r="JPE516" s="336"/>
      <c r="JPF516" s="336"/>
      <c r="JPG516" s="336"/>
      <c r="JPH516" s="336"/>
      <c r="JPI516" s="336"/>
      <c r="JPJ516" s="336"/>
      <c r="JPK516" s="336"/>
      <c r="JPL516" s="336"/>
      <c r="JPM516" s="336"/>
      <c r="JPN516" s="336"/>
      <c r="JPO516" s="336"/>
      <c r="JPP516" s="336"/>
      <c r="JPQ516" s="336"/>
      <c r="JPR516" s="336"/>
      <c r="JPS516" s="336"/>
      <c r="JPT516" s="336"/>
      <c r="JPU516" s="336"/>
      <c r="JPV516" s="336"/>
      <c r="JPW516" s="336"/>
      <c r="JPX516" s="336"/>
      <c r="JPY516" s="336"/>
      <c r="JPZ516" s="336"/>
      <c r="JQA516" s="336"/>
      <c r="JQB516" s="336"/>
      <c r="JQC516" s="336"/>
      <c r="JQD516" s="336"/>
      <c r="JQE516" s="336"/>
      <c r="JQF516" s="336"/>
      <c r="JQG516" s="336"/>
      <c r="JQH516" s="336"/>
      <c r="JQI516" s="336"/>
      <c r="JQJ516" s="336"/>
      <c r="JQK516" s="336"/>
      <c r="JQL516" s="336"/>
      <c r="JQM516" s="336"/>
      <c r="JQN516" s="336"/>
      <c r="JQO516" s="336"/>
      <c r="JQP516" s="336"/>
      <c r="JQQ516" s="336"/>
      <c r="JQR516" s="336"/>
      <c r="JQS516" s="336"/>
      <c r="JQT516" s="336"/>
      <c r="JQU516" s="336"/>
      <c r="JQV516" s="336"/>
      <c r="JQW516" s="336"/>
      <c r="JQX516" s="336"/>
      <c r="JQY516" s="336"/>
      <c r="JQZ516" s="336"/>
      <c r="JRA516" s="336"/>
      <c r="JRB516" s="336"/>
      <c r="JRC516" s="336"/>
      <c r="JRD516" s="336"/>
      <c r="JRE516" s="336"/>
      <c r="JRF516" s="336"/>
      <c r="JRG516" s="336"/>
      <c r="JRH516" s="336"/>
      <c r="JRI516" s="336"/>
      <c r="JRJ516" s="336"/>
      <c r="JRK516" s="336"/>
      <c r="JRL516" s="336"/>
      <c r="JRM516" s="336"/>
      <c r="JRN516" s="336"/>
      <c r="JRO516" s="336"/>
      <c r="JRP516" s="336"/>
      <c r="JRQ516" s="336"/>
      <c r="JRR516" s="336"/>
      <c r="JRS516" s="336"/>
      <c r="JRT516" s="336"/>
      <c r="JRU516" s="336"/>
      <c r="JRV516" s="336"/>
      <c r="JRW516" s="336"/>
      <c r="JRX516" s="336"/>
      <c r="JRY516" s="336"/>
      <c r="JRZ516" s="336"/>
      <c r="JSA516" s="336"/>
      <c r="JSB516" s="336"/>
      <c r="JSC516" s="336"/>
      <c r="JSD516" s="336"/>
      <c r="JSE516" s="336"/>
      <c r="JSF516" s="336"/>
      <c r="JSG516" s="336"/>
      <c r="JSH516" s="336"/>
      <c r="JSI516" s="336"/>
      <c r="JSJ516" s="336"/>
      <c r="JSK516" s="336"/>
      <c r="JSL516" s="336"/>
      <c r="JSM516" s="336"/>
      <c r="JSN516" s="336"/>
      <c r="JSO516" s="336"/>
      <c r="JSP516" s="336"/>
      <c r="JSQ516" s="336"/>
      <c r="JSR516" s="336"/>
      <c r="JSS516" s="336"/>
      <c r="JST516" s="336"/>
      <c r="JSU516" s="336"/>
      <c r="JSV516" s="336"/>
      <c r="JSW516" s="336"/>
      <c r="JSX516" s="336"/>
      <c r="JSY516" s="336"/>
      <c r="JSZ516" s="336"/>
      <c r="JTA516" s="336"/>
      <c r="JTB516" s="336"/>
      <c r="JTC516" s="336"/>
      <c r="JTD516" s="336"/>
      <c r="JTE516" s="336"/>
      <c r="JTF516" s="336"/>
      <c r="JTG516" s="336"/>
      <c r="JTH516" s="336"/>
      <c r="JTI516" s="336"/>
      <c r="JTJ516" s="336"/>
      <c r="JTK516" s="336"/>
      <c r="JTL516" s="336"/>
      <c r="JTM516" s="336"/>
      <c r="JTN516" s="336"/>
      <c r="JTO516" s="336"/>
      <c r="JTP516" s="336"/>
      <c r="JTQ516" s="336"/>
      <c r="JTR516" s="336"/>
      <c r="JTS516" s="336"/>
      <c r="JTT516" s="336"/>
      <c r="JTU516" s="336"/>
      <c r="JTV516" s="336"/>
      <c r="JTW516" s="336"/>
      <c r="JTX516" s="336"/>
      <c r="JTY516" s="336"/>
      <c r="JTZ516" s="336"/>
      <c r="JUA516" s="336"/>
      <c r="JUB516" s="336"/>
      <c r="JUC516" s="336"/>
      <c r="JUD516" s="336"/>
      <c r="JUE516" s="336"/>
      <c r="JUF516" s="336"/>
      <c r="JUG516" s="336"/>
      <c r="JUH516" s="336"/>
      <c r="JUI516" s="336"/>
      <c r="JUJ516" s="336"/>
      <c r="JUK516" s="336"/>
      <c r="JUL516" s="336"/>
      <c r="JUM516" s="336"/>
      <c r="JUN516" s="336"/>
      <c r="JUO516" s="336"/>
      <c r="JUP516" s="336"/>
      <c r="JUQ516" s="336"/>
      <c r="JUR516" s="336"/>
      <c r="JUS516" s="336"/>
      <c r="JUT516" s="336"/>
      <c r="JUU516" s="336"/>
      <c r="JUV516" s="336"/>
      <c r="JUW516" s="336"/>
      <c r="JUX516" s="336"/>
      <c r="JUY516" s="336"/>
      <c r="JUZ516" s="336"/>
      <c r="JVA516" s="336"/>
      <c r="JVB516" s="336"/>
      <c r="JVC516" s="336"/>
      <c r="JVD516" s="336"/>
      <c r="JVE516" s="336"/>
      <c r="JVF516" s="336"/>
      <c r="JVG516" s="336"/>
      <c r="JVH516" s="336"/>
      <c r="JVI516" s="336"/>
      <c r="JVJ516" s="336"/>
      <c r="JVK516" s="336"/>
      <c r="JVL516" s="336"/>
      <c r="JVM516" s="336"/>
      <c r="JVN516" s="336"/>
      <c r="JVO516" s="336"/>
      <c r="JVP516" s="336"/>
      <c r="JVQ516" s="336"/>
      <c r="JVR516" s="336"/>
      <c r="JVS516" s="336"/>
      <c r="JVT516" s="336"/>
      <c r="JVU516" s="336"/>
      <c r="JVV516" s="336"/>
      <c r="JVW516" s="336"/>
      <c r="JVX516" s="336"/>
      <c r="JVY516" s="336"/>
      <c r="JVZ516" s="336"/>
      <c r="JWA516" s="336"/>
      <c r="JWB516" s="336"/>
      <c r="JWC516" s="336"/>
      <c r="JWD516" s="336"/>
      <c r="JWE516" s="336"/>
      <c r="JWF516" s="336"/>
      <c r="JWG516" s="336"/>
      <c r="JWH516" s="336"/>
      <c r="JWI516" s="336"/>
      <c r="JWJ516" s="336"/>
      <c r="JWK516" s="336"/>
      <c r="JWL516" s="336"/>
      <c r="JWM516" s="336"/>
      <c r="JWN516" s="336"/>
      <c r="JWO516" s="336"/>
      <c r="JWP516" s="336"/>
      <c r="JWQ516" s="336"/>
      <c r="JWR516" s="336"/>
      <c r="JWS516" s="336"/>
      <c r="JWT516" s="336"/>
      <c r="JWU516" s="336"/>
      <c r="JWV516" s="336"/>
      <c r="JWW516" s="336"/>
      <c r="JWX516" s="336"/>
      <c r="JWY516" s="336"/>
      <c r="JWZ516" s="336"/>
      <c r="JXA516" s="336"/>
      <c r="JXB516" s="336"/>
      <c r="JXC516" s="336"/>
      <c r="JXD516" s="336"/>
      <c r="JXE516" s="336"/>
      <c r="JXF516" s="336"/>
      <c r="JXG516" s="336"/>
      <c r="JXH516" s="336"/>
      <c r="JXI516" s="336"/>
      <c r="JXJ516" s="336"/>
      <c r="JXK516" s="336"/>
      <c r="JXL516" s="336"/>
      <c r="JXM516" s="336"/>
      <c r="JXN516" s="336"/>
      <c r="JXO516" s="336"/>
      <c r="JXP516" s="336"/>
      <c r="JXQ516" s="336"/>
      <c r="JXR516" s="336"/>
      <c r="JXS516" s="336"/>
      <c r="JXT516" s="336"/>
      <c r="JXU516" s="336"/>
      <c r="JXV516" s="336"/>
      <c r="JXW516" s="336"/>
      <c r="JXX516" s="336"/>
      <c r="JXY516" s="336"/>
      <c r="JXZ516" s="336"/>
      <c r="JYA516" s="336"/>
      <c r="JYB516" s="336"/>
      <c r="JYC516" s="336"/>
      <c r="JYD516" s="336"/>
      <c r="JYE516" s="336"/>
      <c r="JYF516" s="336"/>
      <c r="JYG516" s="336"/>
      <c r="JYH516" s="336"/>
      <c r="JYI516" s="336"/>
      <c r="JYJ516" s="336"/>
      <c r="JYK516" s="336"/>
      <c r="JYL516" s="336"/>
      <c r="JYM516" s="336"/>
      <c r="JYN516" s="336"/>
      <c r="JYO516" s="336"/>
      <c r="JYP516" s="336"/>
      <c r="JYQ516" s="336"/>
      <c r="JYR516" s="336"/>
      <c r="JYS516" s="336"/>
      <c r="JYT516" s="336"/>
      <c r="JYU516" s="336"/>
      <c r="JYV516" s="336"/>
      <c r="JYW516" s="336"/>
      <c r="JYX516" s="336"/>
      <c r="JYY516" s="336"/>
      <c r="JYZ516" s="336"/>
      <c r="JZA516" s="336"/>
      <c r="JZB516" s="336"/>
      <c r="JZC516" s="336"/>
      <c r="JZD516" s="336"/>
      <c r="JZE516" s="336"/>
      <c r="JZF516" s="336"/>
      <c r="JZG516" s="336"/>
      <c r="JZH516" s="336"/>
      <c r="JZI516" s="336"/>
      <c r="JZJ516" s="336"/>
      <c r="JZK516" s="336"/>
      <c r="JZL516" s="336"/>
      <c r="JZM516" s="336"/>
      <c r="JZN516" s="336"/>
      <c r="JZO516" s="336"/>
      <c r="JZP516" s="336"/>
      <c r="JZQ516" s="336"/>
      <c r="JZR516" s="336"/>
      <c r="JZS516" s="336"/>
      <c r="JZT516" s="336"/>
      <c r="JZU516" s="336"/>
      <c r="JZV516" s="336"/>
      <c r="JZW516" s="336"/>
      <c r="JZX516" s="336"/>
      <c r="JZY516" s="336"/>
      <c r="JZZ516" s="336"/>
      <c r="KAA516" s="336"/>
      <c r="KAB516" s="336"/>
      <c r="KAC516" s="336"/>
      <c r="KAD516" s="336"/>
      <c r="KAE516" s="336"/>
      <c r="KAF516" s="336"/>
      <c r="KAG516" s="336"/>
      <c r="KAH516" s="336"/>
      <c r="KAI516" s="336"/>
      <c r="KAJ516" s="336"/>
      <c r="KAK516" s="336"/>
      <c r="KAL516" s="336"/>
      <c r="KAM516" s="336"/>
      <c r="KAN516" s="336"/>
      <c r="KAO516" s="336"/>
      <c r="KAP516" s="336"/>
      <c r="KAQ516" s="336"/>
      <c r="KAR516" s="336"/>
      <c r="KAS516" s="336"/>
      <c r="KAT516" s="336"/>
      <c r="KAU516" s="336"/>
      <c r="KAV516" s="336"/>
      <c r="KAW516" s="336"/>
      <c r="KAX516" s="336"/>
      <c r="KAY516" s="336"/>
      <c r="KAZ516" s="336"/>
      <c r="KBA516" s="336"/>
      <c r="KBB516" s="336"/>
      <c r="KBC516" s="336"/>
      <c r="KBD516" s="336"/>
      <c r="KBE516" s="336"/>
      <c r="KBF516" s="336"/>
      <c r="KBG516" s="336"/>
      <c r="KBH516" s="336"/>
      <c r="KBI516" s="336"/>
      <c r="KBJ516" s="336"/>
      <c r="KBK516" s="336"/>
      <c r="KBL516" s="336"/>
      <c r="KBM516" s="336"/>
      <c r="KBN516" s="336"/>
      <c r="KBO516" s="336"/>
      <c r="KBP516" s="336"/>
      <c r="KBQ516" s="336"/>
      <c r="KBR516" s="336"/>
      <c r="KBS516" s="336"/>
      <c r="KBT516" s="336"/>
      <c r="KBU516" s="336"/>
      <c r="KBV516" s="336"/>
      <c r="KBW516" s="336"/>
      <c r="KBX516" s="336"/>
      <c r="KBY516" s="336"/>
      <c r="KBZ516" s="336"/>
      <c r="KCA516" s="336"/>
      <c r="KCB516" s="336"/>
      <c r="KCC516" s="336"/>
      <c r="KCD516" s="336"/>
      <c r="KCE516" s="336"/>
      <c r="KCF516" s="336"/>
      <c r="KCG516" s="336"/>
      <c r="KCH516" s="336"/>
      <c r="KCI516" s="336"/>
      <c r="KCJ516" s="336"/>
      <c r="KCK516" s="336"/>
      <c r="KCL516" s="336"/>
      <c r="KCM516" s="336"/>
      <c r="KCN516" s="336"/>
      <c r="KCO516" s="336"/>
      <c r="KCP516" s="336"/>
      <c r="KCQ516" s="336"/>
      <c r="KCR516" s="336"/>
      <c r="KCS516" s="336"/>
      <c r="KCT516" s="336"/>
      <c r="KCU516" s="336"/>
      <c r="KCV516" s="336"/>
      <c r="KCW516" s="336"/>
      <c r="KCX516" s="336"/>
      <c r="KCY516" s="336"/>
      <c r="KCZ516" s="336"/>
      <c r="KDA516" s="336"/>
      <c r="KDB516" s="336"/>
      <c r="KDC516" s="336"/>
      <c r="KDD516" s="336"/>
      <c r="KDE516" s="336"/>
      <c r="KDF516" s="336"/>
      <c r="KDG516" s="336"/>
      <c r="KDH516" s="336"/>
      <c r="KDI516" s="336"/>
      <c r="KDJ516" s="336"/>
      <c r="KDK516" s="336"/>
      <c r="KDL516" s="336"/>
      <c r="KDM516" s="336"/>
      <c r="KDN516" s="336"/>
      <c r="KDO516" s="336"/>
      <c r="KDP516" s="336"/>
      <c r="KDQ516" s="336"/>
      <c r="KDR516" s="336"/>
      <c r="KDS516" s="336"/>
      <c r="KDT516" s="336"/>
      <c r="KDU516" s="336"/>
      <c r="KDV516" s="336"/>
      <c r="KDW516" s="336"/>
      <c r="KDX516" s="336"/>
      <c r="KDY516" s="336"/>
      <c r="KDZ516" s="336"/>
      <c r="KEA516" s="336"/>
      <c r="KEB516" s="336"/>
      <c r="KEC516" s="336"/>
      <c r="KED516" s="336"/>
      <c r="KEE516" s="336"/>
      <c r="KEF516" s="336"/>
      <c r="KEG516" s="336"/>
      <c r="KEH516" s="336"/>
      <c r="KEI516" s="336"/>
      <c r="KEJ516" s="336"/>
      <c r="KEK516" s="336"/>
      <c r="KEL516" s="336"/>
      <c r="KEM516" s="336"/>
      <c r="KEN516" s="336"/>
      <c r="KEO516" s="336"/>
      <c r="KEP516" s="336"/>
      <c r="KEQ516" s="336"/>
      <c r="KER516" s="336"/>
      <c r="KES516" s="336"/>
      <c r="KET516" s="336"/>
      <c r="KEU516" s="336"/>
      <c r="KEV516" s="336"/>
      <c r="KEW516" s="336"/>
      <c r="KEX516" s="336"/>
      <c r="KEY516" s="336"/>
      <c r="KEZ516" s="336"/>
      <c r="KFA516" s="336"/>
      <c r="KFB516" s="336"/>
      <c r="KFC516" s="336"/>
      <c r="KFD516" s="336"/>
      <c r="KFE516" s="336"/>
      <c r="KFF516" s="336"/>
      <c r="KFG516" s="336"/>
      <c r="KFH516" s="336"/>
      <c r="KFI516" s="336"/>
      <c r="KFJ516" s="336"/>
      <c r="KFK516" s="336"/>
      <c r="KFL516" s="336"/>
      <c r="KFM516" s="336"/>
      <c r="KFN516" s="336"/>
      <c r="KFO516" s="336"/>
      <c r="KFP516" s="336"/>
      <c r="KFQ516" s="336"/>
      <c r="KFR516" s="336"/>
      <c r="KFS516" s="336"/>
      <c r="KFT516" s="336"/>
      <c r="KFU516" s="336"/>
      <c r="KFV516" s="336"/>
      <c r="KFW516" s="336"/>
      <c r="KFX516" s="336"/>
      <c r="KFY516" s="336"/>
      <c r="KFZ516" s="336"/>
      <c r="KGA516" s="336"/>
      <c r="KGB516" s="336"/>
      <c r="KGC516" s="336"/>
      <c r="KGD516" s="336"/>
      <c r="KGE516" s="336"/>
      <c r="KGF516" s="336"/>
      <c r="KGG516" s="336"/>
      <c r="KGH516" s="336"/>
      <c r="KGI516" s="336"/>
      <c r="KGJ516" s="336"/>
      <c r="KGK516" s="336"/>
      <c r="KGL516" s="336"/>
      <c r="KGM516" s="336"/>
      <c r="KGN516" s="336"/>
      <c r="KGO516" s="336"/>
      <c r="KGP516" s="336"/>
      <c r="KGQ516" s="336"/>
      <c r="KGR516" s="336"/>
      <c r="KGS516" s="336"/>
      <c r="KGT516" s="336"/>
      <c r="KGU516" s="336"/>
      <c r="KGV516" s="336"/>
      <c r="KGW516" s="336"/>
      <c r="KGX516" s="336"/>
      <c r="KGY516" s="336"/>
      <c r="KGZ516" s="336"/>
      <c r="KHA516" s="336"/>
      <c r="KHB516" s="336"/>
      <c r="KHC516" s="336"/>
      <c r="KHD516" s="336"/>
      <c r="KHE516" s="336"/>
      <c r="KHF516" s="336"/>
      <c r="KHG516" s="336"/>
      <c r="KHH516" s="336"/>
      <c r="KHI516" s="336"/>
      <c r="KHJ516" s="336"/>
      <c r="KHK516" s="336"/>
      <c r="KHL516" s="336"/>
      <c r="KHM516" s="336"/>
      <c r="KHN516" s="336"/>
      <c r="KHO516" s="336"/>
      <c r="KHP516" s="336"/>
      <c r="KHQ516" s="336"/>
      <c r="KHR516" s="336"/>
      <c r="KHS516" s="336"/>
      <c r="KHT516" s="336"/>
      <c r="KHU516" s="336"/>
      <c r="KHV516" s="336"/>
      <c r="KHW516" s="336"/>
      <c r="KHX516" s="336"/>
      <c r="KHY516" s="336"/>
      <c r="KHZ516" s="336"/>
      <c r="KIA516" s="336"/>
      <c r="KIB516" s="336"/>
      <c r="KIC516" s="336"/>
      <c r="KID516" s="336"/>
      <c r="KIE516" s="336"/>
      <c r="KIF516" s="336"/>
      <c r="KIG516" s="336"/>
      <c r="KIH516" s="336"/>
      <c r="KII516" s="336"/>
      <c r="KIJ516" s="336"/>
      <c r="KIK516" s="336"/>
      <c r="KIL516" s="336"/>
      <c r="KIM516" s="336"/>
      <c r="KIN516" s="336"/>
      <c r="KIO516" s="336"/>
      <c r="KIP516" s="336"/>
      <c r="KIQ516" s="336"/>
      <c r="KIR516" s="336"/>
      <c r="KIS516" s="336"/>
      <c r="KIT516" s="336"/>
      <c r="KIU516" s="336"/>
      <c r="KIV516" s="336"/>
      <c r="KIW516" s="336"/>
      <c r="KIX516" s="336"/>
      <c r="KIY516" s="336"/>
      <c r="KIZ516" s="336"/>
      <c r="KJA516" s="336"/>
      <c r="KJB516" s="336"/>
      <c r="KJC516" s="336"/>
      <c r="KJD516" s="336"/>
      <c r="KJE516" s="336"/>
      <c r="KJF516" s="336"/>
      <c r="KJG516" s="336"/>
      <c r="KJH516" s="336"/>
      <c r="KJI516" s="336"/>
      <c r="KJJ516" s="336"/>
      <c r="KJK516" s="336"/>
      <c r="KJL516" s="336"/>
      <c r="KJM516" s="336"/>
      <c r="KJN516" s="336"/>
      <c r="KJO516" s="336"/>
      <c r="KJP516" s="336"/>
      <c r="KJQ516" s="336"/>
      <c r="KJR516" s="336"/>
      <c r="KJS516" s="336"/>
      <c r="KJT516" s="336"/>
      <c r="KJU516" s="336"/>
      <c r="KJV516" s="336"/>
      <c r="KJW516" s="336"/>
      <c r="KJX516" s="336"/>
      <c r="KJY516" s="336"/>
      <c r="KJZ516" s="336"/>
      <c r="KKA516" s="336"/>
      <c r="KKB516" s="336"/>
      <c r="KKC516" s="336"/>
      <c r="KKD516" s="336"/>
      <c r="KKE516" s="336"/>
      <c r="KKF516" s="336"/>
      <c r="KKG516" s="336"/>
      <c r="KKH516" s="336"/>
      <c r="KKI516" s="336"/>
      <c r="KKJ516" s="336"/>
      <c r="KKK516" s="336"/>
      <c r="KKL516" s="336"/>
      <c r="KKM516" s="336"/>
      <c r="KKN516" s="336"/>
      <c r="KKO516" s="336"/>
      <c r="KKP516" s="336"/>
      <c r="KKQ516" s="336"/>
      <c r="KKR516" s="336"/>
      <c r="KKS516" s="336"/>
      <c r="KKT516" s="336"/>
      <c r="KKU516" s="336"/>
      <c r="KKV516" s="336"/>
      <c r="KKW516" s="336"/>
      <c r="KKX516" s="336"/>
      <c r="KKY516" s="336"/>
      <c r="KKZ516" s="336"/>
      <c r="KLA516" s="336"/>
      <c r="KLB516" s="336"/>
      <c r="KLC516" s="336"/>
      <c r="KLD516" s="336"/>
      <c r="KLE516" s="336"/>
      <c r="KLF516" s="336"/>
      <c r="KLG516" s="336"/>
      <c r="KLH516" s="336"/>
      <c r="KLI516" s="336"/>
      <c r="KLJ516" s="336"/>
      <c r="KLK516" s="336"/>
      <c r="KLL516" s="336"/>
      <c r="KLM516" s="336"/>
      <c r="KLN516" s="336"/>
      <c r="KLO516" s="336"/>
      <c r="KLP516" s="336"/>
      <c r="KLQ516" s="336"/>
      <c r="KLR516" s="336"/>
      <c r="KLS516" s="336"/>
      <c r="KLT516" s="336"/>
      <c r="KLU516" s="336"/>
      <c r="KLV516" s="336"/>
      <c r="KLW516" s="336"/>
      <c r="KLX516" s="336"/>
      <c r="KLY516" s="336"/>
      <c r="KLZ516" s="336"/>
      <c r="KMA516" s="336"/>
      <c r="KMB516" s="336"/>
      <c r="KMC516" s="336"/>
      <c r="KMD516" s="336"/>
      <c r="KME516" s="336"/>
      <c r="KMF516" s="336"/>
      <c r="KMG516" s="336"/>
      <c r="KMH516" s="336"/>
      <c r="KMI516" s="336"/>
      <c r="KMJ516" s="336"/>
      <c r="KMK516" s="336"/>
      <c r="KML516" s="336"/>
      <c r="KMM516" s="336"/>
      <c r="KMN516" s="336"/>
      <c r="KMO516" s="336"/>
      <c r="KMP516" s="336"/>
      <c r="KMQ516" s="336"/>
      <c r="KMR516" s="336"/>
      <c r="KMS516" s="336"/>
      <c r="KMT516" s="336"/>
      <c r="KMU516" s="336"/>
      <c r="KMV516" s="336"/>
      <c r="KMW516" s="336"/>
      <c r="KMX516" s="336"/>
      <c r="KMY516" s="336"/>
      <c r="KMZ516" s="336"/>
      <c r="KNA516" s="336"/>
      <c r="KNB516" s="336"/>
      <c r="KNC516" s="336"/>
      <c r="KND516" s="336"/>
      <c r="KNE516" s="336"/>
      <c r="KNF516" s="336"/>
      <c r="KNG516" s="336"/>
      <c r="KNH516" s="336"/>
      <c r="KNI516" s="336"/>
      <c r="KNJ516" s="336"/>
      <c r="KNK516" s="336"/>
      <c r="KNL516" s="336"/>
      <c r="KNM516" s="336"/>
      <c r="KNN516" s="336"/>
      <c r="KNO516" s="336"/>
      <c r="KNP516" s="336"/>
      <c r="KNQ516" s="336"/>
      <c r="KNR516" s="336"/>
      <c r="KNS516" s="336"/>
      <c r="KNT516" s="336"/>
      <c r="KNU516" s="336"/>
      <c r="KNV516" s="336"/>
      <c r="KNW516" s="336"/>
      <c r="KNX516" s="336"/>
      <c r="KNY516" s="336"/>
      <c r="KNZ516" s="336"/>
      <c r="KOA516" s="336"/>
      <c r="KOB516" s="336"/>
      <c r="KOC516" s="336"/>
      <c r="KOD516" s="336"/>
      <c r="KOE516" s="336"/>
      <c r="KOF516" s="336"/>
      <c r="KOG516" s="336"/>
      <c r="KOH516" s="336"/>
      <c r="KOI516" s="336"/>
      <c r="KOJ516" s="336"/>
      <c r="KOK516" s="336"/>
      <c r="KOL516" s="336"/>
      <c r="KOM516" s="336"/>
      <c r="KON516" s="336"/>
      <c r="KOO516" s="336"/>
      <c r="KOP516" s="336"/>
      <c r="KOQ516" s="336"/>
      <c r="KOR516" s="336"/>
      <c r="KOS516" s="336"/>
      <c r="KOT516" s="336"/>
      <c r="KOU516" s="336"/>
      <c r="KOV516" s="336"/>
      <c r="KOW516" s="336"/>
      <c r="KOX516" s="336"/>
      <c r="KOY516" s="336"/>
      <c r="KOZ516" s="336"/>
      <c r="KPA516" s="336"/>
      <c r="KPB516" s="336"/>
      <c r="KPC516" s="336"/>
      <c r="KPD516" s="336"/>
      <c r="KPE516" s="336"/>
      <c r="KPF516" s="336"/>
      <c r="KPG516" s="336"/>
      <c r="KPH516" s="336"/>
      <c r="KPI516" s="336"/>
      <c r="KPJ516" s="336"/>
      <c r="KPK516" s="336"/>
      <c r="KPL516" s="336"/>
      <c r="KPM516" s="336"/>
      <c r="KPN516" s="336"/>
      <c r="KPO516" s="336"/>
      <c r="KPP516" s="336"/>
      <c r="KPQ516" s="336"/>
      <c r="KPR516" s="336"/>
      <c r="KPS516" s="336"/>
      <c r="KPT516" s="336"/>
      <c r="KPU516" s="336"/>
      <c r="KPV516" s="336"/>
      <c r="KPW516" s="336"/>
      <c r="KPX516" s="336"/>
      <c r="KPY516" s="336"/>
      <c r="KPZ516" s="336"/>
      <c r="KQA516" s="336"/>
      <c r="KQB516" s="336"/>
      <c r="KQC516" s="336"/>
      <c r="KQD516" s="336"/>
      <c r="KQE516" s="336"/>
      <c r="KQF516" s="336"/>
      <c r="KQG516" s="336"/>
      <c r="KQH516" s="336"/>
      <c r="KQI516" s="336"/>
      <c r="KQJ516" s="336"/>
      <c r="KQK516" s="336"/>
      <c r="KQL516" s="336"/>
      <c r="KQM516" s="336"/>
      <c r="KQN516" s="336"/>
      <c r="KQO516" s="336"/>
      <c r="KQP516" s="336"/>
      <c r="KQQ516" s="336"/>
      <c r="KQR516" s="336"/>
      <c r="KQS516" s="336"/>
      <c r="KQT516" s="336"/>
      <c r="KQU516" s="336"/>
      <c r="KQV516" s="336"/>
      <c r="KQW516" s="336"/>
      <c r="KQX516" s="336"/>
      <c r="KQY516" s="336"/>
      <c r="KQZ516" s="336"/>
      <c r="KRA516" s="336"/>
      <c r="KRB516" s="336"/>
      <c r="KRC516" s="336"/>
      <c r="KRD516" s="336"/>
      <c r="KRE516" s="336"/>
      <c r="KRF516" s="336"/>
      <c r="KRG516" s="336"/>
      <c r="KRH516" s="336"/>
      <c r="KRI516" s="336"/>
      <c r="KRJ516" s="336"/>
      <c r="KRK516" s="336"/>
      <c r="KRL516" s="336"/>
      <c r="KRM516" s="336"/>
      <c r="KRN516" s="336"/>
      <c r="KRO516" s="336"/>
      <c r="KRP516" s="336"/>
      <c r="KRQ516" s="336"/>
      <c r="KRR516" s="336"/>
      <c r="KRS516" s="336"/>
      <c r="KRT516" s="336"/>
      <c r="KRU516" s="336"/>
      <c r="KRV516" s="336"/>
      <c r="KRW516" s="336"/>
      <c r="KRX516" s="336"/>
      <c r="KRY516" s="336"/>
      <c r="KRZ516" s="336"/>
      <c r="KSA516" s="336"/>
      <c r="KSB516" s="336"/>
      <c r="KSC516" s="336"/>
      <c r="KSD516" s="336"/>
      <c r="KSE516" s="336"/>
      <c r="KSF516" s="336"/>
      <c r="KSG516" s="336"/>
      <c r="KSH516" s="336"/>
      <c r="KSI516" s="336"/>
      <c r="KSJ516" s="336"/>
      <c r="KSK516" s="336"/>
      <c r="KSL516" s="336"/>
      <c r="KSM516" s="336"/>
      <c r="KSN516" s="336"/>
      <c r="KSO516" s="336"/>
      <c r="KSP516" s="336"/>
      <c r="KSQ516" s="336"/>
      <c r="KSR516" s="336"/>
      <c r="KSS516" s="336"/>
      <c r="KST516" s="336"/>
      <c r="KSU516" s="336"/>
      <c r="KSV516" s="336"/>
      <c r="KSW516" s="336"/>
      <c r="KSX516" s="336"/>
      <c r="KSY516" s="336"/>
      <c r="KSZ516" s="336"/>
      <c r="KTA516" s="336"/>
      <c r="KTB516" s="336"/>
      <c r="KTC516" s="336"/>
      <c r="KTD516" s="336"/>
      <c r="KTE516" s="336"/>
      <c r="KTF516" s="336"/>
      <c r="KTG516" s="336"/>
      <c r="KTH516" s="336"/>
      <c r="KTI516" s="336"/>
      <c r="KTJ516" s="336"/>
      <c r="KTK516" s="336"/>
      <c r="KTL516" s="336"/>
      <c r="KTM516" s="336"/>
      <c r="KTN516" s="336"/>
      <c r="KTO516" s="336"/>
      <c r="KTP516" s="336"/>
      <c r="KTQ516" s="336"/>
      <c r="KTR516" s="336"/>
      <c r="KTS516" s="336"/>
      <c r="KTT516" s="336"/>
      <c r="KTU516" s="336"/>
      <c r="KTV516" s="336"/>
      <c r="KTW516" s="336"/>
      <c r="KTX516" s="336"/>
      <c r="KTY516" s="336"/>
      <c r="KTZ516" s="336"/>
      <c r="KUA516" s="336"/>
      <c r="KUB516" s="336"/>
      <c r="KUC516" s="336"/>
      <c r="KUD516" s="336"/>
      <c r="KUE516" s="336"/>
      <c r="KUF516" s="336"/>
      <c r="KUG516" s="336"/>
      <c r="KUH516" s="336"/>
      <c r="KUI516" s="336"/>
      <c r="KUJ516" s="336"/>
      <c r="KUK516" s="336"/>
      <c r="KUL516" s="336"/>
      <c r="KUM516" s="336"/>
      <c r="KUN516" s="336"/>
      <c r="KUO516" s="336"/>
      <c r="KUP516" s="336"/>
      <c r="KUQ516" s="336"/>
      <c r="KUR516" s="336"/>
      <c r="KUS516" s="336"/>
      <c r="KUT516" s="336"/>
      <c r="KUU516" s="336"/>
      <c r="KUV516" s="336"/>
      <c r="KUW516" s="336"/>
      <c r="KUX516" s="336"/>
      <c r="KUY516" s="336"/>
      <c r="KUZ516" s="336"/>
      <c r="KVA516" s="336"/>
      <c r="KVB516" s="336"/>
      <c r="KVC516" s="336"/>
      <c r="KVD516" s="336"/>
      <c r="KVE516" s="336"/>
      <c r="KVF516" s="336"/>
      <c r="KVG516" s="336"/>
      <c r="KVH516" s="336"/>
      <c r="KVI516" s="336"/>
      <c r="KVJ516" s="336"/>
      <c r="KVK516" s="336"/>
      <c r="KVL516" s="336"/>
      <c r="KVM516" s="336"/>
      <c r="KVN516" s="336"/>
      <c r="KVO516" s="336"/>
      <c r="KVP516" s="336"/>
      <c r="KVQ516" s="336"/>
      <c r="KVR516" s="336"/>
      <c r="KVS516" s="336"/>
      <c r="KVT516" s="336"/>
      <c r="KVU516" s="336"/>
      <c r="KVV516" s="336"/>
      <c r="KVW516" s="336"/>
      <c r="KVX516" s="336"/>
      <c r="KVY516" s="336"/>
      <c r="KVZ516" s="336"/>
      <c r="KWA516" s="336"/>
      <c r="KWB516" s="336"/>
      <c r="KWC516" s="336"/>
      <c r="KWD516" s="336"/>
      <c r="KWE516" s="336"/>
      <c r="KWF516" s="336"/>
      <c r="KWG516" s="336"/>
      <c r="KWH516" s="336"/>
      <c r="KWI516" s="336"/>
      <c r="KWJ516" s="336"/>
      <c r="KWK516" s="336"/>
      <c r="KWL516" s="336"/>
      <c r="KWM516" s="336"/>
      <c r="KWN516" s="336"/>
      <c r="KWO516" s="336"/>
      <c r="KWP516" s="336"/>
      <c r="KWQ516" s="336"/>
      <c r="KWR516" s="336"/>
      <c r="KWS516" s="336"/>
      <c r="KWT516" s="336"/>
      <c r="KWU516" s="336"/>
      <c r="KWV516" s="336"/>
      <c r="KWW516" s="336"/>
      <c r="KWX516" s="336"/>
      <c r="KWY516" s="336"/>
      <c r="KWZ516" s="336"/>
      <c r="KXA516" s="336"/>
      <c r="KXB516" s="336"/>
      <c r="KXC516" s="336"/>
      <c r="KXD516" s="336"/>
      <c r="KXE516" s="336"/>
      <c r="KXF516" s="336"/>
      <c r="KXG516" s="336"/>
      <c r="KXH516" s="336"/>
      <c r="KXI516" s="336"/>
      <c r="KXJ516" s="336"/>
      <c r="KXK516" s="336"/>
      <c r="KXL516" s="336"/>
      <c r="KXM516" s="336"/>
      <c r="KXN516" s="336"/>
      <c r="KXO516" s="336"/>
      <c r="KXP516" s="336"/>
      <c r="KXQ516" s="336"/>
      <c r="KXR516" s="336"/>
      <c r="KXS516" s="336"/>
      <c r="KXT516" s="336"/>
      <c r="KXU516" s="336"/>
      <c r="KXV516" s="336"/>
      <c r="KXW516" s="336"/>
      <c r="KXX516" s="336"/>
      <c r="KXY516" s="336"/>
      <c r="KXZ516" s="336"/>
      <c r="KYA516" s="336"/>
      <c r="KYB516" s="336"/>
      <c r="KYC516" s="336"/>
      <c r="KYD516" s="336"/>
      <c r="KYE516" s="336"/>
      <c r="KYF516" s="336"/>
      <c r="KYG516" s="336"/>
      <c r="KYH516" s="336"/>
      <c r="KYI516" s="336"/>
      <c r="KYJ516" s="336"/>
      <c r="KYK516" s="336"/>
      <c r="KYL516" s="336"/>
      <c r="KYM516" s="336"/>
      <c r="KYN516" s="336"/>
      <c r="KYO516" s="336"/>
      <c r="KYP516" s="336"/>
      <c r="KYQ516" s="336"/>
      <c r="KYR516" s="336"/>
      <c r="KYS516" s="336"/>
      <c r="KYT516" s="336"/>
      <c r="KYU516" s="336"/>
      <c r="KYV516" s="336"/>
      <c r="KYW516" s="336"/>
      <c r="KYX516" s="336"/>
      <c r="KYY516" s="336"/>
      <c r="KYZ516" s="336"/>
      <c r="KZA516" s="336"/>
      <c r="KZB516" s="336"/>
      <c r="KZC516" s="336"/>
      <c r="KZD516" s="336"/>
      <c r="KZE516" s="336"/>
      <c r="KZF516" s="336"/>
      <c r="KZG516" s="336"/>
      <c r="KZH516" s="336"/>
      <c r="KZI516" s="336"/>
      <c r="KZJ516" s="336"/>
      <c r="KZK516" s="336"/>
      <c r="KZL516" s="336"/>
      <c r="KZM516" s="336"/>
      <c r="KZN516" s="336"/>
      <c r="KZO516" s="336"/>
      <c r="KZP516" s="336"/>
      <c r="KZQ516" s="336"/>
      <c r="KZR516" s="336"/>
      <c r="KZS516" s="336"/>
      <c r="KZT516" s="336"/>
      <c r="KZU516" s="336"/>
      <c r="KZV516" s="336"/>
      <c r="KZW516" s="336"/>
      <c r="KZX516" s="336"/>
      <c r="KZY516" s="336"/>
      <c r="KZZ516" s="336"/>
      <c r="LAA516" s="336"/>
      <c r="LAB516" s="336"/>
      <c r="LAC516" s="336"/>
      <c r="LAD516" s="336"/>
      <c r="LAE516" s="336"/>
      <c r="LAF516" s="336"/>
      <c r="LAG516" s="336"/>
      <c r="LAH516" s="336"/>
      <c r="LAI516" s="336"/>
      <c r="LAJ516" s="336"/>
      <c r="LAK516" s="336"/>
      <c r="LAL516" s="336"/>
      <c r="LAM516" s="336"/>
      <c r="LAN516" s="336"/>
      <c r="LAO516" s="336"/>
      <c r="LAP516" s="336"/>
      <c r="LAQ516" s="336"/>
      <c r="LAR516" s="336"/>
      <c r="LAS516" s="336"/>
      <c r="LAT516" s="336"/>
      <c r="LAU516" s="336"/>
      <c r="LAV516" s="336"/>
      <c r="LAW516" s="336"/>
      <c r="LAX516" s="336"/>
      <c r="LAY516" s="336"/>
      <c r="LAZ516" s="336"/>
      <c r="LBA516" s="336"/>
      <c r="LBB516" s="336"/>
      <c r="LBC516" s="336"/>
      <c r="LBD516" s="336"/>
      <c r="LBE516" s="336"/>
      <c r="LBF516" s="336"/>
      <c r="LBG516" s="336"/>
      <c r="LBH516" s="336"/>
      <c r="LBI516" s="336"/>
      <c r="LBJ516" s="336"/>
      <c r="LBK516" s="336"/>
      <c r="LBL516" s="336"/>
      <c r="LBM516" s="336"/>
      <c r="LBN516" s="336"/>
      <c r="LBO516" s="336"/>
      <c r="LBP516" s="336"/>
      <c r="LBQ516" s="336"/>
      <c r="LBR516" s="336"/>
      <c r="LBS516" s="336"/>
      <c r="LBT516" s="336"/>
      <c r="LBU516" s="336"/>
      <c r="LBV516" s="336"/>
      <c r="LBW516" s="336"/>
      <c r="LBX516" s="336"/>
      <c r="LBY516" s="336"/>
      <c r="LBZ516" s="336"/>
      <c r="LCA516" s="336"/>
      <c r="LCB516" s="336"/>
      <c r="LCC516" s="336"/>
      <c r="LCD516" s="336"/>
      <c r="LCE516" s="336"/>
      <c r="LCF516" s="336"/>
      <c r="LCG516" s="336"/>
      <c r="LCH516" s="336"/>
      <c r="LCI516" s="336"/>
      <c r="LCJ516" s="336"/>
      <c r="LCK516" s="336"/>
      <c r="LCL516" s="336"/>
      <c r="LCM516" s="336"/>
      <c r="LCN516" s="336"/>
      <c r="LCO516" s="336"/>
      <c r="LCP516" s="336"/>
      <c r="LCQ516" s="336"/>
      <c r="LCR516" s="336"/>
      <c r="LCS516" s="336"/>
      <c r="LCT516" s="336"/>
      <c r="LCU516" s="336"/>
      <c r="LCV516" s="336"/>
      <c r="LCW516" s="336"/>
      <c r="LCX516" s="336"/>
      <c r="LCY516" s="336"/>
      <c r="LCZ516" s="336"/>
      <c r="LDA516" s="336"/>
      <c r="LDB516" s="336"/>
      <c r="LDC516" s="336"/>
      <c r="LDD516" s="336"/>
      <c r="LDE516" s="336"/>
      <c r="LDF516" s="336"/>
      <c r="LDG516" s="336"/>
      <c r="LDH516" s="336"/>
      <c r="LDI516" s="336"/>
      <c r="LDJ516" s="336"/>
      <c r="LDK516" s="336"/>
      <c r="LDL516" s="336"/>
      <c r="LDM516" s="336"/>
      <c r="LDN516" s="336"/>
      <c r="LDO516" s="336"/>
      <c r="LDP516" s="336"/>
      <c r="LDQ516" s="336"/>
      <c r="LDR516" s="336"/>
      <c r="LDS516" s="336"/>
      <c r="LDT516" s="336"/>
      <c r="LDU516" s="336"/>
      <c r="LDV516" s="336"/>
      <c r="LDW516" s="336"/>
      <c r="LDX516" s="336"/>
      <c r="LDY516" s="336"/>
      <c r="LDZ516" s="336"/>
      <c r="LEA516" s="336"/>
      <c r="LEB516" s="336"/>
      <c r="LEC516" s="336"/>
      <c r="LED516" s="336"/>
      <c r="LEE516" s="336"/>
      <c r="LEF516" s="336"/>
      <c r="LEG516" s="336"/>
      <c r="LEH516" s="336"/>
      <c r="LEI516" s="336"/>
      <c r="LEJ516" s="336"/>
      <c r="LEK516" s="336"/>
      <c r="LEL516" s="336"/>
      <c r="LEM516" s="336"/>
      <c r="LEN516" s="336"/>
      <c r="LEO516" s="336"/>
      <c r="LEP516" s="336"/>
      <c r="LEQ516" s="336"/>
      <c r="LER516" s="336"/>
      <c r="LES516" s="336"/>
      <c r="LET516" s="336"/>
      <c r="LEU516" s="336"/>
      <c r="LEV516" s="336"/>
      <c r="LEW516" s="336"/>
      <c r="LEX516" s="336"/>
      <c r="LEY516" s="336"/>
      <c r="LEZ516" s="336"/>
      <c r="LFA516" s="336"/>
      <c r="LFB516" s="336"/>
      <c r="LFC516" s="336"/>
      <c r="LFD516" s="336"/>
      <c r="LFE516" s="336"/>
      <c r="LFF516" s="336"/>
      <c r="LFG516" s="336"/>
      <c r="LFH516" s="336"/>
      <c r="LFI516" s="336"/>
      <c r="LFJ516" s="336"/>
      <c r="LFK516" s="336"/>
      <c r="LFL516" s="336"/>
      <c r="LFM516" s="336"/>
      <c r="LFN516" s="336"/>
      <c r="LFO516" s="336"/>
      <c r="LFP516" s="336"/>
      <c r="LFQ516" s="336"/>
      <c r="LFR516" s="336"/>
      <c r="LFS516" s="336"/>
      <c r="LFT516" s="336"/>
      <c r="LFU516" s="336"/>
      <c r="LFV516" s="336"/>
      <c r="LFW516" s="336"/>
      <c r="LFX516" s="336"/>
      <c r="LFY516" s="336"/>
      <c r="LFZ516" s="336"/>
      <c r="LGA516" s="336"/>
      <c r="LGB516" s="336"/>
      <c r="LGC516" s="336"/>
      <c r="LGD516" s="336"/>
      <c r="LGE516" s="336"/>
      <c r="LGF516" s="336"/>
      <c r="LGG516" s="336"/>
      <c r="LGH516" s="336"/>
      <c r="LGI516" s="336"/>
      <c r="LGJ516" s="336"/>
      <c r="LGK516" s="336"/>
      <c r="LGL516" s="336"/>
      <c r="LGM516" s="336"/>
      <c r="LGN516" s="336"/>
      <c r="LGO516" s="336"/>
      <c r="LGP516" s="336"/>
      <c r="LGQ516" s="336"/>
      <c r="LGR516" s="336"/>
      <c r="LGS516" s="336"/>
      <c r="LGT516" s="336"/>
      <c r="LGU516" s="336"/>
      <c r="LGV516" s="336"/>
      <c r="LGW516" s="336"/>
      <c r="LGX516" s="336"/>
      <c r="LGY516" s="336"/>
      <c r="LGZ516" s="336"/>
      <c r="LHA516" s="336"/>
      <c r="LHB516" s="336"/>
      <c r="LHC516" s="336"/>
      <c r="LHD516" s="336"/>
      <c r="LHE516" s="336"/>
      <c r="LHF516" s="336"/>
      <c r="LHG516" s="336"/>
      <c r="LHH516" s="336"/>
      <c r="LHI516" s="336"/>
      <c r="LHJ516" s="336"/>
      <c r="LHK516" s="336"/>
      <c r="LHL516" s="336"/>
      <c r="LHM516" s="336"/>
      <c r="LHN516" s="336"/>
      <c r="LHO516" s="336"/>
      <c r="LHP516" s="336"/>
      <c r="LHQ516" s="336"/>
      <c r="LHR516" s="336"/>
      <c r="LHS516" s="336"/>
      <c r="LHT516" s="336"/>
      <c r="LHU516" s="336"/>
      <c r="LHV516" s="336"/>
      <c r="LHW516" s="336"/>
      <c r="LHX516" s="336"/>
      <c r="LHY516" s="336"/>
      <c r="LHZ516" s="336"/>
      <c r="LIA516" s="336"/>
      <c r="LIB516" s="336"/>
      <c r="LIC516" s="336"/>
      <c r="LID516" s="336"/>
      <c r="LIE516" s="336"/>
      <c r="LIF516" s="336"/>
      <c r="LIG516" s="336"/>
      <c r="LIH516" s="336"/>
      <c r="LII516" s="336"/>
      <c r="LIJ516" s="336"/>
      <c r="LIK516" s="336"/>
      <c r="LIL516" s="336"/>
      <c r="LIM516" s="336"/>
      <c r="LIN516" s="336"/>
      <c r="LIO516" s="336"/>
      <c r="LIP516" s="336"/>
      <c r="LIQ516" s="336"/>
      <c r="LIR516" s="336"/>
      <c r="LIS516" s="336"/>
      <c r="LIT516" s="336"/>
      <c r="LIU516" s="336"/>
      <c r="LIV516" s="336"/>
      <c r="LIW516" s="336"/>
      <c r="LIX516" s="336"/>
      <c r="LIY516" s="336"/>
      <c r="LIZ516" s="336"/>
      <c r="LJA516" s="336"/>
      <c r="LJB516" s="336"/>
      <c r="LJC516" s="336"/>
      <c r="LJD516" s="336"/>
      <c r="LJE516" s="336"/>
      <c r="LJF516" s="336"/>
      <c r="LJG516" s="336"/>
      <c r="LJH516" s="336"/>
      <c r="LJI516" s="336"/>
      <c r="LJJ516" s="336"/>
      <c r="LJK516" s="336"/>
      <c r="LJL516" s="336"/>
      <c r="LJM516" s="336"/>
      <c r="LJN516" s="336"/>
      <c r="LJO516" s="336"/>
      <c r="LJP516" s="336"/>
      <c r="LJQ516" s="336"/>
      <c r="LJR516" s="336"/>
      <c r="LJS516" s="336"/>
      <c r="LJT516" s="336"/>
      <c r="LJU516" s="336"/>
      <c r="LJV516" s="336"/>
      <c r="LJW516" s="336"/>
      <c r="LJX516" s="336"/>
      <c r="LJY516" s="336"/>
      <c r="LJZ516" s="336"/>
      <c r="LKA516" s="336"/>
      <c r="LKB516" s="336"/>
      <c r="LKC516" s="336"/>
      <c r="LKD516" s="336"/>
      <c r="LKE516" s="336"/>
      <c r="LKF516" s="336"/>
      <c r="LKG516" s="336"/>
      <c r="LKH516" s="336"/>
      <c r="LKI516" s="336"/>
      <c r="LKJ516" s="336"/>
      <c r="LKK516" s="336"/>
      <c r="LKL516" s="336"/>
      <c r="LKM516" s="336"/>
      <c r="LKN516" s="336"/>
      <c r="LKO516" s="336"/>
      <c r="LKP516" s="336"/>
      <c r="LKQ516" s="336"/>
      <c r="LKR516" s="336"/>
      <c r="LKS516" s="336"/>
      <c r="LKT516" s="336"/>
      <c r="LKU516" s="336"/>
      <c r="LKV516" s="336"/>
      <c r="LKW516" s="336"/>
      <c r="LKX516" s="336"/>
      <c r="LKY516" s="336"/>
      <c r="LKZ516" s="336"/>
      <c r="LLA516" s="336"/>
      <c r="LLB516" s="336"/>
      <c r="LLC516" s="336"/>
      <c r="LLD516" s="336"/>
      <c r="LLE516" s="336"/>
      <c r="LLF516" s="336"/>
      <c r="LLG516" s="336"/>
      <c r="LLH516" s="336"/>
      <c r="LLI516" s="336"/>
      <c r="LLJ516" s="336"/>
      <c r="LLK516" s="336"/>
      <c r="LLL516" s="336"/>
      <c r="LLM516" s="336"/>
      <c r="LLN516" s="336"/>
      <c r="LLO516" s="336"/>
      <c r="LLP516" s="336"/>
      <c r="LLQ516" s="336"/>
      <c r="LLR516" s="336"/>
      <c r="LLS516" s="336"/>
      <c r="LLT516" s="336"/>
      <c r="LLU516" s="336"/>
      <c r="LLV516" s="336"/>
      <c r="LLW516" s="336"/>
      <c r="LLX516" s="336"/>
      <c r="LLY516" s="336"/>
      <c r="LLZ516" s="336"/>
      <c r="LMA516" s="336"/>
      <c r="LMB516" s="336"/>
      <c r="LMC516" s="336"/>
      <c r="LMD516" s="336"/>
      <c r="LME516" s="336"/>
      <c r="LMF516" s="336"/>
      <c r="LMG516" s="336"/>
      <c r="LMH516" s="336"/>
      <c r="LMI516" s="336"/>
      <c r="LMJ516" s="336"/>
      <c r="LMK516" s="336"/>
      <c r="LML516" s="336"/>
      <c r="LMM516" s="336"/>
      <c r="LMN516" s="336"/>
      <c r="LMO516" s="336"/>
      <c r="LMP516" s="336"/>
      <c r="LMQ516" s="336"/>
      <c r="LMR516" s="336"/>
      <c r="LMS516" s="336"/>
      <c r="LMT516" s="336"/>
      <c r="LMU516" s="336"/>
      <c r="LMV516" s="336"/>
      <c r="LMW516" s="336"/>
      <c r="LMX516" s="336"/>
      <c r="LMY516" s="336"/>
      <c r="LMZ516" s="336"/>
      <c r="LNA516" s="336"/>
      <c r="LNB516" s="336"/>
      <c r="LNC516" s="336"/>
      <c r="LND516" s="336"/>
      <c r="LNE516" s="336"/>
      <c r="LNF516" s="336"/>
      <c r="LNG516" s="336"/>
      <c r="LNH516" s="336"/>
      <c r="LNI516" s="336"/>
      <c r="LNJ516" s="336"/>
      <c r="LNK516" s="336"/>
      <c r="LNL516" s="336"/>
      <c r="LNM516" s="336"/>
      <c r="LNN516" s="336"/>
      <c r="LNO516" s="336"/>
      <c r="LNP516" s="336"/>
      <c r="LNQ516" s="336"/>
      <c r="LNR516" s="336"/>
      <c r="LNS516" s="336"/>
      <c r="LNT516" s="336"/>
      <c r="LNU516" s="336"/>
      <c r="LNV516" s="336"/>
      <c r="LNW516" s="336"/>
      <c r="LNX516" s="336"/>
      <c r="LNY516" s="336"/>
      <c r="LNZ516" s="336"/>
      <c r="LOA516" s="336"/>
      <c r="LOB516" s="336"/>
      <c r="LOC516" s="336"/>
      <c r="LOD516" s="336"/>
      <c r="LOE516" s="336"/>
      <c r="LOF516" s="336"/>
      <c r="LOG516" s="336"/>
      <c r="LOH516" s="336"/>
      <c r="LOI516" s="336"/>
      <c r="LOJ516" s="336"/>
      <c r="LOK516" s="336"/>
      <c r="LOL516" s="336"/>
      <c r="LOM516" s="336"/>
      <c r="LON516" s="336"/>
      <c r="LOO516" s="336"/>
      <c r="LOP516" s="336"/>
      <c r="LOQ516" s="336"/>
      <c r="LOR516" s="336"/>
      <c r="LOS516" s="336"/>
      <c r="LOT516" s="336"/>
      <c r="LOU516" s="336"/>
      <c r="LOV516" s="336"/>
      <c r="LOW516" s="336"/>
      <c r="LOX516" s="336"/>
      <c r="LOY516" s="336"/>
      <c r="LOZ516" s="336"/>
      <c r="LPA516" s="336"/>
      <c r="LPB516" s="336"/>
      <c r="LPC516" s="336"/>
      <c r="LPD516" s="336"/>
      <c r="LPE516" s="336"/>
      <c r="LPF516" s="336"/>
      <c r="LPG516" s="336"/>
      <c r="LPH516" s="336"/>
      <c r="LPI516" s="336"/>
      <c r="LPJ516" s="336"/>
      <c r="LPK516" s="336"/>
      <c r="LPL516" s="336"/>
      <c r="LPM516" s="336"/>
      <c r="LPN516" s="336"/>
      <c r="LPO516" s="336"/>
      <c r="LPP516" s="336"/>
      <c r="LPQ516" s="336"/>
      <c r="LPR516" s="336"/>
      <c r="LPS516" s="336"/>
      <c r="LPT516" s="336"/>
      <c r="LPU516" s="336"/>
      <c r="LPV516" s="336"/>
      <c r="LPW516" s="336"/>
      <c r="LPX516" s="336"/>
      <c r="LPY516" s="336"/>
      <c r="LPZ516" s="336"/>
      <c r="LQA516" s="336"/>
      <c r="LQB516" s="336"/>
      <c r="LQC516" s="336"/>
      <c r="LQD516" s="336"/>
      <c r="LQE516" s="336"/>
      <c r="LQF516" s="336"/>
      <c r="LQG516" s="336"/>
      <c r="LQH516" s="336"/>
      <c r="LQI516" s="336"/>
      <c r="LQJ516" s="336"/>
      <c r="LQK516" s="336"/>
      <c r="LQL516" s="336"/>
      <c r="LQM516" s="336"/>
      <c r="LQN516" s="336"/>
      <c r="LQO516" s="336"/>
      <c r="LQP516" s="336"/>
      <c r="LQQ516" s="336"/>
      <c r="LQR516" s="336"/>
      <c r="LQS516" s="336"/>
      <c r="LQT516" s="336"/>
      <c r="LQU516" s="336"/>
      <c r="LQV516" s="336"/>
      <c r="LQW516" s="336"/>
      <c r="LQX516" s="336"/>
      <c r="LQY516" s="336"/>
      <c r="LQZ516" s="336"/>
      <c r="LRA516" s="336"/>
      <c r="LRB516" s="336"/>
      <c r="LRC516" s="336"/>
      <c r="LRD516" s="336"/>
      <c r="LRE516" s="336"/>
      <c r="LRF516" s="336"/>
      <c r="LRG516" s="336"/>
      <c r="LRH516" s="336"/>
      <c r="LRI516" s="336"/>
      <c r="LRJ516" s="336"/>
      <c r="LRK516" s="336"/>
      <c r="LRL516" s="336"/>
      <c r="LRM516" s="336"/>
      <c r="LRN516" s="336"/>
      <c r="LRO516" s="336"/>
      <c r="LRP516" s="336"/>
      <c r="LRQ516" s="336"/>
      <c r="LRR516" s="336"/>
      <c r="LRS516" s="336"/>
      <c r="LRT516" s="336"/>
      <c r="LRU516" s="336"/>
      <c r="LRV516" s="336"/>
      <c r="LRW516" s="336"/>
      <c r="LRX516" s="336"/>
      <c r="LRY516" s="336"/>
      <c r="LRZ516" s="336"/>
      <c r="LSA516" s="336"/>
      <c r="LSB516" s="336"/>
      <c r="LSC516" s="336"/>
      <c r="LSD516" s="336"/>
      <c r="LSE516" s="336"/>
      <c r="LSF516" s="336"/>
      <c r="LSG516" s="336"/>
      <c r="LSH516" s="336"/>
      <c r="LSI516" s="336"/>
      <c r="LSJ516" s="336"/>
      <c r="LSK516" s="336"/>
      <c r="LSL516" s="336"/>
      <c r="LSM516" s="336"/>
      <c r="LSN516" s="336"/>
      <c r="LSO516" s="336"/>
      <c r="LSP516" s="336"/>
      <c r="LSQ516" s="336"/>
      <c r="LSR516" s="336"/>
      <c r="LSS516" s="336"/>
      <c r="LST516" s="336"/>
      <c r="LSU516" s="336"/>
      <c r="LSV516" s="336"/>
      <c r="LSW516" s="336"/>
      <c r="LSX516" s="336"/>
      <c r="LSY516" s="336"/>
      <c r="LSZ516" s="336"/>
      <c r="LTA516" s="336"/>
      <c r="LTB516" s="336"/>
      <c r="LTC516" s="336"/>
      <c r="LTD516" s="336"/>
      <c r="LTE516" s="336"/>
      <c r="LTF516" s="336"/>
      <c r="LTG516" s="336"/>
      <c r="LTH516" s="336"/>
      <c r="LTI516" s="336"/>
      <c r="LTJ516" s="336"/>
      <c r="LTK516" s="336"/>
      <c r="LTL516" s="336"/>
      <c r="LTM516" s="336"/>
      <c r="LTN516" s="336"/>
      <c r="LTO516" s="336"/>
      <c r="LTP516" s="336"/>
      <c r="LTQ516" s="336"/>
      <c r="LTR516" s="336"/>
      <c r="LTS516" s="336"/>
      <c r="LTT516" s="336"/>
      <c r="LTU516" s="336"/>
      <c r="LTV516" s="336"/>
      <c r="LTW516" s="336"/>
      <c r="LTX516" s="336"/>
      <c r="LTY516" s="336"/>
      <c r="LTZ516" s="336"/>
      <c r="LUA516" s="336"/>
      <c r="LUB516" s="336"/>
      <c r="LUC516" s="336"/>
      <c r="LUD516" s="336"/>
      <c r="LUE516" s="336"/>
      <c r="LUF516" s="336"/>
      <c r="LUG516" s="336"/>
      <c r="LUH516" s="336"/>
      <c r="LUI516" s="336"/>
      <c r="LUJ516" s="336"/>
      <c r="LUK516" s="336"/>
      <c r="LUL516" s="336"/>
      <c r="LUM516" s="336"/>
      <c r="LUN516" s="336"/>
      <c r="LUO516" s="336"/>
      <c r="LUP516" s="336"/>
      <c r="LUQ516" s="336"/>
      <c r="LUR516" s="336"/>
      <c r="LUS516" s="336"/>
      <c r="LUT516" s="336"/>
      <c r="LUU516" s="336"/>
      <c r="LUV516" s="336"/>
      <c r="LUW516" s="336"/>
      <c r="LUX516" s="336"/>
      <c r="LUY516" s="336"/>
      <c r="LUZ516" s="336"/>
      <c r="LVA516" s="336"/>
      <c r="LVB516" s="336"/>
      <c r="LVC516" s="336"/>
      <c r="LVD516" s="336"/>
      <c r="LVE516" s="336"/>
      <c r="LVF516" s="336"/>
      <c r="LVG516" s="336"/>
      <c r="LVH516" s="336"/>
      <c r="LVI516" s="336"/>
      <c r="LVJ516" s="336"/>
      <c r="LVK516" s="336"/>
      <c r="LVL516" s="336"/>
      <c r="LVM516" s="336"/>
      <c r="LVN516" s="336"/>
      <c r="LVO516" s="336"/>
      <c r="LVP516" s="336"/>
      <c r="LVQ516" s="336"/>
      <c r="LVR516" s="336"/>
      <c r="LVS516" s="336"/>
      <c r="LVT516" s="336"/>
      <c r="LVU516" s="336"/>
      <c r="LVV516" s="336"/>
      <c r="LVW516" s="336"/>
      <c r="LVX516" s="336"/>
      <c r="LVY516" s="336"/>
      <c r="LVZ516" s="336"/>
      <c r="LWA516" s="336"/>
      <c r="LWB516" s="336"/>
      <c r="LWC516" s="336"/>
      <c r="LWD516" s="336"/>
      <c r="LWE516" s="336"/>
      <c r="LWF516" s="336"/>
      <c r="LWG516" s="336"/>
      <c r="LWH516" s="336"/>
      <c r="LWI516" s="336"/>
      <c r="LWJ516" s="336"/>
      <c r="LWK516" s="336"/>
      <c r="LWL516" s="336"/>
      <c r="LWM516" s="336"/>
      <c r="LWN516" s="336"/>
      <c r="LWO516" s="336"/>
      <c r="LWP516" s="336"/>
      <c r="LWQ516" s="336"/>
      <c r="LWR516" s="336"/>
      <c r="LWS516" s="336"/>
      <c r="LWT516" s="336"/>
      <c r="LWU516" s="336"/>
      <c r="LWV516" s="336"/>
      <c r="LWW516" s="336"/>
      <c r="LWX516" s="336"/>
      <c r="LWY516" s="336"/>
      <c r="LWZ516" s="336"/>
      <c r="LXA516" s="336"/>
      <c r="LXB516" s="336"/>
      <c r="LXC516" s="336"/>
      <c r="LXD516" s="336"/>
      <c r="LXE516" s="336"/>
      <c r="LXF516" s="336"/>
      <c r="LXG516" s="336"/>
      <c r="LXH516" s="336"/>
      <c r="LXI516" s="336"/>
      <c r="LXJ516" s="336"/>
      <c r="LXK516" s="336"/>
      <c r="LXL516" s="336"/>
      <c r="LXM516" s="336"/>
      <c r="LXN516" s="336"/>
      <c r="LXO516" s="336"/>
      <c r="LXP516" s="336"/>
      <c r="LXQ516" s="336"/>
      <c r="LXR516" s="336"/>
      <c r="LXS516" s="336"/>
      <c r="LXT516" s="336"/>
      <c r="LXU516" s="336"/>
      <c r="LXV516" s="336"/>
      <c r="LXW516" s="336"/>
      <c r="LXX516" s="336"/>
      <c r="LXY516" s="336"/>
      <c r="LXZ516" s="336"/>
      <c r="LYA516" s="336"/>
      <c r="LYB516" s="336"/>
      <c r="LYC516" s="336"/>
      <c r="LYD516" s="336"/>
      <c r="LYE516" s="336"/>
      <c r="LYF516" s="336"/>
      <c r="LYG516" s="336"/>
      <c r="LYH516" s="336"/>
      <c r="LYI516" s="336"/>
      <c r="LYJ516" s="336"/>
      <c r="LYK516" s="336"/>
      <c r="LYL516" s="336"/>
      <c r="LYM516" s="336"/>
      <c r="LYN516" s="336"/>
      <c r="LYO516" s="336"/>
      <c r="LYP516" s="336"/>
      <c r="LYQ516" s="336"/>
      <c r="LYR516" s="336"/>
      <c r="LYS516" s="336"/>
      <c r="LYT516" s="336"/>
      <c r="LYU516" s="336"/>
      <c r="LYV516" s="336"/>
      <c r="LYW516" s="336"/>
      <c r="LYX516" s="336"/>
      <c r="LYY516" s="336"/>
      <c r="LYZ516" s="336"/>
      <c r="LZA516" s="336"/>
      <c r="LZB516" s="336"/>
      <c r="LZC516" s="336"/>
      <c r="LZD516" s="336"/>
      <c r="LZE516" s="336"/>
      <c r="LZF516" s="336"/>
      <c r="LZG516" s="336"/>
      <c r="LZH516" s="336"/>
      <c r="LZI516" s="336"/>
      <c r="LZJ516" s="336"/>
      <c r="LZK516" s="336"/>
      <c r="LZL516" s="336"/>
      <c r="LZM516" s="336"/>
      <c r="LZN516" s="336"/>
      <c r="LZO516" s="336"/>
      <c r="LZP516" s="336"/>
      <c r="LZQ516" s="336"/>
      <c r="LZR516" s="336"/>
      <c r="LZS516" s="336"/>
      <c r="LZT516" s="336"/>
      <c r="LZU516" s="336"/>
      <c r="LZV516" s="336"/>
      <c r="LZW516" s="336"/>
      <c r="LZX516" s="336"/>
      <c r="LZY516" s="336"/>
      <c r="LZZ516" s="336"/>
      <c r="MAA516" s="336"/>
      <c r="MAB516" s="336"/>
      <c r="MAC516" s="336"/>
      <c r="MAD516" s="336"/>
      <c r="MAE516" s="336"/>
      <c r="MAF516" s="336"/>
      <c r="MAG516" s="336"/>
      <c r="MAH516" s="336"/>
      <c r="MAI516" s="336"/>
      <c r="MAJ516" s="336"/>
      <c r="MAK516" s="336"/>
      <c r="MAL516" s="336"/>
      <c r="MAM516" s="336"/>
      <c r="MAN516" s="336"/>
      <c r="MAO516" s="336"/>
      <c r="MAP516" s="336"/>
      <c r="MAQ516" s="336"/>
      <c r="MAR516" s="336"/>
      <c r="MAS516" s="336"/>
      <c r="MAT516" s="336"/>
      <c r="MAU516" s="336"/>
      <c r="MAV516" s="336"/>
      <c r="MAW516" s="336"/>
      <c r="MAX516" s="336"/>
      <c r="MAY516" s="336"/>
      <c r="MAZ516" s="336"/>
      <c r="MBA516" s="336"/>
      <c r="MBB516" s="336"/>
      <c r="MBC516" s="336"/>
      <c r="MBD516" s="336"/>
      <c r="MBE516" s="336"/>
      <c r="MBF516" s="336"/>
      <c r="MBG516" s="336"/>
      <c r="MBH516" s="336"/>
      <c r="MBI516" s="336"/>
      <c r="MBJ516" s="336"/>
      <c r="MBK516" s="336"/>
      <c r="MBL516" s="336"/>
      <c r="MBM516" s="336"/>
      <c r="MBN516" s="336"/>
      <c r="MBO516" s="336"/>
      <c r="MBP516" s="336"/>
      <c r="MBQ516" s="336"/>
      <c r="MBR516" s="336"/>
      <c r="MBS516" s="336"/>
      <c r="MBT516" s="336"/>
      <c r="MBU516" s="336"/>
      <c r="MBV516" s="336"/>
      <c r="MBW516" s="336"/>
      <c r="MBX516" s="336"/>
      <c r="MBY516" s="336"/>
      <c r="MBZ516" s="336"/>
      <c r="MCA516" s="336"/>
      <c r="MCB516" s="336"/>
      <c r="MCC516" s="336"/>
      <c r="MCD516" s="336"/>
      <c r="MCE516" s="336"/>
      <c r="MCF516" s="336"/>
      <c r="MCG516" s="336"/>
      <c r="MCH516" s="336"/>
      <c r="MCI516" s="336"/>
      <c r="MCJ516" s="336"/>
      <c r="MCK516" s="336"/>
      <c r="MCL516" s="336"/>
      <c r="MCM516" s="336"/>
      <c r="MCN516" s="336"/>
      <c r="MCO516" s="336"/>
      <c r="MCP516" s="336"/>
      <c r="MCQ516" s="336"/>
      <c r="MCR516" s="336"/>
      <c r="MCS516" s="336"/>
      <c r="MCT516" s="336"/>
      <c r="MCU516" s="336"/>
      <c r="MCV516" s="336"/>
      <c r="MCW516" s="336"/>
      <c r="MCX516" s="336"/>
      <c r="MCY516" s="336"/>
      <c r="MCZ516" s="336"/>
      <c r="MDA516" s="336"/>
      <c r="MDB516" s="336"/>
      <c r="MDC516" s="336"/>
      <c r="MDD516" s="336"/>
      <c r="MDE516" s="336"/>
      <c r="MDF516" s="336"/>
      <c r="MDG516" s="336"/>
      <c r="MDH516" s="336"/>
      <c r="MDI516" s="336"/>
      <c r="MDJ516" s="336"/>
      <c r="MDK516" s="336"/>
      <c r="MDL516" s="336"/>
      <c r="MDM516" s="336"/>
      <c r="MDN516" s="336"/>
      <c r="MDO516" s="336"/>
      <c r="MDP516" s="336"/>
      <c r="MDQ516" s="336"/>
      <c r="MDR516" s="336"/>
      <c r="MDS516" s="336"/>
      <c r="MDT516" s="336"/>
      <c r="MDU516" s="336"/>
      <c r="MDV516" s="336"/>
      <c r="MDW516" s="336"/>
      <c r="MDX516" s="336"/>
      <c r="MDY516" s="336"/>
      <c r="MDZ516" s="336"/>
      <c r="MEA516" s="336"/>
      <c r="MEB516" s="336"/>
      <c r="MEC516" s="336"/>
      <c r="MED516" s="336"/>
      <c r="MEE516" s="336"/>
      <c r="MEF516" s="336"/>
      <c r="MEG516" s="336"/>
      <c r="MEH516" s="336"/>
      <c r="MEI516" s="336"/>
      <c r="MEJ516" s="336"/>
      <c r="MEK516" s="336"/>
      <c r="MEL516" s="336"/>
      <c r="MEM516" s="336"/>
      <c r="MEN516" s="336"/>
      <c r="MEO516" s="336"/>
      <c r="MEP516" s="336"/>
      <c r="MEQ516" s="336"/>
      <c r="MER516" s="336"/>
      <c r="MES516" s="336"/>
      <c r="MET516" s="336"/>
      <c r="MEU516" s="336"/>
      <c r="MEV516" s="336"/>
      <c r="MEW516" s="336"/>
      <c r="MEX516" s="336"/>
      <c r="MEY516" s="336"/>
      <c r="MEZ516" s="336"/>
      <c r="MFA516" s="336"/>
      <c r="MFB516" s="336"/>
      <c r="MFC516" s="336"/>
      <c r="MFD516" s="336"/>
      <c r="MFE516" s="336"/>
      <c r="MFF516" s="336"/>
      <c r="MFG516" s="336"/>
      <c r="MFH516" s="336"/>
      <c r="MFI516" s="336"/>
      <c r="MFJ516" s="336"/>
      <c r="MFK516" s="336"/>
      <c r="MFL516" s="336"/>
      <c r="MFM516" s="336"/>
      <c r="MFN516" s="336"/>
      <c r="MFO516" s="336"/>
      <c r="MFP516" s="336"/>
      <c r="MFQ516" s="336"/>
      <c r="MFR516" s="336"/>
      <c r="MFS516" s="336"/>
      <c r="MFT516" s="336"/>
      <c r="MFU516" s="336"/>
      <c r="MFV516" s="336"/>
      <c r="MFW516" s="336"/>
      <c r="MFX516" s="336"/>
      <c r="MFY516" s="336"/>
      <c r="MFZ516" s="336"/>
      <c r="MGA516" s="336"/>
      <c r="MGB516" s="336"/>
      <c r="MGC516" s="336"/>
      <c r="MGD516" s="336"/>
      <c r="MGE516" s="336"/>
      <c r="MGF516" s="336"/>
      <c r="MGG516" s="336"/>
      <c r="MGH516" s="336"/>
      <c r="MGI516" s="336"/>
      <c r="MGJ516" s="336"/>
      <c r="MGK516" s="336"/>
      <c r="MGL516" s="336"/>
      <c r="MGM516" s="336"/>
      <c r="MGN516" s="336"/>
      <c r="MGO516" s="336"/>
      <c r="MGP516" s="336"/>
      <c r="MGQ516" s="336"/>
      <c r="MGR516" s="336"/>
      <c r="MGS516" s="336"/>
      <c r="MGT516" s="336"/>
      <c r="MGU516" s="336"/>
      <c r="MGV516" s="336"/>
      <c r="MGW516" s="336"/>
      <c r="MGX516" s="336"/>
      <c r="MGY516" s="336"/>
      <c r="MGZ516" s="336"/>
      <c r="MHA516" s="336"/>
      <c r="MHB516" s="336"/>
      <c r="MHC516" s="336"/>
      <c r="MHD516" s="336"/>
      <c r="MHE516" s="336"/>
      <c r="MHF516" s="336"/>
      <c r="MHG516" s="336"/>
      <c r="MHH516" s="336"/>
      <c r="MHI516" s="336"/>
      <c r="MHJ516" s="336"/>
      <c r="MHK516" s="336"/>
      <c r="MHL516" s="336"/>
      <c r="MHM516" s="336"/>
      <c r="MHN516" s="336"/>
      <c r="MHO516" s="336"/>
      <c r="MHP516" s="336"/>
      <c r="MHQ516" s="336"/>
      <c r="MHR516" s="336"/>
      <c r="MHS516" s="336"/>
      <c r="MHT516" s="336"/>
      <c r="MHU516" s="336"/>
      <c r="MHV516" s="336"/>
      <c r="MHW516" s="336"/>
      <c r="MHX516" s="336"/>
      <c r="MHY516" s="336"/>
      <c r="MHZ516" s="336"/>
      <c r="MIA516" s="336"/>
      <c r="MIB516" s="336"/>
      <c r="MIC516" s="336"/>
      <c r="MID516" s="336"/>
      <c r="MIE516" s="336"/>
      <c r="MIF516" s="336"/>
      <c r="MIG516" s="336"/>
      <c r="MIH516" s="336"/>
      <c r="MII516" s="336"/>
      <c r="MIJ516" s="336"/>
      <c r="MIK516" s="336"/>
      <c r="MIL516" s="336"/>
      <c r="MIM516" s="336"/>
      <c r="MIN516" s="336"/>
      <c r="MIO516" s="336"/>
      <c r="MIP516" s="336"/>
      <c r="MIQ516" s="336"/>
      <c r="MIR516" s="336"/>
      <c r="MIS516" s="336"/>
      <c r="MIT516" s="336"/>
      <c r="MIU516" s="336"/>
      <c r="MIV516" s="336"/>
      <c r="MIW516" s="336"/>
      <c r="MIX516" s="336"/>
      <c r="MIY516" s="336"/>
      <c r="MIZ516" s="336"/>
      <c r="MJA516" s="336"/>
      <c r="MJB516" s="336"/>
      <c r="MJC516" s="336"/>
      <c r="MJD516" s="336"/>
      <c r="MJE516" s="336"/>
      <c r="MJF516" s="336"/>
      <c r="MJG516" s="336"/>
      <c r="MJH516" s="336"/>
      <c r="MJI516" s="336"/>
      <c r="MJJ516" s="336"/>
      <c r="MJK516" s="336"/>
      <c r="MJL516" s="336"/>
      <c r="MJM516" s="336"/>
      <c r="MJN516" s="336"/>
      <c r="MJO516" s="336"/>
      <c r="MJP516" s="336"/>
      <c r="MJQ516" s="336"/>
      <c r="MJR516" s="336"/>
      <c r="MJS516" s="336"/>
      <c r="MJT516" s="336"/>
      <c r="MJU516" s="336"/>
      <c r="MJV516" s="336"/>
      <c r="MJW516" s="336"/>
      <c r="MJX516" s="336"/>
      <c r="MJY516" s="336"/>
      <c r="MJZ516" s="336"/>
      <c r="MKA516" s="336"/>
      <c r="MKB516" s="336"/>
      <c r="MKC516" s="336"/>
      <c r="MKD516" s="336"/>
      <c r="MKE516" s="336"/>
      <c r="MKF516" s="336"/>
      <c r="MKG516" s="336"/>
      <c r="MKH516" s="336"/>
      <c r="MKI516" s="336"/>
      <c r="MKJ516" s="336"/>
      <c r="MKK516" s="336"/>
      <c r="MKL516" s="336"/>
      <c r="MKM516" s="336"/>
      <c r="MKN516" s="336"/>
      <c r="MKO516" s="336"/>
      <c r="MKP516" s="336"/>
      <c r="MKQ516" s="336"/>
      <c r="MKR516" s="336"/>
      <c r="MKS516" s="336"/>
      <c r="MKT516" s="336"/>
      <c r="MKU516" s="336"/>
      <c r="MKV516" s="336"/>
      <c r="MKW516" s="336"/>
      <c r="MKX516" s="336"/>
      <c r="MKY516" s="336"/>
      <c r="MKZ516" s="336"/>
      <c r="MLA516" s="336"/>
      <c r="MLB516" s="336"/>
      <c r="MLC516" s="336"/>
      <c r="MLD516" s="336"/>
      <c r="MLE516" s="336"/>
      <c r="MLF516" s="336"/>
      <c r="MLG516" s="336"/>
      <c r="MLH516" s="336"/>
      <c r="MLI516" s="336"/>
      <c r="MLJ516" s="336"/>
      <c r="MLK516" s="336"/>
      <c r="MLL516" s="336"/>
      <c r="MLM516" s="336"/>
      <c r="MLN516" s="336"/>
      <c r="MLO516" s="336"/>
      <c r="MLP516" s="336"/>
      <c r="MLQ516" s="336"/>
      <c r="MLR516" s="336"/>
      <c r="MLS516" s="336"/>
      <c r="MLT516" s="336"/>
      <c r="MLU516" s="336"/>
      <c r="MLV516" s="336"/>
      <c r="MLW516" s="336"/>
      <c r="MLX516" s="336"/>
      <c r="MLY516" s="336"/>
      <c r="MLZ516" s="336"/>
      <c r="MMA516" s="336"/>
      <c r="MMB516" s="336"/>
      <c r="MMC516" s="336"/>
      <c r="MMD516" s="336"/>
      <c r="MME516" s="336"/>
      <c r="MMF516" s="336"/>
      <c r="MMG516" s="336"/>
      <c r="MMH516" s="336"/>
      <c r="MMI516" s="336"/>
      <c r="MMJ516" s="336"/>
      <c r="MMK516" s="336"/>
      <c r="MML516" s="336"/>
      <c r="MMM516" s="336"/>
      <c r="MMN516" s="336"/>
      <c r="MMO516" s="336"/>
      <c r="MMP516" s="336"/>
      <c r="MMQ516" s="336"/>
      <c r="MMR516" s="336"/>
      <c r="MMS516" s="336"/>
      <c r="MMT516" s="336"/>
      <c r="MMU516" s="336"/>
      <c r="MMV516" s="336"/>
      <c r="MMW516" s="336"/>
      <c r="MMX516" s="336"/>
      <c r="MMY516" s="336"/>
      <c r="MMZ516" s="336"/>
      <c r="MNA516" s="336"/>
      <c r="MNB516" s="336"/>
      <c r="MNC516" s="336"/>
      <c r="MND516" s="336"/>
      <c r="MNE516" s="336"/>
      <c r="MNF516" s="336"/>
      <c r="MNG516" s="336"/>
      <c r="MNH516" s="336"/>
      <c r="MNI516" s="336"/>
      <c r="MNJ516" s="336"/>
      <c r="MNK516" s="336"/>
      <c r="MNL516" s="336"/>
      <c r="MNM516" s="336"/>
      <c r="MNN516" s="336"/>
      <c r="MNO516" s="336"/>
      <c r="MNP516" s="336"/>
      <c r="MNQ516" s="336"/>
      <c r="MNR516" s="336"/>
      <c r="MNS516" s="336"/>
      <c r="MNT516" s="336"/>
      <c r="MNU516" s="336"/>
      <c r="MNV516" s="336"/>
      <c r="MNW516" s="336"/>
      <c r="MNX516" s="336"/>
      <c r="MNY516" s="336"/>
      <c r="MNZ516" s="336"/>
      <c r="MOA516" s="336"/>
      <c r="MOB516" s="336"/>
      <c r="MOC516" s="336"/>
      <c r="MOD516" s="336"/>
      <c r="MOE516" s="336"/>
      <c r="MOF516" s="336"/>
      <c r="MOG516" s="336"/>
      <c r="MOH516" s="336"/>
      <c r="MOI516" s="336"/>
      <c r="MOJ516" s="336"/>
      <c r="MOK516" s="336"/>
      <c r="MOL516" s="336"/>
      <c r="MOM516" s="336"/>
      <c r="MON516" s="336"/>
      <c r="MOO516" s="336"/>
      <c r="MOP516" s="336"/>
      <c r="MOQ516" s="336"/>
      <c r="MOR516" s="336"/>
      <c r="MOS516" s="336"/>
      <c r="MOT516" s="336"/>
      <c r="MOU516" s="336"/>
      <c r="MOV516" s="336"/>
      <c r="MOW516" s="336"/>
      <c r="MOX516" s="336"/>
      <c r="MOY516" s="336"/>
      <c r="MOZ516" s="336"/>
      <c r="MPA516" s="336"/>
      <c r="MPB516" s="336"/>
      <c r="MPC516" s="336"/>
      <c r="MPD516" s="336"/>
      <c r="MPE516" s="336"/>
      <c r="MPF516" s="336"/>
      <c r="MPG516" s="336"/>
      <c r="MPH516" s="336"/>
      <c r="MPI516" s="336"/>
      <c r="MPJ516" s="336"/>
      <c r="MPK516" s="336"/>
      <c r="MPL516" s="336"/>
      <c r="MPM516" s="336"/>
      <c r="MPN516" s="336"/>
      <c r="MPO516" s="336"/>
      <c r="MPP516" s="336"/>
      <c r="MPQ516" s="336"/>
      <c r="MPR516" s="336"/>
      <c r="MPS516" s="336"/>
      <c r="MPT516" s="336"/>
      <c r="MPU516" s="336"/>
      <c r="MPV516" s="336"/>
      <c r="MPW516" s="336"/>
      <c r="MPX516" s="336"/>
      <c r="MPY516" s="336"/>
      <c r="MPZ516" s="336"/>
      <c r="MQA516" s="336"/>
      <c r="MQB516" s="336"/>
      <c r="MQC516" s="336"/>
      <c r="MQD516" s="336"/>
      <c r="MQE516" s="336"/>
      <c r="MQF516" s="336"/>
      <c r="MQG516" s="336"/>
      <c r="MQH516" s="336"/>
      <c r="MQI516" s="336"/>
      <c r="MQJ516" s="336"/>
      <c r="MQK516" s="336"/>
      <c r="MQL516" s="336"/>
      <c r="MQM516" s="336"/>
      <c r="MQN516" s="336"/>
      <c r="MQO516" s="336"/>
      <c r="MQP516" s="336"/>
      <c r="MQQ516" s="336"/>
      <c r="MQR516" s="336"/>
      <c r="MQS516" s="336"/>
      <c r="MQT516" s="336"/>
      <c r="MQU516" s="336"/>
      <c r="MQV516" s="336"/>
      <c r="MQW516" s="336"/>
      <c r="MQX516" s="336"/>
      <c r="MQY516" s="336"/>
      <c r="MQZ516" s="336"/>
      <c r="MRA516" s="336"/>
      <c r="MRB516" s="336"/>
      <c r="MRC516" s="336"/>
      <c r="MRD516" s="336"/>
      <c r="MRE516" s="336"/>
      <c r="MRF516" s="336"/>
      <c r="MRG516" s="336"/>
      <c r="MRH516" s="336"/>
      <c r="MRI516" s="336"/>
      <c r="MRJ516" s="336"/>
      <c r="MRK516" s="336"/>
      <c r="MRL516" s="336"/>
      <c r="MRM516" s="336"/>
      <c r="MRN516" s="336"/>
      <c r="MRO516" s="336"/>
      <c r="MRP516" s="336"/>
      <c r="MRQ516" s="336"/>
      <c r="MRR516" s="336"/>
      <c r="MRS516" s="336"/>
      <c r="MRT516" s="336"/>
      <c r="MRU516" s="336"/>
      <c r="MRV516" s="336"/>
      <c r="MRW516" s="336"/>
      <c r="MRX516" s="336"/>
      <c r="MRY516" s="336"/>
      <c r="MRZ516" s="336"/>
      <c r="MSA516" s="336"/>
      <c r="MSB516" s="336"/>
      <c r="MSC516" s="336"/>
      <c r="MSD516" s="336"/>
      <c r="MSE516" s="336"/>
      <c r="MSF516" s="336"/>
      <c r="MSG516" s="336"/>
      <c r="MSH516" s="336"/>
      <c r="MSI516" s="336"/>
      <c r="MSJ516" s="336"/>
      <c r="MSK516" s="336"/>
      <c r="MSL516" s="336"/>
      <c r="MSM516" s="336"/>
      <c r="MSN516" s="336"/>
      <c r="MSO516" s="336"/>
      <c r="MSP516" s="336"/>
      <c r="MSQ516" s="336"/>
      <c r="MSR516" s="336"/>
      <c r="MSS516" s="336"/>
      <c r="MST516" s="336"/>
      <c r="MSU516" s="336"/>
      <c r="MSV516" s="336"/>
      <c r="MSW516" s="336"/>
      <c r="MSX516" s="336"/>
      <c r="MSY516" s="336"/>
      <c r="MSZ516" s="336"/>
      <c r="MTA516" s="336"/>
      <c r="MTB516" s="336"/>
      <c r="MTC516" s="336"/>
      <c r="MTD516" s="336"/>
      <c r="MTE516" s="336"/>
      <c r="MTF516" s="336"/>
      <c r="MTG516" s="336"/>
      <c r="MTH516" s="336"/>
      <c r="MTI516" s="336"/>
      <c r="MTJ516" s="336"/>
      <c r="MTK516" s="336"/>
      <c r="MTL516" s="336"/>
      <c r="MTM516" s="336"/>
      <c r="MTN516" s="336"/>
      <c r="MTO516" s="336"/>
      <c r="MTP516" s="336"/>
      <c r="MTQ516" s="336"/>
      <c r="MTR516" s="336"/>
      <c r="MTS516" s="336"/>
      <c r="MTT516" s="336"/>
      <c r="MTU516" s="336"/>
      <c r="MTV516" s="336"/>
      <c r="MTW516" s="336"/>
      <c r="MTX516" s="336"/>
      <c r="MTY516" s="336"/>
      <c r="MTZ516" s="336"/>
      <c r="MUA516" s="336"/>
      <c r="MUB516" s="336"/>
      <c r="MUC516" s="336"/>
      <c r="MUD516" s="336"/>
      <c r="MUE516" s="336"/>
      <c r="MUF516" s="336"/>
      <c r="MUG516" s="336"/>
      <c r="MUH516" s="336"/>
      <c r="MUI516" s="336"/>
      <c r="MUJ516" s="336"/>
      <c r="MUK516" s="336"/>
      <c r="MUL516" s="336"/>
      <c r="MUM516" s="336"/>
      <c r="MUN516" s="336"/>
      <c r="MUO516" s="336"/>
      <c r="MUP516" s="336"/>
      <c r="MUQ516" s="336"/>
      <c r="MUR516" s="336"/>
      <c r="MUS516" s="336"/>
      <c r="MUT516" s="336"/>
      <c r="MUU516" s="336"/>
      <c r="MUV516" s="336"/>
      <c r="MUW516" s="336"/>
      <c r="MUX516" s="336"/>
      <c r="MUY516" s="336"/>
      <c r="MUZ516" s="336"/>
      <c r="MVA516" s="336"/>
      <c r="MVB516" s="336"/>
      <c r="MVC516" s="336"/>
      <c r="MVD516" s="336"/>
      <c r="MVE516" s="336"/>
      <c r="MVF516" s="336"/>
      <c r="MVG516" s="336"/>
      <c r="MVH516" s="336"/>
      <c r="MVI516" s="336"/>
      <c r="MVJ516" s="336"/>
      <c r="MVK516" s="336"/>
      <c r="MVL516" s="336"/>
      <c r="MVM516" s="336"/>
      <c r="MVN516" s="336"/>
      <c r="MVO516" s="336"/>
      <c r="MVP516" s="336"/>
      <c r="MVQ516" s="336"/>
      <c r="MVR516" s="336"/>
      <c r="MVS516" s="336"/>
      <c r="MVT516" s="336"/>
      <c r="MVU516" s="336"/>
      <c r="MVV516" s="336"/>
      <c r="MVW516" s="336"/>
      <c r="MVX516" s="336"/>
      <c r="MVY516" s="336"/>
      <c r="MVZ516" s="336"/>
      <c r="MWA516" s="336"/>
      <c r="MWB516" s="336"/>
      <c r="MWC516" s="336"/>
      <c r="MWD516" s="336"/>
      <c r="MWE516" s="336"/>
      <c r="MWF516" s="336"/>
      <c r="MWG516" s="336"/>
      <c r="MWH516" s="336"/>
      <c r="MWI516" s="336"/>
      <c r="MWJ516" s="336"/>
      <c r="MWK516" s="336"/>
      <c r="MWL516" s="336"/>
      <c r="MWM516" s="336"/>
      <c r="MWN516" s="336"/>
      <c r="MWO516" s="336"/>
      <c r="MWP516" s="336"/>
      <c r="MWQ516" s="336"/>
      <c r="MWR516" s="336"/>
      <c r="MWS516" s="336"/>
      <c r="MWT516" s="336"/>
      <c r="MWU516" s="336"/>
      <c r="MWV516" s="336"/>
      <c r="MWW516" s="336"/>
      <c r="MWX516" s="336"/>
      <c r="MWY516" s="336"/>
      <c r="MWZ516" s="336"/>
      <c r="MXA516" s="336"/>
      <c r="MXB516" s="336"/>
      <c r="MXC516" s="336"/>
      <c r="MXD516" s="336"/>
      <c r="MXE516" s="336"/>
      <c r="MXF516" s="336"/>
      <c r="MXG516" s="336"/>
      <c r="MXH516" s="336"/>
      <c r="MXI516" s="336"/>
      <c r="MXJ516" s="336"/>
      <c r="MXK516" s="336"/>
      <c r="MXL516" s="336"/>
      <c r="MXM516" s="336"/>
      <c r="MXN516" s="336"/>
      <c r="MXO516" s="336"/>
      <c r="MXP516" s="336"/>
      <c r="MXQ516" s="336"/>
      <c r="MXR516" s="336"/>
      <c r="MXS516" s="336"/>
      <c r="MXT516" s="336"/>
      <c r="MXU516" s="336"/>
      <c r="MXV516" s="336"/>
      <c r="MXW516" s="336"/>
      <c r="MXX516" s="336"/>
      <c r="MXY516" s="336"/>
      <c r="MXZ516" s="336"/>
      <c r="MYA516" s="336"/>
      <c r="MYB516" s="336"/>
      <c r="MYC516" s="336"/>
      <c r="MYD516" s="336"/>
      <c r="MYE516" s="336"/>
      <c r="MYF516" s="336"/>
      <c r="MYG516" s="336"/>
      <c r="MYH516" s="336"/>
      <c r="MYI516" s="336"/>
      <c r="MYJ516" s="336"/>
      <c r="MYK516" s="336"/>
      <c r="MYL516" s="336"/>
      <c r="MYM516" s="336"/>
      <c r="MYN516" s="336"/>
      <c r="MYO516" s="336"/>
      <c r="MYP516" s="336"/>
      <c r="MYQ516" s="336"/>
      <c r="MYR516" s="336"/>
      <c r="MYS516" s="336"/>
      <c r="MYT516" s="336"/>
      <c r="MYU516" s="336"/>
      <c r="MYV516" s="336"/>
      <c r="MYW516" s="336"/>
      <c r="MYX516" s="336"/>
      <c r="MYY516" s="336"/>
      <c r="MYZ516" s="336"/>
      <c r="MZA516" s="336"/>
      <c r="MZB516" s="336"/>
      <c r="MZC516" s="336"/>
      <c r="MZD516" s="336"/>
      <c r="MZE516" s="336"/>
      <c r="MZF516" s="336"/>
      <c r="MZG516" s="336"/>
      <c r="MZH516" s="336"/>
      <c r="MZI516" s="336"/>
      <c r="MZJ516" s="336"/>
      <c r="MZK516" s="336"/>
      <c r="MZL516" s="336"/>
      <c r="MZM516" s="336"/>
      <c r="MZN516" s="336"/>
      <c r="MZO516" s="336"/>
      <c r="MZP516" s="336"/>
      <c r="MZQ516" s="336"/>
      <c r="MZR516" s="336"/>
      <c r="MZS516" s="336"/>
      <c r="MZT516" s="336"/>
      <c r="MZU516" s="336"/>
      <c r="MZV516" s="336"/>
      <c r="MZW516" s="336"/>
      <c r="MZX516" s="336"/>
      <c r="MZY516" s="336"/>
      <c r="MZZ516" s="336"/>
      <c r="NAA516" s="336"/>
      <c r="NAB516" s="336"/>
      <c r="NAC516" s="336"/>
      <c r="NAD516" s="336"/>
      <c r="NAE516" s="336"/>
      <c r="NAF516" s="336"/>
      <c r="NAG516" s="336"/>
      <c r="NAH516" s="336"/>
      <c r="NAI516" s="336"/>
      <c r="NAJ516" s="336"/>
      <c r="NAK516" s="336"/>
      <c r="NAL516" s="336"/>
      <c r="NAM516" s="336"/>
      <c r="NAN516" s="336"/>
      <c r="NAO516" s="336"/>
      <c r="NAP516" s="336"/>
      <c r="NAQ516" s="336"/>
      <c r="NAR516" s="336"/>
      <c r="NAS516" s="336"/>
      <c r="NAT516" s="336"/>
      <c r="NAU516" s="336"/>
      <c r="NAV516" s="336"/>
      <c r="NAW516" s="336"/>
      <c r="NAX516" s="336"/>
      <c r="NAY516" s="336"/>
      <c r="NAZ516" s="336"/>
      <c r="NBA516" s="336"/>
      <c r="NBB516" s="336"/>
      <c r="NBC516" s="336"/>
      <c r="NBD516" s="336"/>
      <c r="NBE516" s="336"/>
      <c r="NBF516" s="336"/>
      <c r="NBG516" s="336"/>
      <c r="NBH516" s="336"/>
      <c r="NBI516" s="336"/>
      <c r="NBJ516" s="336"/>
      <c r="NBK516" s="336"/>
      <c r="NBL516" s="336"/>
      <c r="NBM516" s="336"/>
      <c r="NBN516" s="336"/>
      <c r="NBO516" s="336"/>
      <c r="NBP516" s="336"/>
      <c r="NBQ516" s="336"/>
      <c r="NBR516" s="336"/>
      <c r="NBS516" s="336"/>
      <c r="NBT516" s="336"/>
      <c r="NBU516" s="336"/>
      <c r="NBV516" s="336"/>
      <c r="NBW516" s="336"/>
      <c r="NBX516" s="336"/>
      <c r="NBY516" s="336"/>
      <c r="NBZ516" s="336"/>
      <c r="NCA516" s="336"/>
      <c r="NCB516" s="336"/>
      <c r="NCC516" s="336"/>
      <c r="NCD516" s="336"/>
      <c r="NCE516" s="336"/>
      <c r="NCF516" s="336"/>
      <c r="NCG516" s="336"/>
      <c r="NCH516" s="336"/>
      <c r="NCI516" s="336"/>
      <c r="NCJ516" s="336"/>
      <c r="NCK516" s="336"/>
      <c r="NCL516" s="336"/>
      <c r="NCM516" s="336"/>
      <c r="NCN516" s="336"/>
      <c r="NCO516" s="336"/>
      <c r="NCP516" s="336"/>
      <c r="NCQ516" s="336"/>
      <c r="NCR516" s="336"/>
      <c r="NCS516" s="336"/>
      <c r="NCT516" s="336"/>
      <c r="NCU516" s="336"/>
      <c r="NCV516" s="336"/>
      <c r="NCW516" s="336"/>
      <c r="NCX516" s="336"/>
      <c r="NCY516" s="336"/>
      <c r="NCZ516" s="336"/>
      <c r="NDA516" s="336"/>
      <c r="NDB516" s="336"/>
      <c r="NDC516" s="336"/>
      <c r="NDD516" s="336"/>
      <c r="NDE516" s="336"/>
      <c r="NDF516" s="336"/>
      <c r="NDG516" s="336"/>
      <c r="NDH516" s="336"/>
      <c r="NDI516" s="336"/>
      <c r="NDJ516" s="336"/>
      <c r="NDK516" s="336"/>
      <c r="NDL516" s="336"/>
      <c r="NDM516" s="336"/>
      <c r="NDN516" s="336"/>
      <c r="NDO516" s="336"/>
      <c r="NDP516" s="336"/>
      <c r="NDQ516" s="336"/>
      <c r="NDR516" s="336"/>
      <c r="NDS516" s="336"/>
      <c r="NDT516" s="336"/>
      <c r="NDU516" s="336"/>
      <c r="NDV516" s="336"/>
      <c r="NDW516" s="336"/>
      <c r="NDX516" s="336"/>
      <c r="NDY516" s="336"/>
      <c r="NDZ516" s="336"/>
      <c r="NEA516" s="336"/>
      <c r="NEB516" s="336"/>
      <c r="NEC516" s="336"/>
      <c r="NED516" s="336"/>
      <c r="NEE516" s="336"/>
      <c r="NEF516" s="336"/>
      <c r="NEG516" s="336"/>
      <c r="NEH516" s="336"/>
      <c r="NEI516" s="336"/>
      <c r="NEJ516" s="336"/>
      <c r="NEK516" s="336"/>
      <c r="NEL516" s="336"/>
      <c r="NEM516" s="336"/>
      <c r="NEN516" s="336"/>
      <c r="NEO516" s="336"/>
      <c r="NEP516" s="336"/>
      <c r="NEQ516" s="336"/>
      <c r="NER516" s="336"/>
      <c r="NES516" s="336"/>
      <c r="NET516" s="336"/>
      <c r="NEU516" s="336"/>
      <c r="NEV516" s="336"/>
      <c r="NEW516" s="336"/>
      <c r="NEX516" s="336"/>
      <c r="NEY516" s="336"/>
      <c r="NEZ516" s="336"/>
      <c r="NFA516" s="336"/>
      <c r="NFB516" s="336"/>
      <c r="NFC516" s="336"/>
      <c r="NFD516" s="336"/>
      <c r="NFE516" s="336"/>
      <c r="NFF516" s="336"/>
      <c r="NFG516" s="336"/>
      <c r="NFH516" s="336"/>
      <c r="NFI516" s="336"/>
      <c r="NFJ516" s="336"/>
      <c r="NFK516" s="336"/>
      <c r="NFL516" s="336"/>
      <c r="NFM516" s="336"/>
      <c r="NFN516" s="336"/>
      <c r="NFO516" s="336"/>
      <c r="NFP516" s="336"/>
      <c r="NFQ516" s="336"/>
      <c r="NFR516" s="336"/>
      <c r="NFS516" s="336"/>
      <c r="NFT516" s="336"/>
      <c r="NFU516" s="336"/>
      <c r="NFV516" s="336"/>
      <c r="NFW516" s="336"/>
      <c r="NFX516" s="336"/>
      <c r="NFY516" s="336"/>
      <c r="NFZ516" s="336"/>
      <c r="NGA516" s="336"/>
      <c r="NGB516" s="336"/>
      <c r="NGC516" s="336"/>
      <c r="NGD516" s="336"/>
      <c r="NGE516" s="336"/>
      <c r="NGF516" s="336"/>
      <c r="NGG516" s="336"/>
      <c r="NGH516" s="336"/>
      <c r="NGI516" s="336"/>
      <c r="NGJ516" s="336"/>
      <c r="NGK516" s="336"/>
      <c r="NGL516" s="336"/>
      <c r="NGM516" s="336"/>
      <c r="NGN516" s="336"/>
      <c r="NGO516" s="336"/>
      <c r="NGP516" s="336"/>
      <c r="NGQ516" s="336"/>
      <c r="NGR516" s="336"/>
      <c r="NGS516" s="336"/>
      <c r="NGT516" s="336"/>
      <c r="NGU516" s="336"/>
      <c r="NGV516" s="336"/>
      <c r="NGW516" s="336"/>
      <c r="NGX516" s="336"/>
      <c r="NGY516" s="336"/>
      <c r="NGZ516" s="336"/>
      <c r="NHA516" s="336"/>
      <c r="NHB516" s="336"/>
      <c r="NHC516" s="336"/>
      <c r="NHD516" s="336"/>
      <c r="NHE516" s="336"/>
      <c r="NHF516" s="336"/>
      <c r="NHG516" s="336"/>
      <c r="NHH516" s="336"/>
      <c r="NHI516" s="336"/>
      <c r="NHJ516" s="336"/>
      <c r="NHK516" s="336"/>
      <c r="NHL516" s="336"/>
      <c r="NHM516" s="336"/>
      <c r="NHN516" s="336"/>
      <c r="NHO516" s="336"/>
      <c r="NHP516" s="336"/>
      <c r="NHQ516" s="336"/>
      <c r="NHR516" s="336"/>
      <c r="NHS516" s="336"/>
      <c r="NHT516" s="336"/>
      <c r="NHU516" s="336"/>
      <c r="NHV516" s="336"/>
      <c r="NHW516" s="336"/>
      <c r="NHX516" s="336"/>
      <c r="NHY516" s="336"/>
      <c r="NHZ516" s="336"/>
      <c r="NIA516" s="336"/>
      <c r="NIB516" s="336"/>
      <c r="NIC516" s="336"/>
      <c r="NID516" s="336"/>
      <c r="NIE516" s="336"/>
      <c r="NIF516" s="336"/>
      <c r="NIG516" s="336"/>
      <c r="NIH516" s="336"/>
      <c r="NII516" s="336"/>
      <c r="NIJ516" s="336"/>
      <c r="NIK516" s="336"/>
      <c r="NIL516" s="336"/>
      <c r="NIM516" s="336"/>
      <c r="NIN516" s="336"/>
      <c r="NIO516" s="336"/>
      <c r="NIP516" s="336"/>
      <c r="NIQ516" s="336"/>
      <c r="NIR516" s="336"/>
      <c r="NIS516" s="336"/>
      <c r="NIT516" s="336"/>
      <c r="NIU516" s="336"/>
      <c r="NIV516" s="336"/>
      <c r="NIW516" s="336"/>
      <c r="NIX516" s="336"/>
      <c r="NIY516" s="336"/>
      <c r="NIZ516" s="336"/>
      <c r="NJA516" s="336"/>
      <c r="NJB516" s="336"/>
      <c r="NJC516" s="336"/>
      <c r="NJD516" s="336"/>
      <c r="NJE516" s="336"/>
      <c r="NJF516" s="336"/>
      <c r="NJG516" s="336"/>
      <c r="NJH516" s="336"/>
      <c r="NJI516" s="336"/>
      <c r="NJJ516" s="336"/>
      <c r="NJK516" s="336"/>
      <c r="NJL516" s="336"/>
      <c r="NJM516" s="336"/>
      <c r="NJN516" s="336"/>
      <c r="NJO516" s="336"/>
      <c r="NJP516" s="336"/>
      <c r="NJQ516" s="336"/>
      <c r="NJR516" s="336"/>
      <c r="NJS516" s="336"/>
      <c r="NJT516" s="336"/>
      <c r="NJU516" s="336"/>
      <c r="NJV516" s="336"/>
      <c r="NJW516" s="336"/>
      <c r="NJX516" s="336"/>
      <c r="NJY516" s="336"/>
      <c r="NJZ516" s="336"/>
      <c r="NKA516" s="336"/>
      <c r="NKB516" s="336"/>
      <c r="NKC516" s="336"/>
      <c r="NKD516" s="336"/>
      <c r="NKE516" s="336"/>
      <c r="NKF516" s="336"/>
      <c r="NKG516" s="336"/>
      <c r="NKH516" s="336"/>
      <c r="NKI516" s="336"/>
      <c r="NKJ516" s="336"/>
      <c r="NKK516" s="336"/>
      <c r="NKL516" s="336"/>
      <c r="NKM516" s="336"/>
      <c r="NKN516" s="336"/>
      <c r="NKO516" s="336"/>
      <c r="NKP516" s="336"/>
      <c r="NKQ516" s="336"/>
      <c r="NKR516" s="336"/>
      <c r="NKS516" s="336"/>
      <c r="NKT516" s="336"/>
      <c r="NKU516" s="336"/>
      <c r="NKV516" s="336"/>
      <c r="NKW516" s="336"/>
      <c r="NKX516" s="336"/>
      <c r="NKY516" s="336"/>
      <c r="NKZ516" s="336"/>
      <c r="NLA516" s="336"/>
      <c r="NLB516" s="336"/>
      <c r="NLC516" s="336"/>
      <c r="NLD516" s="336"/>
      <c r="NLE516" s="336"/>
      <c r="NLF516" s="336"/>
      <c r="NLG516" s="336"/>
      <c r="NLH516" s="336"/>
      <c r="NLI516" s="336"/>
      <c r="NLJ516" s="336"/>
      <c r="NLK516" s="336"/>
      <c r="NLL516" s="336"/>
      <c r="NLM516" s="336"/>
      <c r="NLN516" s="336"/>
      <c r="NLO516" s="336"/>
      <c r="NLP516" s="336"/>
      <c r="NLQ516" s="336"/>
      <c r="NLR516" s="336"/>
      <c r="NLS516" s="336"/>
      <c r="NLT516" s="336"/>
      <c r="NLU516" s="336"/>
      <c r="NLV516" s="336"/>
      <c r="NLW516" s="336"/>
      <c r="NLX516" s="336"/>
      <c r="NLY516" s="336"/>
      <c r="NLZ516" s="336"/>
      <c r="NMA516" s="336"/>
      <c r="NMB516" s="336"/>
      <c r="NMC516" s="336"/>
      <c r="NMD516" s="336"/>
      <c r="NME516" s="336"/>
      <c r="NMF516" s="336"/>
      <c r="NMG516" s="336"/>
      <c r="NMH516" s="336"/>
      <c r="NMI516" s="336"/>
      <c r="NMJ516" s="336"/>
      <c r="NMK516" s="336"/>
      <c r="NML516" s="336"/>
      <c r="NMM516" s="336"/>
      <c r="NMN516" s="336"/>
      <c r="NMO516" s="336"/>
      <c r="NMP516" s="336"/>
      <c r="NMQ516" s="336"/>
      <c r="NMR516" s="336"/>
      <c r="NMS516" s="336"/>
      <c r="NMT516" s="336"/>
      <c r="NMU516" s="336"/>
      <c r="NMV516" s="336"/>
      <c r="NMW516" s="336"/>
      <c r="NMX516" s="336"/>
      <c r="NMY516" s="336"/>
      <c r="NMZ516" s="336"/>
      <c r="NNA516" s="336"/>
      <c r="NNB516" s="336"/>
      <c r="NNC516" s="336"/>
      <c r="NND516" s="336"/>
      <c r="NNE516" s="336"/>
      <c r="NNF516" s="336"/>
      <c r="NNG516" s="336"/>
      <c r="NNH516" s="336"/>
      <c r="NNI516" s="336"/>
      <c r="NNJ516" s="336"/>
      <c r="NNK516" s="336"/>
      <c r="NNL516" s="336"/>
      <c r="NNM516" s="336"/>
      <c r="NNN516" s="336"/>
      <c r="NNO516" s="336"/>
      <c r="NNP516" s="336"/>
      <c r="NNQ516" s="336"/>
      <c r="NNR516" s="336"/>
      <c r="NNS516" s="336"/>
      <c r="NNT516" s="336"/>
      <c r="NNU516" s="336"/>
      <c r="NNV516" s="336"/>
      <c r="NNW516" s="336"/>
      <c r="NNX516" s="336"/>
      <c r="NNY516" s="336"/>
      <c r="NNZ516" s="336"/>
      <c r="NOA516" s="336"/>
      <c r="NOB516" s="336"/>
      <c r="NOC516" s="336"/>
      <c r="NOD516" s="336"/>
      <c r="NOE516" s="336"/>
      <c r="NOF516" s="336"/>
      <c r="NOG516" s="336"/>
      <c r="NOH516" s="336"/>
      <c r="NOI516" s="336"/>
      <c r="NOJ516" s="336"/>
      <c r="NOK516" s="336"/>
      <c r="NOL516" s="336"/>
      <c r="NOM516" s="336"/>
      <c r="NON516" s="336"/>
      <c r="NOO516" s="336"/>
      <c r="NOP516" s="336"/>
      <c r="NOQ516" s="336"/>
      <c r="NOR516" s="336"/>
      <c r="NOS516" s="336"/>
      <c r="NOT516" s="336"/>
      <c r="NOU516" s="336"/>
      <c r="NOV516" s="336"/>
      <c r="NOW516" s="336"/>
      <c r="NOX516" s="336"/>
      <c r="NOY516" s="336"/>
      <c r="NOZ516" s="336"/>
      <c r="NPA516" s="336"/>
      <c r="NPB516" s="336"/>
      <c r="NPC516" s="336"/>
      <c r="NPD516" s="336"/>
      <c r="NPE516" s="336"/>
      <c r="NPF516" s="336"/>
      <c r="NPG516" s="336"/>
      <c r="NPH516" s="336"/>
      <c r="NPI516" s="336"/>
      <c r="NPJ516" s="336"/>
      <c r="NPK516" s="336"/>
      <c r="NPL516" s="336"/>
      <c r="NPM516" s="336"/>
      <c r="NPN516" s="336"/>
      <c r="NPO516" s="336"/>
      <c r="NPP516" s="336"/>
      <c r="NPQ516" s="336"/>
      <c r="NPR516" s="336"/>
      <c r="NPS516" s="336"/>
      <c r="NPT516" s="336"/>
      <c r="NPU516" s="336"/>
      <c r="NPV516" s="336"/>
      <c r="NPW516" s="336"/>
      <c r="NPX516" s="336"/>
      <c r="NPY516" s="336"/>
      <c r="NPZ516" s="336"/>
      <c r="NQA516" s="336"/>
      <c r="NQB516" s="336"/>
      <c r="NQC516" s="336"/>
      <c r="NQD516" s="336"/>
      <c r="NQE516" s="336"/>
      <c r="NQF516" s="336"/>
      <c r="NQG516" s="336"/>
      <c r="NQH516" s="336"/>
      <c r="NQI516" s="336"/>
      <c r="NQJ516" s="336"/>
      <c r="NQK516" s="336"/>
      <c r="NQL516" s="336"/>
      <c r="NQM516" s="336"/>
      <c r="NQN516" s="336"/>
      <c r="NQO516" s="336"/>
      <c r="NQP516" s="336"/>
      <c r="NQQ516" s="336"/>
      <c r="NQR516" s="336"/>
      <c r="NQS516" s="336"/>
      <c r="NQT516" s="336"/>
      <c r="NQU516" s="336"/>
      <c r="NQV516" s="336"/>
      <c r="NQW516" s="336"/>
      <c r="NQX516" s="336"/>
      <c r="NQY516" s="336"/>
      <c r="NQZ516" s="336"/>
      <c r="NRA516" s="336"/>
      <c r="NRB516" s="336"/>
      <c r="NRC516" s="336"/>
      <c r="NRD516" s="336"/>
      <c r="NRE516" s="336"/>
      <c r="NRF516" s="336"/>
      <c r="NRG516" s="336"/>
      <c r="NRH516" s="336"/>
      <c r="NRI516" s="336"/>
      <c r="NRJ516" s="336"/>
      <c r="NRK516" s="336"/>
      <c r="NRL516" s="336"/>
      <c r="NRM516" s="336"/>
      <c r="NRN516" s="336"/>
      <c r="NRO516" s="336"/>
      <c r="NRP516" s="336"/>
      <c r="NRQ516" s="336"/>
      <c r="NRR516" s="336"/>
      <c r="NRS516" s="336"/>
      <c r="NRT516" s="336"/>
      <c r="NRU516" s="336"/>
      <c r="NRV516" s="336"/>
      <c r="NRW516" s="336"/>
      <c r="NRX516" s="336"/>
      <c r="NRY516" s="336"/>
      <c r="NRZ516" s="336"/>
      <c r="NSA516" s="336"/>
      <c r="NSB516" s="336"/>
      <c r="NSC516" s="336"/>
      <c r="NSD516" s="336"/>
      <c r="NSE516" s="336"/>
      <c r="NSF516" s="336"/>
      <c r="NSG516" s="336"/>
      <c r="NSH516" s="336"/>
      <c r="NSI516" s="336"/>
      <c r="NSJ516" s="336"/>
      <c r="NSK516" s="336"/>
      <c r="NSL516" s="336"/>
      <c r="NSM516" s="336"/>
      <c r="NSN516" s="336"/>
      <c r="NSO516" s="336"/>
      <c r="NSP516" s="336"/>
      <c r="NSQ516" s="336"/>
      <c r="NSR516" s="336"/>
      <c r="NSS516" s="336"/>
      <c r="NST516" s="336"/>
      <c r="NSU516" s="336"/>
      <c r="NSV516" s="336"/>
      <c r="NSW516" s="336"/>
      <c r="NSX516" s="336"/>
      <c r="NSY516" s="336"/>
      <c r="NSZ516" s="336"/>
      <c r="NTA516" s="336"/>
      <c r="NTB516" s="336"/>
      <c r="NTC516" s="336"/>
      <c r="NTD516" s="336"/>
      <c r="NTE516" s="336"/>
      <c r="NTF516" s="336"/>
      <c r="NTG516" s="336"/>
      <c r="NTH516" s="336"/>
      <c r="NTI516" s="336"/>
      <c r="NTJ516" s="336"/>
      <c r="NTK516" s="336"/>
      <c r="NTL516" s="336"/>
      <c r="NTM516" s="336"/>
      <c r="NTN516" s="336"/>
      <c r="NTO516" s="336"/>
      <c r="NTP516" s="336"/>
      <c r="NTQ516" s="336"/>
      <c r="NTR516" s="336"/>
      <c r="NTS516" s="336"/>
      <c r="NTT516" s="336"/>
      <c r="NTU516" s="336"/>
      <c r="NTV516" s="336"/>
      <c r="NTW516" s="336"/>
      <c r="NTX516" s="336"/>
      <c r="NTY516" s="336"/>
      <c r="NTZ516" s="336"/>
      <c r="NUA516" s="336"/>
      <c r="NUB516" s="336"/>
      <c r="NUC516" s="336"/>
      <c r="NUD516" s="336"/>
      <c r="NUE516" s="336"/>
      <c r="NUF516" s="336"/>
      <c r="NUG516" s="336"/>
      <c r="NUH516" s="336"/>
      <c r="NUI516" s="336"/>
      <c r="NUJ516" s="336"/>
      <c r="NUK516" s="336"/>
      <c r="NUL516" s="336"/>
      <c r="NUM516" s="336"/>
      <c r="NUN516" s="336"/>
      <c r="NUO516" s="336"/>
      <c r="NUP516" s="336"/>
      <c r="NUQ516" s="336"/>
      <c r="NUR516" s="336"/>
      <c r="NUS516" s="336"/>
      <c r="NUT516" s="336"/>
      <c r="NUU516" s="336"/>
      <c r="NUV516" s="336"/>
      <c r="NUW516" s="336"/>
      <c r="NUX516" s="336"/>
      <c r="NUY516" s="336"/>
      <c r="NUZ516" s="336"/>
      <c r="NVA516" s="336"/>
      <c r="NVB516" s="336"/>
      <c r="NVC516" s="336"/>
      <c r="NVD516" s="336"/>
      <c r="NVE516" s="336"/>
      <c r="NVF516" s="336"/>
      <c r="NVG516" s="336"/>
      <c r="NVH516" s="336"/>
      <c r="NVI516" s="336"/>
      <c r="NVJ516" s="336"/>
      <c r="NVK516" s="336"/>
      <c r="NVL516" s="336"/>
      <c r="NVM516" s="336"/>
      <c r="NVN516" s="336"/>
      <c r="NVO516" s="336"/>
      <c r="NVP516" s="336"/>
      <c r="NVQ516" s="336"/>
      <c r="NVR516" s="336"/>
      <c r="NVS516" s="336"/>
      <c r="NVT516" s="336"/>
      <c r="NVU516" s="336"/>
      <c r="NVV516" s="336"/>
      <c r="NVW516" s="336"/>
      <c r="NVX516" s="336"/>
      <c r="NVY516" s="336"/>
      <c r="NVZ516" s="336"/>
      <c r="NWA516" s="336"/>
      <c r="NWB516" s="336"/>
      <c r="NWC516" s="336"/>
      <c r="NWD516" s="336"/>
      <c r="NWE516" s="336"/>
      <c r="NWF516" s="336"/>
      <c r="NWG516" s="336"/>
      <c r="NWH516" s="336"/>
      <c r="NWI516" s="336"/>
      <c r="NWJ516" s="336"/>
      <c r="NWK516" s="336"/>
      <c r="NWL516" s="336"/>
      <c r="NWM516" s="336"/>
      <c r="NWN516" s="336"/>
      <c r="NWO516" s="336"/>
      <c r="NWP516" s="336"/>
      <c r="NWQ516" s="336"/>
      <c r="NWR516" s="336"/>
      <c r="NWS516" s="336"/>
      <c r="NWT516" s="336"/>
      <c r="NWU516" s="336"/>
      <c r="NWV516" s="336"/>
      <c r="NWW516" s="336"/>
      <c r="NWX516" s="336"/>
      <c r="NWY516" s="336"/>
      <c r="NWZ516" s="336"/>
      <c r="NXA516" s="336"/>
      <c r="NXB516" s="336"/>
      <c r="NXC516" s="336"/>
      <c r="NXD516" s="336"/>
      <c r="NXE516" s="336"/>
      <c r="NXF516" s="336"/>
      <c r="NXG516" s="336"/>
      <c r="NXH516" s="336"/>
      <c r="NXI516" s="336"/>
      <c r="NXJ516" s="336"/>
      <c r="NXK516" s="336"/>
      <c r="NXL516" s="336"/>
      <c r="NXM516" s="336"/>
      <c r="NXN516" s="336"/>
      <c r="NXO516" s="336"/>
      <c r="NXP516" s="336"/>
      <c r="NXQ516" s="336"/>
      <c r="NXR516" s="336"/>
      <c r="NXS516" s="336"/>
      <c r="NXT516" s="336"/>
      <c r="NXU516" s="336"/>
      <c r="NXV516" s="336"/>
      <c r="NXW516" s="336"/>
      <c r="NXX516" s="336"/>
      <c r="NXY516" s="336"/>
      <c r="NXZ516" s="336"/>
      <c r="NYA516" s="336"/>
      <c r="NYB516" s="336"/>
      <c r="NYC516" s="336"/>
      <c r="NYD516" s="336"/>
      <c r="NYE516" s="336"/>
      <c r="NYF516" s="336"/>
      <c r="NYG516" s="336"/>
      <c r="NYH516" s="336"/>
      <c r="NYI516" s="336"/>
      <c r="NYJ516" s="336"/>
      <c r="NYK516" s="336"/>
      <c r="NYL516" s="336"/>
      <c r="NYM516" s="336"/>
      <c r="NYN516" s="336"/>
      <c r="NYO516" s="336"/>
      <c r="NYP516" s="336"/>
      <c r="NYQ516" s="336"/>
      <c r="NYR516" s="336"/>
      <c r="NYS516" s="336"/>
      <c r="NYT516" s="336"/>
      <c r="NYU516" s="336"/>
      <c r="NYV516" s="336"/>
      <c r="NYW516" s="336"/>
      <c r="NYX516" s="336"/>
      <c r="NYY516" s="336"/>
      <c r="NYZ516" s="336"/>
      <c r="NZA516" s="336"/>
      <c r="NZB516" s="336"/>
      <c r="NZC516" s="336"/>
      <c r="NZD516" s="336"/>
      <c r="NZE516" s="336"/>
      <c r="NZF516" s="336"/>
      <c r="NZG516" s="336"/>
      <c r="NZH516" s="336"/>
      <c r="NZI516" s="336"/>
      <c r="NZJ516" s="336"/>
      <c r="NZK516" s="336"/>
      <c r="NZL516" s="336"/>
      <c r="NZM516" s="336"/>
      <c r="NZN516" s="336"/>
      <c r="NZO516" s="336"/>
      <c r="NZP516" s="336"/>
      <c r="NZQ516" s="336"/>
      <c r="NZR516" s="336"/>
      <c r="NZS516" s="336"/>
      <c r="NZT516" s="336"/>
      <c r="NZU516" s="336"/>
      <c r="NZV516" s="336"/>
      <c r="NZW516" s="336"/>
      <c r="NZX516" s="336"/>
      <c r="NZY516" s="336"/>
      <c r="NZZ516" s="336"/>
      <c r="OAA516" s="336"/>
      <c r="OAB516" s="336"/>
      <c r="OAC516" s="336"/>
      <c r="OAD516" s="336"/>
      <c r="OAE516" s="336"/>
      <c r="OAF516" s="336"/>
      <c r="OAG516" s="336"/>
      <c r="OAH516" s="336"/>
      <c r="OAI516" s="336"/>
      <c r="OAJ516" s="336"/>
      <c r="OAK516" s="336"/>
      <c r="OAL516" s="336"/>
      <c r="OAM516" s="336"/>
      <c r="OAN516" s="336"/>
      <c r="OAO516" s="336"/>
      <c r="OAP516" s="336"/>
      <c r="OAQ516" s="336"/>
      <c r="OAR516" s="336"/>
      <c r="OAS516" s="336"/>
      <c r="OAT516" s="336"/>
      <c r="OAU516" s="336"/>
      <c r="OAV516" s="336"/>
      <c r="OAW516" s="336"/>
      <c r="OAX516" s="336"/>
      <c r="OAY516" s="336"/>
      <c r="OAZ516" s="336"/>
      <c r="OBA516" s="336"/>
      <c r="OBB516" s="336"/>
      <c r="OBC516" s="336"/>
      <c r="OBD516" s="336"/>
      <c r="OBE516" s="336"/>
      <c r="OBF516" s="336"/>
      <c r="OBG516" s="336"/>
      <c r="OBH516" s="336"/>
      <c r="OBI516" s="336"/>
      <c r="OBJ516" s="336"/>
      <c r="OBK516" s="336"/>
      <c r="OBL516" s="336"/>
      <c r="OBM516" s="336"/>
      <c r="OBN516" s="336"/>
      <c r="OBO516" s="336"/>
      <c r="OBP516" s="336"/>
      <c r="OBQ516" s="336"/>
      <c r="OBR516" s="336"/>
      <c r="OBS516" s="336"/>
      <c r="OBT516" s="336"/>
      <c r="OBU516" s="336"/>
      <c r="OBV516" s="336"/>
      <c r="OBW516" s="336"/>
      <c r="OBX516" s="336"/>
      <c r="OBY516" s="336"/>
      <c r="OBZ516" s="336"/>
      <c r="OCA516" s="336"/>
      <c r="OCB516" s="336"/>
      <c r="OCC516" s="336"/>
      <c r="OCD516" s="336"/>
      <c r="OCE516" s="336"/>
      <c r="OCF516" s="336"/>
      <c r="OCG516" s="336"/>
      <c r="OCH516" s="336"/>
      <c r="OCI516" s="336"/>
      <c r="OCJ516" s="336"/>
      <c r="OCK516" s="336"/>
      <c r="OCL516" s="336"/>
      <c r="OCM516" s="336"/>
      <c r="OCN516" s="336"/>
      <c r="OCO516" s="336"/>
      <c r="OCP516" s="336"/>
      <c r="OCQ516" s="336"/>
      <c r="OCR516" s="336"/>
      <c r="OCS516" s="336"/>
      <c r="OCT516" s="336"/>
      <c r="OCU516" s="336"/>
      <c r="OCV516" s="336"/>
      <c r="OCW516" s="336"/>
      <c r="OCX516" s="336"/>
      <c r="OCY516" s="336"/>
      <c r="OCZ516" s="336"/>
      <c r="ODA516" s="336"/>
      <c r="ODB516" s="336"/>
      <c r="ODC516" s="336"/>
      <c r="ODD516" s="336"/>
      <c r="ODE516" s="336"/>
      <c r="ODF516" s="336"/>
      <c r="ODG516" s="336"/>
      <c r="ODH516" s="336"/>
      <c r="ODI516" s="336"/>
      <c r="ODJ516" s="336"/>
      <c r="ODK516" s="336"/>
      <c r="ODL516" s="336"/>
      <c r="ODM516" s="336"/>
      <c r="ODN516" s="336"/>
      <c r="ODO516" s="336"/>
      <c r="ODP516" s="336"/>
      <c r="ODQ516" s="336"/>
      <c r="ODR516" s="336"/>
      <c r="ODS516" s="336"/>
      <c r="ODT516" s="336"/>
      <c r="ODU516" s="336"/>
      <c r="ODV516" s="336"/>
      <c r="ODW516" s="336"/>
      <c r="ODX516" s="336"/>
      <c r="ODY516" s="336"/>
      <c r="ODZ516" s="336"/>
      <c r="OEA516" s="336"/>
      <c r="OEB516" s="336"/>
      <c r="OEC516" s="336"/>
      <c r="OED516" s="336"/>
      <c r="OEE516" s="336"/>
      <c r="OEF516" s="336"/>
      <c r="OEG516" s="336"/>
      <c r="OEH516" s="336"/>
      <c r="OEI516" s="336"/>
      <c r="OEJ516" s="336"/>
      <c r="OEK516" s="336"/>
      <c r="OEL516" s="336"/>
      <c r="OEM516" s="336"/>
      <c r="OEN516" s="336"/>
      <c r="OEO516" s="336"/>
      <c r="OEP516" s="336"/>
      <c r="OEQ516" s="336"/>
      <c r="OER516" s="336"/>
      <c r="OES516" s="336"/>
      <c r="OET516" s="336"/>
      <c r="OEU516" s="336"/>
      <c r="OEV516" s="336"/>
      <c r="OEW516" s="336"/>
      <c r="OEX516" s="336"/>
      <c r="OEY516" s="336"/>
      <c r="OEZ516" s="336"/>
      <c r="OFA516" s="336"/>
      <c r="OFB516" s="336"/>
      <c r="OFC516" s="336"/>
      <c r="OFD516" s="336"/>
      <c r="OFE516" s="336"/>
      <c r="OFF516" s="336"/>
      <c r="OFG516" s="336"/>
      <c r="OFH516" s="336"/>
      <c r="OFI516" s="336"/>
      <c r="OFJ516" s="336"/>
      <c r="OFK516" s="336"/>
      <c r="OFL516" s="336"/>
      <c r="OFM516" s="336"/>
      <c r="OFN516" s="336"/>
      <c r="OFO516" s="336"/>
      <c r="OFP516" s="336"/>
      <c r="OFQ516" s="336"/>
      <c r="OFR516" s="336"/>
      <c r="OFS516" s="336"/>
      <c r="OFT516" s="336"/>
      <c r="OFU516" s="336"/>
      <c r="OFV516" s="336"/>
      <c r="OFW516" s="336"/>
      <c r="OFX516" s="336"/>
      <c r="OFY516" s="336"/>
      <c r="OFZ516" s="336"/>
      <c r="OGA516" s="336"/>
      <c r="OGB516" s="336"/>
      <c r="OGC516" s="336"/>
      <c r="OGD516" s="336"/>
      <c r="OGE516" s="336"/>
      <c r="OGF516" s="336"/>
      <c r="OGG516" s="336"/>
      <c r="OGH516" s="336"/>
      <c r="OGI516" s="336"/>
      <c r="OGJ516" s="336"/>
      <c r="OGK516" s="336"/>
      <c r="OGL516" s="336"/>
      <c r="OGM516" s="336"/>
      <c r="OGN516" s="336"/>
      <c r="OGO516" s="336"/>
      <c r="OGP516" s="336"/>
      <c r="OGQ516" s="336"/>
      <c r="OGR516" s="336"/>
      <c r="OGS516" s="336"/>
      <c r="OGT516" s="336"/>
      <c r="OGU516" s="336"/>
      <c r="OGV516" s="336"/>
      <c r="OGW516" s="336"/>
      <c r="OGX516" s="336"/>
      <c r="OGY516" s="336"/>
      <c r="OGZ516" s="336"/>
      <c r="OHA516" s="336"/>
      <c r="OHB516" s="336"/>
      <c r="OHC516" s="336"/>
      <c r="OHD516" s="336"/>
      <c r="OHE516" s="336"/>
      <c r="OHF516" s="336"/>
      <c r="OHG516" s="336"/>
      <c r="OHH516" s="336"/>
      <c r="OHI516" s="336"/>
      <c r="OHJ516" s="336"/>
      <c r="OHK516" s="336"/>
      <c r="OHL516" s="336"/>
      <c r="OHM516" s="336"/>
      <c r="OHN516" s="336"/>
      <c r="OHO516" s="336"/>
      <c r="OHP516" s="336"/>
      <c r="OHQ516" s="336"/>
      <c r="OHR516" s="336"/>
      <c r="OHS516" s="336"/>
      <c r="OHT516" s="336"/>
      <c r="OHU516" s="336"/>
      <c r="OHV516" s="336"/>
      <c r="OHW516" s="336"/>
      <c r="OHX516" s="336"/>
      <c r="OHY516" s="336"/>
      <c r="OHZ516" s="336"/>
      <c r="OIA516" s="336"/>
      <c r="OIB516" s="336"/>
      <c r="OIC516" s="336"/>
      <c r="OID516" s="336"/>
      <c r="OIE516" s="336"/>
      <c r="OIF516" s="336"/>
      <c r="OIG516" s="336"/>
      <c r="OIH516" s="336"/>
      <c r="OII516" s="336"/>
      <c r="OIJ516" s="336"/>
      <c r="OIK516" s="336"/>
      <c r="OIL516" s="336"/>
      <c r="OIM516" s="336"/>
      <c r="OIN516" s="336"/>
      <c r="OIO516" s="336"/>
      <c r="OIP516" s="336"/>
      <c r="OIQ516" s="336"/>
      <c r="OIR516" s="336"/>
      <c r="OIS516" s="336"/>
      <c r="OIT516" s="336"/>
      <c r="OIU516" s="336"/>
      <c r="OIV516" s="336"/>
      <c r="OIW516" s="336"/>
      <c r="OIX516" s="336"/>
      <c r="OIY516" s="336"/>
      <c r="OIZ516" s="336"/>
      <c r="OJA516" s="336"/>
      <c r="OJB516" s="336"/>
      <c r="OJC516" s="336"/>
      <c r="OJD516" s="336"/>
      <c r="OJE516" s="336"/>
      <c r="OJF516" s="336"/>
      <c r="OJG516" s="336"/>
      <c r="OJH516" s="336"/>
      <c r="OJI516" s="336"/>
      <c r="OJJ516" s="336"/>
      <c r="OJK516" s="336"/>
      <c r="OJL516" s="336"/>
      <c r="OJM516" s="336"/>
      <c r="OJN516" s="336"/>
      <c r="OJO516" s="336"/>
      <c r="OJP516" s="336"/>
      <c r="OJQ516" s="336"/>
      <c r="OJR516" s="336"/>
      <c r="OJS516" s="336"/>
      <c r="OJT516" s="336"/>
      <c r="OJU516" s="336"/>
      <c r="OJV516" s="336"/>
      <c r="OJW516" s="336"/>
      <c r="OJX516" s="336"/>
      <c r="OJY516" s="336"/>
      <c r="OJZ516" s="336"/>
      <c r="OKA516" s="336"/>
      <c r="OKB516" s="336"/>
      <c r="OKC516" s="336"/>
      <c r="OKD516" s="336"/>
      <c r="OKE516" s="336"/>
      <c r="OKF516" s="336"/>
      <c r="OKG516" s="336"/>
      <c r="OKH516" s="336"/>
      <c r="OKI516" s="336"/>
      <c r="OKJ516" s="336"/>
      <c r="OKK516" s="336"/>
      <c r="OKL516" s="336"/>
      <c r="OKM516" s="336"/>
      <c r="OKN516" s="336"/>
      <c r="OKO516" s="336"/>
      <c r="OKP516" s="336"/>
      <c r="OKQ516" s="336"/>
      <c r="OKR516" s="336"/>
      <c r="OKS516" s="336"/>
      <c r="OKT516" s="336"/>
      <c r="OKU516" s="336"/>
      <c r="OKV516" s="336"/>
      <c r="OKW516" s="336"/>
      <c r="OKX516" s="336"/>
      <c r="OKY516" s="336"/>
      <c r="OKZ516" s="336"/>
      <c r="OLA516" s="336"/>
      <c r="OLB516" s="336"/>
      <c r="OLC516" s="336"/>
      <c r="OLD516" s="336"/>
      <c r="OLE516" s="336"/>
      <c r="OLF516" s="336"/>
      <c r="OLG516" s="336"/>
      <c r="OLH516" s="336"/>
      <c r="OLI516" s="336"/>
      <c r="OLJ516" s="336"/>
      <c r="OLK516" s="336"/>
      <c r="OLL516" s="336"/>
      <c r="OLM516" s="336"/>
      <c r="OLN516" s="336"/>
      <c r="OLO516" s="336"/>
      <c r="OLP516" s="336"/>
      <c r="OLQ516" s="336"/>
      <c r="OLR516" s="336"/>
      <c r="OLS516" s="336"/>
      <c r="OLT516" s="336"/>
      <c r="OLU516" s="336"/>
      <c r="OLV516" s="336"/>
      <c r="OLW516" s="336"/>
      <c r="OLX516" s="336"/>
      <c r="OLY516" s="336"/>
      <c r="OLZ516" s="336"/>
      <c r="OMA516" s="336"/>
      <c r="OMB516" s="336"/>
      <c r="OMC516" s="336"/>
      <c r="OMD516" s="336"/>
      <c r="OME516" s="336"/>
      <c r="OMF516" s="336"/>
      <c r="OMG516" s="336"/>
      <c r="OMH516" s="336"/>
      <c r="OMI516" s="336"/>
      <c r="OMJ516" s="336"/>
      <c r="OMK516" s="336"/>
      <c r="OML516" s="336"/>
      <c r="OMM516" s="336"/>
      <c r="OMN516" s="336"/>
      <c r="OMO516" s="336"/>
      <c r="OMP516" s="336"/>
      <c r="OMQ516" s="336"/>
      <c r="OMR516" s="336"/>
      <c r="OMS516" s="336"/>
      <c r="OMT516" s="336"/>
      <c r="OMU516" s="336"/>
      <c r="OMV516" s="336"/>
      <c r="OMW516" s="336"/>
      <c r="OMX516" s="336"/>
      <c r="OMY516" s="336"/>
      <c r="OMZ516" s="336"/>
      <c r="ONA516" s="336"/>
      <c r="ONB516" s="336"/>
      <c r="ONC516" s="336"/>
      <c r="OND516" s="336"/>
      <c r="ONE516" s="336"/>
      <c r="ONF516" s="336"/>
      <c r="ONG516" s="336"/>
      <c r="ONH516" s="336"/>
      <c r="ONI516" s="336"/>
      <c r="ONJ516" s="336"/>
      <c r="ONK516" s="336"/>
      <c r="ONL516" s="336"/>
      <c r="ONM516" s="336"/>
      <c r="ONN516" s="336"/>
      <c r="ONO516" s="336"/>
      <c r="ONP516" s="336"/>
      <c r="ONQ516" s="336"/>
      <c r="ONR516" s="336"/>
      <c r="ONS516" s="336"/>
      <c r="ONT516" s="336"/>
      <c r="ONU516" s="336"/>
      <c r="ONV516" s="336"/>
      <c r="ONW516" s="336"/>
      <c r="ONX516" s="336"/>
      <c r="ONY516" s="336"/>
      <c r="ONZ516" s="336"/>
      <c r="OOA516" s="336"/>
      <c r="OOB516" s="336"/>
      <c r="OOC516" s="336"/>
      <c r="OOD516" s="336"/>
      <c r="OOE516" s="336"/>
      <c r="OOF516" s="336"/>
      <c r="OOG516" s="336"/>
      <c r="OOH516" s="336"/>
      <c r="OOI516" s="336"/>
      <c r="OOJ516" s="336"/>
      <c r="OOK516" s="336"/>
      <c r="OOL516" s="336"/>
      <c r="OOM516" s="336"/>
      <c r="OON516" s="336"/>
      <c r="OOO516" s="336"/>
      <c r="OOP516" s="336"/>
      <c r="OOQ516" s="336"/>
      <c r="OOR516" s="336"/>
      <c r="OOS516" s="336"/>
      <c r="OOT516" s="336"/>
      <c r="OOU516" s="336"/>
      <c r="OOV516" s="336"/>
      <c r="OOW516" s="336"/>
      <c r="OOX516" s="336"/>
      <c r="OOY516" s="336"/>
      <c r="OOZ516" s="336"/>
      <c r="OPA516" s="336"/>
      <c r="OPB516" s="336"/>
      <c r="OPC516" s="336"/>
      <c r="OPD516" s="336"/>
      <c r="OPE516" s="336"/>
      <c r="OPF516" s="336"/>
      <c r="OPG516" s="336"/>
      <c r="OPH516" s="336"/>
      <c r="OPI516" s="336"/>
      <c r="OPJ516" s="336"/>
      <c r="OPK516" s="336"/>
      <c r="OPL516" s="336"/>
      <c r="OPM516" s="336"/>
      <c r="OPN516" s="336"/>
      <c r="OPO516" s="336"/>
      <c r="OPP516" s="336"/>
      <c r="OPQ516" s="336"/>
      <c r="OPR516" s="336"/>
      <c r="OPS516" s="336"/>
      <c r="OPT516" s="336"/>
      <c r="OPU516" s="336"/>
      <c r="OPV516" s="336"/>
      <c r="OPW516" s="336"/>
      <c r="OPX516" s="336"/>
      <c r="OPY516" s="336"/>
      <c r="OPZ516" s="336"/>
      <c r="OQA516" s="336"/>
      <c r="OQB516" s="336"/>
      <c r="OQC516" s="336"/>
      <c r="OQD516" s="336"/>
      <c r="OQE516" s="336"/>
      <c r="OQF516" s="336"/>
      <c r="OQG516" s="336"/>
      <c r="OQH516" s="336"/>
      <c r="OQI516" s="336"/>
      <c r="OQJ516" s="336"/>
      <c r="OQK516" s="336"/>
      <c r="OQL516" s="336"/>
      <c r="OQM516" s="336"/>
      <c r="OQN516" s="336"/>
      <c r="OQO516" s="336"/>
      <c r="OQP516" s="336"/>
      <c r="OQQ516" s="336"/>
      <c r="OQR516" s="336"/>
      <c r="OQS516" s="336"/>
      <c r="OQT516" s="336"/>
      <c r="OQU516" s="336"/>
      <c r="OQV516" s="336"/>
      <c r="OQW516" s="336"/>
      <c r="OQX516" s="336"/>
      <c r="OQY516" s="336"/>
      <c r="OQZ516" s="336"/>
      <c r="ORA516" s="336"/>
      <c r="ORB516" s="336"/>
      <c r="ORC516" s="336"/>
      <c r="ORD516" s="336"/>
      <c r="ORE516" s="336"/>
      <c r="ORF516" s="336"/>
      <c r="ORG516" s="336"/>
      <c r="ORH516" s="336"/>
      <c r="ORI516" s="336"/>
      <c r="ORJ516" s="336"/>
      <c r="ORK516" s="336"/>
      <c r="ORL516" s="336"/>
      <c r="ORM516" s="336"/>
      <c r="ORN516" s="336"/>
      <c r="ORO516" s="336"/>
      <c r="ORP516" s="336"/>
      <c r="ORQ516" s="336"/>
      <c r="ORR516" s="336"/>
      <c r="ORS516" s="336"/>
      <c r="ORT516" s="336"/>
      <c r="ORU516" s="336"/>
      <c r="ORV516" s="336"/>
      <c r="ORW516" s="336"/>
      <c r="ORX516" s="336"/>
      <c r="ORY516" s="336"/>
      <c r="ORZ516" s="336"/>
      <c r="OSA516" s="336"/>
      <c r="OSB516" s="336"/>
      <c r="OSC516" s="336"/>
      <c r="OSD516" s="336"/>
      <c r="OSE516" s="336"/>
      <c r="OSF516" s="336"/>
      <c r="OSG516" s="336"/>
      <c r="OSH516" s="336"/>
      <c r="OSI516" s="336"/>
      <c r="OSJ516" s="336"/>
      <c r="OSK516" s="336"/>
      <c r="OSL516" s="336"/>
      <c r="OSM516" s="336"/>
      <c r="OSN516" s="336"/>
      <c r="OSO516" s="336"/>
      <c r="OSP516" s="336"/>
      <c r="OSQ516" s="336"/>
      <c r="OSR516" s="336"/>
      <c r="OSS516" s="336"/>
      <c r="OST516" s="336"/>
      <c r="OSU516" s="336"/>
      <c r="OSV516" s="336"/>
      <c r="OSW516" s="336"/>
      <c r="OSX516" s="336"/>
      <c r="OSY516" s="336"/>
      <c r="OSZ516" s="336"/>
      <c r="OTA516" s="336"/>
      <c r="OTB516" s="336"/>
      <c r="OTC516" s="336"/>
      <c r="OTD516" s="336"/>
      <c r="OTE516" s="336"/>
      <c r="OTF516" s="336"/>
      <c r="OTG516" s="336"/>
      <c r="OTH516" s="336"/>
      <c r="OTI516" s="336"/>
      <c r="OTJ516" s="336"/>
      <c r="OTK516" s="336"/>
      <c r="OTL516" s="336"/>
      <c r="OTM516" s="336"/>
      <c r="OTN516" s="336"/>
      <c r="OTO516" s="336"/>
      <c r="OTP516" s="336"/>
      <c r="OTQ516" s="336"/>
      <c r="OTR516" s="336"/>
      <c r="OTS516" s="336"/>
      <c r="OTT516" s="336"/>
      <c r="OTU516" s="336"/>
      <c r="OTV516" s="336"/>
      <c r="OTW516" s="336"/>
      <c r="OTX516" s="336"/>
      <c r="OTY516" s="336"/>
      <c r="OTZ516" s="336"/>
      <c r="OUA516" s="336"/>
      <c r="OUB516" s="336"/>
      <c r="OUC516" s="336"/>
      <c r="OUD516" s="336"/>
      <c r="OUE516" s="336"/>
      <c r="OUF516" s="336"/>
      <c r="OUG516" s="336"/>
      <c r="OUH516" s="336"/>
      <c r="OUI516" s="336"/>
      <c r="OUJ516" s="336"/>
      <c r="OUK516" s="336"/>
      <c r="OUL516" s="336"/>
      <c r="OUM516" s="336"/>
      <c r="OUN516" s="336"/>
      <c r="OUO516" s="336"/>
      <c r="OUP516" s="336"/>
      <c r="OUQ516" s="336"/>
      <c r="OUR516" s="336"/>
      <c r="OUS516" s="336"/>
      <c r="OUT516" s="336"/>
      <c r="OUU516" s="336"/>
      <c r="OUV516" s="336"/>
      <c r="OUW516" s="336"/>
      <c r="OUX516" s="336"/>
      <c r="OUY516" s="336"/>
      <c r="OUZ516" s="336"/>
      <c r="OVA516" s="336"/>
      <c r="OVB516" s="336"/>
      <c r="OVC516" s="336"/>
      <c r="OVD516" s="336"/>
      <c r="OVE516" s="336"/>
      <c r="OVF516" s="336"/>
      <c r="OVG516" s="336"/>
      <c r="OVH516" s="336"/>
      <c r="OVI516" s="336"/>
      <c r="OVJ516" s="336"/>
      <c r="OVK516" s="336"/>
      <c r="OVL516" s="336"/>
      <c r="OVM516" s="336"/>
      <c r="OVN516" s="336"/>
      <c r="OVO516" s="336"/>
      <c r="OVP516" s="336"/>
      <c r="OVQ516" s="336"/>
      <c r="OVR516" s="336"/>
      <c r="OVS516" s="336"/>
      <c r="OVT516" s="336"/>
      <c r="OVU516" s="336"/>
      <c r="OVV516" s="336"/>
      <c r="OVW516" s="336"/>
      <c r="OVX516" s="336"/>
      <c r="OVY516" s="336"/>
      <c r="OVZ516" s="336"/>
      <c r="OWA516" s="336"/>
      <c r="OWB516" s="336"/>
      <c r="OWC516" s="336"/>
      <c r="OWD516" s="336"/>
      <c r="OWE516" s="336"/>
      <c r="OWF516" s="336"/>
      <c r="OWG516" s="336"/>
      <c r="OWH516" s="336"/>
      <c r="OWI516" s="336"/>
      <c r="OWJ516" s="336"/>
      <c r="OWK516" s="336"/>
      <c r="OWL516" s="336"/>
      <c r="OWM516" s="336"/>
      <c r="OWN516" s="336"/>
      <c r="OWO516" s="336"/>
      <c r="OWP516" s="336"/>
      <c r="OWQ516" s="336"/>
      <c r="OWR516" s="336"/>
      <c r="OWS516" s="336"/>
      <c r="OWT516" s="336"/>
      <c r="OWU516" s="336"/>
      <c r="OWV516" s="336"/>
      <c r="OWW516" s="336"/>
      <c r="OWX516" s="336"/>
      <c r="OWY516" s="336"/>
      <c r="OWZ516" s="336"/>
      <c r="OXA516" s="336"/>
      <c r="OXB516" s="336"/>
      <c r="OXC516" s="336"/>
      <c r="OXD516" s="336"/>
      <c r="OXE516" s="336"/>
      <c r="OXF516" s="336"/>
      <c r="OXG516" s="336"/>
      <c r="OXH516" s="336"/>
      <c r="OXI516" s="336"/>
      <c r="OXJ516" s="336"/>
      <c r="OXK516" s="336"/>
      <c r="OXL516" s="336"/>
      <c r="OXM516" s="336"/>
      <c r="OXN516" s="336"/>
      <c r="OXO516" s="336"/>
      <c r="OXP516" s="336"/>
      <c r="OXQ516" s="336"/>
      <c r="OXR516" s="336"/>
      <c r="OXS516" s="336"/>
      <c r="OXT516" s="336"/>
      <c r="OXU516" s="336"/>
      <c r="OXV516" s="336"/>
      <c r="OXW516" s="336"/>
      <c r="OXX516" s="336"/>
      <c r="OXY516" s="336"/>
      <c r="OXZ516" s="336"/>
      <c r="OYA516" s="336"/>
      <c r="OYB516" s="336"/>
      <c r="OYC516" s="336"/>
      <c r="OYD516" s="336"/>
      <c r="OYE516" s="336"/>
      <c r="OYF516" s="336"/>
      <c r="OYG516" s="336"/>
      <c r="OYH516" s="336"/>
      <c r="OYI516" s="336"/>
      <c r="OYJ516" s="336"/>
      <c r="OYK516" s="336"/>
      <c r="OYL516" s="336"/>
      <c r="OYM516" s="336"/>
      <c r="OYN516" s="336"/>
      <c r="OYO516" s="336"/>
      <c r="OYP516" s="336"/>
      <c r="OYQ516" s="336"/>
      <c r="OYR516" s="336"/>
      <c r="OYS516" s="336"/>
      <c r="OYT516" s="336"/>
      <c r="OYU516" s="336"/>
      <c r="OYV516" s="336"/>
      <c r="OYW516" s="336"/>
      <c r="OYX516" s="336"/>
      <c r="OYY516" s="336"/>
      <c r="OYZ516" s="336"/>
      <c r="OZA516" s="336"/>
      <c r="OZB516" s="336"/>
      <c r="OZC516" s="336"/>
      <c r="OZD516" s="336"/>
      <c r="OZE516" s="336"/>
      <c r="OZF516" s="336"/>
      <c r="OZG516" s="336"/>
      <c r="OZH516" s="336"/>
      <c r="OZI516" s="336"/>
      <c r="OZJ516" s="336"/>
      <c r="OZK516" s="336"/>
      <c r="OZL516" s="336"/>
      <c r="OZM516" s="336"/>
      <c r="OZN516" s="336"/>
      <c r="OZO516" s="336"/>
      <c r="OZP516" s="336"/>
      <c r="OZQ516" s="336"/>
      <c r="OZR516" s="336"/>
      <c r="OZS516" s="336"/>
      <c r="OZT516" s="336"/>
      <c r="OZU516" s="336"/>
      <c r="OZV516" s="336"/>
      <c r="OZW516" s="336"/>
      <c r="OZX516" s="336"/>
      <c r="OZY516" s="336"/>
      <c r="OZZ516" s="336"/>
      <c r="PAA516" s="336"/>
      <c r="PAB516" s="336"/>
      <c r="PAC516" s="336"/>
      <c r="PAD516" s="336"/>
      <c r="PAE516" s="336"/>
      <c r="PAF516" s="336"/>
      <c r="PAG516" s="336"/>
      <c r="PAH516" s="336"/>
      <c r="PAI516" s="336"/>
      <c r="PAJ516" s="336"/>
      <c r="PAK516" s="336"/>
      <c r="PAL516" s="336"/>
      <c r="PAM516" s="336"/>
      <c r="PAN516" s="336"/>
      <c r="PAO516" s="336"/>
      <c r="PAP516" s="336"/>
      <c r="PAQ516" s="336"/>
      <c r="PAR516" s="336"/>
      <c r="PAS516" s="336"/>
      <c r="PAT516" s="336"/>
      <c r="PAU516" s="336"/>
      <c r="PAV516" s="336"/>
      <c r="PAW516" s="336"/>
      <c r="PAX516" s="336"/>
      <c r="PAY516" s="336"/>
      <c r="PAZ516" s="336"/>
      <c r="PBA516" s="336"/>
      <c r="PBB516" s="336"/>
      <c r="PBC516" s="336"/>
      <c r="PBD516" s="336"/>
      <c r="PBE516" s="336"/>
      <c r="PBF516" s="336"/>
      <c r="PBG516" s="336"/>
      <c r="PBH516" s="336"/>
      <c r="PBI516" s="336"/>
      <c r="PBJ516" s="336"/>
      <c r="PBK516" s="336"/>
      <c r="PBL516" s="336"/>
      <c r="PBM516" s="336"/>
      <c r="PBN516" s="336"/>
      <c r="PBO516" s="336"/>
      <c r="PBP516" s="336"/>
      <c r="PBQ516" s="336"/>
      <c r="PBR516" s="336"/>
      <c r="PBS516" s="336"/>
      <c r="PBT516" s="336"/>
      <c r="PBU516" s="336"/>
      <c r="PBV516" s="336"/>
      <c r="PBW516" s="336"/>
      <c r="PBX516" s="336"/>
      <c r="PBY516" s="336"/>
      <c r="PBZ516" s="336"/>
      <c r="PCA516" s="336"/>
      <c r="PCB516" s="336"/>
      <c r="PCC516" s="336"/>
      <c r="PCD516" s="336"/>
      <c r="PCE516" s="336"/>
      <c r="PCF516" s="336"/>
      <c r="PCG516" s="336"/>
      <c r="PCH516" s="336"/>
      <c r="PCI516" s="336"/>
      <c r="PCJ516" s="336"/>
      <c r="PCK516" s="336"/>
      <c r="PCL516" s="336"/>
      <c r="PCM516" s="336"/>
      <c r="PCN516" s="336"/>
      <c r="PCO516" s="336"/>
      <c r="PCP516" s="336"/>
      <c r="PCQ516" s="336"/>
      <c r="PCR516" s="336"/>
      <c r="PCS516" s="336"/>
      <c r="PCT516" s="336"/>
      <c r="PCU516" s="336"/>
      <c r="PCV516" s="336"/>
      <c r="PCW516" s="336"/>
      <c r="PCX516" s="336"/>
      <c r="PCY516" s="336"/>
      <c r="PCZ516" s="336"/>
      <c r="PDA516" s="336"/>
      <c r="PDB516" s="336"/>
      <c r="PDC516" s="336"/>
      <c r="PDD516" s="336"/>
      <c r="PDE516" s="336"/>
      <c r="PDF516" s="336"/>
      <c r="PDG516" s="336"/>
      <c r="PDH516" s="336"/>
      <c r="PDI516" s="336"/>
      <c r="PDJ516" s="336"/>
      <c r="PDK516" s="336"/>
      <c r="PDL516" s="336"/>
      <c r="PDM516" s="336"/>
      <c r="PDN516" s="336"/>
      <c r="PDO516" s="336"/>
      <c r="PDP516" s="336"/>
      <c r="PDQ516" s="336"/>
      <c r="PDR516" s="336"/>
      <c r="PDS516" s="336"/>
      <c r="PDT516" s="336"/>
      <c r="PDU516" s="336"/>
      <c r="PDV516" s="336"/>
      <c r="PDW516" s="336"/>
      <c r="PDX516" s="336"/>
      <c r="PDY516" s="336"/>
      <c r="PDZ516" s="336"/>
      <c r="PEA516" s="336"/>
      <c r="PEB516" s="336"/>
      <c r="PEC516" s="336"/>
      <c r="PED516" s="336"/>
      <c r="PEE516" s="336"/>
      <c r="PEF516" s="336"/>
      <c r="PEG516" s="336"/>
      <c r="PEH516" s="336"/>
      <c r="PEI516" s="336"/>
      <c r="PEJ516" s="336"/>
      <c r="PEK516" s="336"/>
      <c r="PEL516" s="336"/>
      <c r="PEM516" s="336"/>
      <c r="PEN516" s="336"/>
      <c r="PEO516" s="336"/>
      <c r="PEP516" s="336"/>
      <c r="PEQ516" s="336"/>
      <c r="PER516" s="336"/>
      <c r="PES516" s="336"/>
      <c r="PET516" s="336"/>
      <c r="PEU516" s="336"/>
      <c r="PEV516" s="336"/>
      <c r="PEW516" s="336"/>
      <c r="PEX516" s="336"/>
      <c r="PEY516" s="336"/>
      <c r="PEZ516" s="336"/>
      <c r="PFA516" s="336"/>
      <c r="PFB516" s="336"/>
      <c r="PFC516" s="336"/>
      <c r="PFD516" s="336"/>
      <c r="PFE516" s="336"/>
      <c r="PFF516" s="336"/>
      <c r="PFG516" s="336"/>
      <c r="PFH516" s="336"/>
      <c r="PFI516" s="336"/>
      <c r="PFJ516" s="336"/>
      <c r="PFK516" s="336"/>
      <c r="PFL516" s="336"/>
      <c r="PFM516" s="336"/>
      <c r="PFN516" s="336"/>
      <c r="PFO516" s="336"/>
      <c r="PFP516" s="336"/>
      <c r="PFQ516" s="336"/>
      <c r="PFR516" s="336"/>
      <c r="PFS516" s="336"/>
      <c r="PFT516" s="336"/>
      <c r="PFU516" s="336"/>
      <c r="PFV516" s="336"/>
      <c r="PFW516" s="336"/>
      <c r="PFX516" s="336"/>
      <c r="PFY516" s="336"/>
      <c r="PFZ516" s="336"/>
      <c r="PGA516" s="336"/>
      <c r="PGB516" s="336"/>
      <c r="PGC516" s="336"/>
      <c r="PGD516" s="336"/>
      <c r="PGE516" s="336"/>
      <c r="PGF516" s="336"/>
      <c r="PGG516" s="336"/>
      <c r="PGH516" s="336"/>
      <c r="PGI516" s="336"/>
      <c r="PGJ516" s="336"/>
      <c r="PGK516" s="336"/>
      <c r="PGL516" s="336"/>
      <c r="PGM516" s="336"/>
      <c r="PGN516" s="336"/>
      <c r="PGO516" s="336"/>
      <c r="PGP516" s="336"/>
      <c r="PGQ516" s="336"/>
      <c r="PGR516" s="336"/>
      <c r="PGS516" s="336"/>
      <c r="PGT516" s="336"/>
      <c r="PGU516" s="336"/>
      <c r="PGV516" s="336"/>
      <c r="PGW516" s="336"/>
      <c r="PGX516" s="336"/>
      <c r="PGY516" s="336"/>
      <c r="PGZ516" s="336"/>
      <c r="PHA516" s="336"/>
      <c r="PHB516" s="336"/>
      <c r="PHC516" s="336"/>
      <c r="PHD516" s="336"/>
      <c r="PHE516" s="336"/>
      <c r="PHF516" s="336"/>
      <c r="PHG516" s="336"/>
      <c r="PHH516" s="336"/>
      <c r="PHI516" s="336"/>
      <c r="PHJ516" s="336"/>
      <c r="PHK516" s="336"/>
      <c r="PHL516" s="336"/>
      <c r="PHM516" s="336"/>
      <c r="PHN516" s="336"/>
      <c r="PHO516" s="336"/>
      <c r="PHP516" s="336"/>
      <c r="PHQ516" s="336"/>
      <c r="PHR516" s="336"/>
      <c r="PHS516" s="336"/>
      <c r="PHT516" s="336"/>
      <c r="PHU516" s="336"/>
      <c r="PHV516" s="336"/>
      <c r="PHW516" s="336"/>
      <c r="PHX516" s="336"/>
      <c r="PHY516" s="336"/>
      <c r="PHZ516" s="336"/>
      <c r="PIA516" s="336"/>
      <c r="PIB516" s="336"/>
      <c r="PIC516" s="336"/>
      <c r="PID516" s="336"/>
      <c r="PIE516" s="336"/>
      <c r="PIF516" s="336"/>
      <c r="PIG516" s="336"/>
      <c r="PIH516" s="336"/>
      <c r="PII516" s="336"/>
      <c r="PIJ516" s="336"/>
      <c r="PIK516" s="336"/>
      <c r="PIL516" s="336"/>
      <c r="PIM516" s="336"/>
      <c r="PIN516" s="336"/>
      <c r="PIO516" s="336"/>
      <c r="PIP516" s="336"/>
      <c r="PIQ516" s="336"/>
      <c r="PIR516" s="336"/>
      <c r="PIS516" s="336"/>
      <c r="PIT516" s="336"/>
      <c r="PIU516" s="336"/>
      <c r="PIV516" s="336"/>
      <c r="PIW516" s="336"/>
      <c r="PIX516" s="336"/>
      <c r="PIY516" s="336"/>
      <c r="PIZ516" s="336"/>
      <c r="PJA516" s="336"/>
      <c r="PJB516" s="336"/>
      <c r="PJC516" s="336"/>
      <c r="PJD516" s="336"/>
      <c r="PJE516" s="336"/>
      <c r="PJF516" s="336"/>
      <c r="PJG516" s="336"/>
      <c r="PJH516" s="336"/>
      <c r="PJI516" s="336"/>
      <c r="PJJ516" s="336"/>
      <c r="PJK516" s="336"/>
      <c r="PJL516" s="336"/>
      <c r="PJM516" s="336"/>
      <c r="PJN516" s="336"/>
      <c r="PJO516" s="336"/>
      <c r="PJP516" s="336"/>
      <c r="PJQ516" s="336"/>
      <c r="PJR516" s="336"/>
      <c r="PJS516" s="336"/>
      <c r="PJT516" s="336"/>
      <c r="PJU516" s="336"/>
      <c r="PJV516" s="336"/>
      <c r="PJW516" s="336"/>
      <c r="PJX516" s="336"/>
      <c r="PJY516" s="336"/>
      <c r="PJZ516" s="336"/>
      <c r="PKA516" s="336"/>
      <c r="PKB516" s="336"/>
      <c r="PKC516" s="336"/>
      <c r="PKD516" s="336"/>
      <c r="PKE516" s="336"/>
      <c r="PKF516" s="336"/>
      <c r="PKG516" s="336"/>
      <c r="PKH516" s="336"/>
      <c r="PKI516" s="336"/>
      <c r="PKJ516" s="336"/>
      <c r="PKK516" s="336"/>
      <c r="PKL516" s="336"/>
      <c r="PKM516" s="336"/>
      <c r="PKN516" s="336"/>
      <c r="PKO516" s="336"/>
      <c r="PKP516" s="336"/>
      <c r="PKQ516" s="336"/>
      <c r="PKR516" s="336"/>
      <c r="PKS516" s="336"/>
      <c r="PKT516" s="336"/>
      <c r="PKU516" s="336"/>
      <c r="PKV516" s="336"/>
      <c r="PKW516" s="336"/>
      <c r="PKX516" s="336"/>
      <c r="PKY516" s="336"/>
      <c r="PKZ516" s="336"/>
      <c r="PLA516" s="336"/>
      <c r="PLB516" s="336"/>
      <c r="PLC516" s="336"/>
      <c r="PLD516" s="336"/>
      <c r="PLE516" s="336"/>
      <c r="PLF516" s="336"/>
      <c r="PLG516" s="336"/>
      <c r="PLH516" s="336"/>
      <c r="PLI516" s="336"/>
      <c r="PLJ516" s="336"/>
      <c r="PLK516" s="336"/>
      <c r="PLL516" s="336"/>
      <c r="PLM516" s="336"/>
      <c r="PLN516" s="336"/>
      <c r="PLO516" s="336"/>
      <c r="PLP516" s="336"/>
      <c r="PLQ516" s="336"/>
      <c r="PLR516" s="336"/>
      <c r="PLS516" s="336"/>
      <c r="PLT516" s="336"/>
      <c r="PLU516" s="336"/>
      <c r="PLV516" s="336"/>
      <c r="PLW516" s="336"/>
      <c r="PLX516" s="336"/>
      <c r="PLY516" s="336"/>
      <c r="PLZ516" s="336"/>
      <c r="PMA516" s="336"/>
      <c r="PMB516" s="336"/>
      <c r="PMC516" s="336"/>
      <c r="PMD516" s="336"/>
      <c r="PME516" s="336"/>
      <c r="PMF516" s="336"/>
      <c r="PMG516" s="336"/>
      <c r="PMH516" s="336"/>
      <c r="PMI516" s="336"/>
      <c r="PMJ516" s="336"/>
      <c r="PMK516" s="336"/>
      <c r="PML516" s="336"/>
      <c r="PMM516" s="336"/>
      <c r="PMN516" s="336"/>
      <c r="PMO516" s="336"/>
      <c r="PMP516" s="336"/>
      <c r="PMQ516" s="336"/>
      <c r="PMR516" s="336"/>
      <c r="PMS516" s="336"/>
      <c r="PMT516" s="336"/>
      <c r="PMU516" s="336"/>
      <c r="PMV516" s="336"/>
      <c r="PMW516" s="336"/>
      <c r="PMX516" s="336"/>
      <c r="PMY516" s="336"/>
      <c r="PMZ516" s="336"/>
      <c r="PNA516" s="336"/>
      <c r="PNB516" s="336"/>
      <c r="PNC516" s="336"/>
      <c r="PND516" s="336"/>
      <c r="PNE516" s="336"/>
      <c r="PNF516" s="336"/>
      <c r="PNG516" s="336"/>
      <c r="PNH516" s="336"/>
      <c r="PNI516" s="336"/>
      <c r="PNJ516" s="336"/>
      <c r="PNK516" s="336"/>
      <c r="PNL516" s="336"/>
      <c r="PNM516" s="336"/>
      <c r="PNN516" s="336"/>
      <c r="PNO516" s="336"/>
      <c r="PNP516" s="336"/>
      <c r="PNQ516" s="336"/>
      <c r="PNR516" s="336"/>
      <c r="PNS516" s="336"/>
      <c r="PNT516" s="336"/>
      <c r="PNU516" s="336"/>
      <c r="PNV516" s="336"/>
      <c r="PNW516" s="336"/>
      <c r="PNX516" s="336"/>
      <c r="PNY516" s="336"/>
      <c r="PNZ516" s="336"/>
      <c r="POA516" s="336"/>
      <c r="POB516" s="336"/>
      <c r="POC516" s="336"/>
      <c r="POD516" s="336"/>
      <c r="POE516" s="336"/>
      <c r="POF516" s="336"/>
      <c r="POG516" s="336"/>
      <c r="POH516" s="336"/>
      <c r="POI516" s="336"/>
      <c r="POJ516" s="336"/>
      <c r="POK516" s="336"/>
      <c r="POL516" s="336"/>
      <c r="POM516" s="336"/>
      <c r="PON516" s="336"/>
      <c r="POO516" s="336"/>
      <c r="POP516" s="336"/>
      <c r="POQ516" s="336"/>
      <c r="POR516" s="336"/>
      <c r="POS516" s="336"/>
      <c r="POT516" s="336"/>
      <c r="POU516" s="336"/>
      <c r="POV516" s="336"/>
      <c r="POW516" s="336"/>
      <c r="POX516" s="336"/>
      <c r="POY516" s="336"/>
      <c r="POZ516" s="336"/>
      <c r="PPA516" s="336"/>
      <c r="PPB516" s="336"/>
      <c r="PPC516" s="336"/>
      <c r="PPD516" s="336"/>
      <c r="PPE516" s="336"/>
      <c r="PPF516" s="336"/>
      <c r="PPG516" s="336"/>
      <c r="PPH516" s="336"/>
      <c r="PPI516" s="336"/>
      <c r="PPJ516" s="336"/>
      <c r="PPK516" s="336"/>
      <c r="PPL516" s="336"/>
      <c r="PPM516" s="336"/>
      <c r="PPN516" s="336"/>
      <c r="PPO516" s="336"/>
      <c r="PPP516" s="336"/>
      <c r="PPQ516" s="336"/>
      <c r="PPR516" s="336"/>
      <c r="PPS516" s="336"/>
      <c r="PPT516" s="336"/>
      <c r="PPU516" s="336"/>
      <c r="PPV516" s="336"/>
      <c r="PPW516" s="336"/>
      <c r="PPX516" s="336"/>
      <c r="PPY516" s="336"/>
      <c r="PPZ516" s="336"/>
      <c r="PQA516" s="336"/>
      <c r="PQB516" s="336"/>
      <c r="PQC516" s="336"/>
      <c r="PQD516" s="336"/>
      <c r="PQE516" s="336"/>
      <c r="PQF516" s="336"/>
      <c r="PQG516" s="336"/>
      <c r="PQH516" s="336"/>
      <c r="PQI516" s="336"/>
      <c r="PQJ516" s="336"/>
      <c r="PQK516" s="336"/>
      <c r="PQL516" s="336"/>
      <c r="PQM516" s="336"/>
      <c r="PQN516" s="336"/>
      <c r="PQO516" s="336"/>
      <c r="PQP516" s="336"/>
      <c r="PQQ516" s="336"/>
      <c r="PQR516" s="336"/>
      <c r="PQS516" s="336"/>
      <c r="PQT516" s="336"/>
      <c r="PQU516" s="336"/>
      <c r="PQV516" s="336"/>
      <c r="PQW516" s="336"/>
      <c r="PQX516" s="336"/>
      <c r="PQY516" s="336"/>
      <c r="PQZ516" s="336"/>
      <c r="PRA516" s="336"/>
      <c r="PRB516" s="336"/>
      <c r="PRC516" s="336"/>
      <c r="PRD516" s="336"/>
      <c r="PRE516" s="336"/>
      <c r="PRF516" s="336"/>
      <c r="PRG516" s="336"/>
      <c r="PRH516" s="336"/>
      <c r="PRI516" s="336"/>
      <c r="PRJ516" s="336"/>
      <c r="PRK516" s="336"/>
      <c r="PRL516" s="336"/>
      <c r="PRM516" s="336"/>
      <c r="PRN516" s="336"/>
      <c r="PRO516" s="336"/>
      <c r="PRP516" s="336"/>
      <c r="PRQ516" s="336"/>
      <c r="PRR516" s="336"/>
      <c r="PRS516" s="336"/>
      <c r="PRT516" s="336"/>
      <c r="PRU516" s="336"/>
      <c r="PRV516" s="336"/>
      <c r="PRW516" s="336"/>
      <c r="PRX516" s="336"/>
      <c r="PRY516" s="336"/>
      <c r="PRZ516" s="336"/>
      <c r="PSA516" s="336"/>
      <c r="PSB516" s="336"/>
      <c r="PSC516" s="336"/>
      <c r="PSD516" s="336"/>
      <c r="PSE516" s="336"/>
      <c r="PSF516" s="336"/>
      <c r="PSG516" s="336"/>
      <c r="PSH516" s="336"/>
      <c r="PSI516" s="336"/>
      <c r="PSJ516" s="336"/>
      <c r="PSK516" s="336"/>
      <c r="PSL516" s="336"/>
      <c r="PSM516" s="336"/>
      <c r="PSN516" s="336"/>
      <c r="PSO516" s="336"/>
      <c r="PSP516" s="336"/>
      <c r="PSQ516" s="336"/>
      <c r="PSR516" s="336"/>
      <c r="PSS516" s="336"/>
      <c r="PST516" s="336"/>
      <c r="PSU516" s="336"/>
      <c r="PSV516" s="336"/>
      <c r="PSW516" s="336"/>
      <c r="PSX516" s="336"/>
      <c r="PSY516" s="336"/>
      <c r="PSZ516" s="336"/>
      <c r="PTA516" s="336"/>
      <c r="PTB516" s="336"/>
      <c r="PTC516" s="336"/>
      <c r="PTD516" s="336"/>
      <c r="PTE516" s="336"/>
      <c r="PTF516" s="336"/>
      <c r="PTG516" s="336"/>
      <c r="PTH516" s="336"/>
      <c r="PTI516" s="336"/>
      <c r="PTJ516" s="336"/>
      <c r="PTK516" s="336"/>
      <c r="PTL516" s="336"/>
      <c r="PTM516" s="336"/>
      <c r="PTN516" s="336"/>
      <c r="PTO516" s="336"/>
      <c r="PTP516" s="336"/>
      <c r="PTQ516" s="336"/>
      <c r="PTR516" s="336"/>
      <c r="PTS516" s="336"/>
      <c r="PTT516" s="336"/>
      <c r="PTU516" s="336"/>
      <c r="PTV516" s="336"/>
      <c r="PTW516" s="336"/>
      <c r="PTX516" s="336"/>
      <c r="PTY516" s="336"/>
      <c r="PTZ516" s="336"/>
      <c r="PUA516" s="336"/>
      <c r="PUB516" s="336"/>
      <c r="PUC516" s="336"/>
      <c r="PUD516" s="336"/>
      <c r="PUE516" s="336"/>
      <c r="PUF516" s="336"/>
      <c r="PUG516" s="336"/>
      <c r="PUH516" s="336"/>
      <c r="PUI516" s="336"/>
      <c r="PUJ516" s="336"/>
      <c r="PUK516" s="336"/>
      <c r="PUL516" s="336"/>
      <c r="PUM516" s="336"/>
      <c r="PUN516" s="336"/>
      <c r="PUO516" s="336"/>
      <c r="PUP516" s="336"/>
      <c r="PUQ516" s="336"/>
      <c r="PUR516" s="336"/>
      <c r="PUS516" s="336"/>
      <c r="PUT516" s="336"/>
      <c r="PUU516" s="336"/>
      <c r="PUV516" s="336"/>
      <c r="PUW516" s="336"/>
      <c r="PUX516" s="336"/>
      <c r="PUY516" s="336"/>
      <c r="PUZ516" s="336"/>
      <c r="PVA516" s="336"/>
      <c r="PVB516" s="336"/>
      <c r="PVC516" s="336"/>
      <c r="PVD516" s="336"/>
      <c r="PVE516" s="336"/>
      <c r="PVF516" s="336"/>
      <c r="PVG516" s="336"/>
      <c r="PVH516" s="336"/>
      <c r="PVI516" s="336"/>
      <c r="PVJ516" s="336"/>
      <c r="PVK516" s="336"/>
      <c r="PVL516" s="336"/>
      <c r="PVM516" s="336"/>
      <c r="PVN516" s="336"/>
      <c r="PVO516" s="336"/>
      <c r="PVP516" s="336"/>
      <c r="PVQ516" s="336"/>
      <c r="PVR516" s="336"/>
      <c r="PVS516" s="336"/>
      <c r="PVT516" s="336"/>
      <c r="PVU516" s="336"/>
      <c r="PVV516" s="336"/>
      <c r="PVW516" s="336"/>
      <c r="PVX516" s="336"/>
      <c r="PVY516" s="336"/>
      <c r="PVZ516" s="336"/>
      <c r="PWA516" s="336"/>
      <c r="PWB516" s="336"/>
      <c r="PWC516" s="336"/>
      <c r="PWD516" s="336"/>
      <c r="PWE516" s="336"/>
      <c r="PWF516" s="336"/>
      <c r="PWG516" s="336"/>
      <c r="PWH516" s="336"/>
      <c r="PWI516" s="336"/>
      <c r="PWJ516" s="336"/>
      <c r="PWK516" s="336"/>
      <c r="PWL516" s="336"/>
      <c r="PWM516" s="336"/>
      <c r="PWN516" s="336"/>
      <c r="PWO516" s="336"/>
      <c r="PWP516" s="336"/>
      <c r="PWQ516" s="336"/>
      <c r="PWR516" s="336"/>
      <c r="PWS516" s="336"/>
      <c r="PWT516" s="336"/>
      <c r="PWU516" s="336"/>
      <c r="PWV516" s="336"/>
      <c r="PWW516" s="336"/>
      <c r="PWX516" s="336"/>
      <c r="PWY516" s="336"/>
      <c r="PWZ516" s="336"/>
      <c r="PXA516" s="336"/>
      <c r="PXB516" s="336"/>
      <c r="PXC516" s="336"/>
      <c r="PXD516" s="336"/>
      <c r="PXE516" s="336"/>
      <c r="PXF516" s="336"/>
      <c r="PXG516" s="336"/>
      <c r="PXH516" s="336"/>
      <c r="PXI516" s="336"/>
      <c r="PXJ516" s="336"/>
      <c r="PXK516" s="336"/>
      <c r="PXL516" s="336"/>
      <c r="PXM516" s="336"/>
      <c r="PXN516" s="336"/>
      <c r="PXO516" s="336"/>
      <c r="PXP516" s="336"/>
      <c r="PXQ516" s="336"/>
      <c r="PXR516" s="336"/>
      <c r="PXS516" s="336"/>
      <c r="PXT516" s="336"/>
      <c r="PXU516" s="336"/>
      <c r="PXV516" s="336"/>
      <c r="PXW516" s="336"/>
      <c r="PXX516" s="336"/>
      <c r="PXY516" s="336"/>
      <c r="PXZ516" s="336"/>
      <c r="PYA516" s="336"/>
      <c r="PYB516" s="336"/>
      <c r="PYC516" s="336"/>
      <c r="PYD516" s="336"/>
      <c r="PYE516" s="336"/>
      <c r="PYF516" s="336"/>
      <c r="PYG516" s="336"/>
      <c r="PYH516" s="336"/>
      <c r="PYI516" s="336"/>
      <c r="PYJ516" s="336"/>
      <c r="PYK516" s="336"/>
      <c r="PYL516" s="336"/>
      <c r="PYM516" s="336"/>
      <c r="PYN516" s="336"/>
      <c r="PYO516" s="336"/>
      <c r="PYP516" s="336"/>
      <c r="PYQ516" s="336"/>
      <c r="PYR516" s="336"/>
      <c r="PYS516" s="336"/>
      <c r="PYT516" s="336"/>
      <c r="PYU516" s="336"/>
      <c r="PYV516" s="336"/>
      <c r="PYW516" s="336"/>
      <c r="PYX516" s="336"/>
      <c r="PYY516" s="336"/>
      <c r="PYZ516" s="336"/>
      <c r="PZA516" s="336"/>
      <c r="PZB516" s="336"/>
      <c r="PZC516" s="336"/>
      <c r="PZD516" s="336"/>
      <c r="PZE516" s="336"/>
      <c r="PZF516" s="336"/>
      <c r="PZG516" s="336"/>
      <c r="PZH516" s="336"/>
      <c r="PZI516" s="336"/>
      <c r="PZJ516" s="336"/>
      <c r="PZK516" s="336"/>
      <c r="PZL516" s="336"/>
      <c r="PZM516" s="336"/>
      <c r="PZN516" s="336"/>
      <c r="PZO516" s="336"/>
      <c r="PZP516" s="336"/>
      <c r="PZQ516" s="336"/>
      <c r="PZR516" s="336"/>
      <c r="PZS516" s="336"/>
      <c r="PZT516" s="336"/>
      <c r="PZU516" s="336"/>
      <c r="PZV516" s="336"/>
      <c r="PZW516" s="336"/>
      <c r="PZX516" s="336"/>
      <c r="PZY516" s="336"/>
      <c r="PZZ516" s="336"/>
      <c r="QAA516" s="336"/>
      <c r="QAB516" s="336"/>
      <c r="QAC516" s="336"/>
      <c r="QAD516" s="336"/>
      <c r="QAE516" s="336"/>
      <c r="QAF516" s="336"/>
      <c r="QAG516" s="336"/>
      <c r="QAH516" s="336"/>
      <c r="QAI516" s="336"/>
      <c r="QAJ516" s="336"/>
      <c r="QAK516" s="336"/>
      <c r="QAL516" s="336"/>
      <c r="QAM516" s="336"/>
      <c r="QAN516" s="336"/>
      <c r="QAO516" s="336"/>
      <c r="QAP516" s="336"/>
      <c r="QAQ516" s="336"/>
      <c r="QAR516" s="336"/>
      <c r="QAS516" s="336"/>
      <c r="QAT516" s="336"/>
      <c r="QAU516" s="336"/>
      <c r="QAV516" s="336"/>
      <c r="QAW516" s="336"/>
      <c r="QAX516" s="336"/>
      <c r="QAY516" s="336"/>
      <c r="QAZ516" s="336"/>
      <c r="QBA516" s="336"/>
      <c r="QBB516" s="336"/>
      <c r="QBC516" s="336"/>
      <c r="QBD516" s="336"/>
      <c r="QBE516" s="336"/>
      <c r="QBF516" s="336"/>
      <c r="QBG516" s="336"/>
      <c r="QBH516" s="336"/>
      <c r="QBI516" s="336"/>
      <c r="QBJ516" s="336"/>
      <c r="QBK516" s="336"/>
      <c r="QBL516" s="336"/>
      <c r="QBM516" s="336"/>
      <c r="QBN516" s="336"/>
      <c r="QBO516" s="336"/>
      <c r="QBP516" s="336"/>
      <c r="QBQ516" s="336"/>
      <c r="QBR516" s="336"/>
      <c r="QBS516" s="336"/>
      <c r="QBT516" s="336"/>
      <c r="QBU516" s="336"/>
      <c r="QBV516" s="336"/>
      <c r="QBW516" s="336"/>
      <c r="QBX516" s="336"/>
      <c r="QBY516" s="336"/>
      <c r="QBZ516" s="336"/>
      <c r="QCA516" s="336"/>
      <c r="QCB516" s="336"/>
      <c r="QCC516" s="336"/>
      <c r="QCD516" s="336"/>
      <c r="QCE516" s="336"/>
      <c r="QCF516" s="336"/>
      <c r="QCG516" s="336"/>
      <c r="QCH516" s="336"/>
      <c r="QCI516" s="336"/>
      <c r="QCJ516" s="336"/>
      <c r="QCK516" s="336"/>
      <c r="QCL516" s="336"/>
      <c r="QCM516" s="336"/>
      <c r="QCN516" s="336"/>
      <c r="QCO516" s="336"/>
      <c r="QCP516" s="336"/>
      <c r="QCQ516" s="336"/>
      <c r="QCR516" s="336"/>
      <c r="QCS516" s="336"/>
      <c r="QCT516" s="336"/>
      <c r="QCU516" s="336"/>
      <c r="QCV516" s="336"/>
      <c r="QCW516" s="336"/>
      <c r="QCX516" s="336"/>
      <c r="QCY516" s="336"/>
      <c r="QCZ516" s="336"/>
      <c r="QDA516" s="336"/>
      <c r="QDB516" s="336"/>
      <c r="QDC516" s="336"/>
      <c r="QDD516" s="336"/>
      <c r="QDE516" s="336"/>
      <c r="QDF516" s="336"/>
      <c r="QDG516" s="336"/>
      <c r="QDH516" s="336"/>
      <c r="QDI516" s="336"/>
      <c r="QDJ516" s="336"/>
      <c r="QDK516" s="336"/>
      <c r="QDL516" s="336"/>
      <c r="QDM516" s="336"/>
      <c r="QDN516" s="336"/>
      <c r="QDO516" s="336"/>
      <c r="QDP516" s="336"/>
      <c r="QDQ516" s="336"/>
      <c r="QDR516" s="336"/>
      <c r="QDS516" s="336"/>
      <c r="QDT516" s="336"/>
      <c r="QDU516" s="336"/>
      <c r="QDV516" s="336"/>
      <c r="QDW516" s="336"/>
      <c r="QDX516" s="336"/>
      <c r="QDY516" s="336"/>
      <c r="QDZ516" s="336"/>
      <c r="QEA516" s="336"/>
      <c r="QEB516" s="336"/>
      <c r="QEC516" s="336"/>
      <c r="QED516" s="336"/>
      <c r="QEE516" s="336"/>
      <c r="QEF516" s="336"/>
      <c r="QEG516" s="336"/>
      <c r="QEH516" s="336"/>
      <c r="QEI516" s="336"/>
      <c r="QEJ516" s="336"/>
      <c r="QEK516" s="336"/>
      <c r="QEL516" s="336"/>
      <c r="QEM516" s="336"/>
      <c r="QEN516" s="336"/>
      <c r="QEO516" s="336"/>
      <c r="QEP516" s="336"/>
      <c r="QEQ516" s="336"/>
      <c r="QER516" s="336"/>
      <c r="QES516" s="336"/>
      <c r="QET516" s="336"/>
      <c r="QEU516" s="336"/>
      <c r="QEV516" s="336"/>
      <c r="QEW516" s="336"/>
      <c r="QEX516" s="336"/>
      <c r="QEY516" s="336"/>
      <c r="QEZ516" s="336"/>
      <c r="QFA516" s="336"/>
      <c r="QFB516" s="336"/>
      <c r="QFC516" s="336"/>
      <c r="QFD516" s="336"/>
      <c r="QFE516" s="336"/>
      <c r="QFF516" s="336"/>
      <c r="QFG516" s="336"/>
      <c r="QFH516" s="336"/>
      <c r="QFI516" s="336"/>
      <c r="QFJ516" s="336"/>
      <c r="QFK516" s="336"/>
      <c r="QFL516" s="336"/>
      <c r="QFM516" s="336"/>
      <c r="QFN516" s="336"/>
      <c r="QFO516" s="336"/>
      <c r="QFP516" s="336"/>
      <c r="QFQ516" s="336"/>
      <c r="QFR516" s="336"/>
      <c r="QFS516" s="336"/>
      <c r="QFT516" s="336"/>
      <c r="QFU516" s="336"/>
      <c r="QFV516" s="336"/>
      <c r="QFW516" s="336"/>
      <c r="QFX516" s="336"/>
      <c r="QFY516" s="336"/>
      <c r="QFZ516" s="336"/>
      <c r="QGA516" s="336"/>
      <c r="QGB516" s="336"/>
      <c r="QGC516" s="336"/>
      <c r="QGD516" s="336"/>
      <c r="QGE516" s="336"/>
      <c r="QGF516" s="336"/>
      <c r="QGG516" s="336"/>
      <c r="QGH516" s="336"/>
      <c r="QGI516" s="336"/>
      <c r="QGJ516" s="336"/>
      <c r="QGK516" s="336"/>
      <c r="QGL516" s="336"/>
      <c r="QGM516" s="336"/>
      <c r="QGN516" s="336"/>
      <c r="QGO516" s="336"/>
      <c r="QGP516" s="336"/>
      <c r="QGQ516" s="336"/>
      <c r="QGR516" s="336"/>
      <c r="QGS516" s="336"/>
      <c r="QGT516" s="336"/>
      <c r="QGU516" s="336"/>
      <c r="QGV516" s="336"/>
      <c r="QGW516" s="336"/>
      <c r="QGX516" s="336"/>
      <c r="QGY516" s="336"/>
      <c r="QGZ516" s="336"/>
      <c r="QHA516" s="336"/>
      <c r="QHB516" s="336"/>
      <c r="QHC516" s="336"/>
      <c r="QHD516" s="336"/>
      <c r="QHE516" s="336"/>
      <c r="QHF516" s="336"/>
      <c r="QHG516" s="336"/>
      <c r="QHH516" s="336"/>
      <c r="QHI516" s="336"/>
      <c r="QHJ516" s="336"/>
      <c r="QHK516" s="336"/>
      <c r="QHL516" s="336"/>
      <c r="QHM516" s="336"/>
      <c r="QHN516" s="336"/>
      <c r="QHO516" s="336"/>
      <c r="QHP516" s="336"/>
      <c r="QHQ516" s="336"/>
      <c r="QHR516" s="336"/>
      <c r="QHS516" s="336"/>
      <c r="QHT516" s="336"/>
      <c r="QHU516" s="336"/>
      <c r="QHV516" s="336"/>
      <c r="QHW516" s="336"/>
      <c r="QHX516" s="336"/>
      <c r="QHY516" s="336"/>
      <c r="QHZ516" s="336"/>
      <c r="QIA516" s="336"/>
      <c r="QIB516" s="336"/>
      <c r="QIC516" s="336"/>
      <c r="QID516" s="336"/>
      <c r="QIE516" s="336"/>
      <c r="QIF516" s="336"/>
      <c r="QIG516" s="336"/>
      <c r="QIH516" s="336"/>
      <c r="QII516" s="336"/>
      <c r="QIJ516" s="336"/>
      <c r="QIK516" s="336"/>
      <c r="QIL516" s="336"/>
      <c r="QIM516" s="336"/>
      <c r="QIN516" s="336"/>
      <c r="QIO516" s="336"/>
      <c r="QIP516" s="336"/>
      <c r="QIQ516" s="336"/>
      <c r="QIR516" s="336"/>
      <c r="QIS516" s="336"/>
      <c r="QIT516" s="336"/>
      <c r="QIU516" s="336"/>
      <c r="QIV516" s="336"/>
      <c r="QIW516" s="336"/>
      <c r="QIX516" s="336"/>
      <c r="QIY516" s="336"/>
      <c r="QIZ516" s="336"/>
      <c r="QJA516" s="336"/>
      <c r="QJB516" s="336"/>
      <c r="QJC516" s="336"/>
      <c r="QJD516" s="336"/>
      <c r="QJE516" s="336"/>
      <c r="QJF516" s="336"/>
      <c r="QJG516" s="336"/>
      <c r="QJH516" s="336"/>
      <c r="QJI516" s="336"/>
      <c r="QJJ516" s="336"/>
      <c r="QJK516" s="336"/>
      <c r="QJL516" s="336"/>
      <c r="QJM516" s="336"/>
      <c r="QJN516" s="336"/>
      <c r="QJO516" s="336"/>
      <c r="QJP516" s="336"/>
      <c r="QJQ516" s="336"/>
      <c r="QJR516" s="336"/>
      <c r="QJS516" s="336"/>
      <c r="QJT516" s="336"/>
      <c r="QJU516" s="336"/>
      <c r="QJV516" s="336"/>
      <c r="QJW516" s="336"/>
      <c r="QJX516" s="336"/>
      <c r="QJY516" s="336"/>
      <c r="QJZ516" s="336"/>
      <c r="QKA516" s="336"/>
      <c r="QKB516" s="336"/>
      <c r="QKC516" s="336"/>
      <c r="QKD516" s="336"/>
      <c r="QKE516" s="336"/>
      <c r="QKF516" s="336"/>
      <c r="QKG516" s="336"/>
      <c r="QKH516" s="336"/>
      <c r="QKI516" s="336"/>
      <c r="QKJ516" s="336"/>
      <c r="QKK516" s="336"/>
      <c r="QKL516" s="336"/>
      <c r="QKM516" s="336"/>
      <c r="QKN516" s="336"/>
      <c r="QKO516" s="336"/>
      <c r="QKP516" s="336"/>
      <c r="QKQ516" s="336"/>
      <c r="QKR516" s="336"/>
      <c r="QKS516" s="336"/>
      <c r="QKT516" s="336"/>
      <c r="QKU516" s="336"/>
      <c r="QKV516" s="336"/>
      <c r="QKW516" s="336"/>
      <c r="QKX516" s="336"/>
      <c r="QKY516" s="336"/>
      <c r="QKZ516" s="336"/>
      <c r="QLA516" s="336"/>
      <c r="QLB516" s="336"/>
      <c r="QLC516" s="336"/>
      <c r="QLD516" s="336"/>
      <c r="QLE516" s="336"/>
      <c r="QLF516" s="336"/>
      <c r="QLG516" s="336"/>
      <c r="QLH516" s="336"/>
      <c r="QLI516" s="336"/>
      <c r="QLJ516" s="336"/>
      <c r="QLK516" s="336"/>
      <c r="QLL516" s="336"/>
      <c r="QLM516" s="336"/>
      <c r="QLN516" s="336"/>
      <c r="QLO516" s="336"/>
      <c r="QLP516" s="336"/>
      <c r="QLQ516" s="336"/>
      <c r="QLR516" s="336"/>
      <c r="QLS516" s="336"/>
      <c r="QLT516" s="336"/>
      <c r="QLU516" s="336"/>
      <c r="QLV516" s="336"/>
      <c r="QLW516" s="336"/>
      <c r="QLX516" s="336"/>
      <c r="QLY516" s="336"/>
      <c r="QLZ516" s="336"/>
      <c r="QMA516" s="336"/>
      <c r="QMB516" s="336"/>
      <c r="QMC516" s="336"/>
      <c r="QMD516" s="336"/>
      <c r="QME516" s="336"/>
      <c r="QMF516" s="336"/>
      <c r="QMG516" s="336"/>
      <c r="QMH516" s="336"/>
      <c r="QMI516" s="336"/>
      <c r="QMJ516" s="336"/>
      <c r="QMK516" s="336"/>
      <c r="QML516" s="336"/>
      <c r="QMM516" s="336"/>
      <c r="QMN516" s="336"/>
      <c r="QMO516" s="336"/>
      <c r="QMP516" s="336"/>
      <c r="QMQ516" s="336"/>
      <c r="QMR516" s="336"/>
      <c r="QMS516" s="336"/>
      <c r="QMT516" s="336"/>
      <c r="QMU516" s="336"/>
      <c r="QMV516" s="336"/>
      <c r="QMW516" s="336"/>
      <c r="QMX516" s="336"/>
      <c r="QMY516" s="336"/>
      <c r="QMZ516" s="336"/>
      <c r="QNA516" s="336"/>
      <c r="QNB516" s="336"/>
      <c r="QNC516" s="336"/>
      <c r="QND516" s="336"/>
      <c r="QNE516" s="336"/>
      <c r="QNF516" s="336"/>
      <c r="QNG516" s="336"/>
      <c r="QNH516" s="336"/>
      <c r="QNI516" s="336"/>
      <c r="QNJ516" s="336"/>
      <c r="QNK516" s="336"/>
      <c r="QNL516" s="336"/>
      <c r="QNM516" s="336"/>
      <c r="QNN516" s="336"/>
      <c r="QNO516" s="336"/>
      <c r="QNP516" s="336"/>
      <c r="QNQ516" s="336"/>
      <c r="QNR516" s="336"/>
      <c r="QNS516" s="336"/>
      <c r="QNT516" s="336"/>
      <c r="QNU516" s="336"/>
      <c r="QNV516" s="336"/>
      <c r="QNW516" s="336"/>
      <c r="QNX516" s="336"/>
      <c r="QNY516" s="336"/>
      <c r="QNZ516" s="336"/>
      <c r="QOA516" s="336"/>
      <c r="QOB516" s="336"/>
      <c r="QOC516" s="336"/>
      <c r="QOD516" s="336"/>
      <c r="QOE516" s="336"/>
      <c r="QOF516" s="336"/>
      <c r="QOG516" s="336"/>
      <c r="QOH516" s="336"/>
      <c r="QOI516" s="336"/>
      <c r="QOJ516" s="336"/>
      <c r="QOK516" s="336"/>
      <c r="QOL516" s="336"/>
      <c r="QOM516" s="336"/>
      <c r="QON516" s="336"/>
      <c r="QOO516" s="336"/>
      <c r="QOP516" s="336"/>
      <c r="QOQ516" s="336"/>
      <c r="QOR516" s="336"/>
      <c r="QOS516" s="336"/>
      <c r="QOT516" s="336"/>
      <c r="QOU516" s="336"/>
      <c r="QOV516" s="336"/>
      <c r="QOW516" s="336"/>
      <c r="QOX516" s="336"/>
      <c r="QOY516" s="336"/>
      <c r="QOZ516" s="336"/>
      <c r="QPA516" s="336"/>
      <c r="QPB516" s="336"/>
      <c r="QPC516" s="336"/>
      <c r="QPD516" s="336"/>
      <c r="QPE516" s="336"/>
      <c r="QPF516" s="336"/>
      <c r="QPG516" s="336"/>
      <c r="QPH516" s="336"/>
      <c r="QPI516" s="336"/>
      <c r="QPJ516" s="336"/>
      <c r="QPK516" s="336"/>
      <c r="QPL516" s="336"/>
      <c r="QPM516" s="336"/>
      <c r="QPN516" s="336"/>
      <c r="QPO516" s="336"/>
      <c r="QPP516" s="336"/>
      <c r="QPQ516" s="336"/>
      <c r="QPR516" s="336"/>
      <c r="QPS516" s="336"/>
      <c r="QPT516" s="336"/>
      <c r="QPU516" s="336"/>
      <c r="QPV516" s="336"/>
      <c r="QPW516" s="336"/>
      <c r="QPX516" s="336"/>
      <c r="QPY516" s="336"/>
      <c r="QPZ516" s="336"/>
      <c r="QQA516" s="336"/>
      <c r="QQB516" s="336"/>
      <c r="QQC516" s="336"/>
      <c r="QQD516" s="336"/>
      <c r="QQE516" s="336"/>
      <c r="QQF516" s="336"/>
      <c r="QQG516" s="336"/>
      <c r="QQH516" s="336"/>
      <c r="QQI516" s="336"/>
      <c r="QQJ516" s="336"/>
      <c r="QQK516" s="336"/>
      <c r="QQL516" s="336"/>
      <c r="QQM516" s="336"/>
      <c r="QQN516" s="336"/>
      <c r="QQO516" s="336"/>
      <c r="QQP516" s="336"/>
      <c r="QQQ516" s="336"/>
      <c r="QQR516" s="336"/>
      <c r="QQS516" s="336"/>
      <c r="QQT516" s="336"/>
      <c r="QQU516" s="336"/>
      <c r="QQV516" s="336"/>
      <c r="QQW516" s="336"/>
      <c r="QQX516" s="336"/>
      <c r="QQY516" s="336"/>
      <c r="QQZ516" s="336"/>
      <c r="QRA516" s="336"/>
      <c r="QRB516" s="336"/>
      <c r="QRC516" s="336"/>
      <c r="QRD516" s="336"/>
      <c r="QRE516" s="336"/>
      <c r="QRF516" s="336"/>
      <c r="QRG516" s="336"/>
      <c r="QRH516" s="336"/>
      <c r="QRI516" s="336"/>
      <c r="QRJ516" s="336"/>
      <c r="QRK516" s="336"/>
      <c r="QRL516" s="336"/>
      <c r="QRM516" s="336"/>
      <c r="QRN516" s="336"/>
      <c r="QRO516" s="336"/>
      <c r="QRP516" s="336"/>
      <c r="QRQ516" s="336"/>
      <c r="QRR516" s="336"/>
      <c r="QRS516" s="336"/>
      <c r="QRT516" s="336"/>
      <c r="QRU516" s="336"/>
      <c r="QRV516" s="336"/>
      <c r="QRW516" s="336"/>
      <c r="QRX516" s="336"/>
      <c r="QRY516" s="336"/>
      <c r="QRZ516" s="336"/>
      <c r="QSA516" s="336"/>
      <c r="QSB516" s="336"/>
      <c r="QSC516" s="336"/>
      <c r="QSD516" s="336"/>
      <c r="QSE516" s="336"/>
      <c r="QSF516" s="336"/>
      <c r="QSG516" s="336"/>
      <c r="QSH516" s="336"/>
      <c r="QSI516" s="336"/>
      <c r="QSJ516" s="336"/>
      <c r="QSK516" s="336"/>
      <c r="QSL516" s="336"/>
      <c r="QSM516" s="336"/>
      <c r="QSN516" s="336"/>
      <c r="QSO516" s="336"/>
      <c r="QSP516" s="336"/>
      <c r="QSQ516" s="336"/>
      <c r="QSR516" s="336"/>
      <c r="QSS516" s="336"/>
      <c r="QST516" s="336"/>
      <c r="QSU516" s="336"/>
      <c r="QSV516" s="336"/>
      <c r="QSW516" s="336"/>
      <c r="QSX516" s="336"/>
      <c r="QSY516" s="336"/>
      <c r="QSZ516" s="336"/>
      <c r="QTA516" s="336"/>
      <c r="QTB516" s="336"/>
      <c r="QTC516" s="336"/>
      <c r="QTD516" s="336"/>
      <c r="QTE516" s="336"/>
      <c r="QTF516" s="336"/>
      <c r="QTG516" s="336"/>
      <c r="QTH516" s="336"/>
      <c r="QTI516" s="336"/>
      <c r="QTJ516" s="336"/>
      <c r="QTK516" s="336"/>
      <c r="QTL516" s="336"/>
      <c r="QTM516" s="336"/>
      <c r="QTN516" s="336"/>
      <c r="QTO516" s="336"/>
      <c r="QTP516" s="336"/>
      <c r="QTQ516" s="336"/>
      <c r="QTR516" s="336"/>
      <c r="QTS516" s="336"/>
      <c r="QTT516" s="336"/>
      <c r="QTU516" s="336"/>
      <c r="QTV516" s="336"/>
      <c r="QTW516" s="336"/>
      <c r="QTX516" s="336"/>
      <c r="QTY516" s="336"/>
      <c r="QTZ516" s="336"/>
      <c r="QUA516" s="336"/>
      <c r="QUB516" s="336"/>
      <c r="QUC516" s="336"/>
      <c r="QUD516" s="336"/>
      <c r="QUE516" s="336"/>
      <c r="QUF516" s="336"/>
      <c r="QUG516" s="336"/>
      <c r="QUH516" s="336"/>
      <c r="QUI516" s="336"/>
      <c r="QUJ516" s="336"/>
      <c r="QUK516" s="336"/>
      <c r="QUL516" s="336"/>
      <c r="QUM516" s="336"/>
      <c r="QUN516" s="336"/>
      <c r="QUO516" s="336"/>
      <c r="QUP516" s="336"/>
      <c r="QUQ516" s="336"/>
      <c r="QUR516" s="336"/>
      <c r="QUS516" s="336"/>
      <c r="QUT516" s="336"/>
      <c r="QUU516" s="336"/>
      <c r="QUV516" s="336"/>
      <c r="QUW516" s="336"/>
      <c r="QUX516" s="336"/>
      <c r="QUY516" s="336"/>
      <c r="QUZ516" s="336"/>
      <c r="QVA516" s="336"/>
      <c r="QVB516" s="336"/>
      <c r="QVC516" s="336"/>
      <c r="QVD516" s="336"/>
      <c r="QVE516" s="336"/>
      <c r="QVF516" s="336"/>
      <c r="QVG516" s="336"/>
      <c r="QVH516" s="336"/>
      <c r="QVI516" s="336"/>
      <c r="QVJ516" s="336"/>
      <c r="QVK516" s="336"/>
      <c r="QVL516" s="336"/>
      <c r="QVM516" s="336"/>
      <c r="QVN516" s="336"/>
      <c r="QVO516" s="336"/>
      <c r="QVP516" s="336"/>
      <c r="QVQ516" s="336"/>
      <c r="QVR516" s="336"/>
      <c r="QVS516" s="336"/>
      <c r="QVT516" s="336"/>
      <c r="QVU516" s="336"/>
      <c r="QVV516" s="336"/>
      <c r="QVW516" s="336"/>
      <c r="QVX516" s="336"/>
      <c r="QVY516" s="336"/>
      <c r="QVZ516" s="336"/>
      <c r="QWA516" s="336"/>
      <c r="QWB516" s="336"/>
      <c r="QWC516" s="336"/>
      <c r="QWD516" s="336"/>
      <c r="QWE516" s="336"/>
      <c r="QWF516" s="336"/>
      <c r="QWG516" s="336"/>
      <c r="QWH516" s="336"/>
      <c r="QWI516" s="336"/>
      <c r="QWJ516" s="336"/>
      <c r="QWK516" s="336"/>
      <c r="QWL516" s="336"/>
      <c r="QWM516" s="336"/>
      <c r="QWN516" s="336"/>
      <c r="QWO516" s="336"/>
      <c r="QWP516" s="336"/>
      <c r="QWQ516" s="336"/>
      <c r="QWR516" s="336"/>
      <c r="QWS516" s="336"/>
      <c r="QWT516" s="336"/>
      <c r="QWU516" s="336"/>
      <c r="QWV516" s="336"/>
      <c r="QWW516" s="336"/>
      <c r="QWX516" s="336"/>
      <c r="QWY516" s="336"/>
      <c r="QWZ516" s="336"/>
      <c r="QXA516" s="336"/>
      <c r="QXB516" s="336"/>
      <c r="QXC516" s="336"/>
      <c r="QXD516" s="336"/>
      <c r="QXE516" s="336"/>
      <c r="QXF516" s="336"/>
      <c r="QXG516" s="336"/>
      <c r="QXH516" s="336"/>
      <c r="QXI516" s="336"/>
      <c r="QXJ516" s="336"/>
      <c r="QXK516" s="336"/>
      <c r="QXL516" s="336"/>
      <c r="QXM516" s="336"/>
      <c r="QXN516" s="336"/>
      <c r="QXO516" s="336"/>
      <c r="QXP516" s="336"/>
      <c r="QXQ516" s="336"/>
      <c r="QXR516" s="336"/>
      <c r="QXS516" s="336"/>
      <c r="QXT516" s="336"/>
      <c r="QXU516" s="336"/>
      <c r="QXV516" s="336"/>
      <c r="QXW516" s="336"/>
      <c r="QXX516" s="336"/>
      <c r="QXY516" s="336"/>
      <c r="QXZ516" s="336"/>
      <c r="QYA516" s="336"/>
      <c r="QYB516" s="336"/>
      <c r="QYC516" s="336"/>
      <c r="QYD516" s="336"/>
      <c r="QYE516" s="336"/>
      <c r="QYF516" s="336"/>
      <c r="QYG516" s="336"/>
      <c r="QYH516" s="336"/>
      <c r="QYI516" s="336"/>
      <c r="QYJ516" s="336"/>
      <c r="QYK516" s="336"/>
      <c r="QYL516" s="336"/>
      <c r="QYM516" s="336"/>
      <c r="QYN516" s="336"/>
      <c r="QYO516" s="336"/>
      <c r="QYP516" s="336"/>
      <c r="QYQ516" s="336"/>
      <c r="QYR516" s="336"/>
      <c r="QYS516" s="336"/>
      <c r="QYT516" s="336"/>
      <c r="QYU516" s="336"/>
      <c r="QYV516" s="336"/>
      <c r="QYW516" s="336"/>
      <c r="QYX516" s="336"/>
      <c r="QYY516" s="336"/>
      <c r="QYZ516" s="336"/>
      <c r="QZA516" s="336"/>
      <c r="QZB516" s="336"/>
      <c r="QZC516" s="336"/>
      <c r="QZD516" s="336"/>
      <c r="QZE516" s="336"/>
      <c r="QZF516" s="336"/>
      <c r="QZG516" s="336"/>
      <c r="QZH516" s="336"/>
      <c r="QZI516" s="336"/>
      <c r="QZJ516" s="336"/>
      <c r="QZK516" s="336"/>
      <c r="QZL516" s="336"/>
      <c r="QZM516" s="336"/>
      <c r="QZN516" s="336"/>
      <c r="QZO516" s="336"/>
      <c r="QZP516" s="336"/>
      <c r="QZQ516" s="336"/>
      <c r="QZR516" s="336"/>
      <c r="QZS516" s="336"/>
      <c r="QZT516" s="336"/>
      <c r="QZU516" s="336"/>
      <c r="QZV516" s="336"/>
      <c r="QZW516" s="336"/>
      <c r="QZX516" s="336"/>
      <c r="QZY516" s="336"/>
      <c r="QZZ516" s="336"/>
      <c r="RAA516" s="336"/>
      <c r="RAB516" s="336"/>
      <c r="RAC516" s="336"/>
      <c r="RAD516" s="336"/>
      <c r="RAE516" s="336"/>
      <c r="RAF516" s="336"/>
      <c r="RAG516" s="336"/>
      <c r="RAH516" s="336"/>
      <c r="RAI516" s="336"/>
      <c r="RAJ516" s="336"/>
      <c r="RAK516" s="336"/>
      <c r="RAL516" s="336"/>
      <c r="RAM516" s="336"/>
      <c r="RAN516" s="336"/>
      <c r="RAO516" s="336"/>
      <c r="RAP516" s="336"/>
      <c r="RAQ516" s="336"/>
      <c r="RAR516" s="336"/>
      <c r="RAS516" s="336"/>
      <c r="RAT516" s="336"/>
      <c r="RAU516" s="336"/>
      <c r="RAV516" s="336"/>
      <c r="RAW516" s="336"/>
      <c r="RAX516" s="336"/>
      <c r="RAY516" s="336"/>
      <c r="RAZ516" s="336"/>
      <c r="RBA516" s="336"/>
      <c r="RBB516" s="336"/>
      <c r="RBC516" s="336"/>
      <c r="RBD516" s="336"/>
      <c r="RBE516" s="336"/>
      <c r="RBF516" s="336"/>
      <c r="RBG516" s="336"/>
      <c r="RBH516" s="336"/>
      <c r="RBI516" s="336"/>
      <c r="RBJ516" s="336"/>
      <c r="RBK516" s="336"/>
      <c r="RBL516" s="336"/>
      <c r="RBM516" s="336"/>
      <c r="RBN516" s="336"/>
      <c r="RBO516" s="336"/>
      <c r="RBP516" s="336"/>
      <c r="RBQ516" s="336"/>
      <c r="RBR516" s="336"/>
      <c r="RBS516" s="336"/>
      <c r="RBT516" s="336"/>
      <c r="RBU516" s="336"/>
      <c r="RBV516" s="336"/>
      <c r="RBW516" s="336"/>
      <c r="RBX516" s="336"/>
      <c r="RBY516" s="336"/>
      <c r="RBZ516" s="336"/>
      <c r="RCA516" s="336"/>
      <c r="RCB516" s="336"/>
      <c r="RCC516" s="336"/>
      <c r="RCD516" s="336"/>
      <c r="RCE516" s="336"/>
      <c r="RCF516" s="336"/>
      <c r="RCG516" s="336"/>
      <c r="RCH516" s="336"/>
      <c r="RCI516" s="336"/>
      <c r="RCJ516" s="336"/>
      <c r="RCK516" s="336"/>
      <c r="RCL516" s="336"/>
      <c r="RCM516" s="336"/>
      <c r="RCN516" s="336"/>
      <c r="RCO516" s="336"/>
      <c r="RCP516" s="336"/>
      <c r="RCQ516" s="336"/>
      <c r="RCR516" s="336"/>
      <c r="RCS516" s="336"/>
      <c r="RCT516" s="336"/>
      <c r="RCU516" s="336"/>
      <c r="RCV516" s="336"/>
      <c r="RCW516" s="336"/>
      <c r="RCX516" s="336"/>
      <c r="RCY516" s="336"/>
      <c r="RCZ516" s="336"/>
      <c r="RDA516" s="336"/>
      <c r="RDB516" s="336"/>
      <c r="RDC516" s="336"/>
      <c r="RDD516" s="336"/>
      <c r="RDE516" s="336"/>
      <c r="RDF516" s="336"/>
      <c r="RDG516" s="336"/>
      <c r="RDH516" s="336"/>
      <c r="RDI516" s="336"/>
      <c r="RDJ516" s="336"/>
      <c r="RDK516" s="336"/>
      <c r="RDL516" s="336"/>
      <c r="RDM516" s="336"/>
      <c r="RDN516" s="336"/>
      <c r="RDO516" s="336"/>
      <c r="RDP516" s="336"/>
      <c r="RDQ516" s="336"/>
      <c r="RDR516" s="336"/>
      <c r="RDS516" s="336"/>
      <c r="RDT516" s="336"/>
      <c r="RDU516" s="336"/>
      <c r="RDV516" s="336"/>
      <c r="RDW516" s="336"/>
      <c r="RDX516" s="336"/>
      <c r="RDY516" s="336"/>
      <c r="RDZ516" s="336"/>
      <c r="REA516" s="336"/>
      <c r="REB516" s="336"/>
      <c r="REC516" s="336"/>
      <c r="RED516" s="336"/>
      <c r="REE516" s="336"/>
      <c r="REF516" s="336"/>
      <c r="REG516" s="336"/>
      <c r="REH516" s="336"/>
      <c r="REI516" s="336"/>
      <c r="REJ516" s="336"/>
      <c r="REK516" s="336"/>
      <c r="REL516" s="336"/>
      <c r="REM516" s="336"/>
      <c r="REN516" s="336"/>
      <c r="REO516" s="336"/>
      <c r="REP516" s="336"/>
      <c r="REQ516" s="336"/>
      <c r="RER516" s="336"/>
      <c r="RES516" s="336"/>
      <c r="RET516" s="336"/>
      <c r="REU516" s="336"/>
      <c r="REV516" s="336"/>
      <c r="REW516" s="336"/>
      <c r="REX516" s="336"/>
      <c r="REY516" s="336"/>
      <c r="REZ516" s="336"/>
      <c r="RFA516" s="336"/>
      <c r="RFB516" s="336"/>
      <c r="RFC516" s="336"/>
      <c r="RFD516" s="336"/>
      <c r="RFE516" s="336"/>
      <c r="RFF516" s="336"/>
      <c r="RFG516" s="336"/>
      <c r="RFH516" s="336"/>
      <c r="RFI516" s="336"/>
      <c r="RFJ516" s="336"/>
      <c r="RFK516" s="336"/>
      <c r="RFL516" s="336"/>
      <c r="RFM516" s="336"/>
      <c r="RFN516" s="336"/>
      <c r="RFO516" s="336"/>
      <c r="RFP516" s="336"/>
      <c r="RFQ516" s="336"/>
      <c r="RFR516" s="336"/>
      <c r="RFS516" s="336"/>
      <c r="RFT516" s="336"/>
      <c r="RFU516" s="336"/>
      <c r="RFV516" s="336"/>
      <c r="RFW516" s="336"/>
      <c r="RFX516" s="336"/>
      <c r="RFY516" s="336"/>
      <c r="RFZ516" s="336"/>
      <c r="RGA516" s="336"/>
      <c r="RGB516" s="336"/>
      <c r="RGC516" s="336"/>
      <c r="RGD516" s="336"/>
      <c r="RGE516" s="336"/>
      <c r="RGF516" s="336"/>
      <c r="RGG516" s="336"/>
      <c r="RGH516" s="336"/>
      <c r="RGI516" s="336"/>
      <c r="RGJ516" s="336"/>
      <c r="RGK516" s="336"/>
      <c r="RGL516" s="336"/>
      <c r="RGM516" s="336"/>
      <c r="RGN516" s="336"/>
      <c r="RGO516" s="336"/>
      <c r="RGP516" s="336"/>
      <c r="RGQ516" s="336"/>
      <c r="RGR516" s="336"/>
      <c r="RGS516" s="336"/>
      <c r="RGT516" s="336"/>
      <c r="RGU516" s="336"/>
      <c r="RGV516" s="336"/>
      <c r="RGW516" s="336"/>
      <c r="RGX516" s="336"/>
      <c r="RGY516" s="336"/>
      <c r="RGZ516" s="336"/>
      <c r="RHA516" s="336"/>
      <c r="RHB516" s="336"/>
      <c r="RHC516" s="336"/>
      <c r="RHD516" s="336"/>
      <c r="RHE516" s="336"/>
      <c r="RHF516" s="336"/>
      <c r="RHG516" s="336"/>
      <c r="RHH516" s="336"/>
      <c r="RHI516" s="336"/>
      <c r="RHJ516" s="336"/>
      <c r="RHK516" s="336"/>
      <c r="RHL516" s="336"/>
      <c r="RHM516" s="336"/>
      <c r="RHN516" s="336"/>
      <c r="RHO516" s="336"/>
      <c r="RHP516" s="336"/>
      <c r="RHQ516" s="336"/>
      <c r="RHR516" s="336"/>
      <c r="RHS516" s="336"/>
      <c r="RHT516" s="336"/>
      <c r="RHU516" s="336"/>
      <c r="RHV516" s="336"/>
      <c r="RHW516" s="336"/>
      <c r="RHX516" s="336"/>
      <c r="RHY516" s="336"/>
      <c r="RHZ516" s="336"/>
      <c r="RIA516" s="336"/>
      <c r="RIB516" s="336"/>
      <c r="RIC516" s="336"/>
      <c r="RID516" s="336"/>
      <c r="RIE516" s="336"/>
      <c r="RIF516" s="336"/>
      <c r="RIG516" s="336"/>
      <c r="RIH516" s="336"/>
      <c r="RII516" s="336"/>
      <c r="RIJ516" s="336"/>
      <c r="RIK516" s="336"/>
      <c r="RIL516" s="336"/>
      <c r="RIM516" s="336"/>
      <c r="RIN516" s="336"/>
      <c r="RIO516" s="336"/>
      <c r="RIP516" s="336"/>
      <c r="RIQ516" s="336"/>
      <c r="RIR516" s="336"/>
      <c r="RIS516" s="336"/>
      <c r="RIT516" s="336"/>
      <c r="RIU516" s="336"/>
      <c r="RIV516" s="336"/>
      <c r="RIW516" s="336"/>
      <c r="RIX516" s="336"/>
      <c r="RIY516" s="336"/>
      <c r="RIZ516" s="336"/>
      <c r="RJA516" s="336"/>
      <c r="RJB516" s="336"/>
      <c r="RJC516" s="336"/>
      <c r="RJD516" s="336"/>
      <c r="RJE516" s="336"/>
      <c r="RJF516" s="336"/>
      <c r="RJG516" s="336"/>
      <c r="RJH516" s="336"/>
      <c r="RJI516" s="336"/>
      <c r="RJJ516" s="336"/>
      <c r="RJK516" s="336"/>
      <c r="RJL516" s="336"/>
      <c r="RJM516" s="336"/>
      <c r="RJN516" s="336"/>
      <c r="RJO516" s="336"/>
      <c r="RJP516" s="336"/>
      <c r="RJQ516" s="336"/>
      <c r="RJR516" s="336"/>
      <c r="RJS516" s="336"/>
      <c r="RJT516" s="336"/>
      <c r="RJU516" s="336"/>
      <c r="RJV516" s="336"/>
      <c r="RJW516" s="336"/>
      <c r="RJX516" s="336"/>
      <c r="RJY516" s="336"/>
      <c r="RJZ516" s="336"/>
      <c r="RKA516" s="336"/>
      <c r="RKB516" s="336"/>
      <c r="RKC516" s="336"/>
      <c r="RKD516" s="336"/>
      <c r="RKE516" s="336"/>
      <c r="RKF516" s="336"/>
      <c r="RKG516" s="336"/>
      <c r="RKH516" s="336"/>
      <c r="RKI516" s="336"/>
      <c r="RKJ516" s="336"/>
      <c r="RKK516" s="336"/>
      <c r="RKL516" s="336"/>
      <c r="RKM516" s="336"/>
      <c r="RKN516" s="336"/>
      <c r="RKO516" s="336"/>
      <c r="RKP516" s="336"/>
      <c r="RKQ516" s="336"/>
      <c r="RKR516" s="336"/>
      <c r="RKS516" s="336"/>
      <c r="RKT516" s="336"/>
      <c r="RKU516" s="336"/>
      <c r="RKV516" s="336"/>
      <c r="RKW516" s="336"/>
      <c r="RKX516" s="336"/>
      <c r="RKY516" s="336"/>
      <c r="RKZ516" s="336"/>
      <c r="RLA516" s="336"/>
      <c r="RLB516" s="336"/>
      <c r="RLC516" s="336"/>
      <c r="RLD516" s="336"/>
      <c r="RLE516" s="336"/>
      <c r="RLF516" s="336"/>
      <c r="RLG516" s="336"/>
      <c r="RLH516" s="336"/>
      <c r="RLI516" s="336"/>
      <c r="RLJ516" s="336"/>
      <c r="RLK516" s="336"/>
      <c r="RLL516" s="336"/>
      <c r="RLM516" s="336"/>
      <c r="RLN516" s="336"/>
      <c r="RLO516" s="336"/>
      <c r="RLP516" s="336"/>
      <c r="RLQ516" s="336"/>
      <c r="RLR516" s="336"/>
      <c r="RLS516" s="336"/>
      <c r="RLT516" s="336"/>
      <c r="RLU516" s="336"/>
      <c r="RLV516" s="336"/>
      <c r="RLW516" s="336"/>
      <c r="RLX516" s="336"/>
      <c r="RLY516" s="336"/>
      <c r="RLZ516" s="336"/>
      <c r="RMA516" s="336"/>
      <c r="RMB516" s="336"/>
      <c r="RMC516" s="336"/>
      <c r="RMD516" s="336"/>
      <c r="RME516" s="336"/>
      <c r="RMF516" s="336"/>
      <c r="RMG516" s="336"/>
      <c r="RMH516" s="336"/>
      <c r="RMI516" s="336"/>
      <c r="RMJ516" s="336"/>
      <c r="RMK516" s="336"/>
      <c r="RML516" s="336"/>
      <c r="RMM516" s="336"/>
      <c r="RMN516" s="336"/>
      <c r="RMO516" s="336"/>
      <c r="RMP516" s="336"/>
      <c r="RMQ516" s="336"/>
      <c r="RMR516" s="336"/>
      <c r="RMS516" s="336"/>
      <c r="RMT516" s="336"/>
      <c r="RMU516" s="336"/>
      <c r="RMV516" s="336"/>
      <c r="RMW516" s="336"/>
      <c r="RMX516" s="336"/>
      <c r="RMY516" s="336"/>
      <c r="RMZ516" s="336"/>
      <c r="RNA516" s="336"/>
      <c r="RNB516" s="336"/>
      <c r="RNC516" s="336"/>
      <c r="RND516" s="336"/>
      <c r="RNE516" s="336"/>
      <c r="RNF516" s="336"/>
      <c r="RNG516" s="336"/>
      <c r="RNH516" s="336"/>
      <c r="RNI516" s="336"/>
      <c r="RNJ516" s="336"/>
      <c r="RNK516" s="336"/>
      <c r="RNL516" s="336"/>
      <c r="RNM516" s="336"/>
      <c r="RNN516" s="336"/>
      <c r="RNO516" s="336"/>
      <c r="RNP516" s="336"/>
      <c r="RNQ516" s="336"/>
      <c r="RNR516" s="336"/>
      <c r="RNS516" s="336"/>
      <c r="RNT516" s="336"/>
      <c r="RNU516" s="336"/>
      <c r="RNV516" s="336"/>
      <c r="RNW516" s="336"/>
      <c r="RNX516" s="336"/>
      <c r="RNY516" s="336"/>
      <c r="RNZ516" s="336"/>
      <c r="ROA516" s="336"/>
      <c r="ROB516" s="336"/>
      <c r="ROC516" s="336"/>
      <c r="ROD516" s="336"/>
      <c r="ROE516" s="336"/>
      <c r="ROF516" s="336"/>
      <c r="ROG516" s="336"/>
      <c r="ROH516" s="336"/>
      <c r="ROI516" s="336"/>
      <c r="ROJ516" s="336"/>
      <c r="ROK516" s="336"/>
      <c r="ROL516" s="336"/>
      <c r="ROM516" s="336"/>
      <c r="RON516" s="336"/>
      <c r="ROO516" s="336"/>
      <c r="ROP516" s="336"/>
      <c r="ROQ516" s="336"/>
      <c r="ROR516" s="336"/>
      <c r="ROS516" s="336"/>
      <c r="ROT516" s="336"/>
      <c r="ROU516" s="336"/>
      <c r="ROV516" s="336"/>
      <c r="ROW516" s="336"/>
      <c r="ROX516" s="336"/>
      <c r="ROY516" s="336"/>
      <c r="ROZ516" s="336"/>
      <c r="RPA516" s="336"/>
      <c r="RPB516" s="336"/>
      <c r="RPC516" s="336"/>
      <c r="RPD516" s="336"/>
      <c r="RPE516" s="336"/>
      <c r="RPF516" s="336"/>
      <c r="RPG516" s="336"/>
      <c r="RPH516" s="336"/>
      <c r="RPI516" s="336"/>
      <c r="RPJ516" s="336"/>
      <c r="RPK516" s="336"/>
      <c r="RPL516" s="336"/>
      <c r="RPM516" s="336"/>
      <c r="RPN516" s="336"/>
      <c r="RPO516" s="336"/>
      <c r="RPP516" s="336"/>
      <c r="RPQ516" s="336"/>
      <c r="RPR516" s="336"/>
      <c r="RPS516" s="336"/>
      <c r="RPT516" s="336"/>
      <c r="RPU516" s="336"/>
      <c r="RPV516" s="336"/>
      <c r="RPW516" s="336"/>
      <c r="RPX516" s="336"/>
      <c r="RPY516" s="336"/>
      <c r="RPZ516" s="336"/>
      <c r="RQA516" s="336"/>
      <c r="RQB516" s="336"/>
      <c r="RQC516" s="336"/>
      <c r="RQD516" s="336"/>
      <c r="RQE516" s="336"/>
      <c r="RQF516" s="336"/>
      <c r="RQG516" s="336"/>
      <c r="RQH516" s="336"/>
      <c r="RQI516" s="336"/>
      <c r="RQJ516" s="336"/>
      <c r="RQK516" s="336"/>
      <c r="RQL516" s="336"/>
      <c r="RQM516" s="336"/>
      <c r="RQN516" s="336"/>
      <c r="RQO516" s="336"/>
      <c r="RQP516" s="336"/>
      <c r="RQQ516" s="336"/>
      <c r="RQR516" s="336"/>
      <c r="RQS516" s="336"/>
      <c r="RQT516" s="336"/>
      <c r="RQU516" s="336"/>
      <c r="RQV516" s="336"/>
      <c r="RQW516" s="336"/>
      <c r="RQX516" s="336"/>
      <c r="RQY516" s="336"/>
      <c r="RQZ516" s="336"/>
      <c r="RRA516" s="336"/>
      <c r="RRB516" s="336"/>
      <c r="RRC516" s="336"/>
      <c r="RRD516" s="336"/>
      <c r="RRE516" s="336"/>
      <c r="RRF516" s="336"/>
      <c r="RRG516" s="336"/>
      <c r="RRH516" s="336"/>
      <c r="RRI516" s="336"/>
      <c r="RRJ516" s="336"/>
      <c r="RRK516" s="336"/>
      <c r="RRL516" s="336"/>
      <c r="RRM516" s="336"/>
      <c r="RRN516" s="336"/>
      <c r="RRO516" s="336"/>
      <c r="RRP516" s="336"/>
      <c r="RRQ516" s="336"/>
      <c r="RRR516" s="336"/>
      <c r="RRS516" s="336"/>
      <c r="RRT516" s="336"/>
      <c r="RRU516" s="336"/>
      <c r="RRV516" s="336"/>
      <c r="RRW516" s="336"/>
      <c r="RRX516" s="336"/>
      <c r="RRY516" s="336"/>
      <c r="RRZ516" s="336"/>
      <c r="RSA516" s="336"/>
      <c r="RSB516" s="336"/>
      <c r="RSC516" s="336"/>
      <c r="RSD516" s="336"/>
      <c r="RSE516" s="336"/>
      <c r="RSF516" s="336"/>
      <c r="RSG516" s="336"/>
      <c r="RSH516" s="336"/>
      <c r="RSI516" s="336"/>
      <c r="RSJ516" s="336"/>
      <c r="RSK516" s="336"/>
      <c r="RSL516" s="336"/>
      <c r="RSM516" s="336"/>
      <c r="RSN516" s="336"/>
      <c r="RSO516" s="336"/>
      <c r="RSP516" s="336"/>
      <c r="RSQ516" s="336"/>
      <c r="RSR516" s="336"/>
      <c r="RSS516" s="336"/>
      <c r="RST516" s="336"/>
      <c r="RSU516" s="336"/>
      <c r="RSV516" s="336"/>
      <c r="RSW516" s="336"/>
      <c r="RSX516" s="336"/>
      <c r="RSY516" s="336"/>
      <c r="RSZ516" s="336"/>
      <c r="RTA516" s="336"/>
      <c r="RTB516" s="336"/>
      <c r="RTC516" s="336"/>
      <c r="RTD516" s="336"/>
      <c r="RTE516" s="336"/>
      <c r="RTF516" s="336"/>
      <c r="RTG516" s="336"/>
      <c r="RTH516" s="336"/>
      <c r="RTI516" s="336"/>
      <c r="RTJ516" s="336"/>
      <c r="RTK516" s="336"/>
      <c r="RTL516" s="336"/>
      <c r="RTM516" s="336"/>
      <c r="RTN516" s="336"/>
      <c r="RTO516" s="336"/>
      <c r="RTP516" s="336"/>
      <c r="RTQ516" s="336"/>
      <c r="RTR516" s="336"/>
      <c r="RTS516" s="336"/>
      <c r="RTT516" s="336"/>
      <c r="RTU516" s="336"/>
      <c r="RTV516" s="336"/>
      <c r="RTW516" s="336"/>
      <c r="RTX516" s="336"/>
      <c r="RTY516" s="336"/>
      <c r="RTZ516" s="336"/>
      <c r="RUA516" s="336"/>
      <c r="RUB516" s="336"/>
      <c r="RUC516" s="336"/>
      <c r="RUD516" s="336"/>
      <c r="RUE516" s="336"/>
      <c r="RUF516" s="336"/>
      <c r="RUG516" s="336"/>
      <c r="RUH516" s="336"/>
      <c r="RUI516" s="336"/>
      <c r="RUJ516" s="336"/>
      <c r="RUK516" s="336"/>
      <c r="RUL516" s="336"/>
      <c r="RUM516" s="336"/>
      <c r="RUN516" s="336"/>
      <c r="RUO516" s="336"/>
      <c r="RUP516" s="336"/>
      <c r="RUQ516" s="336"/>
      <c r="RUR516" s="336"/>
      <c r="RUS516" s="336"/>
      <c r="RUT516" s="336"/>
      <c r="RUU516" s="336"/>
      <c r="RUV516" s="336"/>
      <c r="RUW516" s="336"/>
      <c r="RUX516" s="336"/>
      <c r="RUY516" s="336"/>
      <c r="RUZ516" s="336"/>
      <c r="RVA516" s="336"/>
      <c r="RVB516" s="336"/>
      <c r="RVC516" s="336"/>
      <c r="RVD516" s="336"/>
      <c r="RVE516" s="336"/>
      <c r="RVF516" s="336"/>
      <c r="RVG516" s="336"/>
      <c r="RVH516" s="336"/>
      <c r="RVI516" s="336"/>
      <c r="RVJ516" s="336"/>
      <c r="RVK516" s="336"/>
      <c r="RVL516" s="336"/>
      <c r="RVM516" s="336"/>
      <c r="RVN516" s="336"/>
      <c r="RVO516" s="336"/>
      <c r="RVP516" s="336"/>
      <c r="RVQ516" s="336"/>
      <c r="RVR516" s="336"/>
      <c r="RVS516" s="336"/>
      <c r="RVT516" s="336"/>
      <c r="RVU516" s="336"/>
      <c r="RVV516" s="336"/>
      <c r="RVW516" s="336"/>
      <c r="RVX516" s="336"/>
      <c r="RVY516" s="336"/>
      <c r="RVZ516" s="336"/>
      <c r="RWA516" s="336"/>
      <c r="RWB516" s="336"/>
      <c r="RWC516" s="336"/>
      <c r="RWD516" s="336"/>
      <c r="RWE516" s="336"/>
      <c r="RWF516" s="336"/>
      <c r="RWG516" s="336"/>
      <c r="RWH516" s="336"/>
      <c r="RWI516" s="336"/>
      <c r="RWJ516" s="336"/>
      <c r="RWK516" s="336"/>
      <c r="RWL516" s="336"/>
      <c r="RWM516" s="336"/>
      <c r="RWN516" s="336"/>
      <c r="RWO516" s="336"/>
      <c r="RWP516" s="336"/>
      <c r="RWQ516" s="336"/>
      <c r="RWR516" s="336"/>
      <c r="RWS516" s="336"/>
      <c r="RWT516" s="336"/>
      <c r="RWU516" s="336"/>
      <c r="RWV516" s="336"/>
      <c r="RWW516" s="336"/>
      <c r="RWX516" s="336"/>
      <c r="RWY516" s="336"/>
      <c r="RWZ516" s="336"/>
      <c r="RXA516" s="336"/>
      <c r="RXB516" s="336"/>
      <c r="RXC516" s="336"/>
      <c r="RXD516" s="336"/>
      <c r="RXE516" s="336"/>
      <c r="RXF516" s="336"/>
      <c r="RXG516" s="336"/>
      <c r="RXH516" s="336"/>
      <c r="RXI516" s="336"/>
      <c r="RXJ516" s="336"/>
      <c r="RXK516" s="336"/>
      <c r="RXL516" s="336"/>
      <c r="RXM516" s="336"/>
      <c r="RXN516" s="336"/>
      <c r="RXO516" s="336"/>
      <c r="RXP516" s="336"/>
      <c r="RXQ516" s="336"/>
      <c r="RXR516" s="336"/>
      <c r="RXS516" s="336"/>
      <c r="RXT516" s="336"/>
      <c r="RXU516" s="336"/>
      <c r="RXV516" s="336"/>
      <c r="RXW516" s="336"/>
      <c r="RXX516" s="336"/>
      <c r="RXY516" s="336"/>
      <c r="RXZ516" s="336"/>
      <c r="RYA516" s="336"/>
      <c r="RYB516" s="336"/>
      <c r="RYC516" s="336"/>
      <c r="RYD516" s="336"/>
      <c r="RYE516" s="336"/>
      <c r="RYF516" s="336"/>
      <c r="RYG516" s="336"/>
      <c r="RYH516" s="336"/>
      <c r="RYI516" s="336"/>
      <c r="RYJ516" s="336"/>
      <c r="RYK516" s="336"/>
      <c r="RYL516" s="336"/>
      <c r="RYM516" s="336"/>
      <c r="RYN516" s="336"/>
      <c r="RYO516" s="336"/>
      <c r="RYP516" s="336"/>
      <c r="RYQ516" s="336"/>
      <c r="RYR516" s="336"/>
      <c r="RYS516" s="336"/>
      <c r="RYT516" s="336"/>
      <c r="RYU516" s="336"/>
      <c r="RYV516" s="336"/>
      <c r="RYW516" s="336"/>
      <c r="RYX516" s="336"/>
      <c r="RYY516" s="336"/>
      <c r="RYZ516" s="336"/>
      <c r="RZA516" s="336"/>
      <c r="RZB516" s="336"/>
      <c r="RZC516" s="336"/>
      <c r="RZD516" s="336"/>
      <c r="RZE516" s="336"/>
      <c r="RZF516" s="336"/>
      <c r="RZG516" s="336"/>
      <c r="RZH516" s="336"/>
      <c r="RZI516" s="336"/>
      <c r="RZJ516" s="336"/>
      <c r="RZK516" s="336"/>
      <c r="RZL516" s="336"/>
      <c r="RZM516" s="336"/>
      <c r="RZN516" s="336"/>
      <c r="RZO516" s="336"/>
      <c r="RZP516" s="336"/>
      <c r="RZQ516" s="336"/>
      <c r="RZR516" s="336"/>
      <c r="RZS516" s="336"/>
      <c r="RZT516" s="336"/>
      <c r="RZU516" s="336"/>
      <c r="RZV516" s="336"/>
      <c r="RZW516" s="336"/>
      <c r="RZX516" s="336"/>
      <c r="RZY516" s="336"/>
      <c r="RZZ516" s="336"/>
      <c r="SAA516" s="336"/>
      <c r="SAB516" s="336"/>
      <c r="SAC516" s="336"/>
      <c r="SAD516" s="336"/>
      <c r="SAE516" s="336"/>
      <c r="SAF516" s="336"/>
      <c r="SAG516" s="336"/>
      <c r="SAH516" s="336"/>
      <c r="SAI516" s="336"/>
      <c r="SAJ516" s="336"/>
      <c r="SAK516" s="336"/>
      <c r="SAL516" s="336"/>
      <c r="SAM516" s="336"/>
      <c r="SAN516" s="336"/>
      <c r="SAO516" s="336"/>
      <c r="SAP516" s="336"/>
      <c r="SAQ516" s="336"/>
      <c r="SAR516" s="336"/>
      <c r="SAS516" s="336"/>
      <c r="SAT516" s="336"/>
      <c r="SAU516" s="336"/>
      <c r="SAV516" s="336"/>
      <c r="SAW516" s="336"/>
      <c r="SAX516" s="336"/>
      <c r="SAY516" s="336"/>
      <c r="SAZ516" s="336"/>
      <c r="SBA516" s="336"/>
      <c r="SBB516" s="336"/>
      <c r="SBC516" s="336"/>
      <c r="SBD516" s="336"/>
      <c r="SBE516" s="336"/>
      <c r="SBF516" s="336"/>
      <c r="SBG516" s="336"/>
      <c r="SBH516" s="336"/>
      <c r="SBI516" s="336"/>
      <c r="SBJ516" s="336"/>
      <c r="SBK516" s="336"/>
      <c r="SBL516" s="336"/>
      <c r="SBM516" s="336"/>
      <c r="SBN516" s="336"/>
      <c r="SBO516" s="336"/>
      <c r="SBP516" s="336"/>
      <c r="SBQ516" s="336"/>
      <c r="SBR516" s="336"/>
      <c r="SBS516" s="336"/>
      <c r="SBT516" s="336"/>
      <c r="SBU516" s="336"/>
      <c r="SBV516" s="336"/>
      <c r="SBW516" s="336"/>
      <c r="SBX516" s="336"/>
      <c r="SBY516" s="336"/>
      <c r="SBZ516" s="336"/>
      <c r="SCA516" s="336"/>
      <c r="SCB516" s="336"/>
      <c r="SCC516" s="336"/>
      <c r="SCD516" s="336"/>
      <c r="SCE516" s="336"/>
      <c r="SCF516" s="336"/>
      <c r="SCG516" s="336"/>
      <c r="SCH516" s="336"/>
      <c r="SCI516" s="336"/>
      <c r="SCJ516" s="336"/>
      <c r="SCK516" s="336"/>
      <c r="SCL516" s="336"/>
      <c r="SCM516" s="336"/>
      <c r="SCN516" s="336"/>
      <c r="SCO516" s="336"/>
      <c r="SCP516" s="336"/>
      <c r="SCQ516" s="336"/>
      <c r="SCR516" s="336"/>
      <c r="SCS516" s="336"/>
      <c r="SCT516" s="336"/>
      <c r="SCU516" s="336"/>
      <c r="SCV516" s="336"/>
      <c r="SCW516" s="336"/>
      <c r="SCX516" s="336"/>
      <c r="SCY516" s="336"/>
      <c r="SCZ516" s="336"/>
      <c r="SDA516" s="336"/>
      <c r="SDB516" s="336"/>
      <c r="SDC516" s="336"/>
      <c r="SDD516" s="336"/>
      <c r="SDE516" s="336"/>
      <c r="SDF516" s="336"/>
      <c r="SDG516" s="336"/>
      <c r="SDH516" s="336"/>
      <c r="SDI516" s="336"/>
      <c r="SDJ516" s="336"/>
      <c r="SDK516" s="336"/>
      <c r="SDL516" s="336"/>
      <c r="SDM516" s="336"/>
      <c r="SDN516" s="336"/>
      <c r="SDO516" s="336"/>
      <c r="SDP516" s="336"/>
      <c r="SDQ516" s="336"/>
      <c r="SDR516" s="336"/>
      <c r="SDS516" s="336"/>
      <c r="SDT516" s="336"/>
      <c r="SDU516" s="336"/>
      <c r="SDV516" s="336"/>
      <c r="SDW516" s="336"/>
      <c r="SDX516" s="336"/>
      <c r="SDY516" s="336"/>
      <c r="SDZ516" s="336"/>
      <c r="SEA516" s="336"/>
      <c r="SEB516" s="336"/>
      <c r="SEC516" s="336"/>
      <c r="SED516" s="336"/>
      <c r="SEE516" s="336"/>
      <c r="SEF516" s="336"/>
      <c r="SEG516" s="336"/>
      <c r="SEH516" s="336"/>
      <c r="SEI516" s="336"/>
      <c r="SEJ516" s="336"/>
      <c r="SEK516" s="336"/>
      <c r="SEL516" s="336"/>
      <c r="SEM516" s="336"/>
      <c r="SEN516" s="336"/>
      <c r="SEO516" s="336"/>
      <c r="SEP516" s="336"/>
      <c r="SEQ516" s="336"/>
      <c r="SER516" s="336"/>
      <c r="SES516" s="336"/>
      <c r="SET516" s="336"/>
      <c r="SEU516" s="336"/>
      <c r="SEV516" s="336"/>
      <c r="SEW516" s="336"/>
      <c r="SEX516" s="336"/>
      <c r="SEY516" s="336"/>
      <c r="SEZ516" s="336"/>
      <c r="SFA516" s="336"/>
      <c r="SFB516" s="336"/>
      <c r="SFC516" s="336"/>
      <c r="SFD516" s="336"/>
      <c r="SFE516" s="336"/>
      <c r="SFF516" s="336"/>
      <c r="SFG516" s="336"/>
      <c r="SFH516" s="336"/>
      <c r="SFI516" s="336"/>
      <c r="SFJ516" s="336"/>
      <c r="SFK516" s="336"/>
      <c r="SFL516" s="336"/>
      <c r="SFM516" s="336"/>
      <c r="SFN516" s="336"/>
      <c r="SFO516" s="336"/>
      <c r="SFP516" s="336"/>
      <c r="SFQ516" s="336"/>
      <c r="SFR516" s="336"/>
      <c r="SFS516" s="336"/>
      <c r="SFT516" s="336"/>
      <c r="SFU516" s="336"/>
      <c r="SFV516" s="336"/>
      <c r="SFW516" s="336"/>
      <c r="SFX516" s="336"/>
      <c r="SFY516" s="336"/>
      <c r="SFZ516" s="336"/>
      <c r="SGA516" s="336"/>
      <c r="SGB516" s="336"/>
      <c r="SGC516" s="336"/>
      <c r="SGD516" s="336"/>
      <c r="SGE516" s="336"/>
      <c r="SGF516" s="336"/>
      <c r="SGG516" s="336"/>
      <c r="SGH516" s="336"/>
      <c r="SGI516" s="336"/>
      <c r="SGJ516" s="336"/>
      <c r="SGK516" s="336"/>
      <c r="SGL516" s="336"/>
      <c r="SGM516" s="336"/>
      <c r="SGN516" s="336"/>
      <c r="SGO516" s="336"/>
      <c r="SGP516" s="336"/>
      <c r="SGQ516" s="336"/>
      <c r="SGR516" s="336"/>
      <c r="SGS516" s="336"/>
      <c r="SGT516" s="336"/>
      <c r="SGU516" s="336"/>
      <c r="SGV516" s="336"/>
      <c r="SGW516" s="336"/>
      <c r="SGX516" s="336"/>
      <c r="SGY516" s="336"/>
      <c r="SGZ516" s="336"/>
      <c r="SHA516" s="336"/>
      <c r="SHB516" s="336"/>
      <c r="SHC516" s="336"/>
      <c r="SHD516" s="336"/>
      <c r="SHE516" s="336"/>
      <c r="SHF516" s="336"/>
      <c r="SHG516" s="336"/>
      <c r="SHH516" s="336"/>
      <c r="SHI516" s="336"/>
      <c r="SHJ516" s="336"/>
      <c r="SHK516" s="336"/>
      <c r="SHL516" s="336"/>
      <c r="SHM516" s="336"/>
      <c r="SHN516" s="336"/>
      <c r="SHO516" s="336"/>
      <c r="SHP516" s="336"/>
      <c r="SHQ516" s="336"/>
      <c r="SHR516" s="336"/>
      <c r="SHS516" s="336"/>
      <c r="SHT516" s="336"/>
      <c r="SHU516" s="336"/>
      <c r="SHV516" s="336"/>
      <c r="SHW516" s="336"/>
      <c r="SHX516" s="336"/>
      <c r="SHY516" s="336"/>
      <c r="SHZ516" s="336"/>
      <c r="SIA516" s="336"/>
      <c r="SIB516" s="336"/>
      <c r="SIC516" s="336"/>
      <c r="SID516" s="336"/>
      <c r="SIE516" s="336"/>
      <c r="SIF516" s="336"/>
      <c r="SIG516" s="336"/>
      <c r="SIH516" s="336"/>
      <c r="SII516" s="336"/>
      <c r="SIJ516" s="336"/>
      <c r="SIK516" s="336"/>
      <c r="SIL516" s="336"/>
      <c r="SIM516" s="336"/>
      <c r="SIN516" s="336"/>
      <c r="SIO516" s="336"/>
      <c r="SIP516" s="336"/>
      <c r="SIQ516" s="336"/>
      <c r="SIR516" s="336"/>
      <c r="SIS516" s="336"/>
      <c r="SIT516" s="336"/>
      <c r="SIU516" s="336"/>
      <c r="SIV516" s="336"/>
      <c r="SIW516" s="336"/>
      <c r="SIX516" s="336"/>
      <c r="SIY516" s="336"/>
      <c r="SIZ516" s="336"/>
      <c r="SJA516" s="336"/>
      <c r="SJB516" s="336"/>
      <c r="SJC516" s="336"/>
      <c r="SJD516" s="336"/>
      <c r="SJE516" s="336"/>
      <c r="SJF516" s="336"/>
      <c r="SJG516" s="336"/>
      <c r="SJH516" s="336"/>
      <c r="SJI516" s="336"/>
      <c r="SJJ516" s="336"/>
      <c r="SJK516" s="336"/>
      <c r="SJL516" s="336"/>
      <c r="SJM516" s="336"/>
      <c r="SJN516" s="336"/>
      <c r="SJO516" s="336"/>
      <c r="SJP516" s="336"/>
      <c r="SJQ516" s="336"/>
      <c r="SJR516" s="336"/>
      <c r="SJS516" s="336"/>
      <c r="SJT516" s="336"/>
      <c r="SJU516" s="336"/>
      <c r="SJV516" s="336"/>
      <c r="SJW516" s="336"/>
      <c r="SJX516" s="336"/>
      <c r="SJY516" s="336"/>
      <c r="SJZ516" s="336"/>
      <c r="SKA516" s="336"/>
      <c r="SKB516" s="336"/>
      <c r="SKC516" s="336"/>
      <c r="SKD516" s="336"/>
      <c r="SKE516" s="336"/>
      <c r="SKF516" s="336"/>
      <c r="SKG516" s="336"/>
      <c r="SKH516" s="336"/>
      <c r="SKI516" s="336"/>
      <c r="SKJ516" s="336"/>
      <c r="SKK516" s="336"/>
      <c r="SKL516" s="336"/>
      <c r="SKM516" s="336"/>
      <c r="SKN516" s="336"/>
      <c r="SKO516" s="336"/>
      <c r="SKP516" s="336"/>
      <c r="SKQ516" s="336"/>
      <c r="SKR516" s="336"/>
      <c r="SKS516" s="336"/>
      <c r="SKT516" s="336"/>
      <c r="SKU516" s="336"/>
      <c r="SKV516" s="336"/>
      <c r="SKW516" s="336"/>
      <c r="SKX516" s="336"/>
      <c r="SKY516" s="336"/>
      <c r="SKZ516" s="336"/>
      <c r="SLA516" s="336"/>
      <c r="SLB516" s="336"/>
      <c r="SLC516" s="336"/>
      <c r="SLD516" s="336"/>
      <c r="SLE516" s="336"/>
      <c r="SLF516" s="336"/>
      <c r="SLG516" s="336"/>
      <c r="SLH516" s="336"/>
      <c r="SLI516" s="336"/>
      <c r="SLJ516" s="336"/>
      <c r="SLK516" s="336"/>
      <c r="SLL516" s="336"/>
      <c r="SLM516" s="336"/>
      <c r="SLN516" s="336"/>
      <c r="SLO516" s="336"/>
      <c r="SLP516" s="336"/>
      <c r="SLQ516" s="336"/>
      <c r="SLR516" s="336"/>
      <c r="SLS516" s="336"/>
      <c r="SLT516" s="336"/>
      <c r="SLU516" s="336"/>
      <c r="SLV516" s="336"/>
      <c r="SLW516" s="336"/>
      <c r="SLX516" s="336"/>
      <c r="SLY516" s="336"/>
      <c r="SLZ516" s="336"/>
      <c r="SMA516" s="336"/>
      <c r="SMB516" s="336"/>
      <c r="SMC516" s="336"/>
      <c r="SMD516" s="336"/>
      <c r="SME516" s="336"/>
      <c r="SMF516" s="336"/>
      <c r="SMG516" s="336"/>
      <c r="SMH516" s="336"/>
      <c r="SMI516" s="336"/>
      <c r="SMJ516" s="336"/>
      <c r="SMK516" s="336"/>
      <c r="SML516" s="336"/>
      <c r="SMM516" s="336"/>
      <c r="SMN516" s="336"/>
      <c r="SMO516" s="336"/>
      <c r="SMP516" s="336"/>
      <c r="SMQ516" s="336"/>
      <c r="SMR516" s="336"/>
      <c r="SMS516" s="336"/>
      <c r="SMT516" s="336"/>
      <c r="SMU516" s="336"/>
      <c r="SMV516" s="336"/>
      <c r="SMW516" s="336"/>
      <c r="SMX516" s="336"/>
      <c r="SMY516" s="336"/>
      <c r="SMZ516" s="336"/>
      <c r="SNA516" s="336"/>
      <c r="SNB516" s="336"/>
      <c r="SNC516" s="336"/>
      <c r="SND516" s="336"/>
      <c r="SNE516" s="336"/>
      <c r="SNF516" s="336"/>
      <c r="SNG516" s="336"/>
      <c r="SNH516" s="336"/>
      <c r="SNI516" s="336"/>
      <c r="SNJ516" s="336"/>
      <c r="SNK516" s="336"/>
      <c r="SNL516" s="336"/>
      <c r="SNM516" s="336"/>
      <c r="SNN516" s="336"/>
      <c r="SNO516" s="336"/>
      <c r="SNP516" s="336"/>
      <c r="SNQ516" s="336"/>
      <c r="SNR516" s="336"/>
      <c r="SNS516" s="336"/>
      <c r="SNT516" s="336"/>
      <c r="SNU516" s="336"/>
      <c r="SNV516" s="336"/>
      <c r="SNW516" s="336"/>
      <c r="SNX516" s="336"/>
      <c r="SNY516" s="336"/>
      <c r="SNZ516" s="336"/>
      <c r="SOA516" s="336"/>
      <c r="SOB516" s="336"/>
      <c r="SOC516" s="336"/>
      <c r="SOD516" s="336"/>
      <c r="SOE516" s="336"/>
      <c r="SOF516" s="336"/>
      <c r="SOG516" s="336"/>
      <c r="SOH516" s="336"/>
      <c r="SOI516" s="336"/>
      <c r="SOJ516" s="336"/>
      <c r="SOK516" s="336"/>
      <c r="SOL516" s="336"/>
      <c r="SOM516" s="336"/>
      <c r="SON516" s="336"/>
      <c r="SOO516" s="336"/>
      <c r="SOP516" s="336"/>
      <c r="SOQ516" s="336"/>
      <c r="SOR516" s="336"/>
      <c r="SOS516" s="336"/>
      <c r="SOT516" s="336"/>
      <c r="SOU516" s="336"/>
      <c r="SOV516" s="336"/>
      <c r="SOW516" s="336"/>
      <c r="SOX516" s="336"/>
      <c r="SOY516" s="336"/>
      <c r="SOZ516" s="336"/>
      <c r="SPA516" s="336"/>
      <c r="SPB516" s="336"/>
      <c r="SPC516" s="336"/>
      <c r="SPD516" s="336"/>
      <c r="SPE516" s="336"/>
      <c r="SPF516" s="336"/>
      <c r="SPG516" s="336"/>
      <c r="SPH516" s="336"/>
      <c r="SPI516" s="336"/>
      <c r="SPJ516" s="336"/>
      <c r="SPK516" s="336"/>
      <c r="SPL516" s="336"/>
      <c r="SPM516" s="336"/>
      <c r="SPN516" s="336"/>
      <c r="SPO516" s="336"/>
      <c r="SPP516" s="336"/>
      <c r="SPQ516" s="336"/>
      <c r="SPR516" s="336"/>
      <c r="SPS516" s="336"/>
      <c r="SPT516" s="336"/>
      <c r="SPU516" s="336"/>
      <c r="SPV516" s="336"/>
      <c r="SPW516" s="336"/>
      <c r="SPX516" s="336"/>
      <c r="SPY516" s="336"/>
      <c r="SPZ516" s="336"/>
      <c r="SQA516" s="336"/>
      <c r="SQB516" s="336"/>
      <c r="SQC516" s="336"/>
      <c r="SQD516" s="336"/>
      <c r="SQE516" s="336"/>
      <c r="SQF516" s="336"/>
      <c r="SQG516" s="336"/>
      <c r="SQH516" s="336"/>
      <c r="SQI516" s="336"/>
      <c r="SQJ516" s="336"/>
      <c r="SQK516" s="336"/>
      <c r="SQL516" s="336"/>
      <c r="SQM516" s="336"/>
      <c r="SQN516" s="336"/>
      <c r="SQO516" s="336"/>
      <c r="SQP516" s="336"/>
      <c r="SQQ516" s="336"/>
      <c r="SQR516" s="336"/>
      <c r="SQS516" s="336"/>
      <c r="SQT516" s="336"/>
      <c r="SQU516" s="336"/>
      <c r="SQV516" s="336"/>
      <c r="SQW516" s="336"/>
      <c r="SQX516" s="336"/>
      <c r="SQY516" s="336"/>
      <c r="SQZ516" s="336"/>
      <c r="SRA516" s="336"/>
      <c r="SRB516" s="336"/>
      <c r="SRC516" s="336"/>
      <c r="SRD516" s="336"/>
      <c r="SRE516" s="336"/>
      <c r="SRF516" s="336"/>
      <c r="SRG516" s="336"/>
      <c r="SRH516" s="336"/>
      <c r="SRI516" s="336"/>
      <c r="SRJ516" s="336"/>
      <c r="SRK516" s="336"/>
      <c r="SRL516" s="336"/>
      <c r="SRM516" s="336"/>
      <c r="SRN516" s="336"/>
      <c r="SRO516" s="336"/>
      <c r="SRP516" s="336"/>
      <c r="SRQ516" s="336"/>
      <c r="SRR516" s="336"/>
      <c r="SRS516" s="336"/>
      <c r="SRT516" s="336"/>
      <c r="SRU516" s="336"/>
      <c r="SRV516" s="336"/>
      <c r="SRW516" s="336"/>
      <c r="SRX516" s="336"/>
      <c r="SRY516" s="336"/>
      <c r="SRZ516" s="336"/>
      <c r="SSA516" s="336"/>
      <c r="SSB516" s="336"/>
      <c r="SSC516" s="336"/>
      <c r="SSD516" s="336"/>
      <c r="SSE516" s="336"/>
      <c r="SSF516" s="336"/>
      <c r="SSG516" s="336"/>
      <c r="SSH516" s="336"/>
      <c r="SSI516" s="336"/>
      <c r="SSJ516" s="336"/>
      <c r="SSK516" s="336"/>
      <c r="SSL516" s="336"/>
      <c r="SSM516" s="336"/>
      <c r="SSN516" s="336"/>
      <c r="SSO516" s="336"/>
      <c r="SSP516" s="336"/>
      <c r="SSQ516" s="336"/>
      <c r="SSR516" s="336"/>
      <c r="SSS516" s="336"/>
      <c r="SST516" s="336"/>
      <c r="SSU516" s="336"/>
      <c r="SSV516" s="336"/>
      <c r="SSW516" s="336"/>
      <c r="SSX516" s="336"/>
      <c r="SSY516" s="336"/>
      <c r="SSZ516" s="336"/>
      <c r="STA516" s="336"/>
      <c r="STB516" s="336"/>
      <c r="STC516" s="336"/>
      <c r="STD516" s="336"/>
      <c r="STE516" s="336"/>
      <c r="STF516" s="336"/>
      <c r="STG516" s="336"/>
      <c r="STH516" s="336"/>
      <c r="STI516" s="336"/>
      <c r="STJ516" s="336"/>
      <c r="STK516" s="336"/>
      <c r="STL516" s="336"/>
      <c r="STM516" s="336"/>
      <c r="STN516" s="336"/>
      <c r="STO516" s="336"/>
      <c r="STP516" s="336"/>
      <c r="STQ516" s="336"/>
      <c r="STR516" s="336"/>
      <c r="STS516" s="336"/>
      <c r="STT516" s="336"/>
      <c r="STU516" s="336"/>
      <c r="STV516" s="336"/>
      <c r="STW516" s="336"/>
      <c r="STX516" s="336"/>
      <c r="STY516" s="336"/>
      <c r="STZ516" s="336"/>
      <c r="SUA516" s="336"/>
      <c r="SUB516" s="336"/>
      <c r="SUC516" s="336"/>
      <c r="SUD516" s="336"/>
      <c r="SUE516" s="336"/>
      <c r="SUF516" s="336"/>
      <c r="SUG516" s="336"/>
      <c r="SUH516" s="336"/>
      <c r="SUI516" s="336"/>
      <c r="SUJ516" s="336"/>
      <c r="SUK516" s="336"/>
      <c r="SUL516" s="336"/>
      <c r="SUM516" s="336"/>
      <c r="SUN516" s="336"/>
      <c r="SUO516" s="336"/>
      <c r="SUP516" s="336"/>
      <c r="SUQ516" s="336"/>
      <c r="SUR516" s="336"/>
      <c r="SUS516" s="336"/>
      <c r="SUT516" s="336"/>
      <c r="SUU516" s="336"/>
      <c r="SUV516" s="336"/>
      <c r="SUW516" s="336"/>
      <c r="SUX516" s="336"/>
      <c r="SUY516" s="336"/>
      <c r="SUZ516" s="336"/>
      <c r="SVA516" s="336"/>
      <c r="SVB516" s="336"/>
      <c r="SVC516" s="336"/>
      <c r="SVD516" s="336"/>
      <c r="SVE516" s="336"/>
      <c r="SVF516" s="336"/>
      <c r="SVG516" s="336"/>
      <c r="SVH516" s="336"/>
      <c r="SVI516" s="336"/>
      <c r="SVJ516" s="336"/>
      <c r="SVK516" s="336"/>
      <c r="SVL516" s="336"/>
      <c r="SVM516" s="336"/>
      <c r="SVN516" s="336"/>
      <c r="SVO516" s="336"/>
      <c r="SVP516" s="336"/>
      <c r="SVQ516" s="336"/>
      <c r="SVR516" s="336"/>
      <c r="SVS516" s="336"/>
      <c r="SVT516" s="336"/>
      <c r="SVU516" s="336"/>
      <c r="SVV516" s="336"/>
      <c r="SVW516" s="336"/>
      <c r="SVX516" s="336"/>
      <c r="SVY516" s="336"/>
      <c r="SVZ516" s="336"/>
      <c r="SWA516" s="336"/>
      <c r="SWB516" s="336"/>
      <c r="SWC516" s="336"/>
      <c r="SWD516" s="336"/>
      <c r="SWE516" s="336"/>
      <c r="SWF516" s="336"/>
      <c r="SWG516" s="336"/>
      <c r="SWH516" s="336"/>
      <c r="SWI516" s="336"/>
      <c r="SWJ516" s="336"/>
      <c r="SWK516" s="336"/>
      <c r="SWL516" s="336"/>
      <c r="SWM516" s="336"/>
      <c r="SWN516" s="336"/>
      <c r="SWO516" s="336"/>
      <c r="SWP516" s="336"/>
      <c r="SWQ516" s="336"/>
      <c r="SWR516" s="336"/>
      <c r="SWS516" s="336"/>
      <c r="SWT516" s="336"/>
      <c r="SWU516" s="336"/>
      <c r="SWV516" s="336"/>
      <c r="SWW516" s="336"/>
      <c r="SWX516" s="336"/>
      <c r="SWY516" s="336"/>
      <c r="SWZ516" s="336"/>
      <c r="SXA516" s="336"/>
      <c r="SXB516" s="336"/>
      <c r="SXC516" s="336"/>
      <c r="SXD516" s="336"/>
      <c r="SXE516" s="336"/>
      <c r="SXF516" s="336"/>
      <c r="SXG516" s="336"/>
      <c r="SXH516" s="336"/>
      <c r="SXI516" s="336"/>
      <c r="SXJ516" s="336"/>
      <c r="SXK516" s="336"/>
      <c r="SXL516" s="336"/>
      <c r="SXM516" s="336"/>
      <c r="SXN516" s="336"/>
      <c r="SXO516" s="336"/>
      <c r="SXP516" s="336"/>
      <c r="SXQ516" s="336"/>
      <c r="SXR516" s="336"/>
      <c r="SXS516" s="336"/>
      <c r="SXT516" s="336"/>
      <c r="SXU516" s="336"/>
      <c r="SXV516" s="336"/>
      <c r="SXW516" s="336"/>
      <c r="SXX516" s="336"/>
      <c r="SXY516" s="336"/>
      <c r="SXZ516" s="336"/>
      <c r="SYA516" s="336"/>
      <c r="SYB516" s="336"/>
      <c r="SYC516" s="336"/>
      <c r="SYD516" s="336"/>
      <c r="SYE516" s="336"/>
      <c r="SYF516" s="336"/>
      <c r="SYG516" s="336"/>
      <c r="SYH516" s="336"/>
      <c r="SYI516" s="336"/>
      <c r="SYJ516" s="336"/>
      <c r="SYK516" s="336"/>
      <c r="SYL516" s="336"/>
      <c r="SYM516" s="336"/>
      <c r="SYN516" s="336"/>
      <c r="SYO516" s="336"/>
      <c r="SYP516" s="336"/>
      <c r="SYQ516" s="336"/>
      <c r="SYR516" s="336"/>
      <c r="SYS516" s="336"/>
      <c r="SYT516" s="336"/>
      <c r="SYU516" s="336"/>
      <c r="SYV516" s="336"/>
      <c r="SYW516" s="336"/>
      <c r="SYX516" s="336"/>
      <c r="SYY516" s="336"/>
      <c r="SYZ516" s="336"/>
      <c r="SZA516" s="336"/>
      <c r="SZB516" s="336"/>
      <c r="SZC516" s="336"/>
      <c r="SZD516" s="336"/>
      <c r="SZE516" s="336"/>
      <c r="SZF516" s="336"/>
      <c r="SZG516" s="336"/>
      <c r="SZH516" s="336"/>
      <c r="SZI516" s="336"/>
      <c r="SZJ516" s="336"/>
      <c r="SZK516" s="336"/>
      <c r="SZL516" s="336"/>
      <c r="SZM516" s="336"/>
      <c r="SZN516" s="336"/>
      <c r="SZO516" s="336"/>
      <c r="SZP516" s="336"/>
      <c r="SZQ516" s="336"/>
      <c r="SZR516" s="336"/>
      <c r="SZS516" s="336"/>
      <c r="SZT516" s="336"/>
      <c r="SZU516" s="336"/>
      <c r="SZV516" s="336"/>
      <c r="SZW516" s="336"/>
      <c r="SZX516" s="336"/>
      <c r="SZY516" s="336"/>
      <c r="SZZ516" s="336"/>
      <c r="TAA516" s="336"/>
      <c r="TAB516" s="336"/>
      <c r="TAC516" s="336"/>
      <c r="TAD516" s="336"/>
      <c r="TAE516" s="336"/>
      <c r="TAF516" s="336"/>
      <c r="TAG516" s="336"/>
      <c r="TAH516" s="336"/>
      <c r="TAI516" s="336"/>
      <c r="TAJ516" s="336"/>
      <c r="TAK516" s="336"/>
      <c r="TAL516" s="336"/>
      <c r="TAM516" s="336"/>
      <c r="TAN516" s="336"/>
      <c r="TAO516" s="336"/>
      <c r="TAP516" s="336"/>
      <c r="TAQ516" s="336"/>
      <c r="TAR516" s="336"/>
      <c r="TAS516" s="336"/>
      <c r="TAT516" s="336"/>
      <c r="TAU516" s="336"/>
      <c r="TAV516" s="336"/>
      <c r="TAW516" s="336"/>
      <c r="TAX516" s="336"/>
      <c r="TAY516" s="336"/>
      <c r="TAZ516" s="336"/>
      <c r="TBA516" s="336"/>
      <c r="TBB516" s="336"/>
      <c r="TBC516" s="336"/>
      <c r="TBD516" s="336"/>
      <c r="TBE516" s="336"/>
      <c r="TBF516" s="336"/>
      <c r="TBG516" s="336"/>
      <c r="TBH516" s="336"/>
      <c r="TBI516" s="336"/>
      <c r="TBJ516" s="336"/>
      <c r="TBK516" s="336"/>
      <c r="TBL516" s="336"/>
      <c r="TBM516" s="336"/>
      <c r="TBN516" s="336"/>
      <c r="TBO516" s="336"/>
      <c r="TBP516" s="336"/>
      <c r="TBQ516" s="336"/>
      <c r="TBR516" s="336"/>
      <c r="TBS516" s="336"/>
      <c r="TBT516" s="336"/>
      <c r="TBU516" s="336"/>
      <c r="TBV516" s="336"/>
      <c r="TBW516" s="336"/>
      <c r="TBX516" s="336"/>
      <c r="TBY516" s="336"/>
      <c r="TBZ516" s="336"/>
      <c r="TCA516" s="336"/>
      <c r="TCB516" s="336"/>
      <c r="TCC516" s="336"/>
      <c r="TCD516" s="336"/>
      <c r="TCE516" s="336"/>
      <c r="TCF516" s="336"/>
      <c r="TCG516" s="336"/>
      <c r="TCH516" s="336"/>
      <c r="TCI516" s="336"/>
      <c r="TCJ516" s="336"/>
      <c r="TCK516" s="336"/>
      <c r="TCL516" s="336"/>
      <c r="TCM516" s="336"/>
      <c r="TCN516" s="336"/>
      <c r="TCO516" s="336"/>
      <c r="TCP516" s="336"/>
      <c r="TCQ516" s="336"/>
      <c r="TCR516" s="336"/>
      <c r="TCS516" s="336"/>
      <c r="TCT516" s="336"/>
      <c r="TCU516" s="336"/>
      <c r="TCV516" s="336"/>
      <c r="TCW516" s="336"/>
      <c r="TCX516" s="336"/>
      <c r="TCY516" s="336"/>
      <c r="TCZ516" s="336"/>
      <c r="TDA516" s="336"/>
      <c r="TDB516" s="336"/>
      <c r="TDC516" s="336"/>
      <c r="TDD516" s="336"/>
      <c r="TDE516" s="336"/>
      <c r="TDF516" s="336"/>
      <c r="TDG516" s="336"/>
      <c r="TDH516" s="336"/>
      <c r="TDI516" s="336"/>
      <c r="TDJ516" s="336"/>
      <c r="TDK516" s="336"/>
      <c r="TDL516" s="336"/>
      <c r="TDM516" s="336"/>
      <c r="TDN516" s="336"/>
      <c r="TDO516" s="336"/>
      <c r="TDP516" s="336"/>
      <c r="TDQ516" s="336"/>
      <c r="TDR516" s="336"/>
      <c r="TDS516" s="336"/>
      <c r="TDT516" s="336"/>
      <c r="TDU516" s="336"/>
      <c r="TDV516" s="336"/>
      <c r="TDW516" s="336"/>
      <c r="TDX516" s="336"/>
      <c r="TDY516" s="336"/>
      <c r="TDZ516" s="336"/>
      <c r="TEA516" s="336"/>
      <c r="TEB516" s="336"/>
      <c r="TEC516" s="336"/>
      <c r="TED516" s="336"/>
      <c r="TEE516" s="336"/>
      <c r="TEF516" s="336"/>
      <c r="TEG516" s="336"/>
      <c r="TEH516" s="336"/>
      <c r="TEI516" s="336"/>
      <c r="TEJ516" s="336"/>
      <c r="TEK516" s="336"/>
      <c r="TEL516" s="336"/>
      <c r="TEM516" s="336"/>
      <c r="TEN516" s="336"/>
      <c r="TEO516" s="336"/>
      <c r="TEP516" s="336"/>
      <c r="TEQ516" s="336"/>
      <c r="TER516" s="336"/>
      <c r="TES516" s="336"/>
      <c r="TET516" s="336"/>
      <c r="TEU516" s="336"/>
      <c r="TEV516" s="336"/>
      <c r="TEW516" s="336"/>
      <c r="TEX516" s="336"/>
      <c r="TEY516" s="336"/>
      <c r="TEZ516" s="336"/>
      <c r="TFA516" s="336"/>
      <c r="TFB516" s="336"/>
      <c r="TFC516" s="336"/>
      <c r="TFD516" s="336"/>
      <c r="TFE516" s="336"/>
      <c r="TFF516" s="336"/>
      <c r="TFG516" s="336"/>
      <c r="TFH516" s="336"/>
      <c r="TFI516" s="336"/>
      <c r="TFJ516" s="336"/>
      <c r="TFK516" s="336"/>
      <c r="TFL516" s="336"/>
      <c r="TFM516" s="336"/>
      <c r="TFN516" s="336"/>
      <c r="TFO516" s="336"/>
      <c r="TFP516" s="336"/>
      <c r="TFQ516" s="336"/>
      <c r="TFR516" s="336"/>
      <c r="TFS516" s="336"/>
      <c r="TFT516" s="336"/>
      <c r="TFU516" s="336"/>
      <c r="TFV516" s="336"/>
      <c r="TFW516" s="336"/>
      <c r="TFX516" s="336"/>
      <c r="TFY516" s="336"/>
      <c r="TFZ516" s="336"/>
      <c r="TGA516" s="336"/>
      <c r="TGB516" s="336"/>
      <c r="TGC516" s="336"/>
      <c r="TGD516" s="336"/>
      <c r="TGE516" s="336"/>
      <c r="TGF516" s="336"/>
      <c r="TGG516" s="336"/>
      <c r="TGH516" s="336"/>
      <c r="TGI516" s="336"/>
      <c r="TGJ516" s="336"/>
      <c r="TGK516" s="336"/>
      <c r="TGL516" s="336"/>
      <c r="TGM516" s="336"/>
      <c r="TGN516" s="336"/>
      <c r="TGO516" s="336"/>
      <c r="TGP516" s="336"/>
      <c r="TGQ516" s="336"/>
      <c r="TGR516" s="336"/>
      <c r="TGS516" s="336"/>
      <c r="TGT516" s="336"/>
      <c r="TGU516" s="336"/>
      <c r="TGV516" s="336"/>
      <c r="TGW516" s="336"/>
      <c r="TGX516" s="336"/>
      <c r="TGY516" s="336"/>
      <c r="TGZ516" s="336"/>
      <c r="THA516" s="336"/>
      <c r="THB516" s="336"/>
      <c r="THC516" s="336"/>
      <c r="THD516" s="336"/>
      <c r="THE516" s="336"/>
      <c r="THF516" s="336"/>
      <c r="THG516" s="336"/>
      <c r="THH516" s="336"/>
      <c r="THI516" s="336"/>
      <c r="THJ516" s="336"/>
      <c r="THK516" s="336"/>
      <c r="THL516" s="336"/>
      <c r="THM516" s="336"/>
      <c r="THN516" s="336"/>
      <c r="THO516" s="336"/>
      <c r="THP516" s="336"/>
      <c r="THQ516" s="336"/>
      <c r="THR516" s="336"/>
      <c r="THS516" s="336"/>
      <c r="THT516" s="336"/>
      <c r="THU516" s="336"/>
      <c r="THV516" s="336"/>
      <c r="THW516" s="336"/>
      <c r="THX516" s="336"/>
      <c r="THY516" s="336"/>
      <c r="THZ516" s="336"/>
      <c r="TIA516" s="336"/>
      <c r="TIB516" s="336"/>
      <c r="TIC516" s="336"/>
      <c r="TID516" s="336"/>
      <c r="TIE516" s="336"/>
      <c r="TIF516" s="336"/>
      <c r="TIG516" s="336"/>
      <c r="TIH516" s="336"/>
      <c r="TII516" s="336"/>
      <c r="TIJ516" s="336"/>
      <c r="TIK516" s="336"/>
      <c r="TIL516" s="336"/>
      <c r="TIM516" s="336"/>
      <c r="TIN516" s="336"/>
      <c r="TIO516" s="336"/>
      <c r="TIP516" s="336"/>
      <c r="TIQ516" s="336"/>
      <c r="TIR516" s="336"/>
      <c r="TIS516" s="336"/>
      <c r="TIT516" s="336"/>
      <c r="TIU516" s="336"/>
      <c r="TIV516" s="336"/>
      <c r="TIW516" s="336"/>
      <c r="TIX516" s="336"/>
      <c r="TIY516" s="336"/>
      <c r="TIZ516" s="336"/>
      <c r="TJA516" s="336"/>
      <c r="TJB516" s="336"/>
      <c r="TJC516" s="336"/>
      <c r="TJD516" s="336"/>
      <c r="TJE516" s="336"/>
      <c r="TJF516" s="336"/>
      <c r="TJG516" s="336"/>
      <c r="TJH516" s="336"/>
      <c r="TJI516" s="336"/>
      <c r="TJJ516" s="336"/>
      <c r="TJK516" s="336"/>
      <c r="TJL516" s="336"/>
      <c r="TJM516" s="336"/>
      <c r="TJN516" s="336"/>
      <c r="TJO516" s="336"/>
      <c r="TJP516" s="336"/>
      <c r="TJQ516" s="336"/>
      <c r="TJR516" s="336"/>
      <c r="TJS516" s="336"/>
      <c r="TJT516" s="336"/>
      <c r="TJU516" s="336"/>
      <c r="TJV516" s="336"/>
      <c r="TJW516" s="336"/>
      <c r="TJX516" s="336"/>
      <c r="TJY516" s="336"/>
      <c r="TJZ516" s="336"/>
      <c r="TKA516" s="336"/>
      <c r="TKB516" s="336"/>
      <c r="TKC516" s="336"/>
      <c r="TKD516" s="336"/>
      <c r="TKE516" s="336"/>
      <c r="TKF516" s="336"/>
      <c r="TKG516" s="336"/>
      <c r="TKH516" s="336"/>
      <c r="TKI516" s="336"/>
      <c r="TKJ516" s="336"/>
      <c r="TKK516" s="336"/>
      <c r="TKL516" s="336"/>
      <c r="TKM516" s="336"/>
      <c r="TKN516" s="336"/>
      <c r="TKO516" s="336"/>
      <c r="TKP516" s="336"/>
      <c r="TKQ516" s="336"/>
      <c r="TKR516" s="336"/>
      <c r="TKS516" s="336"/>
      <c r="TKT516" s="336"/>
      <c r="TKU516" s="336"/>
      <c r="TKV516" s="336"/>
      <c r="TKW516" s="336"/>
      <c r="TKX516" s="336"/>
      <c r="TKY516" s="336"/>
      <c r="TKZ516" s="336"/>
      <c r="TLA516" s="336"/>
      <c r="TLB516" s="336"/>
      <c r="TLC516" s="336"/>
      <c r="TLD516" s="336"/>
      <c r="TLE516" s="336"/>
      <c r="TLF516" s="336"/>
      <c r="TLG516" s="336"/>
      <c r="TLH516" s="336"/>
      <c r="TLI516" s="336"/>
      <c r="TLJ516" s="336"/>
      <c r="TLK516" s="336"/>
      <c r="TLL516" s="336"/>
      <c r="TLM516" s="336"/>
      <c r="TLN516" s="336"/>
      <c r="TLO516" s="336"/>
      <c r="TLP516" s="336"/>
      <c r="TLQ516" s="336"/>
      <c r="TLR516" s="336"/>
      <c r="TLS516" s="336"/>
      <c r="TLT516" s="336"/>
      <c r="TLU516" s="336"/>
      <c r="TLV516" s="336"/>
      <c r="TLW516" s="336"/>
      <c r="TLX516" s="336"/>
      <c r="TLY516" s="336"/>
      <c r="TLZ516" s="336"/>
      <c r="TMA516" s="336"/>
      <c r="TMB516" s="336"/>
      <c r="TMC516" s="336"/>
      <c r="TMD516" s="336"/>
      <c r="TME516" s="336"/>
      <c r="TMF516" s="336"/>
      <c r="TMG516" s="336"/>
      <c r="TMH516" s="336"/>
      <c r="TMI516" s="336"/>
      <c r="TMJ516" s="336"/>
      <c r="TMK516" s="336"/>
      <c r="TML516" s="336"/>
      <c r="TMM516" s="336"/>
      <c r="TMN516" s="336"/>
      <c r="TMO516" s="336"/>
      <c r="TMP516" s="336"/>
      <c r="TMQ516" s="336"/>
      <c r="TMR516" s="336"/>
      <c r="TMS516" s="336"/>
      <c r="TMT516" s="336"/>
      <c r="TMU516" s="336"/>
      <c r="TMV516" s="336"/>
      <c r="TMW516" s="336"/>
      <c r="TMX516" s="336"/>
      <c r="TMY516" s="336"/>
      <c r="TMZ516" s="336"/>
      <c r="TNA516" s="336"/>
      <c r="TNB516" s="336"/>
      <c r="TNC516" s="336"/>
      <c r="TND516" s="336"/>
      <c r="TNE516" s="336"/>
      <c r="TNF516" s="336"/>
      <c r="TNG516" s="336"/>
      <c r="TNH516" s="336"/>
      <c r="TNI516" s="336"/>
      <c r="TNJ516" s="336"/>
      <c r="TNK516" s="336"/>
      <c r="TNL516" s="336"/>
      <c r="TNM516" s="336"/>
      <c r="TNN516" s="336"/>
      <c r="TNO516" s="336"/>
      <c r="TNP516" s="336"/>
      <c r="TNQ516" s="336"/>
      <c r="TNR516" s="336"/>
      <c r="TNS516" s="336"/>
      <c r="TNT516" s="336"/>
      <c r="TNU516" s="336"/>
      <c r="TNV516" s="336"/>
      <c r="TNW516" s="336"/>
      <c r="TNX516" s="336"/>
      <c r="TNY516" s="336"/>
      <c r="TNZ516" s="336"/>
      <c r="TOA516" s="336"/>
      <c r="TOB516" s="336"/>
      <c r="TOC516" s="336"/>
      <c r="TOD516" s="336"/>
      <c r="TOE516" s="336"/>
      <c r="TOF516" s="336"/>
      <c r="TOG516" s="336"/>
      <c r="TOH516" s="336"/>
      <c r="TOI516" s="336"/>
      <c r="TOJ516" s="336"/>
      <c r="TOK516" s="336"/>
      <c r="TOL516" s="336"/>
      <c r="TOM516" s="336"/>
      <c r="TON516" s="336"/>
      <c r="TOO516" s="336"/>
      <c r="TOP516" s="336"/>
      <c r="TOQ516" s="336"/>
      <c r="TOR516" s="336"/>
      <c r="TOS516" s="336"/>
      <c r="TOT516" s="336"/>
      <c r="TOU516" s="336"/>
      <c r="TOV516" s="336"/>
      <c r="TOW516" s="336"/>
      <c r="TOX516" s="336"/>
      <c r="TOY516" s="336"/>
      <c r="TOZ516" s="336"/>
      <c r="TPA516" s="336"/>
      <c r="TPB516" s="336"/>
      <c r="TPC516" s="336"/>
      <c r="TPD516" s="336"/>
      <c r="TPE516" s="336"/>
      <c r="TPF516" s="336"/>
      <c r="TPG516" s="336"/>
      <c r="TPH516" s="336"/>
      <c r="TPI516" s="336"/>
      <c r="TPJ516" s="336"/>
      <c r="TPK516" s="336"/>
      <c r="TPL516" s="336"/>
      <c r="TPM516" s="336"/>
      <c r="TPN516" s="336"/>
      <c r="TPO516" s="336"/>
      <c r="TPP516" s="336"/>
      <c r="TPQ516" s="336"/>
      <c r="TPR516" s="336"/>
      <c r="TPS516" s="336"/>
      <c r="TPT516" s="336"/>
      <c r="TPU516" s="336"/>
      <c r="TPV516" s="336"/>
      <c r="TPW516" s="336"/>
      <c r="TPX516" s="336"/>
      <c r="TPY516" s="336"/>
      <c r="TPZ516" s="336"/>
      <c r="TQA516" s="336"/>
      <c r="TQB516" s="336"/>
      <c r="TQC516" s="336"/>
      <c r="TQD516" s="336"/>
      <c r="TQE516" s="336"/>
      <c r="TQF516" s="336"/>
      <c r="TQG516" s="336"/>
      <c r="TQH516" s="336"/>
      <c r="TQI516" s="336"/>
      <c r="TQJ516" s="336"/>
      <c r="TQK516" s="336"/>
      <c r="TQL516" s="336"/>
      <c r="TQM516" s="336"/>
      <c r="TQN516" s="336"/>
      <c r="TQO516" s="336"/>
      <c r="TQP516" s="336"/>
      <c r="TQQ516" s="336"/>
      <c r="TQR516" s="336"/>
      <c r="TQS516" s="336"/>
      <c r="TQT516" s="336"/>
      <c r="TQU516" s="336"/>
      <c r="TQV516" s="336"/>
      <c r="TQW516" s="336"/>
      <c r="TQX516" s="336"/>
      <c r="TQY516" s="336"/>
      <c r="TQZ516" s="336"/>
      <c r="TRA516" s="336"/>
      <c r="TRB516" s="336"/>
      <c r="TRC516" s="336"/>
      <c r="TRD516" s="336"/>
      <c r="TRE516" s="336"/>
      <c r="TRF516" s="336"/>
      <c r="TRG516" s="336"/>
      <c r="TRH516" s="336"/>
      <c r="TRI516" s="336"/>
      <c r="TRJ516" s="336"/>
      <c r="TRK516" s="336"/>
      <c r="TRL516" s="336"/>
      <c r="TRM516" s="336"/>
      <c r="TRN516" s="336"/>
      <c r="TRO516" s="336"/>
      <c r="TRP516" s="336"/>
      <c r="TRQ516" s="336"/>
      <c r="TRR516" s="336"/>
      <c r="TRS516" s="336"/>
      <c r="TRT516" s="336"/>
      <c r="TRU516" s="336"/>
      <c r="TRV516" s="336"/>
      <c r="TRW516" s="336"/>
      <c r="TRX516" s="336"/>
      <c r="TRY516" s="336"/>
      <c r="TRZ516" s="336"/>
      <c r="TSA516" s="336"/>
      <c r="TSB516" s="336"/>
      <c r="TSC516" s="336"/>
      <c r="TSD516" s="336"/>
      <c r="TSE516" s="336"/>
      <c r="TSF516" s="336"/>
      <c r="TSG516" s="336"/>
      <c r="TSH516" s="336"/>
      <c r="TSI516" s="336"/>
      <c r="TSJ516" s="336"/>
      <c r="TSK516" s="336"/>
      <c r="TSL516" s="336"/>
      <c r="TSM516" s="336"/>
      <c r="TSN516" s="336"/>
      <c r="TSO516" s="336"/>
      <c r="TSP516" s="336"/>
      <c r="TSQ516" s="336"/>
      <c r="TSR516" s="336"/>
      <c r="TSS516" s="336"/>
      <c r="TST516" s="336"/>
      <c r="TSU516" s="336"/>
      <c r="TSV516" s="336"/>
      <c r="TSW516" s="336"/>
      <c r="TSX516" s="336"/>
      <c r="TSY516" s="336"/>
      <c r="TSZ516" s="336"/>
      <c r="TTA516" s="336"/>
      <c r="TTB516" s="336"/>
      <c r="TTC516" s="336"/>
      <c r="TTD516" s="336"/>
      <c r="TTE516" s="336"/>
      <c r="TTF516" s="336"/>
      <c r="TTG516" s="336"/>
      <c r="TTH516" s="336"/>
      <c r="TTI516" s="336"/>
      <c r="TTJ516" s="336"/>
      <c r="TTK516" s="336"/>
      <c r="TTL516" s="336"/>
      <c r="TTM516" s="336"/>
      <c r="TTN516" s="336"/>
      <c r="TTO516" s="336"/>
      <c r="TTP516" s="336"/>
      <c r="TTQ516" s="336"/>
      <c r="TTR516" s="336"/>
      <c r="TTS516" s="336"/>
      <c r="TTT516" s="336"/>
      <c r="TTU516" s="336"/>
      <c r="TTV516" s="336"/>
      <c r="TTW516" s="336"/>
      <c r="TTX516" s="336"/>
      <c r="TTY516" s="336"/>
      <c r="TTZ516" s="336"/>
      <c r="TUA516" s="336"/>
      <c r="TUB516" s="336"/>
      <c r="TUC516" s="336"/>
      <c r="TUD516" s="336"/>
      <c r="TUE516" s="336"/>
      <c r="TUF516" s="336"/>
      <c r="TUG516" s="336"/>
      <c r="TUH516" s="336"/>
      <c r="TUI516" s="336"/>
      <c r="TUJ516" s="336"/>
      <c r="TUK516" s="336"/>
      <c r="TUL516" s="336"/>
      <c r="TUM516" s="336"/>
      <c r="TUN516" s="336"/>
      <c r="TUO516" s="336"/>
      <c r="TUP516" s="336"/>
      <c r="TUQ516" s="336"/>
      <c r="TUR516" s="336"/>
      <c r="TUS516" s="336"/>
      <c r="TUT516" s="336"/>
      <c r="TUU516" s="336"/>
      <c r="TUV516" s="336"/>
      <c r="TUW516" s="336"/>
      <c r="TUX516" s="336"/>
      <c r="TUY516" s="336"/>
      <c r="TUZ516" s="336"/>
      <c r="TVA516" s="336"/>
      <c r="TVB516" s="336"/>
      <c r="TVC516" s="336"/>
      <c r="TVD516" s="336"/>
      <c r="TVE516" s="336"/>
      <c r="TVF516" s="336"/>
      <c r="TVG516" s="336"/>
      <c r="TVH516" s="336"/>
      <c r="TVI516" s="336"/>
      <c r="TVJ516" s="336"/>
      <c r="TVK516" s="336"/>
      <c r="TVL516" s="336"/>
      <c r="TVM516" s="336"/>
      <c r="TVN516" s="336"/>
      <c r="TVO516" s="336"/>
      <c r="TVP516" s="336"/>
      <c r="TVQ516" s="336"/>
      <c r="TVR516" s="336"/>
      <c r="TVS516" s="336"/>
      <c r="TVT516" s="336"/>
      <c r="TVU516" s="336"/>
      <c r="TVV516" s="336"/>
      <c r="TVW516" s="336"/>
      <c r="TVX516" s="336"/>
      <c r="TVY516" s="336"/>
      <c r="TVZ516" s="336"/>
      <c r="TWA516" s="336"/>
      <c r="TWB516" s="336"/>
      <c r="TWC516" s="336"/>
      <c r="TWD516" s="336"/>
      <c r="TWE516" s="336"/>
      <c r="TWF516" s="336"/>
      <c r="TWG516" s="336"/>
      <c r="TWH516" s="336"/>
      <c r="TWI516" s="336"/>
      <c r="TWJ516" s="336"/>
      <c r="TWK516" s="336"/>
      <c r="TWL516" s="336"/>
      <c r="TWM516" s="336"/>
      <c r="TWN516" s="336"/>
      <c r="TWO516" s="336"/>
      <c r="TWP516" s="336"/>
      <c r="TWQ516" s="336"/>
      <c r="TWR516" s="336"/>
      <c r="TWS516" s="336"/>
      <c r="TWT516" s="336"/>
      <c r="TWU516" s="336"/>
      <c r="TWV516" s="336"/>
      <c r="TWW516" s="336"/>
      <c r="TWX516" s="336"/>
      <c r="TWY516" s="336"/>
      <c r="TWZ516" s="336"/>
      <c r="TXA516" s="336"/>
      <c r="TXB516" s="336"/>
      <c r="TXC516" s="336"/>
      <c r="TXD516" s="336"/>
      <c r="TXE516" s="336"/>
      <c r="TXF516" s="336"/>
      <c r="TXG516" s="336"/>
      <c r="TXH516" s="336"/>
      <c r="TXI516" s="336"/>
      <c r="TXJ516" s="336"/>
      <c r="TXK516" s="336"/>
      <c r="TXL516" s="336"/>
      <c r="TXM516" s="336"/>
      <c r="TXN516" s="336"/>
      <c r="TXO516" s="336"/>
      <c r="TXP516" s="336"/>
      <c r="TXQ516" s="336"/>
      <c r="TXR516" s="336"/>
      <c r="TXS516" s="336"/>
      <c r="TXT516" s="336"/>
      <c r="TXU516" s="336"/>
      <c r="TXV516" s="336"/>
      <c r="TXW516" s="336"/>
      <c r="TXX516" s="336"/>
      <c r="TXY516" s="336"/>
      <c r="TXZ516" s="336"/>
      <c r="TYA516" s="336"/>
      <c r="TYB516" s="336"/>
      <c r="TYC516" s="336"/>
      <c r="TYD516" s="336"/>
      <c r="TYE516" s="336"/>
      <c r="TYF516" s="336"/>
      <c r="TYG516" s="336"/>
      <c r="TYH516" s="336"/>
      <c r="TYI516" s="336"/>
      <c r="TYJ516" s="336"/>
      <c r="TYK516" s="336"/>
      <c r="TYL516" s="336"/>
      <c r="TYM516" s="336"/>
      <c r="TYN516" s="336"/>
      <c r="TYO516" s="336"/>
      <c r="TYP516" s="336"/>
      <c r="TYQ516" s="336"/>
      <c r="TYR516" s="336"/>
      <c r="TYS516" s="336"/>
      <c r="TYT516" s="336"/>
      <c r="TYU516" s="336"/>
      <c r="TYV516" s="336"/>
      <c r="TYW516" s="336"/>
      <c r="TYX516" s="336"/>
      <c r="TYY516" s="336"/>
      <c r="TYZ516" s="336"/>
      <c r="TZA516" s="336"/>
      <c r="TZB516" s="336"/>
      <c r="TZC516" s="336"/>
      <c r="TZD516" s="336"/>
      <c r="TZE516" s="336"/>
      <c r="TZF516" s="336"/>
      <c r="TZG516" s="336"/>
      <c r="TZH516" s="336"/>
      <c r="TZI516" s="336"/>
      <c r="TZJ516" s="336"/>
      <c r="TZK516" s="336"/>
      <c r="TZL516" s="336"/>
      <c r="TZM516" s="336"/>
      <c r="TZN516" s="336"/>
      <c r="TZO516" s="336"/>
      <c r="TZP516" s="336"/>
      <c r="TZQ516" s="336"/>
      <c r="TZR516" s="336"/>
      <c r="TZS516" s="336"/>
      <c r="TZT516" s="336"/>
      <c r="TZU516" s="336"/>
      <c r="TZV516" s="336"/>
      <c r="TZW516" s="336"/>
      <c r="TZX516" s="336"/>
      <c r="TZY516" s="336"/>
      <c r="TZZ516" s="336"/>
      <c r="UAA516" s="336"/>
      <c r="UAB516" s="336"/>
      <c r="UAC516" s="336"/>
      <c r="UAD516" s="336"/>
      <c r="UAE516" s="336"/>
      <c r="UAF516" s="336"/>
      <c r="UAG516" s="336"/>
      <c r="UAH516" s="336"/>
      <c r="UAI516" s="336"/>
      <c r="UAJ516" s="336"/>
      <c r="UAK516" s="336"/>
      <c r="UAL516" s="336"/>
      <c r="UAM516" s="336"/>
      <c r="UAN516" s="336"/>
      <c r="UAO516" s="336"/>
      <c r="UAP516" s="336"/>
      <c r="UAQ516" s="336"/>
      <c r="UAR516" s="336"/>
      <c r="UAS516" s="336"/>
      <c r="UAT516" s="336"/>
      <c r="UAU516" s="336"/>
      <c r="UAV516" s="336"/>
      <c r="UAW516" s="336"/>
      <c r="UAX516" s="336"/>
      <c r="UAY516" s="336"/>
      <c r="UAZ516" s="336"/>
      <c r="UBA516" s="336"/>
      <c r="UBB516" s="336"/>
      <c r="UBC516" s="336"/>
      <c r="UBD516" s="336"/>
      <c r="UBE516" s="336"/>
      <c r="UBF516" s="336"/>
      <c r="UBG516" s="336"/>
      <c r="UBH516" s="336"/>
      <c r="UBI516" s="336"/>
      <c r="UBJ516" s="336"/>
      <c r="UBK516" s="336"/>
      <c r="UBL516" s="336"/>
      <c r="UBM516" s="336"/>
      <c r="UBN516" s="336"/>
      <c r="UBO516" s="336"/>
      <c r="UBP516" s="336"/>
      <c r="UBQ516" s="336"/>
      <c r="UBR516" s="336"/>
      <c r="UBS516" s="336"/>
      <c r="UBT516" s="336"/>
      <c r="UBU516" s="336"/>
      <c r="UBV516" s="336"/>
      <c r="UBW516" s="336"/>
      <c r="UBX516" s="336"/>
      <c r="UBY516" s="336"/>
      <c r="UBZ516" s="336"/>
      <c r="UCA516" s="336"/>
      <c r="UCB516" s="336"/>
      <c r="UCC516" s="336"/>
      <c r="UCD516" s="336"/>
      <c r="UCE516" s="336"/>
      <c r="UCF516" s="336"/>
      <c r="UCG516" s="336"/>
      <c r="UCH516" s="336"/>
      <c r="UCI516" s="336"/>
      <c r="UCJ516" s="336"/>
      <c r="UCK516" s="336"/>
      <c r="UCL516" s="336"/>
      <c r="UCM516" s="336"/>
      <c r="UCN516" s="336"/>
      <c r="UCO516" s="336"/>
      <c r="UCP516" s="336"/>
      <c r="UCQ516" s="336"/>
      <c r="UCR516" s="336"/>
      <c r="UCS516" s="336"/>
      <c r="UCT516" s="336"/>
      <c r="UCU516" s="336"/>
      <c r="UCV516" s="336"/>
      <c r="UCW516" s="336"/>
      <c r="UCX516" s="336"/>
      <c r="UCY516" s="336"/>
      <c r="UCZ516" s="336"/>
      <c r="UDA516" s="336"/>
      <c r="UDB516" s="336"/>
      <c r="UDC516" s="336"/>
      <c r="UDD516" s="336"/>
      <c r="UDE516" s="336"/>
      <c r="UDF516" s="336"/>
      <c r="UDG516" s="336"/>
      <c r="UDH516" s="336"/>
      <c r="UDI516" s="336"/>
      <c r="UDJ516" s="336"/>
      <c r="UDK516" s="336"/>
      <c r="UDL516" s="336"/>
      <c r="UDM516" s="336"/>
      <c r="UDN516" s="336"/>
      <c r="UDO516" s="336"/>
      <c r="UDP516" s="336"/>
      <c r="UDQ516" s="336"/>
      <c r="UDR516" s="336"/>
      <c r="UDS516" s="336"/>
      <c r="UDT516" s="336"/>
      <c r="UDU516" s="336"/>
      <c r="UDV516" s="336"/>
      <c r="UDW516" s="336"/>
      <c r="UDX516" s="336"/>
      <c r="UDY516" s="336"/>
      <c r="UDZ516" s="336"/>
      <c r="UEA516" s="336"/>
      <c r="UEB516" s="336"/>
      <c r="UEC516" s="336"/>
      <c r="UED516" s="336"/>
      <c r="UEE516" s="336"/>
      <c r="UEF516" s="336"/>
      <c r="UEG516" s="336"/>
      <c r="UEH516" s="336"/>
      <c r="UEI516" s="336"/>
      <c r="UEJ516" s="336"/>
      <c r="UEK516" s="336"/>
      <c r="UEL516" s="336"/>
      <c r="UEM516" s="336"/>
      <c r="UEN516" s="336"/>
      <c r="UEO516" s="336"/>
      <c r="UEP516" s="336"/>
      <c r="UEQ516" s="336"/>
      <c r="UER516" s="336"/>
      <c r="UES516" s="336"/>
      <c r="UET516" s="336"/>
      <c r="UEU516" s="336"/>
      <c r="UEV516" s="336"/>
      <c r="UEW516" s="336"/>
      <c r="UEX516" s="336"/>
      <c r="UEY516" s="336"/>
      <c r="UEZ516" s="336"/>
      <c r="UFA516" s="336"/>
      <c r="UFB516" s="336"/>
      <c r="UFC516" s="336"/>
      <c r="UFD516" s="336"/>
      <c r="UFE516" s="336"/>
      <c r="UFF516" s="336"/>
      <c r="UFG516" s="336"/>
      <c r="UFH516" s="336"/>
      <c r="UFI516" s="336"/>
      <c r="UFJ516" s="336"/>
      <c r="UFK516" s="336"/>
      <c r="UFL516" s="336"/>
      <c r="UFM516" s="336"/>
      <c r="UFN516" s="336"/>
      <c r="UFO516" s="336"/>
      <c r="UFP516" s="336"/>
      <c r="UFQ516" s="336"/>
      <c r="UFR516" s="336"/>
      <c r="UFS516" s="336"/>
      <c r="UFT516" s="336"/>
      <c r="UFU516" s="336"/>
      <c r="UFV516" s="336"/>
      <c r="UFW516" s="336"/>
      <c r="UFX516" s="336"/>
      <c r="UFY516" s="336"/>
      <c r="UFZ516" s="336"/>
      <c r="UGA516" s="336"/>
      <c r="UGB516" s="336"/>
      <c r="UGC516" s="336"/>
      <c r="UGD516" s="336"/>
      <c r="UGE516" s="336"/>
      <c r="UGF516" s="336"/>
      <c r="UGG516" s="336"/>
      <c r="UGH516" s="336"/>
      <c r="UGI516" s="336"/>
      <c r="UGJ516" s="336"/>
      <c r="UGK516" s="336"/>
      <c r="UGL516" s="336"/>
      <c r="UGM516" s="336"/>
      <c r="UGN516" s="336"/>
      <c r="UGO516" s="336"/>
      <c r="UGP516" s="336"/>
      <c r="UGQ516" s="336"/>
      <c r="UGR516" s="336"/>
      <c r="UGS516" s="336"/>
      <c r="UGT516" s="336"/>
      <c r="UGU516" s="336"/>
      <c r="UGV516" s="336"/>
      <c r="UGW516" s="336"/>
      <c r="UGX516" s="336"/>
      <c r="UGY516" s="336"/>
      <c r="UGZ516" s="336"/>
      <c r="UHA516" s="336"/>
      <c r="UHB516" s="336"/>
      <c r="UHC516" s="336"/>
      <c r="UHD516" s="336"/>
      <c r="UHE516" s="336"/>
      <c r="UHF516" s="336"/>
      <c r="UHG516" s="336"/>
      <c r="UHH516" s="336"/>
      <c r="UHI516" s="336"/>
      <c r="UHJ516" s="336"/>
      <c r="UHK516" s="336"/>
      <c r="UHL516" s="336"/>
      <c r="UHM516" s="336"/>
      <c r="UHN516" s="336"/>
      <c r="UHO516" s="336"/>
      <c r="UHP516" s="336"/>
      <c r="UHQ516" s="336"/>
      <c r="UHR516" s="336"/>
      <c r="UHS516" s="336"/>
      <c r="UHT516" s="336"/>
      <c r="UHU516" s="336"/>
      <c r="UHV516" s="336"/>
      <c r="UHW516" s="336"/>
      <c r="UHX516" s="336"/>
      <c r="UHY516" s="336"/>
      <c r="UHZ516" s="336"/>
      <c r="UIA516" s="336"/>
      <c r="UIB516" s="336"/>
      <c r="UIC516" s="336"/>
      <c r="UID516" s="336"/>
      <c r="UIE516" s="336"/>
      <c r="UIF516" s="336"/>
      <c r="UIG516" s="336"/>
      <c r="UIH516" s="336"/>
      <c r="UII516" s="336"/>
      <c r="UIJ516" s="336"/>
      <c r="UIK516" s="336"/>
      <c r="UIL516" s="336"/>
      <c r="UIM516" s="336"/>
      <c r="UIN516" s="336"/>
      <c r="UIO516" s="336"/>
      <c r="UIP516" s="336"/>
      <c r="UIQ516" s="336"/>
      <c r="UIR516" s="336"/>
      <c r="UIS516" s="336"/>
      <c r="UIT516" s="336"/>
      <c r="UIU516" s="336"/>
      <c r="UIV516" s="336"/>
      <c r="UIW516" s="336"/>
      <c r="UIX516" s="336"/>
      <c r="UIY516" s="336"/>
      <c r="UIZ516" s="336"/>
      <c r="UJA516" s="336"/>
      <c r="UJB516" s="336"/>
      <c r="UJC516" s="336"/>
      <c r="UJD516" s="336"/>
      <c r="UJE516" s="336"/>
      <c r="UJF516" s="336"/>
      <c r="UJG516" s="336"/>
      <c r="UJH516" s="336"/>
      <c r="UJI516" s="336"/>
      <c r="UJJ516" s="336"/>
      <c r="UJK516" s="336"/>
      <c r="UJL516" s="336"/>
      <c r="UJM516" s="336"/>
      <c r="UJN516" s="336"/>
      <c r="UJO516" s="336"/>
      <c r="UJP516" s="336"/>
      <c r="UJQ516" s="336"/>
      <c r="UJR516" s="336"/>
      <c r="UJS516" s="336"/>
      <c r="UJT516" s="336"/>
      <c r="UJU516" s="336"/>
      <c r="UJV516" s="336"/>
      <c r="UJW516" s="336"/>
      <c r="UJX516" s="336"/>
      <c r="UJY516" s="336"/>
      <c r="UJZ516" s="336"/>
      <c r="UKA516" s="336"/>
      <c r="UKB516" s="336"/>
      <c r="UKC516" s="336"/>
      <c r="UKD516" s="336"/>
      <c r="UKE516" s="336"/>
      <c r="UKF516" s="336"/>
      <c r="UKG516" s="336"/>
      <c r="UKH516" s="336"/>
      <c r="UKI516" s="336"/>
      <c r="UKJ516" s="336"/>
      <c r="UKK516" s="336"/>
      <c r="UKL516" s="336"/>
      <c r="UKM516" s="336"/>
      <c r="UKN516" s="336"/>
      <c r="UKO516" s="336"/>
      <c r="UKP516" s="336"/>
      <c r="UKQ516" s="336"/>
      <c r="UKR516" s="336"/>
      <c r="UKS516" s="336"/>
      <c r="UKT516" s="336"/>
      <c r="UKU516" s="336"/>
      <c r="UKV516" s="336"/>
      <c r="UKW516" s="336"/>
      <c r="UKX516" s="336"/>
      <c r="UKY516" s="336"/>
      <c r="UKZ516" s="336"/>
      <c r="ULA516" s="336"/>
      <c r="ULB516" s="336"/>
      <c r="ULC516" s="336"/>
      <c r="ULD516" s="336"/>
      <c r="ULE516" s="336"/>
      <c r="ULF516" s="336"/>
      <c r="ULG516" s="336"/>
      <c r="ULH516" s="336"/>
      <c r="ULI516" s="336"/>
      <c r="ULJ516" s="336"/>
      <c r="ULK516" s="336"/>
      <c r="ULL516" s="336"/>
      <c r="ULM516" s="336"/>
      <c r="ULN516" s="336"/>
      <c r="ULO516" s="336"/>
      <c r="ULP516" s="336"/>
      <c r="ULQ516" s="336"/>
      <c r="ULR516" s="336"/>
      <c r="ULS516" s="336"/>
      <c r="ULT516" s="336"/>
      <c r="ULU516" s="336"/>
      <c r="ULV516" s="336"/>
      <c r="ULW516" s="336"/>
      <c r="ULX516" s="336"/>
      <c r="ULY516" s="336"/>
      <c r="ULZ516" s="336"/>
      <c r="UMA516" s="336"/>
      <c r="UMB516" s="336"/>
      <c r="UMC516" s="336"/>
      <c r="UMD516" s="336"/>
      <c r="UME516" s="336"/>
      <c r="UMF516" s="336"/>
      <c r="UMG516" s="336"/>
      <c r="UMH516" s="336"/>
      <c r="UMI516" s="336"/>
      <c r="UMJ516" s="336"/>
      <c r="UMK516" s="336"/>
      <c r="UML516" s="336"/>
      <c r="UMM516" s="336"/>
      <c r="UMN516" s="336"/>
      <c r="UMO516" s="336"/>
      <c r="UMP516" s="336"/>
      <c r="UMQ516" s="336"/>
      <c r="UMR516" s="336"/>
      <c r="UMS516" s="336"/>
      <c r="UMT516" s="336"/>
      <c r="UMU516" s="336"/>
      <c r="UMV516" s="336"/>
      <c r="UMW516" s="336"/>
      <c r="UMX516" s="336"/>
      <c r="UMY516" s="336"/>
      <c r="UMZ516" s="336"/>
      <c r="UNA516" s="336"/>
      <c r="UNB516" s="336"/>
      <c r="UNC516" s="336"/>
      <c r="UND516" s="336"/>
      <c r="UNE516" s="336"/>
      <c r="UNF516" s="336"/>
      <c r="UNG516" s="336"/>
      <c r="UNH516" s="336"/>
      <c r="UNI516" s="336"/>
      <c r="UNJ516" s="336"/>
      <c r="UNK516" s="336"/>
      <c r="UNL516" s="336"/>
      <c r="UNM516" s="336"/>
      <c r="UNN516" s="336"/>
      <c r="UNO516" s="336"/>
      <c r="UNP516" s="336"/>
      <c r="UNQ516" s="336"/>
      <c r="UNR516" s="336"/>
      <c r="UNS516" s="336"/>
      <c r="UNT516" s="336"/>
      <c r="UNU516" s="336"/>
      <c r="UNV516" s="336"/>
      <c r="UNW516" s="336"/>
      <c r="UNX516" s="336"/>
      <c r="UNY516" s="336"/>
      <c r="UNZ516" s="336"/>
      <c r="UOA516" s="336"/>
      <c r="UOB516" s="336"/>
      <c r="UOC516" s="336"/>
      <c r="UOD516" s="336"/>
      <c r="UOE516" s="336"/>
      <c r="UOF516" s="336"/>
      <c r="UOG516" s="336"/>
      <c r="UOH516" s="336"/>
      <c r="UOI516" s="336"/>
      <c r="UOJ516" s="336"/>
      <c r="UOK516" s="336"/>
      <c r="UOL516" s="336"/>
      <c r="UOM516" s="336"/>
      <c r="UON516" s="336"/>
      <c r="UOO516" s="336"/>
      <c r="UOP516" s="336"/>
      <c r="UOQ516" s="336"/>
      <c r="UOR516" s="336"/>
      <c r="UOS516" s="336"/>
      <c r="UOT516" s="336"/>
      <c r="UOU516" s="336"/>
      <c r="UOV516" s="336"/>
      <c r="UOW516" s="336"/>
      <c r="UOX516" s="336"/>
      <c r="UOY516" s="336"/>
      <c r="UOZ516" s="336"/>
      <c r="UPA516" s="336"/>
      <c r="UPB516" s="336"/>
      <c r="UPC516" s="336"/>
      <c r="UPD516" s="336"/>
      <c r="UPE516" s="336"/>
      <c r="UPF516" s="336"/>
      <c r="UPG516" s="336"/>
      <c r="UPH516" s="336"/>
      <c r="UPI516" s="336"/>
      <c r="UPJ516" s="336"/>
      <c r="UPK516" s="336"/>
      <c r="UPL516" s="336"/>
      <c r="UPM516" s="336"/>
      <c r="UPN516" s="336"/>
      <c r="UPO516" s="336"/>
      <c r="UPP516" s="336"/>
      <c r="UPQ516" s="336"/>
      <c r="UPR516" s="336"/>
      <c r="UPS516" s="336"/>
      <c r="UPT516" s="336"/>
      <c r="UPU516" s="336"/>
      <c r="UPV516" s="336"/>
      <c r="UPW516" s="336"/>
      <c r="UPX516" s="336"/>
      <c r="UPY516" s="336"/>
      <c r="UPZ516" s="336"/>
      <c r="UQA516" s="336"/>
      <c r="UQB516" s="336"/>
      <c r="UQC516" s="336"/>
      <c r="UQD516" s="336"/>
      <c r="UQE516" s="336"/>
      <c r="UQF516" s="336"/>
      <c r="UQG516" s="336"/>
      <c r="UQH516" s="336"/>
      <c r="UQI516" s="336"/>
      <c r="UQJ516" s="336"/>
      <c r="UQK516" s="336"/>
      <c r="UQL516" s="336"/>
      <c r="UQM516" s="336"/>
      <c r="UQN516" s="336"/>
      <c r="UQO516" s="336"/>
      <c r="UQP516" s="336"/>
      <c r="UQQ516" s="336"/>
      <c r="UQR516" s="336"/>
      <c r="UQS516" s="336"/>
      <c r="UQT516" s="336"/>
      <c r="UQU516" s="336"/>
      <c r="UQV516" s="336"/>
      <c r="UQW516" s="336"/>
      <c r="UQX516" s="336"/>
      <c r="UQY516" s="336"/>
      <c r="UQZ516" s="336"/>
      <c r="URA516" s="336"/>
      <c r="URB516" s="336"/>
      <c r="URC516" s="336"/>
      <c r="URD516" s="336"/>
      <c r="URE516" s="336"/>
      <c r="URF516" s="336"/>
      <c r="URG516" s="336"/>
      <c r="URH516" s="336"/>
      <c r="URI516" s="336"/>
      <c r="URJ516" s="336"/>
      <c r="URK516" s="336"/>
      <c r="URL516" s="336"/>
      <c r="URM516" s="336"/>
      <c r="URN516" s="336"/>
      <c r="URO516" s="336"/>
      <c r="URP516" s="336"/>
      <c r="URQ516" s="336"/>
      <c r="URR516" s="336"/>
      <c r="URS516" s="336"/>
      <c r="URT516" s="336"/>
      <c r="URU516" s="336"/>
      <c r="URV516" s="336"/>
      <c r="URW516" s="336"/>
      <c r="URX516" s="336"/>
      <c r="URY516" s="336"/>
      <c r="URZ516" s="336"/>
      <c r="USA516" s="336"/>
      <c r="USB516" s="336"/>
      <c r="USC516" s="336"/>
      <c r="USD516" s="336"/>
      <c r="USE516" s="336"/>
      <c r="USF516" s="336"/>
      <c r="USG516" s="336"/>
      <c r="USH516" s="336"/>
      <c r="USI516" s="336"/>
      <c r="USJ516" s="336"/>
      <c r="USK516" s="336"/>
      <c r="USL516" s="336"/>
      <c r="USM516" s="336"/>
      <c r="USN516" s="336"/>
      <c r="USO516" s="336"/>
      <c r="USP516" s="336"/>
      <c r="USQ516" s="336"/>
      <c r="USR516" s="336"/>
      <c r="USS516" s="336"/>
      <c r="UST516" s="336"/>
      <c r="USU516" s="336"/>
      <c r="USV516" s="336"/>
      <c r="USW516" s="336"/>
      <c r="USX516" s="336"/>
      <c r="USY516" s="336"/>
      <c r="USZ516" s="336"/>
      <c r="UTA516" s="336"/>
      <c r="UTB516" s="336"/>
      <c r="UTC516" s="336"/>
      <c r="UTD516" s="336"/>
      <c r="UTE516" s="336"/>
      <c r="UTF516" s="336"/>
      <c r="UTG516" s="336"/>
      <c r="UTH516" s="336"/>
      <c r="UTI516" s="336"/>
      <c r="UTJ516" s="336"/>
      <c r="UTK516" s="336"/>
      <c r="UTL516" s="336"/>
      <c r="UTM516" s="336"/>
      <c r="UTN516" s="336"/>
      <c r="UTO516" s="336"/>
      <c r="UTP516" s="336"/>
      <c r="UTQ516" s="336"/>
      <c r="UTR516" s="336"/>
      <c r="UTS516" s="336"/>
      <c r="UTT516" s="336"/>
      <c r="UTU516" s="336"/>
      <c r="UTV516" s="336"/>
      <c r="UTW516" s="336"/>
      <c r="UTX516" s="336"/>
      <c r="UTY516" s="336"/>
      <c r="UTZ516" s="336"/>
      <c r="UUA516" s="336"/>
      <c r="UUB516" s="336"/>
      <c r="UUC516" s="336"/>
      <c r="UUD516" s="336"/>
      <c r="UUE516" s="336"/>
      <c r="UUF516" s="336"/>
      <c r="UUG516" s="336"/>
      <c r="UUH516" s="336"/>
      <c r="UUI516" s="336"/>
      <c r="UUJ516" s="336"/>
      <c r="UUK516" s="336"/>
      <c r="UUL516" s="336"/>
      <c r="UUM516" s="336"/>
      <c r="UUN516" s="336"/>
      <c r="UUO516" s="336"/>
      <c r="UUP516" s="336"/>
      <c r="UUQ516" s="336"/>
      <c r="UUR516" s="336"/>
      <c r="UUS516" s="336"/>
      <c r="UUT516" s="336"/>
      <c r="UUU516" s="336"/>
      <c r="UUV516" s="336"/>
      <c r="UUW516" s="336"/>
      <c r="UUX516" s="336"/>
      <c r="UUY516" s="336"/>
      <c r="UUZ516" s="336"/>
      <c r="UVA516" s="336"/>
      <c r="UVB516" s="336"/>
      <c r="UVC516" s="336"/>
      <c r="UVD516" s="336"/>
      <c r="UVE516" s="336"/>
      <c r="UVF516" s="336"/>
      <c r="UVG516" s="336"/>
      <c r="UVH516" s="336"/>
      <c r="UVI516" s="336"/>
      <c r="UVJ516" s="336"/>
      <c r="UVK516" s="336"/>
      <c r="UVL516" s="336"/>
      <c r="UVM516" s="336"/>
      <c r="UVN516" s="336"/>
      <c r="UVO516" s="336"/>
      <c r="UVP516" s="336"/>
      <c r="UVQ516" s="336"/>
      <c r="UVR516" s="336"/>
      <c r="UVS516" s="336"/>
      <c r="UVT516" s="336"/>
      <c r="UVU516" s="336"/>
      <c r="UVV516" s="336"/>
      <c r="UVW516" s="336"/>
      <c r="UVX516" s="336"/>
      <c r="UVY516" s="336"/>
      <c r="UVZ516" s="336"/>
      <c r="UWA516" s="336"/>
      <c r="UWB516" s="336"/>
      <c r="UWC516" s="336"/>
      <c r="UWD516" s="336"/>
      <c r="UWE516" s="336"/>
      <c r="UWF516" s="336"/>
      <c r="UWG516" s="336"/>
      <c r="UWH516" s="336"/>
      <c r="UWI516" s="336"/>
      <c r="UWJ516" s="336"/>
      <c r="UWK516" s="336"/>
      <c r="UWL516" s="336"/>
      <c r="UWM516" s="336"/>
      <c r="UWN516" s="336"/>
      <c r="UWO516" s="336"/>
      <c r="UWP516" s="336"/>
      <c r="UWQ516" s="336"/>
      <c r="UWR516" s="336"/>
      <c r="UWS516" s="336"/>
      <c r="UWT516" s="336"/>
      <c r="UWU516" s="336"/>
      <c r="UWV516" s="336"/>
      <c r="UWW516" s="336"/>
      <c r="UWX516" s="336"/>
      <c r="UWY516" s="336"/>
      <c r="UWZ516" s="336"/>
      <c r="UXA516" s="336"/>
      <c r="UXB516" s="336"/>
      <c r="UXC516" s="336"/>
      <c r="UXD516" s="336"/>
      <c r="UXE516" s="336"/>
      <c r="UXF516" s="336"/>
      <c r="UXG516" s="336"/>
      <c r="UXH516" s="336"/>
      <c r="UXI516" s="336"/>
      <c r="UXJ516" s="336"/>
      <c r="UXK516" s="336"/>
      <c r="UXL516" s="336"/>
      <c r="UXM516" s="336"/>
      <c r="UXN516" s="336"/>
      <c r="UXO516" s="336"/>
      <c r="UXP516" s="336"/>
      <c r="UXQ516" s="336"/>
      <c r="UXR516" s="336"/>
      <c r="UXS516" s="336"/>
      <c r="UXT516" s="336"/>
      <c r="UXU516" s="336"/>
      <c r="UXV516" s="336"/>
      <c r="UXW516" s="336"/>
      <c r="UXX516" s="336"/>
      <c r="UXY516" s="336"/>
      <c r="UXZ516" s="336"/>
      <c r="UYA516" s="336"/>
      <c r="UYB516" s="336"/>
      <c r="UYC516" s="336"/>
      <c r="UYD516" s="336"/>
      <c r="UYE516" s="336"/>
      <c r="UYF516" s="336"/>
      <c r="UYG516" s="336"/>
      <c r="UYH516" s="336"/>
      <c r="UYI516" s="336"/>
      <c r="UYJ516" s="336"/>
      <c r="UYK516" s="336"/>
      <c r="UYL516" s="336"/>
      <c r="UYM516" s="336"/>
      <c r="UYN516" s="336"/>
      <c r="UYO516" s="336"/>
      <c r="UYP516" s="336"/>
      <c r="UYQ516" s="336"/>
      <c r="UYR516" s="336"/>
      <c r="UYS516" s="336"/>
      <c r="UYT516" s="336"/>
      <c r="UYU516" s="336"/>
      <c r="UYV516" s="336"/>
      <c r="UYW516" s="336"/>
      <c r="UYX516" s="336"/>
      <c r="UYY516" s="336"/>
      <c r="UYZ516" s="336"/>
      <c r="UZA516" s="336"/>
      <c r="UZB516" s="336"/>
      <c r="UZC516" s="336"/>
      <c r="UZD516" s="336"/>
      <c r="UZE516" s="336"/>
      <c r="UZF516" s="336"/>
      <c r="UZG516" s="336"/>
      <c r="UZH516" s="336"/>
      <c r="UZI516" s="336"/>
      <c r="UZJ516" s="336"/>
      <c r="UZK516" s="336"/>
      <c r="UZL516" s="336"/>
      <c r="UZM516" s="336"/>
      <c r="UZN516" s="336"/>
      <c r="UZO516" s="336"/>
      <c r="UZP516" s="336"/>
      <c r="UZQ516" s="336"/>
      <c r="UZR516" s="336"/>
      <c r="UZS516" s="336"/>
      <c r="UZT516" s="336"/>
      <c r="UZU516" s="336"/>
      <c r="UZV516" s="336"/>
      <c r="UZW516" s="336"/>
      <c r="UZX516" s="336"/>
      <c r="UZY516" s="336"/>
      <c r="UZZ516" s="336"/>
      <c r="VAA516" s="336"/>
      <c r="VAB516" s="336"/>
      <c r="VAC516" s="336"/>
      <c r="VAD516" s="336"/>
      <c r="VAE516" s="336"/>
      <c r="VAF516" s="336"/>
      <c r="VAG516" s="336"/>
      <c r="VAH516" s="336"/>
      <c r="VAI516" s="336"/>
      <c r="VAJ516" s="336"/>
      <c r="VAK516" s="336"/>
      <c r="VAL516" s="336"/>
      <c r="VAM516" s="336"/>
      <c r="VAN516" s="336"/>
      <c r="VAO516" s="336"/>
      <c r="VAP516" s="336"/>
      <c r="VAQ516" s="336"/>
      <c r="VAR516" s="336"/>
      <c r="VAS516" s="336"/>
      <c r="VAT516" s="336"/>
      <c r="VAU516" s="336"/>
      <c r="VAV516" s="336"/>
      <c r="VAW516" s="336"/>
      <c r="VAX516" s="336"/>
      <c r="VAY516" s="336"/>
      <c r="VAZ516" s="336"/>
      <c r="VBA516" s="336"/>
      <c r="VBB516" s="336"/>
      <c r="VBC516" s="336"/>
      <c r="VBD516" s="336"/>
      <c r="VBE516" s="336"/>
      <c r="VBF516" s="336"/>
      <c r="VBG516" s="336"/>
      <c r="VBH516" s="336"/>
      <c r="VBI516" s="336"/>
      <c r="VBJ516" s="336"/>
      <c r="VBK516" s="336"/>
      <c r="VBL516" s="336"/>
      <c r="VBM516" s="336"/>
      <c r="VBN516" s="336"/>
      <c r="VBO516" s="336"/>
      <c r="VBP516" s="336"/>
      <c r="VBQ516" s="336"/>
      <c r="VBR516" s="336"/>
      <c r="VBS516" s="336"/>
      <c r="VBT516" s="336"/>
      <c r="VBU516" s="336"/>
      <c r="VBV516" s="336"/>
      <c r="VBW516" s="336"/>
      <c r="VBX516" s="336"/>
      <c r="VBY516" s="336"/>
      <c r="VBZ516" s="336"/>
      <c r="VCA516" s="336"/>
      <c r="VCB516" s="336"/>
      <c r="VCC516" s="336"/>
      <c r="VCD516" s="336"/>
      <c r="VCE516" s="336"/>
      <c r="VCF516" s="336"/>
      <c r="VCG516" s="336"/>
      <c r="VCH516" s="336"/>
      <c r="VCI516" s="336"/>
      <c r="VCJ516" s="336"/>
      <c r="VCK516" s="336"/>
      <c r="VCL516" s="336"/>
      <c r="VCM516" s="336"/>
      <c r="VCN516" s="336"/>
      <c r="VCO516" s="336"/>
      <c r="VCP516" s="336"/>
      <c r="VCQ516" s="336"/>
      <c r="VCR516" s="336"/>
      <c r="VCS516" s="336"/>
      <c r="VCT516" s="336"/>
      <c r="VCU516" s="336"/>
      <c r="VCV516" s="336"/>
      <c r="VCW516" s="336"/>
      <c r="VCX516" s="336"/>
      <c r="VCY516" s="336"/>
      <c r="VCZ516" s="336"/>
      <c r="VDA516" s="336"/>
      <c r="VDB516" s="336"/>
      <c r="VDC516" s="336"/>
      <c r="VDD516" s="336"/>
      <c r="VDE516" s="336"/>
      <c r="VDF516" s="336"/>
      <c r="VDG516" s="336"/>
      <c r="VDH516" s="336"/>
      <c r="VDI516" s="336"/>
      <c r="VDJ516" s="336"/>
      <c r="VDK516" s="336"/>
      <c r="VDL516" s="336"/>
      <c r="VDM516" s="336"/>
      <c r="VDN516" s="336"/>
      <c r="VDO516" s="336"/>
      <c r="VDP516" s="336"/>
      <c r="VDQ516" s="336"/>
      <c r="VDR516" s="336"/>
      <c r="VDS516" s="336"/>
      <c r="VDT516" s="336"/>
      <c r="VDU516" s="336"/>
      <c r="VDV516" s="336"/>
      <c r="VDW516" s="336"/>
      <c r="VDX516" s="336"/>
      <c r="VDY516" s="336"/>
      <c r="VDZ516" s="336"/>
      <c r="VEA516" s="336"/>
      <c r="VEB516" s="336"/>
      <c r="VEC516" s="336"/>
      <c r="VED516" s="336"/>
      <c r="VEE516" s="336"/>
      <c r="VEF516" s="336"/>
      <c r="VEG516" s="336"/>
      <c r="VEH516" s="336"/>
      <c r="VEI516" s="336"/>
      <c r="VEJ516" s="336"/>
      <c r="VEK516" s="336"/>
      <c r="VEL516" s="336"/>
      <c r="VEM516" s="336"/>
      <c r="VEN516" s="336"/>
      <c r="VEO516" s="336"/>
      <c r="VEP516" s="336"/>
      <c r="VEQ516" s="336"/>
      <c r="VER516" s="336"/>
      <c r="VES516" s="336"/>
      <c r="VET516" s="336"/>
      <c r="VEU516" s="336"/>
      <c r="VEV516" s="336"/>
      <c r="VEW516" s="336"/>
      <c r="VEX516" s="336"/>
      <c r="VEY516" s="336"/>
      <c r="VEZ516" s="336"/>
      <c r="VFA516" s="336"/>
      <c r="VFB516" s="336"/>
      <c r="VFC516" s="336"/>
      <c r="VFD516" s="336"/>
      <c r="VFE516" s="336"/>
      <c r="VFF516" s="336"/>
      <c r="VFG516" s="336"/>
      <c r="VFH516" s="336"/>
      <c r="VFI516" s="336"/>
      <c r="VFJ516" s="336"/>
      <c r="VFK516" s="336"/>
      <c r="VFL516" s="336"/>
      <c r="VFM516" s="336"/>
      <c r="VFN516" s="336"/>
      <c r="VFO516" s="336"/>
      <c r="VFP516" s="336"/>
      <c r="VFQ516" s="336"/>
      <c r="VFR516" s="336"/>
      <c r="VFS516" s="336"/>
      <c r="VFT516" s="336"/>
      <c r="VFU516" s="336"/>
      <c r="VFV516" s="336"/>
      <c r="VFW516" s="336"/>
      <c r="VFX516" s="336"/>
      <c r="VFY516" s="336"/>
      <c r="VFZ516" s="336"/>
      <c r="VGA516" s="336"/>
      <c r="VGB516" s="336"/>
      <c r="VGC516" s="336"/>
      <c r="VGD516" s="336"/>
      <c r="VGE516" s="336"/>
      <c r="VGF516" s="336"/>
      <c r="VGG516" s="336"/>
      <c r="VGH516" s="336"/>
      <c r="VGI516" s="336"/>
      <c r="VGJ516" s="336"/>
      <c r="VGK516" s="336"/>
      <c r="VGL516" s="336"/>
      <c r="VGM516" s="336"/>
      <c r="VGN516" s="336"/>
      <c r="VGO516" s="336"/>
      <c r="VGP516" s="336"/>
      <c r="VGQ516" s="336"/>
      <c r="VGR516" s="336"/>
      <c r="VGS516" s="336"/>
      <c r="VGT516" s="336"/>
      <c r="VGU516" s="336"/>
      <c r="VGV516" s="336"/>
      <c r="VGW516" s="336"/>
      <c r="VGX516" s="336"/>
      <c r="VGY516" s="336"/>
      <c r="VGZ516" s="336"/>
      <c r="VHA516" s="336"/>
      <c r="VHB516" s="336"/>
      <c r="VHC516" s="336"/>
      <c r="VHD516" s="336"/>
      <c r="VHE516" s="336"/>
      <c r="VHF516" s="336"/>
      <c r="VHG516" s="336"/>
      <c r="VHH516" s="336"/>
      <c r="VHI516" s="336"/>
      <c r="VHJ516" s="336"/>
      <c r="VHK516" s="336"/>
      <c r="VHL516" s="336"/>
      <c r="VHM516" s="336"/>
      <c r="VHN516" s="336"/>
      <c r="VHO516" s="336"/>
      <c r="VHP516" s="336"/>
      <c r="VHQ516" s="336"/>
      <c r="VHR516" s="336"/>
      <c r="VHS516" s="336"/>
      <c r="VHT516" s="336"/>
      <c r="VHU516" s="336"/>
      <c r="VHV516" s="336"/>
      <c r="VHW516" s="336"/>
      <c r="VHX516" s="336"/>
      <c r="VHY516" s="336"/>
      <c r="VHZ516" s="336"/>
      <c r="VIA516" s="336"/>
      <c r="VIB516" s="336"/>
      <c r="VIC516" s="336"/>
      <c r="VID516" s="336"/>
      <c r="VIE516" s="336"/>
      <c r="VIF516" s="336"/>
      <c r="VIG516" s="336"/>
      <c r="VIH516" s="336"/>
      <c r="VII516" s="336"/>
      <c r="VIJ516" s="336"/>
      <c r="VIK516" s="336"/>
      <c r="VIL516" s="336"/>
      <c r="VIM516" s="336"/>
      <c r="VIN516" s="336"/>
      <c r="VIO516" s="336"/>
      <c r="VIP516" s="336"/>
      <c r="VIQ516" s="336"/>
      <c r="VIR516" s="336"/>
      <c r="VIS516" s="336"/>
      <c r="VIT516" s="336"/>
      <c r="VIU516" s="336"/>
      <c r="VIV516" s="336"/>
      <c r="VIW516" s="336"/>
      <c r="VIX516" s="336"/>
      <c r="VIY516" s="336"/>
      <c r="VIZ516" s="336"/>
      <c r="VJA516" s="336"/>
      <c r="VJB516" s="336"/>
      <c r="VJC516" s="336"/>
      <c r="VJD516" s="336"/>
      <c r="VJE516" s="336"/>
      <c r="VJF516" s="336"/>
      <c r="VJG516" s="336"/>
      <c r="VJH516" s="336"/>
      <c r="VJI516" s="336"/>
      <c r="VJJ516" s="336"/>
      <c r="VJK516" s="336"/>
      <c r="VJL516" s="336"/>
      <c r="VJM516" s="336"/>
      <c r="VJN516" s="336"/>
      <c r="VJO516" s="336"/>
      <c r="VJP516" s="336"/>
      <c r="VJQ516" s="336"/>
      <c r="VJR516" s="336"/>
      <c r="VJS516" s="336"/>
      <c r="VJT516" s="336"/>
      <c r="VJU516" s="336"/>
      <c r="VJV516" s="336"/>
      <c r="VJW516" s="336"/>
      <c r="VJX516" s="336"/>
      <c r="VJY516" s="336"/>
      <c r="VJZ516" s="336"/>
      <c r="VKA516" s="336"/>
      <c r="VKB516" s="336"/>
      <c r="VKC516" s="336"/>
      <c r="VKD516" s="336"/>
      <c r="VKE516" s="336"/>
      <c r="VKF516" s="336"/>
      <c r="VKG516" s="336"/>
      <c r="VKH516" s="336"/>
      <c r="VKI516" s="336"/>
      <c r="VKJ516" s="336"/>
      <c r="VKK516" s="336"/>
      <c r="VKL516" s="336"/>
      <c r="VKM516" s="336"/>
      <c r="VKN516" s="336"/>
      <c r="VKO516" s="336"/>
      <c r="VKP516" s="336"/>
      <c r="VKQ516" s="336"/>
      <c r="VKR516" s="336"/>
      <c r="VKS516" s="336"/>
      <c r="VKT516" s="336"/>
      <c r="VKU516" s="336"/>
      <c r="VKV516" s="336"/>
      <c r="VKW516" s="336"/>
      <c r="VKX516" s="336"/>
      <c r="VKY516" s="336"/>
      <c r="VKZ516" s="336"/>
      <c r="VLA516" s="336"/>
      <c r="VLB516" s="336"/>
      <c r="VLC516" s="336"/>
      <c r="VLD516" s="336"/>
      <c r="VLE516" s="336"/>
      <c r="VLF516" s="336"/>
      <c r="VLG516" s="336"/>
      <c r="VLH516" s="336"/>
      <c r="VLI516" s="336"/>
      <c r="VLJ516" s="336"/>
      <c r="VLK516" s="336"/>
      <c r="VLL516" s="336"/>
      <c r="VLM516" s="336"/>
      <c r="VLN516" s="336"/>
      <c r="VLO516" s="336"/>
      <c r="VLP516" s="336"/>
      <c r="VLQ516" s="336"/>
      <c r="VLR516" s="336"/>
      <c r="VLS516" s="336"/>
      <c r="VLT516" s="336"/>
      <c r="VLU516" s="336"/>
      <c r="VLV516" s="336"/>
      <c r="VLW516" s="336"/>
      <c r="VLX516" s="336"/>
      <c r="VLY516" s="336"/>
      <c r="VLZ516" s="336"/>
      <c r="VMA516" s="336"/>
      <c r="VMB516" s="336"/>
      <c r="VMC516" s="336"/>
      <c r="VMD516" s="336"/>
      <c r="VME516" s="336"/>
      <c r="VMF516" s="336"/>
      <c r="VMG516" s="336"/>
      <c r="VMH516" s="336"/>
      <c r="VMI516" s="336"/>
      <c r="VMJ516" s="336"/>
      <c r="VMK516" s="336"/>
      <c r="VML516" s="336"/>
      <c r="VMM516" s="336"/>
      <c r="VMN516" s="336"/>
      <c r="VMO516" s="336"/>
      <c r="VMP516" s="336"/>
      <c r="VMQ516" s="336"/>
      <c r="VMR516" s="336"/>
      <c r="VMS516" s="336"/>
      <c r="VMT516" s="336"/>
      <c r="VMU516" s="336"/>
      <c r="VMV516" s="336"/>
      <c r="VMW516" s="336"/>
      <c r="VMX516" s="336"/>
      <c r="VMY516" s="336"/>
      <c r="VMZ516" s="336"/>
      <c r="VNA516" s="336"/>
      <c r="VNB516" s="336"/>
      <c r="VNC516" s="336"/>
      <c r="VND516" s="336"/>
      <c r="VNE516" s="336"/>
      <c r="VNF516" s="336"/>
      <c r="VNG516" s="336"/>
      <c r="VNH516" s="336"/>
      <c r="VNI516" s="336"/>
      <c r="VNJ516" s="336"/>
      <c r="VNK516" s="336"/>
      <c r="VNL516" s="336"/>
      <c r="VNM516" s="336"/>
      <c r="VNN516" s="336"/>
      <c r="VNO516" s="336"/>
      <c r="VNP516" s="336"/>
      <c r="VNQ516" s="336"/>
      <c r="VNR516" s="336"/>
      <c r="VNS516" s="336"/>
      <c r="VNT516" s="336"/>
      <c r="VNU516" s="336"/>
      <c r="VNV516" s="336"/>
      <c r="VNW516" s="336"/>
      <c r="VNX516" s="336"/>
      <c r="VNY516" s="336"/>
      <c r="VNZ516" s="336"/>
      <c r="VOA516" s="336"/>
      <c r="VOB516" s="336"/>
      <c r="VOC516" s="336"/>
      <c r="VOD516" s="336"/>
      <c r="VOE516" s="336"/>
      <c r="VOF516" s="336"/>
      <c r="VOG516" s="336"/>
      <c r="VOH516" s="336"/>
      <c r="VOI516" s="336"/>
      <c r="VOJ516" s="336"/>
      <c r="VOK516" s="336"/>
      <c r="VOL516" s="336"/>
      <c r="VOM516" s="336"/>
      <c r="VON516" s="336"/>
      <c r="VOO516" s="336"/>
      <c r="VOP516" s="336"/>
      <c r="VOQ516" s="336"/>
      <c r="VOR516" s="336"/>
      <c r="VOS516" s="336"/>
      <c r="VOT516" s="336"/>
      <c r="VOU516" s="336"/>
      <c r="VOV516" s="336"/>
      <c r="VOW516" s="336"/>
      <c r="VOX516" s="336"/>
      <c r="VOY516" s="336"/>
      <c r="VOZ516" s="336"/>
      <c r="VPA516" s="336"/>
      <c r="VPB516" s="336"/>
      <c r="VPC516" s="336"/>
      <c r="VPD516" s="336"/>
      <c r="VPE516" s="336"/>
      <c r="VPF516" s="336"/>
      <c r="VPG516" s="336"/>
      <c r="VPH516" s="336"/>
      <c r="VPI516" s="336"/>
      <c r="VPJ516" s="336"/>
      <c r="VPK516" s="336"/>
      <c r="VPL516" s="336"/>
      <c r="VPM516" s="336"/>
      <c r="VPN516" s="336"/>
      <c r="VPO516" s="336"/>
      <c r="VPP516" s="336"/>
      <c r="VPQ516" s="336"/>
      <c r="VPR516" s="336"/>
      <c r="VPS516" s="336"/>
      <c r="VPT516" s="336"/>
      <c r="VPU516" s="336"/>
      <c r="VPV516" s="336"/>
      <c r="VPW516" s="336"/>
      <c r="VPX516" s="336"/>
      <c r="VPY516" s="336"/>
      <c r="VPZ516" s="336"/>
      <c r="VQA516" s="336"/>
      <c r="VQB516" s="336"/>
      <c r="VQC516" s="336"/>
      <c r="VQD516" s="336"/>
      <c r="VQE516" s="336"/>
      <c r="VQF516" s="336"/>
      <c r="VQG516" s="336"/>
      <c r="VQH516" s="336"/>
      <c r="VQI516" s="336"/>
      <c r="VQJ516" s="336"/>
      <c r="VQK516" s="336"/>
      <c r="VQL516" s="336"/>
      <c r="VQM516" s="336"/>
      <c r="VQN516" s="336"/>
      <c r="VQO516" s="336"/>
      <c r="VQP516" s="336"/>
      <c r="VQQ516" s="336"/>
      <c r="VQR516" s="336"/>
      <c r="VQS516" s="336"/>
      <c r="VQT516" s="336"/>
      <c r="VQU516" s="336"/>
      <c r="VQV516" s="336"/>
      <c r="VQW516" s="336"/>
      <c r="VQX516" s="336"/>
      <c r="VQY516" s="336"/>
      <c r="VQZ516" s="336"/>
      <c r="VRA516" s="336"/>
      <c r="VRB516" s="336"/>
      <c r="VRC516" s="336"/>
      <c r="VRD516" s="336"/>
      <c r="VRE516" s="336"/>
      <c r="VRF516" s="336"/>
      <c r="VRG516" s="336"/>
      <c r="VRH516" s="336"/>
      <c r="VRI516" s="336"/>
      <c r="VRJ516" s="336"/>
      <c r="VRK516" s="336"/>
      <c r="VRL516" s="336"/>
      <c r="VRM516" s="336"/>
      <c r="VRN516" s="336"/>
      <c r="VRO516" s="336"/>
      <c r="VRP516" s="336"/>
      <c r="VRQ516" s="336"/>
      <c r="VRR516" s="336"/>
      <c r="VRS516" s="336"/>
      <c r="VRT516" s="336"/>
      <c r="VRU516" s="336"/>
      <c r="VRV516" s="336"/>
      <c r="VRW516" s="336"/>
      <c r="VRX516" s="336"/>
      <c r="VRY516" s="336"/>
      <c r="VRZ516" s="336"/>
      <c r="VSA516" s="336"/>
      <c r="VSB516" s="336"/>
      <c r="VSC516" s="336"/>
      <c r="VSD516" s="336"/>
      <c r="VSE516" s="336"/>
      <c r="VSF516" s="336"/>
      <c r="VSG516" s="336"/>
      <c r="VSH516" s="336"/>
      <c r="VSI516" s="336"/>
      <c r="VSJ516" s="336"/>
      <c r="VSK516" s="336"/>
      <c r="VSL516" s="336"/>
      <c r="VSM516" s="336"/>
      <c r="VSN516" s="336"/>
      <c r="VSO516" s="336"/>
      <c r="VSP516" s="336"/>
      <c r="VSQ516" s="336"/>
      <c r="VSR516" s="336"/>
      <c r="VSS516" s="336"/>
      <c r="VST516" s="336"/>
      <c r="VSU516" s="336"/>
      <c r="VSV516" s="336"/>
      <c r="VSW516" s="336"/>
      <c r="VSX516" s="336"/>
      <c r="VSY516" s="336"/>
      <c r="VSZ516" s="336"/>
      <c r="VTA516" s="336"/>
      <c r="VTB516" s="336"/>
      <c r="VTC516" s="336"/>
      <c r="VTD516" s="336"/>
      <c r="VTE516" s="336"/>
      <c r="VTF516" s="336"/>
      <c r="VTG516" s="336"/>
      <c r="VTH516" s="336"/>
      <c r="VTI516" s="336"/>
      <c r="VTJ516" s="336"/>
      <c r="VTK516" s="336"/>
      <c r="VTL516" s="336"/>
      <c r="VTM516" s="336"/>
      <c r="VTN516" s="336"/>
      <c r="VTO516" s="336"/>
      <c r="VTP516" s="336"/>
      <c r="VTQ516" s="336"/>
      <c r="VTR516" s="336"/>
      <c r="VTS516" s="336"/>
      <c r="VTT516" s="336"/>
      <c r="VTU516" s="336"/>
      <c r="VTV516" s="336"/>
      <c r="VTW516" s="336"/>
      <c r="VTX516" s="336"/>
      <c r="VTY516" s="336"/>
      <c r="VTZ516" s="336"/>
      <c r="VUA516" s="336"/>
      <c r="VUB516" s="336"/>
      <c r="VUC516" s="336"/>
      <c r="VUD516" s="336"/>
      <c r="VUE516" s="336"/>
      <c r="VUF516" s="336"/>
      <c r="VUG516" s="336"/>
      <c r="VUH516" s="336"/>
      <c r="VUI516" s="336"/>
      <c r="VUJ516" s="336"/>
      <c r="VUK516" s="336"/>
      <c r="VUL516" s="336"/>
      <c r="VUM516" s="336"/>
      <c r="VUN516" s="336"/>
      <c r="VUO516" s="336"/>
      <c r="VUP516" s="336"/>
      <c r="VUQ516" s="336"/>
      <c r="VUR516" s="336"/>
      <c r="VUS516" s="336"/>
      <c r="VUT516" s="336"/>
      <c r="VUU516" s="336"/>
      <c r="VUV516" s="336"/>
      <c r="VUW516" s="336"/>
      <c r="VUX516" s="336"/>
      <c r="VUY516" s="336"/>
      <c r="VUZ516" s="336"/>
      <c r="VVA516" s="336"/>
      <c r="VVB516" s="336"/>
      <c r="VVC516" s="336"/>
      <c r="VVD516" s="336"/>
      <c r="VVE516" s="336"/>
      <c r="VVF516" s="336"/>
      <c r="VVG516" s="336"/>
      <c r="VVH516" s="336"/>
      <c r="VVI516" s="336"/>
      <c r="VVJ516" s="336"/>
      <c r="VVK516" s="336"/>
      <c r="VVL516" s="336"/>
      <c r="VVM516" s="336"/>
      <c r="VVN516" s="336"/>
      <c r="VVO516" s="336"/>
      <c r="VVP516" s="336"/>
      <c r="VVQ516" s="336"/>
      <c r="VVR516" s="336"/>
      <c r="VVS516" s="336"/>
      <c r="VVT516" s="336"/>
      <c r="VVU516" s="336"/>
      <c r="VVV516" s="336"/>
      <c r="VVW516" s="336"/>
      <c r="VVX516" s="336"/>
      <c r="VVY516" s="336"/>
      <c r="VVZ516" s="336"/>
      <c r="VWA516" s="336"/>
      <c r="VWB516" s="336"/>
      <c r="VWC516" s="336"/>
      <c r="VWD516" s="336"/>
      <c r="VWE516" s="336"/>
      <c r="VWF516" s="336"/>
      <c r="VWG516" s="336"/>
      <c r="VWH516" s="336"/>
      <c r="VWI516" s="336"/>
      <c r="VWJ516" s="336"/>
      <c r="VWK516" s="336"/>
      <c r="VWL516" s="336"/>
      <c r="VWM516" s="336"/>
      <c r="VWN516" s="336"/>
      <c r="VWO516" s="336"/>
      <c r="VWP516" s="336"/>
      <c r="VWQ516" s="336"/>
      <c r="VWR516" s="336"/>
      <c r="VWS516" s="336"/>
      <c r="VWT516" s="336"/>
      <c r="VWU516" s="336"/>
      <c r="VWV516" s="336"/>
      <c r="VWW516" s="336"/>
      <c r="VWX516" s="336"/>
      <c r="VWY516" s="336"/>
      <c r="VWZ516" s="336"/>
      <c r="VXA516" s="336"/>
      <c r="VXB516" s="336"/>
      <c r="VXC516" s="336"/>
      <c r="VXD516" s="336"/>
      <c r="VXE516" s="336"/>
      <c r="VXF516" s="336"/>
      <c r="VXG516" s="336"/>
      <c r="VXH516" s="336"/>
      <c r="VXI516" s="336"/>
      <c r="VXJ516" s="336"/>
      <c r="VXK516" s="336"/>
      <c r="VXL516" s="336"/>
      <c r="VXM516" s="336"/>
      <c r="VXN516" s="336"/>
      <c r="VXO516" s="336"/>
      <c r="VXP516" s="336"/>
      <c r="VXQ516" s="336"/>
      <c r="VXR516" s="336"/>
      <c r="VXS516" s="336"/>
      <c r="VXT516" s="336"/>
      <c r="VXU516" s="336"/>
      <c r="VXV516" s="336"/>
      <c r="VXW516" s="336"/>
      <c r="VXX516" s="336"/>
      <c r="VXY516" s="336"/>
      <c r="VXZ516" s="336"/>
      <c r="VYA516" s="336"/>
      <c r="VYB516" s="336"/>
      <c r="VYC516" s="336"/>
      <c r="VYD516" s="336"/>
      <c r="VYE516" s="336"/>
      <c r="VYF516" s="336"/>
      <c r="VYG516" s="336"/>
      <c r="VYH516" s="336"/>
      <c r="VYI516" s="336"/>
      <c r="VYJ516" s="336"/>
      <c r="VYK516" s="336"/>
      <c r="VYL516" s="336"/>
      <c r="VYM516" s="336"/>
      <c r="VYN516" s="336"/>
      <c r="VYO516" s="336"/>
      <c r="VYP516" s="336"/>
      <c r="VYQ516" s="336"/>
      <c r="VYR516" s="336"/>
      <c r="VYS516" s="336"/>
      <c r="VYT516" s="336"/>
      <c r="VYU516" s="336"/>
      <c r="VYV516" s="336"/>
      <c r="VYW516" s="336"/>
      <c r="VYX516" s="336"/>
      <c r="VYY516" s="336"/>
      <c r="VYZ516" s="336"/>
      <c r="VZA516" s="336"/>
      <c r="VZB516" s="336"/>
      <c r="VZC516" s="336"/>
      <c r="VZD516" s="336"/>
      <c r="VZE516" s="336"/>
      <c r="VZF516" s="336"/>
      <c r="VZG516" s="336"/>
      <c r="VZH516" s="336"/>
      <c r="VZI516" s="336"/>
      <c r="VZJ516" s="336"/>
      <c r="VZK516" s="336"/>
      <c r="VZL516" s="336"/>
      <c r="VZM516" s="336"/>
      <c r="VZN516" s="336"/>
      <c r="VZO516" s="336"/>
      <c r="VZP516" s="336"/>
      <c r="VZQ516" s="336"/>
      <c r="VZR516" s="336"/>
      <c r="VZS516" s="336"/>
      <c r="VZT516" s="336"/>
      <c r="VZU516" s="336"/>
      <c r="VZV516" s="336"/>
      <c r="VZW516" s="336"/>
      <c r="VZX516" s="336"/>
      <c r="VZY516" s="336"/>
      <c r="VZZ516" s="336"/>
      <c r="WAA516" s="336"/>
      <c r="WAB516" s="336"/>
      <c r="WAC516" s="336"/>
      <c r="WAD516" s="336"/>
      <c r="WAE516" s="336"/>
      <c r="WAF516" s="336"/>
      <c r="WAG516" s="336"/>
      <c r="WAH516" s="336"/>
      <c r="WAI516" s="336"/>
      <c r="WAJ516" s="336"/>
      <c r="WAK516" s="336"/>
      <c r="WAL516" s="336"/>
      <c r="WAM516" s="336"/>
      <c r="WAN516" s="336"/>
      <c r="WAO516" s="336"/>
      <c r="WAP516" s="336"/>
      <c r="WAQ516" s="336"/>
      <c r="WAR516" s="336"/>
      <c r="WAS516" s="336"/>
      <c r="WAT516" s="336"/>
      <c r="WAU516" s="336"/>
      <c r="WAV516" s="336"/>
      <c r="WAW516" s="336"/>
      <c r="WAX516" s="336"/>
      <c r="WAY516" s="336"/>
      <c r="WAZ516" s="336"/>
      <c r="WBA516" s="336"/>
      <c r="WBB516" s="336"/>
      <c r="WBC516" s="336"/>
      <c r="WBD516" s="336"/>
      <c r="WBE516" s="336"/>
      <c r="WBF516" s="336"/>
      <c r="WBG516" s="336"/>
      <c r="WBH516" s="336"/>
      <c r="WBI516" s="336"/>
      <c r="WBJ516" s="336"/>
      <c r="WBK516" s="336"/>
      <c r="WBL516" s="336"/>
      <c r="WBM516" s="336"/>
      <c r="WBN516" s="336"/>
      <c r="WBO516" s="336"/>
      <c r="WBP516" s="336"/>
      <c r="WBQ516" s="336"/>
      <c r="WBR516" s="336"/>
      <c r="WBS516" s="336"/>
      <c r="WBT516" s="336"/>
      <c r="WBU516" s="336"/>
      <c r="WBV516" s="336"/>
      <c r="WBW516" s="336"/>
      <c r="WBX516" s="336"/>
      <c r="WBY516" s="336"/>
      <c r="WBZ516" s="336"/>
      <c r="WCA516" s="336"/>
      <c r="WCB516" s="336"/>
      <c r="WCC516" s="336"/>
      <c r="WCD516" s="336"/>
      <c r="WCE516" s="336"/>
      <c r="WCF516" s="336"/>
      <c r="WCG516" s="336"/>
      <c r="WCH516" s="336"/>
      <c r="WCI516" s="336"/>
      <c r="WCJ516" s="336"/>
      <c r="WCK516" s="336"/>
      <c r="WCL516" s="336"/>
      <c r="WCM516" s="336"/>
      <c r="WCN516" s="336"/>
      <c r="WCO516" s="336"/>
      <c r="WCP516" s="336"/>
      <c r="WCQ516" s="336"/>
      <c r="WCR516" s="336"/>
      <c r="WCS516" s="336"/>
      <c r="WCT516" s="336"/>
      <c r="WCU516" s="336"/>
      <c r="WCV516" s="336"/>
      <c r="WCW516" s="336"/>
      <c r="WCX516" s="336"/>
      <c r="WCY516" s="336"/>
      <c r="WCZ516" s="336"/>
      <c r="WDA516" s="336"/>
      <c r="WDB516" s="336"/>
      <c r="WDC516" s="336"/>
      <c r="WDD516" s="336"/>
      <c r="WDE516" s="336"/>
      <c r="WDF516" s="336"/>
      <c r="WDG516" s="336"/>
      <c r="WDH516" s="336"/>
      <c r="WDI516" s="336"/>
      <c r="WDJ516" s="336"/>
      <c r="WDK516" s="336"/>
      <c r="WDL516" s="336"/>
      <c r="WDM516" s="336"/>
      <c r="WDN516" s="336"/>
      <c r="WDO516" s="336"/>
      <c r="WDP516" s="336"/>
      <c r="WDQ516" s="336"/>
      <c r="WDR516" s="336"/>
      <c r="WDS516" s="336"/>
      <c r="WDT516" s="336"/>
      <c r="WDU516" s="336"/>
      <c r="WDV516" s="336"/>
      <c r="WDW516" s="336"/>
      <c r="WDX516" s="336"/>
      <c r="WDY516" s="336"/>
      <c r="WDZ516" s="336"/>
      <c r="WEA516" s="336"/>
      <c r="WEB516" s="336"/>
      <c r="WEC516" s="336"/>
      <c r="WED516" s="336"/>
      <c r="WEE516" s="336"/>
      <c r="WEF516" s="336"/>
      <c r="WEG516" s="336"/>
      <c r="WEH516" s="336"/>
      <c r="WEI516" s="336"/>
      <c r="WEJ516" s="336"/>
      <c r="WEK516" s="336"/>
      <c r="WEL516" s="336"/>
      <c r="WEM516" s="336"/>
      <c r="WEN516" s="336"/>
      <c r="WEO516" s="336"/>
      <c r="WEP516" s="336"/>
      <c r="WEQ516" s="336"/>
      <c r="WER516" s="336"/>
      <c r="WES516" s="336"/>
      <c r="WET516" s="336"/>
      <c r="WEU516" s="336"/>
      <c r="WEV516" s="336"/>
      <c r="WEW516" s="336"/>
      <c r="WEX516" s="336"/>
      <c r="WEY516" s="336"/>
      <c r="WEZ516" s="336"/>
      <c r="WFA516" s="336"/>
      <c r="WFB516" s="336"/>
      <c r="WFC516" s="336"/>
      <c r="WFD516" s="336"/>
      <c r="WFE516" s="336"/>
      <c r="WFF516" s="336"/>
      <c r="WFG516" s="336"/>
      <c r="WFH516" s="336"/>
      <c r="WFI516" s="336"/>
      <c r="WFJ516" s="336"/>
      <c r="WFK516" s="336"/>
      <c r="WFL516" s="336"/>
      <c r="WFM516" s="336"/>
      <c r="WFN516" s="336"/>
      <c r="WFO516" s="336"/>
      <c r="WFP516" s="336"/>
      <c r="WFQ516" s="336"/>
      <c r="WFR516" s="336"/>
      <c r="WFS516" s="336"/>
      <c r="WFT516" s="336"/>
      <c r="WFU516" s="336"/>
      <c r="WFV516" s="336"/>
      <c r="WFW516" s="336"/>
      <c r="WFX516" s="336"/>
      <c r="WFY516" s="336"/>
      <c r="WFZ516" s="336"/>
      <c r="WGA516" s="336"/>
      <c r="WGB516" s="336"/>
      <c r="WGC516" s="336"/>
      <c r="WGD516" s="336"/>
      <c r="WGE516" s="336"/>
      <c r="WGF516" s="336"/>
      <c r="WGG516" s="336"/>
      <c r="WGH516" s="336"/>
      <c r="WGI516" s="336"/>
      <c r="WGJ516" s="336"/>
      <c r="WGK516" s="336"/>
      <c r="WGL516" s="336"/>
      <c r="WGM516" s="336"/>
      <c r="WGN516" s="336"/>
      <c r="WGO516" s="336"/>
      <c r="WGP516" s="336"/>
      <c r="WGQ516" s="336"/>
      <c r="WGR516" s="336"/>
      <c r="WGS516" s="336"/>
      <c r="WGT516" s="336"/>
      <c r="WGU516" s="336"/>
      <c r="WGV516" s="336"/>
      <c r="WGW516" s="336"/>
      <c r="WGX516" s="336"/>
      <c r="WGY516" s="336"/>
      <c r="WGZ516" s="336"/>
      <c r="WHA516" s="336"/>
      <c r="WHB516" s="336"/>
      <c r="WHC516" s="336"/>
      <c r="WHD516" s="336"/>
      <c r="WHE516" s="336"/>
      <c r="WHF516" s="336"/>
      <c r="WHG516" s="336"/>
      <c r="WHH516" s="336"/>
      <c r="WHI516" s="336"/>
      <c r="WHJ516" s="336"/>
      <c r="WHK516" s="336"/>
      <c r="WHL516" s="336"/>
      <c r="WHM516" s="336"/>
      <c r="WHN516" s="336"/>
      <c r="WHO516" s="336"/>
      <c r="WHP516" s="336"/>
      <c r="WHQ516" s="336"/>
      <c r="WHR516" s="336"/>
      <c r="WHS516" s="336"/>
      <c r="WHT516" s="336"/>
      <c r="WHU516" s="336"/>
      <c r="WHV516" s="336"/>
      <c r="WHW516" s="336"/>
      <c r="WHX516" s="336"/>
      <c r="WHY516" s="336"/>
      <c r="WHZ516" s="336"/>
      <c r="WIA516" s="336"/>
      <c r="WIB516" s="336"/>
      <c r="WIC516" s="336"/>
      <c r="WID516" s="336"/>
      <c r="WIE516" s="336"/>
      <c r="WIF516" s="336"/>
      <c r="WIG516" s="336"/>
      <c r="WIH516" s="336"/>
      <c r="WII516" s="336"/>
      <c r="WIJ516" s="336"/>
      <c r="WIK516" s="336"/>
      <c r="WIL516" s="336"/>
      <c r="WIM516" s="336"/>
      <c r="WIN516" s="336"/>
      <c r="WIO516" s="336"/>
      <c r="WIP516" s="336"/>
      <c r="WIQ516" s="336"/>
      <c r="WIR516" s="336"/>
      <c r="WIS516" s="336"/>
      <c r="WIT516" s="336"/>
      <c r="WIU516" s="336"/>
      <c r="WIV516" s="336"/>
      <c r="WIW516" s="336"/>
      <c r="WIX516" s="336"/>
      <c r="WIY516" s="336"/>
      <c r="WIZ516" s="336"/>
      <c r="WJA516" s="336"/>
      <c r="WJB516" s="336"/>
      <c r="WJC516" s="336"/>
      <c r="WJD516" s="336"/>
      <c r="WJE516" s="336"/>
      <c r="WJF516" s="336"/>
      <c r="WJG516" s="336"/>
      <c r="WJH516" s="336"/>
      <c r="WJI516" s="336"/>
      <c r="WJJ516" s="336"/>
      <c r="WJK516" s="336"/>
      <c r="WJL516" s="336"/>
      <c r="WJM516" s="336"/>
      <c r="WJN516" s="336"/>
      <c r="WJO516" s="336"/>
      <c r="WJP516" s="336"/>
      <c r="WJQ516" s="336"/>
      <c r="WJR516" s="336"/>
      <c r="WJS516" s="336"/>
      <c r="WJT516" s="336"/>
      <c r="WJU516" s="336"/>
      <c r="WJV516" s="336"/>
      <c r="WJW516" s="336"/>
      <c r="WJX516" s="336"/>
      <c r="WJY516" s="336"/>
      <c r="WJZ516" s="336"/>
      <c r="WKA516" s="336"/>
      <c r="WKB516" s="336"/>
      <c r="WKC516" s="336"/>
      <c r="WKD516" s="336"/>
      <c r="WKE516" s="336"/>
      <c r="WKF516" s="336"/>
      <c r="WKG516" s="336"/>
      <c r="WKH516" s="336"/>
      <c r="WKI516" s="336"/>
      <c r="WKJ516" s="336"/>
      <c r="WKK516" s="336"/>
      <c r="WKL516" s="336"/>
      <c r="WKM516" s="336"/>
      <c r="WKN516" s="336"/>
      <c r="WKO516" s="336"/>
      <c r="WKP516" s="336"/>
      <c r="WKQ516" s="336"/>
      <c r="WKR516" s="336"/>
      <c r="WKS516" s="336"/>
      <c r="WKT516" s="336"/>
      <c r="WKU516" s="336"/>
      <c r="WKV516" s="336"/>
      <c r="WKW516" s="336"/>
      <c r="WKX516" s="336"/>
      <c r="WKY516" s="336"/>
      <c r="WKZ516" s="336"/>
      <c r="WLA516" s="336"/>
      <c r="WLB516" s="336"/>
      <c r="WLC516" s="336"/>
      <c r="WLD516" s="336"/>
      <c r="WLE516" s="336"/>
      <c r="WLF516" s="336"/>
      <c r="WLG516" s="336"/>
      <c r="WLH516" s="336"/>
      <c r="WLI516" s="336"/>
      <c r="WLJ516" s="336"/>
      <c r="WLK516" s="336"/>
      <c r="WLL516" s="336"/>
      <c r="WLM516" s="336"/>
      <c r="WLN516" s="336"/>
      <c r="WLO516" s="336"/>
      <c r="WLP516" s="336"/>
      <c r="WLQ516" s="336"/>
      <c r="WLR516" s="336"/>
      <c r="WLS516" s="336"/>
      <c r="WLT516" s="336"/>
      <c r="WLU516" s="336"/>
      <c r="WLV516" s="336"/>
      <c r="WLW516" s="336"/>
      <c r="WLX516" s="336"/>
      <c r="WLY516" s="336"/>
      <c r="WLZ516" s="336"/>
      <c r="WMA516" s="336"/>
      <c r="WMB516" s="336"/>
      <c r="WMC516" s="336"/>
      <c r="WMD516" s="336"/>
      <c r="WME516" s="336"/>
      <c r="WMF516" s="336"/>
      <c r="WMG516" s="336"/>
      <c r="WMH516" s="336"/>
      <c r="WMI516" s="336"/>
      <c r="WMJ516" s="336"/>
      <c r="WMK516" s="336"/>
      <c r="WML516" s="336"/>
      <c r="WMM516" s="336"/>
      <c r="WMN516" s="336"/>
      <c r="WMO516" s="336"/>
      <c r="WMP516" s="336"/>
      <c r="WMQ516" s="336"/>
      <c r="WMR516" s="336"/>
      <c r="WMS516" s="336"/>
      <c r="WMT516" s="336"/>
      <c r="WMU516" s="336"/>
      <c r="WMV516" s="336"/>
      <c r="WMW516" s="336"/>
      <c r="WMX516" s="336"/>
      <c r="WMY516" s="336"/>
      <c r="WMZ516" s="336"/>
      <c r="WNA516" s="336"/>
      <c r="WNB516" s="336"/>
      <c r="WNC516" s="336"/>
      <c r="WND516" s="336"/>
      <c r="WNE516" s="336"/>
      <c r="WNF516" s="336"/>
      <c r="WNG516" s="336"/>
      <c r="WNH516" s="336"/>
      <c r="WNI516" s="336"/>
      <c r="WNJ516" s="336"/>
      <c r="WNK516" s="336"/>
      <c r="WNL516" s="336"/>
      <c r="WNM516" s="336"/>
      <c r="WNN516" s="336"/>
      <c r="WNO516" s="336"/>
      <c r="WNP516" s="336"/>
      <c r="WNQ516" s="336"/>
      <c r="WNR516" s="336"/>
      <c r="WNS516" s="336"/>
      <c r="WNT516" s="336"/>
      <c r="WNU516" s="336"/>
      <c r="WNV516" s="336"/>
      <c r="WNW516" s="336"/>
      <c r="WNX516" s="336"/>
      <c r="WNY516" s="336"/>
      <c r="WNZ516" s="336"/>
      <c r="WOA516" s="336"/>
      <c r="WOB516" s="336"/>
      <c r="WOC516" s="336"/>
      <c r="WOD516" s="336"/>
      <c r="WOE516" s="336"/>
      <c r="WOF516" s="336"/>
      <c r="WOG516" s="336"/>
      <c r="WOH516" s="336"/>
      <c r="WOI516" s="336"/>
      <c r="WOJ516" s="336"/>
      <c r="WOK516" s="336"/>
      <c r="WOL516" s="336"/>
      <c r="WOM516" s="336"/>
      <c r="WON516" s="336"/>
      <c r="WOO516" s="336"/>
      <c r="WOP516" s="336"/>
      <c r="WOQ516" s="336"/>
      <c r="WOR516" s="336"/>
      <c r="WOS516" s="336"/>
      <c r="WOT516" s="336"/>
      <c r="WOU516" s="336"/>
      <c r="WOV516" s="336"/>
      <c r="WOW516" s="336"/>
      <c r="WOX516" s="336"/>
      <c r="WOY516" s="336"/>
      <c r="WOZ516" s="336"/>
      <c r="WPA516" s="336"/>
      <c r="WPB516" s="336"/>
      <c r="WPC516" s="336"/>
      <c r="WPD516" s="336"/>
      <c r="WPE516" s="336"/>
      <c r="WPF516" s="336"/>
      <c r="WPG516" s="336"/>
      <c r="WPH516" s="336"/>
      <c r="WPI516" s="336"/>
      <c r="WPJ516" s="336"/>
      <c r="WPK516" s="336"/>
      <c r="WPL516" s="336"/>
      <c r="WPM516" s="336"/>
      <c r="WPN516" s="336"/>
      <c r="WPO516" s="336"/>
      <c r="WPP516" s="336"/>
      <c r="WPQ516" s="336"/>
      <c r="WPR516" s="336"/>
      <c r="WPS516" s="336"/>
      <c r="WPT516" s="336"/>
      <c r="WPU516" s="336"/>
      <c r="WPV516" s="336"/>
      <c r="WPW516" s="336"/>
      <c r="WPX516" s="336"/>
      <c r="WPY516" s="336"/>
      <c r="WPZ516" s="336"/>
      <c r="WQA516" s="336"/>
      <c r="WQB516" s="336"/>
      <c r="WQC516" s="336"/>
      <c r="WQD516" s="336"/>
      <c r="WQE516" s="336"/>
      <c r="WQF516" s="336"/>
      <c r="WQG516" s="336"/>
      <c r="WQH516" s="336"/>
      <c r="WQI516" s="336"/>
      <c r="WQJ516" s="336"/>
      <c r="WQK516" s="336"/>
      <c r="WQL516" s="336"/>
      <c r="WQM516" s="336"/>
      <c r="WQN516" s="336"/>
      <c r="WQO516" s="336"/>
      <c r="WQP516" s="336"/>
      <c r="WQQ516" s="336"/>
      <c r="WQR516" s="336"/>
      <c r="WQS516" s="336"/>
      <c r="WQT516" s="336"/>
      <c r="WQU516" s="336"/>
      <c r="WQV516" s="336"/>
      <c r="WQW516" s="336"/>
      <c r="WQX516" s="336"/>
      <c r="WQY516" s="336"/>
      <c r="WQZ516" s="336"/>
      <c r="WRA516" s="336"/>
      <c r="WRB516" s="336"/>
      <c r="WRC516" s="336"/>
      <c r="WRD516" s="336"/>
      <c r="WRE516" s="336"/>
      <c r="WRF516" s="336"/>
      <c r="WRG516" s="336"/>
      <c r="WRH516" s="336"/>
      <c r="WRI516" s="336"/>
      <c r="WRJ516" s="336"/>
      <c r="WRK516" s="336"/>
      <c r="WRL516" s="336"/>
      <c r="WRM516" s="336"/>
      <c r="WRN516" s="336"/>
      <c r="WRO516" s="336"/>
      <c r="WRP516" s="336"/>
      <c r="WRQ516" s="336"/>
      <c r="WRR516" s="336"/>
      <c r="WRS516" s="336"/>
      <c r="WRT516" s="336"/>
      <c r="WRU516" s="336"/>
      <c r="WRV516" s="336"/>
      <c r="WRW516" s="336"/>
      <c r="WRX516" s="336"/>
      <c r="WRY516" s="336"/>
      <c r="WRZ516" s="336"/>
      <c r="WSA516" s="336"/>
      <c r="WSB516" s="336"/>
      <c r="WSC516" s="336"/>
      <c r="WSD516" s="336"/>
      <c r="WSE516" s="336"/>
      <c r="WSF516" s="336"/>
      <c r="WSG516" s="336"/>
      <c r="WSH516" s="336"/>
      <c r="WSI516" s="336"/>
      <c r="WSJ516" s="336"/>
      <c r="WSK516" s="336"/>
      <c r="WSL516" s="336"/>
      <c r="WSM516" s="336"/>
      <c r="WSN516" s="336"/>
      <c r="WSO516" s="336"/>
      <c r="WSP516" s="336"/>
      <c r="WSQ516" s="336"/>
      <c r="WSR516" s="336"/>
      <c r="WSS516" s="336"/>
      <c r="WST516" s="336"/>
      <c r="WSU516" s="336"/>
      <c r="WSV516" s="336"/>
      <c r="WSW516" s="336"/>
      <c r="WSX516" s="336"/>
      <c r="WSY516" s="336"/>
      <c r="WSZ516" s="336"/>
      <c r="WTA516" s="336"/>
      <c r="WTB516" s="336"/>
      <c r="WTC516" s="336"/>
      <c r="WTD516" s="336"/>
      <c r="WTE516" s="336"/>
      <c r="WTF516" s="336"/>
      <c r="WTG516" s="336"/>
      <c r="WTH516" s="336"/>
      <c r="WTI516" s="336"/>
      <c r="WTJ516" s="336"/>
      <c r="WTK516" s="336"/>
      <c r="WTL516" s="336"/>
      <c r="WTM516" s="336"/>
      <c r="WTN516" s="336"/>
      <c r="WTO516" s="336"/>
      <c r="WTP516" s="336"/>
      <c r="WTQ516" s="336"/>
      <c r="WTR516" s="336"/>
      <c r="WTS516" s="336"/>
      <c r="WTT516" s="336"/>
      <c r="WTU516" s="336"/>
      <c r="WTV516" s="336"/>
      <c r="WTW516" s="336"/>
      <c r="WTX516" s="336"/>
      <c r="WTY516" s="336"/>
      <c r="WTZ516" s="336"/>
      <c r="WUA516" s="336"/>
      <c r="WUB516" s="336"/>
      <c r="WUC516" s="336"/>
      <c r="WUD516" s="336"/>
      <c r="WUE516" s="336"/>
      <c r="WUF516" s="336"/>
      <c r="WUG516" s="336"/>
      <c r="WUH516" s="336"/>
      <c r="WUI516" s="336"/>
      <c r="WUJ516" s="336"/>
      <c r="WUK516" s="336"/>
      <c r="WUL516" s="336"/>
      <c r="WUM516" s="336"/>
      <c r="WUN516" s="336"/>
      <c r="WUO516" s="336"/>
      <c r="WUP516" s="336"/>
      <c r="WUQ516" s="336"/>
      <c r="WUR516" s="336"/>
      <c r="WUS516" s="336"/>
      <c r="WUT516" s="336"/>
      <c r="WUU516" s="336"/>
      <c r="WUV516" s="336"/>
      <c r="WUW516" s="336"/>
      <c r="WUX516" s="336"/>
      <c r="WUY516" s="336"/>
      <c r="WUZ516" s="336"/>
      <c r="WVA516" s="336"/>
      <c r="WVB516" s="336"/>
      <c r="WVC516" s="336"/>
      <c r="WVD516" s="336"/>
      <c r="WVE516" s="336"/>
      <c r="WVF516" s="336"/>
      <c r="WVG516" s="336"/>
      <c r="WVH516" s="336"/>
      <c r="WVI516" s="336"/>
      <c r="WVJ516" s="336"/>
      <c r="WVK516" s="336"/>
      <c r="WVL516" s="336"/>
      <c r="WVM516" s="336"/>
      <c r="WVN516" s="336"/>
      <c r="WVO516" s="336"/>
      <c r="WVP516" s="336"/>
      <c r="WVQ516" s="336"/>
      <c r="WVR516" s="336"/>
      <c r="WVS516" s="336"/>
      <c r="WVT516" s="336"/>
      <c r="WVU516" s="336"/>
      <c r="WVV516" s="336"/>
      <c r="WVW516" s="336"/>
      <c r="WVX516" s="336"/>
      <c r="WVY516" s="336"/>
      <c r="WVZ516" s="336"/>
      <c r="WWA516" s="336"/>
      <c r="WWB516" s="336"/>
      <c r="WWC516" s="336"/>
      <c r="WWD516" s="336"/>
      <c r="WWE516" s="336"/>
      <c r="WWF516" s="336"/>
      <c r="WWG516" s="336"/>
      <c r="WWH516" s="336"/>
      <c r="WWI516" s="336"/>
      <c r="WWJ516" s="336"/>
      <c r="WWK516" s="336"/>
      <c r="WWL516" s="336"/>
      <c r="WWM516" s="336"/>
      <c r="WWN516" s="336"/>
      <c r="WWO516" s="336"/>
      <c r="WWP516" s="336"/>
      <c r="WWQ516" s="336"/>
      <c r="WWR516" s="336"/>
      <c r="WWS516" s="336"/>
      <c r="WWT516" s="336"/>
      <c r="WWU516" s="336"/>
      <c r="WWV516" s="336"/>
      <c r="WWW516" s="336"/>
      <c r="WWX516" s="336"/>
      <c r="WWY516" s="336"/>
      <c r="WWZ516" s="336"/>
      <c r="WXA516" s="336"/>
      <c r="WXB516" s="336"/>
      <c r="WXC516" s="336"/>
      <c r="WXD516" s="336"/>
      <c r="WXE516" s="336"/>
      <c r="WXF516" s="336"/>
      <c r="WXG516" s="336"/>
      <c r="WXH516" s="336"/>
      <c r="WXI516" s="336"/>
      <c r="WXJ516" s="336"/>
      <c r="WXK516" s="336"/>
      <c r="WXL516" s="336"/>
      <c r="WXM516" s="336"/>
      <c r="WXN516" s="336"/>
      <c r="WXO516" s="336"/>
      <c r="WXP516" s="336"/>
      <c r="WXQ516" s="336"/>
      <c r="WXR516" s="336"/>
      <c r="WXS516" s="336"/>
      <c r="WXT516" s="336"/>
      <c r="WXU516" s="336"/>
      <c r="WXV516" s="336"/>
      <c r="WXW516" s="336"/>
      <c r="WXX516" s="336"/>
      <c r="WXY516" s="336"/>
      <c r="WXZ516" s="336"/>
      <c r="WYA516" s="336"/>
      <c r="WYB516" s="336"/>
      <c r="WYC516" s="336"/>
      <c r="WYD516" s="336"/>
      <c r="WYE516" s="336"/>
      <c r="WYF516" s="336"/>
      <c r="WYG516" s="336"/>
      <c r="WYH516" s="336"/>
      <c r="WYI516" s="336"/>
      <c r="WYJ516" s="336"/>
      <c r="WYK516" s="336"/>
      <c r="WYL516" s="336"/>
      <c r="WYM516" s="336"/>
      <c r="WYN516" s="336"/>
      <c r="WYO516" s="336"/>
      <c r="WYP516" s="336"/>
      <c r="WYQ516" s="336"/>
      <c r="WYR516" s="336"/>
      <c r="WYS516" s="336"/>
      <c r="WYT516" s="336"/>
      <c r="WYU516" s="336"/>
      <c r="WYV516" s="336"/>
      <c r="WYW516" s="336"/>
      <c r="WYX516" s="336"/>
      <c r="WYY516" s="336"/>
      <c r="WYZ516" s="336"/>
      <c r="WZA516" s="336"/>
      <c r="WZB516" s="336"/>
      <c r="WZC516" s="336"/>
      <c r="WZD516" s="336"/>
      <c r="WZE516" s="336"/>
      <c r="WZF516" s="336"/>
      <c r="WZG516" s="336"/>
      <c r="WZH516" s="336"/>
      <c r="WZI516" s="336"/>
      <c r="WZJ516" s="336"/>
      <c r="WZK516" s="336"/>
      <c r="WZL516" s="336"/>
      <c r="WZM516" s="336"/>
      <c r="WZN516" s="336"/>
      <c r="WZO516" s="336"/>
      <c r="WZP516" s="336"/>
      <c r="WZQ516" s="336"/>
      <c r="WZR516" s="336"/>
      <c r="WZS516" s="336"/>
      <c r="WZT516" s="336"/>
      <c r="WZU516" s="336"/>
      <c r="WZV516" s="336"/>
      <c r="WZW516" s="336"/>
      <c r="WZX516" s="336"/>
      <c r="WZY516" s="336"/>
      <c r="WZZ516" s="336"/>
      <c r="XAA516" s="336"/>
      <c r="XAB516" s="336"/>
      <c r="XAC516" s="336"/>
      <c r="XAD516" s="336"/>
      <c r="XAE516" s="336"/>
      <c r="XAF516" s="336"/>
      <c r="XAG516" s="336"/>
      <c r="XAH516" s="336"/>
      <c r="XAI516" s="336"/>
      <c r="XAJ516" s="336"/>
      <c r="XAK516" s="336"/>
      <c r="XAL516" s="336"/>
      <c r="XAM516" s="336"/>
      <c r="XAN516" s="336"/>
      <c r="XAO516" s="336"/>
      <c r="XAP516" s="336"/>
      <c r="XAQ516" s="336"/>
      <c r="XAR516" s="336"/>
      <c r="XAS516" s="336"/>
      <c r="XAT516" s="336"/>
      <c r="XAU516" s="336"/>
      <c r="XAV516" s="336"/>
      <c r="XAW516" s="336"/>
      <c r="XAX516" s="336"/>
      <c r="XAY516" s="336"/>
      <c r="XAZ516" s="336"/>
      <c r="XBA516" s="336"/>
      <c r="XBB516" s="336"/>
      <c r="XBC516" s="336"/>
      <c r="XBD516" s="336"/>
      <c r="XBE516" s="336"/>
      <c r="XBF516" s="336"/>
      <c r="XBG516" s="336"/>
      <c r="XBH516" s="336"/>
      <c r="XBI516" s="336"/>
      <c r="XBJ516" s="336"/>
      <c r="XBK516" s="336"/>
      <c r="XBL516" s="336"/>
      <c r="XBM516" s="336"/>
      <c r="XBN516" s="336"/>
      <c r="XBO516" s="336"/>
      <c r="XBP516" s="336"/>
      <c r="XBQ516" s="336"/>
      <c r="XBR516" s="336"/>
      <c r="XBS516" s="336"/>
      <c r="XBT516" s="336"/>
      <c r="XBU516" s="336"/>
      <c r="XBV516" s="336"/>
      <c r="XBW516" s="336"/>
      <c r="XBX516" s="336"/>
      <c r="XBY516" s="336"/>
      <c r="XBZ516" s="336"/>
      <c r="XCA516" s="336"/>
      <c r="XCB516" s="336"/>
      <c r="XCC516" s="336"/>
      <c r="XCD516" s="336"/>
      <c r="XCE516" s="336"/>
      <c r="XCF516" s="336"/>
      <c r="XCG516" s="336"/>
      <c r="XCH516" s="336"/>
      <c r="XCI516" s="336"/>
      <c r="XCJ516" s="336"/>
      <c r="XCK516" s="336"/>
      <c r="XCL516" s="336"/>
      <c r="XCM516" s="336"/>
      <c r="XCN516" s="336"/>
      <c r="XCO516" s="336"/>
      <c r="XCP516" s="336"/>
      <c r="XCQ516" s="336"/>
      <c r="XCR516" s="336"/>
      <c r="XCS516" s="336"/>
      <c r="XCT516" s="336"/>
      <c r="XCU516" s="336"/>
      <c r="XCV516" s="336"/>
      <c r="XCW516" s="336"/>
      <c r="XCX516" s="336"/>
      <c r="XCY516" s="336"/>
      <c r="XCZ516" s="336"/>
      <c r="XDA516" s="336"/>
      <c r="XDB516" s="336"/>
      <c r="XDC516" s="336"/>
      <c r="XDD516" s="336"/>
      <c r="XDE516" s="336"/>
      <c r="XDF516" s="336"/>
      <c r="XDG516" s="336"/>
      <c r="XDH516" s="336"/>
      <c r="XDI516" s="336"/>
      <c r="XDJ516" s="336"/>
      <c r="XDK516" s="336"/>
      <c r="XDL516" s="336"/>
      <c r="XDM516" s="336"/>
      <c r="XDN516" s="336"/>
    </row>
    <row r="517" spans="1:16342" ht="12.75" customHeight="1" x14ac:dyDescent="0.2">
      <c r="A517" s="30">
        <v>612</v>
      </c>
      <c r="B517" s="332">
        <v>513</v>
      </c>
      <c r="C517" s="338" t="s">
        <v>76</v>
      </c>
      <c r="D517" s="337" t="s">
        <v>4049</v>
      </c>
      <c r="E517" s="355" t="s">
        <v>4186</v>
      </c>
      <c r="F517" s="403" t="s">
        <v>2083</v>
      </c>
      <c r="G517" s="355" t="s">
        <v>4214</v>
      </c>
      <c r="H517" s="348" t="s">
        <v>3811</v>
      </c>
      <c r="I517" s="336"/>
      <c r="J517" s="336"/>
      <c r="K517" s="336"/>
      <c r="L517" s="336"/>
      <c r="M517" s="336"/>
      <c r="N517" s="336"/>
      <c r="O517" s="336"/>
      <c r="P517" s="336"/>
      <c r="Q517" s="336"/>
      <c r="R517" s="336"/>
      <c r="S517" s="336"/>
      <c r="T517" s="336"/>
      <c r="U517" s="336"/>
      <c r="V517" s="336"/>
      <c r="W517" s="336"/>
      <c r="X517" s="336"/>
      <c r="Y517" s="336"/>
      <c r="Z517" s="336"/>
      <c r="AA517" s="336"/>
      <c r="AB517" s="336"/>
      <c r="AC517" s="336"/>
      <c r="AD517" s="336"/>
      <c r="AE517" s="336"/>
      <c r="AF517" s="336"/>
      <c r="AG517" s="336"/>
      <c r="AH517" s="336"/>
      <c r="AI517" s="336"/>
      <c r="AJ517" s="336"/>
      <c r="AK517" s="336"/>
      <c r="AL517" s="336"/>
      <c r="AM517" s="336"/>
      <c r="AN517" s="336"/>
      <c r="AO517" s="336"/>
      <c r="AP517" s="336"/>
      <c r="AQ517" s="336"/>
      <c r="AR517" s="336"/>
      <c r="AS517" s="336"/>
      <c r="AT517" s="336"/>
      <c r="AU517" s="336"/>
      <c r="AV517" s="336"/>
      <c r="AW517" s="336"/>
      <c r="AX517" s="336"/>
      <c r="AY517" s="336"/>
      <c r="AZ517" s="336"/>
      <c r="BA517" s="336"/>
      <c r="BB517" s="336"/>
      <c r="BC517" s="336"/>
      <c r="BD517" s="336"/>
      <c r="BE517" s="336"/>
      <c r="BF517" s="336"/>
      <c r="BG517" s="336"/>
      <c r="BH517" s="336"/>
      <c r="BI517" s="336"/>
      <c r="BJ517" s="336"/>
      <c r="BK517" s="336"/>
      <c r="BL517" s="336"/>
      <c r="BM517" s="336"/>
      <c r="BN517" s="336"/>
      <c r="BO517" s="336"/>
      <c r="BP517" s="336"/>
      <c r="BQ517" s="336"/>
      <c r="BR517" s="336"/>
      <c r="BS517" s="336"/>
      <c r="BT517" s="336"/>
      <c r="BU517" s="336"/>
      <c r="BV517" s="336"/>
      <c r="BW517" s="336"/>
      <c r="BX517" s="336"/>
      <c r="BY517" s="336"/>
      <c r="BZ517" s="336"/>
      <c r="CA517" s="336"/>
      <c r="CB517" s="336"/>
      <c r="CC517" s="336"/>
      <c r="CD517" s="336"/>
      <c r="CE517" s="336"/>
      <c r="CF517" s="336"/>
      <c r="CG517" s="336"/>
      <c r="CH517" s="336"/>
      <c r="CI517" s="336"/>
      <c r="CJ517" s="336"/>
      <c r="CK517" s="336"/>
      <c r="CL517" s="336"/>
      <c r="CM517" s="336"/>
      <c r="CN517" s="336"/>
      <c r="CO517" s="336"/>
      <c r="CP517" s="336"/>
      <c r="CQ517" s="336"/>
      <c r="CR517" s="336"/>
      <c r="CS517" s="336"/>
      <c r="CT517" s="336"/>
      <c r="CU517" s="336"/>
      <c r="CV517" s="336"/>
      <c r="CW517" s="336"/>
      <c r="CX517" s="336"/>
      <c r="CY517" s="336"/>
      <c r="CZ517" s="336"/>
      <c r="DA517" s="336"/>
      <c r="DB517" s="336"/>
      <c r="DC517" s="336"/>
      <c r="DD517" s="336"/>
      <c r="DE517" s="336"/>
      <c r="DF517" s="336"/>
      <c r="DG517" s="336"/>
      <c r="DH517" s="336"/>
      <c r="DI517" s="336"/>
      <c r="DJ517" s="336"/>
      <c r="DK517" s="336"/>
      <c r="DL517" s="336"/>
      <c r="DM517" s="336"/>
      <c r="DN517" s="336"/>
      <c r="DO517" s="336"/>
      <c r="DP517" s="336"/>
      <c r="DQ517" s="336"/>
      <c r="DR517" s="336"/>
      <c r="DS517" s="336"/>
      <c r="DT517" s="336"/>
      <c r="DU517" s="336"/>
      <c r="DV517" s="336"/>
      <c r="DW517" s="336"/>
      <c r="DX517" s="336"/>
      <c r="DY517" s="336"/>
      <c r="DZ517" s="336"/>
      <c r="EA517" s="336"/>
      <c r="EB517" s="336"/>
      <c r="EC517" s="336"/>
      <c r="ED517" s="336"/>
      <c r="EE517" s="336"/>
      <c r="EF517" s="336"/>
      <c r="EG517" s="336"/>
      <c r="EH517" s="336"/>
      <c r="EI517" s="336"/>
      <c r="EJ517" s="336"/>
      <c r="EK517" s="336"/>
      <c r="EL517" s="336"/>
      <c r="EM517" s="336"/>
      <c r="EN517" s="336"/>
      <c r="EO517" s="336"/>
      <c r="EP517" s="336"/>
      <c r="EQ517" s="336"/>
      <c r="ER517" s="336"/>
      <c r="ES517" s="336"/>
      <c r="ET517" s="336"/>
      <c r="EU517" s="336"/>
      <c r="EV517" s="336"/>
      <c r="EW517" s="336"/>
      <c r="EX517" s="336"/>
      <c r="EY517" s="336"/>
      <c r="EZ517" s="336"/>
      <c r="FA517" s="336"/>
      <c r="FB517" s="336"/>
      <c r="FC517" s="336"/>
      <c r="FD517" s="336"/>
      <c r="FE517" s="336"/>
      <c r="FF517" s="336"/>
      <c r="FG517" s="336"/>
      <c r="FH517" s="336"/>
      <c r="FI517" s="336"/>
      <c r="FJ517" s="336"/>
      <c r="FK517" s="336"/>
      <c r="FL517" s="336"/>
      <c r="FM517" s="336"/>
      <c r="FN517" s="336"/>
      <c r="FO517" s="336"/>
      <c r="FP517" s="336"/>
      <c r="FQ517" s="336"/>
      <c r="FR517" s="336"/>
      <c r="FS517" s="336"/>
      <c r="FT517" s="336"/>
      <c r="FU517" s="336"/>
      <c r="FV517" s="336"/>
      <c r="FW517" s="336"/>
      <c r="FX517" s="336"/>
      <c r="FY517" s="336"/>
      <c r="FZ517" s="336"/>
      <c r="GA517" s="336"/>
      <c r="GB517" s="336"/>
      <c r="GC517" s="336"/>
      <c r="GD517" s="336"/>
      <c r="GE517" s="336"/>
      <c r="GF517" s="336"/>
      <c r="GG517" s="336"/>
      <c r="GH517" s="336"/>
      <c r="GI517" s="336"/>
      <c r="GJ517" s="336"/>
      <c r="GK517" s="336"/>
      <c r="GL517" s="336"/>
      <c r="GM517" s="336"/>
      <c r="GN517" s="336"/>
      <c r="GO517" s="336"/>
      <c r="GP517" s="336"/>
      <c r="GQ517" s="336"/>
      <c r="GR517" s="336"/>
      <c r="GS517" s="336"/>
      <c r="GT517" s="336"/>
      <c r="GU517" s="336"/>
      <c r="GV517" s="336"/>
      <c r="GW517" s="336"/>
      <c r="GX517" s="336"/>
      <c r="GY517" s="336"/>
      <c r="GZ517" s="336"/>
      <c r="HA517" s="336"/>
      <c r="HB517" s="336"/>
      <c r="HC517" s="336"/>
      <c r="HD517" s="336"/>
      <c r="HE517" s="336"/>
      <c r="HF517" s="336"/>
      <c r="HG517" s="336"/>
      <c r="HH517" s="336"/>
      <c r="HI517" s="336"/>
      <c r="HJ517" s="336"/>
      <c r="HK517" s="336"/>
      <c r="HL517" s="336"/>
      <c r="HM517" s="336"/>
      <c r="HN517" s="336"/>
      <c r="HO517" s="336"/>
      <c r="HP517" s="336"/>
      <c r="HQ517" s="336"/>
      <c r="HR517" s="336"/>
      <c r="HS517" s="336"/>
      <c r="HT517" s="336"/>
      <c r="HU517" s="336"/>
      <c r="HV517" s="336"/>
      <c r="HW517" s="336"/>
      <c r="HX517" s="336"/>
      <c r="HY517" s="336"/>
      <c r="HZ517" s="336"/>
      <c r="IA517" s="336"/>
      <c r="IB517" s="336"/>
      <c r="IC517" s="336"/>
      <c r="ID517" s="336"/>
      <c r="IE517" s="336"/>
      <c r="IF517" s="336"/>
      <c r="IG517" s="336"/>
      <c r="IH517" s="336"/>
      <c r="II517" s="336"/>
      <c r="IJ517" s="336"/>
      <c r="IK517" s="336"/>
      <c r="IL517" s="336"/>
      <c r="IM517" s="336"/>
      <c r="IN517" s="336"/>
      <c r="IO517" s="336"/>
      <c r="IP517" s="336"/>
      <c r="IQ517" s="336"/>
      <c r="IR517" s="336"/>
      <c r="IS517" s="336"/>
      <c r="IT517" s="336"/>
      <c r="IU517" s="336"/>
      <c r="IV517" s="336"/>
      <c r="IW517" s="336"/>
      <c r="IX517" s="336"/>
      <c r="IY517" s="336"/>
      <c r="IZ517" s="336"/>
      <c r="JA517" s="336"/>
      <c r="JB517" s="336"/>
      <c r="JC517" s="336"/>
      <c r="JD517" s="336"/>
      <c r="JE517" s="336"/>
      <c r="JF517" s="336"/>
      <c r="JG517" s="336"/>
      <c r="JH517" s="336"/>
      <c r="JI517" s="336"/>
      <c r="JJ517" s="336"/>
      <c r="JK517" s="336"/>
      <c r="JL517" s="336"/>
      <c r="JM517" s="336"/>
      <c r="JN517" s="336"/>
      <c r="JO517" s="336"/>
      <c r="JP517" s="336"/>
      <c r="JQ517" s="336"/>
      <c r="JR517" s="336"/>
      <c r="JS517" s="336"/>
      <c r="JT517" s="336"/>
      <c r="JU517" s="336"/>
      <c r="JV517" s="336"/>
      <c r="JW517" s="336"/>
      <c r="JX517" s="336"/>
      <c r="JY517" s="336"/>
      <c r="JZ517" s="336"/>
      <c r="KA517" s="336"/>
      <c r="KB517" s="336"/>
      <c r="KC517" s="336"/>
      <c r="KD517" s="336"/>
      <c r="KE517" s="336"/>
      <c r="KF517" s="336"/>
      <c r="KG517" s="336"/>
      <c r="KH517" s="336"/>
      <c r="KI517" s="336"/>
      <c r="KJ517" s="336"/>
      <c r="KK517" s="336"/>
      <c r="KL517" s="336"/>
      <c r="KM517" s="336"/>
      <c r="KN517" s="336"/>
      <c r="KO517" s="336"/>
      <c r="KP517" s="336"/>
      <c r="KQ517" s="336"/>
      <c r="KR517" s="336"/>
      <c r="KS517" s="336"/>
      <c r="KT517" s="336"/>
      <c r="KU517" s="336"/>
      <c r="KV517" s="336"/>
      <c r="KW517" s="336"/>
      <c r="KX517" s="336"/>
      <c r="KY517" s="336"/>
      <c r="KZ517" s="336"/>
      <c r="LA517" s="336"/>
      <c r="LB517" s="336"/>
      <c r="LC517" s="336"/>
      <c r="LD517" s="336"/>
      <c r="LE517" s="336"/>
      <c r="LF517" s="336"/>
      <c r="LG517" s="336"/>
      <c r="LH517" s="336"/>
      <c r="LI517" s="336"/>
      <c r="LJ517" s="336"/>
      <c r="LK517" s="336"/>
      <c r="LL517" s="336"/>
      <c r="LM517" s="336"/>
      <c r="LN517" s="336"/>
      <c r="LO517" s="336"/>
      <c r="LP517" s="336"/>
      <c r="LQ517" s="336"/>
      <c r="LR517" s="336"/>
      <c r="LS517" s="336"/>
      <c r="LT517" s="336"/>
      <c r="LU517" s="336"/>
      <c r="LV517" s="336"/>
      <c r="LW517" s="336"/>
      <c r="LX517" s="336"/>
      <c r="LY517" s="336"/>
      <c r="LZ517" s="336"/>
      <c r="MA517" s="336"/>
      <c r="MB517" s="336"/>
      <c r="MC517" s="336"/>
      <c r="MD517" s="336"/>
      <c r="ME517" s="336"/>
      <c r="MF517" s="336"/>
      <c r="MG517" s="336"/>
      <c r="MH517" s="336"/>
      <c r="MI517" s="336"/>
      <c r="MJ517" s="336"/>
      <c r="MK517" s="336"/>
      <c r="ML517" s="336"/>
      <c r="MM517" s="336"/>
      <c r="MN517" s="336"/>
      <c r="MO517" s="336"/>
      <c r="MP517" s="336"/>
      <c r="MQ517" s="336"/>
      <c r="MR517" s="336"/>
      <c r="MS517" s="336"/>
      <c r="MT517" s="336"/>
      <c r="MU517" s="336"/>
      <c r="MV517" s="336"/>
      <c r="MW517" s="336"/>
      <c r="MX517" s="336"/>
      <c r="MY517" s="336"/>
      <c r="MZ517" s="336"/>
      <c r="NA517" s="336"/>
      <c r="NB517" s="336"/>
      <c r="NC517" s="336"/>
      <c r="ND517" s="336"/>
      <c r="NE517" s="336"/>
      <c r="NF517" s="336"/>
      <c r="NG517" s="336"/>
      <c r="NH517" s="336"/>
      <c r="NI517" s="336"/>
      <c r="NJ517" s="336"/>
      <c r="NK517" s="336"/>
      <c r="NL517" s="336"/>
      <c r="NM517" s="336"/>
      <c r="NN517" s="336"/>
      <c r="NO517" s="336"/>
      <c r="NP517" s="336"/>
      <c r="NQ517" s="336"/>
      <c r="NR517" s="336"/>
      <c r="NS517" s="336"/>
      <c r="NT517" s="336"/>
      <c r="NU517" s="336"/>
      <c r="NV517" s="336"/>
      <c r="NW517" s="336"/>
      <c r="NX517" s="336"/>
      <c r="NY517" s="336"/>
      <c r="NZ517" s="336"/>
      <c r="OA517" s="336"/>
      <c r="OB517" s="336"/>
      <c r="OC517" s="336"/>
      <c r="OD517" s="336"/>
      <c r="OE517" s="336"/>
      <c r="OF517" s="336"/>
      <c r="OG517" s="336"/>
      <c r="OH517" s="336"/>
      <c r="OI517" s="336"/>
      <c r="OJ517" s="336"/>
      <c r="OK517" s="336"/>
      <c r="OL517" s="336"/>
      <c r="OM517" s="336"/>
      <c r="ON517" s="336"/>
      <c r="OO517" s="336"/>
      <c r="OP517" s="336"/>
      <c r="OQ517" s="336"/>
      <c r="OR517" s="336"/>
      <c r="OS517" s="336"/>
      <c r="OT517" s="336"/>
      <c r="OU517" s="336"/>
      <c r="OV517" s="336"/>
      <c r="OW517" s="336"/>
      <c r="OX517" s="336"/>
      <c r="OY517" s="336"/>
      <c r="OZ517" s="336"/>
      <c r="PA517" s="336"/>
      <c r="PB517" s="336"/>
      <c r="PC517" s="336"/>
      <c r="PD517" s="336"/>
      <c r="PE517" s="336"/>
      <c r="PF517" s="336"/>
      <c r="PG517" s="336"/>
      <c r="PH517" s="336"/>
      <c r="PI517" s="336"/>
      <c r="PJ517" s="336"/>
      <c r="PK517" s="336"/>
      <c r="PL517" s="336"/>
      <c r="PM517" s="336"/>
      <c r="PN517" s="336"/>
      <c r="PO517" s="336"/>
      <c r="PP517" s="336"/>
      <c r="PQ517" s="336"/>
      <c r="PR517" s="336"/>
      <c r="PS517" s="336"/>
      <c r="PT517" s="336"/>
      <c r="PU517" s="336"/>
      <c r="PV517" s="336"/>
      <c r="PW517" s="336"/>
      <c r="PX517" s="336"/>
      <c r="PY517" s="336"/>
      <c r="PZ517" s="336"/>
      <c r="QA517" s="336"/>
      <c r="QB517" s="336"/>
      <c r="QC517" s="336"/>
      <c r="QD517" s="336"/>
      <c r="QE517" s="336"/>
      <c r="QF517" s="336"/>
      <c r="QG517" s="336"/>
      <c r="QH517" s="336"/>
      <c r="QI517" s="336"/>
      <c r="QJ517" s="336"/>
      <c r="QK517" s="336"/>
      <c r="QL517" s="336"/>
      <c r="QM517" s="336"/>
      <c r="QN517" s="336"/>
      <c r="QO517" s="336"/>
      <c r="QP517" s="336"/>
      <c r="QQ517" s="336"/>
      <c r="QR517" s="336"/>
      <c r="QS517" s="336"/>
      <c r="QT517" s="336"/>
      <c r="QU517" s="336"/>
      <c r="QV517" s="336"/>
      <c r="QW517" s="336"/>
      <c r="QX517" s="336"/>
      <c r="QY517" s="336"/>
      <c r="QZ517" s="336"/>
      <c r="RA517" s="336"/>
      <c r="RB517" s="336"/>
      <c r="RC517" s="336"/>
      <c r="RD517" s="336"/>
      <c r="RE517" s="336"/>
      <c r="RF517" s="336"/>
      <c r="RG517" s="336"/>
      <c r="RH517" s="336"/>
      <c r="RI517" s="336"/>
      <c r="RJ517" s="336"/>
      <c r="RK517" s="336"/>
      <c r="RL517" s="336"/>
      <c r="RM517" s="336"/>
      <c r="RN517" s="336"/>
      <c r="RO517" s="336"/>
      <c r="RP517" s="336"/>
      <c r="RQ517" s="336"/>
      <c r="RR517" s="336"/>
      <c r="RS517" s="336"/>
      <c r="RT517" s="336"/>
      <c r="RU517" s="336"/>
      <c r="RV517" s="336"/>
      <c r="RW517" s="336"/>
      <c r="RX517" s="336"/>
      <c r="RY517" s="336"/>
      <c r="RZ517" s="336"/>
      <c r="SA517" s="336"/>
      <c r="SB517" s="336"/>
      <c r="SC517" s="336"/>
      <c r="SD517" s="336"/>
      <c r="SE517" s="336"/>
      <c r="SF517" s="336"/>
      <c r="SG517" s="336"/>
      <c r="SH517" s="336"/>
      <c r="SI517" s="336"/>
      <c r="SJ517" s="336"/>
      <c r="SK517" s="336"/>
      <c r="SL517" s="336"/>
      <c r="SM517" s="336"/>
      <c r="SN517" s="336"/>
      <c r="SO517" s="336"/>
      <c r="SP517" s="336"/>
      <c r="SQ517" s="336"/>
      <c r="SR517" s="336"/>
      <c r="SS517" s="336"/>
      <c r="ST517" s="336"/>
      <c r="SU517" s="336"/>
      <c r="SV517" s="336"/>
      <c r="SW517" s="336"/>
      <c r="SX517" s="336"/>
      <c r="SY517" s="336"/>
      <c r="SZ517" s="336"/>
      <c r="TA517" s="336"/>
      <c r="TB517" s="336"/>
      <c r="TC517" s="336"/>
      <c r="TD517" s="336"/>
      <c r="TE517" s="336"/>
      <c r="TF517" s="336"/>
      <c r="TG517" s="336"/>
      <c r="TH517" s="336"/>
      <c r="TI517" s="336"/>
      <c r="TJ517" s="336"/>
      <c r="TK517" s="336"/>
      <c r="TL517" s="336"/>
      <c r="TM517" s="336"/>
      <c r="TN517" s="336"/>
      <c r="TO517" s="336"/>
      <c r="TP517" s="336"/>
      <c r="TQ517" s="336"/>
      <c r="TR517" s="336"/>
      <c r="TS517" s="336"/>
      <c r="TT517" s="336"/>
      <c r="TU517" s="336"/>
      <c r="TV517" s="336"/>
      <c r="TW517" s="336"/>
      <c r="TX517" s="336"/>
      <c r="TY517" s="336"/>
      <c r="TZ517" s="336"/>
      <c r="UA517" s="336"/>
      <c r="UB517" s="336"/>
      <c r="UC517" s="336"/>
      <c r="UD517" s="336"/>
      <c r="UE517" s="336"/>
      <c r="UF517" s="336"/>
      <c r="UG517" s="336"/>
      <c r="UH517" s="336"/>
      <c r="UI517" s="336"/>
      <c r="UJ517" s="336"/>
      <c r="UK517" s="336"/>
      <c r="UL517" s="336"/>
      <c r="UM517" s="336"/>
      <c r="UN517" s="336"/>
      <c r="UO517" s="336"/>
      <c r="UP517" s="336"/>
      <c r="UQ517" s="336"/>
      <c r="UR517" s="336"/>
      <c r="US517" s="336"/>
      <c r="UT517" s="336"/>
      <c r="UU517" s="336"/>
      <c r="UV517" s="336"/>
      <c r="UW517" s="336"/>
      <c r="UX517" s="336"/>
      <c r="UY517" s="336"/>
      <c r="UZ517" s="336"/>
      <c r="VA517" s="336"/>
      <c r="VB517" s="336"/>
      <c r="VC517" s="336"/>
      <c r="VD517" s="336"/>
      <c r="VE517" s="336"/>
      <c r="VF517" s="336"/>
      <c r="VG517" s="336"/>
      <c r="VH517" s="336"/>
      <c r="VI517" s="336"/>
      <c r="VJ517" s="336"/>
      <c r="VK517" s="336"/>
      <c r="VL517" s="336"/>
      <c r="VM517" s="336"/>
      <c r="VN517" s="336"/>
      <c r="VO517" s="336"/>
      <c r="VP517" s="336"/>
      <c r="VQ517" s="336"/>
      <c r="VR517" s="336"/>
      <c r="VS517" s="336"/>
      <c r="VT517" s="336"/>
      <c r="VU517" s="336"/>
      <c r="VV517" s="336"/>
      <c r="VW517" s="336"/>
      <c r="VX517" s="336"/>
      <c r="VY517" s="336"/>
      <c r="VZ517" s="336"/>
      <c r="WA517" s="336"/>
      <c r="WB517" s="336"/>
      <c r="WC517" s="336"/>
      <c r="WD517" s="336"/>
      <c r="WE517" s="336"/>
      <c r="WF517" s="336"/>
      <c r="WG517" s="336"/>
      <c r="WH517" s="336"/>
      <c r="WI517" s="336"/>
      <c r="WJ517" s="336"/>
      <c r="WK517" s="336"/>
      <c r="WL517" s="336"/>
      <c r="WM517" s="336"/>
      <c r="WN517" s="336"/>
      <c r="WO517" s="336"/>
      <c r="WP517" s="336"/>
      <c r="WQ517" s="336"/>
      <c r="WR517" s="336"/>
      <c r="WS517" s="336"/>
      <c r="WT517" s="336"/>
      <c r="WU517" s="336"/>
      <c r="WV517" s="336"/>
      <c r="WW517" s="336"/>
      <c r="WX517" s="336"/>
      <c r="WY517" s="336"/>
      <c r="WZ517" s="336"/>
      <c r="XA517" s="336"/>
      <c r="XB517" s="336"/>
      <c r="XC517" s="336"/>
      <c r="XD517" s="336"/>
      <c r="XE517" s="336"/>
      <c r="XF517" s="336"/>
      <c r="XG517" s="336"/>
      <c r="XH517" s="336"/>
      <c r="XI517" s="336"/>
      <c r="XJ517" s="336"/>
      <c r="XK517" s="336"/>
      <c r="XL517" s="336"/>
      <c r="XM517" s="336"/>
      <c r="XN517" s="336"/>
      <c r="XO517" s="336"/>
      <c r="XP517" s="336"/>
      <c r="XQ517" s="336"/>
      <c r="XR517" s="336"/>
      <c r="XS517" s="336"/>
      <c r="XT517" s="336"/>
      <c r="XU517" s="336"/>
      <c r="XV517" s="336"/>
      <c r="XW517" s="336"/>
      <c r="XX517" s="336"/>
      <c r="XY517" s="336"/>
      <c r="XZ517" s="336"/>
      <c r="YA517" s="336"/>
      <c r="YB517" s="336"/>
      <c r="YC517" s="336"/>
      <c r="YD517" s="336"/>
      <c r="YE517" s="336"/>
      <c r="YF517" s="336"/>
      <c r="YG517" s="336"/>
      <c r="YH517" s="336"/>
      <c r="YI517" s="336"/>
      <c r="YJ517" s="336"/>
      <c r="YK517" s="336"/>
      <c r="YL517" s="336"/>
      <c r="YM517" s="336"/>
      <c r="YN517" s="336"/>
      <c r="YO517" s="336"/>
      <c r="YP517" s="336"/>
      <c r="YQ517" s="336"/>
      <c r="YR517" s="336"/>
      <c r="YS517" s="336"/>
      <c r="YT517" s="336"/>
      <c r="YU517" s="336"/>
      <c r="YV517" s="336"/>
      <c r="YW517" s="336"/>
      <c r="YX517" s="336"/>
      <c r="YY517" s="336"/>
      <c r="YZ517" s="336"/>
      <c r="ZA517" s="336"/>
      <c r="ZB517" s="336"/>
      <c r="ZC517" s="336"/>
      <c r="ZD517" s="336"/>
      <c r="ZE517" s="336"/>
      <c r="ZF517" s="336"/>
      <c r="ZG517" s="336"/>
      <c r="ZH517" s="336"/>
      <c r="ZI517" s="336"/>
      <c r="ZJ517" s="336"/>
      <c r="ZK517" s="336"/>
      <c r="ZL517" s="336"/>
      <c r="ZM517" s="336"/>
      <c r="ZN517" s="336"/>
      <c r="ZO517" s="336"/>
      <c r="ZP517" s="336"/>
      <c r="ZQ517" s="336"/>
      <c r="ZR517" s="336"/>
      <c r="ZS517" s="336"/>
      <c r="ZT517" s="336"/>
      <c r="ZU517" s="336"/>
      <c r="ZV517" s="336"/>
      <c r="ZW517" s="336"/>
      <c r="ZX517" s="336"/>
      <c r="ZY517" s="336"/>
      <c r="ZZ517" s="336"/>
      <c r="AAA517" s="336"/>
      <c r="AAB517" s="336"/>
      <c r="AAC517" s="336"/>
      <c r="AAD517" s="336"/>
      <c r="AAE517" s="336"/>
      <c r="AAF517" s="336"/>
      <c r="AAG517" s="336"/>
      <c r="AAH517" s="336"/>
      <c r="AAI517" s="336"/>
      <c r="AAJ517" s="336"/>
      <c r="AAK517" s="336"/>
      <c r="AAL517" s="336"/>
      <c r="AAM517" s="336"/>
      <c r="AAN517" s="336"/>
      <c r="AAO517" s="336"/>
      <c r="AAP517" s="336"/>
      <c r="AAQ517" s="336"/>
      <c r="AAR517" s="336"/>
      <c r="AAS517" s="336"/>
      <c r="AAT517" s="336"/>
      <c r="AAU517" s="336"/>
      <c r="AAV517" s="336"/>
      <c r="AAW517" s="336"/>
      <c r="AAX517" s="336"/>
      <c r="AAY517" s="336"/>
      <c r="AAZ517" s="336"/>
      <c r="ABA517" s="336"/>
      <c r="ABB517" s="336"/>
      <c r="ABC517" s="336"/>
      <c r="ABD517" s="336"/>
      <c r="ABE517" s="336"/>
      <c r="ABF517" s="336"/>
      <c r="ABG517" s="336"/>
      <c r="ABH517" s="336"/>
      <c r="ABI517" s="336"/>
      <c r="ABJ517" s="336"/>
      <c r="ABK517" s="336"/>
      <c r="ABL517" s="336"/>
      <c r="ABM517" s="336"/>
      <c r="ABN517" s="336"/>
      <c r="ABO517" s="336"/>
      <c r="ABP517" s="336"/>
      <c r="ABQ517" s="336"/>
      <c r="ABR517" s="336"/>
      <c r="ABS517" s="336"/>
      <c r="ABT517" s="336"/>
      <c r="ABU517" s="336"/>
      <c r="ABV517" s="336"/>
      <c r="ABW517" s="336"/>
      <c r="ABX517" s="336"/>
      <c r="ABY517" s="336"/>
      <c r="ABZ517" s="336"/>
      <c r="ACA517" s="336"/>
      <c r="ACB517" s="336"/>
      <c r="ACC517" s="336"/>
      <c r="ACD517" s="336"/>
      <c r="ACE517" s="336"/>
      <c r="ACF517" s="336"/>
      <c r="ACG517" s="336"/>
      <c r="ACH517" s="336"/>
      <c r="ACI517" s="336"/>
      <c r="ACJ517" s="336"/>
      <c r="ACK517" s="336"/>
      <c r="ACL517" s="336"/>
      <c r="ACM517" s="336"/>
      <c r="ACN517" s="336"/>
      <c r="ACO517" s="336"/>
      <c r="ACP517" s="336"/>
      <c r="ACQ517" s="336"/>
      <c r="ACR517" s="336"/>
      <c r="ACS517" s="336"/>
      <c r="ACT517" s="336"/>
      <c r="ACU517" s="336"/>
      <c r="ACV517" s="336"/>
      <c r="ACW517" s="336"/>
      <c r="ACX517" s="336"/>
      <c r="ACY517" s="336"/>
      <c r="ACZ517" s="336"/>
      <c r="ADA517" s="336"/>
      <c r="ADB517" s="336"/>
      <c r="ADC517" s="336"/>
      <c r="ADD517" s="336"/>
      <c r="ADE517" s="336"/>
      <c r="ADF517" s="336"/>
      <c r="ADG517" s="336"/>
      <c r="ADH517" s="336"/>
      <c r="ADI517" s="336"/>
      <c r="ADJ517" s="336"/>
      <c r="ADK517" s="336"/>
      <c r="ADL517" s="336"/>
      <c r="ADM517" s="336"/>
      <c r="ADN517" s="336"/>
      <c r="ADO517" s="336"/>
      <c r="ADP517" s="336"/>
      <c r="ADQ517" s="336"/>
      <c r="ADR517" s="336"/>
      <c r="ADS517" s="336"/>
      <c r="ADT517" s="336"/>
      <c r="ADU517" s="336"/>
      <c r="ADV517" s="336"/>
      <c r="ADW517" s="336"/>
      <c r="ADX517" s="336"/>
      <c r="ADY517" s="336"/>
      <c r="ADZ517" s="336"/>
      <c r="AEA517" s="336"/>
      <c r="AEB517" s="336"/>
      <c r="AEC517" s="336"/>
      <c r="AED517" s="336"/>
      <c r="AEE517" s="336"/>
      <c r="AEF517" s="336"/>
      <c r="AEG517" s="336"/>
      <c r="AEH517" s="336"/>
      <c r="AEI517" s="336"/>
      <c r="AEJ517" s="336"/>
      <c r="AEK517" s="336"/>
      <c r="AEL517" s="336"/>
      <c r="AEM517" s="336"/>
      <c r="AEN517" s="336"/>
      <c r="AEO517" s="336"/>
      <c r="AEP517" s="336"/>
      <c r="AEQ517" s="336"/>
      <c r="AER517" s="336"/>
      <c r="AES517" s="336"/>
      <c r="AET517" s="336"/>
      <c r="AEU517" s="336"/>
      <c r="AEV517" s="336"/>
      <c r="AEW517" s="336"/>
      <c r="AEX517" s="336"/>
      <c r="AEY517" s="336"/>
      <c r="AEZ517" s="336"/>
      <c r="AFA517" s="336"/>
      <c r="AFB517" s="336"/>
      <c r="AFC517" s="336"/>
      <c r="AFD517" s="336"/>
      <c r="AFE517" s="336"/>
      <c r="AFF517" s="336"/>
      <c r="AFG517" s="336"/>
      <c r="AFH517" s="336"/>
      <c r="AFI517" s="336"/>
      <c r="AFJ517" s="336"/>
      <c r="AFK517" s="336"/>
      <c r="AFL517" s="336"/>
      <c r="AFM517" s="336"/>
      <c r="AFN517" s="336"/>
      <c r="AFO517" s="336"/>
      <c r="AFP517" s="336"/>
      <c r="AFQ517" s="336"/>
      <c r="AFR517" s="336"/>
      <c r="AFS517" s="336"/>
      <c r="AFT517" s="336"/>
      <c r="AFU517" s="336"/>
      <c r="AFV517" s="336"/>
      <c r="AFW517" s="336"/>
      <c r="AFX517" s="336"/>
      <c r="AFY517" s="336"/>
      <c r="AFZ517" s="336"/>
      <c r="AGA517" s="336"/>
      <c r="AGB517" s="336"/>
      <c r="AGC517" s="336"/>
      <c r="AGD517" s="336"/>
      <c r="AGE517" s="336"/>
      <c r="AGF517" s="336"/>
      <c r="AGG517" s="336"/>
      <c r="AGH517" s="336"/>
      <c r="AGI517" s="336"/>
      <c r="AGJ517" s="336"/>
      <c r="AGK517" s="336"/>
      <c r="AGL517" s="336"/>
      <c r="AGM517" s="336"/>
      <c r="AGN517" s="336"/>
      <c r="AGO517" s="336"/>
      <c r="AGP517" s="336"/>
      <c r="AGQ517" s="336"/>
      <c r="AGR517" s="336"/>
      <c r="AGS517" s="336"/>
      <c r="AGT517" s="336"/>
      <c r="AGU517" s="336"/>
      <c r="AGV517" s="336"/>
      <c r="AGW517" s="336"/>
      <c r="AGX517" s="336"/>
      <c r="AGY517" s="336"/>
      <c r="AGZ517" s="336"/>
      <c r="AHA517" s="336"/>
      <c r="AHB517" s="336"/>
      <c r="AHC517" s="336"/>
      <c r="AHD517" s="336"/>
      <c r="AHE517" s="336"/>
      <c r="AHF517" s="336"/>
      <c r="AHG517" s="336"/>
      <c r="AHH517" s="336"/>
      <c r="AHI517" s="336"/>
      <c r="AHJ517" s="336"/>
      <c r="AHK517" s="336"/>
      <c r="AHL517" s="336"/>
      <c r="AHM517" s="336"/>
      <c r="AHN517" s="336"/>
      <c r="AHO517" s="336"/>
      <c r="AHP517" s="336"/>
      <c r="AHQ517" s="336"/>
      <c r="AHR517" s="336"/>
      <c r="AHS517" s="336"/>
      <c r="AHT517" s="336"/>
      <c r="AHU517" s="336"/>
      <c r="AHV517" s="336"/>
      <c r="AHW517" s="336"/>
      <c r="AHX517" s="336"/>
      <c r="AHY517" s="336"/>
      <c r="AHZ517" s="336"/>
      <c r="AIA517" s="336"/>
      <c r="AIB517" s="336"/>
      <c r="AIC517" s="336"/>
      <c r="AID517" s="336"/>
      <c r="AIE517" s="336"/>
      <c r="AIF517" s="336"/>
      <c r="AIG517" s="336"/>
      <c r="AIH517" s="336"/>
      <c r="AII517" s="336"/>
      <c r="AIJ517" s="336"/>
      <c r="AIK517" s="336"/>
      <c r="AIL517" s="336"/>
      <c r="AIM517" s="336"/>
      <c r="AIN517" s="336"/>
      <c r="AIO517" s="336"/>
      <c r="AIP517" s="336"/>
      <c r="AIQ517" s="336"/>
      <c r="AIR517" s="336"/>
      <c r="AIS517" s="336"/>
      <c r="AIT517" s="336"/>
      <c r="AIU517" s="336"/>
      <c r="AIV517" s="336"/>
      <c r="AIW517" s="336"/>
      <c r="AIX517" s="336"/>
      <c r="AIY517" s="336"/>
      <c r="AIZ517" s="336"/>
      <c r="AJA517" s="336"/>
      <c r="AJB517" s="336"/>
      <c r="AJC517" s="336"/>
      <c r="AJD517" s="336"/>
      <c r="AJE517" s="336"/>
      <c r="AJF517" s="336"/>
      <c r="AJG517" s="336"/>
      <c r="AJH517" s="336"/>
      <c r="AJI517" s="336"/>
      <c r="AJJ517" s="336"/>
      <c r="AJK517" s="336"/>
      <c r="AJL517" s="336"/>
      <c r="AJM517" s="336"/>
      <c r="AJN517" s="336"/>
      <c r="AJO517" s="336"/>
      <c r="AJP517" s="336"/>
      <c r="AJQ517" s="336"/>
      <c r="AJR517" s="336"/>
      <c r="AJS517" s="336"/>
      <c r="AJT517" s="336"/>
      <c r="AJU517" s="336"/>
      <c r="AJV517" s="336"/>
      <c r="AJW517" s="336"/>
      <c r="AJX517" s="336"/>
      <c r="AJY517" s="336"/>
      <c r="AJZ517" s="336"/>
      <c r="AKA517" s="336"/>
      <c r="AKB517" s="336"/>
      <c r="AKC517" s="336"/>
      <c r="AKD517" s="336"/>
      <c r="AKE517" s="336"/>
      <c r="AKF517" s="336"/>
      <c r="AKG517" s="336"/>
      <c r="AKH517" s="336"/>
      <c r="AKI517" s="336"/>
      <c r="AKJ517" s="336"/>
      <c r="AKK517" s="336"/>
      <c r="AKL517" s="336"/>
      <c r="AKM517" s="336"/>
      <c r="AKN517" s="336"/>
      <c r="AKO517" s="336"/>
      <c r="AKP517" s="336"/>
      <c r="AKQ517" s="336"/>
      <c r="AKR517" s="336"/>
      <c r="AKS517" s="336"/>
      <c r="AKT517" s="336"/>
      <c r="AKU517" s="336"/>
      <c r="AKV517" s="336"/>
      <c r="AKW517" s="336"/>
      <c r="AKX517" s="336"/>
      <c r="AKY517" s="336"/>
      <c r="AKZ517" s="336"/>
      <c r="ALA517" s="336"/>
      <c r="ALB517" s="336"/>
      <c r="ALC517" s="336"/>
      <c r="ALD517" s="336"/>
      <c r="ALE517" s="336"/>
      <c r="ALF517" s="336"/>
      <c r="ALG517" s="336"/>
      <c r="ALH517" s="336"/>
      <c r="ALI517" s="336"/>
      <c r="ALJ517" s="336"/>
      <c r="ALK517" s="336"/>
      <c r="ALL517" s="336"/>
      <c r="ALM517" s="336"/>
      <c r="ALN517" s="336"/>
      <c r="ALO517" s="336"/>
      <c r="ALP517" s="336"/>
      <c r="ALQ517" s="336"/>
      <c r="ALR517" s="336"/>
      <c r="ALS517" s="336"/>
      <c r="ALT517" s="336"/>
      <c r="ALU517" s="336"/>
      <c r="ALV517" s="336"/>
      <c r="ALW517" s="336"/>
      <c r="ALX517" s="336"/>
      <c r="ALY517" s="336"/>
      <c r="ALZ517" s="336"/>
      <c r="AMA517" s="336"/>
      <c r="AMB517" s="336"/>
      <c r="AMC517" s="336"/>
      <c r="AMD517" s="336"/>
      <c r="AME517" s="336"/>
      <c r="AMF517" s="336"/>
      <c r="AMG517" s="336"/>
      <c r="AMH517" s="336"/>
      <c r="AMI517" s="336"/>
      <c r="AMJ517" s="336"/>
      <c r="AMK517" s="336"/>
      <c r="AML517" s="336"/>
      <c r="AMM517" s="336"/>
      <c r="AMN517" s="336"/>
      <c r="AMO517" s="336"/>
      <c r="AMP517" s="336"/>
      <c r="AMQ517" s="336"/>
      <c r="AMR517" s="336"/>
      <c r="AMS517" s="336"/>
      <c r="AMT517" s="336"/>
      <c r="AMU517" s="336"/>
      <c r="AMV517" s="336"/>
      <c r="AMW517" s="336"/>
      <c r="AMX517" s="336"/>
      <c r="AMY517" s="336"/>
      <c r="AMZ517" s="336"/>
      <c r="ANA517" s="336"/>
      <c r="ANB517" s="336"/>
      <c r="ANC517" s="336"/>
      <c r="AND517" s="336"/>
      <c r="ANE517" s="336"/>
      <c r="ANF517" s="336"/>
      <c r="ANG517" s="336"/>
      <c r="ANH517" s="336"/>
      <c r="ANI517" s="336"/>
      <c r="ANJ517" s="336"/>
      <c r="ANK517" s="336"/>
      <c r="ANL517" s="336"/>
      <c r="ANM517" s="336"/>
      <c r="ANN517" s="336"/>
      <c r="ANO517" s="336"/>
      <c r="ANP517" s="336"/>
      <c r="ANQ517" s="336"/>
      <c r="ANR517" s="336"/>
      <c r="ANS517" s="336"/>
      <c r="ANT517" s="336"/>
      <c r="ANU517" s="336"/>
      <c r="ANV517" s="336"/>
      <c r="ANW517" s="336"/>
      <c r="ANX517" s="336"/>
      <c r="ANY517" s="336"/>
      <c r="ANZ517" s="336"/>
      <c r="AOA517" s="336"/>
      <c r="AOB517" s="336"/>
      <c r="AOC517" s="336"/>
      <c r="AOD517" s="336"/>
      <c r="AOE517" s="336"/>
      <c r="AOF517" s="336"/>
      <c r="AOG517" s="336"/>
      <c r="AOH517" s="336"/>
      <c r="AOI517" s="336"/>
      <c r="AOJ517" s="336"/>
      <c r="AOK517" s="336"/>
      <c r="AOL517" s="336"/>
      <c r="AOM517" s="336"/>
      <c r="AON517" s="336"/>
      <c r="AOO517" s="336"/>
      <c r="AOP517" s="336"/>
      <c r="AOQ517" s="336"/>
      <c r="AOR517" s="336"/>
      <c r="AOS517" s="336"/>
      <c r="AOT517" s="336"/>
      <c r="AOU517" s="336"/>
      <c r="AOV517" s="336"/>
      <c r="AOW517" s="336"/>
      <c r="AOX517" s="336"/>
      <c r="AOY517" s="336"/>
      <c r="AOZ517" s="336"/>
      <c r="APA517" s="336"/>
      <c r="APB517" s="336"/>
      <c r="APC517" s="336"/>
      <c r="APD517" s="336"/>
      <c r="APE517" s="336"/>
      <c r="APF517" s="336"/>
      <c r="APG517" s="336"/>
      <c r="APH517" s="336"/>
      <c r="API517" s="336"/>
      <c r="APJ517" s="336"/>
      <c r="APK517" s="336"/>
      <c r="APL517" s="336"/>
      <c r="APM517" s="336"/>
      <c r="APN517" s="336"/>
      <c r="APO517" s="336"/>
      <c r="APP517" s="336"/>
      <c r="APQ517" s="336"/>
      <c r="APR517" s="336"/>
      <c r="APS517" s="336"/>
      <c r="APT517" s="336"/>
      <c r="APU517" s="336"/>
      <c r="APV517" s="336"/>
      <c r="APW517" s="336"/>
      <c r="APX517" s="336"/>
      <c r="APY517" s="336"/>
      <c r="APZ517" s="336"/>
      <c r="AQA517" s="336"/>
      <c r="AQB517" s="336"/>
      <c r="AQC517" s="336"/>
      <c r="AQD517" s="336"/>
      <c r="AQE517" s="336"/>
      <c r="AQF517" s="336"/>
      <c r="AQG517" s="336"/>
      <c r="AQH517" s="336"/>
      <c r="AQI517" s="336"/>
      <c r="AQJ517" s="336"/>
      <c r="AQK517" s="336"/>
      <c r="AQL517" s="336"/>
      <c r="AQM517" s="336"/>
      <c r="AQN517" s="336"/>
      <c r="AQO517" s="336"/>
      <c r="AQP517" s="336"/>
      <c r="AQQ517" s="336"/>
      <c r="AQR517" s="336"/>
      <c r="AQS517" s="336"/>
      <c r="AQT517" s="336"/>
      <c r="AQU517" s="336"/>
      <c r="AQV517" s="336"/>
      <c r="AQW517" s="336"/>
      <c r="AQX517" s="336"/>
      <c r="AQY517" s="336"/>
      <c r="AQZ517" s="336"/>
      <c r="ARA517" s="336"/>
      <c r="ARB517" s="336"/>
      <c r="ARC517" s="336"/>
      <c r="ARD517" s="336"/>
      <c r="ARE517" s="336"/>
      <c r="ARF517" s="336"/>
      <c r="ARG517" s="336"/>
      <c r="ARH517" s="336"/>
      <c r="ARI517" s="336"/>
      <c r="ARJ517" s="336"/>
      <c r="ARK517" s="336"/>
      <c r="ARL517" s="336"/>
      <c r="ARM517" s="336"/>
      <c r="ARN517" s="336"/>
      <c r="ARO517" s="336"/>
      <c r="ARP517" s="336"/>
      <c r="ARQ517" s="336"/>
      <c r="ARR517" s="336"/>
      <c r="ARS517" s="336"/>
      <c r="ART517" s="336"/>
      <c r="ARU517" s="336"/>
      <c r="ARV517" s="336"/>
      <c r="ARW517" s="336"/>
      <c r="ARX517" s="336"/>
      <c r="ARY517" s="336"/>
      <c r="ARZ517" s="336"/>
      <c r="ASA517" s="336"/>
      <c r="ASB517" s="336"/>
      <c r="ASC517" s="336"/>
      <c r="ASD517" s="336"/>
      <c r="ASE517" s="336"/>
      <c r="ASF517" s="336"/>
      <c r="ASG517" s="336"/>
      <c r="ASH517" s="336"/>
      <c r="ASI517" s="336"/>
      <c r="ASJ517" s="336"/>
      <c r="ASK517" s="336"/>
      <c r="ASL517" s="336"/>
      <c r="ASM517" s="336"/>
      <c r="ASN517" s="336"/>
      <c r="ASO517" s="336"/>
      <c r="ASP517" s="336"/>
      <c r="ASQ517" s="336"/>
      <c r="ASR517" s="336"/>
      <c r="ASS517" s="336"/>
      <c r="AST517" s="336"/>
      <c r="ASU517" s="336"/>
      <c r="ASV517" s="336"/>
      <c r="ASW517" s="336"/>
      <c r="ASX517" s="336"/>
      <c r="ASY517" s="336"/>
      <c r="ASZ517" s="336"/>
      <c r="ATA517" s="336"/>
      <c r="ATB517" s="336"/>
      <c r="ATC517" s="336"/>
      <c r="ATD517" s="336"/>
      <c r="ATE517" s="336"/>
      <c r="ATF517" s="336"/>
      <c r="ATG517" s="336"/>
      <c r="ATH517" s="336"/>
      <c r="ATI517" s="336"/>
      <c r="ATJ517" s="336"/>
      <c r="ATK517" s="336"/>
      <c r="ATL517" s="336"/>
      <c r="ATM517" s="336"/>
      <c r="ATN517" s="336"/>
      <c r="ATO517" s="336"/>
      <c r="ATP517" s="336"/>
      <c r="ATQ517" s="336"/>
      <c r="ATR517" s="336"/>
      <c r="ATS517" s="336"/>
      <c r="ATT517" s="336"/>
      <c r="ATU517" s="336"/>
      <c r="ATV517" s="336"/>
      <c r="ATW517" s="336"/>
      <c r="ATX517" s="336"/>
      <c r="ATY517" s="336"/>
      <c r="ATZ517" s="336"/>
      <c r="AUA517" s="336"/>
      <c r="AUB517" s="336"/>
      <c r="AUC517" s="336"/>
      <c r="AUD517" s="336"/>
      <c r="AUE517" s="336"/>
      <c r="AUF517" s="336"/>
      <c r="AUG517" s="336"/>
      <c r="AUH517" s="336"/>
      <c r="AUI517" s="336"/>
      <c r="AUJ517" s="336"/>
      <c r="AUK517" s="336"/>
      <c r="AUL517" s="336"/>
      <c r="AUM517" s="336"/>
      <c r="AUN517" s="336"/>
      <c r="AUO517" s="336"/>
      <c r="AUP517" s="336"/>
      <c r="AUQ517" s="336"/>
      <c r="AUR517" s="336"/>
      <c r="AUS517" s="336"/>
      <c r="AUT517" s="336"/>
      <c r="AUU517" s="336"/>
      <c r="AUV517" s="336"/>
      <c r="AUW517" s="336"/>
      <c r="AUX517" s="336"/>
      <c r="AUY517" s="336"/>
      <c r="AUZ517" s="336"/>
      <c r="AVA517" s="336"/>
      <c r="AVB517" s="336"/>
      <c r="AVC517" s="336"/>
      <c r="AVD517" s="336"/>
      <c r="AVE517" s="336"/>
      <c r="AVF517" s="336"/>
      <c r="AVG517" s="336"/>
      <c r="AVH517" s="336"/>
      <c r="AVI517" s="336"/>
      <c r="AVJ517" s="336"/>
      <c r="AVK517" s="336"/>
      <c r="AVL517" s="336"/>
      <c r="AVM517" s="336"/>
      <c r="AVN517" s="336"/>
      <c r="AVO517" s="336"/>
      <c r="AVP517" s="336"/>
      <c r="AVQ517" s="336"/>
      <c r="AVR517" s="336"/>
      <c r="AVS517" s="336"/>
      <c r="AVT517" s="336"/>
      <c r="AVU517" s="336"/>
      <c r="AVV517" s="336"/>
      <c r="AVW517" s="336"/>
      <c r="AVX517" s="336"/>
      <c r="AVY517" s="336"/>
      <c r="AVZ517" s="336"/>
      <c r="AWA517" s="336"/>
      <c r="AWB517" s="336"/>
      <c r="AWC517" s="336"/>
      <c r="AWD517" s="336"/>
      <c r="AWE517" s="336"/>
      <c r="AWF517" s="336"/>
      <c r="AWG517" s="336"/>
      <c r="AWH517" s="336"/>
      <c r="AWI517" s="336"/>
      <c r="AWJ517" s="336"/>
      <c r="AWK517" s="336"/>
      <c r="AWL517" s="336"/>
      <c r="AWM517" s="336"/>
      <c r="AWN517" s="336"/>
      <c r="AWO517" s="336"/>
      <c r="AWP517" s="336"/>
      <c r="AWQ517" s="336"/>
      <c r="AWR517" s="336"/>
      <c r="AWS517" s="336"/>
      <c r="AWT517" s="336"/>
      <c r="AWU517" s="336"/>
      <c r="AWV517" s="336"/>
      <c r="AWW517" s="336"/>
      <c r="AWX517" s="336"/>
      <c r="AWY517" s="336"/>
      <c r="AWZ517" s="336"/>
      <c r="AXA517" s="336"/>
      <c r="AXB517" s="336"/>
      <c r="AXC517" s="336"/>
      <c r="AXD517" s="336"/>
      <c r="AXE517" s="336"/>
      <c r="AXF517" s="336"/>
      <c r="AXG517" s="336"/>
      <c r="AXH517" s="336"/>
      <c r="AXI517" s="336"/>
      <c r="AXJ517" s="336"/>
      <c r="AXK517" s="336"/>
      <c r="AXL517" s="336"/>
      <c r="AXM517" s="336"/>
      <c r="AXN517" s="336"/>
      <c r="AXO517" s="336"/>
      <c r="AXP517" s="336"/>
      <c r="AXQ517" s="336"/>
      <c r="AXR517" s="336"/>
      <c r="AXS517" s="336"/>
      <c r="AXT517" s="336"/>
      <c r="AXU517" s="336"/>
      <c r="AXV517" s="336"/>
      <c r="AXW517" s="336"/>
      <c r="AXX517" s="336"/>
      <c r="AXY517" s="336"/>
      <c r="AXZ517" s="336"/>
      <c r="AYA517" s="336"/>
      <c r="AYB517" s="336"/>
      <c r="AYC517" s="336"/>
      <c r="AYD517" s="336"/>
      <c r="AYE517" s="336"/>
      <c r="AYF517" s="336"/>
      <c r="AYG517" s="336"/>
      <c r="AYH517" s="336"/>
      <c r="AYI517" s="336"/>
      <c r="AYJ517" s="336"/>
      <c r="AYK517" s="336"/>
      <c r="AYL517" s="336"/>
      <c r="AYM517" s="336"/>
      <c r="AYN517" s="336"/>
      <c r="AYO517" s="336"/>
      <c r="AYP517" s="336"/>
      <c r="AYQ517" s="336"/>
      <c r="AYR517" s="336"/>
      <c r="AYS517" s="336"/>
      <c r="AYT517" s="336"/>
      <c r="AYU517" s="336"/>
      <c r="AYV517" s="336"/>
      <c r="AYW517" s="336"/>
      <c r="AYX517" s="336"/>
      <c r="AYY517" s="336"/>
      <c r="AYZ517" s="336"/>
      <c r="AZA517" s="336"/>
      <c r="AZB517" s="336"/>
      <c r="AZC517" s="336"/>
      <c r="AZD517" s="336"/>
      <c r="AZE517" s="336"/>
      <c r="AZF517" s="336"/>
      <c r="AZG517" s="336"/>
      <c r="AZH517" s="336"/>
      <c r="AZI517" s="336"/>
      <c r="AZJ517" s="336"/>
      <c r="AZK517" s="336"/>
      <c r="AZL517" s="336"/>
      <c r="AZM517" s="336"/>
      <c r="AZN517" s="336"/>
      <c r="AZO517" s="336"/>
      <c r="AZP517" s="336"/>
      <c r="AZQ517" s="336"/>
      <c r="AZR517" s="336"/>
      <c r="AZS517" s="336"/>
      <c r="AZT517" s="336"/>
      <c r="AZU517" s="336"/>
      <c r="AZV517" s="336"/>
      <c r="AZW517" s="336"/>
      <c r="AZX517" s="336"/>
      <c r="AZY517" s="336"/>
      <c r="AZZ517" s="336"/>
      <c r="BAA517" s="336"/>
      <c r="BAB517" s="336"/>
      <c r="BAC517" s="336"/>
      <c r="BAD517" s="336"/>
      <c r="BAE517" s="336"/>
      <c r="BAF517" s="336"/>
      <c r="BAG517" s="336"/>
      <c r="BAH517" s="336"/>
      <c r="BAI517" s="336"/>
      <c r="BAJ517" s="336"/>
      <c r="BAK517" s="336"/>
      <c r="BAL517" s="336"/>
      <c r="BAM517" s="336"/>
      <c r="BAN517" s="336"/>
      <c r="BAO517" s="336"/>
      <c r="BAP517" s="336"/>
      <c r="BAQ517" s="336"/>
      <c r="BAR517" s="336"/>
      <c r="BAS517" s="336"/>
      <c r="BAT517" s="336"/>
      <c r="BAU517" s="336"/>
      <c r="BAV517" s="336"/>
      <c r="BAW517" s="336"/>
      <c r="BAX517" s="336"/>
      <c r="BAY517" s="336"/>
      <c r="BAZ517" s="336"/>
      <c r="BBA517" s="336"/>
      <c r="BBB517" s="336"/>
      <c r="BBC517" s="336"/>
      <c r="BBD517" s="336"/>
      <c r="BBE517" s="336"/>
      <c r="BBF517" s="336"/>
      <c r="BBG517" s="336"/>
      <c r="BBH517" s="336"/>
      <c r="BBI517" s="336"/>
      <c r="BBJ517" s="336"/>
      <c r="BBK517" s="336"/>
      <c r="BBL517" s="336"/>
      <c r="BBM517" s="336"/>
      <c r="BBN517" s="336"/>
      <c r="BBO517" s="336"/>
      <c r="BBP517" s="336"/>
      <c r="BBQ517" s="336"/>
      <c r="BBR517" s="336"/>
      <c r="BBS517" s="336"/>
      <c r="BBT517" s="336"/>
      <c r="BBU517" s="336"/>
      <c r="BBV517" s="336"/>
      <c r="BBW517" s="336"/>
      <c r="BBX517" s="336"/>
      <c r="BBY517" s="336"/>
      <c r="BBZ517" s="336"/>
      <c r="BCA517" s="336"/>
      <c r="BCB517" s="336"/>
      <c r="BCC517" s="336"/>
      <c r="BCD517" s="336"/>
      <c r="BCE517" s="336"/>
      <c r="BCF517" s="336"/>
      <c r="BCG517" s="336"/>
      <c r="BCH517" s="336"/>
      <c r="BCI517" s="336"/>
      <c r="BCJ517" s="336"/>
      <c r="BCK517" s="336"/>
      <c r="BCL517" s="336"/>
      <c r="BCM517" s="336"/>
      <c r="BCN517" s="336"/>
      <c r="BCO517" s="336"/>
      <c r="BCP517" s="336"/>
      <c r="BCQ517" s="336"/>
      <c r="BCR517" s="336"/>
      <c r="BCS517" s="336"/>
      <c r="BCT517" s="336"/>
      <c r="BCU517" s="336"/>
      <c r="BCV517" s="336"/>
      <c r="BCW517" s="336"/>
      <c r="BCX517" s="336"/>
      <c r="BCY517" s="336"/>
      <c r="BCZ517" s="336"/>
      <c r="BDA517" s="336"/>
      <c r="BDB517" s="336"/>
      <c r="BDC517" s="336"/>
      <c r="BDD517" s="336"/>
      <c r="BDE517" s="336"/>
      <c r="BDF517" s="336"/>
      <c r="BDG517" s="336"/>
      <c r="BDH517" s="336"/>
      <c r="BDI517" s="336"/>
      <c r="BDJ517" s="336"/>
      <c r="BDK517" s="336"/>
      <c r="BDL517" s="336"/>
      <c r="BDM517" s="336"/>
      <c r="BDN517" s="336"/>
      <c r="BDO517" s="336"/>
      <c r="BDP517" s="336"/>
      <c r="BDQ517" s="336"/>
      <c r="BDR517" s="336"/>
      <c r="BDS517" s="336"/>
      <c r="BDT517" s="336"/>
      <c r="BDU517" s="336"/>
      <c r="BDV517" s="336"/>
      <c r="BDW517" s="336"/>
      <c r="BDX517" s="336"/>
      <c r="BDY517" s="336"/>
      <c r="BDZ517" s="336"/>
      <c r="BEA517" s="336"/>
      <c r="BEB517" s="336"/>
      <c r="BEC517" s="336"/>
      <c r="BED517" s="336"/>
      <c r="BEE517" s="336"/>
      <c r="BEF517" s="336"/>
      <c r="BEG517" s="336"/>
      <c r="BEH517" s="336"/>
      <c r="BEI517" s="336"/>
      <c r="BEJ517" s="336"/>
      <c r="BEK517" s="336"/>
      <c r="BEL517" s="336"/>
      <c r="BEM517" s="336"/>
      <c r="BEN517" s="336"/>
      <c r="BEO517" s="336"/>
      <c r="BEP517" s="336"/>
      <c r="BEQ517" s="336"/>
      <c r="BER517" s="336"/>
      <c r="BES517" s="336"/>
      <c r="BET517" s="336"/>
      <c r="BEU517" s="336"/>
      <c r="BEV517" s="336"/>
      <c r="BEW517" s="336"/>
      <c r="BEX517" s="336"/>
      <c r="BEY517" s="336"/>
      <c r="BEZ517" s="336"/>
      <c r="BFA517" s="336"/>
      <c r="BFB517" s="336"/>
      <c r="BFC517" s="336"/>
      <c r="BFD517" s="336"/>
      <c r="BFE517" s="336"/>
      <c r="BFF517" s="336"/>
      <c r="BFG517" s="336"/>
      <c r="BFH517" s="336"/>
      <c r="BFI517" s="336"/>
      <c r="BFJ517" s="336"/>
      <c r="BFK517" s="336"/>
      <c r="BFL517" s="336"/>
      <c r="BFM517" s="336"/>
      <c r="BFN517" s="336"/>
      <c r="BFO517" s="336"/>
      <c r="BFP517" s="336"/>
      <c r="BFQ517" s="336"/>
      <c r="BFR517" s="336"/>
      <c r="BFS517" s="336"/>
      <c r="BFT517" s="336"/>
      <c r="BFU517" s="336"/>
      <c r="BFV517" s="336"/>
      <c r="BFW517" s="336"/>
      <c r="BFX517" s="336"/>
      <c r="BFY517" s="336"/>
      <c r="BFZ517" s="336"/>
      <c r="BGA517" s="336"/>
      <c r="BGB517" s="336"/>
      <c r="BGC517" s="336"/>
      <c r="BGD517" s="336"/>
      <c r="BGE517" s="336"/>
      <c r="BGF517" s="336"/>
      <c r="BGG517" s="336"/>
      <c r="BGH517" s="336"/>
      <c r="BGI517" s="336"/>
      <c r="BGJ517" s="336"/>
      <c r="BGK517" s="336"/>
      <c r="BGL517" s="336"/>
      <c r="BGM517" s="336"/>
      <c r="BGN517" s="336"/>
      <c r="BGO517" s="336"/>
      <c r="BGP517" s="336"/>
      <c r="BGQ517" s="336"/>
      <c r="BGR517" s="336"/>
      <c r="BGS517" s="336"/>
      <c r="BGT517" s="336"/>
      <c r="BGU517" s="336"/>
      <c r="BGV517" s="336"/>
      <c r="BGW517" s="336"/>
      <c r="BGX517" s="336"/>
      <c r="BGY517" s="336"/>
      <c r="BGZ517" s="336"/>
      <c r="BHA517" s="336"/>
      <c r="BHB517" s="336"/>
      <c r="BHC517" s="336"/>
      <c r="BHD517" s="336"/>
      <c r="BHE517" s="336"/>
      <c r="BHF517" s="336"/>
      <c r="BHG517" s="336"/>
      <c r="BHH517" s="336"/>
      <c r="BHI517" s="336"/>
      <c r="BHJ517" s="336"/>
      <c r="BHK517" s="336"/>
      <c r="BHL517" s="336"/>
      <c r="BHM517" s="336"/>
      <c r="BHN517" s="336"/>
      <c r="BHO517" s="336"/>
      <c r="BHP517" s="336"/>
      <c r="BHQ517" s="336"/>
      <c r="BHR517" s="336"/>
      <c r="BHS517" s="336"/>
      <c r="BHT517" s="336"/>
      <c r="BHU517" s="336"/>
      <c r="BHV517" s="336"/>
      <c r="BHW517" s="336"/>
      <c r="BHX517" s="336"/>
      <c r="BHY517" s="336"/>
      <c r="BHZ517" s="336"/>
      <c r="BIA517" s="336"/>
      <c r="BIB517" s="336"/>
      <c r="BIC517" s="336"/>
      <c r="BID517" s="336"/>
      <c r="BIE517" s="336"/>
      <c r="BIF517" s="336"/>
      <c r="BIG517" s="336"/>
      <c r="BIH517" s="336"/>
      <c r="BII517" s="336"/>
      <c r="BIJ517" s="336"/>
      <c r="BIK517" s="336"/>
      <c r="BIL517" s="336"/>
      <c r="BIM517" s="336"/>
      <c r="BIN517" s="336"/>
      <c r="BIO517" s="336"/>
      <c r="BIP517" s="336"/>
      <c r="BIQ517" s="336"/>
      <c r="BIR517" s="336"/>
      <c r="BIS517" s="336"/>
      <c r="BIT517" s="336"/>
      <c r="BIU517" s="336"/>
      <c r="BIV517" s="336"/>
      <c r="BIW517" s="336"/>
      <c r="BIX517" s="336"/>
      <c r="BIY517" s="336"/>
      <c r="BIZ517" s="336"/>
      <c r="BJA517" s="336"/>
      <c r="BJB517" s="336"/>
      <c r="BJC517" s="336"/>
      <c r="BJD517" s="336"/>
      <c r="BJE517" s="336"/>
      <c r="BJF517" s="336"/>
      <c r="BJG517" s="336"/>
      <c r="BJH517" s="336"/>
      <c r="BJI517" s="336"/>
      <c r="BJJ517" s="336"/>
      <c r="BJK517" s="336"/>
      <c r="BJL517" s="336"/>
      <c r="BJM517" s="336"/>
      <c r="BJN517" s="336"/>
      <c r="BJO517" s="336"/>
      <c r="BJP517" s="336"/>
      <c r="BJQ517" s="336"/>
      <c r="BJR517" s="336"/>
      <c r="BJS517" s="336"/>
      <c r="BJT517" s="336"/>
      <c r="BJU517" s="336"/>
      <c r="BJV517" s="336"/>
      <c r="BJW517" s="336"/>
      <c r="BJX517" s="336"/>
      <c r="BJY517" s="336"/>
      <c r="BJZ517" s="336"/>
      <c r="BKA517" s="336"/>
      <c r="BKB517" s="336"/>
      <c r="BKC517" s="336"/>
      <c r="BKD517" s="336"/>
      <c r="BKE517" s="336"/>
      <c r="BKF517" s="336"/>
      <c r="BKG517" s="336"/>
      <c r="BKH517" s="336"/>
      <c r="BKI517" s="336"/>
      <c r="BKJ517" s="336"/>
      <c r="BKK517" s="336"/>
      <c r="BKL517" s="336"/>
      <c r="BKM517" s="336"/>
      <c r="BKN517" s="336"/>
      <c r="BKO517" s="336"/>
      <c r="BKP517" s="336"/>
      <c r="BKQ517" s="336"/>
      <c r="BKR517" s="336"/>
      <c r="BKS517" s="336"/>
      <c r="BKT517" s="336"/>
      <c r="BKU517" s="336"/>
      <c r="BKV517" s="336"/>
      <c r="BKW517" s="336"/>
      <c r="BKX517" s="336"/>
      <c r="BKY517" s="336"/>
      <c r="BKZ517" s="336"/>
      <c r="BLA517" s="336"/>
      <c r="BLB517" s="336"/>
      <c r="BLC517" s="336"/>
      <c r="BLD517" s="336"/>
      <c r="BLE517" s="336"/>
      <c r="BLF517" s="336"/>
      <c r="BLG517" s="336"/>
      <c r="BLH517" s="336"/>
      <c r="BLI517" s="336"/>
      <c r="BLJ517" s="336"/>
      <c r="BLK517" s="336"/>
      <c r="BLL517" s="336"/>
      <c r="BLM517" s="336"/>
      <c r="BLN517" s="336"/>
      <c r="BLO517" s="336"/>
      <c r="BLP517" s="336"/>
      <c r="BLQ517" s="336"/>
      <c r="BLR517" s="336"/>
      <c r="BLS517" s="336"/>
      <c r="BLT517" s="336"/>
      <c r="BLU517" s="336"/>
      <c r="BLV517" s="336"/>
      <c r="BLW517" s="336"/>
      <c r="BLX517" s="336"/>
      <c r="BLY517" s="336"/>
      <c r="BLZ517" s="336"/>
      <c r="BMA517" s="336"/>
      <c r="BMB517" s="336"/>
      <c r="BMC517" s="336"/>
      <c r="BMD517" s="336"/>
      <c r="BME517" s="336"/>
      <c r="BMF517" s="336"/>
      <c r="BMG517" s="336"/>
      <c r="BMH517" s="336"/>
      <c r="BMI517" s="336"/>
      <c r="BMJ517" s="336"/>
      <c r="BMK517" s="336"/>
      <c r="BML517" s="336"/>
      <c r="BMM517" s="336"/>
      <c r="BMN517" s="336"/>
      <c r="BMO517" s="336"/>
      <c r="BMP517" s="336"/>
      <c r="BMQ517" s="336"/>
      <c r="BMR517" s="336"/>
      <c r="BMS517" s="336"/>
      <c r="BMT517" s="336"/>
      <c r="BMU517" s="336"/>
      <c r="BMV517" s="336"/>
      <c r="BMW517" s="336"/>
      <c r="BMX517" s="336"/>
      <c r="BMY517" s="336"/>
      <c r="BMZ517" s="336"/>
      <c r="BNA517" s="336"/>
      <c r="BNB517" s="336"/>
      <c r="BNC517" s="336"/>
      <c r="BND517" s="336"/>
      <c r="BNE517" s="336"/>
      <c r="BNF517" s="336"/>
      <c r="BNG517" s="336"/>
      <c r="BNH517" s="336"/>
      <c r="BNI517" s="336"/>
      <c r="BNJ517" s="336"/>
      <c r="BNK517" s="336"/>
      <c r="BNL517" s="336"/>
      <c r="BNM517" s="336"/>
      <c r="BNN517" s="336"/>
      <c r="BNO517" s="336"/>
      <c r="BNP517" s="336"/>
      <c r="BNQ517" s="336"/>
      <c r="BNR517" s="336"/>
      <c r="BNS517" s="336"/>
      <c r="BNT517" s="336"/>
      <c r="BNU517" s="336"/>
      <c r="BNV517" s="336"/>
      <c r="BNW517" s="336"/>
      <c r="BNX517" s="336"/>
      <c r="BNY517" s="336"/>
      <c r="BNZ517" s="336"/>
      <c r="BOA517" s="336"/>
      <c r="BOB517" s="336"/>
      <c r="BOC517" s="336"/>
      <c r="BOD517" s="336"/>
      <c r="BOE517" s="336"/>
      <c r="BOF517" s="336"/>
      <c r="BOG517" s="336"/>
      <c r="BOH517" s="336"/>
      <c r="BOI517" s="336"/>
      <c r="BOJ517" s="336"/>
      <c r="BOK517" s="336"/>
      <c r="BOL517" s="336"/>
      <c r="BOM517" s="336"/>
      <c r="BON517" s="336"/>
      <c r="BOO517" s="336"/>
      <c r="BOP517" s="336"/>
      <c r="BOQ517" s="336"/>
      <c r="BOR517" s="336"/>
      <c r="BOS517" s="336"/>
      <c r="BOT517" s="336"/>
      <c r="BOU517" s="336"/>
      <c r="BOV517" s="336"/>
      <c r="BOW517" s="336"/>
      <c r="BOX517" s="336"/>
      <c r="BOY517" s="336"/>
      <c r="BOZ517" s="336"/>
      <c r="BPA517" s="336"/>
      <c r="BPB517" s="336"/>
      <c r="BPC517" s="336"/>
      <c r="BPD517" s="336"/>
      <c r="BPE517" s="336"/>
      <c r="BPF517" s="336"/>
      <c r="BPG517" s="336"/>
      <c r="BPH517" s="336"/>
      <c r="BPI517" s="336"/>
      <c r="BPJ517" s="336"/>
      <c r="BPK517" s="336"/>
      <c r="BPL517" s="336"/>
      <c r="BPM517" s="336"/>
      <c r="BPN517" s="336"/>
      <c r="BPO517" s="336"/>
      <c r="BPP517" s="336"/>
      <c r="BPQ517" s="336"/>
      <c r="BPR517" s="336"/>
      <c r="BPS517" s="336"/>
      <c r="BPT517" s="336"/>
      <c r="BPU517" s="336"/>
      <c r="BPV517" s="336"/>
      <c r="BPW517" s="336"/>
      <c r="BPX517" s="336"/>
      <c r="BPY517" s="336"/>
      <c r="BPZ517" s="336"/>
      <c r="BQA517" s="336"/>
      <c r="BQB517" s="336"/>
      <c r="BQC517" s="336"/>
      <c r="BQD517" s="336"/>
      <c r="BQE517" s="336"/>
      <c r="BQF517" s="336"/>
      <c r="BQG517" s="336"/>
      <c r="BQH517" s="336"/>
      <c r="BQI517" s="336"/>
      <c r="BQJ517" s="336"/>
      <c r="BQK517" s="336"/>
      <c r="BQL517" s="336"/>
      <c r="BQM517" s="336"/>
      <c r="BQN517" s="336"/>
      <c r="BQO517" s="336"/>
      <c r="BQP517" s="336"/>
      <c r="BQQ517" s="336"/>
      <c r="BQR517" s="336"/>
      <c r="BQS517" s="336"/>
      <c r="BQT517" s="336"/>
      <c r="BQU517" s="336"/>
      <c r="BQV517" s="336"/>
      <c r="BQW517" s="336"/>
      <c r="BQX517" s="336"/>
      <c r="BQY517" s="336"/>
      <c r="BQZ517" s="336"/>
      <c r="BRA517" s="336"/>
      <c r="BRB517" s="336"/>
      <c r="BRC517" s="336"/>
      <c r="BRD517" s="336"/>
      <c r="BRE517" s="336"/>
      <c r="BRF517" s="336"/>
      <c r="BRG517" s="336"/>
      <c r="BRH517" s="336"/>
      <c r="BRI517" s="336"/>
      <c r="BRJ517" s="336"/>
      <c r="BRK517" s="336"/>
      <c r="BRL517" s="336"/>
      <c r="BRM517" s="336"/>
      <c r="BRN517" s="336"/>
      <c r="BRO517" s="336"/>
      <c r="BRP517" s="336"/>
      <c r="BRQ517" s="336"/>
      <c r="BRR517" s="336"/>
      <c r="BRS517" s="336"/>
      <c r="BRT517" s="336"/>
      <c r="BRU517" s="336"/>
      <c r="BRV517" s="336"/>
      <c r="BRW517" s="336"/>
      <c r="BRX517" s="336"/>
      <c r="BRY517" s="336"/>
      <c r="BRZ517" s="336"/>
      <c r="BSA517" s="336"/>
      <c r="BSB517" s="336"/>
      <c r="BSC517" s="336"/>
      <c r="BSD517" s="336"/>
      <c r="BSE517" s="336"/>
      <c r="BSF517" s="336"/>
      <c r="BSG517" s="336"/>
      <c r="BSH517" s="336"/>
      <c r="BSI517" s="336"/>
      <c r="BSJ517" s="336"/>
      <c r="BSK517" s="336"/>
      <c r="BSL517" s="336"/>
      <c r="BSM517" s="336"/>
      <c r="BSN517" s="336"/>
      <c r="BSO517" s="336"/>
      <c r="BSP517" s="336"/>
      <c r="BSQ517" s="336"/>
      <c r="BSR517" s="336"/>
      <c r="BSS517" s="336"/>
      <c r="BST517" s="336"/>
      <c r="BSU517" s="336"/>
      <c r="BSV517" s="336"/>
      <c r="BSW517" s="336"/>
      <c r="BSX517" s="336"/>
      <c r="BSY517" s="336"/>
      <c r="BSZ517" s="336"/>
      <c r="BTA517" s="336"/>
      <c r="BTB517" s="336"/>
      <c r="BTC517" s="336"/>
      <c r="BTD517" s="336"/>
      <c r="BTE517" s="336"/>
      <c r="BTF517" s="336"/>
      <c r="BTG517" s="336"/>
      <c r="BTH517" s="336"/>
      <c r="BTI517" s="336"/>
      <c r="BTJ517" s="336"/>
      <c r="BTK517" s="336"/>
      <c r="BTL517" s="336"/>
      <c r="BTM517" s="336"/>
      <c r="BTN517" s="336"/>
      <c r="BTO517" s="336"/>
      <c r="BTP517" s="336"/>
      <c r="BTQ517" s="336"/>
      <c r="BTR517" s="336"/>
      <c r="BTS517" s="336"/>
      <c r="BTT517" s="336"/>
      <c r="BTU517" s="336"/>
      <c r="BTV517" s="336"/>
      <c r="BTW517" s="336"/>
      <c r="BTX517" s="336"/>
      <c r="BTY517" s="336"/>
      <c r="BTZ517" s="336"/>
      <c r="BUA517" s="336"/>
      <c r="BUB517" s="336"/>
      <c r="BUC517" s="336"/>
      <c r="BUD517" s="336"/>
      <c r="BUE517" s="336"/>
      <c r="BUF517" s="336"/>
      <c r="BUG517" s="336"/>
      <c r="BUH517" s="336"/>
      <c r="BUI517" s="336"/>
      <c r="BUJ517" s="336"/>
      <c r="BUK517" s="336"/>
      <c r="BUL517" s="336"/>
      <c r="BUM517" s="336"/>
      <c r="BUN517" s="336"/>
      <c r="BUO517" s="336"/>
      <c r="BUP517" s="336"/>
      <c r="BUQ517" s="336"/>
      <c r="BUR517" s="336"/>
      <c r="BUS517" s="336"/>
      <c r="BUT517" s="336"/>
      <c r="BUU517" s="336"/>
      <c r="BUV517" s="336"/>
      <c r="BUW517" s="336"/>
      <c r="BUX517" s="336"/>
      <c r="BUY517" s="336"/>
      <c r="BUZ517" s="336"/>
      <c r="BVA517" s="336"/>
      <c r="BVB517" s="336"/>
      <c r="BVC517" s="336"/>
      <c r="BVD517" s="336"/>
      <c r="BVE517" s="336"/>
      <c r="BVF517" s="336"/>
      <c r="BVG517" s="336"/>
      <c r="BVH517" s="336"/>
      <c r="BVI517" s="336"/>
      <c r="BVJ517" s="336"/>
      <c r="BVK517" s="336"/>
      <c r="BVL517" s="336"/>
      <c r="BVM517" s="336"/>
      <c r="BVN517" s="336"/>
      <c r="BVO517" s="336"/>
      <c r="BVP517" s="336"/>
      <c r="BVQ517" s="336"/>
      <c r="BVR517" s="336"/>
      <c r="BVS517" s="336"/>
      <c r="BVT517" s="336"/>
      <c r="BVU517" s="336"/>
      <c r="BVV517" s="336"/>
      <c r="BVW517" s="336"/>
      <c r="BVX517" s="336"/>
      <c r="BVY517" s="336"/>
      <c r="BVZ517" s="336"/>
      <c r="BWA517" s="336"/>
      <c r="BWB517" s="336"/>
      <c r="BWC517" s="336"/>
      <c r="BWD517" s="336"/>
      <c r="BWE517" s="336"/>
      <c r="BWF517" s="336"/>
      <c r="BWG517" s="336"/>
      <c r="BWH517" s="336"/>
      <c r="BWI517" s="336"/>
      <c r="BWJ517" s="336"/>
      <c r="BWK517" s="336"/>
      <c r="BWL517" s="336"/>
      <c r="BWM517" s="336"/>
      <c r="BWN517" s="336"/>
      <c r="BWO517" s="336"/>
      <c r="BWP517" s="336"/>
      <c r="BWQ517" s="336"/>
      <c r="BWR517" s="336"/>
      <c r="BWS517" s="336"/>
      <c r="BWT517" s="336"/>
      <c r="BWU517" s="336"/>
      <c r="BWV517" s="336"/>
      <c r="BWW517" s="336"/>
      <c r="BWX517" s="336"/>
      <c r="BWY517" s="336"/>
      <c r="BWZ517" s="336"/>
      <c r="BXA517" s="336"/>
      <c r="BXB517" s="336"/>
      <c r="BXC517" s="336"/>
      <c r="BXD517" s="336"/>
      <c r="BXE517" s="336"/>
      <c r="BXF517" s="336"/>
      <c r="BXG517" s="336"/>
      <c r="BXH517" s="336"/>
      <c r="BXI517" s="336"/>
      <c r="BXJ517" s="336"/>
      <c r="BXK517" s="336"/>
      <c r="BXL517" s="336"/>
      <c r="BXM517" s="336"/>
      <c r="BXN517" s="336"/>
      <c r="BXO517" s="336"/>
      <c r="BXP517" s="336"/>
      <c r="BXQ517" s="336"/>
      <c r="BXR517" s="336"/>
      <c r="BXS517" s="336"/>
      <c r="BXT517" s="336"/>
      <c r="BXU517" s="336"/>
      <c r="BXV517" s="336"/>
      <c r="BXW517" s="336"/>
      <c r="BXX517" s="336"/>
      <c r="BXY517" s="336"/>
      <c r="BXZ517" s="336"/>
      <c r="BYA517" s="336"/>
      <c r="BYB517" s="336"/>
      <c r="BYC517" s="336"/>
      <c r="BYD517" s="336"/>
      <c r="BYE517" s="336"/>
      <c r="BYF517" s="336"/>
      <c r="BYG517" s="336"/>
      <c r="BYH517" s="336"/>
      <c r="BYI517" s="336"/>
      <c r="BYJ517" s="336"/>
      <c r="BYK517" s="336"/>
      <c r="BYL517" s="336"/>
      <c r="BYM517" s="336"/>
      <c r="BYN517" s="336"/>
      <c r="BYO517" s="336"/>
      <c r="BYP517" s="336"/>
      <c r="BYQ517" s="336"/>
      <c r="BYR517" s="336"/>
      <c r="BYS517" s="336"/>
      <c r="BYT517" s="336"/>
      <c r="BYU517" s="336"/>
      <c r="BYV517" s="336"/>
      <c r="BYW517" s="336"/>
      <c r="BYX517" s="336"/>
      <c r="BYY517" s="336"/>
      <c r="BYZ517" s="336"/>
      <c r="BZA517" s="336"/>
      <c r="BZB517" s="336"/>
      <c r="BZC517" s="336"/>
      <c r="BZD517" s="336"/>
      <c r="BZE517" s="336"/>
      <c r="BZF517" s="336"/>
      <c r="BZG517" s="336"/>
      <c r="BZH517" s="336"/>
      <c r="BZI517" s="336"/>
      <c r="BZJ517" s="336"/>
      <c r="BZK517" s="336"/>
      <c r="BZL517" s="336"/>
      <c r="BZM517" s="336"/>
      <c r="BZN517" s="336"/>
      <c r="BZO517" s="336"/>
      <c r="BZP517" s="336"/>
      <c r="BZQ517" s="336"/>
      <c r="BZR517" s="336"/>
      <c r="BZS517" s="336"/>
      <c r="BZT517" s="336"/>
      <c r="BZU517" s="336"/>
      <c r="BZV517" s="336"/>
      <c r="BZW517" s="336"/>
      <c r="BZX517" s="336"/>
      <c r="BZY517" s="336"/>
      <c r="BZZ517" s="336"/>
      <c r="CAA517" s="336"/>
      <c r="CAB517" s="336"/>
      <c r="CAC517" s="336"/>
      <c r="CAD517" s="336"/>
      <c r="CAE517" s="336"/>
      <c r="CAF517" s="336"/>
      <c r="CAG517" s="336"/>
      <c r="CAH517" s="336"/>
      <c r="CAI517" s="336"/>
      <c r="CAJ517" s="336"/>
      <c r="CAK517" s="336"/>
      <c r="CAL517" s="336"/>
      <c r="CAM517" s="336"/>
      <c r="CAN517" s="336"/>
      <c r="CAO517" s="336"/>
      <c r="CAP517" s="336"/>
      <c r="CAQ517" s="336"/>
      <c r="CAR517" s="336"/>
      <c r="CAS517" s="336"/>
      <c r="CAT517" s="336"/>
      <c r="CAU517" s="336"/>
      <c r="CAV517" s="336"/>
      <c r="CAW517" s="336"/>
      <c r="CAX517" s="336"/>
      <c r="CAY517" s="336"/>
      <c r="CAZ517" s="336"/>
      <c r="CBA517" s="336"/>
      <c r="CBB517" s="336"/>
      <c r="CBC517" s="336"/>
      <c r="CBD517" s="336"/>
      <c r="CBE517" s="336"/>
      <c r="CBF517" s="336"/>
      <c r="CBG517" s="336"/>
      <c r="CBH517" s="336"/>
      <c r="CBI517" s="336"/>
      <c r="CBJ517" s="336"/>
      <c r="CBK517" s="336"/>
      <c r="CBL517" s="336"/>
      <c r="CBM517" s="336"/>
      <c r="CBN517" s="336"/>
      <c r="CBO517" s="336"/>
      <c r="CBP517" s="336"/>
      <c r="CBQ517" s="336"/>
      <c r="CBR517" s="336"/>
      <c r="CBS517" s="336"/>
      <c r="CBT517" s="336"/>
      <c r="CBU517" s="336"/>
      <c r="CBV517" s="336"/>
      <c r="CBW517" s="336"/>
      <c r="CBX517" s="336"/>
      <c r="CBY517" s="336"/>
      <c r="CBZ517" s="336"/>
      <c r="CCA517" s="336"/>
      <c r="CCB517" s="336"/>
      <c r="CCC517" s="336"/>
      <c r="CCD517" s="336"/>
      <c r="CCE517" s="336"/>
      <c r="CCF517" s="336"/>
      <c r="CCG517" s="336"/>
      <c r="CCH517" s="336"/>
      <c r="CCI517" s="336"/>
      <c r="CCJ517" s="336"/>
      <c r="CCK517" s="336"/>
      <c r="CCL517" s="336"/>
      <c r="CCM517" s="336"/>
      <c r="CCN517" s="336"/>
      <c r="CCO517" s="336"/>
      <c r="CCP517" s="336"/>
      <c r="CCQ517" s="336"/>
      <c r="CCR517" s="336"/>
      <c r="CCS517" s="336"/>
      <c r="CCT517" s="336"/>
      <c r="CCU517" s="336"/>
      <c r="CCV517" s="336"/>
      <c r="CCW517" s="336"/>
      <c r="CCX517" s="336"/>
      <c r="CCY517" s="336"/>
      <c r="CCZ517" s="336"/>
      <c r="CDA517" s="336"/>
      <c r="CDB517" s="336"/>
      <c r="CDC517" s="336"/>
      <c r="CDD517" s="336"/>
      <c r="CDE517" s="336"/>
      <c r="CDF517" s="336"/>
      <c r="CDG517" s="336"/>
      <c r="CDH517" s="336"/>
      <c r="CDI517" s="336"/>
      <c r="CDJ517" s="336"/>
      <c r="CDK517" s="336"/>
      <c r="CDL517" s="336"/>
      <c r="CDM517" s="336"/>
      <c r="CDN517" s="336"/>
      <c r="CDO517" s="336"/>
      <c r="CDP517" s="336"/>
      <c r="CDQ517" s="336"/>
      <c r="CDR517" s="336"/>
      <c r="CDS517" s="336"/>
      <c r="CDT517" s="336"/>
      <c r="CDU517" s="336"/>
      <c r="CDV517" s="336"/>
      <c r="CDW517" s="336"/>
      <c r="CDX517" s="336"/>
      <c r="CDY517" s="336"/>
      <c r="CDZ517" s="336"/>
      <c r="CEA517" s="336"/>
      <c r="CEB517" s="336"/>
      <c r="CEC517" s="336"/>
      <c r="CED517" s="336"/>
      <c r="CEE517" s="336"/>
      <c r="CEF517" s="336"/>
      <c r="CEG517" s="336"/>
      <c r="CEH517" s="336"/>
      <c r="CEI517" s="336"/>
      <c r="CEJ517" s="336"/>
      <c r="CEK517" s="336"/>
      <c r="CEL517" s="336"/>
      <c r="CEM517" s="336"/>
      <c r="CEN517" s="336"/>
      <c r="CEO517" s="336"/>
      <c r="CEP517" s="336"/>
      <c r="CEQ517" s="336"/>
      <c r="CER517" s="336"/>
      <c r="CES517" s="336"/>
      <c r="CET517" s="336"/>
      <c r="CEU517" s="336"/>
      <c r="CEV517" s="336"/>
      <c r="CEW517" s="336"/>
      <c r="CEX517" s="336"/>
      <c r="CEY517" s="336"/>
      <c r="CEZ517" s="336"/>
      <c r="CFA517" s="336"/>
      <c r="CFB517" s="336"/>
      <c r="CFC517" s="336"/>
      <c r="CFD517" s="336"/>
      <c r="CFE517" s="336"/>
      <c r="CFF517" s="336"/>
      <c r="CFG517" s="336"/>
      <c r="CFH517" s="336"/>
      <c r="CFI517" s="336"/>
      <c r="CFJ517" s="336"/>
      <c r="CFK517" s="336"/>
      <c r="CFL517" s="336"/>
      <c r="CFM517" s="336"/>
      <c r="CFN517" s="336"/>
      <c r="CFO517" s="336"/>
      <c r="CFP517" s="336"/>
      <c r="CFQ517" s="336"/>
      <c r="CFR517" s="336"/>
      <c r="CFS517" s="336"/>
      <c r="CFT517" s="336"/>
      <c r="CFU517" s="336"/>
      <c r="CFV517" s="336"/>
      <c r="CFW517" s="336"/>
      <c r="CFX517" s="336"/>
      <c r="CFY517" s="336"/>
      <c r="CFZ517" s="336"/>
      <c r="CGA517" s="336"/>
      <c r="CGB517" s="336"/>
      <c r="CGC517" s="336"/>
      <c r="CGD517" s="336"/>
      <c r="CGE517" s="336"/>
      <c r="CGF517" s="336"/>
      <c r="CGG517" s="336"/>
      <c r="CGH517" s="336"/>
      <c r="CGI517" s="336"/>
      <c r="CGJ517" s="336"/>
      <c r="CGK517" s="336"/>
      <c r="CGL517" s="336"/>
      <c r="CGM517" s="336"/>
      <c r="CGN517" s="336"/>
      <c r="CGO517" s="336"/>
      <c r="CGP517" s="336"/>
      <c r="CGQ517" s="336"/>
      <c r="CGR517" s="336"/>
      <c r="CGS517" s="336"/>
      <c r="CGT517" s="336"/>
      <c r="CGU517" s="336"/>
      <c r="CGV517" s="336"/>
      <c r="CGW517" s="336"/>
      <c r="CGX517" s="336"/>
      <c r="CGY517" s="336"/>
      <c r="CGZ517" s="336"/>
      <c r="CHA517" s="336"/>
      <c r="CHB517" s="336"/>
      <c r="CHC517" s="336"/>
      <c r="CHD517" s="336"/>
      <c r="CHE517" s="336"/>
      <c r="CHF517" s="336"/>
      <c r="CHG517" s="336"/>
      <c r="CHH517" s="336"/>
      <c r="CHI517" s="336"/>
      <c r="CHJ517" s="336"/>
      <c r="CHK517" s="336"/>
      <c r="CHL517" s="336"/>
      <c r="CHM517" s="336"/>
      <c r="CHN517" s="336"/>
      <c r="CHO517" s="336"/>
      <c r="CHP517" s="336"/>
      <c r="CHQ517" s="336"/>
      <c r="CHR517" s="336"/>
      <c r="CHS517" s="336"/>
      <c r="CHT517" s="336"/>
      <c r="CHU517" s="336"/>
      <c r="CHV517" s="336"/>
      <c r="CHW517" s="336"/>
      <c r="CHX517" s="336"/>
      <c r="CHY517" s="336"/>
      <c r="CHZ517" s="336"/>
      <c r="CIA517" s="336"/>
      <c r="CIB517" s="336"/>
      <c r="CIC517" s="336"/>
      <c r="CID517" s="336"/>
      <c r="CIE517" s="336"/>
      <c r="CIF517" s="336"/>
      <c r="CIG517" s="336"/>
      <c r="CIH517" s="336"/>
      <c r="CII517" s="336"/>
      <c r="CIJ517" s="336"/>
      <c r="CIK517" s="336"/>
      <c r="CIL517" s="336"/>
      <c r="CIM517" s="336"/>
      <c r="CIN517" s="336"/>
      <c r="CIO517" s="336"/>
      <c r="CIP517" s="336"/>
      <c r="CIQ517" s="336"/>
      <c r="CIR517" s="336"/>
      <c r="CIS517" s="336"/>
      <c r="CIT517" s="336"/>
      <c r="CIU517" s="336"/>
      <c r="CIV517" s="336"/>
      <c r="CIW517" s="336"/>
      <c r="CIX517" s="336"/>
      <c r="CIY517" s="336"/>
      <c r="CIZ517" s="336"/>
      <c r="CJA517" s="336"/>
      <c r="CJB517" s="336"/>
      <c r="CJC517" s="336"/>
      <c r="CJD517" s="336"/>
      <c r="CJE517" s="336"/>
      <c r="CJF517" s="336"/>
      <c r="CJG517" s="336"/>
      <c r="CJH517" s="336"/>
      <c r="CJI517" s="336"/>
      <c r="CJJ517" s="336"/>
      <c r="CJK517" s="336"/>
      <c r="CJL517" s="336"/>
      <c r="CJM517" s="336"/>
      <c r="CJN517" s="336"/>
      <c r="CJO517" s="336"/>
      <c r="CJP517" s="336"/>
      <c r="CJQ517" s="336"/>
      <c r="CJR517" s="336"/>
      <c r="CJS517" s="336"/>
      <c r="CJT517" s="336"/>
      <c r="CJU517" s="336"/>
      <c r="CJV517" s="336"/>
      <c r="CJW517" s="336"/>
      <c r="CJX517" s="336"/>
      <c r="CJY517" s="336"/>
      <c r="CJZ517" s="336"/>
      <c r="CKA517" s="336"/>
      <c r="CKB517" s="336"/>
      <c r="CKC517" s="336"/>
      <c r="CKD517" s="336"/>
      <c r="CKE517" s="336"/>
      <c r="CKF517" s="336"/>
      <c r="CKG517" s="336"/>
      <c r="CKH517" s="336"/>
      <c r="CKI517" s="336"/>
      <c r="CKJ517" s="336"/>
      <c r="CKK517" s="336"/>
      <c r="CKL517" s="336"/>
      <c r="CKM517" s="336"/>
      <c r="CKN517" s="336"/>
      <c r="CKO517" s="336"/>
      <c r="CKP517" s="336"/>
      <c r="CKQ517" s="336"/>
      <c r="CKR517" s="336"/>
      <c r="CKS517" s="336"/>
      <c r="CKT517" s="336"/>
      <c r="CKU517" s="336"/>
      <c r="CKV517" s="336"/>
      <c r="CKW517" s="336"/>
      <c r="CKX517" s="336"/>
      <c r="CKY517" s="336"/>
      <c r="CKZ517" s="336"/>
      <c r="CLA517" s="336"/>
      <c r="CLB517" s="336"/>
      <c r="CLC517" s="336"/>
      <c r="CLD517" s="336"/>
      <c r="CLE517" s="336"/>
      <c r="CLF517" s="336"/>
      <c r="CLG517" s="336"/>
      <c r="CLH517" s="336"/>
      <c r="CLI517" s="336"/>
      <c r="CLJ517" s="336"/>
      <c r="CLK517" s="336"/>
      <c r="CLL517" s="336"/>
      <c r="CLM517" s="336"/>
      <c r="CLN517" s="336"/>
      <c r="CLO517" s="336"/>
      <c r="CLP517" s="336"/>
      <c r="CLQ517" s="336"/>
      <c r="CLR517" s="336"/>
      <c r="CLS517" s="336"/>
      <c r="CLT517" s="336"/>
      <c r="CLU517" s="336"/>
      <c r="CLV517" s="336"/>
      <c r="CLW517" s="336"/>
      <c r="CLX517" s="336"/>
      <c r="CLY517" s="336"/>
      <c r="CLZ517" s="336"/>
      <c r="CMA517" s="336"/>
      <c r="CMB517" s="336"/>
      <c r="CMC517" s="336"/>
      <c r="CMD517" s="336"/>
      <c r="CME517" s="336"/>
      <c r="CMF517" s="336"/>
      <c r="CMG517" s="336"/>
      <c r="CMH517" s="336"/>
      <c r="CMI517" s="336"/>
      <c r="CMJ517" s="336"/>
      <c r="CMK517" s="336"/>
      <c r="CML517" s="336"/>
      <c r="CMM517" s="336"/>
      <c r="CMN517" s="336"/>
      <c r="CMO517" s="336"/>
      <c r="CMP517" s="336"/>
      <c r="CMQ517" s="336"/>
      <c r="CMR517" s="336"/>
      <c r="CMS517" s="336"/>
      <c r="CMT517" s="336"/>
      <c r="CMU517" s="336"/>
      <c r="CMV517" s="336"/>
      <c r="CMW517" s="336"/>
      <c r="CMX517" s="336"/>
      <c r="CMY517" s="336"/>
      <c r="CMZ517" s="336"/>
      <c r="CNA517" s="336"/>
      <c r="CNB517" s="336"/>
      <c r="CNC517" s="336"/>
      <c r="CND517" s="336"/>
      <c r="CNE517" s="336"/>
      <c r="CNF517" s="336"/>
      <c r="CNG517" s="336"/>
      <c r="CNH517" s="336"/>
      <c r="CNI517" s="336"/>
      <c r="CNJ517" s="336"/>
      <c r="CNK517" s="336"/>
      <c r="CNL517" s="336"/>
      <c r="CNM517" s="336"/>
      <c r="CNN517" s="336"/>
      <c r="CNO517" s="336"/>
      <c r="CNP517" s="336"/>
      <c r="CNQ517" s="336"/>
      <c r="CNR517" s="336"/>
      <c r="CNS517" s="336"/>
      <c r="CNT517" s="336"/>
      <c r="CNU517" s="336"/>
      <c r="CNV517" s="336"/>
      <c r="CNW517" s="336"/>
      <c r="CNX517" s="336"/>
      <c r="CNY517" s="336"/>
      <c r="CNZ517" s="336"/>
      <c r="COA517" s="336"/>
      <c r="COB517" s="336"/>
      <c r="COC517" s="336"/>
      <c r="COD517" s="336"/>
      <c r="COE517" s="336"/>
      <c r="COF517" s="336"/>
      <c r="COG517" s="336"/>
      <c r="COH517" s="336"/>
      <c r="COI517" s="336"/>
      <c r="COJ517" s="336"/>
      <c r="COK517" s="336"/>
      <c r="COL517" s="336"/>
      <c r="COM517" s="336"/>
      <c r="CON517" s="336"/>
      <c r="COO517" s="336"/>
      <c r="COP517" s="336"/>
      <c r="COQ517" s="336"/>
      <c r="COR517" s="336"/>
      <c r="COS517" s="336"/>
      <c r="COT517" s="336"/>
      <c r="COU517" s="336"/>
      <c r="COV517" s="336"/>
      <c r="COW517" s="336"/>
      <c r="COX517" s="336"/>
      <c r="COY517" s="336"/>
      <c r="COZ517" s="336"/>
      <c r="CPA517" s="336"/>
      <c r="CPB517" s="336"/>
      <c r="CPC517" s="336"/>
      <c r="CPD517" s="336"/>
      <c r="CPE517" s="336"/>
      <c r="CPF517" s="336"/>
      <c r="CPG517" s="336"/>
      <c r="CPH517" s="336"/>
      <c r="CPI517" s="336"/>
      <c r="CPJ517" s="336"/>
      <c r="CPK517" s="336"/>
      <c r="CPL517" s="336"/>
      <c r="CPM517" s="336"/>
      <c r="CPN517" s="336"/>
      <c r="CPO517" s="336"/>
      <c r="CPP517" s="336"/>
      <c r="CPQ517" s="336"/>
      <c r="CPR517" s="336"/>
      <c r="CPS517" s="336"/>
      <c r="CPT517" s="336"/>
      <c r="CPU517" s="336"/>
      <c r="CPV517" s="336"/>
      <c r="CPW517" s="336"/>
      <c r="CPX517" s="336"/>
      <c r="CPY517" s="336"/>
      <c r="CPZ517" s="336"/>
      <c r="CQA517" s="336"/>
      <c r="CQB517" s="336"/>
      <c r="CQC517" s="336"/>
      <c r="CQD517" s="336"/>
      <c r="CQE517" s="336"/>
      <c r="CQF517" s="336"/>
      <c r="CQG517" s="336"/>
      <c r="CQH517" s="336"/>
      <c r="CQI517" s="336"/>
      <c r="CQJ517" s="336"/>
      <c r="CQK517" s="336"/>
      <c r="CQL517" s="336"/>
      <c r="CQM517" s="336"/>
      <c r="CQN517" s="336"/>
      <c r="CQO517" s="336"/>
      <c r="CQP517" s="336"/>
      <c r="CQQ517" s="336"/>
      <c r="CQR517" s="336"/>
      <c r="CQS517" s="336"/>
      <c r="CQT517" s="336"/>
      <c r="CQU517" s="336"/>
      <c r="CQV517" s="336"/>
      <c r="CQW517" s="336"/>
      <c r="CQX517" s="336"/>
      <c r="CQY517" s="336"/>
      <c r="CQZ517" s="336"/>
      <c r="CRA517" s="336"/>
      <c r="CRB517" s="336"/>
      <c r="CRC517" s="336"/>
      <c r="CRD517" s="336"/>
      <c r="CRE517" s="336"/>
      <c r="CRF517" s="336"/>
      <c r="CRG517" s="336"/>
      <c r="CRH517" s="336"/>
      <c r="CRI517" s="336"/>
      <c r="CRJ517" s="336"/>
      <c r="CRK517" s="336"/>
      <c r="CRL517" s="336"/>
      <c r="CRM517" s="336"/>
      <c r="CRN517" s="336"/>
      <c r="CRO517" s="336"/>
      <c r="CRP517" s="336"/>
      <c r="CRQ517" s="336"/>
      <c r="CRR517" s="336"/>
      <c r="CRS517" s="336"/>
      <c r="CRT517" s="336"/>
      <c r="CRU517" s="336"/>
      <c r="CRV517" s="336"/>
      <c r="CRW517" s="336"/>
      <c r="CRX517" s="336"/>
      <c r="CRY517" s="336"/>
      <c r="CRZ517" s="336"/>
      <c r="CSA517" s="336"/>
      <c r="CSB517" s="336"/>
      <c r="CSC517" s="336"/>
      <c r="CSD517" s="336"/>
      <c r="CSE517" s="336"/>
      <c r="CSF517" s="336"/>
      <c r="CSG517" s="336"/>
      <c r="CSH517" s="336"/>
      <c r="CSI517" s="336"/>
      <c r="CSJ517" s="336"/>
      <c r="CSK517" s="336"/>
      <c r="CSL517" s="336"/>
      <c r="CSM517" s="336"/>
      <c r="CSN517" s="336"/>
      <c r="CSO517" s="336"/>
      <c r="CSP517" s="336"/>
      <c r="CSQ517" s="336"/>
      <c r="CSR517" s="336"/>
      <c r="CSS517" s="336"/>
      <c r="CST517" s="336"/>
      <c r="CSU517" s="336"/>
      <c r="CSV517" s="336"/>
      <c r="CSW517" s="336"/>
      <c r="CSX517" s="336"/>
      <c r="CSY517" s="336"/>
      <c r="CSZ517" s="336"/>
      <c r="CTA517" s="336"/>
      <c r="CTB517" s="336"/>
      <c r="CTC517" s="336"/>
      <c r="CTD517" s="336"/>
      <c r="CTE517" s="336"/>
      <c r="CTF517" s="336"/>
      <c r="CTG517" s="336"/>
      <c r="CTH517" s="336"/>
      <c r="CTI517" s="336"/>
      <c r="CTJ517" s="336"/>
      <c r="CTK517" s="336"/>
      <c r="CTL517" s="336"/>
      <c r="CTM517" s="336"/>
      <c r="CTN517" s="336"/>
      <c r="CTO517" s="336"/>
      <c r="CTP517" s="336"/>
      <c r="CTQ517" s="336"/>
      <c r="CTR517" s="336"/>
      <c r="CTS517" s="336"/>
      <c r="CTT517" s="336"/>
      <c r="CTU517" s="336"/>
      <c r="CTV517" s="336"/>
      <c r="CTW517" s="336"/>
      <c r="CTX517" s="336"/>
      <c r="CTY517" s="336"/>
      <c r="CTZ517" s="336"/>
      <c r="CUA517" s="336"/>
      <c r="CUB517" s="336"/>
      <c r="CUC517" s="336"/>
      <c r="CUD517" s="336"/>
      <c r="CUE517" s="336"/>
      <c r="CUF517" s="336"/>
      <c r="CUG517" s="336"/>
      <c r="CUH517" s="336"/>
      <c r="CUI517" s="336"/>
      <c r="CUJ517" s="336"/>
      <c r="CUK517" s="336"/>
      <c r="CUL517" s="336"/>
      <c r="CUM517" s="336"/>
      <c r="CUN517" s="336"/>
      <c r="CUO517" s="336"/>
      <c r="CUP517" s="336"/>
      <c r="CUQ517" s="336"/>
      <c r="CUR517" s="336"/>
      <c r="CUS517" s="336"/>
      <c r="CUT517" s="336"/>
      <c r="CUU517" s="336"/>
      <c r="CUV517" s="336"/>
      <c r="CUW517" s="336"/>
      <c r="CUX517" s="336"/>
      <c r="CUY517" s="336"/>
      <c r="CUZ517" s="336"/>
      <c r="CVA517" s="336"/>
      <c r="CVB517" s="336"/>
      <c r="CVC517" s="336"/>
      <c r="CVD517" s="336"/>
      <c r="CVE517" s="336"/>
      <c r="CVF517" s="336"/>
      <c r="CVG517" s="336"/>
      <c r="CVH517" s="336"/>
      <c r="CVI517" s="336"/>
      <c r="CVJ517" s="336"/>
      <c r="CVK517" s="336"/>
      <c r="CVL517" s="336"/>
      <c r="CVM517" s="336"/>
      <c r="CVN517" s="336"/>
      <c r="CVO517" s="336"/>
      <c r="CVP517" s="336"/>
      <c r="CVQ517" s="336"/>
      <c r="CVR517" s="336"/>
      <c r="CVS517" s="336"/>
      <c r="CVT517" s="336"/>
      <c r="CVU517" s="336"/>
      <c r="CVV517" s="336"/>
      <c r="CVW517" s="336"/>
      <c r="CVX517" s="336"/>
      <c r="CVY517" s="336"/>
      <c r="CVZ517" s="336"/>
      <c r="CWA517" s="336"/>
      <c r="CWB517" s="336"/>
      <c r="CWC517" s="336"/>
      <c r="CWD517" s="336"/>
      <c r="CWE517" s="336"/>
      <c r="CWF517" s="336"/>
      <c r="CWG517" s="336"/>
      <c r="CWH517" s="336"/>
      <c r="CWI517" s="336"/>
      <c r="CWJ517" s="336"/>
      <c r="CWK517" s="336"/>
      <c r="CWL517" s="336"/>
      <c r="CWM517" s="336"/>
      <c r="CWN517" s="336"/>
      <c r="CWO517" s="336"/>
      <c r="CWP517" s="336"/>
      <c r="CWQ517" s="336"/>
      <c r="CWR517" s="336"/>
      <c r="CWS517" s="336"/>
      <c r="CWT517" s="336"/>
      <c r="CWU517" s="336"/>
      <c r="CWV517" s="336"/>
      <c r="CWW517" s="336"/>
      <c r="CWX517" s="336"/>
      <c r="CWY517" s="336"/>
      <c r="CWZ517" s="336"/>
      <c r="CXA517" s="336"/>
      <c r="CXB517" s="336"/>
      <c r="CXC517" s="336"/>
      <c r="CXD517" s="336"/>
      <c r="CXE517" s="336"/>
      <c r="CXF517" s="336"/>
      <c r="CXG517" s="336"/>
      <c r="CXH517" s="336"/>
      <c r="CXI517" s="336"/>
      <c r="CXJ517" s="336"/>
      <c r="CXK517" s="336"/>
      <c r="CXL517" s="336"/>
      <c r="CXM517" s="336"/>
      <c r="CXN517" s="336"/>
      <c r="CXO517" s="336"/>
      <c r="CXP517" s="336"/>
      <c r="CXQ517" s="336"/>
      <c r="CXR517" s="336"/>
      <c r="CXS517" s="336"/>
      <c r="CXT517" s="336"/>
      <c r="CXU517" s="336"/>
      <c r="CXV517" s="336"/>
      <c r="CXW517" s="336"/>
      <c r="CXX517" s="336"/>
      <c r="CXY517" s="336"/>
      <c r="CXZ517" s="336"/>
      <c r="CYA517" s="336"/>
      <c r="CYB517" s="336"/>
      <c r="CYC517" s="336"/>
      <c r="CYD517" s="336"/>
      <c r="CYE517" s="336"/>
      <c r="CYF517" s="336"/>
      <c r="CYG517" s="336"/>
      <c r="CYH517" s="336"/>
      <c r="CYI517" s="336"/>
      <c r="CYJ517" s="336"/>
      <c r="CYK517" s="336"/>
      <c r="CYL517" s="336"/>
      <c r="CYM517" s="336"/>
      <c r="CYN517" s="336"/>
      <c r="CYO517" s="336"/>
      <c r="CYP517" s="336"/>
      <c r="CYQ517" s="336"/>
      <c r="CYR517" s="336"/>
      <c r="CYS517" s="336"/>
      <c r="CYT517" s="336"/>
      <c r="CYU517" s="336"/>
      <c r="CYV517" s="336"/>
      <c r="CYW517" s="336"/>
      <c r="CYX517" s="336"/>
      <c r="CYY517" s="336"/>
      <c r="CYZ517" s="336"/>
      <c r="CZA517" s="336"/>
      <c r="CZB517" s="336"/>
      <c r="CZC517" s="336"/>
      <c r="CZD517" s="336"/>
      <c r="CZE517" s="336"/>
      <c r="CZF517" s="336"/>
      <c r="CZG517" s="336"/>
      <c r="CZH517" s="336"/>
      <c r="CZI517" s="336"/>
      <c r="CZJ517" s="336"/>
      <c r="CZK517" s="336"/>
      <c r="CZL517" s="336"/>
      <c r="CZM517" s="336"/>
      <c r="CZN517" s="336"/>
      <c r="CZO517" s="336"/>
      <c r="CZP517" s="336"/>
      <c r="CZQ517" s="336"/>
      <c r="CZR517" s="336"/>
      <c r="CZS517" s="336"/>
      <c r="CZT517" s="336"/>
      <c r="CZU517" s="336"/>
      <c r="CZV517" s="336"/>
      <c r="CZW517" s="336"/>
      <c r="CZX517" s="336"/>
      <c r="CZY517" s="336"/>
      <c r="CZZ517" s="336"/>
      <c r="DAA517" s="336"/>
      <c r="DAB517" s="336"/>
      <c r="DAC517" s="336"/>
      <c r="DAD517" s="336"/>
      <c r="DAE517" s="336"/>
      <c r="DAF517" s="336"/>
      <c r="DAG517" s="336"/>
      <c r="DAH517" s="336"/>
      <c r="DAI517" s="336"/>
      <c r="DAJ517" s="336"/>
      <c r="DAK517" s="336"/>
      <c r="DAL517" s="336"/>
      <c r="DAM517" s="336"/>
      <c r="DAN517" s="336"/>
      <c r="DAO517" s="336"/>
      <c r="DAP517" s="336"/>
      <c r="DAQ517" s="336"/>
      <c r="DAR517" s="336"/>
      <c r="DAS517" s="336"/>
      <c r="DAT517" s="336"/>
      <c r="DAU517" s="336"/>
      <c r="DAV517" s="336"/>
      <c r="DAW517" s="336"/>
      <c r="DAX517" s="336"/>
      <c r="DAY517" s="336"/>
      <c r="DAZ517" s="336"/>
      <c r="DBA517" s="336"/>
      <c r="DBB517" s="336"/>
      <c r="DBC517" s="336"/>
      <c r="DBD517" s="336"/>
      <c r="DBE517" s="336"/>
      <c r="DBF517" s="336"/>
      <c r="DBG517" s="336"/>
      <c r="DBH517" s="336"/>
      <c r="DBI517" s="336"/>
      <c r="DBJ517" s="336"/>
      <c r="DBK517" s="336"/>
      <c r="DBL517" s="336"/>
      <c r="DBM517" s="336"/>
      <c r="DBN517" s="336"/>
      <c r="DBO517" s="336"/>
      <c r="DBP517" s="336"/>
      <c r="DBQ517" s="336"/>
      <c r="DBR517" s="336"/>
      <c r="DBS517" s="336"/>
      <c r="DBT517" s="336"/>
      <c r="DBU517" s="336"/>
      <c r="DBV517" s="336"/>
      <c r="DBW517" s="336"/>
      <c r="DBX517" s="336"/>
      <c r="DBY517" s="336"/>
      <c r="DBZ517" s="336"/>
      <c r="DCA517" s="336"/>
      <c r="DCB517" s="336"/>
      <c r="DCC517" s="336"/>
      <c r="DCD517" s="336"/>
      <c r="DCE517" s="336"/>
      <c r="DCF517" s="336"/>
      <c r="DCG517" s="336"/>
      <c r="DCH517" s="336"/>
      <c r="DCI517" s="336"/>
      <c r="DCJ517" s="336"/>
      <c r="DCK517" s="336"/>
      <c r="DCL517" s="336"/>
      <c r="DCM517" s="336"/>
      <c r="DCN517" s="336"/>
      <c r="DCO517" s="336"/>
      <c r="DCP517" s="336"/>
      <c r="DCQ517" s="336"/>
      <c r="DCR517" s="336"/>
      <c r="DCS517" s="336"/>
      <c r="DCT517" s="336"/>
      <c r="DCU517" s="336"/>
      <c r="DCV517" s="336"/>
      <c r="DCW517" s="336"/>
      <c r="DCX517" s="336"/>
      <c r="DCY517" s="336"/>
      <c r="DCZ517" s="336"/>
      <c r="DDA517" s="336"/>
      <c r="DDB517" s="336"/>
      <c r="DDC517" s="336"/>
      <c r="DDD517" s="336"/>
      <c r="DDE517" s="336"/>
      <c r="DDF517" s="336"/>
      <c r="DDG517" s="336"/>
      <c r="DDH517" s="336"/>
      <c r="DDI517" s="336"/>
      <c r="DDJ517" s="336"/>
      <c r="DDK517" s="336"/>
      <c r="DDL517" s="336"/>
      <c r="DDM517" s="336"/>
      <c r="DDN517" s="336"/>
      <c r="DDO517" s="336"/>
      <c r="DDP517" s="336"/>
      <c r="DDQ517" s="336"/>
      <c r="DDR517" s="336"/>
      <c r="DDS517" s="336"/>
      <c r="DDT517" s="336"/>
      <c r="DDU517" s="336"/>
      <c r="DDV517" s="336"/>
      <c r="DDW517" s="336"/>
      <c r="DDX517" s="336"/>
      <c r="DDY517" s="336"/>
      <c r="DDZ517" s="336"/>
      <c r="DEA517" s="336"/>
      <c r="DEB517" s="336"/>
      <c r="DEC517" s="336"/>
      <c r="DED517" s="336"/>
      <c r="DEE517" s="336"/>
      <c r="DEF517" s="336"/>
      <c r="DEG517" s="336"/>
      <c r="DEH517" s="336"/>
      <c r="DEI517" s="336"/>
      <c r="DEJ517" s="336"/>
      <c r="DEK517" s="336"/>
      <c r="DEL517" s="336"/>
      <c r="DEM517" s="336"/>
      <c r="DEN517" s="336"/>
      <c r="DEO517" s="336"/>
      <c r="DEP517" s="336"/>
      <c r="DEQ517" s="336"/>
      <c r="DER517" s="336"/>
      <c r="DES517" s="336"/>
      <c r="DET517" s="336"/>
      <c r="DEU517" s="336"/>
      <c r="DEV517" s="336"/>
      <c r="DEW517" s="336"/>
      <c r="DEX517" s="336"/>
      <c r="DEY517" s="336"/>
      <c r="DEZ517" s="336"/>
      <c r="DFA517" s="336"/>
      <c r="DFB517" s="336"/>
      <c r="DFC517" s="336"/>
      <c r="DFD517" s="336"/>
      <c r="DFE517" s="336"/>
      <c r="DFF517" s="336"/>
      <c r="DFG517" s="336"/>
      <c r="DFH517" s="336"/>
      <c r="DFI517" s="336"/>
      <c r="DFJ517" s="336"/>
      <c r="DFK517" s="336"/>
      <c r="DFL517" s="336"/>
      <c r="DFM517" s="336"/>
      <c r="DFN517" s="336"/>
      <c r="DFO517" s="336"/>
      <c r="DFP517" s="336"/>
      <c r="DFQ517" s="336"/>
      <c r="DFR517" s="336"/>
      <c r="DFS517" s="336"/>
      <c r="DFT517" s="336"/>
      <c r="DFU517" s="336"/>
      <c r="DFV517" s="336"/>
      <c r="DFW517" s="336"/>
      <c r="DFX517" s="336"/>
      <c r="DFY517" s="336"/>
      <c r="DFZ517" s="336"/>
      <c r="DGA517" s="336"/>
      <c r="DGB517" s="336"/>
      <c r="DGC517" s="336"/>
      <c r="DGD517" s="336"/>
      <c r="DGE517" s="336"/>
      <c r="DGF517" s="336"/>
      <c r="DGG517" s="336"/>
      <c r="DGH517" s="336"/>
      <c r="DGI517" s="336"/>
      <c r="DGJ517" s="336"/>
      <c r="DGK517" s="336"/>
      <c r="DGL517" s="336"/>
      <c r="DGM517" s="336"/>
      <c r="DGN517" s="336"/>
      <c r="DGO517" s="336"/>
      <c r="DGP517" s="336"/>
      <c r="DGQ517" s="336"/>
      <c r="DGR517" s="336"/>
      <c r="DGS517" s="336"/>
      <c r="DGT517" s="336"/>
      <c r="DGU517" s="336"/>
      <c r="DGV517" s="336"/>
      <c r="DGW517" s="336"/>
      <c r="DGX517" s="336"/>
      <c r="DGY517" s="336"/>
      <c r="DGZ517" s="336"/>
      <c r="DHA517" s="336"/>
      <c r="DHB517" s="336"/>
      <c r="DHC517" s="336"/>
      <c r="DHD517" s="336"/>
      <c r="DHE517" s="336"/>
      <c r="DHF517" s="336"/>
      <c r="DHG517" s="336"/>
      <c r="DHH517" s="336"/>
      <c r="DHI517" s="336"/>
      <c r="DHJ517" s="336"/>
      <c r="DHK517" s="336"/>
      <c r="DHL517" s="336"/>
      <c r="DHM517" s="336"/>
      <c r="DHN517" s="336"/>
      <c r="DHO517" s="336"/>
      <c r="DHP517" s="336"/>
      <c r="DHQ517" s="336"/>
      <c r="DHR517" s="336"/>
      <c r="DHS517" s="336"/>
      <c r="DHT517" s="336"/>
      <c r="DHU517" s="336"/>
      <c r="DHV517" s="336"/>
      <c r="DHW517" s="336"/>
      <c r="DHX517" s="336"/>
      <c r="DHY517" s="336"/>
      <c r="DHZ517" s="336"/>
      <c r="DIA517" s="336"/>
      <c r="DIB517" s="336"/>
      <c r="DIC517" s="336"/>
      <c r="DID517" s="336"/>
      <c r="DIE517" s="336"/>
      <c r="DIF517" s="336"/>
      <c r="DIG517" s="336"/>
      <c r="DIH517" s="336"/>
      <c r="DII517" s="336"/>
      <c r="DIJ517" s="336"/>
      <c r="DIK517" s="336"/>
      <c r="DIL517" s="336"/>
      <c r="DIM517" s="336"/>
      <c r="DIN517" s="336"/>
      <c r="DIO517" s="336"/>
      <c r="DIP517" s="336"/>
      <c r="DIQ517" s="336"/>
      <c r="DIR517" s="336"/>
      <c r="DIS517" s="336"/>
      <c r="DIT517" s="336"/>
      <c r="DIU517" s="336"/>
      <c r="DIV517" s="336"/>
      <c r="DIW517" s="336"/>
      <c r="DIX517" s="336"/>
      <c r="DIY517" s="336"/>
      <c r="DIZ517" s="336"/>
      <c r="DJA517" s="336"/>
      <c r="DJB517" s="336"/>
      <c r="DJC517" s="336"/>
      <c r="DJD517" s="336"/>
      <c r="DJE517" s="336"/>
      <c r="DJF517" s="336"/>
      <c r="DJG517" s="336"/>
      <c r="DJH517" s="336"/>
      <c r="DJI517" s="336"/>
      <c r="DJJ517" s="336"/>
      <c r="DJK517" s="336"/>
      <c r="DJL517" s="336"/>
      <c r="DJM517" s="336"/>
      <c r="DJN517" s="336"/>
      <c r="DJO517" s="336"/>
      <c r="DJP517" s="336"/>
      <c r="DJQ517" s="336"/>
      <c r="DJR517" s="336"/>
      <c r="DJS517" s="336"/>
      <c r="DJT517" s="336"/>
      <c r="DJU517" s="336"/>
      <c r="DJV517" s="336"/>
      <c r="DJW517" s="336"/>
      <c r="DJX517" s="336"/>
      <c r="DJY517" s="336"/>
      <c r="DJZ517" s="336"/>
      <c r="DKA517" s="336"/>
      <c r="DKB517" s="336"/>
      <c r="DKC517" s="336"/>
      <c r="DKD517" s="336"/>
      <c r="DKE517" s="336"/>
      <c r="DKF517" s="336"/>
      <c r="DKG517" s="336"/>
      <c r="DKH517" s="336"/>
      <c r="DKI517" s="336"/>
      <c r="DKJ517" s="336"/>
      <c r="DKK517" s="336"/>
      <c r="DKL517" s="336"/>
      <c r="DKM517" s="336"/>
      <c r="DKN517" s="336"/>
      <c r="DKO517" s="336"/>
      <c r="DKP517" s="336"/>
      <c r="DKQ517" s="336"/>
      <c r="DKR517" s="336"/>
      <c r="DKS517" s="336"/>
      <c r="DKT517" s="336"/>
      <c r="DKU517" s="336"/>
      <c r="DKV517" s="336"/>
      <c r="DKW517" s="336"/>
      <c r="DKX517" s="336"/>
      <c r="DKY517" s="336"/>
      <c r="DKZ517" s="336"/>
      <c r="DLA517" s="336"/>
      <c r="DLB517" s="336"/>
      <c r="DLC517" s="336"/>
      <c r="DLD517" s="336"/>
      <c r="DLE517" s="336"/>
      <c r="DLF517" s="336"/>
      <c r="DLG517" s="336"/>
      <c r="DLH517" s="336"/>
      <c r="DLI517" s="336"/>
      <c r="DLJ517" s="336"/>
      <c r="DLK517" s="336"/>
      <c r="DLL517" s="336"/>
      <c r="DLM517" s="336"/>
      <c r="DLN517" s="336"/>
      <c r="DLO517" s="336"/>
      <c r="DLP517" s="336"/>
      <c r="DLQ517" s="336"/>
      <c r="DLR517" s="336"/>
      <c r="DLS517" s="336"/>
      <c r="DLT517" s="336"/>
      <c r="DLU517" s="336"/>
      <c r="DLV517" s="336"/>
      <c r="DLW517" s="336"/>
      <c r="DLX517" s="336"/>
      <c r="DLY517" s="336"/>
      <c r="DLZ517" s="336"/>
      <c r="DMA517" s="336"/>
      <c r="DMB517" s="336"/>
      <c r="DMC517" s="336"/>
      <c r="DMD517" s="336"/>
      <c r="DME517" s="336"/>
      <c r="DMF517" s="336"/>
      <c r="DMG517" s="336"/>
      <c r="DMH517" s="336"/>
      <c r="DMI517" s="336"/>
      <c r="DMJ517" s="336"/>
      <c r="DMK517" s="336"/>
      <c r="DML517" s="336"/>
      <c r="DMM517" s="336"/>
      <c r="DMN517" s="336"/>
      <c r="DMO517" s="336"/>
      <c r="DMP517" s="336"/>
      <c r="DMQ517" s="336"/>
      <c r="DMR517" s="336"/>
      <c r="DMS517" s="336"/>
      <c r="DMT517" s="336"/>
      <c r="DMU517" s="336"/>
      <c r="DMV517" s="336"/>
      <c r="DMW517" s="336"/>
      <c r="DMX517" s="336"/>
      <c r="DMY517" s="336"/>
      <c r="DMZ517" s="336"/>
      <c r="DNA517" s="336"/>
      <c r="DNB517" s="336"/>
      <c r="DNC517" s="336"/>
      <c r="DND517" s="336"/>
      <c r="DNE517" s="336"/>
      <c r="DNF517" s="336"/>
      <c r="DNG517" s="336"/>
      <c r="DNH517" s="336"/>
      <c r="DNI517" s="336"/>
      <c r="DNJ517" s="336"/>
      <c r="DNK517" s="336"/>
      <c r="DNL517" s="336"/>
      <c r="DNM517" s="336"/>
      <c r="DNN517" s="336"/>
      <c r="DNO517" s="336"/>
      <c r="DNP517" s="336"/>
      <c r="DNQ517" s="336"/>
      <c r="DNR517" s="336"/>
      <c r="DNS517" s="336"/>
      <c r="DNT517" s="336"/>
      <c r="DNU517" s="336"/>
      <c r="DNV517" s="336"/>
      <c r="DNW517" s="336"/>
      <c r="DNX517" s="336"/>
      <c r="DNY517" s="336"/>
      <c r="DNZ517" s="336"/>
      <c r="DOA517" s="336"/>
      <c r="DOB517" s="336"/>
      <c r="DOC517" s="336"/>
      <c r="DOD517" s="336"/>
      <c r="DOE517" s="336"/>
      <c r="DOF517" s="336"/>
      <c r="DOG517" s="336"/>
      <c r="DOH517" s="336"/>
      <c r="DOI517" s="336"/>
      <c r="DOJ517" s="336"/>
      <c r="DOK517" s="336"/>
      <c r="DOL517" s="336"/>
      <c r="DOM517" s="336"/>
      <c r="DON517" s="336"/>
      <c r="DOO517" s="336"/>
      <c r="DOP517" s="336"/>
      <c r="DOQ517" s="336"/>
      <c r="DOR517" s="336"/>
      <c r="DOS517" s="336"/>
      <c r="DOT517" s="336"/>
      <c r="DOU517" s="336"/>
      <c r="DOV517" s="336"/>
      <c r="DOW517" s="336"/>
      <c r="DOX517" s="336"/>
      <c r="DOY517" s="336"/>
      <c r="DOZ517" s="336"/>
      <c r="DPA517" s="336"/>
      <c r="DPB517" s="336"/>
      <c r="DPC517" s="336"/>
      <c r="DPD517" s="336"/>
      <c r="DPE517" s="336"/>
      <c r="DPF517" s="336"/>
      <c r="DPG517" s="336"/>
      <c r="DPH517" s="336"/>
      <c r="DPI517" s="336"/>
      <c r="DPJ517" s="336"/>
      <c r="DPK517" s="336"/>
      <c r="DPL517" s="336"/>
      <c r="DPM517" s="336"/>
      <c r="DPN517" s="336"/>
      <c r="DPO517" s="336"/>
      <c r="DPP517" s="336"/>
      <c r="DPQ517" s="336"/>
      <c r="DPR517" s="336"/>
      <c r="DPS517" s="336"/>
      <c r="DPT517" s="336"/>
      <c r="DPU517" s="336"/>
      <c r="DPV517" s="336"/>
      <c r="DPW517" s="336"/>
      <c r="DPX517" s="336"/>
      <c r="DPY517" s="336"/>
      <c r="DPZ517" s="336"/>
      <c r="DQA517" s="336"/>
      <c r="DQB517" s="336"/>
      <c r="DQC517" s="336"/>
      <c r="DQD517" s="336"/>
      <c r="DQE517" s="336"/>
      <c r="DQF517" s="336"/>
      <c r="DQG517" s="336"/>
      <c r="DQH517" s="336"/>
      <c r="DQI517" s="336"/>
      <c r="DQJ517" s="336"/>
      <c r="DQK517" s="336"/>
      <c r="DQL517" s="336"/>
      <c r="DQM517" s="336"/>
      <c r="DQN517" s="336"/>
      <c r="DQO517" s="336"/>
      <c r="DQP517" s="336"/>
      <c r="DQQ517" s="336"/>
      <c r="DQR517" s="336"/>
      <c r="DQS517" s="336"/>
      <c r="DQT517" s="336"/>
      <c r="DQU517" s="336"/>
      <c r="DQV517" s="336"/>
      <c r="DQW517" s="336"/>
      <c r="DQX517" s="336"/>
      <c r="DQY517" s="336"/>
      <c r="DQZ517" s="336"/>
      <c r="DRA517" s="336"/>
      <c r="DRB517" s="336"/>
      <c r="DRC517" s="336"/>
      <c r="DRD517" s="336"/>
      <c r="DRE517" s="336"/>
      <c r="DRF517" s="336"/>
      <c r="DRG517" s="336"/>
      <c r="DRH517" s="336"/>
      <c r="DRI517" s="336"/>
      <c r="DRJ517" s="336"/>
      <c r="DRK517" s="336"/>
      <c r="DRL517" s="336"/>
      <c r="DRM517" s="336"/>
      <c r="DRN517" s="336"/>
      <c r="DRO517" s="336"/>
      <c r="DRP517" s="336"/>
      <c r="DRQ517" s="336"/>
      <c r="DRR517" s="336"/>
      <c r="DRS517" s="336"/>
      <c r="DRT517" s="336"/>
      <c r="DRU517" s="336"/>
      <c r="DRV517" s="336"/>
      <c r="DRW517" s="336"/>
      <c r="DRX517" s="336"/>
      <c r="DRY517" s="336"/>
      <c r="DRZ517" s="336"/>
      <c r="DSA517" s="336"/>
      <c r="DSB517" s="336"/>
      <c r="DSC517" s="336"/>
      <c r="DSD517" s="336"/>
      <c r="DSE517" s="336"/>
      <c r="DSF517" s="336"/>
      <c r="DSG517" s="336"/>
      <c r="DSH517" s="336"/>
      <c r="DSI517" s="336"/>
      <c r="DSJ517" s="336"/>
      <c r="DSK517" s="336"/>
      <c r="DSL517" s="336"/>
      <c r="DSM517" s="336"/>
      <c r="DSN517" s="336"/>
      <c r="DSO517" s="336"/>
      <c r="DSP517" s="336"/>
      <c r="DSQ517" s="336"/>
      <c r="DSR517" s="336"/>
      <c r="DSS517" s="336"/>
      <c r="DST517" s="336"/>
      <c r="DSU517" s="336"/>
      <c r="DSV517" s="336"/>
      <c r="DSW517" s="336"/>
      <c r="DSX517" s="336"/>
      <c r="DSY517" s="336"/>
      <c r="DSZ517" s="336"/>
      <c r="DTA517" s="336"/>
      <c r="DTB517" s="336"/>
      <c r="DTC517" s="336"/>
      <c r="DTD517" s="336"/>
      <c r="DTE517" s="336"/>
      <c r="DTF517" s="336"/>
      <c r="DTG517" s="336"/>
      <c r="DTH517" s="336"/>
      <c r="DTI517" s="336"/>
      <c r="DTJ517" s="336"/>
      <c r="DTK517" s="336"/>
      <c r="DTL517" s="336"/>
      <c r="DTM517" s="336"/>
      <c r="DTN517" s="336"/>
      <c r="DTO517" s="336"/>
      <c r="DTP517" s="336"/>
      <c r="DTQ517" s="336"/>
      <c r="DTR517" s="336"/>
      <c r="DTS517" s="336"/>
      <c r="DTT517" s="336"/>
      <c r="DTU517" s="336"/>
      <c r="DTV517" s="336"/>
      <c r="DTW517" s="336"/>
      <c r="DTX517" s="336"/>
      <c r="DTY517" s="336"/>
      <c r="DTZ517" s="336"/>
      <c r="DUA517" s="336"/>
      <c r="DUB517" s="336"/>
      <c r="DUC517" s="336"/>
      <c r="DUD517" s="336"/>
      <c r="DUE517" s="336"/>
      <c r="DUF517" s="336"/>
      <c r="DUG517" s="336"/>
      <c r="DUH517" s="336"/>
      <c r="DUI517" s="336"/>
      <c r="DUJ517" s="336"/>
      <c r="DUK517" s="336"/>
      <c r="DUL517" s="336"/>
      <c r="DUM517" s="336"/>
      <c r="DUN517" s="336"/>
      <c r="DUO517" s="336"/>
      <c r="DUP517" s="336"/>
      <c r="DUQ517" s="336"/>
      <c r="DUR517" s="336"/>
      <c r="DUS517" s="336"/>
      <c r="DUT517" s="336"/>
      <c r="DUU517" s="336"/>
      <c r="DUV517" s="336"/>
      <c r="DUW517" s="336"/>
      <c r="DUX517" s="336"/>
      <c r="DUY517" s="336"/>
      <c r="DUZ517" s="336"/>
      <c r="DVA517" s="336"/>
      <c r="DVB517" s="336"/>
      <c r="DVC517" s="336"/>
      <c r="DVD517" s="336"/>
      <c r="DVE517" s="336"/>
      <c r="DVF517" s="336"/>
      <c r="DVG517" s="336"/>
      <c r="DVH517" s="336"/>
      <c r="DVI517" s="336"/>
      <c r="DVJ517" s="336"/>
      <c r="DVK517" s="336"/>
      <c r="DVL517" s="336"/>
      <c r="DVM517" s="336"/>
      <c r="DVN517" s="336"/>
      <c r="DVO517" s="336"/>
      <c r="DVP517" s="336"/>
      <c r="DVQ517" s="336"/>
      <c r="DVR517" s="336"/>
      <c r="DVS517" s="336"/>
      <c r="DVT517" s="336"/>
      <c r="DVU517" s="336"/>
      <c r="DVV517" s="336"/>
      <c r="DVW517" s="336"/>
      <c r="DVX517" s="336"/>
      <c r="DVY517" s="336"/>
      <c r="DVZ517" s="336"/>
      <c r="DWA517" s="336"/>
      <c r="DWB517" s="336"/>
      <c r="DWC517" s="336"/>
      <c r="DWD517" s="336"/>
      <c r="DWE517" s="336"/>
      <c r="DWF517" s="336"/>
      <c r="DWG517" s="336"/>
      <c r="DWH517" s="336"/>
      <c r="DWI517" s="336"/>
      <c r="DWJ517" s="336"/>
      <c r="DWK517" s="336"/>
      <c r="DWL517" s="336"/>
      <c r="DWM517" s="336"/>
      <c r="DWN517" s="336"/>
      <c r="DWO517" s="336"/>
      <c r="DWP517" s="336"/>
      <c r="DWQ517" s="336"/>
      <c r="DWR517" s="336"/>
      <c r="DWS517" s="336"/>
      <c r="DWT517" s="336"/>
      <c r="DWU517" s="336"/>
      <c r="DWV517" s="336"/>
      <c r="DWW517" s="336"/>
      <c r="DWX517" s="336"/>
      <c r="DWY517" s="336"/>
      <c r="DWZ517" s="336"/>
      <c r="DXA517" s="336"/>
      <c r="DXB517" s="336"/>
      <c r="DXC517" s="336"/>
      <c r="DXD517" s="336"/>
      <c r="DXE517" s="336"/>
      <c r="DXF517" s="336"/>
      <c r="DXG517" s="336"/>
      <c r="DXH517" s="336"/>
      <c r="DXI517" s="336"/>
      <c r="DXJ517" s="336"/>
      <c r="DXK517" s="336"/>
      <c r="DXL517" s="336"/>
      <c r="DXM517" s="336"/>
      <c r="DXN517" s="336"/>
      <c r="DXO517" s="336"/>
      <c r="DXP517" s="336"/>
      <c r="DXQ517" s="336"/>
      <c r="DXR517" s="336"/>
      <c r="DXS517" s="336"/>
      <c r="DXT517" s="336"/>
      <c r="DXU517" s="336"/>
      <c r="DXV517" s="336"/>
      <c r="DXW517" s="336"/>
      <c r="DXX517" s="336"/>
      <c r="DXY517" s="336"/>
      <c r="DXZ517" s="336"/>
      <c r="DYA517" s="336"/>
      <c r="DYB517" s="336"/>
      <c r="DYC517" s="336"/>
      <c r="DYD517" s="336"/>
      <c r="DYE517" s="336"/>
      <c r="DYF517" s="336"/>
      <c r="DYG517" s="336"/>
      <c r="DYH517" s="336"/>
      <c r="DYI517" s="336"/>
      <c r="DYJ517" s="336"/>
      <c r="DYK517" s="336"/>
      <c r="DYL517" s="336"/>
      <c r="DYM517" s="336"/>
      <c r="DYN517" s="336"/>
      <c r="DYO517" s="336"/>
      <c r="DYP517" s="336"/>
      <c r="DYQ517" s="336"/>
      <c r="DYR517" s="336"/>
      <c r="DYS517" s="336"/>
      <c r="DYT517" s="336"/>
      <c r="DYU517" s="336"/>
      <c r="DYV517" s="336"/>
      <c r="DYW517" s="336"/>
      <c r="DYX517" s="336"/>
      <c r="DYY517" s="336"/>
      <c r="DYZ517" s="336"/>
      <c r="DZA517" s="336"/>
      <c r="DZB517" s="336"/>
      <c r="DZC517" s="336"/>
      <c r="DZD517" s="336"/>
      <c r="DZE517" s="336"/>
      <c r="DZF517" s="336"/>
      <c r="DZG517" s="336"/>
      <c r="DZH517" s="336"/>
      <c r="DZI517" s="336"/>
      <c r="DZJ517" s="336"/>
      <c r="DZK517" s="336"/>
      <c r="DZL517" s="336"/>
      <c r="DZM517" s="336"/>
      <c r="DZN517" s="336"/>
      <c r="DZO517" s="336"/>
      <c r="DZP517" s="336"/>
      <c r="DZQ517" s="336"/>
      <c r="DZR517" s="336"/>
      <c r="DZS517" s="336"/>
      <c r="DZT517" s="336"/>
      <c r="DZU517" s="336"/>
      <c r="DZV517" s="336"/>
      <c r="DZW517" s="336"/>
      <c r="DZX517" s="336"/>
      <c r="DZY517" s="336"/>
      <c r="DZZ517" s="336"/>
      <c r="EAA517" s="336"/>
      <c r="EAB517" s="336"/>
      <c r="EAC517" s="336"/>
      <c r="EAD517" s="336"/>
      <c r="EAE517" s="336"/>
      <c r="EAF517" s="336"/>
      <c r="EAG517" s="336"/>
      <c r="EAH517" s="336"/>
      <c r="EAI517" s="336"/>
      <c r="EAJ517" s="336"/>
      <c r="EAK517" s="336"/>
      <c r="EAL517" s="336"/>
      <c r="EAM517" s="336"/>
      <c r="EAN517" s="336"/>
      <c r="EAO517" s="336"/>
      <c r="EAP517" s="336"/>
      <c r="EAQ517" s="336"/>
      <c r="EAR517" s="336"/>
      <c r="EAS517" s="336"/>
      <c r="EAT517" s="336"/>
      <c r="EAU517" s="336"/>
      <c r="EAV517" s="336"/>
      <c r="EAW517" s="336"/>
      <c r="EAX517" s="336"/>
      <c r="EAY517" s="336"/>
      <c r="EAZ517" s="336"/>
      <c r="EBA517" s="336"/>
      <c r="EBB517" s="336"/>
      <c r="EBC517" s="336"/>
      <c r="EBD517" s="336"/>
      <c r="EBE517" s="336"/>
      <c r="EBF517" s="336"/>
      <c r="EBG517" s="336"/>
      <c r="EBH517" s="336"/>
      <c r="EBI517" s="336"/>
      <c r="EBJ517" s="336"/>
      <c r="EBK517" s="336"/>
      <c r="EBL517" s="336"/>
      <c r="EBM517" s="336"/>
      <c r="EBN517" s="336"/>
      <c r="EBO517" s="336"/>
      <c r="EBP517" s="336"/>
      <c r="EBQ517" s="336"/>
      <c r="EBR517" s="336"/>
      <c r="EBS517" s="336"/>
      <c r="EBT517" s="336"/>
      <c r="EBU517" s="336"/>
      <c r="EBV517" s="336"/>
      <c r="EBW517" s="336"/>
      <c r="EBX517" s="336"/>
      <c r="EBY517" s="336"/>
      <c r="EBZ517" s="336"/>
      <c r="ECA517" s="336"/>
      <c r="ECB517" s="336"/>
      <c r="ECC517" s="336"/>
      <c r="ECD517" s="336"/>
      <c r="ECE517" s="336"/>
      <c r="ECF517" s="336"/>
      <c r="ECG517" s="336"/>
      <c r="ECH517" s="336"/>
      <c r="ECI517" s="336"/>
      <c r="ECJ517" s="336"/>
      <c r="ECK517" s="336"/>
      <c r="ECL517" s="336"/>
      <c r="ECM517" s="336"/>
      <c r="ECN517" s="336"/>
      <c r="ECO517" s="336"/>
      <c r="ECP517" s="336"/>
      <c r="ECQ517" s="336"/>
      <c r="ECR517" s="336"/>
      <c r="ECS517" s="336"/>
      <c r="ECT517" s="336"/>
      <c r="ECU517" s="336"/>
      <c r="ECV517" s="336"/>
      <c r="ECW517" s="336"/>
      <c r="ECX517" s="336"/>
      <c r="ECY517" s="336"/>
      <c r="ECZ517" s="336"/>
      <c r="EDA517" s="336"/>
      <c r="EDB517" s="336"/>
      <c r="EDC517" s="336"/>
      <c r="EDD517" s="336"/>
      <c r="EDE517" s="336"/>
      <c r="EDF517" s="336"/>
      <c r="EDG517" s="336"/>
      <c r="EDH517" s="336"/>
      <c r="EDI517" s="336"/>
      <c r="EDJ517" s="336"/>
      <c r="EDK517" s="336"/>
      <c r="EDL517" s="336"/>
      <c r="EDM517" s="336"/>
      <c r="EDN517" s="336"/>
      <c r="EDO517" s="336"/>
      <c r="EDP517" s="336"/>
      <c r="EDQ517" s="336"/>
      <c r="EDR517" s="336"/>
      <c r="EDS517" s="336"/>
      <c r="EDT517" s="336"/>
      <c r="EDU517" s="336"/>
      <c r="EDV517" s="336"/>
      <c r="EDW517" s="336"/>
      <c r="EDX517" s="336"/>
      <c r="EDY517" s="336"/>
      <c r="EDZ517" s="336"/>
      <c r="EEA517" s="336"/>
      <c r="EEB517" s="336"/>
      <c r="EEC517" s="336"/>
      <c r="EED517" s="336"/>
      <c r="EEE517" s="336"/>
      <c r="EEF517" s="336"/>
      <c r="EEG517" s="336"/>
      <c r="EEH517" s="336"/>
      <c r="EEI517" s="336"/>
      <c r="EEJ517" s="336"/>
      <c r="EEK517" s="336"/>
      <c r="EEL517" s="336"/>
      <c r="EEM517" s="336"/>
      <c r="EEN517" s="336"/>
      <c r="EEO517" s="336"/>
      <c r="EEP517" s="336"/>
      <c r="EEQ517" s="336"/>
      <c r="EER517" s="336"/>
      <c r="EES517" s="336"/>
      <c r="EET517" s="336"/>
      <c r="EEU517" s="336"/>
      <c r="EEV517" s="336"/>
      <c r="EEW517" s="336"/>
      <c r="EEX517" s="336"/>
      <c r="EEY517" s="336"/>
      <c r="EEZ517" s="336"/>
      <c r="EFA517" s="336"/>
      <c r="EFB517" s="336"/>
      <c r="EFC517" s="336"/>
      <c r="EFD517" s="336"/>
      <c r="EFE517" s="336"/>
      <c r="EFF517" s="336"/>
      <c r="EFG517" s="336"/>
      <c r="EFH517" s="336"/>
      <c r="EFI517" s="336"/>
      <c r="EFJ517" s="336"/>
      <c r="EFK517" s="336"/>
      <c r="EFL517" s="336"/>
      <c r="EFM517" s="336"/>
      <c r="EFN517" s="336"/>
      <c r="EFO517" s="336"/>
      <c r="EFP517" s="336"/>
      <c r="EFQ517" s="336"/>
      <c r="EFR517" s="336"/>
      <c r="EFS517" s="336"/>
      <c r="EFT517" s="336"/>
      <c r="EFU517" s="336"/>
      <c r="EFV517" s="336"/>
      <c r="EFW517" s="336"/>
      <c r="EFX517" s="336"/>
      <c r="EFY517" s="336"/>
      <c r="EFZ517" s="336"/>
      <c r="EGA517" s="336"/>
      <c r="EGB517" s="336"/>
      <c r="EGC517" s="336"/>
      <c r="EGD517" s="336"/>
      <c r="EGE517" s="336"/>
      <c r="EGF517" s="336"/>
      <c r="EGG517" s="336"/>
      <c r="EGH517" s="336"/>
      <c r="EGI517" s="336"/>
      <c r="EGJ517" s="336"/>
      <c r="EGK517" s="336"/>
      <c r="EGL517" s="336"/>
      <c r="EGM517" s="336"/>
      <c r="EGN517" s="336"/>
      <c r="EGO517" s="336"/>
      <c r="EGP517" s="336"/>
      <c r="EGQ517" s="336"/>
      <c r="EGR517" s="336"/>
      <c r="EGS517" s="336"/>
      <c r="EGT517" s="336"/>
      <c r="EGU517" s="336"/>
      <c r="EGV517" s="336"/>
      <c r="EGW517" s="336"/>
      <c r="EGX517" s="336"/>
      <c r="EGY517" s="336"/>
      <c r="EGZ517" s="336"/>
      <c r="EHA517" s="336"/>
      <c r="EHB517" s="336"/>
      <c r="EHC517" s="336"/>
      <c r="EHD517" s="336"/>
      <c r="EHE517" s="336"/>
      <c r="EHF517" s="336"/>
      <c r="EHG517" s="336"/>
      <c r="EHH517" s="336"/>
      <c r="EHI517" s="336"/>
      <c r="EHJ517" s="336"/>
      <c r="EHK517" s="336"/>
      <c r="EHL517" s="336"/>
      <c r="EHM517" s="336"/>
      <c r="EHN517" s="336"/>
      <c r="EHO517" s="336"/>
      <c r="EHP517" s="336"/>
      <c r="EHQ517" s="336"/>
      <c r="EHR517" s="336"/>
      <c r="EHS517" s="336"/>
      <c r="EHT517" s="336"/>
      <c r="EHU517" s="336"/>
      <c r="EHV517" s="336"/>
      <c r="EHW517" s="336"/>
      <c r="EHX517" s="336"/>
      <c r="EHY517" s="336"/>
      <c r="EHZ517" s="336"/>
      <c r="EIA517" s="336"/>
      <c r="EIB517" s="336"/>
      <c r="EIC517" s="336"/>
      <c r="EID517" s="336"/>
      <c r="EIE517" s="336"/>
      <c r="EIF517" s="336"/>
      <c r="EIG517" s="336"/>
      <c r="EIH517" s="336"/>
      <c r="EII517" s="336"/>
      <c r="EIJ517" s="336"/>
      <c r="EIK517" s="336"/>
      <c r="EIL517" s="336"/>
      <c r="EIM517" s="336"/>
      <c r="EIN517" s="336"/>
      <c r="EIO517" s="336"/>
      <c r="EIP517" s="336"/>
      <c r="EIQ517" s="336"/>
      <c r="EIR517" s="336"/>
      <c r="EIS517" s="336"/>
      <c r="EIT517" s="336"/>
      <c r="EIU517" s="336"/>
      <c r="EIV517" s="336"/>
      <c r="EIW517" s="336"/>
      <c r="EIX517" s="336"/>
      <c r="EIY517" s="336"/>
      <c r="EIZ517" s="336"/>
      <c r="EJA517" s="336"/>
      <c r="EJB517" s="336"/>
      <c r="EJC517" s="336"/>
      <c r="EJD517" s="336"/>
      <c r="EJE517" s="336"/>
      <c r="EJF517" s="336"/>
      <c r="EJG517" s="336"/>
      <c r="EJH517" s="336"/>
      <c r="EJI517" s="336"/>
      <c r="EJJ517" s="336"/>
      <c r="EJK517" s="336"/>
      <c r="EJL517" s="336"/>
      <c r="EJM517" s="336"/>
      <c r="EJN517" s="336"/>
      <c r="EJO517" s="336"/>
      <c r="EJP517" s="336"/>
      <c r="EJQ517" s="336"/>
      <c r="EJR517" s="336"/>
      <c r="EJS517" s="336"/>
      <c r="EJT517" s="336"/>
      <c r="EJU517" s="336"/>
      <c r="EJV517" s="336"/>
      <c r="EJW517" s="336"/>
      <c r="EJX517" s="336"/>
      <c r="EJY517" s="336"/>
      <c r="EJZ517" s="336"/>
      <c r="EKA517" s="336"/>
      <c r="EKB517" s="336"/>
      <c r="EKC517" s="336"/>
      <c r="EKD517" s="336"/>
      <c r="EKE517" s="336"/>
      <c r="EKF517" s="336"/>
      <c r="EKG517" s="336"/>
      <c r="EKH517" s="336"/>
      <c r="EKI517" s="336"/>
      <c r="EKJ517" s="336"/>
      <c r="EKK517" s="336"/>
      <c r="EKL517" s="336"/>
      <c r="EKM517" s="336"/>
      <c r="EKN517" s="336"/>
      <c r="EKO517" s="336"/>
      <c r="EKP517" s="336"/>
      <c r="EKQ517" s="336"/>
      <c r="EKR517" s="336"/>
      <c r="EKS517" s="336"/>
      <c r="EKT517" s="336"/>
      <c r="EKU517" s="336"/>
      <c r="EKV517" s="336"/>
      <c r="EKW517" s="336"/>
      <c r="EKX517" s="336"/>
      <c r="EKY517" s="336"/>
      <c r="EKZ517" s="336"/>
      <c r="ELA517" s="336"/>
      <c r="ELB517" s="336"/>
      <c r="ELC517" s="336"/>
      <c r="ELD517" s="336"/>
      <c r="ELE517" s="336"/>
      <c r="ELF517" s="336"/>
      <c r="ELG517" s="336"/>
      <c r="ELH517" s="336"/>
      <c r="ELI517" s="336"/>
      <c r="ELJ517" s="336"/>
      <c r="ELK517" s="336"/>
      <c r="ELL517" s="336"/>
      <c r="ELM517" s="336"/>
      <c r="ELN517" s="336"/>
      <c r="ELO517" s="336"/>
      <c r="ELP517" s="336"/>
      <c r="ELQ517" s="336"/>
      <c r="ELR517" s="336"/>
      <c r="ELS517" s="336"/>
      <c r="ELT517" s="336"/>
      <c r="ELU517" s="336"/>
      <c r="ELV517" s="336"/>
      <c r="ELW517" s="336"/>
      <c r="ELX517" s="336"/>
      <c r="ELY517" s="336"/>
      <c r="ELZ517" s="336"/>
      <c r="EMA517" s="336"/>
      <c r="EMB517" s="336"/>
      <c r="EMC517" s="336"/>
      <c r="EMD517" s="336"/>
      <c r="EME517" s="336"/>
      <c r="EMF517" s="336"/>
      <c r="EMG517" s="336"/>
      <c r="EMH517" s="336"/>
      <c r="EMI517" s="336"/>
      <c r="EMJ517" s="336"/>
      <c r="EMK517" s="336"/>
      <c r="EML517" s="336"/>
      <c r="EMM517" s="336"/>
      <c r="EMN517" s="336"/>
      <c r="EMO517" s="336"/>
      <c r="EMP517" s="336"/>
      <c r="EMQ517" s="336"/>
      <c r="EMR517" s="336"/>
      <c r="EMS517" s="336"/>
      <c r="EMT517" s="336"/>
      <c r="EMU517" s="336"/>
      <c r="EMV517" s="336"/>
      <c r="EMW517" s="336"/>
      <c r="EMX517" s="336"/>
      <c r="EMY517" s="336"/>
      <c r="EMZ517" s="336"/>
      <c r="ENA517" s="336"/>
      <c r="ENB517" s="336"/>
      <c r="ENC517" s="336"/>
      <c r="END517" s="336"/>
      <c r="ENE517" s="336"/>
      <c r="ENF517" s="336"/>
      <c r="ENG517" s="336"/>
      <c r="ENH517" s="336"/>
      <c r="ENI517" s="336"/>
      <c r="ENJ517" s="336"/>
      <c r="ENK517" s="336"/>
      <c r="ENL517" s="336"/>
      <c r="ENM517" s="336"/>
      <c r="ENN517" s="336"/>
      <c r="ENO517" s="336"/>
      <c r="ENP517" s="336"/>
      <c r="ENQ517" s="336"/>
      <c r="ENR517" s="336"/>
      <c r="ENS517" s="336"/>
      <c r="ENT517" s="336"/>
      <c r="ENU517" s="336"/>
      <c r="ENV517" s="336"/>
      <c r="ENW517" s="336"/>
      <c r="ENX517" s="336"/>
      <c r="ENY517" s="336"/>
      <c r="ENZ517" s="336"/>
      <c r="EOA517" s="336"/>
      <c r="EOB517" s="336"/>
      <c r="EOC517" s="336"/>
      <c r="EOD517" s="336"/>
      <c r="EOE517" s="336"/>
      <c r="EOF517" s="336"/>
      <c r="EOG517" s="336"/>
      <c r="EOH517" s="336"/>
      <c r="EOI517" s="336"/>
      <c r="EOJ517" s="336"/>
      <c r="EOK517" s="336"/>
      <c r="EOL517" s="336"/>
      <c r="EOM517" s="336"/>
      <c r="EON517" s="336"/>
      <c r="EOO517" s="336"/>
      <c r="EOP517" s="336"/>
      <c r="EOQ517" s="336"/>
      <c r="EOR517" s="336"/>
      <c r="EOS517" s="336"/>
      <c r="EOT517" s="336"/>
      <c r="EOU517" s="336"/>
      <c r="EOV517" s="336"/>
      <c r="EOW517" s="336"/>
      <c r="EOX517" s="336"/>
      <c r="EOY517" s="336"/>
      <c r="EOZ517" s="336"/>
      <c r="EPA517" s="336"/>
      <c r="EPB517" s="336"/>
      <c r="EPC517" s="336"/>
      <c r="EPD517" s="336"/>
      <c r="EPE517" s="336"/>
      <c r="EPF517" s="336"/>
      <c r="EPG517" s="336"/>
      <c r="EPH517" s="336"/>
      <c r="EPI517" s="336"/>
      <c r="EPJ517" s="336"/>
      <c r="EPK517" s="336"/>
      <c r="EPL517" s="336"/>
      <c r="EPM517" s="336"/>
      <c r="EPN517" s="336"/>
      <c r="EPO517" s="336"/>
      <c r="EPP517" s="336"/>
      <c r="EPQ517" s="336"/>
      <c r="EPR517" s="336"/>
      <c r="EPS517" s="336"/>
      <c r="EPT517" s="336"/>
      <c r="EPU517" s="336"/>
      <c r="EPV517" s="336"/>
      <c r="EPW517" s="336"/>
      <c r="EPX517" s="336"/>
      <c r="EPY517" s="336"/>
      <c r="EPZ517" s="336"/>
      <c r="EQA517" s="336"/>
      <c r="EQB517" s="336"/>
      <c r="EQC517" s="336"/>
      <c r="EQD517" s="336"/>
      <c r="EQE517" s="336"/>
      <c r="EQF517" s="336"/>
      <c r="EQG517" s="336"/>
      <c r="EQH517" s="336"/>
      <c r="EQI517" s="336"/>
      <c r="EQJ517" s="336"/>
      <c r="EQK517" s="336"/>
      <c r="EQL517" s="336"/>
      <c r="EQM517" s="336"/>
      <c r="EQN517" s="336"/>
      <c r="EQO517" s="336"/>
      <c r="EQP517" s="336"/>
      <c r="EQQ517" s="336"/>
      <c r="EQR517" s="336"/>
      <c r="EQS517" s="336"/>
      <c r="EQT517" s="336"/>
      <c r="EQU517" s="336"/>
      <c r="EQV517" s="336"/>
      <c r="EQW517" s="336"/>
      <c r="EQX517" s="336"/>
      <c r="EQY517" s="336"/>
      <c r="EQZ517" s="336"/>
      <c r="ERA517" s="336"/>
      <c r="ERB517" s="336"/>
      <c r="ERC517" s="336"/>
      <c r="ERD517" s="336"/>
      <c r="ERE517" s="336"/>
      <c r="ERF517" s="336"/>
      <c r="ERG517" s="336"/>
      <c r="ERH517" s="336"/>
      <c r="ERI517" s="336"/>
      <c r="ERJ517" s="336"/>
      <c r="ERK517" s="336"/>
      <c r="ERL517" s="336"/>
      <c r="ERM517" s="336"/>
      <c r="ERN517" s="336"/>
      <c r="ERO517" s="336"/>
      <c r="ERP517" s="336"/>
      <c r="ERQ517" s="336"/>
      <c r="ERR517" s="336"/>
      <c r="ERS517" s="336"/>
      <c r="ERT517" s="336"/>
      <c r="ERU517" s="336"/>
      <c r="ERV517" s="336"/>
      <c r="ERW517" s="336"/>
      <c r="ERX517" s="336"/>
      <c r="ERY517" s="336"/>
      <c r="ERZ517" s="336"/>
      <c r="ESA517" s="336"/>
      <c r="ESB517" s="336"/>
      <c r="ESC517" s="336"/>
      <c r="ESD517" s="336"/>
      <c r="ESE517" s="336"/>
      <c r="ESF517" s="336"/>
      <c r="ESG517" s="336"/>
      <c r="ESH517" s="336"/>
      <c r="ESI517" s="336"/>
      <c r="ESJ517" s="336"/>
      <c r="ESK517" s="336"/>
      <c r="ESL517" s="336"/>
      <c r="ESM517" s="336"/>
      <c r="ESN517" s="336"/>
      <c r="ESO517" s="336"/>
      <c r="ESP517" s="336"/>
      <c r="ESQ517" s="336"/>
      <c r="ESR517" s="336"/>
      <c r="ESS517" s="336"/>
      <c r="EST517" s="336"/>
      <c r="ESU517" s="336"/>
      <c r="ESV517" s="336"/>
      <c r="ESW517" s="336"/>
      <c r="ESX517" s="336"/>
      <c r="ESY517" s="336"/>
      <c r="ESZ517" s="336"/>
      <c r="ETA517" s="336"/>
      <c r="ETB517" s="336"/>
      <c r="ETC517" s="336"/>
      <c r="ETD517" s="336"/>
      <c r="ETE517" s="336"/>
      <c r="ETF517" s="336"/>
      <c r="ETG517" s="336"/>
      <c r="ETH517" s="336"/>
      <c r="ETI517" s="336"/>
      <c r="ETJ517" s="336"/>
      <c r="ETK517" s="336"/>
      <c r="ETL517" s="336"/>
      <c r="ETM517" s="336"/>
      <c r="ETN517" s="336"/>
      <c r="ETO517" s="336"/>
      <c r="ETP517" s="336"/>
      <c r="ETQ517" s="336"/>
      <c r="ETR517" s="336"/>
      <c r="ETS517" s="336"/>
      <c r="ETT517" s="336"/>
      <c r="ETU517" s="336"/>
      <c r="ETV517" s="336"/>
      <c r="ETW517" s="336"/>
      <c r="ETX517" s="336"/>
      <c r="ETY517" s="336"/>
      <c r="ETZ517" s="336"/>
      <c r="EUA517" s="336"/>
      <c r="EUB517" s="336"/>
      <c r="EUC517" s="336"/>
      <c r="EUD517" s="336"/>
      <c r="EUE517" s="336"/>
      <c r="EUF517" s="336"/>
      <c r="EUG517" s="336"/>
      <c r="EUH517" s="336"/>
      <c r="EUI517" s="336"/>
      <c r="EUJ517" s="336"/>
      <c r="EUK517" s="336"/>
      <c r="EUL517" s="336"/>
      <c r="EUM517" s="336"/>
      <c r="EUN517" s="336"/>
      <c r="EUO517" s="336"/>
      <c r="EUP517" s="336"/>
      <c r="EUQ517" s="336"/>
      <c r="EUR517" s="336"/>
      <c r="EUS517" s="336"/>
      <c r="EUT517" s="336"/>
      <c r="EUU517" s="336"/>
      <c r="EUV517" s="336"/>
      <c r="EUW517" s="336"/>
      <c r="EUX517" s="336"/>
      <c r="EUY517" s="336"/>
      <c r="EUZ517" s="336"/>
      <c r="EVA517" s="336"/>
      <c r="EVB517" s="336"/>
      <c r="EVC517" s="336"/>
      <c r="EVD517" s="336"/>
      <c r="EVE517" s="336"/>
      <c r="EVF517" s="336"/>
      <c r="EVG517" s="336"/>
      <c r="EVH517" s="336"/>
      <c r="EVI517" s="336"/>
      <c r="EVJ517" s="336"/>
      <c r="EVK517" s="336"/>
      <c r="EVL517" s="336"/>
      <c r="EVM517" s="336"/>
      <c r="EVN517" s="336"/>
      <c r="EVO517" s="336"/>
      <c r="EVP517" s="336"/>
      <c r="EVQ517" s="336"/>
      <c r="EVR517" s="336"/>
      <c r="EVS517" s="336"/>
      <c r="EVT517" s="336"/>
      <c r="EVU517" s="336"/>
      <c r="EVV517" s="336"/>
      <c r="EVW517" s="336"/>
      <c r="EVX517" s="336"/>
      <c r="EVY517" s="336"/>
      <c r="EVZ517" s="336"/>
      <c r="EWA517" s="336"/>
      <c r="EWB517" s="336"/>
      <c r="EWC517" s="336"/>
      <c r="EWD517" s="336"/>
      <c r="EWE517" s="336"/>
      <c r="EWF517" s="336"/>
      <c r="EWG517" s="336"/>
      <c r="EWH517" s="336"/>
      <c r="EWI517" s="336"/>
      <c r="EWJ517" s="336"/>
      <c r="EWK517" s="336"/>
      <c r="EWL517" s="336"/>
      <c r="EWM517" s="336"/>
      <c r="EWN517" s="336"/>
      <c r="EWO517" s="336"/>
      <c r="EWP517" s="336"/>
      <c r="EWQ517" s="336"/>
      <c r="EWR517" s="336"/>
      <c r="EWS517" s="336"/>
      <c r="EWT517" s="336"/>
      <c r="EWU517" s="336"/>
      <c r="EWV517" s="336"/>
      <c r="EWW517" s="336"/>
      <c r="EWX517" s="336"/>
      <c r="EWY517" s="336"/>
      <c r="EWZ517" s="336"/>
      <c r="EXA517" s="336"/>
      <c r="EXB517" s="336"/>
      <c r="EXC517" s="336"/>
      <c r="EXD517" s="336"/>
      <c r="EXE517" s="336"/>
      <c r="EXF517" s="336"/>
      <c r="EXG517" s="336"/>
      <c r="EXH517" s="336"/>
      <c r="EXI517" s="336"/>
      <c r="EXJ517" s="336"/>
      <c r="EXK517" s="336"/>
      <c r="EXL517" s="336"/>
      <c r="EXM517" s="336"/>
      <c r="EXN517" s="336"/>
      <c r="EXO517" s="336"/>
      <c r="EXP517" s="336"/>
      <c r="EXQ517" s="336"/>
      <c r="EXR517" s="336"/>
      <c r="EXS517" s="336"/>
      <c r="EXT517" s="336"/>
      <c r="EXU517" s="336"/>
      <c r="EXV517" s="336"/>
      <c r="EXW517" s="336"/>
      <c r="EXX517" s="336"/>
      <c r="EXY517" s="336"/>
      <c r="EXZ517" s="336"/>
      <c r="EYA517" s="336"/>
      <c r="EYB517" s="336"/>
      <c r="EYC517" s="336"/>
      <c r="EYD517" s="336"/>
      <c r="EYE517" s="336"/>
      <c r="EYF517" s="336"/>
      <c r="EYG517" s="336"/>
      <c r="EYH517" s="336"/>
      <c r="EYI517" s="336"/>
      <c r="EYJ517" s="336"/>
      <c r="EYK517" s="336"/>
      <c r="EYL517" s="336"/>
      <c r="EYM517" s="336"/>
      <c r="EYN517" s="336"/>
      <c r="EYO517" s="336"/>
      <c r="EYP517" s="336"/>
      <c r="EYQ517" s="336"/>
      <c r="EYR517" s="336"/>
      <c r="EYS517" s="336"/>
      <c r="EYT517" s="336"/>
      <c r="EYU517" s="336"/>
      <c r="EYV517" s="336"/>
      <c r="EYW517" s="336"/>
      <c r="EYX517" s="336"/>
      <c r="EYY517" s="336"/>
      <c r="EYZ517" s="336"/>
      <c r="EZA517" s="336"/>
      <c r="EZB517" s="336"/>
      <c r="EZC517" s="336"/>
      <c r="EZD517" s="336"/>
      <c r="EZE517" s="336"/>
      <c r="EZF517" s="336"/>
      <c r="EZG517" s="336"/>
      <c r="EZH517" s="336"/>
      <c r="EZI517" s="336"/>
      <c r="EZJ517" s="336"/>
      <c r="EZK517" s="336"/>
      <c r="EZL517" s="336"/>
      <c r="EZM517" s="336"/>
      <c r="EZN517" s="336"/>
      <c r="EZO517" s="336"/>
      <c r="EZP517" s="336"/>
      <c r="EZQ517" s="336"/>
      <c r="EZR517" s="336"/>
      <c r="EZS517" s="336"/>
      <c r="EZT517" s="336"/>
      <c r="EZU517" s="336"/>
      <c r="EZV517" s="336"/>
      <c r="EZW517" s="336"/>
      <c r="EZX517" s="336"/>
      <c r="EZY517" s="336"/>
      <c r="EZZ517" s="336"/>
      <c r="FAA517" s="336"/>
      <c r="FAB517" s="336"/>
      <c r="FAC517" s="336"/>
      <c r="FAD517" s="336"/>
      <c r="FAE517" s="336"/>
      <c r="FAF517" s="336"/>
      <c r="FAG517" s="336"/>
      <c r="FAH517" s="336"/>
      <c r="FAI517" s="336"/>
      <c r="FAJ517" s="336"/>
      <c r="FAK517" s="336"/>
      <c r="FAL517" s="336"/>
      <c r="FAM517" s="336"/>
      <c r="FAN517" s="336"/>
      <c r="FAO517" s="336"/>
      <c r="FAP517" s="336"/>
      <c r="FAQ517" s="336"/>
      <c r="FAR517" s="336"/>
      <c r="FAS517" s="336"/>
      <c r="FAT517" s="336"/>
      <c r="FAU517" s="336"/>
      <c r="FAV517" s="336"/>
      <c r="FAW517" s="336"/>
      <c r="FAX517" s="336"/>
      <c r="FAY517" s="336"/>
      <c r="FAZ517" s="336"/>
      <c r="FBA517" s="336"/>
      <c r="FBB517" s="336"/>
      <c r="FBC517" s="336"/>
      <c r="FBD517" s="336"/>
      <c r="FBE517" s="336"/>
      <c r="FBF517" s="336"/>
      <c r="FBG517" s="336"/>
      <c r="FBH517" s="336"/>
      <c r="FBI517" s="336"/>
      <c r="FBJ517" s="336"/>
      <c r="FBK517" s="336"/>
      <c r="FBL517" s="336"/>
      <c r="FBM517" s="336"/>
      <c r="FBN517" s="336"/>
      <c r="FBO517" s="336"/>
      <c r="FBP517" s="336"/>
      <c r="FBQ517" s="336"/>
      <c r="FBR517" s="336"/>
      <c r="FBS517" s="336"/>
      <c r="FBT517" s="336"/>
      <c r="FBU517" s="336"/>
      <c r="FBV517" s="336"/>
      <c r="FBW517" s="336"/>
      <c r="FBX517" s="336"/>
      <c r="FBY517" s="336"/>
      <c r="FBZ517" s="336"/>
      <c r="FCA517" s="336"/>
      <c r="FCB517" s="336"/>
      <c r="FCC517" s="336"/>
      <c r="FCD517" s="336"/>
      <c r="FCE517" s="336"/>
      <c r="FCF517" s="336"/>
      <c r="FCG517" s="336"/>
      <c r="FCH517" s="336"/>
      <c r="FCI517" s="336"/>
      <c r="FCJ517" s="336"/>
      <c r="FCK517" s="336"/>
      <c r="FCL517" s="336"/>
      <c r="FCM517" s="336"/>
      <c r="FCN517" s="336"/>
      <c r="FCO517" s="336"/>
      <c r="FCP517" s="336"/>
      <c r="FCQ517" s="336"/>
      <c r="FCR517" s="336"/>
      <c r="FCS517" s="336"/>
      <c r="FCT517" s="336"/>
      <c r="FCU517" s="336"/>
      <c r="FCV517" s="336"/>
      <c r="FCW517" s="336"/>
      <c r="FCX517" s="336"/>
      <c r="FCY517" s="336"/>
      <c r="FCZ517" s="336"/>
      <c r="FDA517" s="336"/>
      <c r="FDB517" s="336"/>
      <c r="FDC517" s="336"/>
      <c r="FDD517" s="336"/>
      <c r="FDE517" s="336"/>
      <c r="FDF517" s="336"/>
      <c r="FDG517" s="336"/>
      <c r="FDH517" s="336"/>
      <c r="FDI517" s="336"/>
      <c r="FDJ517" s="336"/>
      <c r="FDK517" s="336"/>
      <c r="FDL517" s="336"/>
      <c r="FDM517" s="336"/>
      <c r="FDN517" s="336"/>
      <c r="FDO517" s="336"/>
      <c r="FDP517" s="336"/>
      <c r="FDQ517" s="336"/>
      <c r="FDR517" s="336"/>
      <c r="FDS517" s="336"/>
      <c r="FDT517" s="336"/>
      <c r="FDU517" s="336"/>
      <c r="FDV517" s="336"/>
      <c r="FDW517" s="336"/>
      <c r="FDX517" s="336"/>
      <c r="FDY517" s="336"/>
      <c r="FDZ517" s="336"/>
      <c r="FEA517" s="336"/>
      <c r="FEB517" s="336"/>
      <c r="FEC517" s="336"/>
      <c r="FED517" s="336"/>
      <c r="FEE517" s="336"/>
      <c r="FEF517" s="336"/>
      <c r="FEG517" s="336"/>
      <c r="FEH517" s="336"/>
      <c r="FEI517" s="336"/>
      <c r="FEJ517" s="336"/>
      <c r="FEK517" s="336"/>
      <c r="FEL517" s="336"/>
      <c r="FEM517" s="336"/>
      <c r="FEN517" s="336"/>
      <c r="FEO517" s="336"/>
      <c r="FEP517" s="336"/>
      <c r="FEQ517" s="336"/>
      <c r="FER517" s="336"/>
      <c r="FES517" s="336"/>
      <c r="FET517" s="336"/>
      <c r="FEU517" s="336"/>
      <c r="FEV517" s="336"/>
      <c r="FEW517" s="336"/>
      <c r="FEX517" s="336"/>
      <c r="FEY517" s="336"/>
      <c r="FEZ517" s="336"/>
      <c r="FFA517" s="336"/>
      <c r="FFB517" s="336"/>
      <c r="FFC517" s="336"/>
      <c r="FFD517" s="336"/>
      <c r="FFE517" s="336"/>
      <c r="FFF517" s="336"/>
      <c r="FFG517" s="336"/>
      <c r="FFH517" s="336"/>
      <c r="FFI517" s="336"/>
      <c r="FFJ517" s="336"/>
      <c r="FFK517" s="336"/>
      <c r="FFL517" s="336"/>
      <c r="FFM517" s="336"/>
      <c r="FFN517" s="336"/>
      <c r="FFO517" s="336"/>
      <c r="FFP517" s="336"/>
      <c r="FFQ517" s="336"/>
      <c r="FFR517" s="336"/>
      <c r="FFS517" s="336"/>
      <c r="FFT517" s="336"/>
      <c r="FFU517" s="336"/>
      <c r="FFV517" s="336"/>
      <c r="FFW517" s="336"/>
      <c r="FFX517" s="336"/>
      <c r="FFY517" s="336"/>
      <c r="FFZ517" s="336"/>
      <c r="FGA517" s="336"/>
      <c r="FGB517" s="336"/>
      <c r="FGC517" s="336"/>
      <c r="FGD517" s="336"/>
      <c r="FGE517" s="336"/>
      <c r="FGF517" s="336"/>
      <c r="FGG517" s="336"/>
      <c r="FGH517" s="336"/>
      <c r="FGI517" s="336"/>
      <c r="FGJ517" s="336"/>
      <c r="FGK517" s="336"/>
      <c r="FGL517" s="336"/>
      <c r="FGM517" s="336"/>
      <c r="FGN517" s="336"/>
      <c r="FGO517" s="336"/>
      <c r="FGP517" s="336"/>
      <c r="FGQ517" s="336"/>
      <c r="FGR517" s="336"/>
      <c r="FGS517" s="336"/>
      <c r="FGT517" s="336"/>
      <c r="FGU517" s="336"/>
      <c r="FGV517" s="336"/>
      <c r="FGW517" s="336"/>
      <c r="FGX517" s="336"/>
      <c r="FGY517" s="336"/>
      <c r="FGZ517" s="336"/>
      <c r="FHA517" s="336"/>
      <c r="FHB517" s="336"/>
      <c r="FHC517" s="336"/>
      <c r="FHD517" s="336"/>
      <c r="FHE517" s="336"/>
      <c r="FHF517" s="336"/>
      <c r="FHG517" s="336"/>
      <c r="FHH517" s="336"/>
      <c r="FHI517" s="336"/>
      <c r="FHJ517" s="336"/>
      <c r="FHK517" s="336"/>
      <c r="FHL517" s="336"/>
      <c r="FHM517" s="336"/>
      <c r="FHN517" s="336"/>
      <c r="FHO517" s="336"/>
      <c r="FHP517" s="336"/>
      <c r="FHQ517" s="336"/>
      <c r="FHR517" s="336"/>
      <c r="FHS517" s="336"/>
      <c r="FHT517" s="336"/>
      <c r="FHU517" s="336"/>
      <c r="FHV517" s="336"/>
      <c r="FHW517" s="336"/>
      <c r="FHX517" s="336"/>
      <c r="FHY517" s="336"/>
      <c r="FHZ517" s="336"/>
      <c r="FIA517" s="336"/>
      <c r="FIB517" s="336"/>
      <c r="FIC517" s="336"/>
      <c r="FID517" s="336"/>
      <c r="FIE517" s="336"/>
      <c r="FIF517" s="336"/>
      <c r="FIG517" s="336"/>
      <c r="FIH517" s="336"/>
      <c r="FII517" s="336"/>
      <c r="FIJ517" s="336"/>
      <c r="FIK517" s="336"/>
      <c r="FIL517" s="336"/>
      <c r="FIM517" s="336"/>
      <c r="FIN517" s="336"/>
      <c r="FIO517" s="336"/>
      <c r="FIP517" s="336"/>
      <c r="FIQ517" s="336"/>
      <c r="FIR517" s="336"/>
      <c r="FIS517" s="336"/>
      <c r="FIT517" s="336"/>
      <c r="FIU517" s="336"/>
      <c r="FIV517" s="336"/>
      <c r="FIW517" s="336"/>
      <c r="FIX517" s="336"/>
      <c r="FIY517" s="336"/>
      <c r="FIZ517" s="336"/>
      <c r="FJA517" s="336"/>
      <c r="FJB517" s="336"/>
      <c r="FJC517" s="336"/>
      <c r="FJD517" s="336"/>
      <c r="FJE517" s="336"/>
      <c r="FJF517" s="336"/>
      <c r="FJG517" s="336"/>
      <c r="FJH517" s="336"/>
      <c r="FJI517" s="336"/>
      <c r="FJJ517" s="336"/>
      <c r="FJK517" s="336"/>
      <c r="FJL517" s="336"/>
      <c r="FJM517" s="336"/>
      <c r="FJN517" s="336"/>
      <c r="FJO517" s="336"/>
      <c r="FJP517" s="336"/>
      <c r="FJQ517" s="336"/>
      <c r="FJR517" s="336"/>
      <c r="FJS517" s="336"/>
      <c r="FJT517" s="336"/>
      <c r="FJU517" s="336"/>
      <c r="FJV517" s="336"/>
      <c r="FJW517" s="336"/>
      <c r="FJX517" s="336"/>
      <c r="FJY517" s="336"/>
      <c r="FJZ517" s="336"/>
      <c r="FKA517" s="336"/>
      <c r="FKB517" s="336"/>
      <c r="FKC517" s="336"/>
      <c r="FKD517" s="336"/>
      <c r="FKE517" s="336"/>
      <c r="FKF517" s="336"/>
      <c r="FKG517" s="336"/>
      <c r="FKH517" s="336"/>
      <c r="FKI517" s="336"/>
      <c r="FKJ517" s="336"/>
      <c r="FKK517" s="336"/>
      <c r="FKL517" s="336"/>
      <c r="FKM517" s="336"/>
      <c r="FKN517" s="336"/>
      <c r="FKO517" s="336"/>
      <c r="FKP517" s="336"/>
      <c r="FKQ517" s="336"/>
      <c r="FKR517" s="336"/>
      <c r="FKS517" s="336"/>
      <c r="FKT517" s="336"/>
      <c r="FKU517" s="336"/>
      <c r="FKV517" s="336"/>
      <c r="FKW517" s="336"/>
      <c r="FKX517" s="336"/>
      <c r="FKY517" s="336"/>
      <c r="FKZ517" s="336"/>
      <c r="FLA517" s="336"/>
      <c r="FLB517" s="336"/>
      <c r="FLC517" s="336"/>
      <c r="FLD517" s="336"/>
      <c r="FLE517" s="336"/>
      <c r="FLF517" s="336"/>
      <c r="FLG517" s="336"/>
      <c r="FLH517" s="336"/>
      <c r="FLI517" s="336"/>
      <c r="FLJ517" s="336"/>
      <c r="FLK517" s="336"/>
      <c r="FLL517" s="336"/>
      <c r="FLM517" s="336"/>
      <c r="FLN517" s="336"/>
      <c r="FLO517" s="336"/>
      <c r="FLP517" s="336"/>
      <c r="FLQ517" s="336"/>
      <c r="FLR517" s="336"/>
      <c r="FLS517" s="336"/>
      <c r="FLT517" s="336"/>
      <c r="FLU517" s="336"/>
      <c r="FLV517" s="336"/>
      <c r="FLW517" s="336"/>
      <c r="FLX517" s="336"/>
      <c r="FLY517" s="336"/>
      <c r="FLZ517" s="336"/>
      <c r="FMA517" s="336"/>
      <c r="FMB517" s="336"/>
      <c r="FMC517" s="336"/>
      <c r="FMD517" s="336"/>
      <c r="FME517" s="336"/>
      <c r="FMF517" s="336"/>
      <c r="FMG517" s="336"/>
      <c r="FMH517" s="336"/>
      <c r="FMI517" s="336"/>
      <c r="FMJ517" s="336"/>
      <c r="FMK517" s="336"/>
      <c r="FML517" s="336"/>
      <c r="FMM517" s="336"/>
      <c r="FMN517" s="336"/>
      <c r="FMO517" s="336"/>
      <c r="FMP517" s="336"/>
      <c r="FMQ517" s="336"/>
      <c r="FMR517" s="336"/>
      <c r="FMS517" s="336"/>
      <c r="FMT517" s="336"/>
      <c r="FMU517" s="336"/>
      <c r="FMV517" s="336"/>
      <c r="FMW517" s="336"/>
      <c r="FMX517" s="336"/>
      <c r="FMY517" s="336"/>
      <c r="FMZ517" s="336"/>
      <c r="FNA517" s="336"/>
      <c r="FNB517" s="336"/>
      <c r="FNC517" s="336"/>
      <c r="FND517" s="336"/>
      <c r="FNE517" s="336"/>
      <c r="FNF517" s="336"/>
      <c r="FNG517" s="336"/>
      <c r="FNH517" s="336"/>
      <c r="FNI517" s="336"/>
      <c r="FNJ517" s="336"/>
      <c r="FNK517" s="336"/>
      <c r="FNL517" s="336"/>
      <c r="FNM517" s="336"/>
      <c r="FNN517" s="336"/>
      <c r="FNO517" s="336"/>
      <c r="FNP517" s="336"/>
      <c r="FNQ517" s="336"/>
      <c r="FNR517" s="336"/>
      <c r="FNS517" s="336"/>
      <c r="FNT517" s="336"/>
      <c r="FNU517" s="336"/>
      <c r="FNV517" s="336"/>
      <c r="FNW517" s="336"/>
      <c r="FNX517" s="336"/>
      <c r="FNY517" s="336"/>
      <c r="FNZ517" s="336"/>
      <c r="FOA517" s="336"/>
      <c r="FOB517" s="336"/>
      <c r="FOC517" s="336"/>
      <c r="FOD517" s="336"/>
      <c r="FOE517" s="336"/>
      <c r="FOF517" s="336"/>
      <c r="FOG517" s="336"/>
      <c r="FOH517" s="336"/>
      <c r="FOI517" s="336"/>
      <c r="FOJ517" s="336"/>
      <c r="FOK517" s="336"/>
      <c r="FOL517" s="336"/>
      <c r="FOM517" s="336"/>
      <c r="FON517" s="336"/>
      <c r="FOO517" s="336"/>
      <c r="FOP517" s="336"/>
      <c r="FOQ517" s="336"/>
      <c r="FOR517" s="336"/>
      <c r="FOS517" s="336"/>
      <c r="FOT517" s="336"/>
      <c r="FOU517" s="336"/>
      <c r="FOV517" s="336"/>
      <c r="FOW517" s="336"/>
      <c r="FOX517" s="336"/>
      <c r="FOY517" s="336"/>
      <c r="FOZ517" s="336"/>
      <c r="FPA517" s="336"/>
      <c r="FPB517" s="336"/>
      <c r="FPC517" s="336"/>
      <c r="FPD517" s="336"/>
      <c r="FPE517" s="336"/>
      <c r="FPF517" s="336"/>
      <c r="FPG517" s="336"/>
      <c r="FPH517" s="336"/>
      <c r="FPI517" s="336"/>
      <c r="FPJ517" s="336"/>
      <c r="FPK517" s="336"/>
      <c r="FPL517" s="336"/>
      <c r="FPM517" s="336"/>
      <c r="FPN517" s="336"/>
      <c r="FPO517" s="336"/>
      <c r="FPP517" s="336"/>
      <c r="FPQ517" s="336"/>
      <c r="FPR517" s="336"/>
      <c r="FPS517" s="336"/>
      <c r="FPT517" s="336"/>
      <c r="FPU517" s="336"/>
      <c r="FPV517" s="336"/>
      <c r="FPW517" s="336"/>
      <c r="FPX517" s="336"/>
      <c r="FPY517" s="336"/>
      <c r="FPZ517" s="336"/>
      <c r="FQA517" s="336"/>
      <c r="FQB517" s="336"/>
      <c r="FQC517" s="336"/>
      <c r="FQD517" s="336"/>
      <c r="FQE517" s="336"/>
      <c r="FQF517" s="336"/>
      <c r="FQG517" s="336"/>
      <c r="FQH517" s="336"/>
      <c r="FQI517" s="336"/>
      <c r="FQJ517" s="336"/>
      <c r="FQK517" s="336"/>
      <c r="FQL517" s="336"/>
      <c r="FQM517" s="336"/>
      <c r="FQN517" s="336"/>
      <c r="FQO517" s="336"/>
      <c r="FQP517" s="336"/>
      <c r="FQQ517" s="336"/>
      <c r="FQR517" s="336"/>
      <c r="FQS517" s="336"/>
      <c r="FQT517" s="336"/>
      <c r="FQU517" s="336"/>
      <c r="FQV517" s="336"/>
      <c r="FQW517" s="336"/>
      <c r="FQX517" s="336"/>
      <c r="FQY517" s="336"/>
      <c r="FQZ517" s="336"/>
      <c r="FRA517" s="336"/>
      <c r="FRB517" s="336"/>
      <c r="FRC517" s="336"/>
      <c r="FRD517" s="336"/>
      <c r="FRE517" s="336"/>
      <c r="FRF517" s="336"/>
      <c r="FRG517" s="336"/>
      <c r="FRH517" s="336"/>
      <c r="FRI517" s="336"/>
      <c r="FRJ517" s="336"/>
      <c r="FRK517" s="336"/>
      <c r="FRL517" s="336"/>
      <c r="FRM517" s="336"/>
      <c r="FRN517" s="336"/>
      <c r="FRO517" s="336"/>
      <c r="FRP517" s="336"/>
      <c r="FRQ517" s="336"/>
      <c r="FRR517" s="336"/>
      <c r="FRS517" s="336"/>
      <c r="FRT517" s="336"/>
      <c r="FRU517" s="336"/>
      <c r="FRV517" s="336"/>
      <c r="FRW517" s="336"/>
      <c r="FRX517" s="336"/>
      <c r="FRY517" s="336"/>
      <c r="FRZ517" s="336"/>
      <c r="FSA517" s="336"/>
      <c r="FSB517" s="336"/>
      <c r="FSC517" s="336"/>
      <c r="FSD517" s="336"/>
      <c r="FSE517" s="336"/>
      <c r="FSF517" s="336"/>
      <c r="FSG517" s="336"/>
      <c r="FSH517" s="336"/>
      <c r="FSI517" s="336"/>
      <c r="FSJ517" s="336"/>
      <c r="FSK517" s="336"/>
      <c r="FSL517" s="336"/>
      <c r="FSM517" s="336"/>
      <c r="FSN517" s="336"/>
      <c r="FSO517" s="336"/>
      <c r="FSP517" s="336"/>
      <c r="FSQ517" s="336"/>
      <c r="FSR517" s="336"/>
      <c r="FSS517" s="336"/>
      <c r="FST517" s="336"/>
      <c r="FSU517" s="336"/>
      <c r="FSV517" s="336"/>
      <c r="FSW517" s="336"/>
      <c r="FSX517" s="336"/>
      <c r="FSY517" s="336"/>
      <c r="FSZ517" s="336"/>
      <c r="FTA517" s="336"/>
      <c r="FTB517" s="336"/>
      <c r="FTC517" s="336"/>
      <c r="FTD517" s="336"/>
      <c r="FTE517" s="336"/>
      <c r="FTF517" s="336"/>
      <c r="FTG517" s="336"/>
      <c r="FTH517" s="336"/>
      <c r="FTI517" s="336"/>
      <c r="FTJ517" s="336"/>
      <c r="FTK517" s="336"/>
      <c r="FTL517" s="336"/>
      <c r="FTM517" s="336"/>
      <c r="FTN517" s="336"/>
      <c r="FTO517" s="336"/>
      <c r="FTP517" s="336"/>
      <c r="FTQ517" s="336"/>
      <c r="FTR517" s="336"/>
      <c r="FTS517" s="336"/>
      <c r="FTT517" s="336"/>
      <c r="FTU517" s="336"/>
      <c r="FTV517" s="336"/>
      <c r="FTW517" s="336"/>
      <c r="FTX517" s="336"/>
      <c r="FTY517" s="336"/>
      <c r="FTZ517" s="336"/>
      <c r="FUA517" s="336"/>
      <c r="FUB517" s="336"/>
      <c r="FUC517" s="336"/>
      <c r="FUD517" s="336"/>
      <c r="FUE517" s="336"/>
      <c r="FUF517" s="336"/>
      <c r="FUG517" s="336"/>
      <c r="FUH517" s="336"/>
      <c r="FUI517" s="336"/>
      <c r="FUJ517" s="336"/>
      <c r="FUK517" s="336"/>
      <c r="FUL517" s="336"/>
      <c r="FUM517" s="336"/>
      <c r="FUN517" s="336"/>
      <c r="FUO517" s="336"/>
      <c r="FUP517" s="336"/>
      <c r="FUQ517" s="336"/>
      <c r="FUR517" s="336"/>
      <c r="FUS517" s="336"/>
      <c r="FUT517" s="336"/>
      <c r="FUU517" s="336"/>
      <c r="FUV517" s="336"/>
      <c r="FUW517" s="336"/>
      <c r="FUX517" s="336"/>
      <c r="FUY517" s="336"/>
      <c r="FUZ517" s="336"/>
      <c r="FVA517" s="336"/>
      <c r="FVB517" s="336"/>
      <c r="FVC517" s="336"/>
      <c r="FVD517" s="336"/>
      <c r="FVE517" s="336"/>
      <c r="FVF517" s="336"/>
      <c r="FVG517" s="336"/>
      <c r="FVH517" s="336"/>
      <c r="FVI517" s="336"/>
      <c r="FVJ517" s="336"/>
      <c r="FVK517" s="336"/>
      <c r="FVL517" s="336"/>
      <c r="FVM517" s="336"/>
      <c r="FVN517" s="336"/>
      <c r="FVO517" s="336"/>
      <c r="FVP517" s="336"/>
      <c r="FVQ517" s="336"/>
      <c r="FVR517" s="336"/>
      <c r="FVS517" s="336"/>
      <c r="FVT517" s="336"/>
      <c r="FVU517" s="336"/>
      <c r="FVV517" s="336"/>
      <c r="FVW517" s="336"/>
      <c r="FVX517" s="336"/>
      <c r="FVY517" s="336"/>
      <c r="FVZ517" s="336"/>
      <c r="FWA517" s="336"/>
      <c r="FWB517" s="336"/>
      <c r="FWC517" s="336"/>
      <c r="FWD517" s="336"/>
      <c r="FWE517" s="336"/>
      <c r="FWF517" s="336"/>
      <c r="FWG517" s="336"/>
      <c r="FWH517" s="336"/>
      <c r="FWI517" s="336"/>
      <c r="FWJ517" s="336"/>
      <c r="FWK517" s="336"/>
      <c r="FWL517" s="336"/>
      <c r="FWM517" s="336"/>
      <c r="FWN517" s="336"/>
      <c r="FWO517" s="336"/>
      <c r="FWP517" s="336"/>
      <c r="FWQ517" s="336"/>
      <c r="FWR517" s="336"/>
      <c r="FWS517" s="336"/>
      <c r="FWT517" s="336"/>
      <c r="FWU517" s="336"/>
      <c r="FWV517" s="336"/>
      <c r="FWW517" s="336"/>
      <c r="FWX517" s="336"/>
      <c r="FWY517" s="336"/>
      <c r="FWZ517" s="336"/>
      <c r="FXA517" s="336"/>
      <c r="FXB517" s="336"/>
      <c r="FXC517" s="336"/>
      <c r="FXD517" s="336"/>
      <c r="FXE517" s="336"/>
      <c r="FXF517" s="336"/>
      <c r="FXG517" s="336"/>
      <c r="FXH517" s="336"/>
      <c r="FXI517" s="336"/>
      <c r="FXJ517" s="336"/>
      <c r="FXK517" s="336"/>
      <c r="FXL517" s="336"/>
      <c r="FXM517" s="336"/>
      <c r="FXN517" s="336"/>
      <c r="FXO517" s="336"/>
      <c r="FXP517" s="336"/>
      <c r="FXQ517" s="336"/>
      <c r="FXR517" s="336"/>
      <c r="FXS517" s="336"/>
      <c r="FXT517" s="336"/>
      <c r="FXU517" s="336"/>
      <c r="FXV517" s="336"/>
      <c r="FXW517" s="336"/>
      <c r="FXX517" s="336"/>
      <c r="FXY517" s="336"/>
      <c r="FXZ517" s="336"/>
      <c r="FYA517" s="336"/>
      <c r="FYB517" s="336"/>
      <c r="FYC517" s="336"/>
      <c r="FYD517" s="336"/>
      <c r="FYE517" s="336"/>
      <c r="FYF517" s="336"/>
      <c r="FYG517" s="336"/>
      <c r="FYH517" s="336"/>
      <c r="FYI517" s="336"/>
      <c r="FYJ517" s="336"/>
      <c r="FYK517" s="336"/>
      <c r="FYL517" s="336"/>
      <c r="FYM517" s="336"/>
      <c r="FYN517" s="336"/>
      <c r="FYO517" s="336"/>
      <c r="FYP517" s="336"/>
      <c r="FYQ517" s="336"/>
      <c r="FYR517" s="336"/>
      <c r="FYS517" s="336"/>
      <c r="FYT517" s="336"/>
      <c r="FYU517" s="336"/>
      <c r="FYV517" s="336"/>
      <c r="FYW517" s="336"/>
      <c r="FYX517" s="336"/>
      <c r="FYY517" s="336"/>
      <c r="FYZ517" s="336"/>
      <c r="FZA517" s="336"/>
      <c r="FZB517" s="336"/>
      <c r="FZC517" s="336"/>
      <c r="FZD517" s="336"/>
      <c r="FZE517" s="336"/>
      <c r="FZF517" s="336"/>
      <c r="FZG517" s="336"/>
      <c r="FZH517" s="336"/>
      <c r="FZI517" s="336"/>
      <c r="FZJ517" s="336"/>
      <c r="FZK517" s="336"/>
      <c r="FZL517" s="336"/>
      <c r="FZM517" s="336"/>
      <c r="FZN517" s="336"/>
      <c r="FZO517" s="336"/>
      <c r="FZP517" s="336"/>
      <c r="FZQ517" s="336"/>
      <c r="FZR517" s="336"/>
      <c r="FZS517" s="336"/>
      <c r="FZT517" s="336"/>
      <c r="FZU517" s="336"/>
      <c r="FZV517" s="336"/>
      <c r="FZW517" s="336"/>
      <c r="FZX517" s="336"/>
      <c r="FZY517" s="336"/>
      <c r="FZZ517" s="336"/>
      <c r="GAA517" s="336"/>
      <c r="GAB517" s="336"/>
      <c r="GAC517" s="336"/>
      <c r="GAD517" s="336"/>
      <c r="GAE517" s="336"/>
      <c r="GAF517" s="336"/>
      <c r="GAG517" s="336"/>
      <c r="GAH517" s="336"/>
      <c r="GAI517" s="336"/>
      <c r="GAJ517" s="336"/>
      <c r="GAK517" s="336"/>
      <c r="GAL517" s="336"/>
      <c r="GAM517" s="336"/>
      <c r="GAN517" s="336"/>
      <c r="GAO517" s="336"/>
      <c r="GAP517" s="336"/>
      <c r="GAQ517" s="336"/>
      <c r="GAR517" s="336"/>
      <c r="GAS517" s="336"/>
      <c r="GAT517" s="336"/>
      <c r="GAU517" s="336"/>
      <c r="GAV517" s="336"/>
      <c r="GAW517" s="336"/>
      <c r="GAX517" s="336"/>
      <c r="GAY517" s="336"/>
      <c r="GAZ517" s="336"/>
      <c r="GBA517" s="336"/>
      <c r="GBB517" s="336"/>
      <c r="GBC517" s="336"/>
      <c r="GBD517" s="336"/>
      <c r="GBE517" s="336"/>
      <c r="GBF517" s="336"/>
      <c r="GBG517" s="336"/>
      <c r="GBH517" s="336"/>
      <c r="GBI517" s="336"/>
      <c r="GBJ517" s="336"/>
      <c r="GBK517" s="336"/>
      <c r="GBL517" s="336"/>
      <c r="GBM517" s="336"/>
      <c r="GBN517" s="336"/>
      <c r="GBO517" s="336"/>
      <c r="GBP517" s="336"/>
      <c r="GBQ517" s="336"/>
      <c r="GBR517" s="336"/>
      <c r="GBS517" s="336"/>
      <c r="GBT517" s="336"/>
      <c r="GBU517" s="336"/>
      <c r="GBV517" s="336"/>
      <c r="GBW517" s="336"/>
      <c r="GBX517" s="336"/>
      <c r="GBY517" s="336"/>
      <c r="GBZ517" s="336"/>
      <c r="GCA517" s="336"/>
      <c r="GCB517" s="336"/>
      <c r="GCC517" s="336"/>
      <c r="GCD517" s="336"/>
      <c r="GCE517" s="336"/>
      <c r="GCF517" s="336"/>
      <c r="GCG517" s="336"/>
      <c r="GCH517" s="336"/>
      <c r="GCI517" s="336"/>
      <c r="GCJ517" s="336"/>
      <c r="GCK517" s="336"/>
      <c r="GCL517" s="336"/>
      <c r="GCM517" s="336"/>
      <c r="GCN517" s="336"/>
      <c r="GCO517" s="336"/>
      <c r="GCP517" s="336"/>
      <c r="GCQ517" s="336"/>
      <c r="GCR517" s="336"/>
      <c r="GCS517" s="336"/>
      <c r="GCT517" s="336"/>
      <c r="GCU517" s="336"/>
      <c r="GCV517" s="336"/>
      <c r="GCW517" s="336"/>
      <c r="GCX517" s="336"/>
      <c r="GCY517" s="336"/>
      <c r="GCZ517" s="336"/>
      <c r="GDA517" s="336"/>
      <c r="GDB517" s="336"/>
      <c r="GDC517" s="336"/>
      <c r="GDD517" s="336"/>
      <c r="GDE517" s="336"/>
      <c r="GDF517" s="336"/>
      <c r="GDG517" s="336"/>
      <c r="GDH517" s="336"/>
      <c r="GDI517" s="336"/>
      <c r="GDJ517" s="336"/>
      <c r="GDK517" s="336"/>
      <c r="GDL517" s="336"/>
      <c r="GDM517" s="336"/>
      <c r="GDN517" s="336"/>
      <c r="GDO517" s="336"/>
      <c r="GDP517" s="336"/>
      <c r="GDQ517" s="336"/>
      <c r="GDR517" s="336"/>
      <c r="GDS517" s="336"/>
      <c r="GDT517" s="336"/>
      <c r="GDU517" s="336"/>
      <c r="GDV517" s="336"/>
      <c r="GDW517" s="336"/>
      <c r="GDX517" s="336"/>
      <c r="GDY517" s="336"/>
      <c r="GDZ517" s="336"/>
      <c r="GEA517" s="336"/>
      <c r="GEB517" s="336"/>
      <c r="GEC517" s="336"/>
      <c r="GED517" s="336"/>
      <c r="GEE517" s="336"/>
      <c r="GEF517" s="336"/>
      <c r="GEG517" s="336"/>
      <c r="GEH517" s="336"/>
      <c r="GEI517" s="336"/>
      <c r="GEJ517" s="336"/>
      <c r="GEK517" s="336"/>
      <c r="GEL517" s="336"/>
      <c r="GEM517" s="336"/>
      <c r="GEN517" s="336"/>
      <c r="GEO517" s="336"/>
      <c r="GEP517" s="336"/>
      <c r="GEQ517" s="336"/>
      <c r="GER517" s="336"/>
      <c r="GES517" s="336"/>
      <c r="GET517" s="336"/>
      <c r="GEU517" s="336"/>
      <c r="GEV517" s="336"/>
      <c r="GEW517" s="336"/>
      <c r="GEX517" s="336"/>
      <c r="GEY517" s="336"/>
      <c r="GEZ517" s="336"/>
      <c r="GFA517" s="336"/>
      <c r="GFB517" s="336"/>
      <c r="GFC517" s="336"/>
      <c r="GFD517" s="336"/>
      <c r="GFE517" s="336"/>
      <c r="GFF517" s="336"/>
      <c r="GFG517" s="336"/>
      <c r="GFH517" s="336"/>
      <c r="GFI517" s="336"/>
      <c r="GFJ517" s="336"/>
      <c r="GFK517" s="336"/>
      <c r="GFL517" s="336"/>
      <c r="GFM517" s="336"/>
      <c r="GFN517" s="336"/>
      <c r="GFO517" s="336"/>
      <c r="GFP517" s="336"/>
      <c r="GFQ517" s="336"/>
      <c r="GFR517" s="336"/>
      <c r="GFS517" s="336"/>
      <c r="GFT517" s="336"/>
      <c r="GFU517" s="336"/>
      <c r="GFV517" s="336"/>
      <c r="GFW517" s="336"/>
      <c r="GFX517" s="336"/>
      <c r="GFY517" s="336"/>
      <c r="GFZ517" s="336"/>
      <c r="GGA517" s="336"/>
      <c r="GGB517" s="336"/>
      <c r="GGC517" s="336"/>
      <c r="GGD517" s="336"/>
      <c r="GGE517" s="336"/>
      <c r="GGF517" s="336"/>
      <c r="GGG517" s="336"/>
      <c r="GGH517" s="336"/>
      <c r="GGI517" s="336"/>
      <c r="GGJ517" s="336"/>
      <c r="GGK517" s="336"/>
      <c r="GGL517" s="336"/>
      <c r="GGM517" s="336"/>
      <c r="GGN517" s="336"/>
      <c r="GGO517" s="336"/>
      <c r="GGP517" s="336"/>
      <c r="GGQ517" s="336"/>
      <c r="GGR517" s="336"/>
      <c r="GGS517" s="336"/>
      <c r="GGT517" s="336"/>
      <c r="GGU517" s="336"/>
      <c r="GGV517" s="336"/>
      <c r="GGW517" s="336"/>
      <c r="GGX517" s="336"/>
      <c r="GGY517" s="336"/>
      <c r="GGZ517" s="336"/>
      <c r="GHA517" s="336"/>
      <c r="GHB517" s="336"/>
      <c r="GHC517" s="336"/>
      <c r="GHD517" s="336"/>
      <c r="GHE517" s="336"/>
      <c r="GHF517" s="336"/>
      <c r="GHG517" s="336"/>
      <c r="GHH517" s="336"/>
      <c r="GHI517" s="336"/>
      <c r="GHJ517" s="336"/>
      <c r="GHK517" s="336"/>
      <c r="GHL517" s="336"/>
      <c r="GHM517" s="336"/>
      <c r="GHN517" s="336"/>
      <c r="GHO517" s="336"/>
      <c r="GHP517" s="336"/>
      <c r="GHQ517" s="336"/>
      <c r="GHR517" s="336"/>
      <c r="GHS517" s="336"/>
      <c r="GHT517" s="336"/>
      <c r="GHU517" s="336"/>
      <c r="GHV517" s="336"/>
      <c r="GHW517" s="336"/>
      <c r="GHX517" s="336"/>
      <c r="GHY517" s="336"/>
      <c r="GHZ517" s="336"/>
      <c r="GIA517" s="336"/>
      <c r="GIB517" s="336"/>
      <c r="GIC517" s="336"/>
      <c r="GID517" s="336"/>
      <c r="GIE517" s="336"/>
      <c r="GIF517" s="336"/>
      <c r="GIG517" s="336"/>
      <c r="GIH517" s="336"/>
      <c r="GII517" s="336"/>
      <c r="GIJ517" s="336"/>
      <c r="GIK517" s="336"/>
      <c r="GIL517" s="336"/>
      <c r="GIM517" s="336"/>
      <c r="GIN517" s="336"/>
      <c r="GIO517" s="336"/>
      <c r="GIP517" s="336"/>
      <c r="GIQ517" s="336"/>
      <c r="GIR517" s="336"/>
      <c r="GIS517" s="336"/>
      <c r="GIT517" s="336"/>
      <c r="GIU517" s="336"/>
      <c r="GIV517" s="336"/>
      <c r="GIW517" s="336"/>
      <c r="GIX517" s="336"/>
      <c r="GIY517" s="336"/>
      <c r="GIZ517" s="336"/>
      <c r="GJA517" s="336"/>
      <c r="GJB517" s="336"/>
      <c r="GJC517" s="336"/>
      <c r="GJD517" s="336"/>
      <c r="GJE517" s="336"/>
      <c r="GJF517" s="336"/>
      <c r="GJG517" s="336"/>
      <c r="GJH517" s="336"/>
      <c r="GJI517" s="336"/>
      <c r="GJJ517" s="336"/>
      <c r="GJK517" s="336"/>
      <c r="GJL517" s="336"/>
      <c r="GJM517" s="336"/>
      <c r="GJN517" s="336"/>
      <c r="GJO517" s="336"/>
      <c r="GJP517" s="336"/>
      <c r="GJQ517" s="336"/>
      <c r="GJR517" s="336"/>
      <c r="GJS517" s="336"/>
      <c r="GJT517" s="336"/>
      <c r="GJU517" s="336"/>
      <c r="GJV517" s="336"/>
      <c r="GJW517" s="336"/>
      <c r="GJX517" s="336"/>
      <c r="GJY517" s="336"/>
      <c r="GJZ517" s="336"/>
      <c r="GKA517" s="336"/>
      <c r="GKB517" s="336"/>
      <c r="GKC517" s="336"/>
      <c r="GKD517" s="336"/>
      <c r="GKE517" s="336"/>
      <c r="GKF517" s="336"/>
      <c r="GKG517" s="336"/>
      <c r="GKH517" s="336"/>
      <c r="GKI517" s="336"/>
      <c r="GKJ517" s="336"/>
      <c r="GKK517" s="336"/>
      <c r="GKL517" s="336"/>
      <c r="GKM517" s="336"/>
      <c r="GKN517" s="336"/>
      <c r="GKO517" s="336"/>
      <c r="GKP517" s="336"/>
      <c r="GKQ517" s="336"/>
      <c r="GKR517" s="336"/>
      <c r="GKS517" s="336"/>
      <c r="GKT517" s="336"/>
      <c r="GKU517" s="336"/>
      <c r="GKV517" s="336"/>
      <c r="GKW517" s="336"/>
      <c r="GKX517" s="336"/>
      <c r="GKY517" s="336"/>
      <c r="GKZ517" s="336"/>
      <c r="GLA517" s="336"/>
      <c r="GLB517" s="336"/>
      <c r="GLC517" s="336"/>
      <c r="GLD517" s="336"/>
      <c r="GLE517" s="336"/>
      <c r="GLF517" s="336"/>
      <c r="GLG517" s="336"/>
      <c r="GLH517" s="336"/>
      <c r="GLI517" s="336"/>
      <c r="GLJ517" s="336"/>
      <c r="GLK517" s="336"/>
      <c r="GLL517" s="336"/>
      <c r="GLM517" s="336"/>
      <c r="GLN517" s="336"/>
      <c r="GLO517" s="336"/>
      <c r="GLP517" s="336"/>
      <c r="GLQ517" s="336"/>
      <c r="GLR517" s="336"/>
      <c r="GLS517" s="336"/>
      <c r="GLT517" s="336"/>
      <c r="GLU517" s="336"/>
      <c r="GLV517" s="336"/>
      <c r="GLW517" s="336"/>
      <c r="GLX517" s="336"/>
      <c r="GLY517" s="336"/>
      <c r="GLZ517" s="336"/>
      <c r="GMA517" s="336"/>
      <c r="GMB517" s="336"/>
      <c r="GMC517" s="336"/>
      <c r="GMD517" s="336"/>
      <c r="GME517" s="336"/>
      <c r="GMF517" s="336"/>
      <c r="GMG517" s="336"/>
      <c r="GMH517" s="336"/>
      <c r="GMI517" s="336"/>
      <c r="GMJ517" s="336"/>
      <c r="GMK517" s="336"/>
      <c r="GML517" s="336"/>
      <c r="GMM517" s="336"/>
      <c r="GMN517" s="336"/>
      <c r="GMO517" s="336"/>
      <c r="GMP517" s="336"/>
      <c r="GMQ517" s="336"/>
      <c r="GMR517" s="336"/>
      <c r="GMS517" s="336"/>
      <c r="GMT517" s="336"/>
      <c r="GMU517" s="336"/>
      <c r="GMV517" s="336"/>
      <c r="GMW517" s="336"/>
      <c r="GMX517" s="336"/>
      <c r="GMY517" s="336"/>
      <c r="GMZ517" s="336"/>
      <c r="GNA517" s="336"/>
      <c r="GNB517" s="336"/>
      <c r="GNC517" s="336"/>
      <c r="GND517" s="336"/>
      <c r="GNE517" s="336"/>
      <c r="GNF517" s="336"/>
      <c r="GNG517" s="336"/>
      <c r="GNH517" s="336"/>
      <c r="GNI517" s="336"/>
      <c r="GNJ517" s="336"/>
      <c r="GNK517" s="336"/>
      <c r="GNL517" s="336"/>
      <c r="GNM517" s="336"/>
      <c r="GNN517" s="336"/>
      <c r="GNO517" s="336"/>
      <c r="GNP517" s="336"/>
      <c r="GNQ517" s="336"/>
      <c r="GNR517" s="336"/>
      <c r="GNS517" s="336"/>
      <c r="GNT517" s="336"/>
      <c r="GNU517" s="336"/>
      <c r="GNV517" s="336"/>
      <c r="GNW517" s="336"/>
      <c r="GNX517" s="336"/>
      <c r="GNY517" s="336"/>
      <c r="GNZ517" s="336"/>
      <c r="GOA517" s="336"/>
      <c r="GOB517" s="336"/>
      <c r="GOC517" s="336"/>
      <c r="GOD517" s="336"/>
      <c r="GOE517" s="336"/>
      <c r="GOF517" s="336"/>
      <c r="GOG517" s="336"/>
      <c r="GOH517" s="336"/>
      <c r="GOI517" s="336"/>
      <c r="GOJ517" s="336"/>
      <c r="GOK517" s="336"/>
      <c r="GOL517" s="336"/>
      <c r="GOM517" s="336"/>
      <c r="GON517" s="336"/>
      <c r="GOO517" s="336"/>
      <c r="GOP517" s="336"/>
      <c r="GOQ517" s="336"/>
      <c r="GOR517" s="336"/>
      <c r="GOS517" s="336"/>
      <c r="GOT517" s="336"/>
      <c r="GOU517" s="336"/>
      <c r="GOV517" s="336"/>
      <c r="GOW517" s="336"/>
      <c r="GOX517" s="336"/>
      <c r="GOY517" s="336"/>
      <c r="GOZ517" s="336"/>
      <c r="GPA517" s="336"/>
      <c r="GPB517" s="336"/>
      <c r="GPC517" s="336"/>
      <c r="GPD517" s="336"/>
      <c r="GPE517" s="336"/>
      <c r="GPF517" s="336"/>
      <c r="GPG517" s="336"/>
      <c r="GPH517" s="336"/>
      <c r="GPI517" s="336"/>
      <c r="GPJ517" s="336"/>
      <c r="GPK517" s="336"/>
      <c r="GPL517" s="336"/>
      <c r="GPM517" s="336"/>
      <c r="GPN517" s="336"/>
      <c r="GPO517" s="336"/>
      <c r="GPP517" s="336"/>
      <c r="GPQ517" s="336"/>
      <c r="GPR517" s="336"/>
      <c r="GPS517" s="336"/>
      <c r="GPT517" s="336"/>
      <c r="GPU517" s="336"/>
      <c r="GPV517" s="336"/>
      <c r="GPW517" s="336"/>
      <c r="GPX517" s="336"/>
      <c r="GPY517" s="336"/>
      <c r="GPZ517" s="336"/>
      <c r="GQA517" s="336"/>
      <c r="GQB517" s="336"/>
      <c r="GQC517" s="336"/>
      <c r="GQD517" s="336"/>
      <c r="GQE517" s="336"/>
      <c r="GQF517" s="336"/>
      <c r="GQG517" s="336"/>
      <c r="GQH517" s="336"/>
      <c r="GQI517" s="336"/>
      <c r="GQJ517" s="336"/>
      <c r="GQK517" s="336"/>
      <c r="GQL517" s="336"/>
      <c r="GQM517" s="336"/>
      <c r="GQN517" s="336"/>
      <c r="GQO517" s="336"/>
      <c r="GQP517" s="336"/>
      <c r="GQQ517" s="336"/>
      <c r="GQR517" s="336"/>
      <c r="GQS517" s="336"/>
      <c r="GQT517" s="336"/>
      <c r="GQU517" s="336"/>
      <c r="GQV517" s="336"/>
      <c r="GQW517" s="336"/>
      <c r="GQX517" s="336"/>
      <c r="GQY517" s="336"/>
      <c r="GQZ517" s="336"/>
      <c r="GRA517" s="336"/>
      <c r="GRB517" s="336"/>
      <c r="GRC517" s="336"/>
      <c r="GRD517" s="336"/>
      <c r="GRE517" s="336"/>
      <c r="GRF517" s="336"/>
      <c r="GRG517" s="336"/>
      <c r="GRH517" s="336"/>
      <c r="GRI517" s="336"/>
      <c r="GRJ517" s="336"/>
      <c r="GRK517" s="336"/>
      <c r="GRL517" s="336"/>
      <c r="GRM517" s="336"/>
      <c r="GRN517" s="336"/>
      <c r="GRO517" s="336"/>
      <c r="GRP517" s="336"/>
      <c r="GRQ517" s="336"/>
      <c r="GRR517" s="336"/>
      <c r="GRS517" s="336"/>
      <c r="GRT517" s="336"/>
      <c r="GRU517" s="336"/>
      <c r="GRV517" s="336"/>
      <c r="GRW517" s="336"/>
      <c r="GRX517" s="336"/>
      <c r="GRY517" s="336"/>
      <c r="GRZ517" s="336"/>
      <c r="GSA517" s="336"/>
      <c r="GSB517" s="336"/>
      <c r="GSC517" s="336"/>
      <c r="GSD517" s="336"/>
      <c r="GSE517" s="336"/>
      <c r="GSF517" s="336"/>
      <c r="GSG517" s="336"/>
      <c r="GSH517" s="336"/>
      <c r="GSI517" s="336"/>
      <c r="GSJ517" s="336"/>
      <c r="GSK517" s="336"/>
      <c r="GSL517" s="336"/>
      <c r="GSM517" s="336"/>
      <c r="GSN517" s="336"/>
      <c r="GSO517" s="336"/>
      <c r="GSP517" s="336"/>
      <c r="GSQ517" s="336"/>
      <c r="GSR517" s="336"/>
      <c r="GSS517" s="336"/>
      <c r="GST517" s="336"/>
      <c r="GSU517" s="336"/>
      <c r="GSV517" s="336"/>
      <c r="GSW517" s="336"/>
      <c r="GSX517" s="336"/>
      <c r="GSY517" s="336"/>
      <c r="GSZ517" s="336"/>
      <c r="GTA517" s="336"/>
      <c r="GTB517" s="336"/>
      <c r="GTC517" s="336"/>
      <c r="GTD517" s="336"/>
      <c r="GTE517" s="336"/>
      <c r="GTF517" s="336"/>
      <c r="GTG517" s="336"/>
      <c r="GTH517" s="336"/>
      <c r="GTI517" s="336"/>
      <c r="GTJ517" s="336"/>
      <c r="GTK517" s="336"/>
      <c r="GTL517" s="336"/>
      <c r="GTM517" s="336"/>
      <c r="GTN517" s="336"/>
      <c r="GTO517" s="336"/>
      <c r="GTP517" s="336"/>
      <c r="GTQ517" s="336"/>
      <c r="GTR517" s="336"/>
      <c r="GTS517" s="336"/>
      <c r="GTT517" s="336"/>
      <c r="GTU517" s="336"/>
      <c r="GTV517" s="336"/>
      <c r="GTW517" s="336"/>
      <c r="GTX517" s="336"/>
      <c r="GTY517" s="336"/>
      <c r="GTZ517" s="336"/>
      <c r="GUA517" s="336"/>
      <c r="GUB517" s="336"/>
      <c r="GUC517" s="336"/>
      <c r="GUD517" s="336"/>
      <c r="GUE517" s="336"/>
      <c r="GUF517" s="336"/>
      <c r="GUG517" s="336"/>
      <c r="GUH517" s="336"/>
      <c r="GUI517" s="336"/>
      <c r="GUJ517" s="336"/>
      <c r="GUK517" s="336"/>
      <c r="GUL517" s="336"/>
      <c r="GUM517" s="336"/>
      <c r="GUN517" s="336"/>
      <c r="GUO517" s="336"/>
      <c r="GUP517" s="336"/>
      <c r="GUQ517" s="336"/>
      <c r="GUR517" s="336"/>
      <c r="GUS517" s="336"/>
      <c r="GUT517" s="336"/>
      <c r="GUU517" s="336"/>
      <c r="GUV517" s="336"/>
      <c r="GUW517" s="336"/>
      <c r="GUX517" s="336"/>
      <c r="GUY517" s="336"/>
      <c r="GUZ517" s="336"/>
      <c r="GVA517" s="336"/>
      <c r="GVB517" s="336"/>
      <c r="GVC517" s="336"/>
      <c r="GVD517" s="336"/>
      <c r="GVE517" s="336"/>
      <c r="GVF517" s="336"/>
      <c r="GVG517" s="336"/>
      <c r="GVH517" s="336"/>
      <c r="GVI517" s="336"/>
      <c r="GVJ517" s="336"/>
      <c r="GVK517" s="336"/>
      <c r="GVL517" s="336"/>
      <c r="GVM517" s="336"/>
      <c r="GVN517" s="336"/>
      <c r="GVO517" s="336"/>
      <c r="GVP517" s="336"/>
      <c r="GVQ517" s="336"/>
      <c r="GVR517" s="336"/>
      <c r="GVS517" s="336"/>
      <c r="GVT517" s="336"/>
      <c r="GVU517" s="336"/>
      <c r="GVV517" s="336"/>
      <c r="GVW517" s="336"/>
      <c r="GVX517" s="336"/>
      <c r="GVY517" s="336"/>
      <c r="GVZ517" s="336"/>
      <c r="GWA517" s="336"/>
      <c r="GWB517" s="336"/>
      <c r="GWC517" s="336"/>
      <c r="GWD517" s="336"/>
      <c r="GWE517" s="336"/>
      <c r="GWF517" s="336"/>
      <c r="GWG517" s="336"/>
      <c r="GWH517" s="336"/>
      <c r="GWI517" s="336"/>
      <c r="GWJ517" s="336"/>
      <c r="GWK517" s="336"/>
      <c r="GWL517" s="336"/>
      <c r="GWM517" s="336"/>
      <c r="GWN517" s="336"/>
      <c r="GWO517" s="336"/>
      <c r="GWP517" s="336"/>
      <c r="GWQ517" s="336"/>
      <c r="GWR517" s="336"/>
      <c r="GWS517" s="336"/>
      <c r="GWT517" s="336"/>
      <c r="GWU517" s="336"/>
      <c r="GWV517" s="336"/>
      <c r="GWW517" s="336"/>
      <c r="GWX517" s="336"/>
      <c r="GWY517" s="336"/>
      <c r="GWZ517" s="336"/>
      <c r="GXA517" s="336"/>
      <c r="GXB517" s="336"/>
      <c r="GXC517" s="336"/>
      <c r="GXD517" s="336"/>
      <c r="GXE517" s="336"/>
      <c r="GXF517" s="336"/>
      <c r="GXG517" s="336"/>
      <c r="GXH517" s="336"/>
      <c r="GXI517" s="336"/>
      <c r="GXJ517" s="336"/>
      <c r="GXK517" s="336"/>
      <c r="GXL517" s="336"/>
      <c r="GXM517" s="336"/>
      <c r="GXN517" s="336"/>
      <c r="GXO517" s="336"/>
      <c r="GXP517" s="336"/>
      <c r="GXQ517" s="336"/>
      <c r="GXR517" s="336"/>
      <c r="GXS517" s="336"/>
      <c r="GXT517" s="336"/>
      <c r="GXU517" s="336"/>
      <c r="GXV517" s="336"/>
      <c r="GXW517" s="336"/>
      <c r="GXX517" s="336"/>
      <c r="GXY517" s="336"/>
      <c r="GXZ517" s="336"/>
      <c r="GYA517" s="336"/>
      <c r="GYB517" s="336"/>
      <c r="GYC517" s="336"/>
      <c r="GYD517" s="336"/>
      <c r="GYE517" s="336"/>
      <c r="GYF517" s="336"/>
      <c r="GYG517" s="336"/>
      <c r="GYH517" s="336"/>
      <c r="GYI517" s="336"/>
      <c r="GYJ517" s="336"/>
      <c r="GYK517" s="336"/>
      <c r="GYL517" s="336"/>
      <c r="GYM517" s="336"/>
      <c r="GYN517" s="336"/>
      <c r="GYO517" s="336"/>
      <c r="GYP517" s="336"/>
      <c r="GYQ517" s="336"/>
      <c r="GYR517" s="336"/>
      <c r="GYS517" s="336"/>
      <c r="GYT517" s="336"/>
      <c r="GYU517" s="336"/>
      <c r="GYV517" s="336"/>
      <c r="GYW517" s="336"/>
      <c r="GYX517" s="336"/>
      <c r="GYY517" s="336"/>
      <c r="GYZ517" s="336"/>
      <c r="GZA517" s="336"/>
      <c r="GZB517" s="336"/>
      <c r="GZC517" s="336"/>
      <c r="GZD517" s="336"/>
      <c r="GZE517" s="336"/>
      <c r="GZF517" s="336"/>
      <c r="GZG517" s="336"/>
      <c r="GZH517" s="336"/>
      <c r="GZI517" s="336"/>
      <c r="GZJ517" s="336"/>
      <c r="GZK517" s="336"/>
      <c r="GZL517" s="336"/>
      <c r="GZM517" s="336"/>
      <c r="GZN517" s="336"/>
      <c r="GZO517" s="336"/>
      <c r="GZP517" s="336"/>
      <c r="GZQ517" s="336"/>
      <c r="GZR517" s="336"/>
      <c r="GZS517" s="336"/>
      <c r="GZT517" s="336"/>
      <c r="GZU517" s="336"/>
      <c r="GZV517" s="336"/>
      <c r="GZW517" s="336"/>
      <c r="GZX517" s="336"/>
      <c r="GZY517" s="336"/>
      <c r="GZZ517" s="336"/>
      <c r="HAA517" s="336"/>
      <c r="HAB517" s="336"/>
      <c r="HAC517" s="336"/>
      <c r="HAD517" s="336"/>
      <c r="HAE517" s="336"/>
      <c r="HAF517" s="336"/>
      <c r="HAG517" s="336"/>
      <c r="HAH517" s="336"/>
      <c r="HAI517" s="336"/>
      <c r="HAJ517" s="336"/>
      <c r="HAK517" s="336"/>
      <c r="HAL517" s="336"/>
      <c r="HAM517" s="336"/>
      <c r="HAN517" s="336"/>
      <c r="HAO517" s="336"/>
      <c r="HAP517" s="336"/>
      <c r="HAQ517" s="336"/>
      <c r="HAR517" s="336"/>
      <c r="HAS517" s="336"/>
      <c r="HAT517" s="336"/>
      <c r="HAU517" s="336"/>
      <c r="HAV517" s="336"/>
      <c r="HAW517" s="336"/>
      <c r="HAX517" s="336"/>
      <c r="HAY517" s="336"/>
      <c r="HAZ517" s="336"/>
      <c r="HBA517" s="336"/>
      <c r="HBB517" s="336"/>
      <c r="HBC517" s="336"/>
      <c r="HBD517" s="336"/>
      <c r="HBE517" s="336"/>
      <c r="HBF517" s="336"/>
      <c r="HBG517" s="336"/>
      <c r="HBH517" s="336"/>
      <c r="HBI517" s="336"/>
      <c r="HBJ517" s="336"/>
      <c r="HBK517" s="336"/>
      <c r="HBL517" s="336"/>
      <c r="HBM517" s="336"/>
      <c r="HBN517" s="336"/>
      <c r="HBO517" s="336"/>
      <c r="HBP517" s="336"/>
      <c r="HBQ517" s="336"/>
      <c r="HBR517" s="336"/>
      <c r="HBS517" s="336"/>
      <c r="HBT517" s="336"/>
      <c r="HBU517" s="336"/>
      <c r="HBV517" s="336"/>
      <c r="HBW517" s="336"/>
      <c r="HBX517" s="336"/>
      <c r="HBY517" s="336"/>
      <c r="HBZ517" s="336"/>
      <c r="HCA517" s="336"/>
      <c r="HCB517" s="336"/>
      <c r="HCC517" s="336"/>
      <c r="HCD517" s="336"/>
      <c r="HCE517" s="336"/>
      <c r="HCF517" s="336"/>
      <c r="HCG517" s="336"/>
      <c r="HCH517" s="336"/>
      <c r="HCI517" s="336"/>
      <c r="HCJ517" s="336"/>
      <c r="HCK517" s="336"/>
      <c r="HCL517" s="336"/>
      <c r="HCM517" s="336"/>
      <c r="HCN517" s="336"/>
      <c r="HCO517" s="336"/>
      <c r="HCP517" s="336"/>
      <c r="HCQ517" s="336"/>
      <c r="HCR517" s="336"/>
      <c r="HCS517" s="336"/>
      <c r="HCT517" s="336"/>
      <c r="HCU517" s="336"/>
      <c r="HCV517" s="336"/>
      <c r="HCW517" s="336"/>
      <c r="HCX517" s="336"/>
      <c r="HCY517" s="336"/>
      <c r="HCZ517" s="336"/>
      <c r="HDA517" s="336"/>
      <c r="HDB517" s="336"/>
      <c r="HDC517" s="336"/>
      <c r="HDD517" s="336"/>
      <c r="HDE517" s="336"/>
      <c r="HDF517" s="336"/>
      <c r="HDG517" s="336"/>
      <c r="HDH517" s="336"/>
      <c r="HDI517" s="336"/>
      <c r="HDJ517" s="336"/>
      <c r="HDK517" s="336"/>
      <c r="HDL517" s="336"/>
      <c r="HDM517" s="336"/>
      <c r="HDN517" s="336"/>
      <c r="HDO517" s="336"/>
      <c r="HDP517" s="336"/>
      <c r="HDQ517" s="336"/>
      <c r="HDR517" s="336"/>
      <c r="HDS517" s="336"/>
      <c r="HDT517" s="336"/>
      <c r="HDU517" s="336"/>
      <c r="HDV517" s="336"/>
      <c r="HDW517" s="336"/>
      <c r="HDX517" s="336"/>
      <c r="HDY517" s="336"/>
      <c r="HDZ517" s="336"/>
      <c r="HEA517" s="336"/>
      <c r="HEB517" s="336"/>
      <c r="HEC517" s="336"/>
      <c r="HED517" s="336"/>
      <c r="HEE517" s="336"/>
      <c r="HEF517" s="336"/>
      <c r="HEG517" s="336"/>
      <c r="HEH517" s="336"/>
      <c r="HEI517" s="336"/>
      <c r="HEJ517" s="336"/>
      <c r="HEK517" s="336"/>
      <c r="HEL517" s="336"/>
      <c r="HEM517" s="336"/>
      <c r="HEN517" s="336"/>
      <c r="HEO517" s="336"/>
      <c r="HEP517" s="336"/>
      <c r="HEQ517" s="336"/>
      <c r="HER517" s="336"/>
      <c r="HES517" s="336"/>
      <c r="HET517" s="336"/>
      <c r="HEU517" s="336"/>
      <c r="HEV517" s="336"/>
      <c r="HEW517" s="336"/>
      <c r="HEX517" s="336"/>
      <c r="HEY517" s="336"/>
      <c r="HEZ517" s="336"/>
      <c r="HFA517" s="336"/>
      <c r="HFB517" s="336"/>
      <c r="HFC517" s="336"/>
      <c r="HFD517" s="336"/>
      <c r="HFE517" s="336"/>
      <c r="HFF517" s="336"/>
      <c r="HFG517" s="336"/>
      <c r="HFH517" s="336"/>
      <c r="HFI517" s="336"/>
      <c r="HFJ517" s="336"/>
      <c r="HFK517" s="336"/>
      <c r="HFL517" s="336"/>
      <c r="HFM517" s="336"/>
      <c r="HFN517" s="336"/>
      <c r="HFO517" s="336"/>
      <c r="HFP517" s="336"/>
      <c r="HFQ517" s="336"/>
      <c r="HFR517" s="336"/>
      <c r="HFS517" s="336"/>
      <c r="HFT517" s="336"/>
      <c r="HFU517" s="336"/>
      <c r="HFV517" s="336"/>
      <c r="HFW517" s="336"/>
      <c r="HFX517" s="336"/>
      <c r="HFY517" s="336"/>
      <c r="HFZ517" s="336"/>
      <c r="HGA517" s="336"/>
      <c r="HGB517" s="336"/>
      <c r="HGC517" s="336"/>
      <c r="HGD517" s="336"/>
      <c r="HGE517" s="336"/>
      <c r="HGF517" s="336"/>
      <c r="HGG517" s="336"/>
      <c r="HGH517" s="336"/>
      <c r="HGI517" s="336"/>
      <c r="HGJ517" s="336"/>
      <c r="HGK517" s="336"/>
      <c r="HGL517" s="336"/>
      <c r="HGM517" s="336"/>
      <c r="HGN517" s="336"/>
      <c r="HGO517" s="336"/>
      <c r="HGP517" s="336"/>
      <c r="HGQ517" s="336"/>
      <c r="HGR517" s="336"/>
      <c r="HGS517" s="336"/>
      <c r="HGT517" s="336"/>
      <c r="HGU517" s="336"/>
      <c r="HGV517" s="336"/>
      <c r="HGW517" s="336"/>
      <c r="HGX517" s="336"/>
      <c r="HGY517" s="336"/>
      <c r="HGZ517" s="336"/>
      <c r="HHA517" s="336"/>
      <c r="HHB517" s="336"/>
      <c r="HHC517" s="336"/>
      <c r="HHD517" s="336"/>
      <c r="HHE517" s="336"/>
      <c r="HHF517" s="336"/>
      <c r="HHG517" s="336"/>
      <c r="HHH517" s="336"/>
      <c r="HHI517" s="336"/>
      <c r="HHJ517" s="336"/>
      <c r="HHK517" s="336"/>
      <c r="HHL517" s="336"/>
      <c r="HHM517" s="336"/>
      <c r="HHN517" s="336"/>
      <c r="HHO517" s="336"/>
      <c r="HHP517" s="336"/>
      <c r="HHQ517" s="336"/>
      <c r="HHR517" s="336"/>
      <c r="HHS517" s="336"/>
      <c r="HHT517" s="336"/>
      <c r="HHU517" s="336"/>
      <c r="HHV517" s="336"/>
      <c r="HHW517" s="336"/>
      <c r="HHX517" s="336"/>
      <c r="HHY517" s="336"/>
      <c r="HHZ517" s="336"/>
      <c r="HIA517" s="336"/>
      <c r="HIB517" s="336"/>
      <c r="HIC517" s="336"/>
      <c r="HID517" s="336"/>
      <c r="HIE517" s="336"/>
      <c r="HIF517" s="336"/>
      <c r="HIG517" s="336"/>
      <c r="HIH517" s="336"/>
      <c r="HII517" s="336"/>
      <c r="HIJ517" s="336"/>
      <c r="HIK517" s="336"/>
      <c r="HIL517" s="336"/>
      <c r="HIM517" s="336"/>
      <c r="HIN517" s="336"/>
      <c r="HIO517" s="336"/>
      <c r="HIP517" s="336"/>
      <c r="HIQ517" s="336"/>
      <c r="HIR517" s="336"/>
      <c r="HIS517" s="336"/>
      <c r="HIT517" s="336"/>
      <c r="HIU517" s="336"/>
      <c r="HIV517" s="336"/>
      <c r="HIW517" s="336"/>
      <c r="HIX517" s="336"/>
      <c r="HIY517" s="336"/>
      <c r="HIZ517" s="336"/>
      <c r="HJA517" s="336"/>
      <c r="HJB517" s="336"/>
      <c r="HJC517" s="336"/>
      <c r="HJD517" s="336"/>
      <c r="HJE517" s="336"/>
      <c r="HJF517" s="336"/>
      <c r="HJG517" s="336"/>
      <c r="HJH517" s="336"/>
      <c r="HJI517" s="336"/>
      <c r="HJJ517" s="336"/>
      <c r="HJK517" s="336"/>
      <c r="HJL517" s="336"/>
      <c r="HJM517" s="336"/>
      <c r="HJN517" s="336"/>
      <c r="HJO517" s="336"/>
      <c r="HJP517" s="336"/>
      <c r="HJQ517" s="336"/>
      <c r="HJR517" s="336"/>
      <c r="HJS517" s="336"/>
      <c r="HJT517" s="336"/>
      <c r="HJU517" s="336"/>
      <c r="HJV517" s="336"/>
      <c r="HJW517" s="336"/>
      <c r="HJX517" s="336"/>
      <c r="HJY517" s="336"/>
      <c r="HJZ517" s="336"/>
      <c r="HKA517" s="336"/>
      <c r="HKB517" s="336"/>
      <c r="HKC517" s="336"/>
      <c r="HKD517" s="336"/>
      <c r="HKE517" s="336"/>
      <c r="HKF517" s="336"/>
      <c r="HKG517" s="336"/>
      <c r="HKH517" s="336"/>
      <c r="HKI517" s="336"/>
      <c r="HKJ517" s="336"/>
      <c r="HKK517" s="336"/>
      <c r="HKL517" s="336"/>
      <c r="HKM517" s="336"/>
      <c r="HKN517" s="336"/>
      <c r="HKO517" s="336"/>
      <c r="HKP517" s="336"/>
      <c r="HKQ517" s="336"/>
      <c r="HKR517" s="336"/>
      <c r="HKS517" s="336"/>
      <c r="HKT517" s="336"/>
      <c r="HKU517" s="336"/>
      <c r="HKV517" s="336"/>
      <c r="HKW517" s="336"/>
      <c r="HKX517" s="336"/>
      <c r="HKY517" s="336"/>
      <c r="HKZ517" s="336"/>
      <c r="HLA517" s="336"/>
      <c r="HLB517" s="336"/>
      <c r="HLC517" s="336"/>
      <c r="HLD517" s="336"/>
      <c r="HLE517" s="336"/>
      <c r="HLF517" s="336"/>
      <c r="HLG517" s="336"/>
      <c r="HLH517" s="336"/>
      <c r="HLI517" s="336"/>
      <c r="HLJ517" s="336"/>
      <c r="HLK517" s="336"/>
      <c r="HLL517" s="336"/>
      <c r="HLM517" s="336"/>
      <c r="HLN517" s="336"/>
      <c r="HLO517" s="336"/>
      <c r="HLP517" s="336"/>
      <c r="HLQ517" s="336"/>
      <c r="HLR517" s="336"/>
      <c r="HLS517" s="336"/>
      <c r="HLT517" s="336"/>
      <c r="HLU517" s="336"/>
      <c r="HLV517" s="336"/>
      <c r="HLW517" s="336"/>
      <c r="HLX517" s="336"/>
      <c r="HLY517" s="336"/>
      <c r="HLZ517" s="336"/>
      <c r="HMA517" s="336"/>
      <c r="HMB517" s="336"/>
      <c r="HMC517" s="336"/>
      <c r="HMD517" s="336"/>
      <c r="HME517" s="336"/>
      <c r="HMF517" s="336"/>
      <c r="HMG517" s="336"/>
      <c r="HMH517" s="336"/>
      <c r="HMI517" s="336"/>
      <c r="HMJ517" s="336"/>
      <c r="HMK517" s="336"/>
      <c r="HML517" s="336"/>
      <c r="HMM517" s="336"/>
      <c r="HMN517" s="336"/>
      <c r="HMO517" s="336"/>
      <c r="HMP517" s="336"/>
      <c r="HMQ517" s="336"/>
      <c r="HMR517" s="336"/>
      <c r="HMS517" s="336"/>
      <c r="HMT517" s="336"/>
      <c r="HMU517" s="336"/>
      <c r="HMV517" s="336"/>
      <c r="HMW517" s="336"/>
      <c r="HMX517" s="336"/>
      <c r="HMY517" s="336"/>
      <c r="HMZ517" s="336"/>
      <c r="HNA517" s="336"/>
      <c r="HNB517" s="336"/>
      <c r="HNC517" s="336"/>
      <c r="HND517" s="336"/>
      <c r="HNE517" s="336"/>
      <c r="HNF517" s="336"/>
      <c r="HNG517" s="336"/>
      <c r="HNH517" s="336"/>
      <c r="HNI517" s="336"/>
      <c r="HNJ517" s="336"/>
      <c r="HNK517" s="336"/>
      <c r="HNL517" s="336"/>
      <c r="HNM517" s="336"/>
      <c r="HNN517" s="336"/>
      <c r="HNO517" s="336"/>
      <c r="HNP517" s="336"/>
      <c r="HNQ517" s="336"/>
      <c r="HNR517" s="336"/>
      <c r="HNS517" s="336"/>
      <c r="HNT517" s="336"/>
      <c r="HNU517" s="336"/>
      <c r="HNV517" s="336"/>
      <c r="HNW517" s="336"/>
      <c r="HNX517" s="336"/>
      <c r="HNY517" s="336"/>
      <c r="HNZ517" s="336"/>
      <c r="HOA517" s="336"/>
      <c r="HOB517" s="336"/>
      <c r="HOC517" s="336"/>
      <c r="HOD517" s="336"/>
      <c r="HOE517" s="336"/>
      <c r="HOF517" s="336"/>
      <c r="HOG517" s="336"/>
      <c r="HOH517" s="336"/>
      <c r="HOI517" s="336"/>
      <c r="HOJ517" s="336"/>
      <c r="HOK517" s="336"/>
      <c r="HOL517" s="336"/>
      <c r="HOM517" s="336"/>
      <c r="HON517" s="336"/>
      <c r="HOO517" s="336"/>
      <c r="HOP517" s="336"/>
      <c r="HOQ517" s="336"/>
      <c r="HOR517" s="336"/>
      <c r="HOS517" s="336"/>
      <c r="HOT517" s="336"/>
      <c r="HOU517" s="336"/>
      <c r="HOV517" s="336"/>
      <c r="HOW517" s="336"/>
      <c r="HOX517" s="336"/>
      <c r="HOY517" s="336"/>
      <c r="HOZ517" s="336"/>
      <c r="HPA517" s="336"/>
      <c r="HPB517" s="336"/>
      <c r="HPC517" s="336"/>
      <c r="HPD517" s="336"/>
      <c r="HPE517" s="336"/>
      <c r="HPF517" s="336"/>
      <c r="HPG517" s="336"/>
      <c r="HPH517" s="336"/>
      <c r="HPI517" s="336"/>
      <c r="HPJ517" s="336"/>
      <c r="HPK517" s="336"/>
      <c r="HPL517" s="336"/>
      <c r="HPM517" s="336"/>
      <c r="HPN517" s="336"/>
      <c r="HPO517" s="336"/>
      <c r="HPP517" s="336"/>
      <c r="HPQ517" s="336"/>
      <c r="HPR517" s="336"/>
      <c r="HPS517" s="336"/>
      <c r="HPT517" s="336"/>
      <c r="HPU517" s="336"/>
      <c r="HPV517" s="336"/>
      <c r="HPW517" s="336"/>
      <c r="HPX517" s="336"/>
      <c r="HPY517" s="336"/>
      <c r="HPZ517" s="336"/>
      <c r="HQA517" s="336"/>
      <c r="HQB517" s="336"/>
      <c r="HQC517" s="336"/>
      <c r="HQD517" s="336"/>
      <c r="HQE517" s="336"/>
      <c r="HQF517" s="336"/>
      <c r="HQG517" s="336"/>
      <c r="HQH517" s="336"/>
      <c r="HQI517" s="336"/>
      <c r="HQJ517" s="336"/>
      <c r="HQK517" s="336"/>
      <c r="HQL517" s="336"/>
      <c r="HQM517" s="336"/>
      <c r="HQN517" s="336"/>
      <c r="HQO517" s="336"/>
      <c r="HQP517" s="336"/>
      <c r="HQQ517" s="336"/>
      <c r="HQR517" s="336"/>
      <c r="HQS517" s="336"/>
      <c r="HQT517" s="336"/>
      <c r="HQU517" s="336"/>
      <c r="HQV517" s="336"/>
      <c r="HQW517" s="336"/>
      <c r="HQX517" s="336"/>
      <c r="HQY517" s="336"/>
      <c r="HQZ517" s="336"/>
      <c r="HRA517" s="336"/>
      <c r="HRB517" s="336"/>
      <c r="HRC517" s="336"/>
      <c r="HRD517" s="336"/>
      <c r="HRE517" s="336"/>
      <c r="HRF517" s="336"/>
      <c r="HRG517" s="336"/>
      <c r="HRH517" s="336"/>
      <c r="HRI517" s="336"/>
      <c r="HRJ517" s="336"/>
      <c r="HRK517" s="336"/>
      <c r="HRL517" s="336"/>
      <c r="HRM517" s="336"/>
      <c r="HRN517" s="336"/>
      <c r="HRO517" s="336"/>
      <c r="HRP517" s="336"/>
      <c r="HRQ517" s="336"/>
      <c r="HRR517" s="336"/>
      <c r="HRS517" s="336"/>
      <c r="HRT517" s="336"/>
      <c r="HRU517" s="336"/>
      <c r="HRV517" s="336"/>
      <c r="HRW517" s="336"/>
      <c r="HRX517" s="336"/>
      <c r="HRY517" s="336"/>
      <c r="HRZ517" s="336"/>
      <c r="HSA517" s="336"/>
      <c r="HSB517" s="336"/>
      <c r="HSC517" s="336"/>
      <c r="HSD517" s="336"/>
      <c r="HSE517" s="336"/>
      <c r="HSF517" s="336"/>
      <c r="HSG517" s="336"/>
      <c r="HSH517" s="336"/>
      <c r="HSI517" s="336"/>
      <c r="HSJ517" s="336"/>
      <c r="HSK517" s="336"/>
      <c r="HSL517" s="336"/>
      <c r="HSM517" s="336"/>
      <c r="HSN517" s="336"/>
      <c r="HSO517" s="336"/>
      <c r="HSP517" s="336"/>
      <c r="HSQ517" s="336"/>
      <c r="HSR517" s="336"/>
      <c r="HSS517" s="336"/>
      <c r="HST517" s="336"/>
      <c r="HSU517" s="336"/>
      <c r="HSV517" s="336"/>
      <c r="HSW517" s="336"/>
      <c r="HSX517" s="336"/>
      <c r="HSY517" s="336"/>
      <c r="HSZ517" s="336"/>
      <c r="HTA517" s="336"/>
      <c r="HTB517" s="336"/>
      <c r="HTC517" s="336"/>
      <c r="HTD517" s="336"/>
      <c r="HTE517" s="336"/>
      <c r="HTF517" s="336"/>
      <c r="HTG517" s="336"/>
      <c r="HTH517" s="336"/>
      <c r="HTI517" s="336"/>
      <c r="HTJ517" s="336"/>
      <c r="HTK517" s="336"/>
      <c r="HTL517" s="336"/>
      <c r="HTM517" s="336"/>
      <c r="HTN517" s="336"/>
      <c r="HTO517" s="336"/>
      <c r="HTP517" s="336"/>
      <c r="HTQ517" s="336"/>
      <c r="HTR517" s="336"/>
      <c r="HTS517" s="336"/>
      <c r="HTT517" s="336"/>
      <c r="HTU517" s="336"/>
      <c r="HTV517" s="336"/>
      <c r="HTW517" s="336"/>
      <c r="HTX517" s="336"/>
      <c r="HTY517" s="336"/>
      <c r="HTZ517" s="336"/>
      <c r="HUA517" s="336"/>
      <c r="HUB517" s="336"/>
      <c r="HUC517" s="336"/>
      <c r="HUD517" s="336"/>
      <c r="HUE517" s="336"/>
      <c r="HUF517" s="336"/>
      <c r="HUG517" s="336"/>
      <c r="HUH517" s="336"/>
      <c r="HUI517" s="336"/>
      <c r="HUJ517" s="336"/>
      <c r="HUK517" s="336"/>
      <c r="HUL517" s="336"/>
      <c r="HUM517" s="336"/>
      <c r="HUN517" s="336"/>
      <c r="HUO517" s="336"/>
      <c r="HUP517" s="336"/>
      <c r="HUQ517" s="336"/>
      <c r="HUR517" s="336"/>
      <c r="HUS517" s="336"/>
      <c r="HUT517" s="336"/>
      <c r="HUU517" s="336"/>
      <c r="HUV517" s="336"/>
      <c r="HUW517" s="336"/>
      <c r="HUX517" s="336"/>
      <c r="HUY517" s="336"/>
      <c r="HUZ517" s="336"/>
      <c r="HVA517" s="336"/>
      <c r="HVB517" s="336"/>
      <c r="HVC517" s="336"/>
      <c r="HVD517" s="336"/>
      <c r="HVE517" s="336"/>
      <c r="HVF517" s="336"/>
      <c r="HVG517" s="336"/>
      <c r="HVH517" s="336"/>
      <c r="HVI517" s="336"/>
      <c r="HVJ517" s="336"/>
      <c r="HVK517" s="336"/>
      <c r="HVL517" s="336"/>
      <c r="HVM517" s="336"/>
      <c r="HVN517" s="336"/>
      <c r="HVO517" s="336"/>
      <c r="HVP517" s="336"/>
      <c r="HVQ517" s="336"/>
      <c r="HVR517" s="336"/>
      <c r="HVS517" s="336"/>
      <c r="HVT517" s="336"/>
      <c r="HVU517" s="336"/>
      <c r="HVV517" s="336"/>
      <c r="HVW517" s="336"/>
      <c r="HVX517" s="336"/>
      <c r="HVY517" s="336"/>
      <c r="HVZ517" s="336"/>
      <c r="HWA517" s="336"/>
      <c r="HWB517" s="336"/>
      <c r="HWC517" s="336"/>
      <c r="HWD517" s="336"/>
      <c r="HWE517" s="336"/>
      <c r="HWF517" s="336"/>
      <c r="HWG517" s="336"/>
      <c r="HWH517" s="336"/>
      <c r="HWI517" s="336"/>
      <c r="HWJ517" s="336"/>
      <c r="HWK517" s="336"/>
      <c r="HWL517" s="336"/>
      <c r="HWM517" s="336"/>
      <c r="HWN517" s="336"/>
      <c r="HWO517" s="336"/>
      <c r="HWP517" s="336"/>
      <c r="HWQ517" s="336"/>
      <c r="HWR517" s="336"/>
      <c r="HWS517" s="336"/>
      <c r="HWT517" s="336"/>
      <c r="HWU517" s="336"/>
      <c r="HWV517" s="336"/>
      <c r="HWW517" s="336"/>
      <c r="HWX517" s="336"/>
      <c r="HWY517" s="336"/>
      <c r="HWZ517" s="336"/>
      <c r="HXA517" s="336"/>
      <c r="HXB517" s="336"/>
      <c r="HXC517" s="336"/>
      <c r="HXD517" s="336"/>
      <c r="HXE517" s="336"/>
      <c r="HXF517" s="336"/>
      <c r="HXG517" s="336"/>
      <c r="HXH517" s="336"/>
      <c r="HXI517" s="336"/>
      <c r="HXJ517" s="336"/>
      <c r="HXK517" s="336"/>
      <c r="HXL517" s="336"/>
      <c r="HXM517" s="336"/>
      <c r="HXN517" s="336"/>
      <c r="HXO517" s="336"/>
      <c r="HXP517" s="336"/>
      <c r="HXQ517" s="336"/>
      <c r="HXR517" s="336"/>
      <c r="HXS517" s="336"/>
      <c r="HXT517" s="336"/>
      <c r="HXU517" s="336"/>
      <c r="HXV517" s="336"/>
      <c r="HXW517" s="336"/>
      <c r="HXX517" s="336"/>
      <c r="HXY517" s="336"/>
      <c r="HXZ517" s="336"/>
      <c r="HYA517" s="336"/>
      <c r="HYB517" s="336"/>
      <c r="HYC517" s="336"/>
      <c r="HYD517" s="336"/>
      <c r="HYE517" s="336"/>
      <c r="HYF517" s="336"/>
      <c r="HYG517" s="336"/>
      <c r="HYH517" s="336"/>
      <c r="HYI517" s="336"/>
      <c r="HYJ517" s="336"/>
      <c r="HYK517" s="336"/>
      <c r="HYL517" s="336"/>
      <c r="HYM517" s="336"/>
      <c r="HYN517" s="336"/>
      <c r="HYO517" s="336"/>
      <c r="HYP517" s="336"/>
      <c r="HYQ517" s="336"/>
      <c r="HYR517" s="336"/>
      <c r="HYS517" s="336"/>
      <c r="HYT517" s="336"/>
      <c r="HYU517" s="336"/>
      <c r="HYV517" s="336"/>
      <c r="HYW517" s="336"/>
      <c r="HYX517" s="336"/>
      <c r="HYY517" s="336"/>
      <c r="HYZ517" s="336"/>
      <c r="HZA517" s="336"/>
      <c r="HZB517" s="336"/>
      <c r="HZC517" s="336"/>
      <c r="HZD517" s="336"/>
      <c r="HZE517" s="336"/>
      <c r="HZF517" s="336"/>
      <c r="HZG517" s="336"/>
      <c r="HZH517" s="336"/>
      <c r="HZI517" s="336"/>
      <c r="HZJ517" s="336"/>
      <c r="HZK517" s="336"/>
      <c r="HZL517" s="336"/>
      <c r="HZM517" s="336"/>
      <c r="HZN517" s="336"/>
      <c r="HZO517" s="336"/>
      <c r="HZP517" s="336"/>
      <c r="HZQ517" s="336"/>
      <c r="HZR517" s="336"/>
      <c r="HZS517" s="336"/>
      <c r="HZT517" s="336"/>
      <c r="HZU517" s="336"/>
      <c r="HZV517" s="336"/>
      <c r="HZW517" s="336"/>
      <c r="HZX517" s="336"/>
      <c r="HZY517" s="336"/>
      <c r="HZZ517" s="336"/>
      <c r="IAA517" s="336"/>
      <c r="IAB517" s="336"/>
      <c r="IAC517" s="336"/>
      <c r="IAD517" s="336"/>
      <c r="IAE517" s="336"/>
      <c r="IAF517" s="336"/>
      <c r="IAG517" s="336"/>
      <c r="IAH517" s="336"/>
      <c r="IAI517" s="336"/>
      <c r="IAJ517" s="336"/>
      <c r="IAK517" s="336"/>
      <c r="IAL517" s="336"/>
      <c r="IAM517" s="336"/>
      <c r="IAN517" s="336"/>
      <c r="IAO517" s="336"/>
      <c r="IAP517" s="336"/>
      <c r="IAQ517" s="336"/>
      <c r="IAR517" s="336"/>
      <c r="IAS517" s="336"/>
      <c r="IAT517" s="336"/>
      <c r="IAU517" s="336"/>
      <c r="IAV517" s="336"/>
      <c r="IAW517" s="336"/>
      <c r="IAX517" s="336"/>
      <c r="IAY517" s="336"/>
      <c r="IAZ517" s="336"/>
      <c r="IBA517" s="336"/>
      <c r="IBB517" s="336"/>
      <c r="IBC517" s="336"/>
      <c r="IBD517" s="336"/>
      <c r="IBE517" s="336"/>
      <c r="IBF517" s="336"/>
      <c r="IBG517" s="336"/>
      <c r="IBH517" s="336"/>
      <c r="IBI517" s="336"/>
      <c r="IBJ517" s="336"/>
      <c r="IBK517" s="336"/>
      <c r="IBL517" s="336"/>
      <c r="IBM517" s="336"/>
      <c r="IBN517" s="336"/>
      <c r="IBO517" s="336"/>
      <c r="IBP517" s="336"/>
      <c r="IBQ517" s="336"/>
      <c r="IBR517" s="336"/>
      <c r="IBS517" s="336"/>
      <c r="IBT517" s="336"/>
      <c r="IBU517" s="336"/>
      <c r="IBV517" s="336"/>
      <c r="IBW517" s="336"/>
      <c r="IBX517" s="336"/>
      <c r="IBY517" s="336"/>
      <c r="IBZ517" s="336"/>
      <c r="ICA517" s="336"/>
      <c r="ICB517" s="336"/>
      <c r="ICC517" s="336"/>
      <c r="ICD517" s="336"/>
      <c r="ICE517" s="336"/>
      <c r="ICF517" s="336"/>
      <c r="ICG517" s="336"/>
      <c r="ICH517" s="336"/>
      <c r="ICI517" s="336"/>
      <c r="ICJ517" s="336"/>
      <c r="ICK517" s="336"/>
      <c r="ICL517" s="336"/>
      <c r="ICM517" s="336"/>
      <c r="ICN517" s="336"/>
      <c r="ICO517" s="336"/>
      <c r="ICP517" s="336"/>
      <c r="ICQ517" s="336"/>
      <c r="ICR517" s="336"/>
      <c r="ICS517" s="336"/>
      <c r="ICT517" s="336"/>
      <c r="ICU517" s="336"/>
      <c r="ICV517" s="336"/>
      <c r="ICW517" s="336"/>
      <c r="ICX517" s="336"/>
      <c r="ICY517" s="336"/>
      <c r="ICZ517" s="336"/>
      <c r="IDA517" s="336"/>
      <c r="IDB517" s="336"/>
      <c r="IDC517" s="336"/>
      <c r="IDD517" s="336"/>
      <c r="IDE517" s="336"/>
      <c r="IDF517" s="336"/>
      <c r="IDG517" s="336"/>
      <c r="IDH517" s="336"/>
      <c r="IDI517" s="336"/>
      <c r="IDJ517" s="336"/>
      <c r="IDK517" s="336"/>
      <c r="IDL517" s="336"/>
      <c r="IDM517" s="336"/>
      <c r="IDN517" s="336"/>
      <c r="IDO517" s="336"/>
      <c r="IDP517" s="336"/>
      <c r="IDQ517" s="336"/>
      <c r="IDR517" s="336"/>
      <c r="IDS517" s="336"/>
      <c r="IDT517" s="336"/>
      <c r="IDU517" s="336"/>
      <c r="IDV517" s="336"/>
      <c r="IDW517" s="336"/>
      <c r="IDX517" s="336"/>
      <c r="IDY517" s="336"/>
      <c r="IDZ517" s="336"/>
      <c r="IEA517" s="336"/>
      <c r="IEB517" s="336"/>
      <c r="IEC517" s="336"/>
      <c r="IED517" s="336"/>
      <c r="IEE517" s="336"/>
      <c r="IEF517" s="336"/>
      <c r="IEG517" s="336"/>
      <c r="IEH517" s="336"/>
      <c r="IEI517" s="336"/>
      <c r="IEJ517" s="336"/>
      <c r="IEK517" s="336"/>
      <c r="IEL517" s="336"/>
      <c r="IEM517" s="336"/>
      <c r="IEN517" s="336"/>
      <c r="IEO517" s="336"/>
      <c r="IEP517" s="336"/>
      <c r="IEQ517" s="336"/>
      <c r="IER517" s="336"/>
      <c r="IES517" s="336"/>
      <c r="IET517" s="336"/>
      <c r="IEU517" s="336"/>
      <c r="IEV517" s="336"/>
      <c r="IEW517" s="336"/>
      <c r="IEX517" s="336"/>
      <c r="IEY517" s="336"/>
      <c r="IEZ517" s="336"/>
      <c r="IFA517" s="336"/>
      <c r="IFB517" s="336"/>
      <c r="IFC517" s="336"/>
      <c r="IFD517" s="336"/>
      <c r="IFE517" s="336"/>
      <c r="IFF517" s="336"/>
      <c r="IFG517" s="336"/>
      <c r="IFH517" s="336"/>
      <c r="IFI517" s="336"/>
      <c r="IFJ517" s="336"/>
      <c r="IFK517" s="336"/>
      <c r="IFL517" s="336"/>
      <c r="IFM517" s="336"/>
      <c r="IFN517" s="336"/>
      <c r="IFO517" s="336"/>
      <c r="IFP517" s="336"/>
      <c r="IFQ517" s="336"/>
      <c r="IFR517" s="336"/>
      <c r="IFS517" s="336"/>
      <c r="IFT517" s="336"/>
      <c r="IFU517" s="336"/>
      <c r="IFV517" s="336"/>
      <c r="IFW517" s="336"/>
      <c r="IFX517" s="336"/>
      <c r="IFY517" s="336"/>
      <c r="IFZ517" s="336"/>
      <c r="IGA517" s="336"/>
      <c r="IGB517" s="336"/>
      <c r="IGC517" s="336"/>
      <c r="IGD517" s="336"/>
      <c r="IGE517" s="336"/>
      <c r="IGF517" s="336"/>
      <c r="IGG517" s="336"/>
      <c r="IGH517" s="336"/>
      <c r="IGI517" s="336"/>
      <c r="IGJ517" s="336"/>
      <c r="IGK517" s="336"/>
      <c r="IGL517" s="336"/>
      <c r="IGM517" s="336"/>
      <c r="IGN517" s="336"/>
      <c r="IGO517" s="336"/>
      <c r="IGP517" s="336"/>
      <c r="IGQ517" s="336"/>
      <c r="IGR517" s="336"/>
      <c r="IGS517" s="336"/>
      <c r="IGT517" s="336"/>
      <c r="IGU517" s="336"/>
      <c r="IGV517" s="336"/>
      <c r="IGW517" s="336"/>
      <c r="IGX517" s="336"/>
      <c r="IGY517" s="336"/>
      <c r="IGZ517" s="336"/>
      <c r="IHA517" s="336"/>
      <c r="IHB517" s="336"/>
      <c r="IHC517" s="336"/>
      <c r="IHD517" s="336"/>
      <c r="IHE517" s="336"/>
      <c r="IHF517" s="336"/>
      <c r="IHG517" s="336"/>
      <c r="IHH517" s="336"/>
      <c r="IHI517" s="336"/>
      <c r="IHJ517" s="336"/>
      <c r="IHK517" s="336"/>
      <c r="IHL517" s="336"/>
      <c r="IHM517" s="336"/>
      <c r="IHN517" s="336"/>
      <c r="IHO517" s="336"/>
      <c r="IHP517" s="336"/>
      <c r="IHQ517" s="336"/>
      <c r="IHR517" s="336"/>
      <c r="IHS517" s="336"/>
      <c r="IHT517" s="336"/>
      <c r="IHU517" s="336"/>
      <c r="IHV517" s="336"/>
      <c r="IHW517" s="336"/>
      <c r="IHX517" s="336"/>
      <c r="IHY517" s="336"/>
      <c r="IHZ517" s="336"/>
      <c r="IIA517" s="336"/>
      <c r="IIB517" s="336"/>
      <c r="IIC517" s="336"/>
      <c r="IID517" s="336"/>
      <c r="IIE517" s="336"/>
      <c r="IIF517" s="336"/>
      <c r="IIG517" s="336"/>
      <c r="IIH517" s="336"/>
      <c r="III517" s="336"/>
      <c r="IIJ517" s="336"/>
      <c r="IIK517" s="336"/>
      <c r="IIL517" s="336"/>
      <c r="IIM517" s="336"/>
      <c r="IIN517" s="336"/>
      <c r="IIO517" s="336"/>
      <c r="IIP517" s="336"/>
      <c r="IIQ517" s="336"/>
      <c r="IIR517" s="336"/>
      <c r="IIS517" s="336"/>
      <c r="IIT517" s="336"/>
      <c r="IIU517" s="336"/>
      <c r="IIV517" s="336"/>
      <c r="IIW517" s="336"/>
      <c r="IIX517" s="336"/>
      <c r="IIY517" s="336"/>
      <c r="IIZ517" s="336"/>
      <c r="IJA517" s="336"/>
      <c r="IJB517" s="336"/>
      <c r="IJC517" s="336"/>
      <c r="IJD517" s="336"/>
      <c r="IJE517" s="336"/>
      <c r="IJF517" s="336"/>
      <c r="IJG517" s="336"/>
      <c r="IJH517" s="336"/>
      <c r="IJI517" s="336"/>
      <c r="IJJ517" s="336"/>
      <c r="IJK517" s="336"/>
      <c r="IJL517" s="336"/>
      <c r="IJM517" s="336"/>
      <c r="IJN517" s="336"/>
      <c r="IJO517" s="336"/>
      <c r="IJP517" s="336"/>
      <c r="IJQ517" s="336"/>
      <c r="IJR517" s="336"/>
      <c r="IJS517" s="336"/>
      <c r="IJT517" s="336"/>
      <c r="IJU517" s="336"/>
      <c r="IJV517" s="336"/>
      <c r="IJW517" s="336"/>
      <c r="IJX517" s="336"/>
      <c r="IJY517" s="336"/>
      <c r="IJZ517" s="336"/>
      <c r="IKA517" s="336"/>
      <c r="IKB517" s="336"/>
      <c r="IKC517" s="336"/>
      <c r="IKD517" s="336"/>
      <c r="IKE517" s="336"/>
      <c r="IKF517" s="336"/>
      <c r="IKG517" s="336"/>
      <c r="IKH517" s="336"/>
      <c r="IKI517" s="336"/>
      <c r="IKJ517" s="336"/>
      <c r="IKK517" s="336"/>
      <c r="IKL517" s="336"/>
      <c r="IKM517" s="336"/>
      <c r="IKN517" s="336"/>
      <c r="IKO517" s="336"/>
      <c r="IKP517" s="336"/>
      <c r="IKQ517" s="336"/>
      <c r="IKR517" s="336"/>
      <c r="IKS517" s="336"/>
      <c r="IKT517" s="336"/>
      <c r="IKU517" s="336"/>
      <c r="IKV517" s="336"/>
      <c r="IKW517" s="336"/>
      <c r="IKX517" s="336"/>
      <c r="IKY517" s="336"/>
      <c r="IKZ517" s="336"/>
      <c r="ILA517" s="336"/>
      <c r="ILB517" s="336"/>
      <c r="ILC517" s="336"/>
      <c r="ILD517" s="336"/>
      <c r="ILE517" s="336"/>
      <c r="ILF517" s="336"/>
      <c r="ILG517" s="336"/>
      <c r="ILH517" s="336"/>
      <c r="ILI517" s="336"/>
      <c r="ILJ517" s="336"/>
      <c r="ILK517" s="336"/>
      <c r="ILL517" s="336"/>
      <c r="ILM517" s="336"/>
      <c r="ILN517" s="336"/>
      <c r="ILO517" s="336"/>
      <c r="ILP517" s="336"/>
      <c r="ILQ517" s="336"/>
      <c r="ILR517" s="336"/>
      <c r="ILS517" s="336"/>
      <c r="ILT517" s="336"/>
      <c r="ILU517" s="336"/>
      <c r="ILV517" s="336"/>
      <c r="ILW517" s="336"/>
      <c r="ILX517" s="336"/>
      <c r="ILY517" s="336"/>
      <c r="ILZ517" s="336"/>
      <c r="IMA517" s="336"/>
      <c r="IMB517" s="336"/>
      <c r="IMC517" s="336"/>
      <c r="IMD517" s="336"/>
      <c r="IME517" s="336"/>
      <c r="IMF517" s="336"/>
      <c r="IMG517" s="336"/>
      <c r="IMH517" s="336"/>
      <c r="IMI517" s="336"/>
      <c r="IMJ517" s="336"/>
      <c r="IMK517" s="336"/>
      <c r="IML517" s="336"/>
      <c r="IMM517" s="336"/>
      <c r="IMN517" s="336"/>
      <c r="IMO517" s="336"/>
      <c r="IMP517" s="336"/>
      <c r="IMQ517" s="336"/>
      <c r="IMR517" s="336"/>
      <c r="IMS517" s="336"/>
      <c r="IMT517" s="336"/>
      <c r="IMU517" s="336"/>
      <c r="IMV517" s="336"/>
      <c r="IMW517" s="336"/>
      <c r="IMX517" s="336"/>
      <c r="IMY517" s="336"/>
      <c r="IMZ517" s="336"/>
      <c r="INA517" s="336"/>
      <c r="INB517" s="336"/>
      <c r="INC517" s="336"/>
      <c r="IND517" s="336"/>
      <c r="INE517" s="336"/>
      <c r="INF517" s="336"/>
      <c r="ING517" s="336"/>
      <c r="INH517" s="336"/>
      <c r="INI517" s="336"/>
      <c r="INJ517" s="336"/>
      <c r="INK517" s="336"/>
      <c r="INL517" s="336"/>
      <c r="INM517" s="336"/>
      <c r="INN517" s="336"/>
      <c r="INO517" s="336"/>
      <c r="INP517" s="336"/>
      <c r="INQ517" s="336"/>
      <c r="INR517" s="336"/>
      <c r="INS517" s="336"/>
      <c r="INT517" s="336"/>
      <c r="INU517" s="336"/>
      <c r="INV517" s="336"/>
      <c r="INW517" s="336"/>
      <c r="INX517" s="336"/>
      <c r="INY517" s="336"/>
      <c r="INZ517" s="336"/>
      <c r="IOA517" s="336"/>
      <c r="IOB517" s="336"/>
      <c r="IOC517" s="336"/>
      <c r="IOD517" s="336"/>
      <c r="IOE517" s="336"/>
      <c r="IOF517" s="336"/>
      <c r="IOG517" s="336"/>
      <c r="IOH517" s="336"/>
      <c r="IOI517" s="336"/>
      <c r="IOJ517" s="336"/>
      <c r="IOK517" s="336"/>
      <c r="IOL517" s="336"/>
      <c r="IOM517" s="336"/>
      <c r="ION517" s="336"/>
      <c r="IOO517" s="336"/>
      <c r="IOP517" s="336"/>
      <c r="IOQ517" s="336"/>
      <c r="IOR517" s="336"/>
      <c r="IOS517" s="336"/>
      <c r="IOT517" s="336"/>
      <c r="IOU517" s="336"/>
      <c r="IOV517" s="336"/>
      <c r="IOW517" s="336"/>
      <c r="IOX517" s="336"/>
      <c r="IOY517" s="336"/>
      <c r="IOZ517" s="336"/>
      <c r="IPA517" s="336"/>
      <c r="IPB517" s="336"/>
      <c r="IPC517" s="336"/>
      <c r="IPD517" s="336"/>
      <c r="IPE517" s="336"/>
      <c r="IPF517" s="336"/>
      <c r="IPG517" s="336"/>
      <c r="IPH517" s="336"/>
      <c r="IPI517" s="336"/>
      <c r="IPJ517" s="336"/>
      <c r="IPK517" s="336"/>
      <c r="IPL517" s="336"/>
      <c r="IPM517" s="336"/>
      <c r="IPN517" s="336"/>
      <c r="IPO517" s="336"/>
      <c r="IPP517" s="336"/>
      <c r="IPQ517" s="336"/>
      <c r="IPR517" s="336"/>
      <c r="IPS517" s="336"/>
      <c r="IPT517" s="336"/>
      <c r="IPU517" s="336"/>
      <c r="IPV517" s="336"/>
      <c r="IPW517" s="336"/>
      <c r="IPX517" s="336"/>
      <c r="IPY517" s="336"/>
      <c r="IPZ517" s="336"/>
      <c r="IQA517" s="336"/>
      <c r="IQB517" s="336"/>
      <c r="IQC517" s="336"/>
      <c r="IQD517" s="336"/>
      <c r="IQE517" s="336"/>
      <c r="IQF517" s="336"/>
      <c r="IQG517" s="336"/>
      <c r="IQH517" s="336"/>
      <c r="IQI517" s="336"/>
      <c r="IQJ517" s="336"/>
      <c r="IQK517" s="336"/>
      <c r="IQL517" s="336"/>
      <c r="IQM517" s="336"/>
      <c r="IQN517" s="336"/>
      <c r="IQO517" s="336"/>
      <c r="IQP517" s="336"/>
      <c r="IQQ517" s="336"/>
      <c r="IQR517" s="336"/>
      <c r="IQS517" s="336"/>
      <c r="IQT517" s="336"/>
      <c r="IQU517" s="336"/>
      <c r="IQV517" s="336"/>
      <c r="IQW517" s="336"/>
      <c r="IQX517" s="336"/>
      <c r="IQY517" s="336"/>
      <c r="IQZ517" s="336"/>
      <c r="IRA517" s="336"/>
      <c r="IRB517" s="336"/>
      <c r="IRC517" s="336"/>
      <c r="IRD517" s="336"/>
      <c r="IRE517" s="336"/>
      <c r="IRF517" s="336"/>
      <c r="IRG517" s="336"/>
      <c r="IRH517" s="336"/>
      <c r="IRI517" s="336"/>
      <c r="IRJ517" s="336"/>
      <c r="IRK517" s="336"/>
      <c r="IRL517" s="336"/>
      <c r="IRM517" s="336"/>
      <c r="IRN517" s="336"/>
      <c r="IRO517" s="336"/>
      <c r="IRP517" s="336"/>
      <c r="IRQ517" s="336"/>
      <c r="IRR517" s="336"/>
      <c r="IRS517" s="336"/>
      <c r="IRT517" s="336"/>
      <c r="IRU517" s="336"/>
      <c r="IRV517" s="336"/>
      <c r="IRW517" s="336"/>
      <c r="IRX517" s="336"/>
      <c r="IRY517" s="336"/>
      <c r="IRZ517" s="336"/>
      <c r="ISA517" s="336"/>
      <c r="ISB517" s="336"/>
      <c r="ISC517" s="336"/>
      <c r="ISD517" s="336"/>
      <c r="ISE517" s="336"/>
      <c r="ISF517" s="336"/>
      <c r="ISG517" s="336"/>
      <c r="ISH517" s="336"/>
      <c r="ISI517" s="336"/>
      <c r="ISJ517" s="336"/>
      <c r="ISK517" s="336"/>
      <c r="ISL517" s="336"/>
      <c r="ISM517" s="336"/>
      <c r="ISN517" s="336"/>
      <c r="ISO517" s="336"/>
      <c r="ISP517" s="336"/>
      <c r="ISQ517" s="336"/>
      <c r="ISR517" s="336"/>
      <c r="ISS517" s="336"/>
      <c r="IST517" s="336"/>
      <c r="ISU517" s="336"/>
      <c r="ISV517" s="336"/>
      <c r="ISW517" s="336"/>
      <c r="ISX517" s="336"/>
      <c r="ISY517" s="336"/>
      <c r="ISZ517" s="336"/>
      <c r="ITA517" s="336"/>
      <c r="ITB517" s="336"/>
      <c r="ITC517" s="336"/>
      <c r="ITD517" s="336"/>
      <c r="ITE517" s="336"/>
      <c r="ITF517" s="336"/>
      <c r="ITG517" s="336"/>
      <c r="ITH517" s="336"/>
      <c r="ITI517" s="336"/>
      <c r="ITJ517" s="336"/>
      <c r="ITK517" s="336"/>
      <c r="ITL517" s="336"/>
      <c r="ITM517" s="336"/>
      <c r="ITN517" s="336"/>
      <c r="ITO517" s="336"/>
      <c r="ITP517" s="336"/>
      <c r="ITQ517" s="336"/>
      <c r="ITR517" s="336"/>
      <c r="ITS517" s="336"/>
      <c r="ITT517" s="336"/>
      <c r="ITU517" s="336"/>
      <c r="ITV517" s="336"/>
      <c r="ITW517" s="336"/>
      <c r="ITX517" s="336"/>
      <c r="ITY517" s="336"/>
      <c r="ITZ517" s="336"/>
      <c r="IUA517" s="336"/>
      <c r="IUB517" s="336"/>
      <c r="IUC517" s="336"/>
      <c r="IUD517" s="336"/>
      <c r="IUE517" s="336"/>
      <c r="IUF517" s="336"/>
      <c r="IUG517" s="336"/>
      <c r="IUH517" s="336"/>
      <c r="IUI517" s="336"/>
      <c r="IUJ517" s="336"/>
      <c r="IUK517" s="336"/>
      <c r="IUL517" s="336"/>
      <c r="IUM517" s="336"/>
      <c r="IUN517" s="336"/>
      <c r="IUO517" s="336"/>
      <c r="IUP517" s="336"/>
      <c r="IUQ517" s="336"/>
      <c r="IUR517" s="336"/>
      <c r="IUS517" s="336"/>
      <c r="IUT517" s="336"/>
      <c r="IUU517" s="336"/>
      <c r="IUV517" s="336"/>
      <c r="IUW517" s="336"/>
      <c r="IUX517" s="336"/>
      <c r="IUY517" s="336"/>
      <c r="IUZ517" s="336"/>
      <c r="IVA517" s="336"/>
      <c r="IVB517" s="336"/>
      <c r="IVC517" s="336"/>
      <c r="IVD517" s="336"/>
      <c r="IVE517" s="336"/>
      <c r="IVF517" s="336"/>
      <c r="IVG517" s="336"/>
      <c r="IVH517" s="336"/>
      <c r="IVI517" s="336"/>
      <c r="IVJ517" s="336"/>
      <c r="IVK517" s="336"/>
      <c r="IVL517" s="336"/>
      <c r="IVM517" s="336"/>
      <c r="IVN517" s="336"/>
      <c r="IVO517" s="336"/>
      <c r="IVP517" s="336"/>
      <c r="IVQ517" s="336"/>
      <c r="IVR517" s="336"/>
      <c r="IVS517" s="336"/>
      <c r="IVT517" s="336"/>
      <c r="IVU517" s="336"/>
      <c r="IVV517" s="336"/>
      <c r="IVW517" s="336"/>
      <c r="IVX517" s="336"/>
      <c r="IVY517" s="336"/>
      <c r="IVZ517" s="336"/>
      <c r="IWA517" s="336"/>
      <c r="IWB517" s="336"/>
      <c r="IWC517" s="336"/>
      <c r="IWD517" s="336"/>
      <c r="IWE517" s="336"/>
      <c r="IWF517" s="336"/>
      <c r="IWG517" s="336"/>
      <c r="IWH517" s="336"/>
      <c r="IWI517" s="336"/>
      <c r="IWJ517" s="336"/>
      <c r="IWK517" s="336"/>
      <c r="IWL517" s="336"/>
      <c r="IWM517" s="336"/>
      <c r="IWN517" s="336"/>
      <c r="IWO517" s="336"/>
      <c r="IWP517" s="336"/>
      <c r="IWQ517" s="336"/>
      <c r="IWR517" s="336"/>
      <c r="IWS517" s="336"/>
      <c r="IWT517" s="336"/>
      <c r="IWU517" s="336"/>
      <c r="IWV517" s="336"/>
      <c r="IWW517" s="336"/>
      <c r="IWX517" s="336"/>
      <c r="IWY517" s="336"/>
      <c r="IWZ517" s="336"/>
      <c r="IXA517" s="336"/>
      <c r="IXB517" s="336"/>
      <c r="IXC517" s="336"/>
      <c r="IXD517" s="336"/>
      <c r="IXE517" s="336"/>
      <c r="IXF517" s="336"/>
      <c r="IXG517" s="336"/>
      <c r="IXH517" s="336"/>
      <c r="IXI517" s="336"/>
      <c r="IXJ517" s="336"/>
      <c r="IXK517" s="336"/>
      <c r="IXL517" s="336"/>
      <c r="IXM517" s="336"/>
      <c r="IXN517" s="336"/>
      <c r="IXO517" s="336"/>
      <c r="IXP517" s="336"/>
      <c r="IXQ517" s="336"/>
      <c r="IXR517" s="336"/>
      <c r="IXS517" s="336"/>
      <c r="IXT517" s="336"/>
      <c r="IXU517" s="336"/>
      <c r="IXV517" s="336"/>
      <c r="IXW517" s="336"/>
      <c r="IXX517" s="336"/>
      <c r="IXY517" s="336"/>
      <c r="IXZ517" s="336"/>
      <c r="IYA517" s="336"/>
      <c r="IYB517" s="336"/>
      <c r="IYC517" s="336"/>
      <c r="IYD517" s="336"/>
      <c r="IYE517" s="336"/>
      <c r="IYF517" s="336"/>
      <c r="IYG517" s="336"/>
      <c r="IYH517" s="336"/>
      <c r="IYI517" s="336"/>
      <c r="IYJ517" s="336"/>
      <c r="IYK517" s="336"/>
      <c r="IYL517" s="336"/>
      <c r="IYM517" s="336"/>
      <c r="IYN517" s="336"/>
      <c r="IYO517" s="336"/>
      <c r="IYP517" s="336"/>
      <c r="IYQ517" s="336"/>
      <c r="IYR517" s="336"/>
      <c r="IYS517" s="336"/>
      <c r="IYT517" s="336"/>
      <c r="IYU517" s="336"/>
      <c r="IYV517" s="336"/>
      <c r="IYW517" s="336"/>
      <c r="IYX517" s="336"/>
      <c r="IYY517" s="336"/>
      <c r="IYZ517" s="336"/>
      <c r="IZA517" s="336"/>
      <c r="IZB517" s="336"/>
      <c r="IZC517" s="336"/>
      <c r="IZD517" s="336"/>
      <c r="IZE517" s="336"/>
      <c r="IZF517" s="336"/>
      <c r="IZG517" s="336"/>
      <c r="IZH517" s="336"/>
      <c r="IZI517" s="336"/>
      <c r="IZJ517" s="336"/>
      <c r="IZK517" s="336"/>
      <c r="IZL517" s="336"/>
      <c r="IZM517" s="336"/>
      <c r="IZN517" s="336"/>
      <c r="IZO517" s="336"/>
      <c r="IZP517" s="336"/>
      <c r="IZQ517" s="336"/>
      <c r="IZR517" s="336"/>
      <c r="IZS517" s="336"/>
      <c r="IZT517" s="336"/>
      <c r="IZU517" s="336"/>
      <c r="IZV517" s="336"/>
      <c r="IZW517" s="336"/>
      <c r="IZX517" s="336"/>
      <c r="IZY517" s="336"/>
      <c r="IZZ517" s="336"/>
      <c r="JAA517" s="336"/>
      <c r="JAB517" s="336"/>
      <c r="JAC517" s="336"/>
      <c r="JAD517" s="336"/>
      <c r="JAE517" s="336"/>
      <c r="JAF517" s="336"/>
      <c r="JAG517" s="336"/>
      <c r="JAH517" s="336"/>
      <c r="JAI517" s="336"/>
      <c r="JAJ517" s="336"/>
      <c r="JAK517" s="336"/>
      <c r="JAL517" s="336"/>
      <c r="JAM517" s="336"/>
      <c r="JAN517" s="336"/>
      <c r="JAO517" s="336"/>
      <c r="JAP517" s="336"/>
      <c r="JAQ517" s="336"/>
      <c r="JAR517" s="336"/>
      <c r="JAS517" s="336"/>
      <c r="JAT517" s="336"/>
      <c r="JAU517" s="336"/>
      <c r="JAV517" s="336"/>
      <c r="JAW517" s="336"/>
      <c r="JAX517" s="336"/>
      <c r="JAY517" s="336"/>
      <c r="JAZ517" s="336"/>
      <c r="JBA517" s="336"/>
      <c r="JBB517" s="336"/>
      <c r="JBC517" s="336"/>
      <c r="JBD517" s="336"/>
      <c r="JBE517" s="336"/>
      <c r="JBF517" s="336"/>
      <c r="JBG517" s="336"/>
      <c r="JBH517" s="336"/>
      <c r="JBI517" s="336"/>
      <c r="JBJ517" s="336"/>
      <c r="JBK517" s="336"/>
      <c r="JBL517" s="336"/>
      <c r="JBM517" s="336"/>
      <c r="JBN517" s="336"/>
      <c r="JBO517" s="336"/>
      <c r="JBP517" s="336"/>
      <c r="JBQ517" s="336"/>
      <c r="JBR517" s="336"/>
      <c r="JBS517" s="336"/>
      <c r="JBT517" s="336"/>
      <c r="JBU517" s="336"/>
      <c r="JBV517" s="336"/>
      <c r="JBW517" s="336"/>
      <c r="JBX517" s="336"/>
      <c r="JBY517" s="336"/>
      <c r="JBZ517" s="336"/>
      <c r="JCA517" s="336"/>
      <c r="JCB517" s="336"/>
      <c r="JCC517" s="336"/>
      <c r="JCD517" s="336"/>
      <c r="JCE517" s="336"/>
      <c r="JCF517" s="336"/>
      <c r="JCG517" s="336"/>
      <c r="JCH517" s="336"/>
      <c r="JCI517" s="336"/>
      <c r="JCJ517" s="336"/>
      <c r="JCK517" s="336"/>
      <c r="JCL517" s="336"/>
      <c r="JCM517" s="336"/>
      <c r="JCN517" s="336"/>
      <c r="JCO517" s="336"/>
      <c r="JCP517" s="336"/>
      <c r="JCQ517" s="336"/>
      <c r="JCR517" s="336"/>
      <c r="JCS517" s="336"/>
      <c r="JCT517" s="336"/>
      <c r="JCU517" s="336"/>
      <c r="JCV517" s="336"/>
      <c r="JCW517" s="336"/>
      <c r="JCX517" s="336"/>
      <c r="JCY517" s="336"/>
      <c r="JCZ517" s="336"/>
      <c r="JDA517" s="336"/>
      <c r="JDB517" s="336"/>
      <c r="JDC517" s="336"/>
      <c r="JDD517" s="336"/>
      <c r="JDE517" s="336"/>
      <c r="JDF517" s="336"/>
      <c r="JDG517" s="336"/>
      <c r="JDH517" s="336"/>
      <c r="JDI517" s="336"/>
      <c r="JDJ517" s="336"/>
      <c r="JDK517" s="336"/>
      <c r="JDL517" s="336"/>
      <c r="JDM517" s="336"/>
      <c r="JDN517" s="336"/>
      <c r="JDO517" s="336"/>
      <c r="JDP517" s="336"/>
      <c r="JDQ517" s="336"/>
      <c r="JDR517" s="336"/>
      <c r="JDS517" s="336"/>
      <c r="JDT517" s="336"/>
      <c r="JDU517" s="336"/>
      <c r="JDV517" s="336"/>
      <c r="JDW517" s="336"/>
      <c r="JDX517" s="336"/>
      <c r="JDY517" s="336"/>
      <c r="JDZ517" s="336"/>
      <c r="JEA517" s="336"/>
      <c r="JEB517" s="336"/>
      <c r="JEC517" s="336"/>
      <c r="JED517" s="336"/>
      <c r="JEE517" s="336"/>
      <c r="JEF517" s="336"/>
      <c r="JEG517" s="336"/>
      <c r="JEH517" s="336"/>
      <c r="JEI517" s="336"/>
      <c r="JEJ517" s="336"/>
      <c r="JEK517" s="336"/>
      <c r="JEL517" s="336"/>
      <c r="JEM517" s="336"/>
      <c r="JEN517" s="336"/>
      <c r="JEO517" s="336"/>
      <c r="JEP517" s="336"/>
      <c r="JEQ517" s="336"/>
      <c r="JER517" s="336"/>
      <c r="JES517" s="336"/>
      <c r="JET517" s="336"/>
      <c r="JEU517" s="336"/>
      <c r="JEV517" s="336"/>
      <c r="JEW517" s="336"/>
      <c r="JEX517" s="336"/>
      <c r="JEY517" s="336"/>
      <c r="JEZ517" s="336"/>
      <c r="JFA517" s="336"/>
      <c r="JFB517" s="336"/>
      <c r="JFC517" s="336"/>
      <c r="JFD517" s="336"/>
      <c r="JFE517" s="336"/>
      <c r="JFF517" s="336"/>
      <c r="JFG517" s="336"/>
      <c r="JFH517" s="336"/>
      <c r="JFI517" s="336"/>
      <c r="JFJ517" s="336"/>
      <c r="JFK517" s="336"/>
      <c r="JFL517" s="336"/>
      <c r="JFM517" s="336"/>
      <c r="JFN517" s="336"/>
      <c r="JFO517" s="336"/>
      <c r="JFP517" s="336"/>
      <c r="JFQ517" s="336"/>
      <c r="JFR517" s="336"/>
      <c r="JFS517" s="336"/>
      <c r="JFT517" s="336"/>
      <c r="JFU517" s="336"/>
      <c r="JFV517" s="336"/>
      <c r="JFW517" s="336"/>
      <c r="JFX517" s="336"/>
      <c r="JFY517" s="336"/>
      <c r="JFZ517" s="336"/>
      <c r="JGA517" s="336"/>
      <c r="JGB517" s="336"/>
      <c r="JGC517" s="336"/>
      <c r="JGD517" s="336"/>
      <c r="JGE517" s="336"/>
      <c r="JGF517" s="336"/>
      <c r="JGG517" s="336"/>
      <c r="JGH517" s="336"/>
      <c r="JGI517" s="336"/>
      <c r="JGJ517" s="336"/>
      <c r="JGK517" s="336"/>
      <c r="JGL517" s="336"/>
      <c r="JGM517" s="336"/>
      <c r="JGN517" s="336"/>
      <c r="JGO517" s="336"/>
      <c r="JGP517" s="336"/>
      <c r="JGQ517" s="336"/>
      <c r="JGR517" s="336"/>
      <c r="JGS517" s="336"/>
      <c r="JGT517" s="336"/>
      <c r="JGU517" s="336"/>
      <c r="JGV517" s="336"/>
      <c r="JGW517" s="336"/>
      <c r="JGX517" s="336"/>
      <c r="JGY517" s="336"/>
      <c r="JGZ517" s="336"/>
      <c r="JHA517" s="336"/>
      <c r="JHB517" s="336"/>
      <c r="JHC517" s="336"/>
      <c r="JHD517" s="336"/>
      <c r="JHE517" s="336"/>
      <c r="JHF517" s="336"/>
      <c r="JHG517" s="336"/>
      <c r="JHH517" s="336"/>
      <c r="JHI517" s="336"/>
      <c r="JHJ517" s="336"/>
      <c r="JHK517" s="336"/>
      <c r="JHL517" s="336"/>
      <c r="JHM517" s="336"/>
      <c r="JHN517" s="336"/>
      <c r="JHO517" s="336"/>
      <c r="JHP517" s="336"/>
      <c r="JHQ517" s="336"/>
      <c r="JHR517" s="336"/>
      <c r="JHS517" s="336"/>
      <c r="JHT517" s="336"/>
      <c r="JHU517" s="336"/>
      <c r="JHV517" s="336"/>
      <c r="JHW517" s="336"/>
      <c r="JHX517" s="336"/>
      <c r="JHY517" s="336"/>
      <c r="JHZ517" s="336"/>
      <c r="JIA517" s="336"/>
      <c r="JIB517" s="336"/>
      <c r="JIC517" s="336"/>
      <c r="JID517" s="336"/>
      <c r="JIE517" s="336"/>
      <c r="JIF517" s="336"/>
      <c r="JIG517" s="336"/>
      <c r="JIH517" s="336"/>
      <c r="JII517" s="336"/>
      <c r="JIJ517" s="336"/>
      <c r="JIK517" s="336"/>
      <c r="JIL517" s="336"/>
      <c r="JIM517" s="336"/>
      <c r="JIN517" s="336"/>
      <c r="JIO517" s="336"/>
      <c r="JIP517" s="336"/>
      <c r="JIQ517" s="336"/>
      <c r="JIR517" s="336"/>
      <c r="JIS517" s="336"/>
      <c r="JIT517" s="336"/>
      <c r="JIU517" s="336"/>
      <c r="JIV517" s="336"/>
      <c r="JIW517" s="336"/>
      <c r="JIX517" s="336"/>
      <c r="JIY517" s="336"/>
      <c r="JIZ517" s="336"/>
      <c r="JJA517" s="336"/>
      <c r="JJB517" s="336"/>
      <c r="JJC517" s="336"/>
      <c r="JJD517" s="336"/>
      <c r="JJE517" s="336"/>
      <c r="JJF517" s="336"/>
      <c r="JJG517" s="336"/>
      <c r="JJH517" s="336"/>
      <c r="JJI517" s="336"/>
      <c r="JJJ517" s="336"/>
      <c r="JJK517" s="336"/>
      <c r="JJL517" s="336"/>
      <c r="JJM517" s="336"/>
      <c r="JJN517" s="336"/>
      <c r="JJO517" s="336"/>
      <c r="JJP517" s="336"/>
      <c r="JJQ517" s="336"/>
      <c r="JJR517" s="336"/>
      <c r="JJS517" s="336"/>
      <c r="JJT517" s="336"/>
      <c r="JJU517" s="336"/>
      <c r="JJV517" s="336"/>
      <c r="JJW517" s="336"/>
      <c r="JJX517" s="336"/>
      <c r="JJY517" s="336"/>
      <c r="JJZ517" s="336"/>
      <c r="JKA517" s="336"/>
      <c r="JKB517" s="336"/>
      <c r="JKC517" s="336"/>
      <c r="JKD517" s="336"/>
      <c r="JKE517" s="336"/>
      <c r="JKF517" s="336"/>
      <c r="JKG517" s="336"/>
      <c r="JKH517" s="336"/>
      <c r="JKI517" s="336"/>
      <c r="JKJ517" s="336"/>
      <c r="JKK517" s="336"/>
      <c r="JKL517" s="336"/>
      <c r="JKM517" s="336"/>
      <c r="JKN517" s="336"/>
      <c r="JKO517" s="336"/>
      <c r="JKP517" s="336"/>
      <c r="JKQ517" s="336"/>
      <c r="JKR517" s="336"/>
      <c r="JKS517" s="336"/>
      <c r="JKT517" s="336"/>
      <c r="JKU517" s="336"/>
      <c r="JKV517" s="336"/>
      <c r="JKW517" s="336"/>
      <c r="JKX517" s="336"/>
      <c r="JKY517" s="336"/>
      <c r="JKZ517" s="336"/>
      <c r="JLA517" s="336"/>
      <c r="JLB517" s="336"/>
      <c r="JLC517" s="336"/>
      <c r="JLD517" s="336"/>
      <c r="JLE517" s="336"/>
      <c r="JLF517" s="336"/>
      <c r="JLG517" s="336"/>
      <c r="JLH517" s="336"/>
      <c r="JLI517" s="336"/>
      <c r="JLJ517" s="336"/>
      <c r="JLK517" s="336"/>
      <c r="JLL517" s="336"/>
      <c r="JLM517" s="336"/>
      <c r="JLN517" s="336"/>
      <c r="JLO517" s="336"/>
      <c r="JLP517" s="336"/>
      <c r="JLQ517" s="336"/>
      <c r="JLR517" s="336"/>
      <c r="JLS517" s="336"/>
      <c r="JLT517" s="336"/>
      <c r="JLU517" s="336"/>
      <c r="JLV517" s="336"/>
      <c r="JLW517" s="336"/>
      <c r="JLX517" s="336"/>
      <c r="JLY517" s="336"/>
      <c r="JLZ517" s="336"/>
      <c r="JMA517" s="336"/>
      <c r="JMB517" s="336"/>
      <c r="JMC517" s="336"/>
      <c r="JMD517" s="336"/>
      <c r="JME517" s="336"/>
      <c r="JMF517" s="336"/>
      <c r="JMG517" s="336"/>
      <c r="JMH517" s="336"/>
      <c r="JMI517" s="336"/>
      <c r="JMJ517" s="336"/>
      <c r="JMK517" s="336"/>
      <c r="JML517" s="336"/>
      <c r="JMM517" s="336"/>
      <c r="JMN517" s="336"/>
      <c r="JMO517" s="336"/>
      <c r="JMP517" s="336"/>
      <c r="JMQ517" s="336"/>
      <c r="JMR517" s="336"/>
      <c r="JMS517" s="336"/>
      <c r="JMT517" s="336"/>
      <c r="JMU517" s="336"/>
      <c r="JMV517" s="336"/>
      <c r="JMW517" s="336"/>
      <c r="JMX517" s="336"/>
      <c r="JMY517" s="336"/>
      <c r="JMZ517" s="336"/>
      <c r="JNA517" s="336"/>
      <c r="JNB517" s="336"/>
      <c r="JNC517" s="336"/>
      <c r="JND517" s="336"/>
      <c r="JNE517" s="336"/>
      <c r="JNF517" s="336"/>
      <c r="JNG517" s="336"/>
      <c r="JNH517" s="336"/>
      <c r="JNI517" s="336"/>
      <c r="JNJ517" s="336"/>
      <c r="JNK517" s="336"/>
      <c r="JNL517" s="336"/>
      <c r="JNM517" s="336"/>
      <c r="JNN517" s="336"/>
      <c r="JNO517" s="336"/>
      <c r="JNP517" s="336"/>
      <c r="JNQ517" s="336"/>
      <c r="JNR517" s="336"/>
      <c r="JNS517" s="336"/>
      <c r="JNT517" s="336"/>
      <c r="JNU517" s="336"/>
      <c r="JNV517" s="336"/>
      <c r="JNW517" s="336"/>
      <c r="JNX517" s="336"/>
      <c r="JNY517" s="336"/>
      <c r="JNZ517" s="336"/>
      <c r="JOA517" s="336"/>
      <c r="JOB517" s="336"/>
      <c r="JOC517" s="336"/>
      <c r="JOD517" s="336"/>
      <c r="JOE517" s="336"/>
      <c r="JOF517" s="336"/>
      <c r="JOG517" s="336"/>
      <c r="JOH517" s="336"/>
      <c r="JOI517" s="336"/>
      <c r="JOJ517" s="336"/>
      <c r="JOK517" s="336"/>
      <c r="JOL517" s="336"/>
      <c r="JOM517" s="336"/>
      <c r="JON517" s="336"/>
      <c r="JOO517" s="336"/>
      <c r="JOP517" s="336"/>
      <c r="JOQ517" s="336"/>
      <c r="JOR517" s="336"/>
      <c r="JOS517" s="336"/>
      <c r="JOT517" s="336"/>
      <c r="JOU517" s="336"/>
      <c r="JOV517" s="336"/>
      <c r="JOW517" s="336"/>
      <c r="JOX517" s="336"/>
      <c r="JOY517" s="336"/>
      <c r="JOZ517" s="336"/>
      <c r="JPA517" s="336"/>
      <c r="JPB517" s="336"/>
      <c r="JPC517" s="336"/>
      <c r="JPD517" s="336"/>
      <c r="JPE517" s="336"/>
      <c r="JPF517" s="336"/>
      <c r="JPG517" s="336"/>
      <c r="JPH517" s="336"/>
      <c r="JPI517" s="336"/>
      <c r="JPJ517" s="336"/>
      <c r="JPK517" s="336"/>
      <c r="JPL517" s="336"/>
      <c r="JPM517" s="336"/>
      <c r="JPN517" s="336"/>
      <c r="JPO517" s="336"/>
      <c r="JPP517" s="336"/>
      <c r="JPQ517" s="336"/>
      <c r="JPR517" s="336"/>
      <c r="JPS517" s="336"/>
      <c r="JPT517" s="336"/>
      <c r="JPU517" s="336"/>
      <c r="JPV517" s="336"/>
      <c r="JPW517" s="336"/>
      <c r="JPX517" s="336"/>
      <c r="JPY517" s="336"/>
      <c r="JPZ517" s="336"/>
      <c r="JQA517" s="336"/>
      <c r="JQB517" s="336"/>
      <c r="JQC517" s="336"/>
      <c r="JQD517" s="336"/>
      <c r="JQE517" s="336"/>
      <c r="JQF517" s="336"/>
      <c r="JQG517" s="336"/>
      <c r="JQH517" s="336"/>
      <c r="JQI517" s="336"/>
      <c r="JQJ517" s="336"/>
      <c r="JQK517" s="336"/>
      <c r="JQL517" s="336"/>
      <c r="JQM517" s="336"/>
      <c r="JQN517" s="336"/>
      <c r="JQO517" s="336"/>
      <c r="JQP517" s="336"/>
      <c r="JQQ517" s="336"/>
      <c r="JQR517" s="336"/>
      <c r="JQS517" s="336"/>
      <c r="JQT517" s="336"/>
      <c r="JQU517" s="336"/>
      <c r="JQV517" s="336"/>
      <c r="JQW517" s="336"/>
      <c r="JQX517" s="336"/>
      <c r="JQY517" s="336"/>
      <c r="JQZ517" s="336"/>
      <c r="JRA517" s="336"/>
      <c r="JRB517" s="336"/>
      <c r="JRC517" s="336"/>
      <c r="JRD517" s="336"/>
      <c r="JRE517" s="336"/>
      <c r="JRF517" s="336"/>
      <c r="JRG517" s="336"/>
      <c r="JRH517" s="336"/>
      <c r="JRI517" s="336"/>
      <c r="JRJ517" s="336"/>
      <c r="JRK517" s="336"/>
      <c r="JRL517" s="336"/>
      <c r="JRM517" s="336"/>
      <c r="JRN517" s="336"/>
      <c r="JRO517" s="336"/>
      <c r="JRP517" s="336"/>
      <c r="JRQ517" s="336"/>
      <c r="JRR517" s="336"/>
      <c r="JRS517" s="336"/>
      <c r="JRT517" s="336"/>
      <c r="JRU517" s="336"/>
      <c r="JRV517" s="336"/>
      <c r="JRW517" s="336"/>
      <c r="JRX517" s="336"/>
      <c r="JRY517" s="336"/>
      <c r="JRZ517" s="336"/>
      <c r="JSA517" s="336"/>
      <c r="JSB517" s="336"/>
      <c r="JSC517" s="336"/>
      <c r="JSD517" s="336"/>
      <c r="JSE517" s="336"/>
      <c r="JSF517" s="336"/>
      <c r="JSG517" s="336"/>
      <c r="JSH517" s="336"/>
      <c r="JSI517" s="336"/>
      <c r="JSJ517" s="336"/>
      <c r="JSK517" s="336"/>
      <c r="JSL517" s="336"/>
      <c r="JSM517" s="336"/>
      <c r="JSN517" s="336"/>
      <c r="JSO517" s="336"/>
      <c r="JSP517" s="336"/>
      <c r="JSQ517" s="336"/>
      <c r="JSR517" s="336"/>
      <c r="JSS517" s="336"/>
      <c r="JST517" s="336"/>
      <c r="JSU517" s="336"/>
      <c r="JSV517" s="336"/>
      <c r="JSW517" s="336"/>
      <c r="JSX517" s="336"/>
      <c r="JSY517" s="336"/>
      <c r="JSZ517" s="336"/>
      <c r="JTA517" s="336"/>
      <c r="JTB517" s="336"/>
      <c r="JTC517" s="336"/>
      <c r="JTD517" s="336"/>
      <c r="JTE517" s="336"/>
      <c r="JTF517" s="336"/>
      <c r="JTG517" s="336"/>
      <c r="JTH517" s="336"/>
      <c r="JTI517" s="336"/>
      <c r="JTJ517" s="336"/>
      <c r="JTK517" s="336"/>
      <c r="JTL517" s="336"/>
      <c r="JTM517" s="336"/>
      <c r="JTN517" s="336"/>
      <c r="JTO517" s="336"/>
      <c r="JTP517" s="336"/>
      <c r="JTQ517" s="336"/>
      <c r="JTR517" s="336"/>
      <c r="JTS517" s="336"/>
      <c r="JTT517" s="336"/>
      <c r="JTU517" s="336"/>
      <c r="JTV517" s="336"/>
      <c r="JTW517" s="336"/>
      <c r="JTX517" s="336"/>
      <c r="JTY517" s="336"/>
      <c r="JTZ517" s="336"/>
      <c r="JUA517" s="336"/>
      <c r="JUB517" s="336"/>
      <c r="JUC517" s="336"/>
      <c r="JUD517" s="336"/>
      <c r="JUE517" s="336"/>
      <c r="JUF517" s="336"/>
      <c r="JUG517" s="336"/>
      <c r="JUH517" s="336"/>
      <c r="JUI517" s="336"/>
      <c r="JUJ517" s="336"/>
      <c r="JUK517" s="336"/>
      <c r="JUL517" s="336"/>
      <c r="JUM517" s="336"/>
      <c r="JUN517" s="336"/>
      <c r="JUO517" s="336"/>
      <c r="JUP517" s="336"/>
      <c r="JUQ517" s="336"/>
      <c r="JUR517" s="336"/>
      <c r="JUS517" s="336"/>
      <c r="JUT517" s="336"/>
      <c r="JUU517" s="336"/>
      <c r="JUV517" s="336"/>
      <c r="JUW517" s="336"/>
      <c r="JUX517" s="336"/>
      <c r="JUY517" s="336"/>
      <c r="JUZ517" s="336"/>
      <c r="JVA517" s="336"/>
      <c r="JVB517" s="336"/>
      <c r="JVC517" s="336"/>
      <c r="JVD517" s="336"/>
      <c r="JVE517" s="336"/>
      <c r="JVF517" s="336"/>
      <c r="JVG517" s="336"/>
      <c r="JVH517" s="336"/>
      <c r="JVI517" s="336"/>
      <c r="JVJ517" s="336"/>
      <c r="JVK517" s="336"/>
      <c r="JVL517" s="336"/>
      <c r="JVM517" s="336"/>
      <c r="JVN517" s="336"/>
      <c r="JVO517" s="336"/>
      <c r="JVP517" s="336"/>
      <c r="JVQ517" s="336"/>
      <c r="JVR517" s="336"/>
      <c r="JVS517" s="336"/>
      <c r="JVT517" s="336"/>
      <c r="JVU517" s="336"/>
      <c r="JVV517" s="336"/>
      <c r="JVW517" s="336"/>
      <c r="JVX517" s="336"/>
      <c r="JVY517" s="336"/>
      <c r="JVZ517" s="336"/>
      <c r="JWA517" s="336"/>
      <c r="JWB517" s="336"/>
      <c r="JWC517" s="336"/>
      <c r="JWD517" s="336"/>
      <c r="JWE517" s="336"/>
      <c r="JWF517" s="336"/>
      <c r="JWG517" s="336"/>
      <c r="JWH517" s="336"/>
      <c r="JWI517" s="336"/>
      <c r="JWJ517" s="336"/>
      <c r="JWK517" s="336"/>
      <c r="JWL517" s="336"/>
      <c r="JWM517" s="336"/>
      <c r="JWN517" s="336"/>
      <c r="JWO517" s="336"/>
      <c r="JWP517" s="336"/>
      <c r="JWQ517" s="336"/>
      <c r="JWR517" s="336"/>
      <c r="JWS517" s="336"/>
      <c r="JWT517" s="336"/>
      <c r="JWU517" s="336"/>
      <c r="JWV517" s="336"/>
      <c r="JWW517" s="336"/>
      <c r="JWX517" s="336"/>
      <c r="JWY517" s="336"/>
      <c r="JWZ517" s="336"/>
      <c r="JXA517" s="336"/>
      <c r="JXB517" s="336"/>
      <c r="JXC517" s="336"/>
      <c r="JXD517" s="336"/>
      <c r="JXE517" s="336"/>
      <c r="JXF517" s="336"/>
      <c r="JXG517" s="336"/>
      <c r="JXH517" s="336"/>
      <c r="JXI517" s="336"/>
      <c r="JXJ517" s="336"/>
      <c r="JXK517" s="336"/>
      <c r="JXL517" s="336"/>
      <c r="JXM517" s="336"/>
      <c r="JXN517" s="336"/>
      <c r="JXO517" s="336"/>
      <c r="JXP517" s="336"/>
      <c r="JXQ517" s="336"/>
      <c r="JXR517" s="336"/>
      <c r="JXS517" s="336"/>
      <c r="JXT517" s="336"/>
      <c r="JXU517" s="336"/>
      <c r="JXV517" s="336"/>
      <c r="JXW517" s="336"/>
      <c r="JXX517" s="336"/>
      <c r="JXY517" s="336"/>
      <c r="JXZ517" s="336"/>
      <c r="JYA517" s="336"/>
      <c r="JYB517" s="336"/>
      <c r="JYC517" s="336"/>
      <c r="JYD517" s="336"/>
      <c r="JYE517" s="336"/>
      <c r="JYF517" s="336"/>
      <c r="JYG517" s="336"/>
      <c r="JYH517" s="336"/>
      <c r="JYI517" s="336"/>
      <c r="JYJ517" s="336"/>
      <c r="JYK517" s="336"/>
      <c r="JYL517" s="336"/>
      <c r="JYM517" s="336"/>
      <c r="JYN517" s="336"/>
      <c r="JYO517" s="336"/>
      <c r="JYP517" s="336"/>
      <c r="JYQ517" s="336"/>
      <c r="JYR517" s="336"/>
      <c r="JYS517" s="336"/>
      <c r="JYT517" s="336"/>
      <c r="JYU517" s="336"/>
      <c r="JYV517" s="336"/>
      <c r="JYW517" s="336"/>
      <c r="JYX517" s="336"/>
      <c r="JYY517" s="336"/>
      <c r="JYZ517" s="336"/>
      <c r="JZA517" s="336"/>
      <c r="JZB517" s="336"/>
      <c r="JZC517" s="336"/>
      <c r="JZD517" s="336"/>
      <c r="JZE517" s="336"/>
      <c r="JZF517" s="336"/>
      <c r="JZG517" s="336"/>
      <c r="JZH517" s="336"/>
      <c r="JZI517" s="336"/>
      <c r="JZJ517" s="336"/>
      <c r="JZK517" s="336"/>
      <c r="JZL517" s="336"/>
      <c r="JZM517" s="336"/>
      <c r="JZN517" s="336"/>
      <c r="JZO517" s="336"/>
      <c r="JZP517" s="336"/>
      <c r="JZQ517" s="336"/>
      <c r="JZR517" s="336"/>
      <c r="JZS517" s="336"/>
      <c r="JZT517" s="336"/>
      <c r="JZU517" s="336"/>
      <c r="JZV517" s="336"/>
      <c r="JZW517" s="336"/>
      <c r="JZX517" s="336"/>
      <c r="JZY517" s="336"/>
      <c r="JZZ517" s="336"/>
      <c r="KAA517" s="336"/>
      <c r="KAB517" s="336"/>
      <c r="KAC517" s="336"/>
      <c r="KAD517" s="336"/>
      <c r="KAE517" s="336"/>
      <c r="KAF517" s="336"/>
      <c r="KAG517" s="336"/>
      <c r="KAH517" s="336"/>
      <c r="KAI517" s="336"/>
      <c r="KAJ517" s="336"/>
      <c r="KAK517" s="336"/>
      <c r="KAL517" s="336"/>
      <c r="KAM517" s="336"/>
      <c r="KAN517" s="336"/>
      <c r="KAO517" s="336"/>
      <c r="KAP517" s="336"/>
      <c r="KAQ517" s="336"/>
      <c r="KAR517" s="336"/>
      <c r="KAS517" s="336"/>
      <c r="KAT517" s="336"/>
      <c r="KAU517" s="336"/>
      <c r="KAV517" s="336"/>
      <c r="KAW517" s="336"/>
      <c r="KAX517" s="336"/>
      <c r="KAY517" s="336"/>
      <c r="KAZ517" s="336"/>
      <c r="KBA517" s="336"/>
      <c r="KBB517" s="336"/>
      <c r="KBC517" s="336"/>
      <c r="KBD517" s="336"/>
      <c r="KBE517" s="336"/>
      <c r="KBF517" s="336"/>
      <c r="KBG517" s="336"/>
      <c r="KBH517" s="336"/>
      <c r="KBI517" s="336"/>
      <c r="KBJ517" s="336"/>
      <c r="KBK517" s="336"/>
      <c r="KBL517" s="336"/>
      <c r="KBM517" s="336"/>
      <c r="KBN517" s="336"/>
      <c r="KBO517" s="336"/>
      <c r="KBP517" s="336"/>
      <c r="KBQ517" s="336"/>
      <c r="KBR517" s="336"/>
      <c r="KBS517" s="336"/>
      <c r="KBT517" s="336"/>
      <c r="KBU517" s="336"/>
      <c r="KBV517" s="336"/>
      <c r="KBW517" s="336"/>
      <c r="KBX517" s="336"/>
      <c r="KBY517" s="336"/>
      <c r="KBZ517" s="336"/>
      <c r="KCA517" s="336"/>
      <c r="KCB517" s="336"/>
      <c r="KCC517" s="336"/>
      <c r="KCD517" s="336"/>
      <c r="KCE517" s="336"/>
      <c r="KCF517" s="336"/>
      <c r="KCG517" s="336"/>
      <c r="KCH517" s="336"/>
      <c r="KCI517" s="336"/>
      <c r="KCJ517" s="336"/>
      <c r="KCK517" s="336"/>
      <c r="KCL517" s="336"/>
      <c r="KCM517" s="336"/>
      <c r="KCN517" s="336"/>
      <c r="KCO517" s="336"/>
      <c r="KCP517" s="336"/>
      <c r="KCQ517" s="336"/>
      <c r="KCR517" s="336"/>
      <c r="KCS517" s="336"/>
      <c r="KCT517" s="336"/>
      <c r="KCU517" s="336"/>
      <c r="KCV517" s="336"/>
      <c r="KCW517" s="336"/>
      <c r="KCX517" s="336"/>
      <c r="KCY517" s="336"/>
      <c r="KCZ517" s="336"/>
      <c r="KDA517" s="336"/>
      <c r="KDB517" s="336"/>
      <c r="KDC517" s="336"/>
      <c r="KDD517" s="336"/>
      <c r="KDE517" s="336"/>
      <c r="KDF517" s="336"/>
      <c r="KDG517" s="336"/>
      <c r="KDH517" s="336"/>
      <c r="KDI517" s="336"/>
      <c r="KDJ517" s="336"/>
      <c r="KDK517" s="336"/>
      <c r="KDL517" s="336"/>
      <c r="KDM517" s="336"/>
      <c r="KDN517" s="336"/>
      <c r="KDO517" s="336"/>
      <c r="KDP517" s="336"/>
      <c r="KDQ517" s="336"/>
      <c r="KDR517" s="336"/>
      <c r="KDS517" s="336"/>
      <c r="KDT517" s="336"/>
      <c r="KDU517" s="336"/>
      <c r="KDV517" s="336"/>
      <c r="KDW517" s="336"/>
      <c r="KDX517" s="336"/>
      <c r="KDY517" s="336"/>
      <c r="KDZ517" s="336"/>
      <c r="KEA517" s="336"/>
      <c r="KEB517" s="336"/>
      <c r="KEC517" s="336"/>
      <c r="KED517" s="336"/>
      <c r="KEE517" s="336"/>
      <c r="KEF517" s="336"/>
      <c r="KEG517" s="336"/>
      <c r="KEH517" s="336"/>
      <c r="KEI517" s="336"/>
      <c r="KEJ517" s="336"/>
      <c r="KEK517" s="336"/>
      <c r="KEL517" s="336"/>
      <c r="KEM517" s="336"/>
      <c r="KEN517" s="336"/>
      <c r="KEO517" s="336"/>
      <c r="KEP517" s="336"/>
      <c r="KEQ517" s="336"/>
      <c r="KER517" s="336"/>
      <c r="KES517" s="336"/>
      <c r="KET517" s="336"/>
      <c r="KEU517" s="336"/>
      <c r="KEV517" s="336"/>
      <c r="KEW517" s="336"/>
      <c r="KEX517" s="336"/>
      <c r="KEY517" s="336"/>
      <c r="KEZ517" s="336"/>
      <c r="KFA517" s="336"/>
      <c r="KFB517" s="336"/>
      <c r="KFC517" s="336"/>
      <c r="KFD517" s="336"/>
      <c r="KFE517" s="336"/>
      <c r="KFF517" s="336"/>
      <c r="KFG517" s="336"/>
      <c r="KFH517" s="336"/>
      <c r="KFI517" s="336"/>
      <c r="KFJ517" s="336"/>
      <c r="KFK517" s="336"/>
      <c r="KFL517" s="336"/>
      <c r="KFM517" s="336"/>
      <c r="KFN517" s="336"/>
      <c r="KFO517" s="336"/>
      <c r="KFP517" s="336"/>
      <c r="KFQ517" s="336"/>
      <c r="KFR517" s="336"/>
      <c r="KFS517" s="336"/>
      <c r="KFT517" s="336"/>
      <c r="KFU517" s="336"/>
      <c r="KFV517" s="336"/>
      <c r="KFW517" s="336"/>
      <c r="KFX517" s="336"/>
      <c r="KFY517" s="336"/>
      <c r="KFZ517" s="336"/>
      <c r="KGA517" s="336"/>
      <c r="KGB517" s="336"/>
      <c r="KGC517" s="336"/>
      <c r="KGD517" s="336"/>
      <c r="KGE517" s="336"/>
      <c r="KGF517" s="336"/>
      <c r="KGG517" s="336"/>
      <c r="KGH517" s="336"/>
      <c r="KGI517" s="336"/>
      <c r="KGJ517" s="336"/>
      <c r="KGK517" s="336"/>
      <c r="KGL517" s="336"/>
      <c r="KGM517" s="336"/>
      <c r="KGN517" s="336"/>
      <c r="KGO517" s="336"/>
      <c r="KGP517" s="336"/>
      <c r="KGQ517" s="336"/>
      <c r="KGR517" s="336"/>
      <c r="KGS517" s="336"/>
      <c r="KGT517" s="336"/>
      <c r="KGU517" s="336"/>
      <c r="KGV517" s="336"/>
      <c r="KGW517" s="336"/>
      <c r="KGX517" s="336"/>
      <c r="KGY517" s="336"/>
      <c r="KGZ517" s="336"/>
      <c r="KHA517" s="336"/>
      <c r="KHB517" s="336"/>
      <c r="KHC517" s="336"/>
      <c r="KHD517" s="336"/>
      <c r="KHE517" s="336"/>
      <c r="KHF517" s="336"/>
      <c r="KHG517" s="336"/>
      <c r="KHH517" s="336"/>
      <c r="KHI517" s="336"/>
      <c r="KHJ517" s="336"/>
      <c r="KHK517" s="336"/>
      <c r="KHL517" s="336"/>
      <c r="KHM517" s="336"/>
      <c r="KHN517" s="336"/>
      <c r="KHO517" s="336"/>
      <c r="KHP517" s="336"/>
      <c r="KHQ517" s="336"/>
      <c r="KHR517" s="336"/>
      <c r="KHS517" s="336"/>
      <c r="KHT517" s="336"/>
      <c r="KHU517" s="336"/>
      <c r="KHV517" s="336"/>
      <c r="KHW517" s="336"/>
      <c r="KHX517" s="336"/>
      <c r="KHY517" s="336"/>
      <c r="KHZ517" s="336"/>
      <c r="KIA517" s="336"/>
      <c r="KIB517" s="336"/>
      <c r="KIC517" s="336"/>
      <c r="KID517" s="336"/>
      <c r="KIE517" s="336"/>
      <c r="KIF517" s="336"/>
      <c r="KIG517" s="336"/>
      <c r="KIH517" s="336"/>
      <c r="KII517" s="336"/>
      <c r="KIJ517" s="336"/>
      <c r="KIK517" s="336"/>
      <c r="KIL517" s="336"/>
      <c r="KIM517" s="336"/>
      <c r="KIN517" s="336"/>
      <c r="KIO517" s="336"/>
      <c r="KIP517" s="336"/>
      <c r="KIQ517" s="336"/>
      <c r="KIR517" s="336"/>
      <c r="KIS517" s="336"/>
      <c r="KIT517" s="336"/>
      <c r="KIU517" s="336"/>
      <c r="KIV517" s="336"/>
      <c r="KIW517" s="336"/>
      <c r="KIX517" s="336"/>
      <c r="KIY517" s="336"/>
      <c r="KIZ517" s="336"/>
      <c r="KJA517" s="336"/>
      <c r="KJB517" s="336"/>
      <c r="KJC517" s="336"/>
      <c r="KJD517" s="336"/>
      <c r="KJE517" s="336"/>
      <c r="KJF517" s="336"/>
      <c r="KJG517" s="336"/>
      <c r="KJH517" s="336"/>
      <c r="KJI517" s="336"/>
      <c r="KJJ517" s="336"/>
      <c r="KJK517" s="336"/>
      <c r="KJL517" s="336"/>
      <c r="KJM517" s="336"/>
      <c r="KJN517" s="336"/>
      <c r="KJO517" s="336"/>
      <c r="KJP517" s="336"/>
      <c r="KJQ517" s="336"/>
      <c r="KJR517" s="336"/>
      <c r="KJS517" s="336"/>
      <c r="KJT517" s="336"/>
      <c r="KJU517" s="336"/>
      <c r="KJV517" s="336"/>
      <c r="KJW517" s="336"/>
      <c r="KJX517" s="336"/>
      <c r="KJY517" s="336"/>
      <c r="KJZ517" s="336"/>
      <c r="KKA517" s="336"/>
      <c r="KKB517" s="336"/>
      <c r="KKC517" s="336"/>
      <c r="KKD517" s="336"/>
      <c r="KKE517" s="336"/>
      <c r="KKF517" s="336"/>
      <c r="KKG517" s="336"/>
      <c r="KKH517" s="336"/>
      <c r="KKI517" s="336"/>
      <c r="KKJ517" s="336"/>
      <c r="KKK517" s="336"/>
      <c r="KKL517" s="336"/>
      <c r="KKM517" s="336"/>
      <c r="KKN517" s="336"/>
      <c r="KKO517" s="336"/>
      <c r="KKP517" s="336"/>
      <c r="KKQ517" s="336"/>
      <c r="KKR517" s="336"/>
      <c r="KKS517" s="336"/>
      <c r="KKT517" s="336"/>
      <c r="KKU517" s="336"/>
      <c r="KKV517" s="336"/>
      <c r="KKW517" s="336"/>
      <c r="KKX517" s="336"/>
      <c r="KKY517" s="336"/>
      <c r="KKZ517" s="336"/>
      <c r="KLA517" s="336"/>
      <c r="KLB517" s="336"/>
      <c r="KLC517" s="336"/>
      <c r="KLD517" s="336"/>
      <c r="KLE517" s="336"/>
      <c r="KLF517" s="336"/>
      <c r="KLG517" s="336"/>
      <c r="KLH517" s="336"/>
      <c r="KLI517" s="336"/>
      <c r="KLJ517" s="336"/>
      <c r="KLK517" s="336"/>
      <c r="KLL517" s="336"/>
      <c r="KLM517" s="336"/>
      <c r="KLN517" s="336"/>
      <c r="KLO517" s="336"/>
      <c r="KLP517" s="336"/>
      <c r="KLQ517" s="336"/>
      <c r="KLR517" s="336"/>
      <c r="KLS517" s="336"/>
      <c r="KLT517" s="336"/>
      <c r="KLU517" s="336"/>
      <c r="KLV517" s="336"/>
      <c r="KLW517" s="336"/>
      <c r="KLX517" s="336"/>
      <c r="KLY517" s="336"/>
      <c r="KLZ517" s="336"/>
      <c r="KMA517" s="336"/>
      <c r="KMB517" s="336"/>
      <c r="KMC517" s="336"/>
      <c r="KMD517" s="336"/>
      <c r="KME517" s="336"/>
      <c r="KMF517" s="336"/>
      <c r="KMG517" s="336"/>
      <c r="KMH517" s="336"/>
      <c r="KMI517" s="336"/>
      <c r="KMJ517" s="336"/>
      <c r="KMK517" s="336"/>
      <c r="KML517" s="336"/>
      <c r="KMM517" s="336"/>
      <c r="KMN517" s="336"/>
      <c r="KMO517" s="336"/>
      <c r="KMP517" s="336"/>
      <c r="KMQ517" s="336"/>
      <c r="KMR517" s="336"/>
      <c r="KMS517" s="336"/>
      <c r="KMT517" s="336"/>
      <c r="KMU517" s="336"/>
      <c r="KMV517" s="336"/>
      <c r="KMW517" s="336"/>
      <c r="KMX517" s="336"/>
      <c r="KMY517" s="336"/>
      <c r="KMZ517" s="336"/>
      <c r="KNA517" s="336"/>
      <c r="KNB517" s="336"/>
      <c r="KNC517" s="336"/>
      <c r="KND517" s="336"/>
      <c r="KNE517" s="336"/>
      <c r="KNF517" s="336"/>
      <c r="KNG517" s="336"/>
      <c r="KNH517" s="336"/>
      <c r="KNI517" s="336"/>
      <c r="KNJ517" s="336"/>
      <c r="KNK517" s="336"/>
      <c r="KNL517" s="336"/>
      <c r="KNM517" s="336"/>
      <c r="KNN517" s="336"/>
      <c r="KNO517" s="336"/>
      <c r="KNP517" s="336"/>
      <c r="KNQ517" s="336"/>
      <c r="KNR517" s="336"/>
      <c r="KNS517" s="336"/>
      <c r="KNT517" s="336"/>
      <c r="KNU517" s="336"/>
      <c r="KNV517" s="336"/>
      <c r="KNW517" s="336"/>
      <c r="KNX517" s="336"/>
      <c r="KNY517" s="336"/>
      <c r="KNZ517" s="336"/>
      <c r="KOA517" s="336"/>
      <c r="KOB517" s="336"/>
      <c r="KOC517" s="336"/>
      <c r="KOD517" s="336"/>
      <c r="KOE517" s="336"/>
      <c r="KOF517" s="336"/>
      <c r="KOG517" s="336"/>
      <c r="KOH517" s="336"/>
      <c r="KOI517" s="336"/>
      <c r="KOJ517" s="336"/>
      <c r="KOK517" s="336"/>
      <c r="KOL517" s="336"/>
      <c r="KOM517" s="336"/>
      <c r="KON517" s="336"/>
      <c r="KOO517" s="336"/>
      <c r="KOP517" s="336"/>
      <c r="KOQ517" s="336"/>
      <c r="KOR517" s="336"/>
      <c r="KOS517" s="336"/>
      <c r="KOT517" s="336"/>
      <c r="KOU517" s="336"/>
      <c r="KOV517" s="336"/>
      <c r="KOW517" s="336"/>
      <c r="KOX517" s="336"/>
      <c r="KOY517" s="336"/>
      <c r="KOZ517" s="336"/>
      <c r="KPA517" s="336"/>
      <c r="KPB517" s="336"/>
      <c r="KPC517" s="336"/>
      <c r="KPD517" s="336"/>
      <c r="KPE517" s="336"/>
      <c r="KPF517" s="336"/>
      <c r="KPG517" s="336"/>
      <c r="KPH517" s="336"/>
      <c r="KPI517" s="336"/>
      <c r="KPJ517" s="336"/>
      <c r="KPK517" s="336"/>
      <c r="KPL517" s="336"/>
      <c r="KPM517" s="336"/>
      <c r="KPN517" s="336"/>
      <c r="KPO517" s="336"/>
      <c r="KPP517" s="336"/>
      <c r="KPQ517" s="336"/>
      <c r="KPR517" s="336"/>
      <c r="KPS517" s="336"/>
      <c r="KPT517" s="336"/>
      <c r="KPU517" s="336"/>
      <c r="KPV517" s="336"/>
      <c r="KPW517" s="336"/>
      <c r="KPX517" s="336"/>
      <c r="KPY517" s="336"/>
      <c r="KPZ517" s="336"/>
      <c r="KQA517" s="336"/>
      <c r="KQB517" s="336"/>
      <c r="KQC517" s="336"/>
      <c r="KQD517" s="336"/>
      <c r="KQE517" s="336"/>
      <c r="KQF517" s="336"/>
      <c r="KQG517" s="336"/>
      <c r="KQH517" s="336"/>
      <c r="KQI517" s="336"/>
      <c r="KQJ517" s="336"/>
      <c r="KQK517" s="336"/>
      <c r="KQL517" s="336"/>
      <c r="KQM517" s="336"/>
      <c r="KQN517" s="336"/>
      <c r="KQO517" s="336"/>
      <c r="KQP517" s="336"/>
      <c r="KQQ517" s="336"/>
      <c r="KQR517" s="336"/>
      <c r="KQS517" s="336"/>
      <c r="KQT517" s="336"/>
      <c r="KQU517" s="336"/>
      <c r="KQV517" s="336"/>
      <c r="KQW517" s="336"/>
      <c r="KQX517" s="336"/>
      <c r="KQY517" s="336"/>
      <c r="KQZ517" s="336"/>
      <c r="KRA517" s="336"/>
      <c r="KRB517" s="336"/>
      <c r="KRC517" s="336"/>
      <c r="KRD517" s="336"/>
      <c r="KRE517" s="336"/>
      <c r="KRF517" s="336"/>
      <c r="KRG517" s="336"/>
      <c r="KRH517" s="336"/>
      <c r="KRI517" s="336"/>
      <c r="KRJ517" s="336"/>
      <c r="KRK517" s="336"/>
      <c r="KRL517" s="336"/>
      <c r="KRM517" s="336"/>
      <c r="KRN517" s="336"/>
      <c r="KRO517" s="336"/>
      <c r="KRP517" s="336"/>
      <c r="KRQ517" s="336"/>
      <c r="KRR517" s="336"/>
      <c r="KRS517" s="336"/>
      <c r="KRT517" s="336"/>
      <c r="KRU517" s="336"/>
      <c r="KRV517" s="336"/>
      <c r="KRW517" s="336"/>
      <c r="KRX517" s="336"/>
      <c r="KRY517" s="336"/>
      <c r="KRZ517" s="336"/>
      <c r="KSA517" s="336"/>
      <c r="KSB517" s="336"/>
      <c r="KSC517" s="336"/>
      <c r="KSD517" s="336"/>
      <c r="KSE517" s="336"/>
      <c r="KSF517" s="336"/>
      <c r="KSG517" s="336"/>
      <c r="KSH517" s="336"/>
      <c r="KSI517" s="336"/>
      <c r="KSJ517" s="336"/>
      <c r="KSK517" s="336"/>
      <c r="KSL517" s="336"/>
      <c r="KSM517" s="336"/>
      <c r="KSN517" s="336"/>
      <c r="KSO517" s="336"/>
      <c r="KSP517" s="336"/>
      <c r="KSQ517" s="336"/>
      <c r="KSR517" s="336"/>
      <c r="KSS517" s="336"/>
      <c r="KST517" s="336"/>
      <c r="KSU517" s="336"/>
      <c r="KSV517" s="336"/>
      <c r="KSW517" s="336"/>
      <c r="KSX517" s="336"/>
      <c r="KSY517" s="336"/>
      <c r="KSZ517" s="336"/>
      <c r="KTA517" s="336"/>
      <c r="KTB517" s="336"/>
      <c r="KTC517" s="336"/>
      <c r="KTD517" s="336"/>
      <c r="KTE517" s="336"/>
      <c r="KTF517" s="336"/>
      <c r="KTG517" s="336"/>
      <c r="KTH517" s="336"/>
      <c r="KTI517" s="336"/>
      <c r="KTJ517" s="336"/>
      <c r="KTK517" s="336"/>
      <c r="KTL517" s="336"/>
      <c r="KTM517" s="336"/>
      <c r="KTN517" s="336"/>
      <c r="KTO517" s="336"/>
      <c r="KTP517" s="336"/>
      <c r="KTQ517" s="336"/>
      <c r="KTR517" s="336"/>
      <c r="KTS517" s="336"/>
      <c r="KTT517" s="336"/>
      <c r="KTU517" s="336"/>
      <c r="KTV517" s="336"/>
      <c r="KTW517" s="336"/>
      <c r="KTX517" s="336"/>
      <c r="KTY517" s="336"/>
      <c r="KTZ517" s="336"/>
      <c r="KUA517" s="336"/>
      <c r="KUB517" s="336"/>
      <c r="KUC517" s="336"/>
      <c r="KUD517" s="336"/>
      <c r="KUE517" s="336"/>
      <c r="KUF517" s="336"/>
      <c r="KUG517" s="336"/>
      <c r="KUH517" s="336"/>
      <c r="KUI517" s="336"/>
      <c r="KUJ517" s="336"/>
      <c r="KUK517" s="336"/>
      <c r="KUL517" s="336"/>
      <c r="KUM517" s="336"/>
      <c r="KUN517" s="336"/>
      <c r="KUO517" s="336"/>
      <c r="KUP517" s="336"/>
      <c r="KUQ517" s="336"/>
      <c r="KUR517" s="336"/>
      <c r="KUS517" s="336"/>
      <c r="KUT517" s="336"/>
      <c r="KUU517" s="336"/>
      <c r="KUV517" s="336"/>
      <c r="KUW517" s="336"/>
      <c r="KUX517" s="336"/>
      <c r="KUY517" s="336"/>
      <c r="KUZ517" s="336"/>
      <c r="KVA517" s="336"/>
      <c r="KVB517" s="336"/>
      <c r="KVC517" s="336"/>
      <c r="KVD517" s="336"/>
      <c r="KVE517" s="336"/>
      <c r="KVF517" s="336"/>
      <c r="KVG517" s="336"/>
      <c r="KVH517" s="336"/>
      <c r="KVI517" s="336"/>
      <c r="KVJ517" s="336"/>
      <c r="KVK517" s="336"/>
      <c r="KVL517" s="336"/>
      <c r="KVM517" s="336"/>
      <c r="KVN517" s="336"/>
      <c r="KVO517" s="336"/>
      <c r="KVP517" s="336"/>
      <c r="KVQ517" s="336"/>
      <c r="KVR517" s="336"/>
      <c r="KVS517" s="336"/>
      <c r="KVT517" s="336"/>
      <c r="KVU517" s="336"/>
      <c r="KVV517" s="336"/>
      <c r="KVW517" s="336"/>
      <c r="KVX517" s="336"/>
      <c r="KVY517" s="336"/>
      <c r="KVZ517" s="336"/>
      <c r="KWA517" s="336"/>
      <c r="KWB517" s="336"/>
      <c r="KWC517" s="336"/>
      <c r="KWD517" s="336"/>
      <c r="KWE517" s="336"/>
      <c r="KWF517" s="336"/>
      <c r="KWG517" s="336"/>
      <c r="KWH517" s="336"/>
      <c r="KWI517" s="336"/>
      <c r="KWJ517" s="336"/>
      <c r="KWK517" s="336"/>
      <c r="KWL517" s="336"/>
      <c r="KWM517" s="336"/>
      <c r="KWN517" s="336"/>
      <c r="KWO517" s="336"/>
      <c r="KWP517" s="336"/>
      <c r="KWQ517" s="336"/>
      <c r="KWR517" s="336"/>
      <c r="KWS517" s="336"/>
      <c r="KWT517" s="336"/>
      <c r="KWU517" s="336"/>
      <c r="KWV517" s="336"/>
      <c r="KWW517" s="336"/>
      <c r="KWX517" s="336"/>
      <c r="KWY517" s="336"/>
      <c r="KWZ517" s="336"/>
      <c r="KXA517" s="336"/>
      <c r="KXB517" s="336"/>
      <c r="KXC517" s="336"/>
      <c r="KXD517" s="336"/>
      <c r="KXE517" s="336"/>
      <c r="KXF517" s="336"/>
      <c r="KXG517" s="336"/>
      <c r="KXH517" s="336"/>
      <c r="KXI517" s="336"/>
      <c r="KXJ517" s="336"/>
      <c r="KXK517" s="336"/>
      <c r="KXL517" s="336"/>
      <c r="KXM517" s="336"/>
      <c r="KXN517" s="336"/>
      <c r="KXO517" s="336"/>
      <c r="KXP517" s="336"/>
      <c r="KXQ517" s="336"/>
      <c r="KXR517" s="336"/>
      <c r="KXS517" s="336"/>
      <c r="KXT517" s="336"/>
      <c r="KXU517" s="336"/>
      <c r="KXV517" s="336"/>
      <c r="KXW517" s="336"/>
      <c r="KXX517" s="336"/>
      <c r="KXY517" s="336"/>
      <c r="KXZ517" s="336"/>
      <c r="KYA517" s="336"/>
      <c r="KYB517" s="336"/>
      <c r="KYC517" s="336"/>
      <c r="KYD517" s="336"/>
      <c r="KYE517" s="336"/>
      <c r="KYF517" s="336"/>
      <c r="KYG517" s="336"/>
      <c r="KYH517" s="336"/>
      <c r="KYI517" s="336"/>
      <c r="KYJ517" s="336"/>
      <c r="KYK517" s="336"/>
      <c r="KYL517" s="336"/>
      <c r="KYM517" s="336"/>
      <c r="KYN517" s="336"/>
      <c r="KYO517" s="336"/>
      <c r="KYP517" s="336"/>
      <c r="KYQ517" s="336"/>
      <c r="KYR517" s="336"/>
      <c r="KYS517" s="336"/>
      <c r="KYT517" s="336"/>
      <c r="KYU517" s="336"/>
      <c r="KYV517" s="336"/>
      <c r="KYW517" s="336"/>
      <c r="KYX517" s="336"/>
      <c r="KYY517" s="336"/>
      <c r="KYZ517" s="336"/>
      <c r="KZA517" s="336"/>
      <c r="KZB517" s="336"/>
      <c r="KZC517" s="336"/>
      <c r="KZD517" s="336"/>
      <c r="KZE517" s="336"/>
      <c r="KZF517" s="336"/>
      <c r="KZG517" s="336"/>
      <c r="KZH517" s="336"/>
      <c r="KZI517" s="336"/>
      <c r="KZJ517" s="336"/>
      <c r="KZK517" s="336"/>
      <c r="KZL517" s="336"/>
      <c r="KZM517" s="336"/>
      <c r="KZN517" s="336"/>
      <c r="KZO517" s="336"/>
      <c r="KZP517" s="336"/>
      <c r="KZQ517" s="336"/>
      <c r="KZR517" s="336"/>
      <c r="KZS517" s="336"/>
      <c r="KZT517" s="336"/>
      <c r="KZU517" s="336"/>
      <c r="KZV517" s="336"/>
      <c r="KZW517" s="336"/>
      <c r="KZX517" s="336"/>
      <c r="KZY517" s="336"/>
      <c r="KZZ517" s="336"/>
      <c r="LAA517" s="336"/>
      <c r="LAB517" s="336"/>
      <c r="LAC517" s="336"/>
      <c r="LAD517" s="336"/>
      <c r="LAE517" s="336"/>
      <c r="LAF517" s="336"/>
      <c r="LAG517" s="336"/>
      <c r="LAH517" s="336"/>
      <c r="LAI517" s="336"/>
      <c r="LAJ517" s="336"/>
      <c r="LAK517" s="336"/>
      <c r="LAL517" s="336"/>
      <c r="LAM517" s="336"/>
      <c r="LAN517" s="336"/>
      <c r="LAO517" s="336"/>
      <c r="LAP517" s="336"/>
      <c r="LAQ517" s="336"/>
      <c r="LAR517" s="336"/>
      <c r="LAS517" s="336"/>
      <c r="LAT517" s="336"/>
      <c r="LAU517" s="336"/>
      <c r="LAV517" s="336"/>
      <c r="LAW517" s="336"/>
      <c r="LAX517" s="336"/>
      <c r="LAY517" s="336"/>
      <c r="LAZ517" s="336"/>
      <c r="LBA517" s="336"/>
      <c r="LBB517" s="336"/>
      <c r="LBC517" s="336"/>
      <c r="LBD517" s="336"/>
      <c r="LBE517" s="336"/>
      <c r="LBF517" s="336"/>
      <c r="LBG517" s="336"/>
      <c r="LBH517" s="336"/>
      <c r="LBI517" s="336"/>
      <c r="LBJ517" s="336"/>
      <c r="LBK517" s="336"/>
      <c r="LBL517" s="336"/>
      <c r="LBM517" s="336"/>
      <c r="LBN517" s="336"/>
      <c r="LBO517" s="336"/>
      <c r="LBP517" s="336"/>
      <c r="LBQ517" s="336"/>
      <c r="LBR517" s="336"/>
      <c r="LBS517" s="336"/>
      <c r="LBT517" s="336"/>
      <c r="LBU517" s="336"/>
      <c r="LBV517" s="336"/>
      <c r="LBW517" s="336"/>
      <c r="LBX517" s="336"/>
      <c r="LBY517" s="336"/>
      <c r="LBZ517" s="336"/>
      <c r="LCA517" s="336"/>
      <c r="LCB517" s="336"/>
      <c r="LCC517" s="336"/>
      <c r="LCD517" s="336"/>
      <c r="LCE517" s="336"/>
      <c r="LCF517" s="336"/>
      <c r="LCG517" s="336"/>
      <c r="LCH517" s="336"/>
      <c r="LCI517" s="336"/>
      <c r="LCJ517" s="336"/>
      <c r="LCK517" s="336"/>
      <c r="LCL517" s="336"/>
      <c r="LCM517" s="336"/>
      <c r="LCN517" s="336"/>
      <c r="LCO517" s="336"/>
      <c r="LCP517" s="336"/>
      <c r="LCQ517" s="336"/>
      <c r="LCR517" s="336"/>
      <c r="LCS517" s="336"/>
      <c r="LCT517" s="336"/>
      <c r="LCU517" s="336"/>
      <c r="LCV517" s="336"/>
      <c r="LCW517" s="336"/>
      <c r="LCX517" s="336"/>
      <c r="LCY517" s="336"/>
      <c r="LCZ517" s="336"/>
      <c r="LDA517" s="336"/>
      <c r="LDB517" s="336"/>
      <c r="LDC517" s="336"/>
      <c r="LDD517" s="336"/>
      <c r="LDE517" s="336"/>
      <c r="LDF517" s="336"/>
      <c r="LDG517" s="336"/>
      <c r="LDH517" s="336"/>
      <c r="LDI517" s="336"/>
      <c r="LDJ517" s="336"/>
      <c r="LDK517" s="336"/>
      <c r="LDL517" s="336"/>
      <c r="LDM517" s="336"/>
      <c r="LDN517" s="336"/>
      <c r="LDO517" s="336"/>
      <c r="LDP517" s="336"/>
      <c r="LDQ517" s="336"/>
      <c r="LDR517" s="336"/>
      <c r="LDS517" s="336"/>
      <c r="LDT517" s="336"/>
      <c r="LDU517" s="336"/>
      <c r="LDV517" s="336"/>
      <c r="LDW517" s="336"/>
      <c r="LDX517" s="336"/>
      <c r="LDY517" s="336"/>
      <c r="LDZ517" s="336"/>
      <c r="LEA517" s="336"/>
      <c r="LEB517" s="336"/>
      <c r="LEC517" s="336"/>
      <c r="LED517" s="336"/>
      <c r="LEE517" s="336"/>
      <c r="LEF517" s="336"/>
      <c r="LEG517" s="336"/>
      <c r="LEH517" s="336"/>
      <c r="LEI517" s="336"/>
      <c r="LEJ517" s="336"/>
      <c r="LEK517" s="336"/>
      <c r="LEL517" s="336"/>
      <c r="LEM517" s="336"/>
      <c r="LEN517" s="336"/>
      <c r="LEO517" s="336"/>
      <c r="LEP517" s="336"/>
      <c r="LEQ517" s="336"/>
      <c r="LER517" s="336"/>
      <c r="LES517" s="336"/>
      <c r="LET517" s="336"/>
      <c r="LEU517" s="336"/>
      <c r="LEV517" s="336"/>
      <c r="LEW517" s="336"/>
      <c r="LEX517" s="336"/>
      <c r="LEY517" s="336"/>
      <c r="LEZ517" s="336"/>
      <c r="LFA517" s="336"/>
      <c r="LFB517" s="336"/>
      <c r="LFC517" s="336"/>
      <c r="LFD517" s="336"/>
      <c r="LFE517" s="336"/>
      <c r="LFF517" s="336"/>
      <c r="LFG517" s="336"/>
      <c r="LFH517" s="336"/>
      <c r="LFI517" s="336"/>
      <c r="LFJ517" s="336"/>
      <c r="LFK517" s="336"/>
      <c r="LFL517" s="336"/>
      <c r="LFM517" s="336"/>
      <c r="LFN517" s="336"/>
      <c r="LFO517" s="336"/>
      <c r="LFP517" s="336"/>
      <c r="LFQ517" s="336"/>
      <c r="LFR517" s="336"/>
      <c r="LFS517" s="336"/>
      <c r="LFT517" s="336"/>
      <c r="LFU517" s="336"/>
      <c r="LFV517" s="336"/>
      <c r="LFW517" s="336"/>
      <c r="LFX517" s="336"/>
      <c r="LFY517" s="336"/>
      <c r="LFZ517" s="336"/>
      <c r="LGA517" s="336"/>
      <c r="LGB517" s="336"/>
      <c r="LGC517" s="336"/>
      <c r="LGD517" s="336"/>
      <c r="LGE517" s="336"/>
      <c r="LGF517" s="336"/>
      <c r="LGG517" s="336"/>
      <c r="LGH517" s="336"/>
      <c r="LGI517" s="336"/>
      <c r="LGJ517" s="336"/>
      <c r="LGK517" s="336"/>
      <c r="LGL517" s="336"/>
      <c r="LGM517" s="336"/>
      <c r="LGN517" s="336"/>
      <c r="LGO517" s="336"/>
      <c r="LGP517" s="336"/>
      <c r="LGQ517" s="336"/>
      <c r="LGR517" s="336"/>
      <c r="LGS517" s="336"/>
      <c r="LGT517" s="336"/>
      <c r="LGU517" s="336"/>
      <c r="LGV517" s="336"/>
      <c r="LGW517" s="336"/>
      <c r="LGX517" s="336"/>
      <c r="LGY517" s="336"/>
      <c r="LGZ517" s="336"/>
      <c r="LHA517" s="336"/>
      <c r="LHB517" s="336"/>
      <c r="LHC517" s="336"/>
      <c r="LHD517" s="336"/>
      <c r="LHE517" s="336"/>
      <c r="LHF517" s="336"/>
      <c r="LHG517" s="336"/>
      <c r="LHH517" s="336"/>
      <c r="LHI517" s="336"/>
      <c r="LHJ517" s="336"/>
      <c r="LHK517" s="336"/>
      <c r="LHL517" s="336"/>
      <c r="LHM517" s="336"/>
      <c r="LHN517" s="336"/>
      <c r="LHO517" s="336"/>
      <c r="LHP517" s="336"/>
      <c r="LHQ517" s="336"/>
      <c r="LHR517" s="336"/>
      <c r="LHS517" s="336"/>
      <c r="LHT517" s="336"/>
      <c r="LHU517" s="336"/>
      <c r="LHV517" s="336"/>
      <c r="LHW517" s="336"/>
      <c r="LHX517" s="336"/>
      <c r="LHY517" s="336"/>
      <c r="LHZ517" s="336"/>
      <c r="LIA517" s="336"/>
      <c r="LIB517" s="336"/>
      <c r="LIC517" s="336"/>
      <c r="LID517" s="336"/>
      <c r="LIE517" s="336"/>
      <c r="LIF517" s="336"/>
      <c r="LIG517" s="336"/>
      <c r="LIH517" s="336"/>
      <c r="LII517" s="336"/>
      <c r="LIJ517" s="336"/>
      <c r="LIK517" s="336"/>
      <c r="LIL517" s="336"/>
      <c r="LIM517" s="336"/>
      <c r="LIN517" s="336"/>
      <c r="LIO517" s="336"/>
      <c r="LIP517" s="336"/>
      <c r="LIQ517" s="336"/>
      <c r="LIR517" s="336"/>
      <c r="LIS517" s="336"/>
      <c r="LIT517" s="336"/>
      <c r="LIU517" s="336"/>
      <c r="LIV517" s="336"/>
      <c r="LIW517" s="336"/>
      <c r="LIX517" s="336"/>
      <c r="LIY517" s="336"/>
      <c r="LIZ517" s="336"/>
      <c r="LJA517" s="336"/>
      <c r="LJB517" s="336"/>
      <c r="LJC517" s="336"/>
      <c r="LJD517" s="336"/>
      <c r="LJE517" s="336"/>
      <c r="LJF517" s="336"/>
      <c r="LJG517" s="336"/>
      <c r="LJH517" s="336"/>
      <c r="LJI517" s="336"/>
      <c r="LJJ517" s="336"/>
      <c r="LJK517" s="336"/>
      <c r="LJL517" s="336"/>
      <c r="LJM517" s="336"/>
      <c r="LJN517" s="336"/>
      <c r="LJO517" s="336"/>
      <c r="LJP517" s="336"/>
      <c r="LJQ517" s="336"/>
      <c r="LJR517" s="336"/>
      <c r="LJS517" s="336"/>
      <c r="LJT517" s="336"/>
      <c r="LJU517" s="336"/>
      <c r="LJV517" s="336"/>
      <c r="LJW517" s="336"/>
      <c r="LJX517" s="336"/>
      <c r="LJY517" s="336"/>
      <c r="LJZ517" s="336"/>
      <c r="LKA517" s="336"/>
      <c r="LKB517" s="336"/>
      <c r="LKC517" s="336"/>
      <c r="LKD517" s="336"/>
      <c r="LKE517" s="336"/>
      <c r="LKF517" s="336"/>
      <c r="LKG517" s="336"/>
      <c r="LKH517" s="336"/>
      <c r="LKI517" s="336"/>
      <c r="LKJ517" s="336"/>
      <c r="LKK517" s="336"/>
      <c r="LKL517" s="336"/>
      <c r="LKM517" s="336"/>
      <c r="LKN517" s="336"/>
      <c r="LKO517" s="336"/>
      <c r="LKP517" s="336"/>
      <c r="LKQ517" s="336"/>
      <c r="LKR517" s="336"/>
      <c r="LKS517" s="336"/>
      <c r="LKT517" s="336"/>
      <c r="LKU517" s="336"/>
      <c r="LKV517" s="336"/>
      <c r="LKW517" s="336"/>
      <c r="LKX517" s="336"/>
      <c r="LKY517" s="336"/>
      <c r="LKZ517" s="336"/>
      <c r="LLA517" s="336"/>
      <c r="LLB517" s="336"/>
      <c r="LLC517" s="336"/>
      <c r="LLD517" s="336"/>
      <c r="LLE517" s="336"/>
      <c r="LLF517" s="336"/>
      <c r="LLG517" s="336"/>
      <c r="LLH517" s="336"/>
      <c r="LLI517" s="336"/>
      <c r="LLJ517" s="336"/>
      <c r="LLK517" s="336"/>
      <c r="LLL517" s="336"/>
      <c r="LLM517" s="336"/>
      <c r="LLN517" s="336"/>
      <c r="LLO517" s="336"/>
      <c r="LLP517" s="336"/>
      <c r="LLQ517" s="336"/>
      <c r="LLR517" s="336"/>
      <c r="LLS517" s="336"/>
      <c r="LLT517" s="336"/>
      <c r="LLU517" s="336"/>
      <c r="LLV517" s="336"/>
      <c r="LLW517" s="336"/>
      <c r="LLX517" s="336"/>
      <c r="LLY517" s="336"/>
      <c r="LLZ517" s="336"/>
      <c r="LMA517" s="336"/>
      <c r="LMB517" s="336"/>
      <c r="LMC517" s="336"/>
      <c r="LMD517" s="336"/>
      <c r="LME517" s="336"/>
      <c r="LMF517" s="336"/>
      <c r="LMG517" s="336"/>
      <c r="LMH517" s="336"/>
      <c r="LMI517" s="336"/>
      <c r="LMJ517" s="336"/>
      <c r="LMK517" s="336"/>
      <c r="LML517" s="336"/>
      <c r="LMM517" s="336"/>
      <c r="LMN517" s="336"/>
      <c r="LMO517" s="336"/>
      <c r="LMP517" s="336"/>
      <c r="LMQ517" s="336"/>
      <c r="LMR517" s="336"/>
      <c r="LMS517" s="336"/>
      <c r="LMT517" s="336"/>
      <c r="LMU517" s="336"/>
      <c r="LMV517" s="336"/>
      <c r="LMW517" s="336"/>
      <c r="LMX517" s="336"/>
      <c r="LMY517" s="336"/>
      <c r="LMZ517" s="336"/>
      <c r="LNA517" s="336"/>
      <c r="LNB517" s="336"/>
      <c r="LNC517" s="336"/>
      <c r="LND517" s="336"/>
      <c r="LNE517" s="336"/>
      <c r="LNF517" s="336"/>
      <c r="LNG517" s="336"/>
      <c r="LNH517" s="336"/>
      <c r="LNI517" s="336"/>
      <c r="LNJ517" s="336"/>
      <c r="LNK517" s="336"/>
      <c r="LNL517" s="336"/>
      <c r="LNM517" s="336"/>
      <c r="LNN517" s="336"/>
      <c r="LNO517" s="336"/>
      <c r="LNP517" s="336"/>
      <c r="LNQ517" s="336"/>
      <c r="LNR517" s="336"/>
      <c r="LNS517" s="336"/>
      <c r="LNT517" s="336"/>
      <c r="LNU517" s="336"/>
      <c r="LNV517" s="336"/>
      <c r="LNW517" s="336"/>
      <c r="LNX517" s="336"/>
      <c r="LNY517" s="336"/>
      <c r="LNZ517" s="336"/>
      <c r="LOA517" s="336"/>
      <c r="LOB517" s="336"/>
      <c r="LOC517" s="336"/>
      <c r="LOD517" s="336"/>
      <c r="LOE517" s="336"/>
      <c r="LOF517" s="336"/>
      <c r="LOG517" s="336"/>
      <c r="LOH517" s="336"/>
      <c r="LOI517" s="336"/>
      <c r="LOJ517" s="336"/>
      <c r="LOK517" s="336"/>
      <c r="LOL517" s="336"/>
      <c r="LOM517" s="336"/>
      <c r="LON517" s="336"/>
      <c r="LOO517" s="336"/>
      <c r="LOP517" s="336"/>
      <c r="LOQ517" s="336"/>
      <c r="LOR517" s="336"/>
      <c r="LOS517" s="336"/>
      <c r="LOT517" s="336"/>
      <c r="LOU517" s="336"/>
      <c r="LOV517" s="336"/>
      <c r="LOW517" s="336"/>
      <c r="LOX517" s="336"/>
      <c r="LOY517" s="336"/>
      <c r="LOZ517" s="336"/>
      <c r="LPA517" s="336"/>
      <c r="LPB517" s="336"/>
      <c r="LPC517" s="336"/>
      <c r="LPD517" s="336"/>
      <c r="LPE517" s="336"/>
      <c r="LPF517" s="336"/>
      <c r="LPG517" s="336"/>
      <c r="LPH517" s="336"/>
      <c r="LPI517" s="336"/>
      <c r="LPJ517" s="336"/>
      <c r="LPK517" s="336"/>
      <c r="LPL517" s="336"/>
      <c r="LPM517" s="336"/>
      <c r="LPN517" s="336"/>
      <c r="LPO517" s="336"/>
      <c r="LPP517" s="336"/>
      <c r="LPQ517" s="336"/>
      <c r="LPR517" s="336"/>
      <c r="LPS517" s="336"/>
      <c r="LPT517" s="336"/>
      <c r="LPU517" s="336"/>
      <c r="LPV517" s="336"/>
      <c r="LPW517" s="336"/>
      <c r="LPX517" s="336"/>
      <c r="LPY517" s="336"/>
      <c r="LPZ517" s="336"/>
      <c r="LQA517" s="336"/>
      <c r="LQB517" s="336"/>
      <c r="LQC517" s="336"/>
      <c r="LQD517" s="336"/>
      <c r="LQE517" s="336"/>
      <c r="LQF517" s="336"/>
      <c r="LQG517" s="336"/>
      <c r="LQH517" s="336"/>
      <c r="LQI517" s="336"/>
      <c r="LQJ517" s="336"/>
      <c r="LQK517" s="336"/>
      <c r="LQL517" s="336"/>
      <c r="LQM517" s="336"/>
      <c r="LQN517" s="336"/>
      <c r="LQO517" s="336"/>
      <c r="LQP517" s="336"/>
      <c r="LQQ517" s="336"/>
      <c r="LQR517" s="336"/>
      <c r="LQS517" s="336"/>
      <c r="LQT517" s="336"/>
      <c r="LQU517" s="336"/>
      <c r="LQV517" s="336"/>
      <c r="LQW517" s="336"/>
      <c r="LQX517" s="336"/>
      <c r="LQY517" s="336"/>
      <c r="LQZ517" s="336"/>
      <c r="LRA517" s="336"/>
      <c r="LRB517" s="336"/>
      <c r="LRC517" s="336"/>
      <c r="LRD517" s="336"/>
      <c r="LRE517" s="336"/>
      <c r="LRF517" s="336"/>
      <c r="LRG517" s="336"/>
      <c r="LRH517" s="336"/>
      <c r="LRI517" s="336"/>
      <c r="LRJ517" s="336"/>
      <c r="LRK517" s="336"/>
      <c r="LRL517" s="336"/>
      <c r="LRM517" s="336"/>
      <c r="LRN517" s="336"/>
      <c r="LRO517" s="336"/>
      <c r="LRP517" s="336"/>
      <c r="LRQ517" s="336"/>
      <c r="LRR517" s="336"/>
      <c r="LRS517" s="336"/>
      <c r="LRT517" s="336"/>
      <c r="LRU517" s="336"/>
      <c r="LRV517" s="336"/>
      <c r="LRW517" s="336"/>
      <c r="LRX517" s="336"/>
      <c r="LRY517" s="336"/>
      <c r="LRZ517" s="336"/>
      <c r="LSA517" s="336"/>
      <c r="LSB517" s="336"/>
      <c r="LSC517" s="336"/>
      <c r="LSD517" s="336"/>
      <c r="LSE517" s="336"/>
      <c r="LSF517" s="336"/>
      <c r="LSG517" s="336"/>
      <c r="LSH517" s="336"/>
      <c r="LSI517" s="336"/>
      <c r="LSJ517" s="336"/>
      <c r="LSK517" s="336"/>
      <c r="LSL517" s="336"/>
      <c r="LSM517" s="336"/>
      <c r="LSN517" s="336"/>
      <c r="LSO517" s="336"/>
      <c r="LSP517" s="336"/>
      <c r="LSQ517" s="336"/>
      <c r="LSR517" s="336"/>
      <c r="LSS517" s="336"/>
      <c r="LST517" s="336"/>
      <c r="LSU517" s="336"/>
      <c r="LSV517" s="336"/>
      <c r="LSW517" s="336"/>
      <c r="LSX517" s="336"/>
      <c r="LSY517" s="336"/>
      <c r="LSZ517" s="336"/>
      <c r="LTA517" s="336"/>
      <c r="LTB517" s="336"/>
      <c r="LTC517" s="336"/>
      <c r="LTD517" s="336"/>
      <c r="LTE517" s="336"/>
      <c r="LTF517" s="336"/>
      <c r="LTG517" s="336"/>
      <c r="LTH517" s="336"/>
      <c r="LTI517" s="336"/>
      <c r="LTJ517" s="336"/>
      <c r="LTK517" s="336"/>
      <c r="LTL517" s="336"/>
      <c r="LTM517" s="336"/>
      <c r="LTN517" s="336"/>
      <c r="LTO517" s="336"/>
      <c r="LTP517" s="336"/>
      <c r="LTQ517" s="336"/>
      <c r="LTR517" s="336"/>
      <c r="LTS517" s="336"/>
      <c r="LTT517" s="336"/>
      <c r="LTU517" s="336"/>
      <c r="LTV517" s="336"/>
      <c r="LTW517" s="336"/>
      <c r="LTX517" s="336"/>
      <c r="LTY517" s="336"/>
      <c r="LTZ517" s="336"/>
      <c r="LUA517" s="336"/>
      <c r="LUB517" s="336"/>
      <c r="LUC517" s="336"/>
      <c r="LUD517" s="336"/>
      <c r="LUE517" s="336"/>
      <c r="LUF517" s="336"/>
      <c r="LUG517" s="336"/>
      <c r="LUH517" s="336"/>
      <c r="LUI517" s="336"/>
      <c r="LUJ517" s="336"/>
      <c r="LUK517" s="336"/>
      <c r="LUL517" s="336"/>
      <c r="LUM517" s="336"/>
      <c r="LUN517" s="336"/>
      <c r="LUO517" s="336"/>
      <c r="LUP517" s="336"/>
      <c r="LUQ517" s="336"/>
      <c r="LUR517" s="336"/>
      <c r="LUS517" s="336"/>
      <c r="LUT517" s="336"/>
      <c r="LUU517" s="336"/>
      <c r="LUV517" s="336"/>
      <c r="LUW517" s="336"/>
      <c r="LUX517" s="336"/>
      <c r="LUY517" s="336"/>
      <c r="LUZ517" s="336"/>
      <c r="LVA517" s="336"/>
      <c r="LVB517" s="336"/>
      <c r="LVC517" s="336"/>
      <c r="LVD517" s="336"/>
      <c r="LVE517" s="336"/>
      <c r="LVF517" s="336"/>
      <c r="LVG517" s="336"/>
      <c r="LVH517" s="336"/>
      <c r="LVI517" s="336"/>
      <c r="LVJ517" s="336"/>
      <c r="LVK517" s="336"/>
      <c r="LVL517" s="336"/>
      <c r="LVM517" s="336"/>
      <c r="LVN517" s="336"/>
      <c r="LVO517" s="336"/>
      <c r="LVP517" s="336"/>
      <c r="LVQ517" s="336"/>
      <c r="LVR517" s="336"/>
      <c r="LVS517" s="336"/>
      <c r="LVT517" s="336"/>
      <c r="LVU517" s="336"/>
      <c r="LVV517" s="336"/>
      <c r="LVW517" s="336"/>
      <c r="LVX517" s="336"/>
      <c r="LVY517" s="336"/>
      <c r="LVZ517" s="336"/>
      <c r="LWA517" s="336"/>
      <c r="LWB517" s="336"/>
      <c r="LWC517" s="336"/>
      <c r="LWD517" s="336"/>
      <c r="LWE517" s="336"/>
      <c r="LWF517" s="336"/>
      <c r="LWG517" s="336"/>
      <c r="LWH517" s="336"/>
      <c r="LWI517" s="336"/>
      <c r="LWJ517" s="336"/>
      <c r="LWK517" s="336"/>
      <c r="LWL517" s="336"/>
      <c r="LWM517" s="336"/>
      <c r="LWN517" s="336"/>
      <c r="LWO517" s="336"/>
      <c r="LWP517" s="336"/>
      <c r="LWQ517" s="336"/>
      <c r="LWR517" s="336"/>
      <c r="LWS517" s="336"/>
      <c r="LWT517" s="336"/>
      <c r="LWU517" s="336"/>
      <c r="LWV517" s="336"/>
      <c r="LWW517" s="336"/>
      <c r="LWX517" s="336"/>
      <c r="LWY517" s="336"/>
      <c r="LWZ517" s="336"/>
      <c r="LXA517" s="336"/>
      <c r="LXB517" s="336"/>
      <c r="LXC517" s="336"/>
      <c r="LXD517" s="336"/>
      <c r="LXE517" s="336"/>
      <c r="LXF517" s="336"/>
      <c r="LXG517" s="336"/>
      <c r="LXH517" s="336"/>
      <c r="LXI517" s="336"/>
      <c r="LXJ517" s="336"/>
      <c r="LXK517" s="336"/>
      <c r="LXL517" s="336"/>
      <c r="LXM517" s="336"/>
      <c r="LXN517" s="336"/>
      <c r="LXO517" s="336"/>
      <c r="LXP517" s="336"/>
      <c r="LXQ517" s="336"/>
      <c r="LXR517" s="336"/>
      <c r="LXS517" s="336"/>
      <c r="LXT517" s="336"/>
      <c r="LXU517" s="336"/>
      <c r="LXV517" s="336"/>
      <c r="LXW517" s="336"/>
      <c r="LXX517" s="336"/>
      <c r="LXY517" s="336"/>
      <c r="LXZ517" s="336"/>
      <c r="LYA517" s="336"/>
      <c r="LYB517" s="336"/>
      <c r="LYC517" s="336"/>
      <c r="LYD517" s="336"/>
      <c r="LYE517" s="336"/>
      <c r="LYF517" s="336"/>
      <c r="LYG517" s="336"/>
      <c r="LYH517" s="336"/>
      <c r="LYI517" s="336"/>
      <c r="LYJ517" s="336"/>
      <c r="LYK517" s="336"/>
      <c r="LYL517" s="336"/>
      <c r="LYM517" s="336"/>
      <c r="LYN517" s="336"/>
      <c r="LYO517" s="336"/>
      <c r="LYP517" s="336"/>
      <c r="LYQ517" s="336"/>
      <c r="LYR517" s="336"/>
      <c r="LYS517" s="336"/>
      <c r="LYT517" s="336"/>
      <c r="LYU517" s="336"/>
      <c r="LYV517" s="336"/>
      <c r="LYW517" s="336"/>
      <c r="LYX517" s="336"/>
      <c r="LYY517" s="336"/>
      <c r="LYZ517" s="336"/>
      <c r="LZA517" s="336"/>
      <c r="LZB517" s="336"/>
      <c r="LZC517" s="336"/>
      <c r="LZD517" s="336"/>
      <c r="LZE517" s="336"/>
      <c r="LZF517" s="336"/>
      <c r="LZG517" s="336"/>
      <c r="LZH517" s="336"/>
      <c r="LZI517" s="336"/>
      <c r="LZJ517" s="336"/>
      <c r="LZK517" s="336"/>
      <c r="LZL517" s="336"/>
      <c r="LZM517" s="336"/>
      <c r="LZN517" s="336"/>
      <c r="LZO517" s="336"/>
      <c r="LZP517" s="336"/>
      <c r="LZQ517" s="336"/>
      <c r="LZR517" s="336"/>
      <c r="LZS517" s="336"/>
      <c r="LZT517" s="336"/>
      <c r="LZU517" s="336"/>
      <c r="LZV517" s="336"/>
      <c r="LZW517" s="336"/>
      <c r="LZX517" s="336"/>
      <c r="LZY517" s="336"/>
      <c r="LZZ517" s="336"/>
      <c r="MAA517" s="336"/>
      <c r="MAB517" s="336"/>
      <c r="MAC517" s="336"/>
      <c r="MAD517" s="336"/>
      <c r="MAE517" s="336"/>
      <c r="MAF517" s="336"/>
      <c r="MAG517" s="336"/>
      <c r="MAH517" s="336"/>
      <c r="MAI517" s="336"/>
      <c r="MAJ517" s="336"/>
      <c r="MAK517" s="336"/>
      <c r="MAL517" s="336"/>
      <c r="MAM517" s="336"/>
      <c r="MAN517" s="336"/>
      <c r="MAO517" s="336"/>
      <c r="MAP517" s="336"/>
      <c r="MAQ517" s="336"/>
      <c r="MAR517" s="336"/>
      <c r="MAS517" s="336"/>
      <c r="MAT517" s="336"/>
      <c r="MAU517" s="336"/>
      <c r="MAV517" s="336"/>
      <c r="MAW517" s="336"/>
      <c r="MAX517" s="336"/>
      <c r="MAY517" s="336"/>
      <c r="MAZ517" s="336"/>
      <c r="MBA517" s="336"/>
      <c r="MBB517" s="336"/>
      <c r="MBC517" s="336"/>
      <c r="MBD517" s="336"/>
      <c r="MBE517" s="336"/>
      <c r="MBF517" s="336"/>
      <c r="MBG517" s="336"/>
      <c r="MBH517" s="336"/>
      <c r="MBI517" s="336"/>
      <c r="MBJ517" s="336"/>
      <c r="MBK517" s="336"/>
      <c r="MBL517" s="336"/>
      <c r="MBM517" s="336"/>
      <c r="MBN517" s="336"/>
      <c r="MBO517" s="336"/>
      <c r="MBP517" s="336"/>
      <c r="MBQ517" s="336"/>
      <c r="MBR517" s="336"/>
      <c r="MBS517" s="336"/>
      <c r="MBT517" s="336"/>
      <c r="MBU517" s="336"/>
      <c r="MBV517" s="336"/>
      <c r="MBW517" s="336"/>
      <c r="MBX517" s="336"/>
      <c r="MBY517" s="336"/>
      <c r="MBZ517" s="336"/>
      <c r="MCA517" s="336"/>
      <c r="MCB517" s="336"/>
      <c r="MCC517" s="336"/>
      <c r="MCD517" s="336"/>
      <c r="MCE517" s="336"/>
      <c r="MCF517" s="336"/>
      <c r="MCG517" s="336"/>
      <c r="MCH517" s="336"/>
      <c r="MCI517" s="336"/>
      <c r="MCJ517" s="336"/>
      <c r="MCK517" s="336"/>
      <c r="MCL517" s="336"/>
      <c r="MCM517" s="336"/>
      <c r="MCN517" s="336"/>
      <c r="MCO517" s="336"/>
      <c r="MCP517" s="336"/>
      <c r="MCQ517" s="336"/>
      <c r="MCR517" s="336"/>
      <c r="MCS517" s="336"/>
      <c r="MCT517" s="336"/>
      <c r="MCU517" s="336"/>
      <c r="MCV517" s="336"/>
      <c r="MCW517" s="336"/>
      <c r="MCX517" s="336"/>
      <c r="MCY517" s="336"/>
      <c r="MCZ517" s="336"/>
      <c r="MDA517" s="336"/>
      <c r="MDB517" s="336"/>
      <c r="MDC517" s="336"/>
      <c r="MDD517" s="336"/>
      <c r="MDE517" s="336"/>
      <c r="MDF517" s="336"/>
      <c r="MDG517" s="336"/>
      <c r="MDH517" s="336"/>
      <c r="MDI517" s="336"/>
      <c r="MDJ517" s="336"/>
      <c r="MDK517" s="336"/>
      <c r="MDL517" s="336"/>
      <c r="MDM517" s="336"/>
      <c r="MDN517" s="336"/>
      <c r="MDO517" s="336"/>
      <c r="MDP517" s="336"/>
      <c r="MDQ517" s="336"/>
      <c r="MDR517" s="336"/>
      <c r="MDS517" s="336"/>
      <c r="MDT517" s="336"/>
      <c r="MDU517" s="336"/>
      <c r="MDV517" s="336"/>
      <c r="MDW517" s="336"/>
      <c r="MDX517" s="336"/>
      <c r="MDY517" s="336"/>
      <c r="MDZ517" s="336"/>
      <c r="MEA517" s="336"/>
      <c r="MEB517" s="336"/>
      <c r="MEC517" s="336"/>
      <c r="MED517" s="336"/>
      <c r="MEE517" s="336"/>
      <c r="MEF517" s="336"/>
      <c r="MEG517" s="336"/>
      <c r="MEH517" s="336"/>
      <c r="MEI517" s="336"/>
      <c r="MEJ517" s="336"/>
      <c r="MEK517" s="336"/>
      <c r="MEL517" s="336"/>
      <c r="MEM517" s="336"/>
      <c r="MEN517" s="336"/>
      <c r="MEO517" s="336"/>
      <c r="MEP517" s="336"/>
      <c r="MEQ517" s="336"/>
      <c r="MER517" s="336"/>
      <c r="MES517" s="336"/>
      <c r="MET517" s="336"/>
      <c r="MEU517" s="336"/>
      <c r="MEV517" s="336"/>
      <c r="MEW517" s="336"/>
      <c r="MEX517" s="336"/>
      <c r="MEY517" s="336"/>
      <c r="MEZ517" s="336"/>
      <c r="MFA517" s="336"/>
      <c r="MFB517" s="336"/>
      <c r="MFC517" s="336"/>
      <c r="MFD517" s="336"/>
      <c r="MFE517" s="336"/>
      <c r="MFF517" s="336"/>
      <c r="MFG517" s="336"/>
      <c r="MFH517" s="336"/>
      <c r="MFI517" s="336"/>
      <c r="MFJ517" s="336"/>
      <c r="MFK517" s="336"/>
      <c r="MFL517" s="336"/>
      <c r="MFM517" s="336"/>
      <c r="MFN517" s="336"/>
      <c r="MFO517" s="336"/>
      <c r="MFP517" s="336"/>
      <c r="MFQ517" s="336"/>
      <c r="MFR517" s="336"/>
      <c r="MFS517" s="336"/>
      <c r="MFT517" s="336"/>
      <c r="MFU517" s="336"/>
      <c r="MFV517" s="336"/>
      <c r="MFW517" s="336"/>
      <c r="MFX517" s="336"/>
      <c r="MFY517" s="336"/>
      <c r="MFZ517" s="336"/>
      <c r="MGA517" s="336"/>
      <c r="MGB517" s="336"/>
      <c r="MGC517" s="336"/>
      <c r="MGD517" s="336"/>
      <c r="MGE517" s="336"/>
      <c r="MGF517" s="336"/>
      <c r="MGG517" s="336"/>
      <c r="MGH517" s="336"/>
      <c r="MGI517" s="336"/>
      <c r="MGJ517" s="336"/>
      <c r="MGK517" s="336"/>
      <c r="MGL517" s="336"/>
      <c r="MGM517" s="336"/>
      <c r="MGN517" s="336"/>
      <c r="MGO517" s="336"/>
      <c r="MGP517" s="336"/>
      <c r="MGQ517" s="336"/>
      <c r="MGR517" s="336"/>
      <c r="MGS517" s="336"/>
      <c r="MGT517" s="336"/>
      <c r="MGU517" s="336"/>
      <c r="MGV517" s="336"/>
      <c r="MGW517" s="336"/>
      <c r="MGX517" s="336"/>
      <c r="MGY517" s="336"/>
      <c r="MGZ517" s="336"/>
      <c r="MHA517" s="336"/>
      <c r="MHB517" s="336"/>
      <c r="MHC517" s="336"/>
      <c r="MHD517" s="336"/>
      <c r="MHE517" s="336"/>
      <c r="MHF517" s="336"/>
      <c r="MHG517" s="336"/>
      <c r="MHH517" s="336"/>
      <c r="MHI517" s="336"/>
      <c r="MHJ517" s="336"/>
      <c r="MHK517" s="336"/>
      <c r="MHL517" s="336"/>
      <c r="MHM517" s="336"/>
      <c r="MHN517" s="336"/>
      <c r="MHO517" s="336"/>
      <c r="MHP517" s="336"/>
      <c r="MHQ517" s="336"/>
      <c r="MHR517" s="336"/>
      <c r="MHS517" s="336"/>
      <c r="MHT517" s="336"/>
      <c r="MHU517" s="336"/>
      <c r="MHV517" s="336"/>
      <c r="MHW517" s="336"/>
      <c r="MHX517" s="336"/>
      <c r="MHY517" s="336"/>
      <c r="MHZ517" s="336"/>
      <c r="MIA517" s="336"/>
      <c r="MIB517" s="336"/>
      <c r="MIC517" s="336"/>
      <c r="MID517" s="336"/>
      <c r="MIE517" s="336"/>
      <c r="MIF517" s="336"/>
      <c r="MIG517" s="336"/>
      <c r="MIH517" s="336"/>
      <c r="MII517" s="336"/>
      <c r="MIJ517" s="336"/>
      <c r="MIK517" s="336"/>
      <c r="MIL517" s="336"/>
      <c r="MIM517" s="336"/>
      <c r="MIN517" s="336"/>
      <c r="MIO517" s="336"/>
      <c r="MIP517" s="336"/>
      <c r="MIQ517" s="336"/>
      <c r="MIR517" s="336"/>
      <c r="MIS517" s="336"/>
      <c r="MIT517" s="336"/>
      <c r="MIU517" s="336"/>
      <c r="MIV517" s="336"/>
      <c r="MIW517" s="336"/>
      <c r="MIX517" s="336"/>
      <c r="MIY517" s="336"/>
      <c r="MIZ517" s="336"/>
      <c r="MJA517" s="336"/>
      <c r="MJB517" s="336"/>
      <c r="MJC517" s="336"/>
      <c r="MJD517" s="336"/>
      <c r="MJE517" s="336"/>
      <c r="MJF517" s="336"/>
      <c r="MJG517" s="336"/>
      <c r="MJH517" s="336"/>
      <c r="MJI517" s="336"/>
      <c r="MJJ517" s="336"/>
      <c r="MJK517" s="336"/>
      <c r="MJL517" s="336"/>
      <c r="MJM517" s="336"/>
      <c r="MJN517" s="336"/>
      <c r="MJO517" s="336"/>
      <c r="MJP517" s="336"/>
      <c r="MJQ517" s="336"/>
      <c r="MJR517" s="336"/>
      <c r="MJS517" s="336"/>
      <c r="MJT517" s="336"/>
      <c r="MJU517" s="336"/>
      <c r="MJV517" s="336"/>
      <c r="MJW517" s="336"/>
      <c r="MJX517" s="336"/>
      <c r="MJY517" s="336"/>
      <c r="MJZ517" s="336"/>
      <c r="MKA517" s="336"/>
      <c r="MKB517" s="336"/>
      <c r="MKC517" s="336"/>
      <c r="MKD517" s="336"/>
      <c r="MKE517" s="336"/>
      <c r="MKF517" s="336"/>
      <c r="MKG517" s="336"/>
      <c r="MKH517" s="336"/>
      <c r="MKI517" s="336"/>
      <c r="MKJ517" s="336"/>
      <c r="MKK517" s="336"/>
      <c r="MKL517" s="336"/>
      <c r="MKM517" s="336"/>
      <c r="MKN517" s="336"/>
      <c r="MKO517" s="336"/>
      <c r="MKP517" s="336"/>
      <c r="MKQ517" s="336"/>
      <c r="MKR517" s="336"/>
      <c r="MKS517" s="336"/>
      <c r="MKT517" s="336"/>
      <c r="MKU517" s="336"/>
      <c r="MKV517" s="336"/>
      <c r="MKW517" s="336"/>
      <c r="MKX517" s="336"/>
      <c r="MKY517" s="336"/>
      <c r="MKZ517" s="336"/>
      <c r="MLA517" s="336"/>
      <c r="MLB517" s="336"/>
      <c r="MLC517" s="336"/>
      <c r="MLD517" s="336"/>
      <c r="MLE517" s="336"/>
      <c r="MLF517" s="336"/>
      <c r="MLG517" s="336"/>
      <c r="MLH517" s="336"/>
      <c r="MLI517" s="336"/>
      <c r="MLJ517" s="336"/>
      <c r="MLK517" s="336"/>
      <c r="MLL517" s="336"/>
      <c r="MLM517" s="336"/>
      <c r="MLN517" s="336"/>
      <c r="MLO517" s="336"/>
      <c r="MLP517" s="336"/>
      <c r="MLQ517" s="336"/>
      <c r="MLR517" s="336"/>
      <c r="MLS517" s="336"/>
      <c r="MLT517" s="336"/>
      <c r="MLU517" s="336"/>
      <c r="MLV517" s="336"/>
      <c r="MLW517" s="336"/>
      <c r="MLX517" s="336"/>
      <c r="MLY517" s="336"/>
      <c r="MLZ517" s="336"/>
      <c r="MMA517" s="336"/>
      <c r="MMB517" s="336"/>
      <c r="MMC517" s="336"/>
      <c r="MMD517" s="336"/>
      <c r="MME517" s="336"/>
      <c r="MMF517" s="336"/>
      <c r="MMG517" s="336"/>
      <c r="MMH517" s="336"/>
      <c r="MMI517" s="336"/>
      <c r="MMJ517" s="336"/>
      <c r="MMK517" s="336"/>
      <c r="MML517" s="336"/>
      <c r="MMM517" s="336"/>
      <c r="MMN517" s="336"/>
      <c r="MMO517" s="336"/>
      <c r="MMP517" s="336"/>
      <c r="MMQ517" s="336"/>
      <c r="MMR517" s="336"/>
      <c r="MMS517" s="336"/>
      <c r="MMT517" s="336"/>
      <c r="MMU517" s="336"/>
      <c r="MMV517" s="336"/>
      <c r="MMW517" s="336"/>
      <c r="MMX517" s="336"/>
      <c r="MMY517" s="336"/>
      <c r="MMZ517" s="336"/>
      <c r="MNA517" s="336"/>
      <c r="MNB517" s="336"/>
      <c r="MNC517" s="336"/>
      <c r="MND517" s="336"/>
      <c r="MNE517" s="336"/>
      <c r="MNF517" s="336"/>
      <c r="MNG517" s="336"/>
      <c r="MNH517" s="336"/>
      <c r="MNI517" s="336"/>
      <c r="MNJ517" s="336"/>
      <c r="MNK517" s="336"/>
      <c r="MNL517" s="336"/>
      <c r="MNM517" s="336"/>
      <c r="MNN517" s="336"/>
      <c r="MNO517" s="336"/>
      <c r="MNP517" s="336"/>
      <c r="MNQ517" s="336"/>
      <c r="MNR517" s="336"/>
      <c r="MNS517" s="336"/>
      <c r="MNT517" s="336"/>
      <c r="MNU517" s="336"/>
      <c r="MNV517" s="336"/>
      <c r="MNW517" s="336"/>
      <c r="MNX517" s="336"/>
      <c r="MNY517" s="336"/>
      <c r="MNZ517" s="336"/>
      <c r="MOA517" s="336"/>
      <c r="MOB517" s="336"/>
      <c r="MOC517" s="336"/>
      <c r="MOD517" s="336"/>
      <c r="MOE517" s="336"/>
      <c r="MOF517" s="336"/>
      <c r="MOG517" s="336"/>
      <c r="MOH517" s="336"/>
      <c r="MOI517" s="336"/>
      <c r="MOJ517" s="336"/>
      <c r="MOK517" s="336"/>
      <c r="MOL517" s="336"/>
      <c r="MOM517" s="336"/>
      <c r="MON517" s="336"/>
      <c r="MOO517" s="336"/>
      <c r="MOP517" s="336"/>
      <c r="MOQ517" s="336"/>
      <c r="MOR517" s="336"/>
      <c r="MOS517" s="336"/>
      <c r="MOT517" s="336"/>
      <c r="MOU517" s="336"/>
      <c r="MOV517" s="336"/>
      <c r="MOW517" s="336"/>
      <c r="MOX517" s="336"/>
      <c r="MOY517" s="336"/>
      <c r="MOZ517" s="336"/>
      <c r="MPA517" s="336"/>
      <c r="MPB517" s="336"/>
      <c r="MPC517" s="336"/>
      <c r="MPD517" s="336"/>
      <c r="MPE517" s="336"/>
      <c r="MPF517" s="336"/>
      <c r="MPG517" s="336"/>
      <c r="MPH517" s="336"/>
      <c r="MPI517" s="336"/>
      <c r="MPJ517" s="336"/>
      <c r="MPK517" s="336"/>
      <c r="MPL517" s="336"/>
      <c r="MPM517" s="336"/>
      <c r="MPN517" s="336"/>
      <c r="MPO517" s="336"/>
      <c r="MPP517" s="336"/>
      <c r="MPQ517" s="336"/>
      <c r="MPR517" s="336"/>
      <c r="MPS517" s="336"/>
      <c r="MPT517" s="336"/>
      <c r="MPU517" s="336"/>
      <c r="MPV517" s="336"/>
      <c r="MPW517" s="336"/>
      <c r="MPX517" s="336"/>
      <c r="MPY517" s="336"/>
      <c r="MPZ517" s="336"/>
      <c r="MQA517" s="336"/>
      <c r="MQB517" s="336"/>
      <c r="MQC517" s="336"/>
      <c r="MQD517" s="336"/>
      <c r="MQE517" s="336"/>
      <c r="MQF517" s="336"/>
      <c r="MQG517" s="336"/>
      <c r="MQH517" s="336"/>
      <c r="MQI517" s="336"/>
      <c r="MQJ517" s="336"/>
      <c r="MQK517" s="336"/>
      <c r="MQL517" s="336"/>
      <c r="MQM517" s="336"/>
      <c r="MQN517" s="336"/>
      <c r="MQO517" s="336"/>
      <c r="MQP517" s="336"/>
      <c r="MQQ517" s="336"/>
      <c r="MQR517" s="336"/>
      <c r="MQS517" s="336"/>
      <c r="MQT517" s="336"/>
      <c r="MQU517" s="336"/>
      <c r="MQV517" s="336"/>
      <c r="MQW517" s="336"/>
      <c r="MQX517" s="336"/>
      <c r="MQY517" s="336"/>
      <c r="MQZ517" s="336"/>
      <c r="MRA517" s="336"/>
      <c r="MRB517" s="336"/>
      <c r="MRC517" s="336"/>
      <c r="MRD517" s="336"/>
      <c r="MRE517" s="336"/>
      <c r="MRF517" s="336"/>
      <c r="MRG517" s="336"/>
      <c r="MRH517" s="336"/>
      <c r="MRI517" s="336"/>
      <c r="MRJ517" s="336"/>
      <c r="MRK517" s="336"/>
      <c r="MRL517" s="336"/>
      <c r="MRM517" s="336"/>
      <c r="MRN517" s="336"/>
      <c r="MRO517" s="336"/>
      <c r="MRP517" s="336"/>
      <c r="MRQ517" s="336"/>
      <c r="MRR517" s="336"/>
      <c r="MRS517" s="336"/>
      <c r="MRT517" s="336"/>
      <c r="MRU517" s="336"/>
      <c r="MRV517" s="336"/>
      <c r="MRW517" s="336"/>
      <c r="MRX517" s="336"/>
      <c r="MRY517" s="336"/>
      <c r="MRZ517" s="336"/>
      <c r="MSA517" s="336"/>
      <c r="MSB517" s="336"/>
      <c r="MSC517" s="336"/>
      <c r="MSD517" s="336"/>
      <c r="MSE517" s="336"/>
      <c r="MSF517" s="336"/>
      <c r="MSG517" s="336"/>
      <c r="MSH517" s="336"/>
      <c r="MSI517" s="336"/>
      <c r="MSJ517" s="336"/>
      <c r="MSK517" s="336"/>
      <c r="MSL517" s="336"/>
      <c r="MSM517" s="336"/>
      <c r="MSN517" s="336"/>
      <c r="MSO517" s="336"/>
      <c r="MSP517" s="336"/>
      <c r="MSQ517" s="336"/>
      <c r="MSR517" s="336"/>
      <c r="MSS517" s="336"/>
      <c r="MST517" s="336"/>
      <c r="MSU517" s="336"/>
      <c r="MSV517" s="336"/>
      <c r="MSW517" s="336"/>
      <c r="MSX517" s="336"/>
      <c r="MSY517" s="336"/>
      <c r="MSZ517" s="336"/>
      <c r="MTA517" s="336"/>
      <c r="MTB517" s="336"/>
      <c r="MTC517" s="336"/>
      <c r="MTD517" s="336"/>
      <c r="MTE517" s="336"/>
      <c r="MTF517" s="336"/>
      <c r="MTG517" s="336"/>
      <c r="MTH517" s="336"/>
      <c r="MTI517" s="336"/>
      <c r="MTJ517" s="336"/>
      <c r="MTK517" s="336"/>
      <c r="MTL517" s="336"/>
      <c r="MTM517" s="336"/>
      <c r="MTN517" s="336"/>
      <c r="MTO517" s="336"/>
      <c r="MTP517" s="336"/>
      <c r="MTQ517" s="336"/>
      <c r="MTR517" s="336"/>
      <c r="MTS517" s="336"/>
      <c r="MTT517" s="336"/>
      <c r="MTU517" s="336"/>
      <c r="MTV517" s="336"/>
      <c r="MTW517" s="336"/>
      <c r="MTX517" s="336"/>
      <c r="MTY517" s="336"/>
      <c r="MTZ517" s="336"/>
      <c r="MUA517" s="336"/>
      <c r="MUB517" s="336"/>
      <c r="MUC517" s="336"/>
      <c r="MUD517" s="336"/>
      <c r="MUE517" s="336"/>
      <c r="MUF517" s="336"/>
      <c r="MUG517" s="336"/>
      <c r="MUH517" s="336"/>
      <c r="MUI517" s="336"/>
      <c r="MUJ517" s="336"/>
      <c r="MUK517" s="336"/>
      <c r="MUL517" s="336"/>
      <c r="MUM517" s="336"/>
      <c r="MUN517" s="336"/>
      <c r="MUO517" s="336"/>
      <c r="MUP517" s="336"/>
      <c r="MUQ517" s="336"/>
      <c r="MUR517" s="336"/>
      <c r="MUS517" s="336"/>
      <c r="MUT517" s="336"/>
      <c r="MUU517" s="336"/>
      <c r="MUV517" s="336"/>
      <c r="MUW517" s="336"/>
      <c r="MUX517" s="336"/>
      <c r="MUY517" s="336"/>
      <c r="MUZ517" s="336"/>
      <c r="MVA517" s="336"/>
      <c r="MVB517" s="336"/>
      <c r="MVC517" s="336"/>
      <c r="MVD517" s="336"/>
      <c r="MVE517" s="336"/>
      <c r="MVF517" s="336"/>
      <c r="MVG517" s="336"/>
      <c r="MVH517" s="336"/>
      <c r="MVI517" s="336"/>
      <c r="MVJ517" s="336"/>
      <c r="MVK517" s="336"/>
      <c r="MVL517" s="336"/>
      <c r="MVM517" s="336"/>
      <c r="MVN517" s="336"/>
      <c r="MVO517" s="336"/>
      <c r="MVP517" s="336"/>
      <c r="MVQ517" s="336"/>
      <c r="MVR517" s="336"/>
      <c r="MVS517" s="336"/>
      <c r="MVT517" s="336"/>
      <c r="MVU517" s="336"/>
      <c r="MVV517" s="336"/>
      <c r="MVW517" s="336"/>
      <c r="MVX517" s="336"/>
      <c r="MVY517" s="336"/>
      <c r="MVZ517" s="336"/>
      <c r="MWA517" s="336"/>
      <c r="MWB517" s="336"/>
      <c r="MWC517" s="336"/>
      <c r="MWD517" s="336"/>
      <c r="MWE517" s="336"/>
      <c r="MWF517" s="336"/>
      <c r="MWG517" s="336"/>
      <c r="MWH517" s="336"/>
      <c r="MWI517" s="336"/>
      <c r="MWJ517" s="336"/>
      <c r="MWK517" s="336"/>
      <c r="MWL517" s="336"/>
      <c r="MWM517" s="336"/>
      <c r="MWN517" s="336"/>
      <c r="MWO517" s="336"/>
      <c r="MWP517" s="336"/>
      <c r="MWQ517" s="336"/>
      <c r="MWR517" s="336"/>
      <c r="MWS517" s="336"/>
      <c r="MWT517" s="336"/>
      <c r="MWU517" s="336"/>
      <c r="MWV517" s="336"/>
      <c r="MWW517" s="336"/>
      <c r="MWX517" s="336"/>
      <c r="MWY517" s="336"/>
      <c r="MWZ517" s="336"/>
      <c r="MXA517" s="336"/>
      <c r="MXB517" s="336"/>
      <c r="MXC517" s="336"/>
      <c r="MXD517" s="336"/>
      <c r="MXE517" s="336"/>
      <c r="MXF517" s="336"/>
      <c r="MXG517" s="336"/>
      <c r="MXH517" s="336"/>
      <c r="MXI517" s="336"/>
      <c r="MXJ517" s="336"/>
      <c r="MXK517" s="336"/>
      <c r="MXL517" s="336"/>
      <c r="MXM517" s="336"/>
      <c r="MXN517" s="336"/>
      <c r="MXO517" s="336"/>
      <c r="MXP517" s="336"/>
      <c r="MXQ517" s="336"/>
      <c r="MXR517" s="336"/>
      <c r="MXS517" s="336"/>
      <c r="MXT517" s="336"/>
      <c r="MXU517" s="336"/>
      <c r="MXV517" s="336"/>
      <c r="MXW517" s="336"/>
      <c r="MXX517" s="336"/>
      <c r="MXY517" s="336"/>
      <c r="MXZ517" s="336"/>
      <c r="MYA517" s="336"/>
      <c r="MYB517" s="336"/>
      <c r="MYC517" s="336"/>
      <c r="MYD517" s="336"/>
      <c r="MYE517" s="336"/>
      <c r="MYF517" s="336"/>
      <c r="MYG517" s="336"/>
      <c r="MYH517" s="336"/>
      <c r="MYI517" s="336"/>
      <c r="MYJ517" s="336"/>
      <c r="MYK517" s="336"/>
      <c r="MYL517" s="336"/>
      <c r="MYM517" s="336"/>
      <c r="MYN517" s="336"/>
      <c r="MYO517" s="336"/>
      <c r="MYP517" s="336"/>
      <c r="MYQ517" s="336"/>
      <c r="MYR517" s="336"/>
      <c r="MYS517" s="336"/>
      <c r="MYT517" s="336"/>
      <c r="MYU517" s="336"/>
      <c r="MYV517" s="336"/>
      <c r="MYW517" s="336"/>
      <c r="MYX517" s="336"/>
      <c r="MYY517" s="336"/>
      <c r="MYZ517" s="336"/>
      <c r="MZA517" s="336"/>
      <c r="MZB517" s="336"/>
      <c r="MZC517" s="336"/>
      <c r="MZD517" s="336"/>
      <c r="MZE517" s="336"/>
      <c r="MZF517" s="336"/>
      <c r="MZG517" s="336"/>
      <c r="MZH517" s="336"/>
      <c r="MZI517" s="336"/>
      <c r="MZJ517" s="336"/>
      <c r="MZK517" s="336"/>
      <c r="MZL517" s="336"/>
      <c r="MZM517" s="336"/>
      <c r="MZN517" s="336"/>
      <c r="MZO517" s="336"/>
      <c r="MZP517" s="336"/>
      <c r="MZQ517" s="336"/>
      <c r="MZR517" s="336"/>
      <c r="MZS517" s="336"/>
      <c r="MZT517" s="336"/>
      <c r="MZU517" s="336"/>
      <c r="MZV517" s="336"/>
      <c r="MZW517" s="336"/>
      <c r="MZX517" s="336"/>
      <c r="MZY517" s="336"/>
      <c r="MZZ517" s="336"/>
      <c r="NAA517" s="336"/>
      <c r="NAB517" s="336"/>
      <c r="NAC517" s="336"/>
      <c r="NAD517" s="336"/>
      <c r="NAE517" s="336"/>
      <c r="NAF517" s="336"/>
      <c r="NAG517" s="336"/>
      <c r="NAH517" s="336"/>
      <c r="NAI517" s="336"/>
      <c r="NAJ517" s="336"/>
      <c r="NAK517" s="336"/>
      <c r="NAL517" s="336"/>
      <c r="NAM517" s="336"/>
      <c r="NAN517" s="336"/>
      <c r="NAO517" s="336"/>
      <c r="NAP517" s="336"/>
      <c r="NAQ517" s="336"/>
      <c r="NAR517" s="336"/>
      <c r="NAS517" s="336"/>
      <c r="NAT517" s="336"/>
      <c r="NAU517" s="336"/>
      <c r="NAV517" s="336"/>
      <c r="NAW517" s="336"/>
      <c r="NAX517" s="336"/>
      <c r="NAY517" s="336"/>
      <c r="NAZ517" s="336"/>
      <c r="NBA517" s="336"/>
      <c r="NBB517" s="336"/>
      <c r="NBC517" s="336"/>
      <c r="NBD517" s="336"/>
      <c r="NBE517" s="336"/>
      <c r="NBF517" s="336"/>
      <c r="NBG517" s="336"/>
      <c r="NBH517" s="336"/>
      <c r="NBI517" s="336"/>
      <c r="NBJ517" s="336"/>
      <c r="NBK517" s="336"/>
      <c r="NBL517" s="336"/>
      <c r="NBM517" s="336"/>
      <c r="NBN517" s="336"/>
      <c r="NBO517" s="336"/>
      <c r="NBP517" s="336"/>
      <c r="NBQ517" s="336"/>
      <c r="NBR517" s="336"/>
      <c r="NBS517" s="336"/>
      <c r="NBT517" s="336"/>
      <c r="NBU517" s="336"/>
      <c r="NBV517" s="336"/>
      <c r="NBW517" s="336"/>
      <c r="NBX517" s="336"/>
      <c r="NBY517" s="336"/>
      <c r="NBZ517" s="336"/>
      <c r="NCA517" s="336"/>
      <c r="NCB517" s="336"/>
      <c r="NCC517" s="336"/>
      <c r="NCD517" s="336"/>
      <c r="NCE517" s="336"/>
      <c r="NCF517" s="336"/>
      <c r="NCG517" s="336"/>
      <c r="NCH517" s="336"/>
      <c r="NCI517" s="336"/>
      <c r="NCJ517" s="336"/>
      <c r="NCK517" s="336"/>
      <c r="NCL517" s="336"/>
      <c r="NCM517" s="336"/>
      <c r="NCN517" s="336"/>
      <c r="NCO517" s="336"/>
      <c r="NCP517" s="336"/>
      <c r="NCQ517" s="336"/>
      <c r="NCR517" s="336"/>
      <c r="NCS517" s="336"/>
      <c r="NCT517" s="336"/>
      <c r="NCU517" s="336"/>
      <c r="NCV517" s="336"/>
      <c r="NCW517" s="336"/>
      <c r="NCX517" s="336"/>
      <c r="NCY517" s="336"/>
      <c r="NCZ517" s="336"/>
      <c r="NDA517" s="336"/>
      <c r="NDB517" s="336"/>
      <c r="NDC517" s="336"/>
      <c r="NDD517" s="336"/>
      <c r="NDE517" s="336"/>
      <c r="NDF517" s="336"/>
      <c r="NDG517" s="336"/>
      <c r="NDH517" s="336"/>
      <c r="NDI517" s="336"/>
      <c r="NDJ517" s="336"/>
      <c r="NDK517" s="336"/>
      <c r="NDL517" s="336"/>
      <c r="NDM517" s="336"/>
      <c r="NDN517" s="336"/>
      <c r="NDO517" s="336"/>
      <c r="NDP517" s="336"/>
      <c r="NDQ517" s="336"/>
      <c r="NDR517" s="336"/>
      <c r="NDS517" s="336"/>
      <c r="NDT517" s="336"/>
      <c r="NDU517" s="336"/>
      <c r="NDV517" s="336"/>
      <c r="NDW517" s="336"/>
      <c r="NDX517" s="336"/>
      <c r="NDY517" s="336"/>
      <c r="NDZ517" s="336"/>
      <c r="NEA517" s="336"/>
      <c r="NEB517" s="336"/>
      <c r="NEC517" s="336"/>
      <c r="NED517" s="336"/>
      <c r="NEE517" s="336"/>
      <c r="NEF517" s="336"/>
      <c r="NEG517" s="336"/>
      <c r="NEH517" s="336"/>
      <c r="NEI517" s="336"/>
      <c r="NEJ517" s="336"/>
      <c r="NEK517" s="336"/>
      <c r="NEL517" s="336"/>
      <c r="NEM517" s="336"/>
      <c r="NEN517" s="336"/>
      <c r="NEO517" s="336"/>
      <c r="NEP517" s="336"/>
      <c r="NEQ517" s="336"/>
      <c r="NER517" s="336"/>
      <c r="NES517" s="336"/>
      <c r="NET517" s="336"/>
      <c r="NEU517" s="336"/>
      <c r="NEV517" s="336"/>
      <c r="NEW517" s="336"/>
      <c r="NEX517" s="336"/>
      <c r="NEY517" s="336"/>
      <c r="NEZ517" s="336"/>
      <c r="NFA517" s="336"/>
      <c r="NFB517" s="336"/>
      <c r="NFC517" s="336"/>
      <c r="NFD517" s="336"/>
      <c r="NFE517" s="336"/>
      <c r="NFF517" s="336"/>
      <c r="NFG517" s="336"/>
      <c r="NFH517" s="336"/>
      <c r="NFI517" s="336"/>
      <c r="NFJ517" s="336"/>
      <c r="NFK517" s="336"/>
      <c r="NFL517" s="336"/>
      <c r="NFM517" s="336"/>
      <c r="NFN517" s="336"/>
      <c r="NFO517" s="336"/>
      <c r="NFP517" s="336"/>
      <c r="NFQ517" s="336"/>
      <c r="NFR517" s="336"/>
      <c r="NFS517" s="336"/>
      <c r="NFT517" s="336"/>
      <c r="NFU517" s="336"/>
      <c r="NFV517" s="336"/>
      <c r="NFW517" s="336"/>
      <c r="NFX517" s="336"/>
      <c r="NFY517" s="336"/>
      <c r="NFZ517" s="336"/>
      <c r="NGA517" s="336"/>
      <c r="NGB517" s="336"/>
      <c r="NGC517" s="336"/>
      <c r="NGD517" s="336"/>
      <c r="NGE517" s="336"/>
      <c r="NGF517" s="336"/>
      <c r="NGG517" s="336"/>
      <c r="NGH517" s="336"/>
      <c r="NGI517" s="336"/>
      <c r="NGJ517" s="336"/>
      <c r="NGK517" s="336"/>
      <c r="NGL517" s="336"/>
      <c r="NGM517" s="336"/>
      <c r="NGN517" s="336"/>
      <c r="NGO517" s="336"/>
      <c r="NGP517" s="336"/>
      <c r="NGQ517" s="336"/>
      <c r="NGR517" s="336"/>
      <c r="NGS517" s="336"/>
      <c r="NGT517" s="336"/>
      <c r="NGU517" s="336"/>
      <c r="NGV517" s="336"/>
      <c r="NGW517" s="336"/>
      <c r="NGX517" s="336"/>
      <c r="NGY517" s="336"/>
      <c r="NGZ517" s="336"/>
      <c r="NHA517" s="336"/>
      <c r="NHB517" s="336"/>
      <c r="NHC517" s="336"/>
      <c r="NHD517" s="336"/>
      <c r="NHE517" s="336"/>
      <c r="NHF517" s="336"/>
      <c r="NHG517" s="336"/>
      <c r="NHH517" s="336"/>
      <c r="NHI517" s="336"/>
      <c r="NHJ517" s="336"/>
      <c r="NHK517" s="336"/>
      <c r="NHL517" s="336"/>
      <c r="NHM517" s="336"/>
      <c r="NHN517" s="336"/>
      <c r="NHO517" s="336"/>
      <c r="NHP517" s="336"/>
      <c r="NHQ517" s="336"/>
      <c r="NHR517" s="336"/>
      <c r="NHS517" s="336"/>
      <c r="NHT517" s="336"/>
      <c r="NHU517" s="336"/>
      <c r="NHV517" s="336"/>
      <c r="NHW517" s="336"/>
      <c r="NHX517" s="336"/>
      <c r="NHY517" s="336"/>
      <c r="NHZ517" s="336"/>
      <c r="NIA517" s="336"/>
      <c r="NIB517" s="336"/>
      <c r="NIC517" s="336"/>
      <c r="NID517" s="336"/>
      <c r="NIE517" s="336"/>
      <c r="NIF517" s="336"/>
      <c r="NIG517" s="336"/>
      <c r="NIH517" s="336"/>
      <c r="NII517" s="336"/>
      <c r="NIJ517" s="336"/>
      <c r="NIK517" s="336"/>
      <c r="NIL517" s="336"/>
      <c r="NIM517" s="336"/>
      <c r="NIN517" s="336"/>
      <c r="NIO517" s="336"/>
      <c r="NIP517" s="336"/>
      <c r="NIQ517" s="336"/>
      <c r="NIR517" s="336"/>
      <c r="NIS517" s="336"/>
      <c r="NIT517" s="336"/>
      <c r="NIU517" s="336"/>
      <c r="NIV517" s="336"/>
      <c r="NIW517" s="336"/>
      <c r="NIX517" s="336"/>
      <c r="NIY517" s="336"/>
      <c r="NIZ517" s="336"/>
      <c r="NJA517" s="336"/>
      <c r="NJB517" s="336"/>
      <c r="NJC517" s="336"/>
      <c r="NJD517" s="336"/>
      <c r="NJE517" s="336"/>
      <c r="NJF517" s="336"/>
      <c r="NJG517" s="336"/>
      <c r="NJH517" s="336"/>
      <c r="NJI517" s="336"/>
      <c r="NJJ517" s="336"/>
      <c r="NJK517" s="336"/>
      <c r="NJL517" s="336"/>
      <c r="NJM517" s="336"/>
      <c r="NJN517" s="336"/>
      <c r="NJO517" s="336"/>
      <c r="NJP517" s="336"/>
      <c r="NJQ517" s="336"/>
      <c r="NJR517" s="336"/>
      <c r="NJS517" s="336"/>
      <c r="NJT517" s="336"/>
      <c r="NJU517" s="336"/>
      <c r="NJV517" s="336"/>
      <c r="NJW517" s="336"/>
      <c r="NJX517" s="336"/>
      <c r="NJY517" s="336"/>
      <c r="NJZ517" s="336"/>
      <c r="NKA517" s="336"/>
      <c r="NKB517" s="336"/>
      <c r="NKC517" s="336"/>
      <c r="NKD517" s="336"/>
      <c r="NKE517" s="336"/>
      <c r="NKF517" s="336"/>
      <c r="NKG517" s="336"/>
      <c r="NKH517" s="336"/>
      <c r="NKI517" s="336"/>
      <c r="NKJ517" s="336"/>
      <c r="NKK517" s="336"/>
      <c r="NKL517" s="336"/>
      <c r="NKM517" s="336"/>
      <c r="NKN517" s="336"/>
      <c r="NKO517" s="336"/>
      <c r="NKP517" s="336"/>
      <c r="NKQ517" s="336"/>
      <c r="NKR517" s="336"/>
      <c r="NKS517" s="336"/>
      <c r="NKT517" s="336"/>
      <c r="NKU517" s="336"/>
      <c r="NKV517" s="336"/>
      <c r="NKW517" s="336"/>
      <c r="NKX517" s="336"/>
      <c r="NKY517" s="336"/>
      <c r="NKZ517" s="336"/>
      <c r="NLA517" s="336"/>
      <c r="NLB517" s="336"/>
      <c r="NLC517" s="336"/>
      <c r="NLD517" s="336"/>
      <c r="NLE517" s="336"/>
      <c r="NLF517" s="336"/>
      <c r="NLG517" s="336"/>
      <c r="NLH517" s="336"/>
      <c r="NLI517" s="336"/>
      <c r="NLJ517" s="336"/>
      <c r="NLK517" s="336"/>
      <c r="NLL517" s="336"/>
      <c r="NLM517" s="336"/>
      <c r="NLN517" s="336"/>
      <c r="NLO517" s="336"/>
      <c r="NLP517" s="336"/>
      <c r="NLQ517" s="336"/>
      <c r="NLR517" s="336"/>
      <c r="NLS517" s="336"/>
      <c r="NLT517" s="336"/>
      <c r="NLU517" s="336"/>
      <c r="NLV517" s="336"/>
      <c r="NLW517" s="336"/>
      <c r="NLX517" s="336"/>
      <c r="NLY517" s="336"/>
      <c r="NLZ517" s="336"/>
      <c r="NMA517" s="336"/>
      <c r="NMB517" s="336"/>
      <c r="NMC517" s="336"/>
      <c r="NMD517" s="336"/>
      <c r="NME517" s="336"/>
      <c r="NMF517" s="336"/>
      <c r="NMG517" s="336"/>
      <c r="NMH517" s="336"/>
      <c r="NMI517" s="336"/>
      <c r="NMJ517" s="336"/>
      <c r="NMK517" s="336"/>
      <c r="NML517" s="336"/>
      <c r="NMM517" s="336"/>
      <c r="NMN517" s="336"/>
      <c r="NMO517" s="336"/>
      <c r="NMP517" s="336"/>
      <c r="NMQ517" s="336"/>
      <c r="NMR517" s="336"/>
      <c r="NMS517" s="336"/>
      <c r="NMT517" s="336"/>
      <c r="NMU517" s="336"/>
      <c r="NMV517" s="336"/>
      <c r="NMW517" s="336"/>
      <c r="NMX517" s="336"/>
      <c r="NMY517" s="336"/>
      <c r="NMZ517" s="336"/>
      <c r="NNA517" s="336"/>
      <c r="NNB517" s="336"/>
      <c r="NNC517" s="336"/>
      <c r="NND517" s="336"/>
      <c r="NNE517" s="336"/>
      <c r="NNF517" s="336"/>
      <c r="NNG517" s="336"/>
      <c r="NNH517" s="336"/>
      <c r="NNI517" s="336"/>
      <c r="NNJ517" s="336"/>
      <c r="NNK517" s="336"/>
      <c r="NNL517" s="336"/>
      <c r="NNM517" s="336"/>
      <c r="NNN517" s="336"/>
      <c r="NNO517" s="336"/>
      <c r="NNP517" s="336"/>
      <c r="NNQ517" s="336"/>
      <c r="NNR517" s="336"/>
      <c r="NNS517" s="336"/>
      <c r="NNT517" s="336"/>
      <c r="NNU517" s="336"/>
      <c r="NNV517" s="336"/>
      <c r="NNW517" s="336"/>
      <c r="NNX517" s="336"/>
      <c r="NNY517" s="336"/>
      <c r="NNZ517" s="336"/>
      <c r="NOA517" s="336"/>
      <c r="NOB517" s="336"/>
      <c r="NOC517" s="336"/>
      <c r="NOD517" s="336"/>
      <c r="NOE517" s="336"/>
      <c r="NOF517" s="336"/>
      <c r="NOG517" s="336"/>
      <c r="NOH517" s="336"/>
      <c r="NOI517" s="336"/>
      <c r="NOJ517" s="336"/>
      <c r="NOK517" s="336"/>
      <c r="NOL517" s="336"/>
      <c r="NOM517" s="336"/>
      <c r="NON517" s="336"/>
      <c r="NOO517" s="336"/>
      <c r="NOP517" s="336"/>
      <c r="NOQ517" s="336"/>
      <c r="NOR517" s="336"/>
      <c r="NOS517" s="336"/>
      <c r="NOT517" s="336"/>
      <c r="NOU517" s="336"/>
      <c r="NOV517" s="336"/>
      <c r="NOW517" s="336"/>
      <c r="NOX517" s="336"/>
      <c r="NOY517" s="336"/>
      <c r="NOZ517" s="336"/>
      <c r="NPA517" s="336"/>
      <c r="NPB517" s="336"/>
      <c r="NPC517" s="336"/>
      <c r="NPD517" s="336"/>
      <c r="NPE517" s="336"/>
      <c r="NPF517" s="336"/>
      <c r="NPG517" s="336"/>
      <c r="NPH517" s="336"/>
      <c r="NPI517" s="336"/>
      <c r="NPJ517" s="336"/>
      <c r="NPK517" s="336"/>
      <c r="NPL517" s="336"/>
      <c r="NPM517" s="336"/>
      <c r="NPN517" s="336"/>
      <c r="NPO517" s="336"/>
      <c r="NPP517" s="336"/>
      <c r="NPQ517" s="336"/>
      <c r="NPR517" s="336"/>
      <c r="NPS517" s="336"/>
      <c r="NPT517" s="336"/>
      <c r="NPU517" s="336"/>
      <c r="NPV517" s="336"/>
      <c r="NPW517" s="336"/>
      <c r="NPX517" s="336"/>
      <c r="NPY517" s="336"/>
      <c r="NPZ517" s="336"/>
      <c r="NQA517" s="336"/>
      <c r="NQB517" s="336"/>
      <c r="NQC517" s="336"/>
      <c r="NQD517" s="336"/>
      <c r="NQE517" s="336"/>
      <c r="NQF517" s="336"/>
      <c r="NQG517" s="336"/>
      <c r="NQH517" s="336"/>
      <c r="NQI517" s="336"/>
      <c r="NQJ517" s="336"/>
      <c r="NQK517" s="336"/>
      <c r="NQL517" s="336"/>
      <c r="NQM517" s="336"/>
      <c r="NQN517" s="336"/>
      <c r="NQO517" s="336"/>
      <c r="NQP517" s="336"/>
      <c r="NQQ517" s="336"/>
      <c r="NQR517" s="336"/>
      <c r="NQS517" s="336"/>
      <c r="NQT517" s="336"/>
      <c r="NQU517" s="336"/>
      <c r="NQV517" s="336"/>
      <c r="NQW517" s="336"/>
      <c r="NQX517" s="336"/>
      <c r="NQY517" s="336"/>
      <c r="NQZ517" s="336"/>
      <c r="NRA517" s="336"/>
      <c r="NRB517" s="336"/>
      <c r="NRC517" s="336"/>
      <c r="NRD517" s="336"/>
      <c r="NRE517" s="336"/>
      <c r="NRF517" s="336"/>
      <c r="NRG517" s="336"/>
      <c r="NRH517" s="336"/>
      <c r="NRI517" s="336"/>
      <c r="NRJ517" s="336"/>
      <c r="NRK517" s="336"/>
      <c r="NRL517" s="336"/>
      <c r="NRM517" s="336"/>
      <c r="NRN517" s="336"/>
      <c r="NRO517" s="336"/>
      <c r="NRP517" s="336"/>
      <c r="NRQ517" s="336"/>
      <c r="NRR517" s="336"/>
      <c r="NRS517" s="336"/>
      <c r="NRT517" s="336"/>
      <c r="NRU517" s="336"/>
      <c r="NRV517" s="336"/>
      <c r="NRW517" s="336"/>
      <c r="NRX517" s="336"/>
      <c r="NRY517" s="336"/>
      <c r="NRZ517" s="336"/>
      <c r="NSA517" s="336"/>
      <c r="NSB517" s="336"/>
      <c r="NSC517" s="336"/>
      <c r="NSD517" s="336"/>
      <c r="NSE517" s="336"/>
      <c r="NSF517" s="336"/>
      <c r="NSG517" s="336"/>
      <c r="NSH517" s="336"/>
      <c r="NSI517" s="336"/>
      <c r="NSJ517" s="336"/>
      <c r="NSK517" s="336"/>
      <c r="NSL517" s="336"/>
      <c r="NSM517" s="336"/>
      <c r="NSN517" s="336"/>
      <c r="NSO517" s="336"/>
      <c r="NSP517" s="336"/>
      <c r="NSQ517" s="336"/>
      <c r="NSR517" s="336"/>
      <c r="NSS517" s="336"/>
      <c r="NST517" s="336"/>
      <c r="NSU517" s="336"/>
      <c r="NSV517" s="336"/>
      <c r="NSW517" s="336"/>
      <c r="NSX517" s="336"/>
      <c r="NSY517" s="336"/>
      <c r="NSZ517" s="336"/>
      <c r="NTA517" s="336"/>
      <c r="NTB517" s="336"/>
      <c r="NTC517" s="336"/>
      <c r="NTD517" s="336"/>
      <c r="NTE517" s="336"/>
      <c r="NTF517" s="336"/>
      <c r="NTG517" s="336"/>
      <c r="NTH517" s="336"/>
      <c r="NTI517" s="336"/>
      <c r="NTJ517" s="336"/>
      <c r="NTK517" s="336"/>
      <c r="NTL517" s="336"/>
      <c r="NTM517" s="336"/>
      <c r="NTN517" s="336"/>
      <c r="NTO517" s="336"/>
      <c r="NTP517" s="336"/>
      <c r="NTQ517" s="336"/>
      <c r="NTR517" s="336"/>
      <c r="NTS517" s="336"/>
      <c r="NTT517" s="336"/>
      <c r="NTU517" s="336"/>
      <c r="NTV517" s="336"/>
      <c r="NTW517" s="336"/>
      <c r="NTX517" s="336"/>
      <c r="NTY517" s="336"/>
      <c r="NTZ517" s="336"/>
      <c r="NUA517" s="336"/>
      <c r="NUB517" s="336"/>
      <c r="NUC517" s="336"/>
      <c r="NUD517" s="336"/>
      <c r="NUE517" s="336"/>
      <c r="NUF517" s="336"/>
      <c r="NUG517" s="336"/>
      <c r="NUH517" s="336"/>
      <c r="NUI517" s="336"/>
      <c r="NUJ517" s="336"/>
      <c r="NUK517" s="336"/>
      <c r="NUL517" s="336"/>
      <c r="NUM517" s="336"/>
      <c r="NUN517" s="336"/>
      <c r="NUO517" s="336"/>
      <c r="NUP517" s="336"/>
      <c r="NUQ517" s="336"/>
      <c r="NUR517" s="336"/>
      <c r="NUS517" s="336"/>
      <c r="NUT517" s="336"/>
      <c r="NUU517" s="336"/>
      <c r="NUV517" s="336"/>
      <c r="NUW517" s="336"/>
      <c r="NUX517" s="336"/>
      <c r="NUY517" s="336"/>
      <c r="NUZ517" s="336"/>
      <c r="NVA517" s="336"/>
      <c r="NVB517" s="336"/>
      <c r="NVC517" s="336"/>
      <c r="NVD517" s="336"/>
      <c r="NVE517" s="336"/>
      <c r="NVF517" s="336"/>
      <c r="NVG517" s="336"/>
      <c r="NVH517" s="336"/>
      <c r="NVI517" s="336"/>
      <c r="NVJ517" s="336"/>
      <c r="NVK517" s="336"/>
      <c r="NVL517" s="336"/>
      <c r="NVM517" s="336"/>
      <c r="NVN517" s="336"/>
      <c r="NVO517" s="336"/>
      <c r="NVP517" s="336"/>
      <c r="NVQ517" s="336"/>
      <c r="NVR517" s="336"/>
      <c r="NVS517" s="336"/>
      <c r="NVT517" s="336"/>
      <c r="NVU517" s="336"/>
      <c r="NVV517" s="336"/>
      <c r="NVW517" s="336"/>
      <c r="NVX517" s="336"/>
      <c r="NVY517" s="336"/>
      <c r="NVZ517" s="336"/>
      <c r="NWA517" s="336"/>
      <c r="NWB517" s="336"/>
      <c r="NWC517" s="336"/>
      <c r="NWD517" s="336"/>
      <c r="NWE517" s="336"/>
      <c r="NWF517" s="336"/>
      <c r="NWG517" s="336"/>
      <c r="NWH517" s="336"/>
      <c r="NWI517" s="336"/>
      <c r="NWJ517" s="336"/>
      <c r="NWK517" s="336"/>
      <c r="NWL517" s="336"/>
      <c r="NWM517" s="336"/>
      <c r="NWN517" s="336"/>
      <c r="NWO517" s="336"/>
      <c r="NWP517" s="336"/>
      <c r="NWQ517" s="336"/>
      <c r="NWR517" s="336"/>
      <c r="NWS517" s="336"/>
      <c r="NWT517" s="336"/>
      <c r="NWU517" s="336"/>
      <c r="NWV517" s="336"/>
      <c r="NWW517" s="336"/>
      <c r="NWX517" s="336"/>
      <c r="NWY517" s="336"/>
      <c r="NWZ517" s="336"/>
      <c r="NXA517" s="336"/>
      <c r="NXB517" s="336"/>
      <c r="NXC517" s="336"/>
      <c r="NXD517" s="336"/>
      <c r="NXE517" s="336"/>
      <c r="NXF517" s="336"/>
      <c r="NXG517" s="336"/>
      <c r="NXH517" s="336"/>
      <c r="NXI517" s="336"/>
      <c r="NXJ517" s="336"/>
      <c r="NXK517" s="336"/>
      <c r="NXL517" s="336"/>
      <c r="NXM517" s="336"/>
      <c r="NXN517" s="336"/>
      <c r="NXO517" s="336"/>
      <c r="NXP517" s="336"/>
      <c r="NXQ517" s="336"/>
      <c r="NXR517" s="336"/>
      <c r="NXS517" s="336"/>
      <c r="NXT517" s="336"/>
      <c r="NXU517" s="336"/>
      <c r="NXV517" s="336"/>
      <c r="NXW517" s="336"/>
      <c r="NXX517" s="336"/>
      <c r="NXY517" s="336"/>
      <c r="NXZ517" s="336"/>
      <c r="NYA517" s="336"/>
      <c r="NYB517" s="336"/>
      <c r="NYC517" s="336"/>
      <c r="NYD517" s="336"/>
      <c r="NYE517" s="336"/>
      <c r="NYF517" s="336"/>
      <c r="NYG517" s="336"/>
      <c r="NYH517" s="336"/>
      <c r="NYI517" s="336"/>
      <c r="NYJ517" s="336"/>
      <c r="NYK517" s="336"/>
      <c r="NYL517" s="336"/>
      <c r="NYM517" s="336"/>
      <c r="NYN517" s="336"/>
      <c r="NYO517" s="336"/>
      <c r="NYP517" s="336"/>
      <c r="NYQ517" s="336"/>
      <c r="NYR517" s="336"/>
      <c r="NYS517" s="336"/>
      <c r="NYT517" s="336"/>
      <c r="NYU517" s="336"/>
      <c r="NYV517" s="336"/>
      <c r="NYW517" s="336"/>
      <c r="NYX517" s="336"/>
      <c r="NYY517" s="336"/>
      <c r="NYZ517" s="336"/>
      <c r="NZA517" s="336"/>
      <c r="NZB517" s="336"/>
      <c r="NZC517" s="336"/>
      <c r="NZD517" s="336"/>
      <c r="NZE517" s="336"/>
      <c r="NZF517" s="336"/>
      <c r="NZG517" s="336"/>
      <c r="NZH517" s="336"/>
      <c r="NZI517" s="336"/>
      <c r="NZJ517" s="336"/>
      <c r="NZK517" s="336"/>
      <c r="NZL517" s="336"/>
      <c r="NZM517" s="336"/>
      <c r="NZN517" s="336"/>
      <c r="NZO517" s="336"/>
      <c r="NZP517" s="336"/>
      <c r="NZQ517" s="336"/>
      <c r="NZR517" s="336"/>
      <c r="NZS517" s="336"/>
      <c r="NZT517" s="336"/>
      <c r="NZU517" s="336"/>
      <c r="NZV517" s="336"/>
      <c r="NZW517" s="336"/>
      <c r="NZX517" s="336"/>
      <c r="NZY517" s="336"/>
      <c r="NZZ517" s="336"/>
      <c r="OAA517" s="336"/>
      <c r="OAB517" s="336"/>
      <c r="OAC517" s="336"/>
      <c r="OAD517" s="336"/>
      <c r="OAE517" s="336"/>
      <c r="OAF517" s="336"/>
      <c r="OAG517" s="336"/>
      <c r="OAH517" s="336"/>
      <c r="OAI517" s="336"/>
      <c r="OAJ517" s="336"/>
      <c r="OAK517" s="336"/>
      <c r="OAL517" s="336"/>
      <c r="OAM517" s="336"/>
      <c r="OAN517" s="336"/>
      <c r="OAO517" s="336"/>
      <c r="OAP517" s="336"/>
      <c r="OAQ517" s="336"/>
      <c r="OAR517" s="336"/>
      <c r="OAS517" s="336"/>
      <c r="OAT517" s="336"/>
      <c r="OAU517" s="336"/>
      <c r="OAV517" s="336"/>
      <c r="OAW517" s="336"/>
      <c r="OAX517" s="336"/>
      <c r="OAY517" s="336"/>
      <c r="OAZ517" s="336"/>
      <c r="OBA517" s="336"/>
      <c r="OBB517" s="336"/>
      <c r="OBC517" s="336"/>
      <c r="OBD517" s="336"/>
      <c r="OBE517" s="336"/>
      <c r="OBF517" s="336"/>
      <c r="OBG517" s="336"/>
      <c r="OBH517" s="336"/>
      <c r="OBI517" s="336"/>
      <c r="OBJ517" s="336"/>
      <c r="OBK517" s="336"/>
      <c r="OBL517" s="336"/>
      <c r="OBM517" s="336"/>
      <c r="OBN517" s="336"/>
      <c r="OBO517" s="336"/>
      <c r="OBP517" s="336"/>
      <c r="OBQ517" s="336"/>
      <c r="OBR517" s="336"/>
      <c r="OBS517" s="336"/>
      <c r="OBT517" s="336"/>
      <c r="OBU517" s="336"/>
      <c r="OBV517" s="336"/>
      <c r="OBW517" s="336"/>
      <c r="OBX517" s="336"/>
      <c r="OBY517" s="336"/>
      <c r="OBZ517" s="336"/>
      <c r="OCA517" s="336"/>
      <c r="OCB517" s="336"/>
      <c r="OCC517" s="336"/>
      <c r="OCD517" s="336"/>
      <c r="OCE517" s="336"/>
      <c r="OCF517" s="336"/>
      <c r="OCG517" s="336"/>
      <c r="OCH517" s="336"/>
      <c r="OCI517" s="336"/>
      <c r="OCJ517" s="336"/>
      <c r="OCK517" s="336"/>
      <c r="OCL517" s="336"/>
      <c r="OCM517" s="336"/>
      <c r="OCN517" s="336"/>
      <c r="OCO517" s="336"/>
      <c r="OCP517" s="336"/>
      <c r="OCQ517" s="336"/>
      <c r="OCR517" s="336"/>
      <c r="OCS517" s="336"/>
      <c r="OCT517" s="336"/>
      <c r="OCU517" s="336"/>
      <c r="OCV517" s="336"/>
      <c r="OCW517" s="336"/>
      <c r="OCX517" s="336"/>
      <c r="OCY517" s="336"/>
      <c r="OCZ517" s="336"/>
      <c r="ODA517" s="336"/>
      <c r="ODB517" s="336"/>
      <c r="ODC517" s="336"/>
      <c r="ODD517" s="336"/>
      <c r="ODE517" s="336"/>
      <c r="ODF517" s="336"/>
      <c r="ODG517" s="336"/>
      <c r="ODH517" s="336"/>
      <c r="ODI517" s="336"/>
      <c r="ODJ517" s="336"/>
      <c r="ODK517" s="336"/>
      <c r="ODL517" s="336"/>
      <c r="ODM517" s="336"/>
      <c r="ODN517" s="336"/>
      <c r="ODO517" s="336"/>
      <c r="ODP517" s="336"/>
      <c r="ODQ517" s="336"/>
      <c r="ODR517" s="336"/>
      <c r="ODS517" s="336"/>
      <c r="ODT517" s="336"/>
      <c r="ODU517" s="336"/>
      <c r="ODV517" s="336"/>
      <c r="ODW517" s="336"/>
      <c r="ODX517" s="336"/>
      <c r="ODY517" s="336"/>
      <c r="ODZ517" s="336"/>
      <c r="OEA517" s="336"/>
      <c r="OEB517" s="336"/>
      <c r="OEC517" s="336"/>
      <c r="OED517" s="336"/>
      <c r="OEE517" s="336"/>
      <c r="OEF517" s="336"/>
      <c r="OEG517" s="336"/>
      <c r="OEH517" s="336"/>
      <c r="OEI517" s="336"/>
      <c r="OEJ517" s="336"/>
      <c r="OEK517" s="336"/>
      <c r="OEL517" s="336"/>
      <c r="OEM517" s="336"/>
      <c r="OEN517" s="336"/>
      <c r="OEO517" s="336"/>
      <c r="OEP517" s="336"/>
      <c r="OEQ517" s="336"/>
      <c r="OER517" s="336"/>
      <c r="OES517" s="336"/>
      <c r="OET517" s="336"/>
      <c r="OEU517" s="336"/>
      <c r="OEV517" s="336"/>
      <c r="OEW517" s="336"/>
      <c r="OEX517" s="336"/>
      <c r="OEY517" s="336"/>
      <c r="OEZ517" s="336"/>
      <c r="OFA517" s="336"/>
      <c r="OFB517" s="336"/>
      <c r="OFC517" s="336"/>
      <c r="OFD517" s="336"/>
      <c r="OFE517" s="336"/>
      <c r="OFF517" s="336"/>
      <c r="OFG517" s="336"/>
      <c r="OFH517" s="336"/>
      <c r="OFI517" s="336"/>
      <c r="OFJ517" s="336"/>
      <c r="OFK517" s="336"/>
      <c r="OFL517" s="336"/>
      <c r="OFM517" s="336"/>
      <c r="OFN517" s="336"/>
      <c r="OFO517" s="336"/>
      <c r="OFP517" s="336"/>
      <c r="OFQ517" s="336"/>
      <c r="OFR517" s="336"/>
      <c r="OFS517" s="336"/>
      <c r="OFT517" s="336"/>
      <c r="OFU517" s="336"/>
      <c r="OFV517" s="336"/>
      <c r="OFW517" s="336"/>
      <c r="OFX517" s="336"/>
      <c r="OFY517" s="336"/>
      <c r="OFZ517" s="336"/>
      <c r="OGA517" s="336"/>
      <c r="OGB517" s="336"/>
      <c r="OGC517" s="336"/>
      <c r="OGD517" s="336"/>
      <c r="OGE517" s="336"/>
      <c r="OGF517" s="336"/>
      <c r="OGG517" s="336"/>
      <c r="OGH517" s="336"/>
      <c r="OGI517" s="336"/>
      <c r="OGJ517" s="336"/>
      <c r="OGK517" s="336"/>
      <c r="OGL517" s="336"/>
      <c r="OGM517" s="336"/>
      <c r="OGN517" s="336"/>
      <c r="OGO517" s="336"/>
      <c r="OGP517" s="336"/>
      <c r="OGQ517" s="336"/>
      <c r="OGR517" s="336"/>
      <c r="OGS517" s="336"/>
      <c r="OGT517" s="336"/>
      <c r="OGU517" s="336"/>
      <c r="OGV517" s="336"/>
      <c r="OGW517" s="336"/>
      <c r="OGX517" s="336"/>
      <c r="OGY517" s="336"/>
      <c r="OGZ517" s="336"/>
      <c r="OHA517" s="336"/>
      <c r="OHB517" s="336"/>
      <c r="OHC517" s="336"/>
      <c r="OHD517" s="336"/>
      <c r="OHE517" s="336"/>
      <c r="OHF517" s="336"/>
      <c r="OHG517" s="336"/>
      <c r="OHH517" s="336"/>
      <c r="OHI517" s="336"/>
      <c r="OHJ517" s="336"/>
      <c r="OHK517" s="336"/>
      <c r="OHL517" s="336"/>
      <c r="OHM517" s="336"/>
      <c r="OHN517" s="336"/>
      <c r="OHO517" s="336"/>
      <c r="OHP517" s="336"/>
      <c r="OHQ517" s="336"/>
      <c r="OHR517" s="336"/>
      <c r="OHS517" s="336"/>
      <c r="OHT517" s="336"/>
      <c r="OHU517" s="336"/>
      <c r="OHV517" s="336"/>
      <c r="OHW517" s="336"/>
      <c r="OHX517" s="336"/>
      <c r="OHY517" s="336"/>
      <c r="OHZ517" s="336"/>
      <c r="OIA517" s="336"/>
      <c r="OIB517" s="336"/>
      <c r="OIC517" s="336"/>
      <c r="OID517" s="336"/>
      <c r="OIE517" s="336"/>
      <c r="OIF517" s="336"/>
      <c r="OIG517" s="336"/>
      <c r="OIH517" s="336"/>
      <c r="OII517" s="336"/>
      <c r="OIJ517" s="336"/>
      <c r="OIK517" s="336"/>
      <c r="OIL517" s="336"/>
      <c r="OIM517" s="336"/>
      <c r="OIN517" s="336"/>
      <c r="OIO517" s="336"/>
      <c r="OIP517" s="336"/>
      <c r="OIQ517" s="336"/>
      <c r="OIR517" s="336"/>
      <c r="OIS517" s="336"/>
      <c r="OIT517" s="336"/>
      <c r="OIU517" s="336"/>
      <c r="OIV517" s="336"/>
      <c r="OIW517" s="336"/>
      <c r="OIX517" s="336"/>
      <c r="OIY517" s="336"/>
      <c r="OIZ517" s="336"/>
      <c r="OJA517" s="336"/>
      <c r="OJB517" s="336"/>
      <c r="OJC517" s="336"/>
      <c r="OJD517" s="336"/>
      <c r="OJE517" s="336"/>
      <c r="OJF517" s="336"/>
      <c r="OJG517" s="336"/>
      <c r="OJH517" s="336"/>
      <c r="OJI517" s="336"/>
      <c r="OJJ517" s="336"/>
      <c r="OJK517" s="336"/>
      <c r="OJL517" s="336"/>
      <c r="OJM517" s="336"/>
      <c r="OJN517" s="336"/>
      <c r="OJO517" s="336"/>
      <c r="OJP517" s="336"/>
      <c r="OJQ517" s="336"/>
      <c r="OJR517" s="336"/>
      <c r="OJS517" s="336"/>
      <c r="OJT517" s="336"/>
      <c r="OJU517" s="336"/>
      <c r="OJV517" s="336"/>
      <c r="OJW517" s="336"/>
      <c r="OJX517" s="336"/>
      <c r="OJY517" s="336"/>
      <c r="OJZ517" s="336"/>
      <c r="OKA517" s="336"/>
      <c r="OKB517" s="336"/>
      <c r="OKC517" s="336"/>
      <c r="OKD517" s="336"/>
      <c r="OKE517" s="336"/>
      <c r="OKF517" s="336"/>
      <c r="OKG517" s="336"/>
      <c r="OKH517" s="336"/>
      <c r="OKI517" s="336"/>
      <c r="OKJ517" s="336"/>
      <c r="OKK517" s="336"/>
      <c r="OKL517" s="336"/>
      <c r="OKM517" s="336"/>
      <c r="OKN517" s="336"/>
      <c r="OKO517" s="336"/>
      <c r="OKP517" s="336"/>
      <c r="OKQ517" s="336"/>
      <c r="OKR517" s="336"/>
      <c r="OKS517" s="336"/>
      <c r="OKT517" s="336"/>
      <c r="OKU517" s="336"/>
      <c r="OKV517" s="336"/>
      <c r="OKW517" s="336"/>
      <c r="OKX517" s="336"/>
      <c r="OKY517" s="336"/>
      <c r="OKZ517" s="336"/>
      <c r="OLA517" s="336"/>
      <c r="OLB517" s="336"/>
      <c r="OLC517" s="336"/>
      <c r="OLD517" s="336"/>
      <c r="OLE517" s="336"/>
      <c r="OLF517" s="336"/>
      <c r="OLG517" s="336"/>
      <c r="OLH517" s="336"/>
      <c r="OLI517" s="336"/>
      <c r="OLJ517" s="336"/>
      <c r="OLK517" s="336"/>
      <c r="OLL517" s="336"/>
      <c r="OLM517" s="336"/>
      <c r="OLN517" s="336"/>
      <c r="OLO517" s="336"/>
      <c r="OLP517" s="336"/>
      <c r="OLQ517" s="336"/>
      <c r="OLR517" s="336"/>
      <c r="OLS517" s="336"/>
      <c r="OLT517" s="336"/>
      <c r="OLU517" s="336"/>
      <c r="OLV517" s="336"/>
      <c r="OLW517" s="336"/>
      <c r="OLX517" s="336"/>
      <c r="OLY517" s="336"/>
      <c r="OLZ517" s="336"/>
      <c r="OMA517" s="336"/>
      <c r="OMB517" s="336"/>
      <c r="OMC517" s="336"/>
      <c r="OMD517" s="336"/>
      <c r="OME517" s="336"/>
      <c r="OMF517" s="336"/>
      <c r="OMG517" s="336"/>
      <c r="OMH517" s="336"/>
      <c r="OMI517" s="336"/>
      <c r="OMJ517" s="336"/>
      <c r="OMK517" s="336"/>
      <c r="OML517" s="336"/>
      <c r="OMM517" s="336"/>
      <c r="OMN517" s="336"/>
      <c r="OMO517" s="336"/>
      <c r="OMP517" s="336"/>
      <c r="OMQ517" s="336"/>
      <c r="OMR517" s="336"/>
      <c r="OMS517" s="336"/>
      <c r="OMT517" s="336"/>
      <c r="OMU517" s="336"/>
      <c r="OMV517" s="336"/>
      <c r="OMW517" s="336"/>
      <c r="OMX517" s="336"/>
      <c r="OMY517" s="336"/>
      <c r="OMZ517" s="336"/>
      <c r="ONA517" s="336"/>
      <c r="ONB517" s="336"/>
      <c r="ONC517" s="336"/>
      <c r="OND517" s="336"/>
      <c r="ONE517" s="336"/>
      <c r="ONF517" s="336"/>
      <c r="ONG517" s="336"/>
      <c r="ONH517" s="336"/>
      <c r="ONI517" s="336"/>
      <c r="ONJ517" s="336"/>
      <c r="ONK517" s="336"/>
      <c r="ONL517" s="336"/>
      <c r="ONM517" s="336"/>
      <c r="ONN517" s="336"/>
      <c r="ONO517" s="336"/>
      <c r="ONP517" s="336"/>
      <c r="ONQ517" s="336"/>
      <c r="ONR517" s="336"/>
      <c r="ONS517" s="336"/>
      <c r="ONT517" s="336"/>
      <c r="ONU517" s="336"/>
      <c r="ONV517" s="336"/>
      <c r="ONW517" s="336"/>
      <c r="ONX517" s="336"/>
      <c r="ONY517" s="336"/>
      <c r="ONZ517" s="336"/>
      <c r="OOA517" s="336"/>
      <c r="OOB517" s="336"/>
      <c r="OOC517" s="336"/>
      <c r="OOD517" s="336"/>
      <c r="OOE517" s="336"/>
      <c r="OOF517" s="336"/>
      <c r="OOG517" s="336"/>
      <c r="OOH517" s="336"/>
      <c r="OOI517" s="336"/>
      <c r="OOJ517" s="336"/>
      <c r="OOK517" s="336"/>
      <c r="OOL517" s="336"/>
      <c r="OOM517" s="336"/>
      <c r="OON517" s="336"/>
      <c r="OOO517" s="336"/>
      <c r="OOP517" s="336"/>
      <c r="OOQ517" s="336"/>
      <c r="OOR517" s="336"/>
      <c r="OOS517" s="336"/>
      <c r="OOT517" s="336"/>
      <c r="OOU517" s="336"/>
      <c r="OOV517" s="336"/>
      <c r="OOW517" s="336"/>
      <c r="OOX517" s="336"/>
      <c r="OOY517" s="336"/>
      <c r="OOZ517" s="336"/>
      <c r="OPA517" s="336"/>
      <c r="OPB517" s="336"/>
      <c r="OPC517" s="336"/>
      <c r="OPD517" s="336"/>
      <c r="OPE517" s="336"/>
      <c r="OPF517" s="336"/>
      <c r="OPG517" s="336"/>
      <c r="OPH517" s="336"/>
      <c r="OPI517" s="336"/>
      <c r="OPJ517" s="336"/>
      <c r="OPK517" s="336"/>
      <c r="OPL517" s="336"/>
      <c r="OPM517" s="336"/>
      <c r="OPN517" s="336"/>
      <c r="OPO517" s="336"/>
      <c r="OPP517" s="336"/>
      <c r="OPQ517" s="336"/>
      <c r="OPR517" s="336"/>
      <c r="OPS517" s="336"/>
      <c r="OPT517" s="336"/>
      <c r="OPU517" s="336"/>
      <c r="OPV517" s="336"/>
      <c r="OPW517" s="336"/>
      <c r="OPX517" s="336"/>
      <c r="OPY517" s="336"/>
      <c r="OPZ517" s="336"/>
      <c r="OQA517" s="336"/>
      <c r="OQB517" s="336"/>
      <c r="OQC517" s="336"/>
      <c r="OQD517" s="336"/>
      <c r="OQE517" s="336"/>
      <c r="OQF517" s="336"/>
      <c r="OQG517" s="336"/>
      <c r="OQH517" s="336"/>
      <c r="OQI517" s="336"/>
      <c r="OQJ517" s="336"/>
      <c r="OQK517" s="336"/>
      <c r="OQL517" s="336"/>
      <c r="OQM517" s="336"/>
      <c r="OQN517" s="336"/>
      <c r="OQO517" s="336"/>
      <c r="OQP517" s="336"/>
      <c r="OQQ517" s="336"/>
      <c r="OQR517" s="336"/>
      <c r="OQS517" s="336"/>
      <c r="OQT517" s="336"/>
      <c r="OQU517" s="336"/>
      <c r="OQV517" s="336"/>
      <c r="OQW517" s="336"/>
      <c r="OQX517" s="336"/>
      <c r="OQY517" s="336"/>
      <c r="OQZ517" s="336"/>
      <c r="ORA517" s="336"/>
      <c r="ORB517" s="336"/>
      <c r="ORC517" s="336"/>
      <c r="ORD517" s="336"/>
      <c r="ORE517" s="336"/>
      <c r="ORF517" s="336"/>
      <c r="ORG517" s="336"/>
      <c r="ORH517" s="336"/>
      <c r="ORI517" s="336"/>
      <c r="ORJ517" s="336"/>
      <c r="ORK517" s="336"/>
      <c r="ORL517" s="336"/>
      <c r="ORM517" s="336"/>
      <c r="ORN517" s="336"/>
      <c r="ORO517" s="336"/>
      <c r="ORP517" s="336"/>
      <c r="ORQ517" s="336"/>
      <c r="ORR517" s="336"/>
      <c r="ORS517" s="336"/>
      <c r="ORT517" s="336"/>
      <c r="ORU517" s="336"/>
      <c r="ORV517" s="336"/>
      <c r="ORW517" s="336"/>
      <c r="ORX517" s="336"/>
      <c r="ORY517" s="336"/>
      <c r="ORZ517" s="336"/>
      <c r="OSA517" s="336"/>
      <c r="OSB517" s="336"/>
      <c r="OSC517" s="336"/>
      <c r="OSD517" s="336"/>
      <c r="OSE517" s="336"/>
      <c r="OSF517" s="336"/>
      <c r="OSG517" s="336"/>
      <c r="OSH517" s="336"/>
      <c r="OSI517" s="336"/>
      <c r="OSJ517" s="336"/>
      <c r="OSK517" s="336"/>
      <c r="OSL517" s="336"/>
      <c r="OSM517" s="336"/>
      <c r="OSN517" s="336"/>
      <c r="OSO517" s="336"/>
      <c r="OSP517" s="336"/>
      <c r="OSQ517" s="336"/>
      <c r="OSR517" s="336"/>
      <c r="OSS517" s="336"/>
      <c r="OST517" s="336"/>
      <c r="OSU517" s="336"/>
      <c r="OSV517" s="336"/>
      <c r="OSW517" s="336"/>
      <c r="OSX517" s="336"/>
      <c r="OSY517" s="336"/>
      <c r="OSZ517" s="336"/>
      <c r="OTA517" s="336"/>
      <c r="OTB517" s="336"/>
      <c r="OTC517" s="336"/>
      <c r="OTD517" s="336"/>
      <c r="OTE517" s="336"/>
      <c r="OTF517" s="336"/>
      <c r="OTG517" s="336"/>
      <c r="OTH517" s="336"/>
      <c r="OTI517" s="336"/>
      <c r="OTJ517" s="336"/>
      <c r="OTK517" s="336"/>
      <c r="OTL517" s="336"/>
      <c r="OTM517" s="336"/>
      <c r="OTN517" s="336"/>
      <c r="OTO517" s="336"/>
      <c r="OTP517" s="336"/>
      <c r="OTQ517" s="336"/>
      <c r="OTR517" s="336"/>
      <c r="OTS517" s="336"/>
      <c r="OTT517" s="336"/>
      <c r="OTU517" s="336"/>
      <c r="OTV517" s="336"/>
      <c r="OTW517" s="336"/>
      <c r="OTX517" s="336"/>
      <c r="OTY517" s="336"/>
      <c r="OTZ517" s="336"/>
      <c r="OUA517" s="336"/>
      <c r="OUB517" s="336"/>
      <c r="OUC517" s="336"/>
      <c r="OUD517" s="336"/>
      <c r="OUE517" s="336"/>
      <c r="OUF517" s="336"/>
      <c r="OUG517" s="336"/>
      <c r="OUH517" s="336"/>
      <c r="OUI517" s="336"/>
      <c r="OUJ517" s="336"/>
      <c r="OUK517" s="336"/>
      <c r="OUL517" s="336"/>
      <c r="OUM517" s="336"/>
      <c r="OUN517" s="336"/>
      <c r="OUO517" s="336"/>
      <c r="OUP517" s="336"/>
      <c r="OUQ517" s="336"/>
      <c r="OUR517" s="336"/>
      <c r="OUS517" s="336"/>
      <c r="OUT517" s="336"/>
      <c r="OUU517" s="336"/>
      <c r="OUV517" s="336"/>
      <c r="OUW517" s="336"/>
      <c r="OUX517" s="336"/>
      <c r="OUY517" s="336"/>
      <c r="OUZ517" s="336"/>
      <c r="OVA517" s="336"/>
      <c r="OVB517" s="336"/>
      <c r="OVC517" s="336"/>
      <c r="OVD517" s="336"/>
      <c r="OVE517" s="336"/>
      <c r="OVF517" s="336"/>
      <c r="OVG517" s="336"/>
      <c r="OVH517" s="336"/>
      <c r="OVI517" s="336"/>
      <c r="OVJ517" s="336"/>
      <c r="OVK517" s="336"/>
      <c r="OVL517" s="336"/>
      <c r="OVM517" s="336"/>
      <c r="OVN517" s="336"/>
      <c r="OVO517" s="336"/>
      <c r="OVP517" s="336"/>
      <c r="OVQ517" s="336"/>
      <c r="OVR517" s="336"/>
      <c r="OVS517" s="336"/>
      <c r="OVT517" s="336"/>
      <c r="OVU517" s="336"/>
      <c r="OVV517" s="336"/>
      <c r="OVW517" s="336"/>
      <c r="OVX517" s="336"/>
      <c r="OVY517" s="336"/>
      <c r="OVZ517" s="336"/>
      <c r="OWA517" s="336"/>
      <c r="OWB517" s="336"/>
      <c r="OWC517" s="336"/>
      <c r="OWD517" s="336"/>
      <c r="OWE517" s="336"/>
      <c r="OWF517" s="336"/>
      <c r="OWG517" s="336"/>
      <c r="OWH517" s="336"/>
      <c r="OWI517" s="336"/>
      <c r="OWJ517" s="336"/>
      <c r="OWK517" s="336"/>
      <c r="OWL517" s="336"/>
      <c r="OWM517" s="336"/>
      <c r="OWN517" s="336"/>
      <c r="OWO517" s="336"/>
      <c r="OWP517" s="336"/>
      <c r="OWQ517" s="336"/>
      <c r="OWR517" s="336"/>
      <c r="OWS517" s="336"/>
      <c r="OWT517" s="336"/>
      <c r="OWU517" s="336"/>
      <c r="OWV517" s="336"/>
      <c r="OWW517" s="336"/>
      <c r="OWX517" s="336"/>
      <c r="OWY517" s="336"/>
      <c r="OWZ517" s="336"/>
      <c r="OXA517" s="336"/>
      <c r="OXB517" s="336"/>
      <c r="OXC517" s="336"/>
      <c r="OXD517" s="336"/>
      <c r="OXE517" s="336"/>
      <c r="OXF517" s="336"/>
      <c r="OXG517" s="336"/>
      <c r="OXH517" s="336"/>
      <c r="OXI517" s="336"/>
      <c r="OXJ517" s="336"/>
      <c r="OXK517" s="336"/>
      <c r="OXL517" s="336"/>
      <c r="OXM517" s="336"/>
      <c r="OXN517" s="336"/>
      <c r="OXO517" s="336"/>
      <c r="OXP517" s="336"/>
      <c r="OXQ517" s="336"/>
      <c r="OXR517" s="336"/>
      <c r="OXS517" s="336"/>
      <c r="OXT517" s="336"/>
      <c r="OXU517" s="336"/>
      <c r="OXV517" s="336"/>
      <c r="OXW517" s="336"/>
      <c r="OXX517" s="336"/>
      <c r="OXY517" s="336"/>
      <c r="OXZ517" s="336"/>
      <c r="OYA517" s="336"/>
      <c r="OYB517" s="336"/>
      <c r="OYC517" s="336"/>
      <c r="OYD517" s="336"/>
      <c r="OYE517" s="336"/>
      <c r="OYF517" s="336"/>
      <c r="OYG517" s="336"/>
      <c r="OYH517" s="336"/>
      <c r="OYI517" s="336"/>
      <c r="OYJ517" s="336"/>
      <c r="OYK517" s="336"/>
      <c r="OYL517" s="336"/>
      <c r="OYM517" s="336"/>
      <c r="OYN517" s="336"/>
      <c r="OYO517" s="336"/>
      <c r="OYP517" s="336"/>
      <c r="OYQ517" s="336"/>
      <c r="OYR517" s="336"/>
      <c r="OYS517" s="336"/>
      <c r="OYT517" s="336"/>
      <c r="OYU517" s="336"/>
      <c r="OYV517" s="336"/>
      <c r="OYW517" s="336"/>
      <c r="OYX517" s="336"/>
      <c r="OYY517" s="336"/>
      <c r="OYZ517" s="336"/>
      <c r="OZA517" s="336"/>
      <c r="OZB517" s="336"/>
      <c r="OZC517" s="336"/>
      <c r="OZD517" s="336"/>
      <c r="OZE517" s="336"/>
      <c r="OZF517" s="336"/>
      <c r="OZG517" s="336"/>
      <c r="OZH517" s="336"/>
      <c r="OZI517" s="336"/>
      <c r="OZJ517" s="336"/>
      <c r="OZK517" s="336"/>
      <c r="OZL517" s="336"/>
      <c r="OZM517" s="336"/>
      <c r="OZN517" s="336"/>
      <c r="OZO517" s="336"/>
      <c r="OZP517" s="336"/>
      <c r="OZQ517" s="336"/>
      <c r="OZR517" s="336"/>
      <c r="OZS517" s="336"/>
      <c r="OZT517" s="336"/>
      <c r="OZU517" s="336"/>
      <c r="OZV517" s="336"/>
      <c r="OZW517" s="336"/>
      <c r="OZX517" s="336"/>
      <c r="OZY517" s="336"/>
      <c r="OZZ517" s="336"/>
      <c r="PAA517" s="336"/>
      <c r="PAB517" s="336"/>
      <c r="PAC517" s="336"/>
      <c r="PAD517" s="336"/>
      <c r="PAE517" s="336"/>
      <c r="PAF517" s="336"/>
      <c r="PAG517" s="336"/>
      <c r="PAH517" s="336"/>
      <c r="PAI517" s="336"/>
      <c r="PAJ517" s="336"/>
      <c r="PAK517" s="336"/>
      <c r="PAL517" s="336"/>
      <c r="PAM517" s="336"/>
      <c r="PAN517" s="336"/>
      <c r="PAO517" s="336"/>
      <c r="PAP517" s="336"/>
      <c r="PAQ517" s="336"/>
      <c r="PAR517" s="336"/>
      <c r="PAS517" s="336"/>
      <c r="PAT517" s="336"/>
      <c r="PAU517" s="336"/>
      <c r="PAV517" s="336"/>
      <c r="PAW517" s="336"/>
      <c r="PAX517" s="336"/>
      <c r="PAY517" s="336"/>
      <c r="PAZ517" s="336"/>
      <c r="PBA517" s="336"/>
      <c r="PBB517" s="336"/>
      <c r="PBC517" s="336"/>
      <c r="PBD517" s="336"/>
      <c r="PBE517" s="336"/>
      <c r="PBF517" s="336"/>
      <c r="PBG517" s="336"/>
      <c r="PBH517" s="336"/>
      <c r="PBI517" s="336"/>
      <c r="PBJ517" s="336"/>
      <c r="PBK517" s="336"/>
      <c r="PBL517" s="336"/>
      <c r="PBM517" s="336"/>
      <c r="PBN517" s="336"/>
      <c r="PBO517" s="336"/>
      <c r="PBP517" s="336"/>
      <c r="PBQ517" s="336"/>
      <c r="PBR517" s="336"/>
      <c r="PBS517" s="336"/>
      <c r="PBT517" s="336"/>
      <c r="PBU517" s="336"/>
      <c r="PBV517" s="336"/>
      <c r="PBW517" s="336"/>
      <c r="PBX517" s="336"/>
      <c r="PBY517" s="336"/>
      <c r="PBZ517" s="336"/>
      <c r="PCA517" s="336"/>
      <c r="PCB517" s="336"/>
      <c r="PCC517" s="336"/>
      <c r="PCD517" s="336"/>
      <c r="PCE517" s="336"/>
      <c r="PCF517" s="336"/>
      <c r="PCG517" s="336"/>
      <c r="PCH517" s="336"/>
      <c r="PCI517" s="336"/>
      <c r="PCJ517" s="336"/>
      <c r="PCK517" s="336"/>
      <c r="PCL517" s="336"/>
      <c r="PCM517" s="336"/>
      <c r="PCN517" s="336"/>
      <c r="PCO517" s="336"/>
      <c r="PCP517" s="336"/>
      <c r="PCQ517" s="336"/>
      <c r="PCR517" s="336"/>
      <c r="PCS517" s="336"/>
      <c r="PCT517" s="336"/>
      <c r="PCU517" s="336"/>
      <c r="PCV517" s="336"/>
      <c r="PCW517" s="336"/>
      <c r="PCX517" s="336"/>
      <c r="PCY517" s="336"/>
      <c r="PCZ517" s="336"/>
      <c r="PDA517" s="336"/>
      <c r="PDB517" s="336"/>
      <c r="PDC517" s="336"/>
      <c r="PDD517" s="336"/>
      <c r="PDE517" s="336"/>
      <c r="PDF517" s="336"/>
      <c r="PDG517" s="336"/>
      <c r="PDH517" s="336"/>
      <c r="PDI517" s="336"/>
      <c r="PDJ517" s="336"/>
      <c r="PDK517" s="336"/>
      <c r="PDL517" s="336"/>
      <c r="PDM517" s="336"/>
      <c r="PDN517" s="336"/>
      <c r="PDO517" s="336"/>
      <c r="PDP517" s="336"/>
      <c r="PDQ517" s="336"/>
      <c r="PDR517" s="336"/>
      <c r="PDS517" s="336"/>
      <c r="PDT517" s="336"/>
      <c r="PDU517" s="336"/>
      <c r="PDV517" s="336"/>
      <c r="PDW517" s="336"/>
      <c r="PDX517" s="336"/>
      <c r="PDY517" s="336"/>
      <c r="PDZ517" s="336"/>
      <c r="PEA517" s="336"/>
      <c r="PEB517" s="336"/>
      <c r="PEC517" s="336"/>
      <c r="PED517" s="336"/>
      <c r="PEE517" s="336"/>
      <c r="PEF517" s="336"/>
      <c r="PEG517" s="336"/>
      <c r="PEH517" s="336"/>
      <c r="PEI517" s="336"/>
      <c r="PEJ517" s="336"/>
      <c r="PEK517" s="336"/>
      <c r="PEL517" s="336"/>
      <c r="PEM517" s="336"/>
      <c r="PEN517" s="336"/>
      <c r="PEO517" s="336"/>
      <c r="PEP517" s="336"/>
      <c r="PEQ517" s="336"/>
      <c r="PER517" s="336"/>
      <c r="PES517" s="336"/>
      <c r="PET517" s="336"/>
      <c r="PEU517" s="336"/>
      <c r="PEV517" s="336"/>
      <c r="PEW517" s="336"/>
      <c r="PEX517" s="336"/>
      <c r="PEY517" s="336"/>
      <c r="PEZ517" s="336"/>
      <c r="PFA517" s="336"/>
      <c r="PFB517" s="336"/>
      <c r="PFC517" s="336"/>
      <c r="PFD517" s="336"/>
      <c r="PFE517" s="336"/>
      <c r="PFF517" s="336"/>
      <c r="PFG517" s="336"/>
      <c r="PFH517" s="336"/>
      <c r="PFI517" s="336"/>
      <c r="PFJ517" s="336"/>
      <c r="PFK517" s="336"/>
      <c r="PFL517" s="336"/>
      <c r="PFM517" s="336"/>
      <c r="PFN517" s="336"/>
      <c r="PFO517" s="336"/>
      <c r="PFP517" s="336"/>
      <c r="PFQ517" s="336"/>
      <c r="PFR517" s="336"/>
      <c r="PFS517" s="336"/>
      <c r="PFT517" s="336"/>
      <c r="PFU517" s="336"/>
      <c r="PFV517" s="336"/>
      <c r="PFW517" s="336"/>
      <c r="PFX517" s="336"/>
      <c r="PFY517" s="336"/>
      <c r="PFZ517" s="336"/>
      <c r="PGA517" s="336"/>
      <c r="PGB517" s="336"/>
      <c r="PGC517" s="336"/>
      <c r="PGD517" s="336"/>
      <c r="PGE517" s="336"/>
      <c r="PGF517" s="336"/>
      <c r="PGG517" s="336"/>
      <c r="PGH517" s="336"/>
      <c r="PGI517" s="336"/>
      <c r="PGJ517" s="336"/>
      <c r="PGK517" s="336"/>
      <c r="PGL517" s="336"/>
      <c r="PGM517" s="336"/>
      <c r="PGN517" s="336"/>
      <c r="PGO517" s="336"/>
      <c r="PGP517" s="336"/>
      <c r="PGQ517" s="336"/>
      <c r="PGR517" s="336"/>
      <c r="PGS517" s="336"/>
      <c r="PGT517" s="336"/>
      <c r="PGU517" s="336"/>
      <c r="PGV517" s="336"/>
      <c r="PGW517" s="336"/>
      <c r="PGX517" s="336"/>
      <c r="PGY517" s="336"/>
      <c r="PGZ517" s="336"/>
      <c r="PHA517" s="336"/>
      <c r="PHB517" s="336"/>
      <c r="PHC517" s="336"/>
      <c r="PHD517" s="336"/>
      <c r="PHE517" s="336"/>
      <c r="PHF517" s="336"/>
      <c r="PHG517" s="336"/>
      <c r="PHH517" s="336"/>
      <c r="PHI517" s="336"/>
      <c r="PHJ517" s="336"/>
      <c r="PHK517" s="336"/>
      <c r="PHL517" s="336"/>
      <c r="PHM517" s="336"/>
      <c r="PHN517" s="336"/>
      <c r="PHO517" s="336"/>
      <c r="PHP517" s="336"/>
      <c r="PHQ517" s="336"/>
      <c r="PHR517" s="336"/>
      <c r="PHS517" s="336"/>
      <c r="PHT517" s="336"/>
      <c r="PHU517" s="336"/>
      <c r="PHV517" s="336"/>
      <c r="PHW517" s="336"/>
      <c r="PHX517" s="336"/>
      <c r="PHY517" s="336"/>
      <c r="PHZ517" s="336"/>
      <c r="PIA517" s="336"/>
      <c r="PIB517" s="336"/>
      <c r="PIC517" s="336"/>
      <c r="PID517" s="336"/>
      <c r="PIE517" s="336"/>
      <c r="PIF517" s="336"/>
      <c r="PIG517" s="336"/>
      <c r="PIH517" s="336"/>
      <c r="PII517" s="336"/>
      <c r="PIJ517" s="336"/>
      <c r="PIK517" s="336"/>
      <c r="PIL517" s="336"/>
      <c r="PIM517" s="336"/>
      <c r="PIN517" s="336"/>
      <c r="PIO517" s="336"/>
      <c r="PIP517" s="336"/>
      <c r="PIQ517" s="336"/>
      <c r="PIR517" s="336"/>
      <c r="PIS517" s="336"/>
      <c r="PIT517" s="336"/>
      <c r="PIU517" s="336"/>
      <c r="PIV517" s="336"/>
      <c r="PIW517" s="336"/>
      <c r="PIX517" s="336"/>
      <c r="PIY517" s="336"/>
      <c r="PIZ517" s="336"/>
      <c r="PJA517" s="336"/>
      <c r="PJB517" s="336"/>
      <c r="PJC517" s="336"/>
      <c r="PJD517" s="336"/>
      <c r="PJE517" s="336"/>
      <c r="PJF517" s="336"/>
      <c r="PJG517" s="336"/>
      <c r="PJH517" s="336"/>
      <c r="PJI517" s="336"/>
      <c r="PJJ517" s="336"/>
      <c r="PJK517" s="336"/>
      <c r="PJL517" s="336"/>
      <c r="PJM517" s="336"/>
      <c r="PJN517" s="336"/>
      <c r="PJO517" s="336"/>
      <c r="PJP517" s="336"/>
      <c r="PJQ517" s="336"/>
      <c r="PJR517" s="336"/>
      <c r="PJS517" s="336"/>
      <c r="PJT517" s="336"/>
      <c r="PJU517" s="336"/>
      <c r="PJV517" s="336"/>
      <c r="PJW517" s="336"/>
      <c r="PJX517" s="336"/>
      <c r="PJY517" s="336"/>
      <c r="PJZ517" s="336"/>
      <c r="PKA517" s="336"/>
      <c r="PKB517" s="336"/>
      <c r="PKC517" s="336"/>
      <c r="PKD517" s="336"/>
      <c r="PKE517" s="336"/>
      <c r="PKF517" s="336"/>
      <c r="PKG517" s="336"/>
      <c r="PKH517" s="336"/>
      <c r="PKI517" s="336"/>
      <c r="PKJ517" s="336"/>
      <c r="PKK517" s="336"/>
      <c r="PKL517" s="336"/>
      <c r="PKM517" s="336"/>
      <c r="PKN517" s="336"/>
      <c r="PKO517" s="336"/>
      <c r="PKP517" s="336"/>
      <c r="PKQ517" s="336"/>
      <c r="PKR517" s="336"/>
      <c r="PKS517" s="336"/>
      <c r="PKT517" s="336"/>
      <c r="PKU517" s="336"/>
      <c r="PKV517" s="336"/>
      <c r="PKW517" s="336"/>
      <c r="PKX517" s="336"/>
      <c r="PKY517" s="336"/>
      <c r="PKZ517" s="336"/>
      <c r="PLA517" s="336"/>
      <c r="PLB517" s="336"/>
      <c r="PLC517" s="336"/>
      <c r="PLD517" s="336"/>
      <c r="PLE517" s="336"/>
      <c r="PLF517" s="336"/>
      <c r="PLG517" s="336"/>
      <c r="PLH517" s="336"/>
      <c r="PLI517" s="336"/>
      <c r="PLJ517" s="336"/>
      <c r="PLK517" s="336"/>
      <c r="PLL517" s="336"/>
      <c r="PLM517" s="336"/>
      <c r="PLN517" s="336"/>
      <c r="PLO517" s="336"/>
      <c r="PLP517" s="336"/>
      <c r="PLQ517" s="336"/>
      <c r="PLR517" s="336"/>
      <c r="PLS517" s="336"/>
      <c r="PLT517" s="336"/>
      <c r="PLU517" s="336"/>
      <c r="PLV517" s="336"/>
      <c r="PLW517" s="336"/>
      <c r="PLX517" s="336"/>
      <c r="PLY517" s="336"/>
      <c r="PLZ517" s="336"/>
      <c r="PMA517" s="336"/>
      <c r="PMB517" s="336"/>
      <c r="PMC517" s="336"/>
      <c r="PMD517" s="336"/>
      <c r="PME517" s="336"/>
      <c r="PMF517" s="336"/>
      <c r="PMG517" s="336"/>
      <c r="PMH517" s="336"/>
      <c r="PMI517" s="336"/>
      <c r="PMJ517" s="336"/>
      <c r="PMK517" s="336"/>
      <c r="PML517" s="336"/>
      <c r="PMM517" s="336"/>
      <c r="PMN517" s="336"/>
      <c r="PMO517" s="336"/>
      <c r="PMP517" s="336"/>
      <c r="PMQ517" s="336"/>
      <c r="PMR517" s="336"/>
      <c r="PMS517" s="336"/>
      <c r="PMT517" s="336"/>
      <c r="PMU517" s="336"/>
      <c r="PMV517" s="336"/>
      <c r="PMW517" s="336"/>
      <c r="PMX517" s="336"/>
      <c r="PMY517" s="336"/>
      <c r="PMZ517" s="336"/>
      <c r="PNA517" s="336"/>
      <c r="PNB517" s="336"/>
      <c r="PNC517" s="336"/>
      <c r="PND517" s="336"/>
      <c r="PNE517" s="336"/>
      <c r="PNF517" s="336"/>
      <c r="PNG517" s="336"/>
      <c r="PNH517" s="336"/>
      <c r="PNI517" s="336"/>
      <c r="PNJ517" s="336"/>
      <c r="PNK517" s="336"/>
      <c r="PNL517" s="336"/>
      <c r="PNM517" s="336"/>
      <c r="PNN517" s="336"/>
      <c r="PNO517" s="336"/>
      <c r="PNP517" s="336"/>
      <c r="PNQ517" s="336"/>
      <c r="PNR517" s="336"/>
      <c r="PNS517" s="336"/>
      <c r="PNT517" s="336"/>
      <c r="PNU517" s="336"/>
      <c r="PNV517" s="336"/>
      <c r="PNW517" s="336"/>
      <c r="PNX517" s="336"/>
      <c r="PNY517" s="336"/>
      <c r="PNZ517" s="336"/>
      <c r="POA517" s="336"/>
      <c r="POB517" s="336"/>
      <c r="POC517" s="336"/>
      <c r="POD517" s="336"/>
      <c r="POE517" s="336"/>
      <c r="POF517" s="336"/>
      <c r="POG517" s="336"/>
      <c r="POH517" s="336"/>
      <c r="POI517" s="336"/>
      <c r="POJ517" s="336"/>
      <c r="POK517" s="336"/>
      <c r="POL517" s="336"/>
      <c r="POM517" s="336"/>
      <c r="PON517" s="336"/>
      <c r="POO517" s="336"/>
      <c r="POP517" s="336"/>
      <c r="POQ517" s="336"/>
      <c r="POR517" s="336"/>
      <c r="POS517" s="336"/>
      <c r="POT517" s="336"/>
      <c r="POU517" s="336"/>
      <c r="POV517" s="336"/>
      <c r="POW517" s="336"/>
      <c r="POX517" s="336"/>
      <c r="POY517" s="336"/>
      <c r="POZ517" s="336"/>
      <c r="PPA517" s="336"/>
      <c r="PPB517" s="336"/>
      <c r="PPC517" s="336"/>
      <c r="PPD517" s="336"/>
      <c r="PPE517" s="336"/>
      <c r="PPF517" s="336"/>
      <c r="PPG517" s="336"/>
      <c r="PPH517" s="336"/>
      <c r="PPI517" s="336"/>
      <c r="PPJ517" s="336"/>
      <c r="PPK517" s="336"/>
      <c r="PPL517" s="336"/>
      <c r="PPM517" s="336"/>
      <c r="PPN517" s="336"/>
      <c r="PPO517" s="336"/>
      <c r="PPP517" s="336"/>
      <c r="PPQ517" s="336"/>
      <c r="PPR517" s="336"/>
      <c r="PPS517" s="336"/>
      <c r="PPT517" s="336"/>
      <c r="PPU517" s="336"/>
      <c r="PPV517" s="336"/>
      <c r="PPW517" s="336"/>
      <c r="PPX517" s="336"/>
      <c r="PPY517" s="336"/>
      <c r="PPZ517" s="336"/>
      <c r="PQA517" s="336"/>
      <c r="PQB517" s="336"/>
      <c r="PQC517" s="336"/>
      <c r="PQD517" s="336"/>
      <c r="PQE517" s="336"/>
      <c r="PQF517" s="336"/>
      <c r="PQG517" s="336"/>
      <c r="PQH517" s="336"/>
      <c r="PQI517" s="336"/>
      <c r="PQJ517" s="336"/>
      <c r="PQK517" s="336"/>
      <c r="PQL517" s="336"/>
      <c r="PQM517" s="336"/>
      <c r="PQN517" s="336"/>
      <c r="PQO517" s="336"/>
      <c r="PQP517" s="336"/>
      <c r="PQQ517" s="336"/>
      <c r="PQR517" s="336"/>
      <c r="PQS517" s="336"/>
      <c r="PQT517" s="336"/>
      <c r="PQU517" s="336"/>
      <c r="PQV517" s="336"/>
      <c r="PQW517" s="336"/>
      <c r="PQX517" s="336"/>
      <c r="PQY517" s="336"/>
      <c r="PQZ517" s="336"/>
      <c r="PRA517" s="336"/>
      <c r="PRB517" s="336"/>
      <c r="PRC517" s="336"/>
      <c r="PRD517" s="336"/>
      <c r="PRE517" s="336"/>
      <c r="PRF517" s="336"/>
      <c r="PRG517" s="336"/>
      <c r="PRH517" s="336"/>
      <c r="PRI517" s="336"/>
      <c r="PRJ517" s="336"/>
      <c r="PRK517" s="336"/>
      <c r="PRL517" s="336"/>
      <c r="PRM517" s="336"/>
      <c r="PRN517" s="336"/>
      <c r="PRO517" s="336"/>
      <c r="PRP517" s="336"/>
      <c r="PRQ517" s="336"/>
      <c r="PRR517" s="336"/>
      <c r="PRS517" s="336"/>
      <c r="PRT517" s="336"/>
      <c r="PRU517" s="336"/>
      <c r="PRV517" s="336"/>
      <c r="PRW517" s="336"/>
      <c r="PRX517" s="336"/>
      <c r="PRY517" s="336"/>
      <c r="PRZ517" s="336"/>
      <c r="PSA517" s="336"/>
      <c r="PSB517" s="336"/>
      <c r="PSC517" s="336"/>
      <c r="PSD517" s="336"/>
      <c r="PSE517" s="336"/>
      <c r="PSF517" s="336"/>
      <c r="PSG517" s="336"/>
      <c r="PSH517" s="336"/>
      <c r="PSI517" s="336"/>
      <c r="PSJ517" s="336"/>
      <c r="PSK517" s="336"/>
      <c r="PSL517" s="336"/>
      <c r="PSM517" s="336"/>
      <c r="PSN517" s="336"/>
      <c r="PSO517" s="336"/>
      <c r="PSP517" s="336"/>
      <c r="PSQ517" s="336"/>
      <c r="PSR517" s="336"/>
      <c r="PSS517" s="336"/>
      <c r="PST517" s="336"/>
      <c r="PSU517" s="336"/>
      <c r="PSV517" s="336"/>
      <c r="PSW517" s="336"/>
      <c r="PSX517" s="336"/>
      <c r="PSY517" s="336"/>
      <c r="PSZ517" s="336"/>
      <c r="PTA517" s="336"/>
      <c r="PTB517" s="336"/>
      <c r="PTC517" s="336"/>
      <c r="PTD517" s="336"/>
      <c r="PTE517" s="336"/>
      <c r="PTF517" s="336"/>
      <c r="PTG517" s="336"/>
      <c r="PTH517" s="336"/>
      <c r="PTI517" s="336"/>
      <c r="PTJ517" s="336"/>
      <c r="PTK517" s="336"/>
      <c r="PTL517" s="336"/>
      <c r="PTM517" s="336"/>
      <c r="PTN517" s="336"/>
      <c r="PTO517" s="336"/>
      <c r="PTP517" s="336"/>
      <c r="PTQ517" s="336"/>
      <c r="PTR517" s="336"/>
      <c r="PTS517" s="336"/>
      <c r="PTT517" s="336"/>
      <c r="PTU517" s="336"/>
      <c r="PTV517" s="336"/>
      <c r="PTW517" s="336"/>
      <c r="PTX517" s="336"/>
      <c r="PTY517" s="336"/>
      <c r="PTZ517" s="336"/>
      <c r="PUA517" s="336"/>
      <c r="PUB517" s="336"/>
      <c r="PUC517" s="336"/>
      <c r="PUD517" s="336"/>
      <c r="PUE517" s="336"/>
      <c r="PUF517" s="336"/>
      <c r="PUG517" s="336"/>
      <c r="PUH517" s="336"/>
      <c r="PUI517" s="336"/>
      <c r="PUJ517" s="336"/>
      <c r="PUK517" s="336"/>
      <c r="PUL517" s="336"/>
      <c r="PUM517" s="336"/>
      <c r="PUN517" s="336"/>
      <c r="PUO517" s="336"/>
      <c r="PUP517" s="336"/>
      <c r="PUQ517" s="336"/>
      <c r="PUR517" s="336"/>
      <c r="PUS517" s="336"/>
      <c r="PUT517" s="336"/>
      <c r="PUU517" s="336"/>
      <c r="PUV517" s="336"/>
      <c r="PUW517" s="336"/>
      <c r="PUX517" s="336"/>
      <c r="PUY517" s="336"/>
      <c r="PUZ517" s="336"/>
      <c r="PVA517" s="336"/>
      <c r="PVB517" s="336"/>
      <c r="PVC517" s="336"/>
      <c r="PVD517" s="336"/>
      <c r="PVE517" s="336"/>
      <c r="PVF517" s="336"/>
      <c r="PVG517" s="336"/>
      <c r="PVH517" s="336"/>
      <c r="PVI517" s="336"/>
      <c r="PVJ517" s="336"/>
      <c r="PVK517" s="336"/>
      <c r="PVL517" s="336"/>
      <c r="PVM517" s="336"/>
      <c r="PVN517" s="336"/>
      <c r="PVO517" s="336"/>
      <c r="PVP517" s="336"/>
      <c r="PVQ517" s="336"/>
      <c r="PVR517" s="336"/>
      <c r="PVS517" s="336"/>
      <c r="PVT517" s="336"/>
      <c r="PVU517" s="336"/>
      <c r="PVV517" s="336"/>
      <c r="PVW517" s="336"/>
      <c r="PVX517" s="336"/>
      <c r="PVY517" s="336"/>
      <c r="PVZ517" s="336"/>
      <c r="PWA517" s="336"/>
      <c r="PWB517" s="336"/>
      <c r="PWC517" s="336"/>
      <c r="PWD517" s="336"/>
      <c r="PWE517" s="336"/>
      <c r="PWF517" s="336"/>
      <c r="PWG517" s="336"/>
      <c r="PWH517" s="336"/>
      <c r="PWI517" s="336"/>
      <c r="PWJ517" s="336"/>
      <c r="PWK517" s="336"/>
      <c r="PWL517" s="336"/>
      <c r="PWM517" s="336"/>
      <c r="PWN517" s="336"/>
      <c r="PWO517" s="336"/>
      <c r="PWP517" s="336"/>
      <c r="PWQ517" s="336"/>
      <c r="PWR517" s="336"/>
      <c r="PWS517" s="336"/>
      <c r="PWT517" s="336"/>
      <c r="PWU517" s="336"/>
      <c r="PWV517" s="336"/>
      <c r="PWW517" s="336"/>
      <c r="PWX517" s="336"/>
      <c r="PWY517" s="336"/>
      <c r="PWZ517" s="336"/>
      <c r="PXA517" s="336"/>
      <c r="PXB517" s="336"/>
      <c r="PXC517" s="336"/>
      <c r="PXD517" s="336"/>
      <c r="PXE517" s="336"/>
      <c r="PXF517" s="336"/>
      <c r="PXG517" s="336"/>
      <c r="PXH517" s="336"/>
      <c r="PXI517" s="336"/>
      <c r="PXJ517" s="336"/>
      <c r="PXK517" s="336"/>
      <c r="PXL517" s="336"/>
      <c r="PXM517" s="336"/>
      <c r="PXN517" s="336"/>
      <c r="PXO517" s="336"/>
      <c r="PXP517" s="336"/>
      <c r="PXQ517" s="336"/>
      <c r="PXR517" s="336"/>
      <c r="PXS517" s="336"/>
      <c r="PXT517" s="336"/>
      <c r="PXU517" s="336"/>
      <c r="PXV517" s="336"/>
      <c r="PXW517" s="336"/>
      <c r="PXX517" s="336"/>
      <c r="PXY517" s="336"/>
      <c r="PXZ517" s="336"/>
      <c r="PYA517" s="336"/>
      <c r="PYB517" s="336"/>
      <c r="PYC517" s="336"/>
      <c r="PYD517" s="336"/>
      <c r="PYE517" s="336"/>
      <c r="PYF517" s="336"/>
      <c r="PYG517" s="336"/>
      <c r="PYH517" s="336"/>
      <c r="PYI517" s="336"/>
      <c r="PYJ517" s="336"/>
      <c r="PYK517" s="336"/>
      <c r="PYL517" s="336"/>
      <c r="PYM517" s="336"/>
      <c r="PYN517" s="336"/>
      <c r="PYO517" s="336"/>
      <c r="PYP517" s="336"/>
      <c r="PYQ517" s="336"/>
      <c r="PYR517" s="336"/>
      <c r="PYS517" s="336"/>
      <c r="PYT517" s="336"/>
      <c r="PYU517" s="336"/>
      <c r="PYV517" s="336"/>
      <c r="PYW517" s="336"/>
      <c r="PYX517" s="336"/>
      <c r="PYY517" s="336"/>
      <c r="PYZ517" s="336"/>
      <c r="PZA517" s="336"/>
      <c r="PZB517" s="336"/>
      <c r="PZC517" s="336"/>
      <c r="PZD517" s="336"/>
      <c r="PZE517" s="336"/>
      <c r="PZF517" s="336"/>
      <c r="PZG517" s="336"/>
      <c r="PZH517" s="336"/>
      <c r="PZI517" s="336"/>
      <c r="PZJ517" s="336"/>
      <c r="PZK517" s="336"/>
      <c r="PZL517" s="336"/>
      <c r="PZM517" s="336"/>
      <c r="PZN517" s="336"/>
      <c r="PZO517" s="336"/>
      <c r="PZP517" s="336"/>
      <c r="PZQ517" s="336"/>
      <c r="PZR517" s="336"/>
      <c r="PZS517" s="336"/>
      <c r="PZT517" s="336"/>
      <c r="PZU517" s="336"/>
      <c r="PZV517" s="336"/>
      <c r="PZW517" s="336"/>
      <c r="PZX517" s="336"/>
      <c r="PZY517" s="336"/>
      <c r="PZZ517" s="336"/>
      <c r="QAA517" s="336"/>
      <c r="QAB517" s="336"/>
      <c r="QAC517" s="336"/>
      <c r="QAD517" s="336"/>
      <c r="QAE517" s="336"/>
      <c r="QAF517" s="336"/>
      <c r="QAG517" s="336"/>
      <c r="QAH517" s="336"/>
      <c r="QAI517" s="336"/>
      <c r="QAJ517" s="336"/>
      <c r="QAK517" s="336"/>
      <c r="QAL517" s="336"/>
      <c r="QAM517" s="336"/>
      <c r="QAN517" s="336"/>
      <c r="QAO517" s="336"/>
      <c r="QAP517" s="336"/>
      <c r="QAQ517" s="336"/>
      <c r="QAR517" s="336"/>
      <c r="QAS517" s="336"/>
      <c r="QAT517" s="336"/>
      <c r="QAU517" s="336"/>
      <c r="QAV517" s="336"/>
      <c r="QAW517" s="336"/>
      <c r="QAX517" s="336"/>
      <c r="QAY517" s="336"/>
      <c r="QAZ517" s="336"/>
      <c r="QBA517" s="336"/>
      <c r="QBB517" s="336"/>
      <c r="QBC517" s="336"/>
      <c r="QBD517" s="336"/>
      <c r="QBE517" s="336"/>
      <c r="QBF517" s="336"/>
      <c r="QBG517" s="336"/>
      <c r="QBH517" s="336"/>
      <c r="QBI517" s="336"/>
      <c r="QBJ517" s="336"/>
      <c r="QBK517" s="336"/>
      <c r="QBL517" s="336"/>
      <c r="QBM517" s="336"/>
      <c r="QBN517" s="336"/>
      <c r="QBO517" s="336"/>
      <c r="QBP517" s="336"/>
      <c r="QBQ517" s="336"/>
      <c r="QBR517" s="336"/>
      <c r="QBS517" s="336"/>
      <c r="QBT517" s="336"/>
      <c r="QBU517" s="336"/>
      <c r="QBV517" s="336"/>
      <c r="QBW517" s="336"/>
      <c r="QBX517" s="336"/>
      <c r="QBY517" s="336"/>
      <c r="QBZ517" s="336"/>
      <c r="QCA517" s="336"/>
      <c r="QCB517" s="336"/>
      <c r="QCC517" s="336"/>
      <c r="QCD517" s="336"/>
      <c r="QCE517" s="336"/>
      <c r="QCF517" s="336"/>
      <c r="QCG517" s="336"/>
      <c r="QCH517" s="336"/>
      <c r="QCI517" s="336"/>
      <c r="QCJ517" s="336"/>
      <c r="QCK517" s="336"/>
      <c r="QCL517" s="336"/>
      <c r="QCM517" s="336"/>
      <c r="QCN517" s="336"/>
      <c r="QCO517" s="336"/>
      <c r="QCP517" s="336"/>
      <c r="QCQ517" s="336"/>
      <c r="QCR517" s="336"/>
      <c r="QCS517" s="336"/>
      <c r="QCT517" s="336"/>
      <c r="QCU517" s="336"/>
      <c r="QCV517" s="336"/>
      <c r="QCW517" s="336"/>
      <c r="QCX517" s="336"/>
      <c r="QCY517" s="336"/>
      <c r="QCZ517" s="336"/>
      <c r="QDA517" s="336"/>
      <c r="QDB517" s="336"/>
      <c r="QDC517" s="336"/>
      <c r="QDD517" s="336"/>
      <c r="QDE517" s="336"/>
      <c r="QDF517" s="336"/>
      <c r="QDG517" s="336"/>
      <c r="QDH517" s="336"/>
      <c r="QDI517" s="336"/>
      <c r="QDJ517" s="336"/>
      <c r="QDK517" s="336"/>
      <c r="QDL517" s="336"/>
      <c r="QDM517" s="336"/>
      <c r="QDN517" s="336"/>
      <c r="QDO517" s="336"/>
      <c r="QDP517" s="336"/>
      <c r="QDQ517" s="336"/>
      <c r="QDR517" s="336"/>
      <c r="QDS517" s="336"/>
      <c r="QDT517" s="336"/>
      <c r="QDU517" s="336"/>
      <c r="QDV517" s="336"/>
      <c r="QDW517" s="336"/>
      <c r="QDX517" s="336"/>
      <c r="QDY517" s="336"/>
      <c r="QDZ517" s="336"/>
      <c r="QEA517" s="336"/>
      <c r="QEB517" s="336"/>
      <c r="QEC517" s="336"/>
      <c r="QED517" s="336"/>
      <c r="QEE517" s="336"/>
      <c r="QEF517" s="336"/>
      <c r="QEG517" s="336"/>
      <c r="QEH517" s="336"/>
      <c r="QEI517" s="336"/>
      <c r="QEJ517" s="336"/>
      <c r="QEK517" s="336"/>
      <c r="QEL517" s="336"/>
      <c r="QEM517" s="336"/>
      <c r="QEN517" s="336"/>
      <c r="QEO517" s="336"/>
      <c r="QEP517" s="336"/>
      <c r="QEQ517" s="336"/>
      <c r="QER517" s="336"/>
      <c r="QES517" s="336"/>
      <c r="QET517" s="336"/>
      <c r="QEU517" s="336"/>
      <c r="QEV517" s="336"/>
      <c r="QEW517" s="336"/>
      <c r="QEX517" s="336"/>
      <c r="QEY517" s="336"/>
      <c r="QEZ517" s="336"/>
      <c r="QFA517" s="336"/>
      <c r="QFB517" s="336"/>
      <c r="QFC517" s="336"/>
      <c r="QFD517" s="336"/>
      <c r="QFE517" s="336"/>
      <c r="QFF517" s="336"/>
      <c r="QFG517" s="336"/>
      <c r="QFH517" s="336"/>
      <c r="QFI517" s="336"/>
      <c r="QFJ517" s="336"/>
      <c r="QFK517" s="336"/>
      <c r="QFL517" s="336"/>
      <c r="QFM517" s="336"/>
      <c r="QFN517" s="336"/>
      <c r="QFO517" s="336"/>
      <c r="QFP517" s="336"/>
      <c r="QFQ517" s="336"/>
      <c r="QFR517" s="336"/>
      <c r="QFS517" s="336"/>
      <c r="QFT517" s="336"/>
      <c r="QFU517" s="336"/>
      <c r="QFV517" s="336"/>
      <c r="QFW517" s="336"/>
      <c r="QFX517" s="336"/>
      <c r="QFY517" s="336"/>
      <c r="QFZ517" s="336"/>
      <c r="QGA517" s="336"/>
      <c r="QGB517" s="336"/>
      <c r="QGC517" s="336"/>
      <c r="QGD517" s="336"/>
      <c r="QGE517" s="336"/>
      <c r="QGF517" s="336"/>
      <c r="QGG517" s="336"/>
      <c r="QGH517" s="336"/>
      <c r="QGI517" s="336"/>
      <c r="QGJ517" s="336"/>
      <c r="QGK517" s="336"/>
      <c r="QGL517" s="336"/>
      <c r="QGM517" s="336"/>
      <c r="QGN517" s="336"/>
      <c r="QGO517" s="336"/>
      <c r="QGP517" s="336"/>
      <c r="QGQ517" s="336"/>
      <c r="QGR517" s="336"/>
      <c r="QGS517" s="336"/>
      <c r="QGT517" s="336"/>
      <c r="QGU517" s="336"/>
      <c r="QGV517" s="336"/>
      <c r="QGW517" s="336"/>
      <c r="QGX517" s="336"/>
      <c r="QGY517" s="336"/>
      <c r="QGZ517" s="336"/>
      <c r="QHA517" s="336"/>
      <c r="QHB517" s="336"/>
      <c r="QHC517" s="336"/>
      <c r="QHD517" s="336"/>
      <c r="QHE517" s="336"/>
      <c r="QHF517" s="336"/>
      <c r="QHG517" s="336"/>
      <c r="QHH517" s="336"/>
      <c r="QHI517" s="336"/>
      <c r="QHJ517" s="336"/>
      <c r="QHK517" s="336"/>
      <c r="QHL517" s="336"/>
      <c r="QHM517" s="336"/>
      <c r="QHN517" s="336"/>
      <c r="QHO517" s="336"/>
      <c r="QHP517" s="336"/>
      <c r="QHQ517" s="336"/>
      <c r="QHR517" s="336"/>
      <c r="QHS517" s="336"/>
      <c r="QHT517" s="336"/>
      <c r="QHU517" s="336"/>
      <c r="QHV517" s="336"/>
      <c r="QHW517" s="336"/>
      <c r="QHX517" s="336"/>
      <c r="QHY517" s="336"/>
      <c r="QHZ517" s="336"/>
      <c r="QIA517" s="336"/>
      <c r="QIB517" s="336"/>
      <c r="QIC517" s="336"/>
      <c r="QID517" s="336"/>
      <c r="QIE517" s="336"/>
      <c r="QIF517" s="336"/>
      <c r="QIG517" s="336"/>
      <c r="QIH517" s="336"/>
      <c r="QII517" s="336"/>
      <c r="QIJ517" s="336"/>
      <c r="QIK517" s="336"/>
      <c r="QIL517" s="336"/>
      <c r="QIM517" s="336"/>
      <c r="QIN517" s="336"/>
      <c r="QIO517" s="336"/>
      <c r="QIP517" s="336"/>
      <c r="QIQ517" s="336"/>
      <c r="QIR517" s="336"/>
      <c r="QIS517" s="336"/>
      <c r="QIT517" s="336"/>
      <c r="QIU517" s="336"/>
      <c r="QIV517" s="336"/>
      <c r="QIW517" s="336"/>
      <c r="QIX517" s="336"/>
      <c r="QIY517" s="336"/>
      <c r="QIZ517" s="336"/>
      <c r="QJA517" s="336"/>
      <c r="QJB517" s="336"/>
      <c r="QJC517" s="336"/>
      <c r="QJD517" s="336"/>
      <c r="QJE517" s="336"/>
      <c r="QJF517" s="336"/>
      <c r="QJG517" s="336"/>
      <c r="QJH517" s="336"/>
      <c r="QJI517" s="336"/>
      <c r="QJJ517" s="336"/>
      <c r="QJK517" s="336"/>
      <c r="QJL517" s="336"/>
      <c r="QJM517" s="336"/>
      <c r="QJN517" s="336"/>
      <c r="QJO517" s="336"/>
      <c r="QJP517" s="336"/>
      <c r="QJQ517" s="336"/>
      <c r="QJR517" s="336"/>
      <c r="QJS517" s="336"/>
      <c r="QJT517" s="336"/>
      <c r="QJU517" s="336"/>
      <c r="QJV517" s="336"/>
      <c r="QJW517" s="336"/>
      <c r="QJX517" s="336"/>
      <c r="QJY517" s="336"/>
      <c r="QJZ517" s="336"/>
      <c r="QKA517" s="336"/>
      <c r="QKB517" s="336"/>
      <c r="QKC517" s="336"/>
      <c r="QKD517" s="336"/>
      <c r="QKE517" s="336"/>
      <c r="QKF517" s="336"/>
      <c r="QKG517" s="336"/>
      <c r="QKH517" s="336"/>
      <c r="QKI517" s="336"/>
      <c r="QKJ517" s="336"/>
      <c r="QKK517" s="336"/>
      <c r="QKL517" s="336"/>
      <c r="QKM517" s="336"/>
      <c r="QKN517" s="336"/>
      <c r="QKO517" s="336"/>
      <c r="QKP517" s="336"/>
      <c r="QKQ517" s="336"/>
      <c r="QKR517" s="336"/>
      <c r="QKS517" s="336"/>
      <c r="QKT517" s="336"/>
      <c r="QKU517" s="336"/>
      <c r="QKV517" s="336"/>
      <c r="QKW517" s="336"/>
      <c r="QKX517" s="336"/>
      <c r="QKY517" s="336"/>
      <c r="QKZ517" s="336"/>
      <c r="QLA517" s="336"/>
      <c r="QLB517" s="336"/>
      <c r="QLC517" s="336"/>
      <c r="QLD517" s="336"/>
      <c r="QLE517" s="336"/>
      <c r="QLF517" s="336"/>
      <c r="QLG517" s="336"/>
      <c r="QLH517" s="336"/>
      <c r="QLI517" s="336"/>
      <c r="QLJ517" s="336"/>
      <c r="QLK517" s="336"/>
      <c r="QLL517" s="336"/>
      <c r="QLM517" s="336"/>
      <c r="QLN517" s="336"/>
      <c r="QLO517" s="336"/>
      <c r="QLP517" s="336"/>
      <c r="QLQ517" s="336"/>
      <c r="QLR517" s="336"/>
      <c r="QLS517" s="336"/>
      <c r="QLT517" s="336"/>
      <c r="QLU517" s="336"/>
      <c r="QLV517" s="336"/>
      <c r="QLW517" s="336"/>
      <c r="QLX517" s="336"/>
      <c r="QLY517" s="336"/>
      <c r="QLZ517" s="336"/>
      <c r="QMA517" s="336"/>
      <c r="QMB517" s="336"/>
      <c r="QMC517" s="336"/>
      <c r="QMD517" s="336"/>
      <c r="QME517" s="336"/>
      <c r="QMF517" s="336"/>
      <c r="QMG517" s="336"/>
      <c r="QMH517" s="336"/>
      <c r="QMI517" s="336"/>
      <c r="QMJ517" s="336"/>
      <c r="QMK517" s="336"/>
      <c r="QML517" s="336"/>
      <c r="QMM517" s="336"/>
      <c r="QMN517" s="336"/>
      <c r="QMO517" s="336"/>
      <c r="QMP517" s="336"/>
      <c r="QMQ517" s="336"/>
      <c r="QMR517" s="336"/>
      <c r="QMS517" s="336"/>
      <c r="QMT517" s="336"/>
      <c r="QMU517" s="336"/>
      <c r="QMV517" s="336"/>
      <c r="QMW517" s="336"/>
      <c r="QMX517" s="336"/>
      <c r="QMY517" s="336"/>
      <c r="QMZ517" s="336"/>
      <c r="QNA517" s="336"/>
      <c r="QNB517" s="336"/>
      <c r="QNC517" s="336"/>
      <c r="QND517" s="336"/>
      <c r="QNE517" s="336"/>
      <c r="QNF517" s="336"/>
      <c r="QNG517" s="336"/>
      <c r="QNH517" s="336"/>
      <c r="QNI517" s="336"/>
      <c r="QNJ517" s="336"/>
      <c r="QNK517" s="336"/>
      <c r="QNL517" s="336"/>
      <c r="QNM517" s="336"/>
      <c r="QNN517" s="336"/>
      <c r="QNO517" s="336"/>
      <c r="QNP517" s="336"/>
      <c r="QNQ517" s="336"/>
      <c r="QNR517" s="336"/>
      <c r="QNS517" s="336"/>
      <c r="QNT517" s="336"/>
      <c r="QNU517" s="336"/>
      <c r="QNV517" s="336"/>
      <c r="QNW517" s="336"/>
      <c r="QNX517" s="336"/>
      <c r="QNY517" s="336"/>
      <c r="QNZ517" s="336"/>
      <c r="QOA517" s="336"/>
      <c r="QOB517" s="336"/>
      <c r="QOC517" s="336"/>
      <c r="QOD517" s="336"/>
      <c r="QOE517" s="336"/>
      <c r="QOF517" s="336"/>
      <c r="QOG517" s="336"/>
      <c r="QOH517" s="336"/>
      <c r="QOI517" s="336"/>
      <c r="QOJ517" s="336"/>
      <c r="QOK517" s="336"/>
      <c r="QOL517" s="336"/>
      <c r="QOM517" s="336"/>
      <c r="QON517" s="336"/>
      <c r="QOO517" s="336"/>
      <c r="QOP517" s="336"/>
      <c r="QOQ517" s="336"/>
      <c r="QOR517" s="336"/>
      <c r="QOS517" s="336"/>
      <c r="QOT517" s="336"/>
      <c r="QOU517" s="336"/>
      <c r="QOV517" s="336"/>
      <c r="QOW517" s="336"/>
      <c r="QOX517" s="336"/>
      <c r="QOY517" s="336"/>
      <c r="QOZ517" s="336"/>
      <c r="QPA517" s="336"/>
      <c r="QPB517" s="336"/>
      <c r="QPC517" s="336"/>
      <c r="QPD517" s="336"/>
      <c r="QPE517" s="336"/>
      <c r="QPF517" s="336"/>
      <c r="QPG517" s="336"/>
      <c r="QPH517" s="336"/>
      <c r="QPI517" s="336"/>
      <c r="QPJ517" s="336"/>
      <c r="QPK517" s="336"/>
      <c r="QPL517" s="336"/>
      <c r="QPM517" s="336"/>
      <c r="QPN517" s="336"/>
      <c r="QPO517" s="336"/>
      <c r="QPP517" s="336"/>
      <c r="QPQ517" s="336"/>
      <c r="QPR517" s="336"/>
      <c r="QPS517" s="336"/>
      <c r="QPT517" s="336"/>
      <c r="QPU517" s="336"/>
      <c r="QPV517" s="336"/>
      <c r="QPW517" s="336"/>
      <c r="QPX517" s="336"/>
      <c r="QPY517" s="336"/>
      <c r="QPZ517" s="336"/>
      <c r="QQA517" s="336"/>
      <c r="QQB517" s="336"/>
      <c r="QQC517" s="336"/>
      <c r="QQD517" s="336"/>
      <c r="QQE517" s="336"/>
      <c r="QQF517" s="336"/>
      <c r="QQG517" s="336"/>
      <c r="QQH517" s="336"/>
      <c r="QQI517" s="336"/>
      <c r="QQJ517" s="336"/>
      <c r="QQK517" s="336"/>
      <c r="QQL517" s="336"/>
      <c r="QQM517" s="336"/>
      <c r="QQN517" s="336"/>
      <c r="QQO517" s="336"/>
      <c r="QQP517" s="336"/>
      <c r="QQQ517" s="336"/>
      <c r="QQR517" s="336"/>
      <c r="QQS517" s="336"/>
      <c r="QQT517" s="336"/>
      <c r="QQU517" s="336"/>
      <c r="QQV517" s="336"/>
      <c r="QQW517" s="336"/>
      <c r="QQX517" s="336"/>
      <c r="QQY517" s="336"/>
      <c r="QQZ517" s="336"/>
      <c r="QRA517" s="336"/>
      <c r="QRB517" s="336"/>
      <c r="QRC517" s="336"/>
      <c r="QRD517" s="336"/>
      <c r="QRE517" s="336"/>
      <c r="QRF517" s="336"/>
      <c r="QRG517" s="336"/>
      <c r="QRH517" s="336"/>
      <c r="QRI517" s="336"/>
      <c r="QRJ517" s="336"/>
      <c r="QRK517" s="336"/>
      <c r="QRL517" s="336"/>
      <c r="QRM517" s="336"/>
      <c r="QRN517" s="336"/>
      <c r="QRO517" s="336"/>
      <c r="QRP517" s="336"/>
      <c r="QRQ517" s="336"/>
      <c r="QRR517" s="336"/>
      <c r="QRS517" s="336"/>
      <c r="QRT517" s="336"/>
      <c r="QRU517" s="336"/>
      <c r="QRV517" s="336"/>
      <c r="QRW517" s="336"/>
      <c r="QRX517" s="336"/>
      <c r="QRY517" s="336"/>
      <c r="QRZ517" s="336"/>
      <c r="QSA517" s="336"/>
      <c r="QSB517" s="336"/>
      <c r="QSC517" s="336"/>
      <c r="QSD517" s="336"/>
      <c r="QSE517" s="336"/>
      <c r="QSF517" s="336"/>
      <c r="QSG517" s="336"/>
      <c r="QSH517" s="336"/>
      <c r="QSI517" s="336"/>
      <c r="QSJ517" s="336"/>
      <c r="QSK517" s="336"/>
      <c r="QSL517" s="336"/>
      <c r="QSM517" s="336"/>
      <c r="QSN517" s="336"/>
      <c r="QSO517" s="336"/>
      <c r="QSP517" s="336"/>
      <c r="QSQ517" s="336"/>
      <c r="QSR517" s="336"/>
      <c r="QSS517" s="336"/>
      <c r="QST517" s="336"/>
      <c r="QSU517" s="336"/>
      <c r="QSV517" s="336"/>
      <c r="QSW517" s="336"/>
      <c r="QSX517" s="336"/>
      <c r="QSY517" s="336"/>
      <c r="QSZ517" s="336"/>
      <c r="QTA517" s="336"/>
      <c r="QTB517" s="336"/>
      <c r="QTC517" s="336"/>
      <c r="QTD517" s="336"/>
      <c r="QTE517" s="336"/>
      <c r="QTF517" s="336"/>
      <c r="QTG517" s="336"/>
      <c r="QTH517" s="336"/>
      <c r="QTI517" s="336"/>
      <c r="QTJ517" s="336"/>
      <c r="QTK517" s="336"/>
      <c r="QTL517" s="336"/>
      <c r="QTM517" s="336"/>
      <c r="QTN517" s="336"/>
      <c r="QTO517" s="336"/>
      <c r="QTP517" s="336"/>
      <c r="QTQ517" s="336"/>
      <c r="QTR517" s="336"/>
      <c r="QTS517" s="336"/>
      <c r="QTT517" s="336"/>
      <c r="QTU517" s="336"/>
      <c r="QTV517" s="336"/>
      <c r="QTW517" s="336"/>
      <c r="QTX517" s="336"/>
      <c r="QTY517" s="336"/>
      <c r="QTZ517" s="336"/>
      <c r="QUA517" s="336"/>
      <c r="QUB517" s="336"/>
      <c r="QUC517" s="336"/>
      <c r="QUD517" s="336"/>
      <c r="QUE517" s="336"/>
      <c r="QUF517" s="336"/>
      <c r="QUG517" s="336"/>
      <c r="QUH517" s="336"/>
      <c r="QUI517" s="336"/>
      <c r="QUJ517" s="336"/>
      <c r="QUK517" s="336"/>
      <c r="QUL517" s="336"/>
      <c r="QUM517" s="336"/>
      <c r="QUN517" s="336"/>
      <c r="QUO517" s="336"/>
      <c r="QUP517" s="336"/>
      <c r="QUQ517" s="336"/>
      <c r="QUR517" s="336"/>
      <c r="QUS517" s="336"/>
      <c r="QUT517" s="336"/>
      <c r="QUU517" s="336"/>
      <c r="QUV517" s="336"/>
      <c r="QUW517" s="336"/>
      <c r="QUX517" s="336"/>
      <c r="QUY517" s="336"/>
      <c r="QUZ517" s="336"/>
      <c r="QVA517" s="336"/>
      <c r="QVB517" s="336"/>
      <c r="QVC517" s="336"/>
      <c r="QVD517" s="336"/>
      <c r="QVE517" s="336"/>
      <c r="QVF517" s="336"/>
      <c r="QVG517" s="336"/>
      <c r="QVH517" s="336"/>
      <c r="QVI517" s="336"/>
      <c r="QVJ517" s="336"/>
      <c r="QVK517" s="336"/>
      <c r="QVL517" s="336"/>
      <c r="QVM517" s="336"/>
      <c r="QVN517" s="336"/>
      <c r="QVO517" s="336"/>
      <c r="QVP517" s="336"/>
      <c r="QVQ517" s="336"/>
      <c r="QVR517" s="336"/>
      <c r="QVS517" s="336"/>
      <c r="QVT517" s="336"/>
      <c r="QVU517" s="336"/>
      <c r="QVV517" s="336"/>
      <c r="QVW517" s="336"/>
      <c r="QVX517" s="336"/>
      <c r="QVY517" s="336"/>
      <c r="QVZ517" s="336"/>
      <c r="QWA517" s="336"/>
      <c r="QWB517" s="336"/>
      <c r="QWC517" s="336"/>
      <c r="QWD517" s="336"/>
      <c r="QWE517" s="336"/>
      <c r="QWF517" s="336"/>
      <c r="QWG517" s="336"/>
      <c r="QWH517" s="336"/>
      <c r="QWI517" s="336"/>
      <c r="QWJ517" s="336"/>
      <c r="QWK517" s="336"/>
      <c r="QWL517" s="336"/>
      <c r="QWM517" s="336"/>
      <c r="QWN517" s="336"/>
      <c r="QWO517" s="336"/>
      <c r="QWP517" s="336"/>
      <c r="QWQ517" s="336"/>
      <c r="QWR517" s="336"/>
      <c r="QWS517" s="336"/>
      <c r="QWT517" s="336"/>
      <c r="QWU517" s="336"/>
      <c r="QWV517" s="336"/>
      <c r="QWW517" s="336"/>
      <c r="QWX517" s="336"/>
      <c r="QWY517" s="336"/>
      <c r="QWZ517" s="336"/>
      <c r="QXA517" s="336"/>
      <c r="QXB517" s="336"/>
      <c r="QXC517" s="336"/>
      <c r="QXD517" s="336"/>
      <c r="QXE517" s="336"/>
      <c r="QXF517" s="336"/>
      <c r="QXG517" s="336"/>
      <c r="QXH517" s="336"/>
      <c r="QXI517" s="336"/>
      <c r="QXJ517" s="336"/>
      <c r="QXK517" s="336"/>
      <c r="QXL517" s="336"/>
      <c r="QXM517" s="336"/>
      <c r="QXN517" s="336"/>
      <c r="QXO517" s="336"/>
      <c r="QXP517" s="336"/>
      <c r="QXQ517" s="336"/>
      <c r="QXR517" s="336"/>
      <c r="QXS517" s="336"/>
      <c r="QXT517" s="336"/>
      <c r="QXU517" s="336"/>
      <c r="QXV517" s="336"/>
      <c r="QXW517" s="336"/>
      <c r="QXX517" s="336"/>
      <c r="QXY517" s="336"/>
      <c r="QXZ517" s="336"/>
      <c r="QYA517" s="336"/>
      <c r="QYB517" s="336"/>
      <c r="QYC517" s="336"/>
      <c r="QYD517" s="336"/>
      <c r="QYE517" s="336"/>
      <c r="QYF517" s="336"/>
      <c r="QYG517" s="336"/>
      <c r="QYH517" s="336"/>
      <c r="QYI517" s="336"/>
      <c r="QYJ517" s="336"/>
      <c r="QYK517" s="336"/>
      <c r="QYL517" s="336"/>
      <c r="QYM517" s="336"/>
      <c r="QYN517" s="336"/>
      <c r="QYO517" s="336"/>
      <c r="QYP517" s="336"/>
      <c r="QYQ517" s="336"/>
      <c r="QYR517" s="336"/>
      <c r="QYS517" s="336"/>
      <c r="QYT517" s="336"/>
      <c r="QYU517" s="336"/>
      <c r="QYV517" s="336"/>
      <c r="QYW517" s="336"/>
      <c r="QYX517" s="336"/>
      <c r="QYY517" s="336"/>
      <c r="QYZ517" s="336"/>
      <c r="QZA517" s="336"/>
      <c r="QZB517" s="336"/>
      <c r="QZC517" s="336"/>
      <c r="QZD517" s="336"/>
      <c r="QZE517" s="336"/>
      <c r="QZF517" s="336"/>
      <c r="QZG517" s="336"/>
      <c r="QZH517" s="336"/>
      <c r="QZI517" s="336"/>
      <c r="QZJ517" s="336"/>
      <c r="QZK517" s="336"/>
      <c r="QZL517" s="336"/>
      <c r="QZM517" s="336"/>
      <c r="QZN517" s="336"/>
      <c r="QZO517" s="336"/>
      <c r="QZP517" s="336"/>
      <c r="QZQ517" s="336"/>
      <c r="QZR517" s="336"/>
      <c r="QZS517" s="336"/>
      <c r="QZT517" s="336"/>
      <c r="QZU517" s="336"/>
      <c r="QZV517" s="336"/>
      <c r="QZW517" s="336"/>
      <c r="QZX517" s="336"/>
      <c r="QZY517" s="336"/>
      <c r="QZZ517" s="336"/>
      <c r="RAA517" s="336"/>
      <c r="RAB517" s="336"/>
      <c r="RAC517" s="336"/>
      <c r="RAD517" s="336"/>
      <c r="RAE517" s="336"/>
      <c r="RAF517" s="336"/>
      <c r="RAG517" s="336"/>
      <c r="RAH517" s="336"/>
      <c r="RAI517" s="336"/>
      <c r="RAJ517" s="336"/>
      <c r="RAK517" s="336"/>
      <c r="RAL517" s="336"/>
      <c r="RAM517" s="336"/>
      <c r="RAN517" s="336"/>
      <c r="RAO517" s="336"/>
      <c r="RAP517" s="336"/>
      <c r="RAQ517" s="336"/>
      <c r="RAR517" s="336"/>
      <c r="RAS517" s="336"/>
      <c r="RAT517" s="336"/>
      <c r="RAU517" s="336"/>
      <c r="RAV517" s="336"/>
      <c r="RAW517" s="336"/>
      <c r="RAX517" s="336"/>
      <c r="RAY517" s="336"/>
      <c r="RAZ517" s="336"/>
      <c r="RBA517" s="336"/>
      <c r="RBB517" s="336"/>
      <c r="RBC517" s="336"/>
      <c r="RBD517" s="336"/>
      <c r="RBE517" s="336"/>
      <c r="RBF517" s="336"/>
      <c r="RBG517" s="336"/>
      <c r="RBH517" s="336"/>
      <c r="RBI517" s="336"/>
      <c r="RBJ517" s="336"/>
      <c r="RBK517" s="336"/>
      <c r="RBL517" s="336"/>
      <c r="RBM517" s="336"/>
      <c r="RBN517" s="336"/>
      <c r="RBO517" s="336"/>
      <c r="RBP517" s="336"/>
      <c r="RBQ517" s="336"/>
      <c r="RBR517" s="336"/>
      <c r="RBS517" s="336"/>
      <c r="RBT517" s="336"/>
      <c r="RBU517" s="336"/>
      <c r="RBV517" s="336"/>
      <c r="RBW517" s="336"/>
      <c r="RBX517" s="336"/>
      <c r="RBY517" s="336"/>
      <c r="RBZ517" s="336"/>
      <c r="RCA517" s="336"/>
      <c r="RCB517" s="336"/>
      <c r="RCC517" s="336"/>
      <c r="RCD517" s="336"/>
      <c r="RCE517" s="336"/>
      <c r="RCF517" s="336"/>
      <c r="RCG517" s="336"/>
      <c r="RCH517" s="336"/>
      <c r="RCI517" s="336"/>
      <c r="RCJ517" s="336"/>
      <c r="RCK517" s="336"/>
      <c r="RCL517" s="336"/>
      <c r="RCM517" s="336"/>
      <c r="RCN517" s="336"/>
      <c r="RCO517" s="336"/>
      <c r="RCP517" s="336"/>
      <c r="RCQ517" s="336"/>
      <c r="RCR517" s="336"/>
      <c r="RCS517" s="336"/>
      <c r="RCT517" s="336"/>
      <c r="RCU517" s="336"/>
      <c r="RCV517" s="336"/>
      <c r="RCW517" s="336"/>
      <c r="RCX517" s="336"/>
      <c r="RCY517" s="336"/>
      <c r="RCZ517" s="336"/>
      <c r="RDA517" s="336"/>
      <c r="RDB517" s="336"/>
      <c r="RDC517" s="336"/>
      <c r="RDD517" s="336"/>
      <c r="RDE517" s="336"/>
      <c r="RDF517" s="336"/>
      <c r="RDG517" s="336"/>
      <c r="RDH517" s="336"/>
      <c r="RDI517" s="336"/>
      <c r="RDJ517" s="336"/>
      <c r="RDK517" s="336"/>
      <c r="RDL517" s="336"/>
      <c r="RDM517" s="336"/>
      <c r="RDN517" s="336"/>
      <c r="RDO517" s="336"/>
      <c r="RDP517" s="336"/>
      <c r="RDQ517" s="336"/>
      <c r="RDR517" s="336"/>
      <c r="RDS517" s="336"/>
      <c r="RDT517" s="336"/>
      <c r="RDU517" s="336"/>
      <c r="RDV517" s="336"/>
      <c r="RDW517" s="336"/>
      <c r="RDX517" s="336"/>
      <c r="RDY517" s="336"/>
      <c r="RDZ517" s="336"/>
      <c r="REA517" s="336"/>
      <c r="REB517" s="336"/>
      <c r="REC517" s="336"/>
      <c r="RED517" s="336"/>
      <c r="REE517" s="336"/>
      <c r="REF517" s="336"/>
      <c r="REG517" s="336"/>
      <c r="REH517" s="336"/>
      <c r="REI517" s="336"/>
      <c r="REJ517" s="336"/>
      <c r="REK517" s="336"/>
      <c r="REL517" s="336"/>
      <c r="REM517" s="336"/>
      <c r="REN517" s="336"/>
      <c r="REO517" s="336"/>
      <c r="REP517" s="336"/>
      <c r="REQ517" s="336"/>
      <c r="RER517" s="336"/>
      <c r="RES517" s="336"/>
      <c r="RET517" s="336"/>
      <c r="REU517" s="336"/>
      <c r="REV517" s="336"/>
      <c r="REW517" s="336"/>
      <c r="REX517" s="336"/>
      <c r="REY517" s="336"/>
      <c r="REZ517" s="336"/>
      <c r="RFA517" s="336"/>
      <c r="RFB517" s="336"/>
      <c r="RFC517" s="336"/>
      <c r="RFD517" s="336"/>
      <c r="RFE517" s="336"/>
      <c r="RFF517" s="336"/>
      <c r="RFG517" s="336"/>
      <c r="RFH517" s="336"/>
      <c r="RFI517" s="336"/>
      <c r="RFJ517" s="336"/>
      <c r="RFK517" s="336"/>
      <c r="RFL517" s="336"/>
      <c r="RFM517" s="336"/>
      <c r="RFN517" s="336"/>
      <c r="RFO517" s="336"/>
      <c r="RFP517" s="336"/>
      <c r="RFQ517" s="336"/>
      <c r="RFR517" s="336"/>
      <c r="RFS517" s="336"/>
      <c r="RFT517" s="336"/>
      <c r="RFU517" s="336"/>
      <c r="RFV517" s="336"/>
      <c r="RFW517" s="336"/>
      <c r="RFX517" s="336"/>
      <c r="RFY517" s="336"/>
      <c r="RFZ517" s="336"/>
      <c r="RGA517" s="336"/>
      <c r="RGB517" s="336"/>
      <c r="RGC517" s="336"/>
      <c r="RGD517" s="336"/>
      <c r="RGE517" s="336"/>
      <c r="RGF517" s="336"/>
      <c r="RGG517" s="336"/>
      <c r="RGH517" s="336"/>
      <c r="RGI517" s="336"/>
      <c r="RGJ517" s="336"/>
      <c r="RGK517" s="336"/>
      <c r="RGL517" s="336"/>
      <c r="RGM517" s="336"/>
      <c r="RGN517" s="336"/>
      <c r="RGO517" s="336"/>
      <c r="RGP517" s="336"/>
      <c r="RGQ517" s="336"/>
      <c r="RGR517" s="336"/>
      <c r="RGS517" s="336"/>
      <c r="RGT517" s="336"/>
      <c r="RGU517" s="336"/>
      <c r="RGV517" s="336"/>
      <c r="RGW517" s="336"/>
      <c r="RGX517" s="336"/>
      <c r="RGY517" s="336"/>
      <c r="RGZ517" s="336"/>
      <c r="RHA517" s="336"/>
      <c r="RHB517" s="336"/>
      <c r="RHC517" s="336"/>
      <c r="RHD517" s="336"/>
      <c r="RHE517" s="336"/>
      <c r="RHF517" s="336"/>
      <c r="RHG517" s="336"/>
      <c r="RHH517" s="336"/>
      <c r="RHI517" s="336"/>
      <c r="RHJ517" s="336"/>
      <c r="RHK517" s="336"/>
      <c r="RHL517" s="336"/>
      <c r="RHM517" s="336"/>
      <c r="RHN517" s="336"/>
      <c r="RHO517" s="336"/>
      <c r="RHP517" s="336"/>
      <c r="RHQ517" s="336"/>
      <c r="RHR517" s="336"/>
      <c r="RHS517" s="336"/>
      <c r="RHT517" s="336"/>
      <c r="RHU517" s="336"/>
      <c r="RHV517" s="336"/>
      <c r="RHW517" s="336"/>
      <c r="RHX517" s="336"/>
      <c r="RHY517" s="336"/>
      <c r="RHZ517" s="336"/>
      <c r="RIA517" s="336"/>
      <c r="RIB517" s="336"/>
      <c r="RIC517" s="336"/>
      <c r="RID517" s="336"/>
      <c r="RIE517" s="336"/>
      <c r="RIF517" s="336"/>
      <c r="RIG517" s="336"/>
      <c r="RIH517" s="336"/>
      <c r="RII517" s="336"/>
      <c r="RIJ517" s="336"/>
      <c r="RIK517" s="336"/>
      <c r="RIL517" s="336"/>
      <c r="RIM517" s="336"/>
      <c r="RIN517" s="336"/>
      <c r="RIO517" s="336"/>
      <c r="RIP517" s="336"/>
      <c r="RIQ517" s="336"/>
      <c r="RIR517" s="336"/>
      <c r="RIS517" s="336"/>
      <c r="RIT517" s="336"/>
      <c r="RIU517" s="336"/>
      <c r="RIV517" s="336"/>
      <c r="RIW517" s="336"/>
      <c r="RIX517" s="336"/>
      <c r="RIY517" s="336"/>
      <c r="RIZ517" s="336"/>
      <c r="RJA517" s="336"/>
      <c r="RJB517" s="336"/>
      <c r="RJC517" s="336"/>
      <c r="RJD517" s="336"/>
      <c r="RJE517" s="336"/>
      <c r="RJF517" s="336"/>
      <c r="RJG517" s="336"/>
      <c r="RJH517" s="336"/>
      <c r="RJI517" s="336"/>
      <c r="RJJ517" s="336"/>
      <c r="RJK517" s="336"/>
      <c r="RJL517" s="336"/>
      <c r="RJM517" s="336"/>
      <c r="RJN517" s="336"/>
      <c r="RJO517" s="336"/>
      <c r="RJP517" s="336"/>
      <c r="RJQ517" s="336"/>
      <c r="RJR517" s="336"/>
      <c r="RJS517" s="336"/>
      <c r="RJT517" s="336"/>
      <c r="RJU517" s="336"/>
      <c r="RJV517" s="336"/>
      <c r="RJW517" s="336"/>
      <c r="RJX517" s="336"/>
      <c r="RJY517" s="336"/>
      <c r="RJZ517" s="336"/>
      <c r="RKA517" s="336"/>
      <c r="RKB517" s="336"/>
      <c r="RKC517" s="336"/>
      <c r="RKD517" s="336"/>
      <c r="RKE517" s="336"/>
      <c r="RKF517" s="336"/>
      <c r="RKG517" s="336"/>
      <c r="RKH517" s="336"/>
      <c r="RKI517" s="336"/>
      <c r="RKJ517" s="336"/>
      <c r="RKK517" s="336"/>
      <c r="RKL517" s="336"/>
      <c r="RKM517" s="336"/>
      <c r="RKN517" s="336"/>
      <c r="RKO517" s="336"/>
      <c r="RKP517" s="336"/>
      <c r="RKQ517" s="336"/>
      <c r="RKR517" s="336"/>
      <c r="RKS517" s="336"/>
      <c r="RKT517" s="336"/>
      <c r="RKU517" s="336"/>
      <c r="RKV517" s="336"/>
      <c r="RKW517" s="336"/>
      <c r="RKX517" s="336"/>
      <c r="RKY517" s="336"/>
      <c r="RKZ517" s="336"/>
      <c r="RLA517" s="336"/>
      <c r="RLB517" s="336"/>
      <c r="RLC517" s="336"/>
      <c r="RLD517" s="336"/>
      <c r="RLE517" s="336"/>
      <c r="RLF517" s="336"/>
      <c r="RLG517" s="336"/>
      <c r="RLH517" s="336"/>
      <c r="RLI517" s="336"/>
      <c r="RLJ517" s="336"/>
      <c r="RLK517" s="336"/>
      <c r="RLL517" s="336"/>
      <c r="RLM517" s="336"/>
      <c r="RLN517" s="336"/>
      <c r="RLO517" s="336"/>
      <c r="RLP517" s="336"/>
      <c r="RLQ517" s="336"/>
      <c r="RLR517" s="336"/>
      <c r="RLS517" s="336"/>
      <c r="RLT517" s="336"/>
      <c r="RLU517" s="336"/>
      <c r="RLV517" s="336"/>
      <c r="RLW517" s="336"/>
      <c r="RLX517" s="336"/>
      <c r="RLY517" s="336"/>
      <c r="RLZ517" s="336"/>
      <c r="RMA517" s="336"/>
      <c r="RMB517" s="336"/>
      <c r="RMC517" s="336"/>
      <c r="RMD517" s="336"/>
      <c r="RME517" s="336"/>
      <c r="RMF517" s="336"/>
      <c r="RMG517" s="336"/>
      <c r="RMH517" s="336"/>
      <c r="RMI517" s="336"/>
      <c r="RMJ517" s="336"/>
      <c r="RMK517" s="336"/>
      <c r="RML517" s="336"/>
      <c r="RMM517" s="336"/>
      <c r="RMN517" s="336"/>
      <c r="RMO517" s="336"/>
      <c r="RMP517" s="336"/>
      <c r="RMQ517" s="336"/>
      <c r="RMR517" s="336"/>
      <c r="RMS517" s="336"/>
      <c r="RMT517" s="336"/>
      <c r="RMU517" s="336"/>
      <c r="RMV517" s="336"/>
      <c r="RMW517" s="336"/>
      <c r="RMX517" s="336"/>
      <c r="RMY517" s="336"/>
      <c r="RMZ517" s="336"/>
      <c r="RNA517" s="336"/>
      <c r="RNB517" s="336"/>
      <c r="RNC517" s="336"/>
      <c r="RND517" s="336"/>
      <c r="RNE517" s="336"/>
      <c r="RNF517" s="336"/>
      <c r="RNG517" s="336"/>
      <c r="RNH517" s="336"/>
      <c r="RNI517" s="336"/>
      <c r="RNJ517" s="336"/>
      <c r="RNK517" s="336"/>
      <c r="RNL517" s="336"/>
      <c r="RNM517" s="336"/>
      <c r="RNN517" s="336"/>
      <c r="RNO517" s="336"/>
      <c r="RNP517" s="336"/>
      <c r="RNQ517" s="336"/>
      <c r="RNR517" s="336"/>
      <c r="RNS517" s="336"/>
      <c r="RNT517" s="336"/>
      <c r="RNU517" s="336"/>
      <c r="RNV517" s="336"/>
      <c r="RNW517" s="336"/>
      <c r="RNX517" s="336"/>
      <c r="RNY517" s="336"/>
      <c r="RNZ517" s="336"/>
      <c r="ROA517" s="336"/>
      <c r="ROB517" s="336"/>
      <c r="ROC517" s="336"/>
      <c r="ROD517" s="336"/>
      <c r="ROE517" s="336"/>
      <c r="ROF517" s="336"/>
      <c r="ROG517" s="336"/>
      <c r="ROH517" s="336"/>
      <c r="ROI517" s="336"/>
      <c r="ROJ517" s="336"/>
      <c r="ROK517" s="336"/>
      <c r="ROL517" s="336"/>
      <c r="ROM517" s="336"/>
      <c r="RON517" s="336"/>
      <c r="ROO517" s="336"/>
      <c r="ROP517" s="336"/>
      <c r="ROQ517" s="336"/>
      <c r="ROR517" s="336"/>
      <c r="ROS517" s="336"/>
      <c r="ROT517" s="336"/>
      <c r="ROU517" s="336"/>
      <c r="ROV517" s="336"/>
      <c r="ROW517" s="336"/>
      <c r="ROX517" s="336"/>
      <c r="ROY517" s="336"/>
      <c r="ROZ517" s="336"/>
      <c r="RPA517" s="336"/>
      <c r="RPB517" s="336"/>
      <c r="RPC517" s="336"/>
      <c r="RPD517" s="336"/>
      <c r="RPE517" s="336"/>
      <c r="RPF517" s="336"/>
      <c r="RPG517" s="336"/>
      <c r="RPH517" s="336"/>
      <c r="RPI517" s="336"/>
      <c r="RPJ517" s="336"/>
      <c r="RPK517" s="336"/>
      <c r="RPL517" s="336"/>
      <c r="RPM517" s="336"/>
      <c r="RPN517" s="336"/>
      <c r="RPO517" s="336"/>
      <c r="RPP517" s="336"/>
      <c r="RPQ517" s="336"/>
      <c r="RPR517" s="336"/>
      <c r="RPS517" s="336"/>
      <c r="RPT517" s="336"/>
      <c r="RPU517" s="336"/>
      <c r="RPV517" s="336"/>
      <c r="RPW517" s="336"/>
      <c r="RPX517" s="336"/>
      <c r="RPY517" s="336"/>
      <c r="RPZ517" s="336"/>
      <c r="RQA517" s="336"/>
      <c r="RQB517" s="336"/>
      <c r="RQC517" s="336"/>
      <c r="RQD517" s="336"/>
      <c r="RQE517" s="336"/>
      <c r="RQF517" s="336"/>
      <c r="RQG517" s="336"/>
      <c r="RQH517" s="336"/>
      <c r="RQI517" s="336"/>
      <c r="RQJ517" s="336"/>
      <c r="RQK517" s="336"/>
      <c r="RQL517" s="336"/>
      <c r="RQM517" s="336"/>
      <c r="RQN517" s="336"/>
      <c r="RQO517" s="336"/>
      <c r="RQP517" s="336"/>
      <c r="RQQ517" s="336"/>
      <c r="RQR517" s="336"/>
      <c r="RQS517" s="336"/>
      <c r="RQT517" s="336"/>
      <c r="RQU517" s="336"/>
      <c r="RQV517" s="336"/>
      <c r="RQW517" s="336"/>
      <c r="RQX517" s="336"/>
      <c r="RQY517" s="336"/>
      <c r="RQZ517" s="336"/>
      <c r="RRA517" s="336"/>
      <c r="RRB517" s="336"/>
      <c r="RRC517" s="336"/>
      <c r="RRD517" s="336"/>
      <c r="RRE517" s="336"/>
      <c r="RRF517" s="336"/>
      <c r="RRG517" s="336"/>
      <c r="RRH517" s="336"/>
      <c r="RRI517" s="336"/>
      <c r="RRJ517" s="336"/>
      <c r="RRK517" s="336"/>
      <c r="RRL517" s="336"/>
      <c r="RRM517" s="336"/>
      <c r="RRN517" s="336"/>
      <c r="RRO517" s="336"/>
      <c r="RRP517" s="336"/>
      <c r="RRQ517" s="336"/>
      <c r="RRR517" s="336"/>
      <c r="RRS517" s="336"/>
      <c r="RRT517" s="336"/>
      <c r="RRU517" s="336"/>
      <c r="RRV517" s="336"/>
      <c r="RRW517" s="336"/>
      <c r="RRX517" s="336"/>
      <c r="RRY517" s="336"/>
      <c r="RRZ517" s="336"/>
      <c r="RSA517" s="336"/>
      <c r="RSB517" s="336"/>
      <c r="RSC517" s="336"/>
      <c r="RSD517" s="336"/>
      <c r="RSE517" s="336"/>
      <c r="RSF517" s="336"/>
      <c r="RSG517" s="336"/>
      <c r="RSH517" s="336"/>
      <c r="RSI517" s="336"/>
      <c r="RSJ517" s="336"/>
      <c r="RSK517" s="336"/>
      <c r="RSL517" s="336"/>
      <c r="RSM517" s="336"/>
      <c r="RSN517" s="336"/>
      <c r="RSO517" s="336"/>
      <c r="RSP517" s="336"/>
      <c r="RSQ517" s="336"/>
      <c r="RSR517" s="336"/>
      <c r="RSS517" s="336"/>
      <c r="RST517" s="336"/>
      <c r="RSU517" s="336"/>
      <c r="RSV517" s="336"/>
      <c r="RSW517" s="336"/>
      <c r="RSX517" s="336"/>
      <c r="RSY517" s="336"/>
      <c r="RSZ517" s="336"/>
      <c r="RTA517" s="336"/>
      <c r="RTB517" s="336"/>
      <c r="RTC517" s="336"/>
      <c r="RTD517" s="336"/>
      <c r="RTE517" s="336"/>
      <c r="RTF517" s="336"/>
      <c r="RTG517" s="336"/>
      <c r="RTH517" s="336"/>
      <c r="RTI517" s="336"/>
      <c r="RTJ517" s="336"/>
      <c r="RTK517" s="336"/>
      <c r="RTL517" s="336"/>
      <c r="RTM517" s="336"/>
      <c r="RTN517" s="336"/>
      <c r="RTO517" s="336"/>
      <c r="RTP517" s="336"/>
      <c r="RTQ517" s="336"/>
      <c r="RTR517" s="336"/>
      <c r="RTS517" s="336"/>
      <c r="RTT517" s="336"/>
      <c r="RTU517" s="336"/>
      <c r="RTV517" s="336"/>
      <c r="RTW517" s="336"/>
      <c r="RTX517" s="336"/>
      <c r="RTY517" s="336"/>
      <c r="RTZ517" s="336"/>
      <c r="RUA517" s="336"/>
      <c r="RUB517" s="336"/>
      <c r="RUC517" s="336"/>
      <c r="RUD517" s="336"/>
      <c r="RUE517" s="336"/>
      <c r="RUF517" s="336"/>
      <c r="RUG517" s="336"/>
      <c r="RUH517" s="336"/>
      <c r="RUI517" s="336"/>
      <c r="RUJ517" s="336"/>
      <c r="RUK517" s="336"/>
      <c r="RUL517" s="336"/>
      <c r="RUM517" s="336"/>
      <c r="RUN517" s="336"/>
      <c r="RUO517" s="336"/>
      <c r="RUP517" s="336"/>
      <c r="RUQ517" s="336"/>
      <c r="RUR517" s="336"/>
      <c r="RUS517" s="336"/>
      <c r="RUT517" s="336"/>
      <c r="RUU517" s="336"/>
      <c r="RUV517" s="336"/>
      <c r="RUW517" s="336"/>
      <c r="RUX517" s="336"/>
      <c r="RUY517" s="336"/>
      <c r="RUZ517" s="336"/>
      <c r="RVA517" s="336"/>
      <c r="RVB517" s="336"/>
      <c r="RVC517" s="336"/>
      <c r="RVD517" s="336"/>
      <c r="RVE517" s="336"/>
      <c r="RVF517" s="336"/>
      <c r="RVG517" s="336"/>
      <c r="RVH517" s="336"/>
      <c r="RVI517" s="336"/>
      <c r="RVJ517" s="336"/>
      <c r="RVK517" s="336"/>
      <c r="RVL517" s="336"/>
      <c r="RVM517" s="336"/>
      <c r="RVN517" s="336"/>
      <c r="RVO517" s="336"/>
      <c r="RVP517" s="336"/>
      <c r="RVQ517" s="336"/>
      <c r="RVR517" s="336"/>
      <c r="RVS517" s="336"/>
      <c r="RVT517" s="336"/>
      <c r="RVU517" s="336"/>
      <c r="RVV517" s="336"/>
      <c r="RVW517" s="336"/>
      <c r="RVX517" s="336"/>
      <c r="RVY517" s="336"/>
      <c r="RVZ517" s="336"/>
      <c r="RWA517" s="336"/>
      <c r="RWB517" s="336"/>
      <c r="RWC517" s="336"/>
      <c r="RWD517" s="336"/>
      <c r="RWE517" s="336"/>
      <c r="RWF517" s="336"/>
      <c r="RWG517" s="336"/>
      <c r="RWH517" s="336"/>
      <c r="RWI517" s="336"/>
      <c r="RWJ517" s="336"/>
      <c r="RWK517" s="336"/>
      <c r="RWL517" s="336"/>
      <c r="RWM517" s="336"/>
      <c r="RWN517" s="336"/>
      <c r="RWO517" s="336"/>
      <c r="RWP517" s="336"/>
      <c r="RWQ517" s="336"/>
      <c r="RWR517" s="336"/>
      <c r="RWS517" s="336"/>
      <c r="RWT517" s="336"/>
      <c r="RWU517" s="336"/>
      <c r="RWV517" s="336"/>
      <c r="RWW517" s="336"/>
      <c r="RWX517" s="336"/>
      <c r="RWY517" s="336"/>
      <c r="RWZ517" s="336"/>
      <c r="RXA517" s="336"/>
      <c r="RXB517" s="336"/>
      <c r="RXC517" s="336"/>
      <c r="RXD517" s="336"/>
      <c r="RXE517" s="336"/>
      <c r="RXF517" s="336"/>
      <c r="RXG517" s="336"/>
      <c r="RXH517" s="336"/>
      <c r="RXI517" s="336"/>
      <c r="RXJ517" s="336"/>
      <c r="RXK517" s="336"/>
      <c r="RXL517" s="336"/>
      <c r="RXM517" s="336"/>
      <c r="RXN517" s="336"/>
      <c r="RXO517" s="336"/>
      <c r="RXP517" s="336"/>
      <c r="RXQ517" s="336"/>
      <c r="RXR517" s="336"/>
      <c r="RXS517" s="336"/>
      <c r="RXT517" s="336"/>
      <c r="RXU517" s="336"/>
      <c r="RXV517" s="336"/>
      <c r="RXW517" s="336"/>
      <c r="RXX517" s="336"/>
      <c r="RXY517" s="336"/>
      <c r="RXZ517" s="336"/>
      <c r="RYA517" s="336"/>
      <c r="RYB517" s="336"/>
      <c r="RYC517" s="336"/>
      <c r="RYD517" s="336"/>
      <c r="RYE517" s="336"/>
      <c r="RYF517" s="336"/>
      <c r="RYG517" s="336"/>
      <c r="RYH517" s="336"/>
      <c r="RYI517" s="336"/>
      <c r="RYJ517" s="336"/>
      <c r="RYK517" s="336"/>
      <c r="RYL517" s="336"/>
      <c r="RYM517" s="336"/>
      <c r="RYN517" s="336"/>
      <c r="RYO517" s="336"/>
      <c r="RYP517" s="336"/>
      <c r="RYQ517" s="336"/>
      <c r="RYR517" s="336"/>
      <c r="RYS517" s="336"/>
      <c r="RYT517" s="336"/>
      <c r="RYU517" s="336"/>
      <c r="RYV517" s="336"/>
      <c r="RYW517" s="336"/>
      <c r="RYX517" s="336"/>
      <c r="RYY517" s="336"/>
      <c r="RYZ517" s="336"/>
      <c r="RZA517" s="336"/>
      <c r="RZB517" s="336"/>
      <c r="RZC517" s="336"/>
      <c r="RZD517" s="336"/>
      <c r="RZE517" s="336"/>
      <c r="RZF517" s="336"/>
      <c r="RZG517" s="336"/>
      <c r="RZH517" s="336"/>
      <c r="RZI517" s="336"/>
      <c r="RZJ517" s="336"/>
      <c r="RZK517" s="336"/>
      <c r="RZL517" s="336"/>
      <c r="RZM517" s="336"/>
      <c r="RZN517" s="336"/>
      <c r="RZO517" s="336"/>
      <c r="RZP517" s="336"/>
      <c r="RZQ517" s="336"/>
      <c r="RZR517" s="336"/>
      <c r="RZS517" s="336"/>
      <c r="RZT517" s="336"/>
      <c r="RZU517" s="336"/>
      <c r="RZV517" s="336"/>
      <c r="RZW517" s="336"/>
      <c r="RZX517" s="336"/>
      <c r="RZY517" s="336"/>
      <c r="RZZ517" s="336"/>
      <c r="SAA517" s="336"/>
      <c r="SAB517" s="336"/>
      <c r="SAC517" s="336"/>
      <c r="SAD517" s="336"/>
      <c r="SAE517" s="336"/>
      <c r="SAF517" s="336"/>
      <c r="SAG517" s="336"/>
      <c r="SAH517" s="336"/>
      <c r="SAI517" s="336"/>
      <c r="SAJ517" s="336"/>
      <c r="SAK517" s="336"/>
      <c r="SAL517" s="336"/>
      <c r="SAM517" s="336"/>
      <c r="SAN517" s="336"/>
      <c r="SAO517" s="336"/>
      <c r="SAP517" s="336"/>
      <c r="SAQ517" s="336"/>
      <c r="SAR517" s="336"/>
      <c r="SAS517" s="336"/>
      <c r="SAT517" s="336"/>
      <c r="SAU517" s="336"/>
      <c r="SAV517" s="336"/>
      <c r="SAW517" s="336"/>
      <c r="SAX517" s="336"/>
      <c r="SAY517" s="336"/>
      <c r="SAZ517" s="336"/>
      <c r="SBA517" s="336"/>
      <c r="SBB517" s="336"/>
      <c r="SBC517" s="336"/>
      <c r="SBD517" s="336"/>
      <c r="SBE517" s="336"/>
      <c r="SBF517" s="336"/>
      <c r="SBG517" s="336"/>
      <c r="SBH517" s="336"/>
      <c r="SBI517" s="336"/>
      <c r="SBJ517" s="336"/>
      <c r="SBK517" s="336"/>
      <c r="SBL517" s="336"/>
      <c r="SBM517" s="336"/>
      <c r="SBN517" s="336"/>
      <c r="SBO517" s="336"/>
      <c r="SBP517" s="336"/>
      <c r="SBQ517" s="336"/>
      <c r="SBR517" s="336"/>
      <c r="SBS517" s="336"/>
      <c r="SBT517" s="336"/>
      <c r="SBU517" s="336"/>
      <c r="SBV517" s="336"/>
      <c r="SBW517" s="336"/>
      <c r="SBX517" s="336"/>
      <c r="SBY517" s="336"/>
      <c r="SBZ517" s="336"/>
      <c r="SCA517" s="336"/>
      <c r="SCB517" s="336"/>
      <c r="SCC517" s="336"/>
      <c r="SCD517" s="336"/>
      <c r="SCE517" s="336"/>
      <c r="SCF517" s="336"/>
      <c r="SCG517" s="336"/>
      <c r="SCH517" s="336"/>
      <c r="SCI517" s="336"/>
      <c r="SCJ517" s="336"/>
      <c r="SCK517" s="336"/>
      <c r="SCL517" s="336"/>
      <c r="SCM517" s="336"/>
      <c r="SCN517" s="336"/>
      <c r="SCO517" s="336"/>
      <c r="SCP517" s="336"/>
      <c r="SCQ517" s="336"/>
      <c r="SCR517" s="336"/>
      <c r="SCS517" s="336"/>
      <c r="SCT517" s="336"/>
      <c r="SCU517" s="336"/>
      <c r="SCV517" s="336"/>
      <c r="SCW517" s="336"/>
      <c r="SCX517" s="336"/>
      <c r="SCY517" s="336"/>
      <c r="SCZ517" s="336"/>
      <c r="SDA517" s="336"/>
      <c r="SDB517" s="336"/>
      <c r="SDC517" s="336"/>
      <c r="SDD517" s="336"/>
      <c r="SDE517" s="336"/>
      <c r="SDF517" s="336"/>
      <c r="SDG517" s="336"/>
      <c r="SDH517" s="336"/>
      <c r="SDI517" s="336"/>
      <c r="SDJ517" s="336"/>
      <c r="SDK517" s="336"/>
      <c r="SDL517" s="336"/>
      <c r="SDM517" s="336"/>
      <c r="SDN517" s="336"/>
      <c r="SDO517" s="336"/>
      <c r="SDP517" s="336"/>
      <c r="SDQ517" s="336"/>
      <c r="SDR517" s="336"/>
      <c r="SDS517" s="336"/>
      <c r="SDT517" s="336"/>
      <c r="SDU517" s="336"/>
      <c r="SDV517" s="336"/>
      <c r="SDW517" s="336"/>
      <c r="SDX517" s="336"/>
      <c r="SDY517" s="336"/>
      <c r="SDZ517" s="336"/>
      <c r="SEA517" s="336"/>
      <c r="SEB517" s="336"/>
      <c r="SEC517" s="336"/>
      <c r="SED517" s="336"/>
      <c r="SEE517" s="336"/>
      <c r="SEF517" s="336"/>
      <c r="SEG517" s="336"/>
      <c r="SEH517" s="336"/>
      <c r="SEI517" s="336"/>
      <c r="SEJ517" s="336"/>
      <c r="SEK517" s="336"/>
      <c r="SEL517" s="336"/>
      <c r="SEM517" s="336"/>
      <c r="SEN517" s="336"/>
      <c r="SEO517" s="336"/>
      <c r="SEP517" s="336"/>
      <c r="SEQ517" s="336"/>
      <c r="SER517" s="336"/>
      <c r="SES517" s="336"/>
      <c r="SET517" s="336"/>
      <c r="SEU517" s="336"/>
      <c r="SEV517" s="336"/>
      <c r="SEW517" s="336"/>
      <c r="SEX517" s="336"/>
      <c r="SEY517" s="336"/>
      <c r="SEZ517" s="336"/>
      <c r="SFA517" s="336"/>
      <c r="SFB517" s="336"/>
      <c r="SFC517" s="336"/>
      <c r="SFD517" s="336"/>
      <c r="SFE517" s="336"/>
      <c r="SFF517" s="336"/>
      <c r="SFG517" s="336"/>
      <c r="SFH517" s="336"/>
      <c r="SFI517" s="336"/>
      <c r="SFJ517" s="336"/>
      <c r="SFK517" s="336"/>
      <c r="SFL517" s="336"/>
      <c r="SFM517" s="336"/>
      <c r="SFN517" s="336"/>
      <c r="SFO517" s="336"/>
      <c r="SFP517" s="336"/>
      <c r="SFQ517" s="336"/>
      <c r="SFR517" s="336"/>
      <c r="SFS517" s="336"/>
      <c r="SFT517" s="336"/>
      <c r="SFU517" s="336"/>
      <c r="SFV517" s="336"/>
      <c r="SFW517" s="336"/>
      <c r="SFX517" s="336"/>
      <c r="SFY517" s="336"/>
      <c r="SFZ517" s="336"/>
      <c r="SGA517" s="336"/>
      <c r="SGB517" s="336"/>
      <c r="SGC517" s="336"/>
      <c r="SGD517" s="336"/>
      <c r="SGE517" s="336"/>
      <c r="SGF517" s="336"/>
      <c r="SGG517" s="336"/>
      <c r="SGH517" s="336"/>
      <c r="SGI517" s="336"/>
      <c r="SGJ517" s="336"/>
      <c r="SGK517" s="336"/>
      <c r="SGL517" s="336"/>
      <c r="SGM517" s="336"/>
      <c r="SGN517" s="336"/>
      <c r="SGO517" s="336"/>
      <c r="SGP517" s="336"/>
      <c r="SGQ517" s="336"/>
      <c r="SGR517" s="336"/>
      <c r="SGS517" s="336"/>
      <c r="SGT517" s="336"/>
      <c r="SGU517" s="336"/>
      <c r="SGV517" s="336"/>
      <c r="SGW517" s="336"/>
      <c r="SGX517" s="336"/>
      <c r="SGY517" s="336"/>
      <c r="SGZ517" s="336"/>
      <c r="SHA517" s="336"/>
      <c r="SHB517" s="336"/>
      <c r="SHC517" s="336"/>
      <c r="SHD517" s="336"/>
      <c r="SHE517" s="336"/>
      <c r="SHF517" s="336"/>
      <c r="SHG517" s="336"/>
      <c r="SHH517" s="336"/>
      <c r="SHI517" s="336"/>
      <c r="SHJ517" s="336"/>
      <c r="SHK517" s="336"/>
      <c r="SHL517" s="336"/>
      <c r="SHM517" s="336"/>
      <c r="SHN517" s="336"/>
      <c r="SHO517" s="336"/>
      <c r="SHP517" s="336"/>
      <c r="SHQ517" s="336"/>
      <c r="SHR517" s="336"/>
      <c r="SHS517" s="336"/>
      <c r="SHT517" s="336"/>
      <c r="SHU517" s="336"/>
      <c r="SHV517" s="336"/>
      <c r="SHW517" s="336"/>
      <c r="SHX517" s="336"/>
      <c r="SHY517" s="336"/>
      <c r="SHZ517" s="336"/>
      <c r="SIA517" s="336"/>
      <c r="SIB517" s="336"/>
      <c r="SIC517" s="336"/>
      <c r="SID517" s="336"/>
      <c r="SIE517" s="336"/>
      <c r="SIF517" s="336"/>
      <c r="SIG517" s="336"/>
      <c r="SIH517" s="336"/>
      <c r="SII517" s="336"/>
      <c r="SIJ517" s="336"/>
      <c r="SIK517" s="336"/>
      <c r="SIL517" s="336"/>
      <c r="SIM517" s="336"/>
      <c r="SIN517" s="336"/>
      <c r="SIO517" s="336"/>
      <c r="SIP517" s="336"/>
      <c r="SIQ517" s="336"/>
      <c r="SIR517" s="336"/>
      <c r="SIS517" s="336"/>
      <c r="SIT517" s="336"/>
      <c r="SIU517" s="336"/>
      <c r="SIV517" s="336"/>
      <c r="SIW517" s="336"/>
      <c r="SIX517" s="336"/>
      <c r="SIY517" s="336"/>
      <c r="SIZ517" s="336"/>
      <c r="SJA517" s="336"/>
      <c r="SJB517" s="336"/>
      <c r="SJC517" s="336"/>
      <c r="SJD517" s="336"/>
      <c r="SJE517" s="336"/>
      <c r="SJF517" s="336"/>
      <c r="SJG517" s="336"/>
      <c r="SJH517" s="336"/>
      <c r="SJI517" s="336"/>
      <c r="SJJ517" s="336"/>
      <c r="SJK517" s="336"/>
      <c r="SJL517" s="336"/>
      <c r="SJM517" s="336"/>
      <c r="SJN517" s="336"/>
      <c r="SJO517" s="336"/>
      <c r="SJP517" s="336"/>
      <c r="SJQ517" s="336"/>
      <c r="SJR517" s="336"/>
      <c r="SJS517" s="336"/>
      <c r="SJT517" s="336"/>
      <c r="SJU517" s="336"/>
      <c r="SJV517" s="336"/>
      <c r="SJW517" s="336"/>
      <c r="SJX517" s="336"/>
      <c r="SJY517" s="336"/>
      <c r="SJZ517" s="336"/>
      <c r="SKA517" s="336"/>
      <c r="SKB517" s="336"/>
      <c r="SKC517" s="336"/>
      <c r="SKD517" s="336"/>
      <c r="SKE517" s="336"/>
      <c r="SKF517" s="336"/>
      <c r="SKG517" s="336"/>
      <c r="SKH517" s="336"/>
      <c r="SKI517" s="336"/>
      <c r="SKJ517" s="336"/>
      <c r="SKK517" s="336"/>
      <c r="SKL517" s="336"/>
      <c r="SKM517" s="336"/>
      <c r="SKN517" s="336"/>
      <c r="SKO517" s="336"/>
      <c r="SKP517" s="336"/>
      <c r="SKQ517" s="336"/>
      <c r="SKR517" s="336"/>
      <c r="SKS517" s="336"/>
      <c r="SKT517" s="336"/>
      <c r="SKU517" s="336"/>
      <c r="SKV517" s="336"/>
      <c r="SKW517" s="336"/>
      <c r="SKX517" s="336"/>
      <c r="SKY517" s="336"/>
      <c r="SKZ517" s="336"/>
      <c r="SLA517" s="336"/>
      <c r="SLB517" s="336"/>
      <c r="SLC517" s="336"/>
      <c r="SLD517" s="336"/>
      <c r="SLE517" s="336"/>
      <c r="SLF517" s="336"/>
      <c r="SLG517" s="336"/>
      <c r="SLH517" s="336"/>
      <c r="SLI517" s="336"/>
      <c r="SLJ517" s="336"/>
      <c r="SLK517" s="336"/>
      <c r="SLL517" s="336"/>
      <c r="SLM517" s="336"/>
      <c r="SLN517" s="336"/>
      <c r="SLO517" s="336"/>
      <c r="SLP517" s="336"/>
      <c r="SLQ517" s="336"/>
      <c r="SLR517" s="336"/>
      <c r="SLS517" s="336"/>
      <c r="SLT517" s="336"/>
      <c r="SLU517" s="336"/>
      <c r="SLV517" s="336"/>
      <c r="SLW517" s="336"/>
      <c r="SLX517" s="336"/>
      <c r="SLY517" s="336"/>
      <c r="SLZ517" s="336"/>
      <c r="SMA517" s="336"/>
      <c r="SMB517" s="336"/>
      <c r="SMC517" s="336"/>
      <c r="SMD517" s="336"/>
      <c r="SME517" s="336"/>
      <c r="SMF517" s="336"/>
      <c r="SMG517" s="336"/>
      <c r="SMH517" s="336"/>
      <c r="SMI517" s="336"/>
      <c r="SMJ517" s="336"/>
      <c r="SMK517" s="336"/>
      <c r="SML517" s="336"/>
      <c r="SMM517" s="336"/>
      <c r="SMN517" s="336"/>
      <c r="SMO517" s="336"/>
      <c r="SMP517" s="336"/>
      <c r="SMQ517" s="336"/>
      <c r="SMR517" s="336"/>
      <c r="SMS517" s="336"/>
      <c r="SMT517" s="336"/>
      <c r="SMU517" s="336"/>
      <c r="SMV517" s="336"/>
      <c r="SMW517" s="336"/>
      <c r="SMX517" s="336"/>
      <c r="SMY517" s="336"/>
      <c r="SMZ517" s="336"/>
      <c r="SNA517" s="336"/>
      <c r="SNB517" s="336"/>
      <c r="SNC517" s="336"/>
      <c r="SND517" s="336"/>
      <c r="SNE517" s="336"/>
      <c r="SNF517" s="336"/>
      <c r="SNG517" s="336"/>
      <c r="SNH517" s="336"/>
      <c r="SNI517" s="336"/>
      <c r="SNJ517" s="336"/>
      <c r="SNK517" s="336"/>
      <c r="SNL517" s="336"/>
      <c r="SNM517" s="336"/>
      <c r="SNN517" s="336"/>
      <c r="SNO517" s="336"/>
      <c r="SNP517" s="336"/>
      <c r="SNQ517" s="336"/>
      <c r="SNR517" s="336"/>
      <c r="SNS517" s="336"/>
      <c r="SNT517" s="336"/>
      <c r="SNU517" s="336"/>
      <c r="SNV517" s="336"/>
      <c r="SNW517" s="336"/>
      <c r="SNX517" s="336"/>
      <c r="SNY517" s="336"/>
      <c r="SNZ517" s="336"/>
      <c r="SOA517" s="336"/>
      <c r="SOB517" s="336"/>
      <c r="SOC517" s="336"/>
      <c r="SOD517" s="336"/>
      <c r="SOE517" s="336"/>
      <c r="SOF517" s="336"/>
      <c r="SOG517" s="336"/>
      <c r="SOH517" s="336"/>
      <c r="SOI517" s="336"/>
      <c r="SOJ517" s="336"/>
      <c r="SOK517" s="336"/>
      <c r="SOL517" s="336"/>
      <c r="SOM517" s="336"/>
      <c r="SON517" s="336"/>
      <c r="SOO517" s="336"/>
      <c r="SOP517" s="336"/>
      <c r="SOQ517" s="336"/>
      <c r="SOR517" s="336"/>
      <c r="SOS517" s="336"/>
      <c r="SOT517" s="336"/>
      <c r="SOU517" s="336"/>
      <c r="SOV517" s="336"/>
      <c r="SOW517" s="336"/>
      <c r="SOX517" s="336"/>
      <c r="SOY517" s="336"/>
      <c r="SOZ517" s="336"/>
      <c r="SPA517" s="336"/>
      <c r="SPB517" s="336"/>
      <c r="SPC517" s="336"/>
      <c r="SPD517" s="336"/>
      <c r="SPE517" s="336"/>
      <c r="SPF517" s="336"/>
      <c r="SPG517" s="336"/>
      <c r="SPH517" s="336"/>
      <c r="SPI517" s="336"/>
      <c r="SPJ517" s="336"/>
      <c r="SPK517" s="336"/>
      <c r="SPL517" s="336"/>
      <c r="SPM517" s="336"/>
      <c r="SPN517" s="336"/>
      <c r="SPO517" s="336"/>
      <c r="SPP517" s="336"/>
      <c r="SPQ517" s="336"/>
      <c r="SPR517" s="336"/>
      <c r="SPS517" s="336"/>
      <c r="SPT517" s="336"/>
      <c r="SPU517" s="336"/>
      <c r="SPV517" s="336"/>
      <c r="SPW517" s="336"/>
      <c r="SPX517" s="336"/>
      <c r="SPY517" s="336"/>
      <c r="SPZ517" s="336"/>
      <c r="SQA517" s="336"/>
      <c r="SQB517" s="336"/>
      <c r="SQC517" s="336"/>
      <c r="SQD517" s="336"/>
      <c r="SQE517" s="336"/>
      <c r="SQF517" s="336"/>
      <c r="SQG517" s="336"/>
      <c r="SQH517" s="336"/>
      <c r="SQI517" s="336"/>
      <c r="SQJ517" s="336"/>
      <c r="SQK517" s="336"/>
      <c r="SQL517" s="336"/>
      <c r="SQM517" s="336"/>
      <c r="SQN517" s="336"/>
      <c r="SQO517" s="336"/>
      <c r="SQP517" s="336"/>
      <c r="SQQ517" s="336"/>
      <c r="SQR517" s="336"/>
      <c r="SQS517" s="336"/>
      <c r="SQT517" s="336"/>
      <c r="SQU517" s="336"/>
      <c r="SQV517" s="336"/>
      <c r="SQW517" s="336"/>
      <c r="SQX517" s="336"/>
      <c r="SQY517" s="336"/>
      <c r="SQZ517" s="336"/>
      <c r="SRA517" s="336"/>
      <c r="SRB517" s="336"/>
      <c r="SRC517" s="336"/>
      <c r="SRD517" s="336"/>
      <c r="SRE517" s="336"/>
      <c r="SRF517" s="336"/>
      <c r="SRG517" s="336"/>
      <c r="SRH517" s="336"/>
      <c r="SRI517" s="336"/>
      <c r="SRJ517" s="336"/>
      <c r="SRK517" s="336"/>
      <c r="SRL517" s="336"/>
      <c r="SRM517" s="336"/>
      <c r="SRN517" s="336"/>
      <c r="SRO517" s="336"/>
      <c r="SRP517" s="336"/>
      <c r="SRQ517" s="336"/>
      <c r="SRR517" s="336"/>
      <c r="SRS517" s="336"/>
      <c r="SRT517" s="336"/>
      <c r="SRU517" s="336"/>
      <c r="SRV517" s="336"/>
      <c r="SRW517" s="336"/>
      <c r="SRX517" s="336"/>
      <c r="SRY517" s="336"/>
      <c r="SRZ517" s="336"/>
      <c r="SSA517" s="336"/>
      <c r="SSB517" s="336"/>
      <c r="SSC517" s="336"/>
      <c r="SSD517" s="336"/>
      <c r="SSE517" s="336"/>
      <c r="SSF517" s="336"/>
      <c r="SSG517" s="336"/>
      <c r="SSH517" s="336"/>
      <c r="SSI517" s="336"/>
      <c r="SSJ517" s="336"/>
      <c r="SSK517" s="336"/>
      <c r="SSL517" s="336"/>
      <c r="SSM517" s="336"/>
      <c r="SSN517" s="336"/>
      <c r="SSO517" s="336"/>
      <c r="SSP517" s="336"/>
      <c r="SSQ517" s="336"/>
      <c r="SSR517" s="336"/>
      <c r="SSS517" s="336"/>
      <c r="SST517" s="336"/>
      <c r="SSU517" s="336"/>
      <c r="SSV517" s="336"/>
      <c r="SSW517" s="336"/>
      <c r="SSX517" s="336"/>
      <c r="SSY517" s="336"/>
      <c r="SSZ517" s="336"/>
      <c r="STA517" s="336"/>
      <c r="STB517" s="336"/>
      <c r="STC517" s="336"/>
      <c r="STD517" s="336"/>
      <c r="STE517" s="336"/>
      <c r="STF517" s="336"/>
      <c r="STG517" s="336"/>
      <c r="STH517" s="336"/>
      <c r="STI517" s="336"/>
      <c r="STJ517" s="336"/>
      <c r="STK517" s="336"/>
      <c r="STL517" s="336"/>
      <c r="STM517" s="336"/>
      <c r="STN517" s="336"/>
      <c r="STO517" s="336"/>
      <c r="STP517" s="336"/>
      <c r="STQ517" s="336"/>
      <c r="STR517" s="336"/>
      <c r="STS517" s="336"/>
      <c r="STT517" s="336"/>
      <c r="STU517" s="336"/>
      <c r="STV517" s="336"/>
      <c r="STW517" s="336"/>
      <c r="STX517" s="336"/>
      <c r="STY517" s="336"/>
      <c r="STZ517" s="336"/>
      <c r="SUA517" s="336"/>
      <c r="SUB517" s="336"/>
      <c r="SUC517" s="336"/>
      <c r="SUD517" s="336"/>
      <c r="SUE517" s="336"/>
      <c r="SUF517" s="336"/>
      <c r="SUG517" s="336"/>
      <c r="SUH517" s="336"/>
      <c r="SUI517" s="336"/>
      <c r="SUJ517" s="336"/>
      <c r="SUK517" s="336"/>
      <c r="SUL517" s="336"/>
      <c r="SUM517" s="336"/>
      <c r="SUN517" s="336"/>
      <c r="SUO517" s="336"/>
      <c r="SUP517" s="336"/>
      <c r="SUQ517" s="336"/>
      <c r="SUR517" s="336"/>
      <c r="SUS517" s="336"/>
      <c r="SUT517" s="336"/>
      <c r="SUU517" s="336"/>
      <c r="SUV517" s="336"/>
      <c r="SUW517" s="336"/>
      <c r="SUX517" s="336"/>
      <c r="SUY517" s="336"/>
      <c r="SUZ517" s="336"/>
      <c r="SVA517" s="336"/>
      <c r="SVB517" s="336"/>
      <c r="SVC517" s="336"/>
      <c r="SVD517" s="336"/>
      <c r="SVE517" s="336"/>
      <c r="SVF517" s="336"/>
      <c r="SVG517" s="336"/>
      <c r="SVH517" s="336"/>
      <c r="SVI517" s="336"/>
      <c r="SVJ517" s="336"/>
      <c r="SVK517" s="336"/>
      <c r="SVL517" s="336"/>
      <c r="SVM517" s="336"/>
      <c r="SVN517" s="336"/>
      <c r="SVO517" s="336"/>
      <c r="SVP517" s="336"/>
      <c r="SVQ517" s="336"/>
      <c r="SVR517" s="336"/>
      <c r="SVS517" s="336"/>
      <c r="SVT517" s="336"/>
      <c r="SVU517" s="336"/>
      <c r="SVV517" s="336"/>
      <c r="SVW517" s="336"/>
      <c r="SVX517" s="336"/>
      <c r="SVY517" s="336"/>
      <c r="SVZ517" s="336"/>
      <c r="SWA517" s="336"/>
      <c r="SWB517" s="336"/>
      <c r="SWC517" s="336"/>
      <c r="SWD517" s="336"/>
      <c r="SWE517" s="336"/>
      <c r="SWF517" s="336"/>
      <c r="SWG517" s="336"/>
      <c r="SWH517" s="336"/>
      <c r="SWI517" s="336"/>
      <c r="SWJ517" s="336"/>
      <c r="SWK517" s="336"/>
      <c r="SWL517" s="336"/>
      <c r="SWM517" s="336"/>
      <c r="SWN517" s="336"/>
      <c r="SWO517" s="336"/>
      <c r="SWP517" s="336"/>
      <c r="SWQ517" s="336"/>
      <c r="SWR517" s="336"/>
      <c r="SWS517" s="336"/>
      <c r="SWT517" s="336"/>
      <c r="SWU517" s="336"/>
      <c r="SWV517" s="336"/>
      <c r="SWW517" s="336"/>
      <c r="SWX517" s="336"/>
      <c r="SWY517" s="336"/>
      <c r="SWZ517" s="336"/>
      <c r="SXA517" s="336"/>
      <c r="SXB517" s="336"/>
      <c r="SXC517" s="336"/>
      <c r="SXD517" s="336"/>
      <c r="SXE517" s="336"/>
      <c r="SXF517" s="336"/>
      <c r="SXG517" s="336"/>
      <c r="SXH517" s="336"/>
      <c r="SXI517" s="336"/>
      <c r="SXJ517" s="336"/>
      <c r="SXK517" s="336"/>
      <c r="SXL517" s="336"/>
      <c r="SXM517" s="336"/>
      <c r="SXN517" s="336"/>
      <c r="SXO517" s="336"/>
      <c r="SXP517" s="336"/>
      <c r="SXQ517" s="336"/>
      <c r="SXR517" s="336"/>
      <c r="SXS517" s="336"/>
      <c r="SXT517" s="336"/>
      <c r="SXU517" s="336"/>
      <c r="SXV517" s="336"/>
      <c r="SXW517" s="336"/>
      <c r="SXX517" s="336"/>
      <c r="SXY517" s="336"/>
      <c r="SXZ517" s="336"/>
      <c r="SYA517" s="336"/>
      <c r="SYB517" s="336"/>
      <c r="SYC517" s="336"/>
      <c r="SYD517" s="336"/>
      <c r="SYE517" s="336"/>
      <c r="SYF517" s="336"/>
      <c r="SYG517" s="336"/>
      <c r="SYH517" s="336"/>
      <c r="SYI517" s="336"/>
      <c r="SYJ517" s="336"/>
      <c r="SYK517" s="336"/>
      <c r="SYL517" s="336"/>
      <c r="SYM517" s="336"/>
      <c r="SYN517" s="336"/>
      <c r="SYO517" s="336"/>
      <c r="SYP517" s="336"/>
      <c r="SYQ517" s="336"/>
      <c r="SYR517" s="336"/>
      <c r="SYS517" s="336"/>
      <c r="SYT517" s="336"/>
      <c r="SYU517" s="336"/>
      <c r="SYV517" s="336"/>
      <c r="SYW517" s="336"/>
      <c r="SYX517" s="336"/>
      <c r="SYY517" s="336"/>
      <c r="SYZ517" s="336"/>
      <c r="SZA517" s="336"/>
      <c r="SZB517" s="336"/>
      <c r="SZC517" s="336"/>
      <c r="SZD517" s="336"/>
      <c r="SZE517" s="336"/>
      <c r="SZF517" s="336"/>
      <c r="SZG517" s="336"/>
      <c r="SZH517" s="336"/>
      <c r="SZI517" s="336"/>
      <c r="SZJ517" s="336"/>
      <c r="SZK517" s="336"/>
      <c r="SZL517" s="336"/>
      <c r="SZM517" s="336"/>
      <c r="SZN517" s="336"/>
      <c r="SZO517" s="336"/>
      <c r="SZP517" s="336"/>
      <c r="SZQ517" s="336"/>
      <c r="SZR517" s="336"/>
      <c r="SZS517" s="336"/>
      <c r="SZT517" s="336"/>
      <c r="SZU517" s="336"/>
      <c r="SZV517" s="336"/>
      <c r="SZW517" s="336"/>
      <c r="SZX517" s="336"/>
      <c r="SZY517" s="336"/>
      <c r="SZZ517" s="336"/>
      <c r="TAA517" s="336"/>
      <c r="TAB517" s="336"/>
      <c r="TAC517" s="336"/>
      <c r="TAD517" s="336"/>
      <c r="TAE517" s="336"/>
      <c r="TAF517" s="336"/>
      <c r="TAG517" s="336"/>
      <c r="TAH517" s="336"/>
      <c r="TAI517" s="336"/>
      <c r="TAJ517" s="336"/>
      <c r="TAK517" s="336"/>
      <c r="TAL517" s="336"/>
      <c r="TAM517" s="336"/>
      <c r="TAN517" s="336"/>
      <c r="TAO517" s="336"/>
      <c r="TAP517" s="336"/>
      <c r="TAQ517" s="336"/>
      <c r="TAR517" s="336"/>
      <c r="TAS517" s="336"/>
      <c r="TAT517" s="336"/>
      <c r="TAU517" s="336"/>
      <c r="TAV517" s="336"/>
      <c r="TAW517" s="336"/>
      <c r="TAX517" s="336"/>
      <c r="TAY517" s="336"/>
      <c r="TAZ517" s="336"/>
      <c r="TBA517" s="336"/>
      <c r="TBB517" s="336"/>
      <c r="TBC517" s="336"/>
      <c r="TBD517" s="336"/>
      <c r="TBE517" s="336"/>
      <c r="TBF517" s="336"/>
      <c r="TBG517" s="336"/>
      <c r="TBH517" s="336"/>
      <c r="TBI517" s="336"/>
      <c r="TBJ517" s="336"/>
      <c r="TBK517" s="336"/>
      <c r="TBL517" s="336"/>
      <c r="TBM517" s="336"/>
      <c r="TBN517" s="336"/>
      <c r="TBO517" s="336"/>
      <c r="TBP517" s="336"/>
      <c r="TBQ517" s="336"/>
      <c r="TBR517" s="336"/>
      <c r="TBS517" s="336"/>
      <c r="TBT517" s="336"/>
      <c r="TBU517" s="336"/>
      <c r="TBV517" s="336"/>
      <c r="TBW517" s="336"/>
      <c r="TBX517" s="336"/>
      <c r="TBY517" s="336"/>
      <c r="TBZ517" s="336"/>
      <c r="TCA517" s="336"/>
      <c r="TCB517" s="336"/>
      <c r="TCC517" s="336"/>
      <c r="TCD517" s="336"/>
      <c r="TCE517" s="336"/>
      <c r="TCF517" s="336"/>
      <c r="TCG517" s="336"/>
      <c r="TCH517" s="336"/>
      <c r="TCI517" s="336"/>
      <c r="TCJ517" s="336"/>
      <c r="TCK517" s="336"/>
      <c r="TCL517" s="336"/>
      <c r="TCM517" s="336"/>
      <c r="TCN517" s="336"/>
      <c r="TCO517" s="336"/>
      <c r="TCP517" s="336"/>
      <c r="TCQ517" s="336"/>
      <c r="TCR517" s="336"/>
      <c r="TCS517" s="336"/>
      <c r="TCT517" s="336"/>
      <c r="TCU517" s="336"/>
      <c r="TCV517" s="336"/>
      <c r="TCW517" s="336"/>
      <c r="TCX517" s="336"/>
      <c r="TCY517" s="336"/>
      <c r="TCZ517" s="336"/>
      <c r="TDA517" s="336"/>
      <c r="TDB517" s="336"/>
      <c r="TDC517" s="336"/>
      <c r="TDD517" s="336"/>
      <c r="TDE517" s="336"/>
      <c r="TDF517" s="336"/>
      <c r="TDG517" s="336"/>
      <c r="TDH517" s="336"/>
      <c r="TDI517" s="336"/>
      <c r="TDJ517" s="336"/>
      <c r="TDK517" s="336"/>
      <c r="TDL517" s="336"/>
      <c r="TDM517" s="336"/>
      <c r="TDN517" s="336"/>
      <c r="TDO517" s="336"/>
      <c r="TDP517" s="336"/>
      <c r="TDQ517" s="336"/>
      <c r="TDR517" s="336"/>
      <c r="TDS517" s="336"/>
      <c r="TDT517" s="336"/>
      <c r="TDU517" s="336"/>
      <c r="TDV517" s="336"/>
      <c r="TDW517" s="336"/>
      <c r="TDX517" s="336"/>
      <c r="TDY517" s="336"/>
      <c r="TDZ517" s="336"/>
      <c r="TEA517" s="336"/>
      <c r="TEB517" s="336"/>
      <c r="TEC517" s="336"/>
      <c r="TED517" s="336"/>
      <c r="TEE517" s="336"/>
      <c r="TEF517" s="336"/>
      <c r="TEG517" s="336"/>
      <c r="TEH517" s="336"/>
      <c r="TEI517" s="336"/>
      <c r="TEJ517" s="336"/>
      <c r="TEK517" s="336"/>
      <c r="TEL517" s="336"/>
      <c r="TEM517" s="336"/>
      <c r="TEN517" s="336"/>
      <c r="TEO517" s="336"/>
      <c r="TEP517" s="336"/>
      <c r="TEQ517" s="336"/>
      <c r="TER517" s="336"/>
      <c r="TES517" s="336"/>
      <c r="TET517" s="336"/>
      <c r="TEU517" s="336"/>
      <c r="TEV517" s="336"/>
      <c r="TEW517" s="336"/>
      <c r="TEX517" s="336"/>
      <c r="TEY517" s="336"/>
      <c r="TEZ517" s="336"/>
      <c r="TFA517" s="336"/>
      <c r="TFB517" s="336"/>
      <c r="TFC517" s="336"/>
      <c r="TFD517" s="336"/>
      <c r="TFE517" s="336"/>
      <c r="TFF517" s="336"/>
      <c r="TFG517" s="336"/>
      <c r="TFH517" s="336"/>
      <c r="TFI517" s="336"/>
      <c r="TFJ517" s="336"/>
      <c r="TFK517" s="336"/>
      <c r="TFL517" s="336"/>
      <c r="TFM517" s="336"/>
      <c r="TFN517" s="336"/>
      <c r="TFO517" s="336"/>
      <c r="TFP517" s="336"/>
      <c r="TFQ517" s="336"/>
      <c r="TFR517" s="336"/>
      <c r="TFS517" s="336"/>
      <c r="TFT517" s="336"/>
      <c r="TFU517" s="336"/>
      <c r="TFV517" s="336"/>
      <c r="TFW517" s="336"/>
      <c r="TFX517" s="336"/>
      <c r="TFY517" s="336"/>
      <c r="TFZ517" s="336"/>
      <c r="TGA517" s="336"/>
      <c r="TGB517" s="336"/>
      <c r="TGC517" s="336"/>
      <c r="TGD517" s="336"/>
      <c r="TGE517" s="336"/>
      <c r="TGF517" s="336"/>
      <c r="TGG517" s="336"/>
      <c r="TGH517" s="336"/>
      <c r="TGI517" s="336"/>
      <c r="TGJ517" s="336"/>
      <c r="TGK517" s="336"/>
      <c r="TGL517" s="336"/>
      <c r="TGM517" s="336"/>
      <c r="TGN517" s="336"/>
      <c r="TGO517" s="336"/>
      <c r="TGP517" s="336"/>
      <c r="TGQ517" s="336"/>
      <c r="TGR517" s="336"/>
      <c r="TGS517" s="336"/>
      <c r="TGT517" s="336"/>
      <c r="TGU517" s="336"/>
      <c r="TGV517" s="336"/>
      <c r="TGW517" s="336"/>
      <c r="TGX517" s="336"/>
      <c r="TGY517" s="336"/>
      <c r="TGZ517" s="336"/>
      <c r="THA517" s="336"/>
      <c r="THB517" s="336"/>
      <c r="THC517" s="336"/>
      <c r="THD517" s="336"/>
      <c r="THE517" s="336"/>
      <c r="THF517" s="336"/>
      <c r="THG517" s="336"/>
      <c r="THH517" s="336"/>
      <c r="THI517" s="336"/>
      <c r="THJ517" s="336"/>
      <c r="THK517" s="336"/>
      <c r="THL517" s="336"/>
      <c r="THM517" s="336"/>
      <c r="THN517" s="336"/>
      <c r="THO517" s="336"/>
      <c r="THP517" s="336"/>
      <c r="THQ517" s="336"/>
      <c r="THR517" s="336"/>
      <c r="THS517" s="336"/>
      <c r="THT517" s="336"/>
      <c r="THU517" s="336"/>
      <c r="THV517" s="336"/>
      <c r="THW517" s="336"/>
      <c r="THX517" s="336"/>
      <c r="THY517" s="336"/>
      <c r="THZ517" s="336"/>
      <c r="TIA517" s="336"/>
      <c r="TIB517" s="336"/>
      <c r="TIC517" s="336"/>
      <c r="TID517" s="336"/>
      <c r="TIE517" s="336"/>
      <c r="TIF517" s="336"/>
      <c r="TIG517" s="336"/>
      <c r="TIH517" s="336"/>
      <c r="TII517" s="336"/>
      <c r="TIJ517" s="336"/>
      <c r="TIK517" s="336"/>
      <c r="TIL517" s="336"/>
      <c r="TIM517" s="336"/>
      <c r="TIN517" s="336"/>
      <c r="TIO517" s="336"/>
      <c r="TIP517" s="336"/>
      <c r="TIQ517" s="336"/>
      <c r="TIR517" s="336"/>
      <c r="TIS517" s="336"/>
      <c r="TIT517" s="336"/>
      <c r="TIU517" s="336"/>
      <c r="TIV517" s="336"/>
      <c r="TIW517" s="336"/>
      <c r="TIX517" s="336"/>
      <c r="TIY517" s="336"/>
      <c r="TIZ517" s="336"/>
      <c r="TJA517" s="336"/>
      <c r="TJB517" s="336"/>
      <c r="TJC517" s="336"/>
      <c r="TJD517" s="336"/>
      <c r="TJE517" s="336"/>
      <c r="TJF517" s="336"/>
      <c r="TJG517" s="336"/>
      <c r="TJH517" s="336"/>
      <c r="TJI517" s="336"/>
      <c r="TJJ517" s="336"/>
      <c r="TJK517" s="336"/>
      <c r="TJL517" s="336"/>
      <c r="TJM517" s="336"/>
      <c r="TJN517" s="336"/>
      <c r="TJO517" s="336"/>
      <c r="TJP517" s="336"/>
      <c r="TJQ517" s="336"/>
      <c r="TJR517" s="336"/>
      <c r="TJS517" s="336"/>
      <c r="TJT517" s="336"/>
      <c r="TJU517" s="336"/>
      <c r="TJV517" s="336"/>
      <c r="TJW517" s="336"/>
      <c r="TJX517" s="336"/>
      <c r="TJY517" s="336"/>
      <c r="TJZ517" s="336"/>
      <c r="TKA517" s="336"/>
      <c r="TKB517" s="336"/>
      <c r="TKC517" s="336"/>
      <c r="TKD517" s="336"/>
      <c r="TKE517" s="336"/>
      <c r="TKF517" s="336"/>
      <c r="TKG517" s="336"/>
      <c r="TKH517" s="336"/>
      <c r="TKI517" s="336"/>
      <c r="TKJ517" s="336"/>
      <c r="TKK517" s="336"/>
      <c r="TKL517" s="336"/>
      <c r="TKM517" s="336"/>
      <c r="TKN517" s="336"/>
      <c r="TKO517" s="336"/>
      <c r="TKP517" s="336"/>
      <c r="TKQ517" s="336"/>
      <c r="TKR517" s="336"/>
      <c r="TKS517" s="336"/>
      <c r="TKT517" s="336"/>
      <c r="TKU517" s="336"/>
      <c r="TKV517" s="336"/>
      <c r="TKW517" s="336"/>
      <c r="TKX517" s="336"/>
      <c r="TKY517" s="336"/>
      <c r="TKZ517" s="336"/>
      <c r="TLA517" s="336"/>
      <c r="TLB517" s="336"/>
      <c r="TLC517" s="336"/>
      <c r="TLD517" s="336"/>
      <c r="TLE517" s="336"/>
      <c r="TLF517" s="336"/>
      <c r="TLG517" s="336"/>
      <c r="TLH517" s="336"/>
      <c r="TLI517" s="336"/>
      <c r="TLJ517" s="336"/>
      <c r="TLK517" s="336"/>
      <c r="TLL517" s="336"/>
      <c r="TLM517" s="336"/>
      <c r="TLN517" s="336"/>
      <c r="TLO517" s="336"/>
      <c r="TLP517" s="336"/>
      <c r="TLQ517" s="336"/>
      <c r="TLR517" s="336"/>
      <c r="TLS517" s="336"/>
      <c r="TLT517" s="336"/>
      <c r="TLU517" s="336"/>
      <c r="TLV517" s="336"/>
      <c r="TLW517" s="336"/>
      <c r="TLX517" s="336"/>
      <c r="TLY517" s="336"/>
      <c r="TLZ517" s="336"/>
      <c r="TMA517" s="336"/>
      <c r="TMB517" s="336"/>
      <c r="TMC517" s="336"/>
      <c r="TMD517" s="336"/>
      <c r="TME517" s="336"/>
      <c r="TMF517" s="336"/>
      <c r="TMG517" s="336"/>
      <c r="TMH517" s="336"/>
      <c r="TMI517" s="336"/>
      <c r="TMJ517" s="336"/>
      <c r="TMK517" s="336"/>
      <c r="TML517" s="336"/>
      <c r="TMM517" s="336"/>
      <c r="TMN517" s="336"/>
      <c r="TMO517" s="336"/>
      <c r="TMP517" s="336"/>
      <c r="TMQ517" s="336"/>
      <c r="TMR517" s="336"/>
      <c r="TMS517" s="336"/>
      <c r="TMT517" s="336"/>
      <c r="TMU517" s="336"/>
      <c r="TMV517" s="336"/>
      <c r="TMW517" s="336"/>
      <c r="TMX517" s="336"/>
      <c r="TMY517" s="336"/>
      <c r="TMZ517" s="336"/>
      <c r="TNA517" s="336"/>
      <c r="TNB517" s="336"/>
      <c r="TNC517" s="336"/>
      <c r="TND517" s="336"/>
      <c r="TNE517" s="336"/>
      <c r="TNF517" s="336"/>
      <c r="TNG517" s="336"/>
      <c r="TNH517" s="336"/>
      <c r="TNI517" s="336"/>
      <c r="TNJ517" s="336"/>
      <c r="TNK517" s="336"/>
      <c r="TNL517" s="336"/>
      <c r="TNM517" s="336"/>
      <c r="TNN517" s="336"/>
      <c r="TNO517" s="336"/>
      <c r="TNP517" s="336"/>
      <c r="TNQ517" s="336"/>
      <c r="TNR517" s="336"/>
      <c r="TNS517" s="336"/>
      <c r="TNT517" s="336"/>
      <c r="TNU517" s="336"/>
      <c r="TNV517" s="336"/>
      <c r="TNW517" s="336"/>
      <c r="TNX517" s="336"/>
      <c r="TNY517" s="336"/>
      <c r="TNZ517" s="336"/>
      <c r="TOA517" s="336"/>
      <c r="TOB517" s="336"/>
      <c r="TOC517" s="336"/>
      <c r="TOD517" s="336"/>
      <c r="TOE517" s="336"/>
      <c r="TOF517" s="336"/>
      <c r="TOG517" s="336"/>
      <c r="TOH517" s="336"/>
      <c r="TOI517" s="336"/>
      <c r="TOJ517" s="336"/>
      <c r="TOK517" s="336"/>
      <c r="TOL517" s="336"/>
      <c r="TOM517" s="336"/>
      <c r="TON517" s="336"/>
      <c r="TOO517" s="336"/>
      <c r="TOP517" s="336"/>
      <c r="TOQ517" s="336"/>
      <c r="TOR517" s="336"/>
      <c r="TOS517" s="336"/>
      <c r="TOT517" s="336"/>
      <c r="TOU517" s="336"/>
      <c r="TOV517" s="336"/>
      <c r="TOW517" s="336"/>
      <c r="TOX517" s="336"/>
      <c r="TOY517" s="336"/>
      <c r="TOZ517" s="336"/>
      <c r="TPA517" s="336"/>
      <c r="TPB517" s="336"/>
      <c r="TPC517" s="336"/>
      <c r="TPD517" s="336"/>
      <c r="TPE517" s="336"/>
      <c r="TPF517" s="336"/>
      <c r="TPG517" s="336"/>
      <c r="TPH517" s="336"/>
      <c r="TPI517" s="336"/>
      <c r="TPJ517" s="336"/>
      <c r="TPK517" s="336"/>
      <c r="TPL517" s="336"/>
      <c r="TPM517" s="336"/>
      <c r="TPN517" s="336"/>
      <c r="TPO517" s="336"/>
      <c r="TPP517" s="336"/>
      <c r="TPQ517" s="336"/>
      <c r="TPR517" s="336"/>
      <c r="TPS517" s="336"/>
      <c r="TPT517" s="336"/>
      <c r="TPU517" s="336"/>
      <c r="TPV517" s="336"/>
      <c r="TPW517" s="336"/>
      <c r="TPX517" s="336"/>
      <c r="TPY517" s="336"/>
      <c r="TPZ517" s="336"/>
      <c r="TQA517" s="336"/>
      <c r="TQB517" s="336"/>
      <c r="TQC517" s="336"/>
      <c r="TQD517" s="336"/>
      <c r="TQE517" s="336"/>
      <c r="TQF517" s="336"/>
      <c r="TQG517" s="336"/>
      <c r="TQH517" s="336"/>
      <c r="TQI517" s="336"/>
      <c r="TQJ517" s="336"/>
      <c r="TQK517" s="336"/>
      <c r="TQL517" s="336"/>
      <c r="TQM517" s="336"/>
      <c r="TQN517" s="336"/>
      <c r="TQO517" s="336"/>
      <c r="TQP517" s="336"/>
      <c r="TQQ517" s="336"/>
      <c r="TQR517" s="336"/>
      <c r="TQS517" s="336"/>
      <c r="TQT517" s="336"/>
      <c r="TQU517" s="336"/>
      <c r="TQV517" s="336"/>
      <c r="TQW517" s="336"/>
      <c r="TQX517" s="336"/>
      <c r="TQY517" s="336"/>
      <c r="TQZ517" s="336"/>
      <c r="TRA517" s="336"/>
      <c r="TRB517" s="336"/>
      <c r="TRC517" s="336"/>
      <c r="TRD517" s="336"/>
      <c r="TRE517" s="336"/>
      <c r="TRF517" s="336"/>
      <c r="TRG517" s="336"/>
      <c r="TRH517" s="336"/>
      <c r="TRI517" s="336"/>
      <c r="TRJ517" s="336"/>
      <c r="TRK517" s="336"/>
      <c r="TRL517" s="336"/>
      <c r="TRM517" s="336"/>
      <c r="TRN517" s="336"/>
      <c r="TRO517" s="336"/>
      <c r="TRP517" s="336"/>
      <c r="TRQ517" s="336"/>
      <c r="TRR517" s="336"/>
      <c r="TRS517" s="336"/>
      <c r="TRT517" s="336"/>
      <c r="TRU517" s="336"/>
      <c r="TRV517" s="336"/>
      <c r="TRW517" s="336"/>
      <c r="TRX517" s="336"/>
      <c r="TRY517" s="336"/>
      <c r="TRZ517" s="336"/>
      <c r="TSA517" s="336"/>
      <c r="TSB517" s="336"/>
      <c r="TSC517" s="336"/>
      <c r="TSD517" s="336"/>
      <c r="TSE517" s="336"/>
      <c r="TSF517" s="336"/>
      <c r="TSG517" s="336"/>
      <c r="TSH517" s="336"/>
      <c r="TSI517" s="336"/>
      <c r="TSJ517" s="336"/>
      <c r="TSK517" s="336"/>
      <c r="TSL517" s="336"/>
      <c r="TSM517" s="336"/>
      <c r="TSN517" s="336"/>
      <c r="TSO517" s="336"/>
      <c r="TSP517" s="336"/>
      <c r="TSQ517" s="336"/>
      <c r="TSR517" s="336"/>
      <c r="TSS517" s="336"/>
      <c r="TST517" s="336"/>
      <c r="TSU517" s="336"/>
      <c r="TSV517" s="336"/>
      <c r="TSW517" s="336"/>
      <c r="TSX517" s="336"/>
      <c r="TSY517" s="336"/>
      <c r="TSZ517" s="336"/>
      <c r="TTA517" s="336"/>
      <c r="TTB517" s="336"/>
      <c r="TTC517" s="336"/>
      <c r="TTD517" s="336"/>
      <c r="TTE517" s="336"/>
      <c r="TTF517" s="336"/>
      <c r="TTG517" s="336"/>
      <c r="TTH517" s="336"/>
      <c r="TTI517" s="336"/>
      <c r="TTJ517" s="336"/>
      <c r="TTK517" s="336"/>
      <c r="TTL517" s="336"/>
      <c r="TTM517" s="336"/>
      <c r="TTN517" s="336"/>
      <c r="TTO517" s="336"/>
      <c r="TTP517" s="336"/>
      <c r="TTQ517" s="336"/>
      <c r="TTR517" s="336"/>
      <c r="TTS517" s="336"/>
      <c r="TTT517" s="336"/>
      <c r="TTU517" s="336"/>
      <c r="TTV517" s="336"/>
      <c r="TTW517" s="336"/>
      <c r="TTX517" s="336"/>
      <c r="TTY517" s="336"/>
      <c r="TTZ517" s="336"/>
      <c r="TUA517" s="336"/>
      <c r="TUB517" s="336"/>
      <c r="TUC517" s="336"/>
      <c r="TUD517" s="336"/>
      <c r="TUE517" s="336"/>
      <c r="TUF517" s="336"/>
      <c r="TUG517" s="336"/>
      <c r="TUH517" s="336"/>
      <c r="TUI517" s="336"/>
      <c r="TUJ517" s="336"/>
      <c r="TUK517" s="336"/>
      <c r="TUL517" s="336"/>
      <c r="TUM517" s="336"/>
      <c r="TUN517" s="336"/>
      <c r="TUO517" s="336"/>
      <c r="TUP517" s="336"/>
      <c r="TUQ517" s="336"/>
      <c r="TUR517" s="336"/>
      <c r="TUS517" s="336"/>
      <c r="TUT517" s="336"/>
      <c r="TUU517" s="336"/>
      <c r="TUV517" s="336"/>
      <c r="TUW517" s="336"/>
      <c r="TUX517" s="336"/>
      <c r="TUY517" s="336"/>
      <c r="TUZ517" s="336"/>
      <c r="TVA517" s="336"/>
      <c r="TVB517" s="336"/>
      <c r="TVC517" s="336"/>
      <c r="TVD517" s="336"/>
      <c r="TVE517" s="336"/>
      <c r="TVF517" s="336"/>
      <c r="TVG517" s="336"/>
      <c r="TVH517" s="336"/>
      <c r="TVI517" s="336"/>
      <c r="TVJ517" s="336"/>
      <c r="TVK517" s="336"/>
      <c r="TVL517" s="336"/>
      <c r="TVM517" s="336"/>
      <c r="TVN517" s="336"/>
      <c r="TVO517" s="336"/>
      <c r="TVP517" s="336"/>
      <c r="TVQ517" s="336"/>
      <c r="TVR517" s="336"/>
      <c r="TVS517" s="336"/>
      <c r="TVT517" s="336"/>
      <c r="TVU517" s="336"/>
      <c r="TVV517" s="336"/>
      <c r="TVW517" s="336"/>
      <c r="TVX517" s="336"/>
      <c r="TVY517" s="336"/>
      <c r="TVZ517" s="336"/>
      <c r="TWA517" s="336"/>
      <c r="TWB517" s="336"/>
      <c r="TWC517" s="336"/>
      <c r="TWD517" s="336"/>
      <c r="TWE517" s="336"/>
      <c r="TWF517" s="336"/>
      <c r="TWG517" s="336"/>
      <c r="TWH517" s="336"/>
      <c r="TWI517" s="336"/>
      <c r="TWJ517" s="336"/>
      <c r="TWK517" s="336"/>
      <c r="TWL517" s="336"/>
      <c r="TWM517" s="336"/>
      <c r="TWN517" s="336"/>
      <c r="TWO517" s="336"/>
      <c r="TWP517" s="336"/>
      <c r="TWQ517" s="336"/>
      <c r="TWR517" s="336"/>
      <c r="TWS517" s="336"/>
      <c r="TWT517" s="336"/>
      <c r="TWU517" s="336"/>
      <c r="TWV517" s="336"/>
      <c r="TWW517" s="336"/>
      <c r="TWX517" s="336"/>
      <c r="TWY517" s="336"/>
      <c r="TWZ517" s="336"/>
      <c r="TXA517" s="336"/>
      <c r="TXB517" s="336"/>
      <c r="TXC517" s="336"/>
      <c r="TXD517" s="336"/>
      <c r="TXE517" s="336"/>
      <c r="TXF517" s="336"/>
      <c r="TXG517" s="336"/>
      <c r="TXH517" s="336"/>
      <c r="TXI517" s="336"/>
      <c r="TXJ517" s="336"/>
      <c r="TXK517" s="336"/>
      <c r="TXL517" s="336"/>
      <c r="TXM517" s="336"/>
      <c r="TXN517" s="336"/>
      <c r="TXO517" s="336"/>
      <c r="TXP517" s="336"/>
      <c r="TXQ517" s="336"/>
      <c r="TXR517" s="336"/>
      <c r="TXS517" s="336"/>
      <c r="TXT517" s="336"/>
      <c r="TXU517" s="336"/>
      <c r="TXV517" s="336"/>
      <c r="TXW517" s="336"/>
      <c r="TXX517" s="336"/>
      <c r="TXY517" s="336"/>
      <c r="TXZ517" s="336"/>
      <c r="TYA517" s="336"/>
      <c r="TYB517" s="336"/>
      <c r="TYC517" s="336"/>
      <c r="TYD517" s="336"/>
      <c r="TYE517" s="336"/>
      <c r="TYF517" s="336"/>
      <c r="TYG517" s="336"/>
      <c r="TYH517" s="336"/>
      <c r="TYI517" s="336"/>
      <c r="TYJ517" s="336"/>
      <c r="TYK517" s="336"/>
      <c r="TYL517" s="336"/>
      <c r="TYM517" s="336"/>
      <c r="TYN517" s="336"/>
      <c r="TYO517" s="336"/>
      <c r="TYP517" s="336"/>
      <c r="TYQ517" s="336"/>
      <c r="TYR517" s="336"/>
      <c r="TYS517" s="336"/>
      <c r="TYT517" s="336"/>
      <c r="TYU517" s="336"/>
      <c r="TYV517" s="336"/>
      <c r="TYW517" s="336"/>
      <c r="TYX517" s="336"/>
      <c r="TYY517" s="336"/>
      <c r="TYZ517" s="336"/>
      <c r="TZA517" s="336"/>
      <c r="TZB517" s="336"/>
      <c r="TZC517" s="336"/>
      <c r="TZD517" s="336"/>
      <c r="TZE517" s="336"/>
      <c r="TZF517" s="336"/>
      <c r="TZG517" s="336"/>
      <c r="TZH517" s="336"/>
      <c r="TZI517" s="336"/>
      <c r="TZJ517" s="336"/>
      <c r="TZK517" s="336"/>
      <c r="TZL517" s="336"/>
      <c r="TZM517" s="336"/>
      <c r="TZN517" s="336"/>
      <c r="TZO517" s="336"/>
      <c r="TZP517" s="336"/>
      <c r="TZQ517" s="336"/>
      <c r="TZR517" s="336"/>
      <c r="TZS517" s="336"/>
      <c r="TZT517" s="336"/>
      <c r="TZU517" s="336"/>
      <c r="TZV517" s="336"/>
      <c r="TZW517" s="336"/>
      <c r="TZX517" s="336"/>
      <c r="TZY517" s="336"/>
      <c r="TZZ517" s="336"/>
      <c r="UAA517" s="336"/>
      <c r="UAB517" s="336"/>
      <c r="UAC517" s="336"/>
      <c r="UAD517" s="336"/>
      <c r="UAE517" s="336"/>
      <c r="UAF517" s="336"/>
      <c r="UAG517" s="336"/>
      <c r="UAH517" s="336"/>
      <c r="UAI517" s="336"/>
      <c r="UAJ517" s="336"/>
      <c r="UAK517" s="336"/>
      <c r="UAL517" s="336"/>
      <c r="UAM517" s="336"/>
      <c r="UAN517" s="336"/>
      <c r="UAO517" s="336"/>
      <c r="UAP517" s="336"/>
      <c r="UAQ517" s="336"/>
      <c r="UAR517" s="336"/>
      <c r="UAS517" s="336"/>
      <c r="UAT517" s="336"/>
      <c r="UAU517" s="336"/>
      <c r="UAV517" s="336"/>
      <c r="UAW517" s="336"/>
      <c r="UAX517" s="336"/>
      <c r="UAY517" s="336"/>
      <c r="UAZ517" s="336"/>
      <c r="UBA517" s="336"/>
      <c r="UBB517" s="336"/>
      <c r="UBC517" s="336"/>
      <c r="UBD517" s="336"/>
      <c r="UBE517" s="336"/>
      <c r="UBF517" s="336"/>
      <c r="UBG517" s="336"/>
      <c r="UBH517" s="336"/>
      <c r="UBI517" s="336"/>
      <c r="UBJ517" s="336"/>
      <c r="UBK517" s="336"/>
      <c r="UBL517" s="336"/>
      <c r="UBM517" s="336"/>
      <c r="UBN517" s="336"/>
      <c r="UBO517" s="336"/>
      <c r="UBP517" s="336"/>
      <c r="UBQ517" s="336"/>
      <c r="UBR517" s="336"/>
      <c r="UBS517" s="336"/>
      <c r="UBT517" s="336"/>
      <c r="UBU517" s="336"/>
      <c r="UBV517" s="336"/>
      <c r="UBW517" s="336"/>
      <c r="UBX517" s="336"/>
      <c r="UBY517" s="336"/>
      <c r="UBZ517" s="336"/>
      <c r="UCA517" s="336"/>
      <c r="UCB517" s="336"/>
      <c r="UCC517" s="336"/>
      <c r="UCD517" s="336"/>
      <c r="UCE517" s="336"/>
      <c r="UCF517" s="336"/>
      <c r="UCG517" s="336"/>
      <c r="UCH517" s="336"/>
      <c r="UCI517" s="336"/>
      <c r="UCJ517" s="336"/>
      <c r="UCK517" s="336"/>
      <c r="UCL517" s="336"/>
      <c r="UCM517" s="336"/>
      <c r="UCN517" s="336"/>
      <c r="UCO517" s="336"/>
      <c r="UCP517" s="336"/>
      <c r="UCQ517" s="336"/>
      <c r="UCR517" s="336"/>
      <c r="UCS517" s="336"/>
      <c r="UCT517" s="336"/>
      <c r="UCU517" s="336"/>
      <c r="UCV517" s="336"/>
      <c r="UCW517" s="336"/>
      <c r="UCX517" s="336"/>
      <c r="UCY517" s="336"/>
      <c r="UCZ517" s="336"/>
      <c r="UDA517" s="336"/>
      <c r="UDB517" s="336"/>
      <c r="UDC517" s="336"/>
      <c r="UDD517" s="336"/>
      <c r="UDE517" s="336"/>
      <c r="UDF517" s="336"/>
      <c r="UDG517" s="336"/>
      <c r="UDH517" s="336"/>
      <c r="UDI517" s="336"/>
      <c r="UDJ517" s="336"/>
      <c r="UDK517" s="336"/>
      <c r="UDL517" s="336"/>
      <c r="UDM517" s="336"/>
      <c r="UDN517" s="336"/>
      <c r="UDO517" s="336"/>
      <c r="UDP517" s="336"/>
      <c r="UDQ517" s="336"/>
      <c r="UDR517" s="336"/>
      <c r="UDS517" s="336"/>
      <c r="UDT517" s="336"/>
      <c r="UDU517" s="336"/>
      <c r="UDV517" s="336"/>
      <c r="UDW517" s="336"/>
      <c r="UDX517" s="336"/>
      <c r="UDY517" s="336"/>
      <c r="UDZ517" s="336"/>
      <c r="UEA517" s="336"/>
      <c r="UEB517" s="336"/>
      <c r="UEC517" s="336"/>
      <c r="UED517" s="336"/>
      <c r="UEE517" s="336"/>
      <c r="UEF517" s="336"/>
      <c r="UEG517" s="336"/>
      <c r="UEH517" s="336"/>
      <c r="UEI517" s="336"/>
      <c r="UEJ517" s="336"/>
      <c r="UEK517" s="336"/>
      <c r="UEL517" s="336"/>
      <c r="UEM517" s="336"/>
      <c r="UEN517" s="336"/>
      <c r="UEO517" s="336"/>
      <c r="UEP517" s="336"/>
      <c r="UEQ517" s="336"/>
      <c r="UER517" s="336"/>
      <c r="UES517" s="336"/>
      <c r="UET517" s="336"/>
      <c r="UEU517" s="336"/>
      <c r="UEV517" s="336"/>
      <c r="UEW517" s="336"/>
      <c r="UEX517" s="336"/>
      <c r="UEY517" s="336"/>
      <c r="UEZ517" s="336"/>
      <c r="UFA517" s="336"/>
      <c r="UFB517" s="336"/>
      <c r="UFC517" s="336"/>
      <c r="UFD517" s="336"/>
      <c r="UFE517" s="336"/>
      <c r="UFF517" s="336"/>
      <c r="UFG517" s="336"/>
      <c r="UFH517" s="336"/>
      <c r="UFI517" s="336"/>
      <c r="UFJ517" s="336"/>
      <c r="UFK517" s="336"/>
      <c r="UFL517" s="336"/>
      <c r="UFM517" s="336"/>
      <c r="UFN517" s="336"/>
      <c r="UFO517" s="336"/>
      <c r="UFP517" s="336"/>
      <c r="UFQ517" s="336"/>
      <c r="UFR517" s="336"/>
      <c r="UFS517" s="336"/>
      <c r="UFT517" s="336"/>
      <c r="UFU517" s="336"/>
      <c r="UFV517" s="336"/>
      <c r="UFW517" s="336"/>
      <c r="UFX517" s="336"/>
      <c r="UFY517" s="336"/>
      <c r="UFZ517" s="336"/>
      <c r="UGA517" s="336"/>
      <c r="UGB517" s="336"/>
      <c r="UGC517" s="336"/>
      <c r="UGD517" s="336"/>
      <c r="UGE517" s="336"/>
      <c r="UGF517" s="336"/>
      <c r="UGG517" s="336"/>
      <c r="UGH517" s="336"/>
      <c r="UGI517" s="336"/>
      <c r="UGJ517" s="336"/>
      <c r="UGK517" s="336"/>
      <c r="UGL517" s="336"/>
      <c r="UGM517" s="336"/>
      <c r="UGN517" s="336"/>
      <c r="UGO517" s="336"/>
      <c r="UGP517" s="336"/>
      <c r="UGQ517" s="336"/>
      <c r="UGR517" s="336"/>
      <c r="UGS517" s="336"/>
      <c r="UGT517" s="336"/>
      <c r="UGU517" s="336"/>
      <c r="UGV517" s="336"/>
      <c r="UGW517" s="336"/>
      <c r="UGX517" s="336"/>
      <c r="UGY517" s="336"/>
      <c r="UGZ517" s="336"/>
      <c r="UHA517" s="336"/>
      <c r="UHB517" s="336"/>
      <c r="UHC517" s="336"/>
      <c r="UHD517" s="336"/>
      <c r="UHE517" s="336"/>
      <c r="UHF517" s="336"/>
      <c r="UHG517" s="336"/>
      <c r="UHH517" s="336"/>
      <c r="UHI517" s="336"/>
      <c r="UHJ517" s="336"/>
      <c r="UHK517" s="336"/>
      <c r="UHL517" s="336"/>
      <c r="UHM517" s="336"/>
      <c r="UHN517" s="336"/>
      <c r="UHO517" s="336"/>
      <c r="UHP517" s="336"/>
      <c r="UHQ517" s="336"/>
      <c r="UHR517" s="336"/>
      <c r="UHS517" s="336"/>
      <c r="UHT517" s="336"/>
      <c r="UHU517" s="336"/>
      <c r="UHV517" s="336"/>
      <c r="UHW517" s="336"/>
      <c r="UHX517" s="336"/>
      <c r="UHY517" s="336"/>
      <c r="UHZ517" s="336"/>
      <c r="UIA517" s="336"/>
      <c r="UIB517" s="336"/>
      <c r="UIC517" s="336"/>
      <c r="UID517" s="336"/>
      <c r="UIE517" s="336"/>
      <c r="UIF517" s="336"/>
      <c r="UIG517" s="336"/>
      <c r="UIH517" s="336"/>
      <c r="UII517" s="336"/>
      <c r="UIJ517" s="336"/>
      <c r="UIK517" s="336"/>
      <c r="UIL517" s="336"/>
      <c r="UIM517" s="336"/>
      <c r="UIN517" s="336"/>
      <c r="UIO517" s="336"/>
      <c r="UIP517" s="336"/>
      <c r="UIQ517" s="336"/>
      <c r="UIR517" s="336"/>
      <c r="UIS517" s="336"/>
      <c r="UIT517" s="336"/>
      <c r="UIU517" s="336"/>
      <c r="UIV517" s="336"/>
      <c r="UIW517" s="336"/>
      <c r="UIX517" s="336"/>
      <c r="UIY517" s="336"/>
      <c r="UIZ517" s="336"/>
      <c r="UJA517" s="336"/>
      <c r="UJB517" s="336"/>
      <c r="UJC517" s="336"/>
      <c r="UJD517" s="336"/>
      <c r="UJE517" s="336"/>
      <c r="UJF517" s="336"/>
      <c r="UJG517" s="336"/>
      <c r="UJH517" s="336"/>
      <c r="UJI517" s="336"/>
      <c r="UJJ517" s="336"/>
      <c r="UJK517" s="336"/>
      <c r="UJL517" s="336"/>
      <c r="UJM517" s="336"/>
      <c r="UJN517" s="336"/>
      <c r="UJO517" s="336"/>
      <c r="UJP517" s="336"/>
      <c r="UJQ517" s="336"/>
      <c r="UJR517" s="336"/>
      <c r="UJS517" s="336"/>
      <c r="UJT517" s="336"/>
      <c r="UJU517" s="336"/>
      <c r="UJV517" s="336"/>
      <c r="UJW517" s="336"/>
      <c r="UJX517" s="336"/>
      <c r="UJY517" s="336"/>
      <c r="UJZ517" s="336"/>
      <c r="UKA517" s="336"/>
      <c r="UKB517" s="336"/>
      <c r="UKC517" s="336"/>
      <c r="UKD517" s="336"/>
      <c r="UKE517" s="336"/>
      <c r="UKF517" s="336"/>
      <c r="UKG517" s="336"/>
      <c r="UKH517" s="336"/>
      <c r="UKI517" s="336"/>
      <c r="UKJ517" s="336"/>
      <c r="UKK517" s="336"/>
      <c r="UKL517" s="336"/>
      <c r="UKM517" s="336"/>
      <c r="UKN517" s="336"/>
      <c r="UKO517" s="336"/>
      <c r="UKP517" s="336"/>
      <c r="UKQ517" s="336"/>
      <c r="UKR517" s="336"/>
      <c r="UKS517" s="336"/>
      <c r="UKT517" s="336"/>
      <c r="UKU517" s="336"/>
      <c r="UKV517" s="336"/>
      <c r="UKW517" s="336"/>
      <c r="UKX517" s="336"/>
      <c r="UKY517" s="336"/>
      <c r="UKZ517" s="336"/>
      <c r="ULA517" s="336"/>
      <c r="ULB517" s="336"/>
      <c r="ULC517" s="336"/>
      <c r="ULD517" s="336"/>
      <c r="ULE517" s="336"/>
      <c r="ULF517" s="336"/>
      <c r="ULG517" s="336"/>
      <c r="ULH517" s="336"/>
      <c r="ULI517" s="336"/>
      <c r="ULJ517" s="336"/>
      <c r="ULK517" s="336"/>
      <c r="ULL517" s="336"/>
      <c r="ULM517" s="336"/>
      <c r="ULN517" s="336"/>
      <c r="ULO517" s="336"/>
      <c r="ULP517" s="336"/>
      <c r="ULQ517" s="336"/>
      <c r="ULR517" s="336"/>
      <c r="ULS517" s="336"/>
      <c r="ULT517" s="336"/>
      <c r="ULU517" s="336"/>
      <c r="ULV517" s="336"/>
      <c r="ULW517" s="336"/>
      <c r="ULX517" s="336"/>
      <c r="ULY517" s="336"/>
      <c r="ULZ517" s="336"/>
      <c r="UMA517" s="336"/>
      <c r="UMB517" s="336"/>
      <c r="UMC517" s="336"/>
      <c r="UMD517" s="336"/>
      <c r="UME517" s="336"/>
      <c r="UMF517" s="336"/>
      <c r="UMG517" s="336"/>
      <c r="UMH517" s="336"/>
      <c r="UMI517" s="336"/>
      <c r="UMJ517" s="336"/>
      <c r="UMK517" s="336"/>
      <c r="UML517" s="336"/>
      <c r="UMM517" s="336"/>
      <c r="UMN517" s="336"/>
      <c r="UMO517" s="336"/>
      <c r="UMP517" s="336"/>
      <c r="UMQ517" s="336"/>
      <c r="UMR517" s="336"/>
      <c r="UMS517" s="336"/>
      <c r="UMT517" s="336"/>
      <c r="UMU517" s="336"/>
      <c r="UMV517" s="336"/>
      <c r="UMW517" s="336"/>
      <c r="UMX517" s="336"/>
      <c r="UMY517" s="336"/>
      <c r="UMZ517" s="336"/>
      <c r="UNA517" s="336"/>
      <c r="UNB517" s="336"/>
      <c r="UNC517" s="336"/>
      <c r="UND517" s="336"/>
      <c r="UNE517" s="336"/>
      <c r="UNF517" s="336"/>
      <c r="UNG517" s="336"/>
      <c r="UNH517" s="336"/>
      <c r="UNI517" s="336"/>
      <c r="UNJ517" s="336"/>
      <c r="UNK517" s="336"/>
      <c r="UNL517" s="336"/>
      <c r="UNM517" s="336"/>
      <c r="UNN517" s="336"/>
      <c r="UNO517" s="336"/>
      <c r="UNP517" s="336"/>
      <c r="UNQ517" s="336"/>
      <c r="UNR517" s="336"/>
      <c r="UNS517" s="336"/>
      <c r="UNT517" s="336"/>
      <c r="UNU517" s="336"/>
      <c r="UNV517" s="336"/>
      <c r="UNW517" s="336"/>
      <c r="UNX517" s="336"/>
      <c r="UNY517" s="336"/>
      <c r="UNZ517" s="336"/>
      <c r="UOA517" s="336"/>
      <c r="UOB517" s="336"/>
      <c r="UOC517" s="336"/>
      <c r="UOD517" s="336"/>
      <c r="UOE517" s="336"/>
      <c r="UOF517" s="336"/>
      <c r="UOG517" s="336"/>
      <c r="UOH517" s="336"/>
      <c r="UOI517" s="336"/>
      <c r="UOJ517" s="336"/>
      <c r="UOK517" s="336"/>
      <c r="UOL517" s="336"/>
      <c r="UOM517" s="336"/>
      <c r="UON517" s="336"/>
      <c r="UOO517" s="336"/>
      <c r="UOP517" s="336"/>
      <c r="UOQ517" s="336"/>
      <c r="UOR517" s="336"/>
      <c r="UOS517" s="336"/>
      <c r="UOT517" s="336"/>
      <c r="UOU517" s="336"/>
      <c r="UOV517" s="336"/>
      <c r="UOW517" s="336"/>
      <c r="UOX517" s="336"/>
      <c r="UOY517" s="336"/>
      <c r="UOZ517" s="336"/>
      <c r="UPA517" s="336"/>
      <c r="UPB517" s="336"/>
      <c r="UPC517" s="336"/>
      <c r="UPD517" s="336"/>
      <c r="UPE517" s="336"/>
      <c r="UPF517" s="336"/>
      <c r="UPG517" s="336"/>
      <c r="UPH517" s="336"/>
      <c r="UPI517" s="336"/>
      <c r="UPJ517" s="336"/>
      <c r="UPK517" s="336"/>
      <c r="UPL517" s="336"/>
      <c r="UPM517" s="336"/>
      <c r="UPN517" s="336"/>
      <c r="UPO517" s="336"/>
      <c r="UPP517" s="336"/>
      <c r="UPQ517" s="336"/>
      <c r="UPR517" s="336"/>
      <c r="UPS517" s="336"/>
      <c r="UPT517" s="336"/>
      <c r="UPU517" s="336"/>
      <c r="UPV517" s="336"/>
      <c r="UPW517" s="336"/>
      <c r="UPX517" s="336"/>
      <c r="UPY517" s="336"/>
      <c r="UPZ517" s="336"/>
      <c r="UQA517" s="336"/>
      <c r="UQB517" s="336"/>
      <c r="UQC517" s="336"/>
      <c r="UQD517" s="336"/>
      <c r="UQE517" s="336"/>
      <c r="UQF517" s="336"/>
      <c r="UQG517" s="336"/>
      <c r="UQH517" s="336"/>
      <c r="UQI517" s="336"/>
      <c r="UQJ517" s="336"/>
      <c r="UQK517" s="336"/>
      <c r="UQL517" s="336"/>
      <c r="UQM517" s="336"/>
      <c r="UQN517" s="336"/>
      <c r="UQO517" s="336"/>
      <c r="UQP517" s="336"/>
      <c r="UQQ517" s="336"/>
      <c r="UQR517" s="336"/>
      <c r="UQS517" s="336"/>
      <c r="UQT517" s="336"/>
      <c r="UQU517" s="336"/>
      <c r="UQV517" s="336"/>
      <c r="UQW517" s="336"/>
      <c r="UQX517" s="336"/>
      <c r="UQY517" s="336"/>
      <c r="UQZ517" s="336"/>
      <c r="URA517" s="336"/>
      <c r="URB517" s="336"/>
      <c r="URC517" s="336"/>
      <c r="URD517" s="336"/>
      <c r="URE517" s="336"/>
      <c r="URF517" s="336"/>
      <c r="URG517" s="336"/>
      <c r="URH517" s="336"/>
      <c r="URI517" s="336"/>
      <c r="URJ517" s="336"/>
      <c r="URK517" s="336"/>
      <c r="URL517" s="336"/>
      <c r="URM517" s="336"/>
      <c r="URN517" s="336"/>
      <c r="URO517" s="336"/>
      <c r="URP517" s="336"/>
      <c r="URQ517" s="336"/>
      <c r="URR517" s="336"/>
      <c r="URS517" s="336"/>
      <c r="URT517" s="336"/>
      <c r="URU517" s="336"/>
      <c r="URV517" s="336"/>
      <c r="URW517" s="336"/>
      <c r="URX517" s="336"/>
      <c r="URY517" s="336"/>
      <c r="URZ517" s="336"/>
      <c r="USA517" s="336"/>
      <c r="USB517" s="336"/>
      <c r="USC517" s="336"/>
      <c r="USD517" s="336"/>
      <c r="USE517" s="336"/>
      <c r="USF517" s="336"/>
      <c r="USG517" s="336"/>
      <c r="USH517" s="336"/>
      <c r="USI517" s="336"/>
      <c r="USJ517" s="336"/>
      <c r="USK517" s="336"/>
      <c r="USL517" s="336"/>
      <c r="USM517" s="336"/>
      <c r="USN517" s="336"/>
      <c r="USO517" s="336"/>
      <c r="USP517" s="336"/>
      <c r="USQ517" s="336"/>
      <c r="USR517" s="336"/>
      <c r="USS517" s="336"/>
      <c r="UST517" s="336"/>
      <c r="USU517" s="336"/>
      <c r="USV517" s="336"/>
      <c r="USW517" s="336"/>
      <c r="USX517" s="336"/>
      <c r="USY517" s="336"/>
      <c r="USZ517" s="336"/>
      <c r="UTA517" s="336"/>
      <c r="UTB517" s="336"/>
      <c r="UTC517" s="336"/>
      <c r="UTD517" s="336"/>
      <c r="UTE517" s="336"/>
      <c r="UTF517" s="336"/>
      <c r="UTG517" s="336"/>
      <c r="UTH517" s="336"/>
      <c r="UTI517" s="336"/>
      <c r="UTJ517" s="336"/>
      <c r="UTK517" s="336"/>
      <c r="UTL517" s="336"/>
      <c r="UTM517" s="336"/>
      <c r="UTN517" s="336"/>
      <c r="UTO517" s="336"/>
      <c r="UTP517" s="336"/>
      <c r="UTQ517" s="336"/>
      <c r="UTR517" s="336"/>
      <c r="UTS517" s="336"/>
      <c r="UTT517" s="336"/>
      <c r="UTU517" s="336"/>
      <c r="UTV517" s="336"/>
      <c r="UTW517" s="336"/>
      <c r="UTX517" s="336"/>
      <c r="UTY517" s="336"/>
      <c r="UTZ517" s="336"/>
      <c r="UUA517" s="336"/>
      <c r="UUB517" s="336"/>
      <c r="UUC517" s="336"/>
      <c r="UUD517" s="336"/>
      <c r="UUE517" s="336"/>
      <c r="UUF517" s="336"/>
      <c r="UUG517" s="336"/>
      <c r="UUH517" s="336"/>
      <c r="UUI517" s="336"/>
      <c r="UUJ517" s="336"/>
      <c r="UUK517" s="336"/>
      <c r="UUL517" s="336"/>
      <c r="UUM517" s="336"/>
      <c r="UUN517" s="336"/>
      <c r="UUO517" s="336"/>
      <c r="UUP517" s="336"/>
      <c r="UUQ517" s="336"/>
      <c r="UUR517" s="336"/>
      <c r="UUS517" s="336"/>
      <c r="UUT517" s="336"/>
      <c r="UUU517" s="336"/>
      <c r="UUV517" s="336"/>
      <c r="UUW517" s="336"/>
      <c r="UUX517" s="336"/>
      <c r="UUY517" s="336"/>
      <c r="UUZ517" s="336"/>
      <c r="UVA517" s="336"/>
      <c r="UVB517" s="336"/>
      <c r="UVC517" s="336"/>
      <c r="UVD517" s="336"/>
      <c r="UVE517" s="336"/>
      <c r="UVF517" s="336"/>
      <c r="UVG517" s="336"/>
      <c r="UVH517" s="336"/>
      <c r="UVI517" s="336"/>
      <c r="UVJ517" s="336"/>
      <c r="UVK517" s="336"/>
      <c r="UVL517" s="336"/>
      <c r="UVM517" s="336"/>
      <c r="UVN517" s="336"/>
      <c r="UVO517" s="336"/>
      <c r="UVP517" s="336"/>
      <c r="UVQ517" s="336"/>
      <c r="UVR517" s="336"/>
      <c r="UVS517" s="336"/>
      <c r="UVT517" s="336"/>
      <c r="UVU517" s="336"/>
      <c r="UVV517" s="336"/>
      <c r="UVW517" s="336"/>
      <c r="UVX517" s="336"/>
      <c r="UVY517" s="336"/>
      <c r="UVZ517" s="336"/>
      <c r="UWA517" s="336"/>
      <c r="UWB517" s="336"/>
      <c r="UWC517" s="336"/>
      <c r="UWD517" s="336"/>
      <c r="UWE517" s="336"/>
      <c r="UWF517" s="336"/>
      <c r="UWG517" s="336"/>
      <c r="UWH517" s="336"/>
      <c r="UWI517" s="336"/>
      <c r="UWJ517" s="336"/>
      <c r="UWK517" s="336"/>
      <c r="UWL517" s="336"/>
      <c r="UWM517" s="336"/>
      <c r="UWN517" s="336"/>
      <c r="UWO517" s="336"/>
      <c r="UWP517" s="336"/>
      <c r="UWQ517" s="336"/>
      <c r="UWR517" s="336"/>
      <c r="UWS517" s="336"/>
      <c r="UWT517" s="336"/>
      <c r="UWU517" s="336"/>
      <c r="UWV517" s="336"/>
      <c r="UWW517" s="336"/>
      <c r="UWX517" s="336"/>
      <c r="UWY517" s="336"/>
      <c r="UWZ517" s="336"/>
      <c r="UXA517" s="336"/>
      <c r="UXB517" s="336"/>
      <c r="UXC517" s="336"/>
      <c r="UXD517" s="336"/>
      <c r="UXE517" s="336"/>
      <c r="UXF517" s="336"/>
      <c r="UXG517" s="336"/>
      <c r="UXH517" s="336"/>
      <c r="UXI517" s="336"/>
      <c r="UXJ517" s="336"/>
      <c r="UXK517" s="336"/>
      <c r="UXL517" s="336"/>
      <c r="UXM517" s="336"/>
      <c r="UXN517" s="336"/>
      <c r="UXO517" s="336"/>
      <c r="UXP517" s="336"/>
      <c r="UXQ517" s="336"/>
      <c r="UXR517" s="336"/>
      <c r="UXS517" s="336"/>
      <c r="UXT517" s="336"/>
      <c r="UXU517" s="336"/>
      <c r="UXV517" s="336"/>
      <c r="UXW517" s="336"/>
      <c r="UXX517" s="336"/>
      <c r="UXY517" s="336"/>
      <c r="UXZ517" s="336"/>
      <c r="UYA517" s="336"/>
      <c r="UYB517" s="336"/>
      <c r="UYC517" s="336"/>
      <c r="UYD517" s="336"/>
      <c r="UYE517" s="336"/>
      <c r="UYF517" s="336"/>
      <c r="UYG517" s="336"/>
      <c r="UYH517" s="336"/>
      <c r="UYI517" s="336"/>
      <c r="UYJ517" s="336"/>
      <c r="UYK517" s="336"/>
      <c r="UYL517" s="336"/>
      <c r="UYM517" s="336"/>
      <c r="UYN517" s="336"/>
      <c r="UYO517" s="336"/>
      <c r="UYP517" s="336"/>
      <c r="UYQ517" s="336"/>
      <c r="UYR517" s="336"/>
      <c r="UYS517" s="336"/>
      <c r="UYT517" s="336"/>
      <c r="UYU517" s="336"/>
      <c r="UYV517" s="336"/>
      <c r="UYW517" s="336"/>
      <c r="UYX517" s="336"/>
      <c r="UYY517" s="336"/>
      <c r="UYZ517" s="336"/>
      <c r="UZA517" s="336"/>
      <c r="UZB517" s="336"/>
      <c r="UZC517" s="336"/>
      <c r="UZD517" s="336"/>
      <c r="UZE517" s="336"/>
      <c r="UZF517" s="336"/>
      <c r="UZG517" s="336"/>
      <c r="UZH517" s="336"/>
      <c r="UZI517" s="336"/>
      <c r="UZJ517" s="336"/>
      <c r="UZK517" s="336"/>
      <c r="UZL517" s="336"/>
      <c r="UZM517" s="336"/>
      <c r="UZN517" s="336"/>
      <c r="UZO517" s="336"/>
      <c r="UZP517" s="336"/>
      <c r="UZQ517" s="336"/>
      <c r="UZR517" s="336"/>
      <c r="UZS517" s="336"/>
      <c r="UZT517" s="336"/>
      <c r="UZU517" s="336"/>
      <c r="UZV517" s="336"/>
      <c r="UZW517" s="336"/>
      <c r="UZX517" s="336"/>
      <c r="UZY517" s="336"/>
      <c r="UZZ517" s="336"/>
      <c r="VAA517" s="336"/>
      <c r="VAB517" s="336"/>
      <c r="VAC517" s="336"/>
      <c r="VAD517" s="336"/>
      <c r="VAE517" s="336"/>
      <c r="VAF517" s="336"/>
      <c r="VAG517" s="336"/>
      <c r="VAH517" s="336"/>
      <c r="VAI517" s="336"/>
      <c r="VAJ517" s="336"/>
      <c r="VAK517" s="336"/>
      <c r="VAL517" s="336"/>
      <c r="VAM517" s="336"/>
      <c r="VAN517" s="336"/>
      <c r="VAO517" s="336"/>
      <c r="VAP517" s="336"/>
      <c r="VAQ517" s="336"/>
      <c r="VAR517" s="336"/>
      <c r="VAS517" s="336"/>
      <c r="VAT517" s="336"/>
      <c r="VAU517" s="336"/>
      <c r="VAV517" s="336"/>
      <c r="VAW517" s="336"/>
      <c r="VAX517" s="336"/>
      <c r="VAY517" s="336"/>
      <c r="VAZ517" s="336"/>
      <c r="VBA517" s="336"/>
      <c r="VBB517" s="336"/>
      <c r="VBC517" s="336"/>
      <c r="VBD517" s="336"/>
      <c r="VBE517" s="336"/>
      <c r="VBF517" s="336"/>
      <c r="VBG517" s="336"/>
      <c r="VBH517" s="336"/>
      <c r="VBI517" s="336"/>
      <c r="VBJ517" s="336"/>
      <c r="VBK517" s="336"/>
      <c r="VBL517" s="336"/>
      <c r="VBM517" s="336"/>
      <c r="VBN517" s="336"/>
      <c r="VBO517" s="336"/>
      <c r="VBP517" s="336"/>
      <c r="VBQ517" s="336"/>
      <c r="VBR517" s="336"/>
      <c r="VBS517" s="336"/>
      <c r="VBT517" s="336"/>
      <c r="VBU517" s="336"/>
      <c r="VBV517" s="336"/>
      <c r="VBW517" s="336"/>
      <c r="VBX517" s="336"/>
      <c r="VBY517" s="336"/>
      <c r="VBZ517" s="336"/>
      <c r="VCA517" s="336"/>
      <c r="VCB517" s="336"/>
      <c r="VCC517" s="336"/>
      <c r="VCD517" s="336"/>
      <c r="VCE517" s="336"/>
      <c r="VCF517" s="336"/>
      <c r="VCG517" s="336"/>
      <c r="VCH517" s="336"/>
      <c r="VCI517" s="336"/>
      <c r="VCJ517" s="336"/>
      <c r="VCK517" s="336"/>
      <c r="VCL517" s="336"/>
      <c r="VCM517" s="336"/>
      <c r="VCN517" s="336"/>
      <c r="VCO517" s="336"/>
      <c r="VCP517" s="336"/>
      <c r="VCQ517" s="336"/>
      <c r="VCR517" s="336"/>
      <c r="VCS517" s="336"/>
      <c r="VCT517" s="336"/>
      <c r="VCU517" s="336"/>
      <c r="VCV517" s="336"/>
      <c r="VCW517" s="336"/>
      <c r="VCX517" s="336"/>
      <c r="VCY517" s="336"/>
      <c r="VCZ517" s="336"/>
      <c r="VDA517" s="336"/>
      <c r="VDB517" s="336"/>
      <c r="VDC517" s="336"/>
      <c r="VDD517" s="336"/>
      <c r="VDE517" s="336"/>
      <c r="VDF517" s="336"/>
      <c r="VDG517" s="336"/>
      <c r="VDH517" s="336"/>
      <c r="VDI517" s="336"/>
      <c r="VDJ517" s="336"/>
      <c r="VDK517" s="336"/>
      <c r="VDL517" s="336"/>
      <c r="VDM517" s="336"/>
      <c r="VDN517" s="336"/>
      <c r="VDO517" s="336"/>
      <c r="VDP517" s="336"/>
      <c r="VDQ517" s="336"/>
      <c r="VDR517" s="336"/>
      <c r="VDS517" s="336"/>
      <c r="VDT517" s="336"/>
      <c r="VDU517" s="336"/>
      <c r="VDV517" s="336"/>
      <c r="VDW517" s="336"/>
      <c r="VDX517" s="336"/>
      <c r="VDY517" s="336"/>
      <c r="VDZ517" s="336"/>
      <c r="VEA517" s="336"/>
      <c r="VEB517" s="336"/>
      <c r="VEC517" s="336"/>
      <c r="VED517" s="336"/>
      <c r="VEE517" s="336"/>
      <c r="VEF517" s="336"/>
      <c r="VEG517" s="336"/>
      <c r="VEH517" s="336"/>
      <c r="VEI517" s="336"/>
      <c r="VEJ517" s="336"/>
      <c r="VEK517" s="336"/>
      <c r="VEL517" s="336"/>
      <c r="VEM517" s="336"/>
      <c r="VEN517" s="336"/>
      <c r="VEO517" s="336"/>
      <c r="VEP517" s="336"/>
      <c r="VEQ517" s="336"/>
      <c r="VER517" s="336"/>
      <c r="VES517" s="336"/>
      <c r="VET517" s="336"/>
      <c r="VEU517" s="336"/>
      <c r="VEV517" s="336"/>
      <c r="VEW517" s="336"/>
      <c r="VEX517" s="336"/>
      <c r="VEY517" s="336"/>
      <c r="VEZ517" s="336"/>
      <c r="VFA517" s="336"/>
      <c r="VFB517" s="336"/>
      <c r="VFC517" s="336"/>
      <c r="VFD517" s="336"/>
      <c r="VFE517" s="336"/>
      <c r="VFF517" s="336"/>
      <c r="VFG517" s="336"/>
      <c r="VFH517" s="336"/>
      <c r="VFI517" s="336"/>
      <c r="VFJ517" s="336"/>
      <c r="VFK517" s="336"/>
      <c r="VFL517" s="336"/>
      <c r="VFM517" s="336"/>
      <c r="VFN517" s="336"/>
      <c r="VFO517" s="336"/>
      <c r="VFP517" s="336"/>
      <c r="VFQ517" s="336"/>
      <c r="VFR517" s="336"/>
      <c r="VFS517" s="336"/>
      <c r="VFT517" s="336"/>
      <c r="VFU517" s="336"/>
      <c r="VFV517" s="336"/>
      <c r="VFW517" s="336"/>
      <c r="VFX517" s="336"/>
      <c r="VFY517" s="336"/>
      <c r="VFZ517" s="336"/>
      <c r="VGA517" s="336"/>
      <c r="VGB517" s="336"/>
      <c r="VGC517" s="336"/>
      <c r="VGD517" s="336"/>
      <c r="VGE517" s="336"/>
      <c r="VGF517" s="336"/>
      <c r="VGG517" s="336"/>
      <c r="VGH517" s="336"/>
      <c r="VGI517" s="336"/>
      <c r="VGJ517" s="336"/>
      <c r="VGK517" s="336"/>
      <c r="VGL517" s="336"/>
      <c r="VGM517" s="336"/>
      <c r="VGN517" s="336"/>
      <c r="VGO517" s="336"/>
      <c r="VGP517" s="336"/>
      <c r="VGQ517" s="336"/>
      <c r="VGR517" s="336"/>
      <c r="VGS517" s="336"/>
      <c r="VGT517" s="336"/>
      <c r="VGU517" s="336"/>
      <c r="VGV517" s="336"/>
      <c r="VGW517" s="336"/>
      <c r="VGX517" s="336"/>
      <c r="VGY517" s="336"/>
      <c r="VGZ517" s="336"/>
      <c r="VHA517" s="336"/>
      <c r="VHB517" s="336"/>
      <c r="VHC517" s="336"/>
      <c r="VHD517" s="336"/>
      <c r="VHE517" s="336"/>
      <c r="VHF517" s="336"/>
      <c r="VHG517" s="336"/>
      <c r="VHH517" s="336"/>
      <c r="VHI517" s="336"/>
      <c r="VHJ517" s="336"/>
      <c r="VHK517" s="336"/>
      <c r="VHL517" s="336"/>
      <c r="VHM517" s="336"/>
      <c r="VHN517" s="336"/>
      <c r="VHO517" s="336"/>
      <c r="VHP517" s="336"/>
      <c r="VHQ517" s="336"/>
      <c r="VHR517" s="336"/>
      <c r="VHS517" s="336"/>
      <c r="VHT517" s="336"/>
      <c r="VHU517" s="336"/>
      <c r="VHV517" s="336"/>
      <c r="VHW517" s="336"/>
      <c r="VHX517" s="336"/>
      <c r="VHY517" s="336"/>
      <c r="VHZ517" s="336"/>
      <c r="VIA517" s="336"/>
      <c r="VIB517" s="336"/>
      <c r="VIC517" s="336"/>
      <c r="VID517" s="336"/>
      <c r="VIE517" s="336"/>
      <c r="VIF517" s="336"/>
      <c r="VIG517" s="336"/>
      <c r="VIH517" s="336"/>
      <c r="VII517" s="336"/>
      <c r="VIJ517" s="336"/>
      <c r="VIK517" s="336"/>
      <c r="VIL517" s="336"/>
      <c r="VIM517" s="336"/>
      <c r="VIN517" s="336"/>
      <c r="VIO517" s="336"/>
      <c r="VIP517" s="336"/>
      <c r="VIQ517" s="336"/>
      <c r="VIR517" s="336"/>
      <c r="VIS517" s="336"/>
      <c r="VIT517" s="336"/>
      <c r="VIU517" s="336"/>
      <c r="VIV517" s="336"/>
      <c r="VIW517" s="336"/>
      <c r="VIX517" s="336"/>
      <c r="VIY517" s="336"/>
      <c r="VIZ517" s="336"/>
      <c r="VJA517" s="336"/>
      <c r="VJB517" s="336"/>
      <c r="VJC517" s="336"/>
      <c r="VJD517" s="336"/>
      <c r="VJE517" s="336"/>
      <c r="VJF517" s="336"/>
      <c r="VJG517" s="336"/>
      <c r="VJH517" s="336"/>
      <c r="VJI517" s="336"/>
      <c r="VJJ517" s="336"/>
      <c r="VJK517" s="336"/>
      <c r="VJL517" s="336"/>
      <c r="VJM517" s="336"/>
      <c r="VJN517" s="336"/>
      <c r="VJO517" s="336"/>
      <c r="VJP517" s="336"/>
      <c r="VJQ517" s="336"/>
      <c r="VJR517" s="336"/>
      <c r="VJS517" s="336"/>
      <c r="VJT517" s="336"/>
      <c r="VJU517" s="336"/>
      <c r="VJV517" s="336"/>
      <c r="VJW517" s="336"/>
      <c r="VJX517" s="336"/>
      <c r="VJY517" s="336"/>
      <c r="VJZ517" s="336"/>
      <c r="VKA517" s="336"/>
      <c r="VKB517" s="336"/>
      <c r="VKC517" s="336"/>
      <c r="VKD517" s="336"/>
      <c r="VKE517" s="336"/>
      <c r="VKF517" s="336"/>
      <c r="VKG517" s="336"/>
      <c r="VKH517" s="336"/>
      <c r="VKI517" s="336"/>
      <c r="VKJ517" s="336"/>
      <c r="VKK517" s="336"/>
      <c r="VKL517" s="336"/>
      <c r="VKM517" s="336"/>
      <c r="VKN517" s="336"/>
      <c r="VKO517" s="336"/>
      <c r="VKP517" s="336"/>
      <c r="VKQ517" s="336"/>
      <c r="VKR517" s="336"/>
      <c r="VKS517" s="336"/>
      <c r="VKT517" s="336"/>
      <c r="VKU517" s="336"/>
      <c r="VKV517" s="336"/>
      <c r="VKW517" s="336"/>
      <c r="VKX517" s="336"/>
      <c r="VKY517" s="336"/>
      <c r="VKZ517" s="336"/>
      <c r="VLA517" s="336"/>
      <c r="VLB517" s="336"/>
      <c r="VLC517" s="336"/>
      <c r="VLD517" s="336"/>
      <c r="VLE517" s="336"/>
      <c r="VLF517" s="336"/>
      <c r="VLG517" s="336"/>
      <c r="VLH517" s="336"/>
      <c r="VLI517" s="336"/>
      <c r="VLJ517" s="336"/>
      <c r="VLK517" s="336"/>
      <c r="VLL517" s="336"/>
      <c r="VLM517" s="336"/>
      <c r="VLN517" s="336"/>
      <c r="VLO517" s="336"/>
      <c r="VLP517" s="336"/>
      <c r="VLQ517" s="336"/>
      <c r="VLR517" s="336"/>
      <c r="VLS517" s="336"/>
      <c r="VLT517" s="336"/>
      <c r="VLU517" s="336"/>
      <c r="VLV517" s="336"/>
      <c r="VLW517" s="336"/>
      <c r="VLX517" s="336"/>
      <c r="VLY517" s="336"/>
      <c r="VLZ517" s="336"/>
      <c r="VMA517" s="336"/>
      <c r="VMB517" s="336"/>
      <c r="VMC517" s="336"/>
      <c r="VMD517" s="336"/>
      <c r="VME517" s="336"/>
      <c r="VMF517" s="336"/>
      <c r="VMG517" s="336"/>
      <c r="VMH517" s="336"/>
      <c r="VMI517" s="336"/>
      <c r="VMJ517" s="336"/>
      <c r="VMK517" s="336"/>
      <c r="VML517" s="336"/>
      <c r="VMM517" s="336"/>
      <c r="VMN517" s="336"/>
      <c r="VMO517" s="336"/>
      <c r="VMP517" s="336"/>
      <c r="VMQ517" s="336"/>
      <c r="VMR517" s="336"/>
      <c r="VMS517" s="336"/>
      <c r="VMT517" s="336"/>
      <c r="VMU517" s="336"/>
      <c r="VMV517" s="336"/>
      <c r="VMW517" s="336"/>
      <c r="VMX517" s="336"/>
      <c r="VMY517" s="336"/>
      <c r="VMZ517" s="336"/>
      <c r="VNA517" s="336"/>
      <c r="VNB517" s="336"/>
      <c r="VNC517" s="336"/>
      <c r="VND517" s="336"/>
      <c r="VNE517" s="336"/>
      <c r="VNF517" s="336"/>
      <c r="VNG517" s="336"/>
      <c r="VNH517" s="336"/>
      <c r="VNI517" s="336"/>
      <c r="VNJ517" s="336"/>
      <c r="VNK517" s="336"/>
      <c r="VNL517" s="336"/>
      <c r="VNM517" s="336"/>
      <c r="VNN517" s="336"/>
      <c r="VNO517" s="336"/>
      <c r="VNP517" s="336"/>
      <c r="VNQ517" s="336"/>
      <c r="VNR517" s="336"/>
      <c r="VNS517" s="336"/>
      <c r="VNT517" s="336"/>
      <c r="VNU517" s="336"/>
      <c r="VNV517" s="336"/>
      <c r="VNW517" s="336"/>
      <c r="VNX517" s="336"/>
      <c r="VNY517" s="336"/>
      <c r="VNZ517" s="336"/>
      <c r="VOA517" s="336"/>
      <c r="VOB517" s="336"/>
      <c r="VOC517" s="336"/>
      <c r="VOD517" s="336"/>
      <c r="VOE517" s="336"/>
      <c r="VOF517" s="336"/>
      <c r="VOG517" s="336"/>
      <c r="VOH517" s="336"/>
      <c r="VOI517" s="336"/>
      <c r="VOJ517" s="336"/>
      <c r="VOK517" s="336"/>
      <c r="VOL517" s="336"/>
      <c r="VOM517" s="336"/>
      <c r="VON517" s="336"/>
      <c r="VOO517" s="336"/>
      <c r="VOP517" s="336"/>
      <c r="VOQ517" s="336"/>
      <c r="VOR517" s="336"/>
      <c r="VOS517" s="336"/>
      <c r="VOT517" s="336"/>
      <c r="VOU517" s="336"/>
      <c r="VOV517" s="336"/>
      <c r="VOW517" s="336"/>
      <c r="VOX517" s="336"/>
      <c r="VOY517" s="336"/>
      <c r="VOZ517" s="336"/>
      <c r="VPA517" s="336"/>
      <c r="VPB517" s="336"/>
      <c r="VPC517" s="336"/>
      <c r="VPD517" s="336"/>
      <c r="VPE517" s="336"/>
      <c r="VPF517" s="336"/>
      <c r="VPG517" s="336"/>
      <c r="VPH517" s="336"/>
      <c r="VPI517" s="336"/>
      <c r="VPJ517" s="336"/>
      <c r="VPK517" s="336"/>
      <c r="VPL517" s="336"/>
      <c r="VPM517" s="336"/>
      <c r="VPN517" s="336"/>
      <c r="VPO517" s="336"/>
      <c r="VPP517" s="336"/>
      <c r="VPQ517" s="336"/>
      <c r="VPR517" s="336"/>
      <c r="VPS517" s="336"/>
      <c r="VPT517" s="336"/>
      <c r="VPU517" s="336"/>
      <c r="VPV517" s="336"/>
      <c r="VPW517" s="336"/>
      <c r="VPX517" s="336"/>
      <c r="VPY517" s="336"/>
      <c r="VPZ517" s="336"/>
      <c r="VQA517" s="336"/>
      <c r="VQB517" s="336"/>
      <c r="VQC517" s="336"/>
      <c r="VQD517" s="336"/>
      <c r="VQE517" s="336"/>
      <c r="VQF517" s="336"/>
      <c r="VQG517" s="336"/>
      <c r="VQH517" s="336"/>
      <c r="VQI517" s="336"/>
      <c r="VQJ517" s="336"/>
      <c r="VQK517" s="336"/>
      <c r="VQL517" s="336"/>
      <c r="VQM517" s="336"/>
      <c r="VQN517" s="336"/>
      <c r="VQO517" s="336"/>
      <c r="VQP517" s="336"/>
      <c r="VQQ517" s="336"/>
      <c r="VQR517" s="336"/>
      <c r="VQS517" s="336"/>
      <c r="VQT517" s="336"/>
      <c r="VQU517" s="336"/>
      <c r="VQV517" s="336"/>
      <c r="VQW517" s="336"/>
      <c r="VQX517" s="336"/>
      <c r="VQY517" s="336"/>
      <c r="VQZ517" s="336"/>
      <c r="VRA517" s="336"/>
      <c r="VRB517" s="336"/>
      <c r="VRC517" s="336"/>
      <c r="VRD517" s="336"/>
      <c r="VRE517" s="336"/>
      <c r="VRF517" s="336"/>
      <c r="VRG517" s="336"/>
      <c r="VRH517" s="336"/>
      <c r="VRI517" s="336"/>
      <c r="VRJ517" s="336"/>
      <c r="VRK517" s="336"/>
      <c r="VRL517" s="336"/>
      <c r="VRM517" s="336"/>
      <c r="VRN517" s="336"/>
      <c r="VRO517" s="336"/>
      <c r="VRP517" s="336"/>
      <c r="VRQ517" s="336"/>
      <c r="VRR517" s="336"/>
      <c r="VRS517" s="336"/>
      <c r="VRT517" s="336"/>
      <c r="VRU517" s="336"/>
      <c r="VRV517" s="336"/>
      <c r="VRW517" s="336"/>
      <c r="VRX517" s="336"/>
      <c r="VRY517" s="336"/>
      <c r="VRZ517" s="336"/>
      <c r="VSA517" s="336"/>
      <c r="VSB517" s="336"/>
      <c r="VSC517" s="336"/>
      <c r="VSD517" s="336"/>
      <c r="VSE517" s="336"/>
      <c r="VSF517" s="336"/>
      <c r="VSG517" s="336"/>
      <c r="VSH517" s="336"/>
      <c r="VSI517" s="336"/>
      <c r="VSJ517" s="336"/>
      <c r="VSK517" s="336"/>
      <c r="VSL517" s="336"/>
      <c r="VSM517" s="336"/>
      <c r="VSN517" s="336"/>
      <c r="VSO517" s="336"/>
      <c r="VSP517" s="336"/>
      <c r="VSQ517" s="336"/>
      <c r="VSR517" s="336"/>
      <c r="VSS517" s="336"/>
      <c r="VST517" s="336"/>
      <c r="VSU517" s="336"/>
      <c r="VSV517" s="336"/>
      <c r="VSW517" s="336"/>
      <c r="VSX517" s="336"/>
      <c r="VSY517" s="336"/>
      <c r="VSZ517" s="336"/>
      <c r="VTA517" s="336"/>
      <c r="VTB517" s="336"/>
      <c r="VTC517" s="336"/>
      <c r="VTD517" s="336"/>
      <c r="VTE517" s="336"/>
      <c r="VTF517" s="336"/>
      <c r="VTG517" s="336"/>
      <c r="VTH517" s="336"/>
      <c r="VTI517" s="336"/>
      <c r="VTJ517" s="336"/>
      <c r="VTK517" s="336"/>
      <c r="VTL517" s="336"/>
      <c r="VTM517" s="336"/>
      <c r="VTN517" s="336"/>
      <c r="VTO517" s="336"/>
      <c r="VTP517" s="336"/>
      <c r="VTQ517" s="336"/>
      <c r="VTR517" s="336"/>
      <c r="VTS517" s="336"/>
      <c r="VTT517" s="336"/>
      <c r="VTU517" s="336"/>
      <c r="VTV517" s="336"/>
      <c r="VTW517" s="336"/>
      <c r="VTX517" s="336"/>
      <c r="VTY517" s="336"/>
      <c r="VTZ517" s="336"/>
      <c r="VUA517" s="336"/>
      <c r="VUB517" s="336"/>
      <c r="VUC517" s="336"/>
      <c r="VUD517" s="336"/>
      <c r="VUE517" s="336"/>
      <c r="VUF517" s="336"/>
      <c r="VUG517" s="336"/>
      <c r="VUH517" s="336"/>
      <c r="VUI517" s="336"/>
      <c r="VUJ517" s="336"/>
      <c r="VUK517" s="336"/>
      <c r="VUL517" s="336"/>
      <c r="VUM517" s="336"/>
      <c r="VUN517" s="336"/>
      <c r="VUO517" s="336"/>
      <c r="VUP517" s="336"/>
      <c r="VUQ517" s="336"/>
      <c r="VUR517" s="336"/>
      <c r="VUS517" s="336"/>
      <c r="VUT517" s="336"/>
      <c r="VUU517" s="336"/>
      <c r="VUV517" s="336"/>
      <c r="VUW517" s="336"/>
      <c r="VUX517" s="336"/>
      <c r="VUY517" s="336"/>
      <c r="VUZ517" s="336"/>
      <c r="VVA517" s="336"/>
      <c r="VVB517" s="336"/>
      <c r="VVC517" s="336"/>
      <c r="VVD517" s="336"/>
      <c r="VVE517" s="336"/>
      <c r="VVF517" s="336"/>
      <c r="VVG517" s="336"/>
      <c r="VVH517" s="336"/>
      <c r="VVI517" s="336"/>
      <c r="VVJ517" s="336"/>
      <c r="VVK517" s="336"/>
      <c r="VVL517" s="336"/>
      <c r="VVM517" s="336"/>
      <c r="VVN517" s="336"/>
      <c r="VVO517" s="336"/>
      <c r="VVP517" s="336"/>
      <c r="VVQ517" s="336"/>
      <c r="VVR517" s="336"/>
      <c r="VVS517" s="336"/>
      <c r="VVT517" s="336"/>
      <c r="VVU517" s="336"/>
      <c r="VVV517" s="336"/>
      <c r="VVW517" s="336"/>
      <c r="VVX517" s="336"/>
      <c r="VVY517" s="336"/>
      <c r="VVZ517" s="336"/>
      <c r="VWA517" s="336"/>
      <c r="VWB517" s="336"/>
      <c r="VWC517" s="336"/>
      <c r="VWD517" s="336"/>
      <c r="VWE517" s="336"/>
      <c r="VWF517" s="336"/>
      <c r="VWG517" s="336"/>
      <c r="VWH517" s="336"/>
      <c r="VWI517" s="336"/>
      <c r="VWJ517" s="336"/>
      <c r="VWK517" s="336"/>
      <c r="VWL517" s="336"/>
      <c r="VWM517" s="336"/>
      <c r="VWN517" s="336"/>
      <c r="VWO517" s="336"/>
      <c r="VWP517" s="336"/>
      <c r="VWQ517" s="336"/>
      <c r="VWR517" s="336"/>
      <c r="VWS517" s="336"/>
      <c r="VWT517" s="336"/>
      <c r="VWU517" s="336"/>
      <c r="VWV517" s="336"/>
      <c r="VWW517" s="336"/>
      <c r="VWX517" s="336"/>
      <c r="VWY517" s="336"/>
      <c r="VWZ517" s="336"/>
      <c r="VXA517" s="336"/>
      <c r="VXB517" s="336"/>
      <c r="VXC517" s="336"/>
      <c r="VXD517" s="336"/>
      <c r="VXE517" s="336"/>
      <c r="VXF517" s="336"/>
      <c r="VXG517" s="336"/>
      <c r="VXH517" s="336"/>
      <c r="VXI517" s="336"/>
      <c r="VXJ517" s="336"/>
      <c r="VXK517" s="336"/>
      <c r="VXL517" s="336"/>
      <c r="VXM517" s="336"/>
      <c r="VXN517" s="336"/>
      <c r="VXO517" s="336"/>
      <c r="VXP517" s="336"/>
      <c r="VXQ517" s="336"/>
      <c r="VXR517" s="336"/>
      <c r="VXS517" s="336"/>
      <c r="VXT517" s="336"/>
      <c r="VXU517" s="336"/>
      <c r="VXV517" s="336"/>
      <c r="VXW517" s="336"/>
      <c r="VXX517" s="336"/>
      <c r="VXY517" s="336"/>
      <c r="VXZ517" s="336"/>
      <c r="VYA517" s="336"/>
      <c r="VYB517" s="336"/>
      <c r="VYC517" s="336"/>
      <c r="VYD517" s="336"/>
      <c r="VYE517" s="336"/>
      <c r="VYF517" s="336"/>
      <c r="VYG517" s="336"/>
      <c r="VYH517" s="336"/>
      <c r="VYI517" s="336"/>
      <c r="VYJ517" s="336"/>
      <c r="VYK517" s="336"/>
      <c r="VYL517" s="336"/>
      <c r="VYM517" s="336"/>
      <c r="VYN517" s="336"/>
      <c r="VYO517" s="336"/>
      <c r="VYP517" s="336"/>
      <c r="VYQ517" s="336"/>
      <c r="VYR517" s="336"/>
      <c r="VYS517" s="336"/>
      <c r="VYT517" s="336"/>
      <c r="VYU517" s="336"/>
      <c r="VYV517" s="336"/>
      <c r="VYW517" s="336"/>
      <c r="VYX517" s="336"/>
      <c r="VYY517" s="336"/>
      <c r="VYZ517" s="336"/>
      <c r="VZA517" s="336"/>
      <c r="VZB517" s="336"/>
      <c r="VZC517" s="336"/>
      <c r="VZD517" s="336"/>
      <c r="VZE517" s="336"/>
      <c r="VZF517" s="336"/>
      <c r="VZG517" s="336"/>
      <c r="VZH517" s="336"/>
      <c r="VZI517" s="336"/>
      <c r="VZJ517" s="336"/>
      <c r="VZK517" s="336"/>
      <c r="VZL517" s="336"/>
      <c r="VZM517" s="336"/>
      <c r="VZN517" s="336"/>
      <c r="VZO517" s="336"/>
      <c r="VZP517" s="336"/>
      <c r="VZQ517" s="336"/>
      <c r="VZR517" s="336"/>
      <c r="VZS517" s="336"/>
      <c r="VZT517" s="336"/>
      <c r="VZU517" s="336"/>
      <c r="VZV517" s="336"/>
      <c r="VZW517" s="336"/>
      <c r="VZX517" s="336"/>
      <c r="VZY517" s="336"/>
      <c r="VZZ517" s="336"/>
      <c r="WAA517" s="336"/>
      <c r="WAB517" s="336"/>
      <c r="WAC517" s="336"/>
      <c r="WAD517" s="336"/>
      <c r="WAE517" s="336"/>
      <c r="WAF517" s="336"/>
      <c r="WAG517" s="336"/>
      <c r="WAH517" s="336"/>
      <c r="WAI517" s="336"/>
      <c r="WAJ517" s="336"/>
      <c r="WAK517" s="336"/>
      <c r="WAL517" s="336"/>
      <c r="WAM517" s="336"/>
      <c r="WAN517" s="336"/>
      <c r="WAO517" s="336"/>
      <c r="WAP517" s="336"/>
      <c r="WAQ517" s="336"/>
      <c r="WAR517" s="336"/>
      <c r="WAS517" s="336"/>
      <c r="WAT517" s="336"/>
      <c r="WAU517" s="336"/>
      <c r="WAV517" s="336"/>
      <c r="WAW517" s="336"/>
      <c r="WAX517" s="336"/>
      <c r="WAY517" s="336"/>
      <c r="WAZ517" s="336"/>
      <c r="WBA517" s="336"/>
      <c r="WBB517" s="336"/>
      <c r="WBC517" s="336"/>
      <c r="WBD517" s="336"/>
      <c r="WBE517" s="336"/>
      <c r="WBF517" s="336"/>
      <c r="WBG517" s="336"/>
      <c r="WBH517" s="336"/>
      <c r="WBI517" s="336"/>
      <c r="WBJ517" s="336"/>
      <c r="WBK517" s="336"/>
      <c r="WBL517" s="336"/>
      <c r="WBM517" s="336"/>
      <c r="WBN517" s="336"/>
      <c r="WBO517" s="336"/>
      <c r="WBP517" s="336"/>
      <c r="WBQ517" s="336"/>
      <c r="WBR517" s="336"/>
      <c r="WBS517" s="336"/>
      <c r="WBT517" s="336"/>
      <c r="WBU517" s="336"/>
      <c r="WBV517" s="336"/>
      <c r="WBW517" s="336"/>
      <c r="WBX517" s="336"/>
      <c r="WBY517" s="336"/>
      <c r="WBZ517" s="336"/>
      <c r="WCA517" s="336"/>
      <c r="WCB517" s="336"/>
      <c r="WCC517" s="336"/>
      <c r="WCD517" s="336"/>
      <c r="WCE517" s="336"/>
      <c r="WCF517" s="336"/>
      <c r="WCG517" s="336"/>
      <c r="WCH517" s="336"/>
      <c r="WCI517" s="336"/>
      <c r="WCJ517" s="336"/>
      <c r="WCK517" s="336"/>
      <c r="WCL517" s="336"/>
      <c r="WCM517" s="336"/>
      <c r="WCN517" s="336"/>
      <c r="WCO517" s="336"/>
      <c r="WCP517" s="336"/>
      <c r="WCQ517" s="336"/>
      <c r="WCR517" s="336"/>
      <c r="WCS517" s="336"/>
      <c r="WCT517" s="336"/>
      <c r="WCU517" s="336"/>
      <c r="WCV517" s="336"/>
      <c r="WCW517" s="336"/>
      <c r="WCX517" s="336"/>
      <c r="WCY517" s="336"/>
      <c r="WCZ517" s="336"/>
      <c r="WDA517" s="336"/>
      <c r="WDB517" s="336"/>
      <c r="WDC517" s="336"/>
      <c r="WDD517" s="336"/>
      <c r="WDE517" s="336"/>
      <c r="WDF517" s="336"/>
      <c r="WDG517" s="336"/>
      <c r="WDH517" s="336"/>
      <c r="WDI517" s="336"/>
      <c r="WDJ517" s="336"/>
      <c r="WDK517" s="336"/>
      <c r="WDL517" s="336"/>
      <c r="WDM517" s="336"/>
      <c r="WDN517" s="336"/>
      <c r="WDO517" s="336"/>
      <c r="WDP517" s="336"/>
      <c r="WDQ517" s="336"/>
      <c r="WDR517" s="336"/>
      <c r="WDS517" s="336"/>
      <c r="WDT517" s="336"/>
      <c r="WDU517" s="336"/>
      <c r="WDV517" s="336"/>
      <c r="WDW517" s="336"/>
      <c r="WDX517" s="336"/>
      <c r="WDY517" s="336"/>
      <c r="WDZ517" s="336"/>
      <c r="WEA517" s="336"/>
      <c r="WEB517" s="336"/>
      <c r="WEC517" s="336"/>
      <c r="WED517" s="336"/>
      <c r="WEE517" s="336"/>
      <c r="WEF517" s="336"/>
      <c r="WEG517" s="336"/>
      <c r="WEH517" s="336"/>
      <c r="WEI517" s="336"/>
      <c r="WEJ517" s="336"/>
      <c r="WEK517" s="336"/>
      <c r="WEL517" s="336"/>
      <c r="WEM517" s="336"/>
      <c r="WEN517" s="336"/>
      <c r="WEO517" s="336"/>
      <c r="WEP517" s="336"/>
      <c r="WEQ517" s="336"/>
      <c r="WER517" s="336"/>
      <c r="WES517" s="336"/>
      <c r="WET517" s="336"/>
      <c r="WEU517" s="336"/>
      <c r="WEV517" s="336"/>
      <c r="WEW517" s="336"/>
      <c r="WEX517" s="336"/>
      <c r="WEY517" s="336"/>
      <c r="WEZ517" s="336"/>
      <c r="WFA517" s="336"/>
      <c r="WFB517" s="336"/>
      <c r="WFC517" s="336"/>
      <c r="WFD517" s="336"/>
      <c r="WFE517" s="336"/>
      <c r="WFF517" s="336"/>
      <c r="WFG517" s="336"/>
      <c r="WFH517" s="336"/>
      <c r="WFI517" s="336"/>
      <c r="WFJ517" s="336"/>
      <c r="WFK517" s="336"/>
      <c r="WFL517" s="336"/>
      <c r="WFM517" s="336"/>
      <c r="WFN517" s="336"/>
      <c r="WFO517" s="336"/>
      <c r="WFP517" s="336"/>
      <c r="WFQ517" s="336"/>
      <c r="WFR517" s="336"/>
      <c r="WFS517" s="336"/>
      <c r="WFT517" s="336"/>
      <c r="WFU517" s="336"/>
      <c r="WFV517" s="336"/>
      <c r="WFW517" s="336"/>
      <c r="WFX517" s="336"/>
      <c r="WFY517" s="336"/>
      <c r="WFZ517" s="336"/>
      <c r="WGA517" s="336"/>
      <c r="WGB517" s="336"/>
      <c r="WGC517" s="336"/>
      <c r="WGD517" s="336"/>
      <c r="WGE517" s="336"/>
      <c r="WGF517" s="336"/>
      <c r="WGG517" s="336"/>
      <c r="WGH517" s="336"/>
      <c r="WGI517" s="336"/>
      <c r="WGJ517" s="336"/>
      <c r="WGK517" s="336"/>
      <c r="WGL517" s="336"/>
      <c r="WGM517" s="336"/>
      <c r="WGN517" s="336"/>
      <c r="WGO517" s="336"/>
      <c r="WGP517" s="336"/>
      <c r="WGQ517" s="336"/>
      <c r="WGR517" s="336"/>
      <c r="WGS517" s="336"/>
      <c r="WGT517" s="336"/>
      <c r="WGU517" s="336"/>
      <c r="WGV517" s="336"/>
      <c r="WGW517" s="336"/>
      <c r="WGX517" s="336"/>
      <c r="WGY517" s="336"/>
      <c r="WGZ517" s="336"/>
      <c r="WHA517" s="336"/>
      <c r="WHB517" s="336"/>
      <c r="WHC517" s="336"/>
      <c r="WHD517" s="336"/>
      <c r="WHE517" s="336"/>
      <c r="WHF517" s="336"/>
      <c r="WHG517" s="336"/>
      <c r="WHH517" s="336"/>
      <c r="WHI517" s="336"/>
      <c r="WHJ517" s="336"/>
      <c r="WHK517" s="336"/>
      <c r="WHL517" s="336"/>
      <c r="WHM517" s="336"/>
      <c r="WHN517" s="336"/>
      <c r="WHO517" s="336"/>
      <c r="WHP517" s="336"/>
      <c r="WHQ517" s="336"/>
      <c r="WHR517" s="336"/>
      <c r="WHS517" s="336"/>
      <c r="WHT517" s="336"/>
      <c r="WHU517" s="336"/>
      <c r="WHV517" s="336"/>
      <c r="WHW517" s="336"/>
      <c r="WHX517" s="336"/>
      <c r="WHY517" s="336"/>
      <c r="WHZ517" s="336"/>
      <c r="WIA517" s="336"/>
      <c r="WIB517" s="336"/>
      <c r="WIC517" s="336"/>
      <c r="WID517" s="336"/>
      <c r="WIE517" s="336"/>
      <c r="WIF517" s="336"/>
      <c r="WIG517" s="336"/>
      <c r="WIH517" s="336"/>
      <c r="WII517" s="336"/>
      <c r="WIJ517" s="336"/>
      <c r="WIK517" s="336"/>
      <c r="WIL517" s="336"/>
      <c r="WIM517" s="336"/>
      <c r="WIN517" s="336"/>
      <c r="WIO517" s="336"/>
      <c r="WIP517" s="336"/>
      <c r="WIQ517" s="336"/>
      <c r="WIR517" s="336"/>
      <c r="WIS517" s="336"/>
      <c r="WIT517" s="336"/>
      <c r="WIU517" s="336"/>
      <c r="WIV517" s="336"/>
      <c r="WIW517" s="336"/>
      <c r="WIX517" s="336"/>
      <c r="WIY517" s="336"/>
      <c r="WIZ517" s="336"/>
      <c r="WJA517" s="336"/>
      <c r="WJB517" s="336"/>
      <c r="WJC517" s="336"/>
      <c r="WJD517" s="336"/>
      <c r="WJE517" s="336"/>
      <c r="WJF517" s="336"/>
      <c r="WJG517" s="336"/>
      <c r="WJH517" s="336"/>
      <c r="WJI517" s="336"/>
      <c r="WJJ517" s="336"/>
      <c r="WJK517" s="336"/>
      <c r="WJL517" s="336"/>
      <c r="WJM517" s="336"/>
      <c r="WJN517" s="336"/>
      <c r="WJO517" s="336"/>
      <c r="WJP517" s="336"/>
      <c r="WJQ517" s="336"/>
      <c r="WJR517" s="336"/>
      <c r="WJS517" s="336"/>
      <c r="WJT517" s="336"/>
      <c r="WJU517" s="336"/>
      <c r="WJV517" s="336"/>
      <c r="WJW517" s="336"/>
      <c r="WJX517" s="336"/>
      <c r="WJY517" s="336"/>
      <c r="WJZ517" s="336"/>
      <c r="WKA517" s="336"/>
      <c r="WKB517" s="336"/>
      <c r="WKC517" s="336"/>
      <c r="WKD517" s="336"/>
      <c r="WKE517" s="336"/>
      <c r="WKF517" s="336"/>
      <c r="WKG517" s="336"/>
      <c r="WKH517" s="336"/>
      <c r="WKI517" s="336"/>
      <c r="WKJ517" s="336"/>
      <c r="WKK517" s="336"/>
      <c r="WKL517" s="336"/>
      <c r="WKM517" s="336"/>
      <c r="WKN517" s="336"/>
      <c r="WKO517" s="336"/>
      <c r="WKP517" s="336"/>
      <c r="WKQ517" s="336"/>
      <c r="WKR517" s="336"/>
      <c r="WKS517" s="336"/>
      <c r="WKT517" s="336"/>
      <c r="WKU517" s="336"/>
      <c r="WKV517" s="336"/>
      <c r="WKW517" s="336"/>
      <c r="WKX517" s="336"/>
      <c r="WKY517" s="336"/>
      <c r="WKZ517" s="336"/>
      <c r="WLA517" s="336"/>
      <c r="WLB517" s="336"/>
      <c r="WLC517" s="336"/>
      <c r="WLD517" s="336"/>
      <c r="WLE517" s="336"/>
      <c r="WLF517" s="336"/>
      <c r="WLG517" s="336"/>
      <c r="WLH517" s="336"/>
      <c r="WLI517" s="336"/>
      <c r="WLJ517" s="336"/>
      <c r="WLK517" s="336"/>
      <c r="WLL517" s="336"/>
      <c r="WLM517" s="336"/>
      <c r="WLN517" s="336"/>
      <c r="WLO517" s="336"/>
      <c r="WLP517" s="336"/>
      <c r="WLQ517" s="336"/>
      <c r="WLR517" s="336"/>
      <c r="WLS517" s="336"/>
      <c r="WLT517" s="336"/>
      <c r="WLU517" s="336"/>
      <c r="WLV517" s="336"/>
      <c r="WLW517" s="336"/>
      <c r="WLX517" s="336"/>
      <c r="WLY517" s="336"/>
      <c r="WLZ517" s="336"/>
      <c r="WMA517" s="336"/>
      <c r="WMB517" s="336"/>
      <c r="WMC517" s="336"/>
      <c r="WMD517" s="336"/>
      <c r="WME517" s="336"/>
      <c r="WMF517" s="336"/>
      <c r="WMG517" s="336"/>
      <c r="WMH517" s="336"/>
      <c r="WMI517" s="336"/>
      <c r="WMJ517" s="336"/>
      <c r="WMK517" s="336"/>
      <c r="WML517" s="336"/>
      <c r="WMM517" s="336"/>
      <c r="WMN517" s="336"/>
      <c r="WMO517" s="336"/>
      <c r="WMP517" s="336"/>
      <c r="WMQ517" s="336"/>
      <c r="WMR517" s="336"/>
      <c r="WMS517" s="336"/>
      <c r="WMT517" s="336"/>
      <c r="WMU517" s="336"/>
      <c r="WMV517" s="336"/>
      <c r="WMW517" s="336"/>
      <c r="WMX517" s="336"/>
      <c r="WMY517" s="336"/>
      <c r="WMZ517" s="336"/>
      <c r="WNA517" s="336"/>
      <c r="WNB517" s="336"/>
      <c r="WNC517" s="336"/>
      <c r="WND517" s="336"/>
      <c r="WNE517" s="336"/>
      <c r="WNF517" s="336"/>
      <c r="WNG517" s="336"/>
      <c r="WNH517" s="336"/>
      <c r="WNI517" s="336"/>
      <c r="WNJ517" s="336"/>
      <c r="WNK517" s="336"/>
      <c r="WNL517" s="336"/>
      <c r="WNM517" s="336"/>
      <c r="WNN517" s="336"/>
      <c r="WNO517" s="336"/>
      <c r="WNP517" s="336"/>
      <c r="WNQ517" s="336"/>
      <c r="WNR517" s="336"/>
      <c r="WNS517" s="336"/>
      <c r="WNT517" s="336"/>
      <c r="WNU517" s="336"/>
      <c r="WNV517" s="336"/>
      <c r="WNW517" s="336"/>
      <c r="WNX517" s="336"/>
      <c r="WNY517" s="336"/>
      <c r="WNZ517" s="336"/>
      <c r="WOA517" s="336"/>
      <c r="WOB517" s="336"/>
      <c r="WOC517" s="336"/>
      <c r="WOD517" s="336"/>
      <c r="WOE517" s="336"/>
      <c r="WOF517" s="336"/>
      <c r="WOG517" s="336"/>
      <c r="WOH517" s="336"/>
      <c r="WOI517" s="336"/>
      <c r="WOJ517" s="336"/>
      <c r="WOK517" s="336"/>
      <c r="WOL517" s="336"/>
      <c r="WOM517" s="336"/>
      <c r="WON517" s="336"/>
      <c r="WOO517" s="336"/>
      <c r="WOP517" s="336"/>
      <c r="WOQ517" s="336"/>
      <c r="WOR517" s="336"/>
      <c r="WOS517" s="336"/>
      <c r="WOT517" s="336"/>
      <c r="WOU517" s="336"/>
      <c r="WOV517" s="336"/>
      <c r="WOW517" s="336"/>
      <c r="WOX517" s="336"/>
      <c r="WOY517" s="336"/>
      <c r="WOZ517" s="336"/>
      <c r="WPA517" s="336"/>
      <c r="WPB517" s="336"/>
      <c r="WPC517" s="336"/>
      <c r="WPD517" s="336"/>
      <c r="WPE517" s="336"/>
      <c r="WPF517" s="336"/>
      <c r="WPG517" s="336"/>
      <c r="WPH517" s="336"/>
      <c r="WPI517" s="336"/>
      <c r="WPJ517" s="336"/>
      <c r="WPK517" s="336"/>
      <c r="WPL517" s="336"/>
      <c r="WPM517" s="336"/>
      <c r="WPN517" s="336"/>
      <c r="WPO517" s="336"/>
      <c r="WPP517" s="336"/>
      <c r="WPQ517" s="336"/>
      <c r="WPR517" s="336"/>
      <c r="WPS517" s="336"/>
      <c r="WPT517" s="336"/>
      <c r="WPU517" s="336"/>
      <c r="WPV517" s="336"/>
      <c r="WPW517" s="336"/>
      <c r="WPX517" s="336"/>
      <c r="WPY517" s="336"/>
      <c r="WPZ517" s="336"/>
      <c r="WQA517" s="336"/>
      <c r="WQB517" s="336"/>
      <c r="WQC517" s="336"/>
      <c r="WQD517" s="336"/>
      <c r="WQE517" s="336"/>
      <c r="WQF517" s="336"/>
      <c r="WQG517" s="336"/>
      <c r="WQH517" s="336"/>
      <c r="WQI517" s="336"/>
      <c r="WQJ517" s="336"/>
      <c r="WQK517" s="336"/>
      <c r="WQL517" s="336"/>
      <c r="WQM517" s="336"/>
      <c r="WQN517" s="336"/>
      <c r="WQO517" s="336"/>
      <c r="WQP517" s="336"/>
      <c r="WQQ517" s="336"/>
      <c r="WQR517" s="336"/>
      <c r="WQS517" s="336"/>
      <c r="WQT517" s="336"/>
      <c r="WQU517" s="336"/>
      <c r="WQV517" s="336"/>
      <c r="WQW517" s="336"/>
      <c r="WQX517" s="336"/>
      <c r="WQY517" s="336"/>
      <c r="WQZ517" s="336"/>
      <c r="WRA517" s="336"/>
      <c r="WRB517" s="336"/>
      <c r="WRC517" s="336"/>
      <c r="WRD517" s="336"/>
      <c r="WRE517" s="336"/>
      <c r="WRF517" s="336"/>
      <c r="WRG517" s="336"/>
      <c r="WRH517" s="336"/>
      <c r="WRI517" s="336"/>
      <c r="WRJ517" s="336"/>
      <c r="WRK517" s="336"/>
      <c r="WRL517" s="336"/>
      <c r="WRM517" s="336"/>
      <c r="WRN517" s="336"/>
      <c r="WRO517" s="336"/>
      <c r="WRP517" s="336"/>
      <c r="WRQ517" s="336"/>
      <c r="WRR517" s="336"/>
      <c r="WRS517" s="336"/>
      <c r="WRT517" s="336"/>
      <c r="WRU517" s="336"/>
      <c r="WRV517" s="336"/>
      <c r="WRW517" s="336"/>
      <c r="WRX517" s="336"/>
      <c r="WRY517" s="336"/>
      <c r="WRZ517" s="336"/>
      <c r="WSA517" s="336"/>
      <c r="WSB517" s="336"/>
      <c r="WSC517" s="336"/>
      <c r="WSD517" s="336"/>
      <c r="WSE517" s="336"/>
      <c r="WSF517" s="336"/>
      <c r="WSG517" s="336"/>
      <c r="WSH517" s="336"/>
      <c r="WSI517" s="336"/>
      <c r="WSJ517" s="336"/>
      <c r="WSK517" s="336"/>
      <c r="WSL517" s="336"/>
      <c r="WSM517" s="336"/>
      <c r="WSN517" s="336"/>
      <c r="WSO517" s="336"/>
      <c r="WSP517" s="336"/>
      <c r="WSQ517" s="336"/>
      <c r="WSR517" s="336"/>
      <c r="WSS517" s="336"/>
      <c r="WST517" s="336"/>
      <c r="WSU517" s="336"/>
      <c r="WSV517" s="336"/>
      <c r="WSW517" s="336"/>
      <c r="WSX517" s="336"/>
      <c r="WSY517" s="336"/>
      <c r="WSZ517" s="336"/>
      <c r="WTA517" s="336"/>
      <c r="WTB517" s="336"/>
      <c r="WTC517" s="336"/>
      <c r="WTD517" s="336"/>
      <c r="WTE517" s="336"/>
      <c r="WTF517" s="336"/>
      <c r="WTG517" s="336"/>
      <c r="WTH517" s="336"/>
      <c r="WTI517" s="336"/>
      <c r="WTJ517" s="336"/>
      <c r="WTK517" s="336"/>
      <c r="WTL517" s="336"/>
      <c r="WTM517" s="336"/>
      <c r="WTN517" s="336"/>
      <c r="WTO517" s="336"/>
      <c r="WTP517" s="336"/>
      <c r="WTQ517" s="336"/>
      <c r="WTR517" s="336"/>
      <c r="WTS517" s="336"/>
      <c r="WTT517" s="336"/>
      <c r="WTU517" s="336"/>
      <c r="WTV517" s="336"/>
      <c r="WTW517" s="336"/>
      <c r="WTX517" s="336"/>
      <c r="WTY517" s="336"/>
      <c r="WTZ517" s="336"/>
      <c r="WUA517" s="336"/>
      <c r="WUB517" s="336"/>
      <c r="WUC517" s="336"/>
      <c r="WUD517" s="336"/>
      <c r="WUE517" s="336"/>
      <c r="WUF517" s="336"/>
      <c r="WUG517" s="336"/>
      <c r="WUH517" s="336"/>
      <c r="WUI517" s="336"/>
      <c r="WUJ517" s="336"/>
      <c r="WUK517" s="336"/>
      <c r="WUL517" s="336"/>
      <c r="WUM517" s="336"/>
      <c r="WUN517" s="336"/>
      <c r="WUO517" s="336"/>
      <c r="WUP517" s="336"/>
      <c r="WUQ517" s="336"/>
      <c r="WUR517" s="336"/>
      <c r="WUS517" s="336"/>
      <c r="WUT517" s="336"/>
      <c r="WUU517" s="336"/>
      <c r="WUV517" s="336"/>
      <c r="WUW517" s="336"/>
      <c r="WUX517" s="336"/>
      <c r="WUY517" s="336"/>
      <c r="WUZ517" s="336"/>
      <c r="WVA517" s="336"/>
      <c r="WVB517" s="336"/>
      <c r="WVC517" s="336"/>
      <c r="WVD517" s="336"/>
      <c r="WVE517" s="336"/>
      <c r="WVF517" s="336"/>
      <c r="WVG517" s="336"/>
      <c r="WVH517" s="336"/>
      <c r="WVI517" s="336"/>
      <c r="WVJ517" s="336"/>
      <c r="WVK517" s="336"/>
      <c r="WVL517" s="336"/>
      <c r="WVM517" s="336"/>
      <c r="WVN517" s="336"/>
      <c r="WVO517" s="336"/>
      <c r="WVP517" s="336"/>
      <c r="WVQ517" s="336"/>
      <c r="WVR517" s="336"/>
      <c r="WVS517" s="336"/>
      <c r="WVT517" s="336"/>
      <c r="WVU517" s="336"/>
      <c r="WVV517" s="336"/>
      <c r="WVW517" s="336"/>
      <c r="WVX517" s="336"/>
      <c r="WVY517" s="336"/>
      <c r="WVZ517" s="336"/>
      <c r="WWA517" s="336"/>
      <c r="WWB517" s="336"/>
      <c r="WWC517" s="336"/>
      <c r="WWD517" s="336"/>
      <c r="WWE517" s="336"/>
      <c r="WWF517" s="336"/>
      <c r="WWG517" s="336"/>
      <c r="WWH517" s="336"/>
      <c r="WWI517" s="336"/>
      <c r="WWJ517" s="336"/>
      <c r="WWK517" s="336"/>
      <c r="WWL517" s="336"/>
      <c r="WWM517" s="336"/>
      <c r="WWN517" s="336"/>
      <c r="WWO517" s="336"/>
      <c r="WWP517" s="336"/>
      <c r="WWQ517" s="336"/>
      <c r="WWR517" s="336"/>
      <c r="WWS517" s="336"/>
      <c r="WWT517" s="336"/>
      <c r="WWU517" s="336"/>
      <c r="WWV517" s="336"/>
      <c r="WWW517" s="336"/>
      <c r="WWX517" s="336"/>
      <c r="WWY517" s="336"/>
      <c r="WWZ517" s="336"/>
      <c r="WXA517" s="336"/>
      <c r="WXB517" s="336"/>
      <c r="WXC517" s="336"/>
      <c r="WXD517" s="336"/>
      <c r="WXE517" s="336"/>
      <c r="WXF517" s="336"/>
      <c r="WXG517" s="336"/>
      <c r="WXH517" s="336"/>
      <c r="WXI517" s="336"/>
      <c r="WXJ517" s="336"/>
      <c r="WXK517" s="336"/>
      <c r="WXL517" s="336"/>
      <c r="WXM517" s="336"/>
      <c r="WXN517" s="336"/>
      <c r="WXO517" s="336"/>
      <c r="WXP517" s="336"/>
      <c r="WXQ517" s="336"/>
      <c r="WXR517" s="336"/>
      <c r="WXS517" s="336"/>
      <c r="WXT517" s="336"/>
      <c r="WXU517" s="336"/>
      <c r="WXV517" s="336"/>
      <c r="WXW517" s="336"/>
      <c r="WXX517" s="336"/>
      <c r="WXY517" s="336"/>
      <c r="WXZ517" s="336"/>
      <c r="WYA517" s="336"/>
      <c r="WYB517" s="336"/>
      <c r="WYC517" s="336"/>
      <c r="WYD517" s="336"/>
      <c r="WYE517" s="336"/>
      <c r="WYF517" s="336"/>
      <c r="WYG517" s="336"/>
      <c r="WYH517" s="336"/>
      <c r="WYI517" s="336"/>
      <c r="WYJ517" s="336"/>
      <c r="WYK517" s="336"/>
      <c r="WYL517" s="336"/>
      <c r="WYM517" s="336"/>
      <c r="WYN517" s="336"/>
      <c r="WYO517" s="336"/>
      <c r="WYP517" s="336"/>
      <c r="WYQ517" s="336"/>
      <c r="WYR517" s="336"/>
      <c r="WYS517" s="336"/>
      <c r="WYT517" s="336"/>
      <c r="WYU517" s="336"/>
      <c r="WYV517" s="336"/>
      <c r="WYW517" s="336"/>
      <c r="WYX517" s="336"/>
      <c r="WYY517" s="336"/>
      <c r="WYZ517" s="336"/>
      <c r="WZA517" s="336"/>
      <c r="WZB517" s="336"/>
      <c r="WZC517" s="336"/>
      <c r="WZD517" s="336"/>
      <c r="WZE517" s="336"/>
      <c r="WZF517" s="336"/>
      <c r="WZG517" s="336"/>
      <c r="WZH517" s="336"/>
      <c r="WZI517" s="336"/>
      <c r="WZJ517" s="336"/>
      <c r="WZK517" s="336"/>
      <c r="WZL517" s="336"/>
      <c r="WZM517" s="336"/>
      <c r="WZN517" s="336"/>
      <c r="WZO517" s="336"/>
      <c r="WZP517" s="336"/>
      <c r="WZQ517" s="336"/>
      <c r="WZR517" s="336"/>
      <c r="WZS517" s="336"/>
      <c r="WZT517" s="336"/>
      <c r="WZU517" s="336"/>
      <c r="WZV517" s="336"/>
      <c r="WZW517" s="336"/>
      <c r="WZX517" s="336"/>
      <c r="WZY517" s="336"/>
      <c r="WZZ517" s="336"/>
      <c r="XAA517" s="336"/>
      <c r="XAB517" s="336"/>
      <c r="XAC517" s="336"/>
      <c r="XAD517" s="336"/>
      <c r="XAE517" s="336"/>
      <c r="XAF517" s="336"/>
      <c r="XAG517" s="336"/>
      <c r="XAH517" s="336"/>
      <c r="XAI517" s="336"/>
      <c r="XAJ517" s="336"/>
      <c r="XAK517" s="336"/>
      <c r="XAL517" s="336"/>
      <c r="XAM517" s="336"/>
      <c r="XAN517" s="336"/>
      <c r="XAO517" s="336"/>
      <c r="XAP517" s="336"/>
      <c r="XAQ517" s="336"/>
      <c r="XAR517" s="336"/>
      <c r="XAS517" s="336"/>
      <c r="XAT517" s="336"/>
      <c r="XAU517" s="336"/>
      <c r="XAV517" s="336"/>
      <c r="XAW517" s="336"/>
      <c r="XAX517" s="336"/>
      <c r="XAY517" s="336"/>
      <c r="XAZ517" s="336"/>
      <c r="XBA517" s="336"/>
      <c r="XBB517" s="336"/>
      <c r="XBC517" s="336"/>
      <c r="XBD517" s="336"/>
      <c r="XBE517" s="336"/>
      <c r="XBF517" s="336"/>
      <c r="XBG517" s="336"/>
      <c r="XBH517" s="336"/>
      <c r="XBI517" s="336"/>
      <c r="XBJ517" s="336"/>
      <c r="XBK517" s="336"/>
      <c r="XBL517" s="336"/>
      <c r="XBM517" s="336"/>
      <c r="XBN517" s="336"/>
      <c r="XBO517" s="336"/>
      <c r="XBP517" s="336"/>
      <c r="XBQ517" s="336"/>
      <c r="XBR517" s="336"/>
      <c r="XBS517" s="336"/>
      <c r="XBT517" s="336"/>
      <c r="XBU517" s="336"/>
      <c r="XBV517" s="336"/>
      <c r="XBW517" s="336"/>
      <c r="XBX517" s="336"/>
      <c r="XBY517" s="336"/>
      <c r="XBZ517" s="336"/>
      <c r="XCA517" s="336"/>
      <c r="XCB517" s="336"/>
      <c r="XCC517" s="336"/>
      <c r="XCD517" s="336"/>
      <c r="XCE517" s="336"/>
      <c r="XCF517" s="336"/>
      <c r="XCG517" s="336"/>
      <c r="XCH517" s="336"/>
      <c r="XCI517" s="336"/>
      <c r="XCJ517" s="336"/>
      <c r="XCK517" s="336"/>
      <c r="XCL517" s="336"/>
      <c r="XCM517" s="336"/>
      <c r="XCN517" s="336"/>
      <c r="XCO517" s="336"/>
      <c r="XCP517" s="336"/>
      <c r="XCQ517" s="336"/>
      <c r="XCR517" s="336"/>
      <c r="XCS517" s="336"/>
      <c r="XCT517" s="336"/>
      <c r="XCU517" s="336"/>
      <c r="XCV517" s="336"/>
      <c r="XCW517" s="336"/>
      <c r="XCX517" s="336"/>
      <c r="XCY517" s="336"/>
      <c r="XCZ517" s="336"/>
      <c r="XDA517" s="336"/>
      <c r="XDB517" s="336"/>
      <c r="XDC517" s="336"/>
      <c r="XDD517" s="336"/>
      <c r="XDE517" s="336"/>
      <c r="XDF517" s="336"/>
      <c r="XDG517" s="336"/>
      <c r="XDH517" s="336"/>
      <c r="XDI517" s="336"/>
      <c r="XDJ517" s="336"/>
      <c r="XDK517" s="336"/>
      <c r="XDL517" s="336"/>
      <c r="XDM517" s="336"/>
      <c r="XDN517" s="336"/>
    </row>
    <row r="518" spans="1:16342" x14ac:dyDescent="0.2">
      <c r="A518" s="30">
        <v>613</v>
      </c>
      <c r="B518" s="332">
        <v>514</v>
      </c>
      <c r="C518" s="338" t="s">
        <v>76</v>
      </c>
      <c r="D518" s="337" t="s">
        <v>4049</v>
      </c>
      <c r="E518" s="355" t="s">
        <v>4453</v>
      </c>
      <c r="F518" s="403" t="s">
        <v>395</v>
      </c>
      <c r="G518" s="355" t="s">
        <v>4215</v>
      </c>
      <c r="H518" s="348" t="s">
        <v>3815</v>
      </c>
      <c r="I518" s="336"/>
      <c r="J518" s="336"/>
      <c r="K518" s="336"/>
      <c r="L518" s="336"/>
      <c r="M518" s="336"/>
      <c r="N518" s="336"/>
      <c r="O518" s="336"/>
      <c r="P518" s="336"/>
      <c r="Q518" s="336"/>
      <c r="R518" s="336"/>
      <c r="S518" s="336"/>
      <c r="T518" s="336"/>
      <c r="U518" s="336"/>
      <c r="V518" s="336"/>
      <c r="W518" s="336"/>
      <c r="X518" s="336"/>
      <c r="Y518" s="336"/>
      <c r="Z518" s="336"/>
      <c r="AA518" s="336"/>
      <c r="AB518" s="336"/>
      <c r="AC518" s="336"/>
      <c r="AD518" s="336"/>
      <c r="AE518" s="336"/>
      <c r="AF518" s="336"/>
      <c r="AG518" s="336"/>
      <c r="AH518" s="336"/>
      <c r="AI518" s="336"/>
      <c r="AJ518" s="336"/>
      <c r="AK518" s="336"/>
      <c r="AL518" s="336"/>
      <c r="AM518" s="336"/>
      <c r="AN518" s="336"/>
      <c r="AO518" s="336"/>
      <c r="AP518" s="336"/>
      <c r="AQ518" s="336"/>
      <c r="AR518" s="336"/>
      <c r="AS518" s="336"/>
      <c r="AT518" s="336"/>
      <c r="AU518" s="336"/>
      <c r="AV518" s="336"/>
      <c r="AW518" s="336"/>
      <c r="AX518" s="336"/>
      <c r="AY518" s="336"/>
      <c r="AZ518" s="336"/>
      <c r="BA518" s="336"/>
      <c r="BB518" s="336"/>
      <c r="BC518" s="336"/>
      <c r="BD518" s="336"/>
      <c r="BE518" s="336"/>
      <c r="BF518" s="336"/>
      <c r="BG518" s="336"/>
      <c r="BH518" s="336"/>
      <c r="BI518" s="336"/>
      <c r="BJ518" s="336"/>
      <c r="BK518" s="336"/>
      <c r="BL518" s="336"/>
      <c r="BM518" s="336"/>
      <c r="BN518" s="336"/>
      <c r="BO518" s="336"/>
      <c r="BP518" s="336"/>
      <c r="BQ518" s="336"/>
      <c r="BR518" s="336"/>
      <c r="BS518" s="336"/>
      <c r="BT518" s="336"/>
      <c r="BU518" s="336"/>
      <c r="BV518" s="336"/>
      <c r="BW518" s="336"/>
      <c r="BX518" s="336"/>
      <c r="BY518" s="336"/>
      <c r="BZ518" s="336"/>
      <c r="CA518" s="336"/>
      <c r="CB518" s="336"/>
      <c r="CC518" s="336"/>
      <c r="CD518" s="336"/>
      <c r="CE518" s="336"/>
      <c r="CF518" s="336"/>
      <c r="CG518" s="336"/>
      <c r="CH518" s="336"/>
      <c r="CI518" s="336"/>
      <c r="CJ518" s="336"/>
      <c r="CK518" s="336"/>
      <c r="CL518" s="336"/>
      <c r="CM518" s="336"/>
      <c r="CN518" s="336"/>
      <c r="CO518" s="336"/>
      <c r="CP518" s="336"/>
      <c r="CQ518" s="336"/>
      <c r="CR518" s="336"/>
      <c r="CS518" s="336"/>
      <c r="CT518" s="336"/>
      <c r="CU518" s="336"/>
      <c r="CV518" s="336"/>
      <c r="CW518" s="336"/>
      <c r="CX518" s="336"/>
      <c r="CY518" s="336"/>
      <c r="CZ518" s="336"/>
      <c r="DA518" s="336"/>
      <c r="DB518" s="336"/>
      <c r="DC518" s="336"/>
      <c r="DD518" s="336"/>
      <c r="DE518" s="336"/>
      <c r="DF518" s="336"/>
      <c r="DG518" s="336"/>
      <c r="DH518" s="336"/>
      <c r="DI518" s="336"/>
      <c r="DJ518" s="336"/>
      <c r="DK518" s="336"/>
      <c r="DL518" s="336"/>
      <c r="DM518" s="336"/>
      <c r="DN518" s="336"/>
      <c r="DO518" s="336"/>
      <c r="DP518" s="336"/>
      <c r="DQ518" s="336"/>
      <c r="DR518" s="336"/>
      <c r="DS518" s="336"/>
      <c r="DT518" s="336"/>
      <c r="DU518" s="336"/>
      <c r="DV518" s="336"/>
      <c r="DW518" s="336"/>
      <c r="DX518" s="336"/>
      <c r="DY518" s="336"/>
      <c r="DZ518" s="336"/>
      <c r="EA518" s="336"/>
      <c r="EB518" s="336"/>
      <c r="EC518" s="336"/>
      <c r="ED518" s="336"/>
      <c r="EE518" s="336"/>
      <c r="EF518" s="336"/>
      <c r="EG518" s="336"/>
      <c r="EH518" s="336"/>
      <c r="EI518" s="336"/>
      <c r="EJ518" s="336"/>
      <c r="EK518" s="336"/>
      <c r="EL518" s="336"/>
      <c r="EM518" s="336"/>
      <c r="EN518" s="336"/>
      <c r="EO518" s="336"/>
      <c r="EP518" s="336"/>
      <c r="EQ518" s="336"/>
      <c r="ER518" s="336"/>
      <c r="ES518" s="336"/>
      <c r="ET518" s="336"/>
      <c r="EU518" s="336"/>
      <c r="EV518" s="336"/>
      <c r="EW518" s="336"/>
      <c r="EX518" s="336"/>
      <c r="EY518" s="336"/>
      <c r="EZ518" s="336"/>
      <c r="FA518" s="336"/>
      <c r="FB518" s="336"/>
      <c r="FC518" s="336"/>
      <c r="FD518" s="336"/>
      <c r="FE518" s="336"/>
      <c r="FF518" s="336"/>
      <c r="FG518" s="336"/>
      <c r="FH518" s="336"/>
      <c r="FI518" s="336"/>
      <c r="FJ518" s="336"/>
      <c r="FK518" s="336"/>
      <c r="FL518" s="336"/>
      <c r="FM518" s="336"/>
      <c r="FN518" s="336"/>
      <c r="FO518" s="336"/>
      <c r="FP518" s="336"/>
      <c r="FQ518" s="336"/>
      <c r="FR518" s="336"/>
      <c r="FS518" s="336"/>
      <c r="FT518" s="336"/>
      <c r="FU518" s="336"/>
      <c r="FV518" s="336"/>
      <c r="FW518" s="336"/>
      <c r="FX518" s="336"/>
      <c r="FY518" s="336"/>
      <c r="FZ518" s="336"/>
      <c r="GA518" s="336"/>
      <c r="GB518" s="336"/>
      <c r="GC518" s="336"/>
      <c r="GD518" s="336"/>
      <c r="GE518" s="336"/>
      <c r="GF518" s="336"/>
      <c r="GG518" s="336"/>
      <c r="GH518" s="336"/>
      <c r="GI518" s="336"/>
      <c r="GJ518" s="336"/>
      <c r="GK518" s="336"/>
      <c r="GL518" s="336"/>
      <c r="GM518" s="336"/>
      <c r="GN518" s="336"/>
      <c r="GO518" s="336"/>
      <c r="GP518" s="336"/>
      <c r="GQ518" s="336"/>
      <c r="GR518" s="336"/>
      <c r="GS518" s="336"/>
      <c r="GT518" s="336"/>
      <c r="GU518" s="336"/>
      <c r="GV518" s="336"/>
      <c r="GW518" s="336"/>
      <c r="GX518" s="336"/>
      <c r="GY518" s="336"/>
      <c r="GZ518" s="336"/>
      <c r="HA518" s="336"/>
      <c r="HB518" s="336"/>
      <c r="HC518" s="336"/>
      <c r="HD518" s="336"/>
      <c r="HE518" s="336"/>
      <c r="HF518" s="336"/>
      <c r="HG518" s="336"/>
      <c r="HH518" s="336"/>
      <c r="HI518" s="336"/>
      <c r="HJ518" s="336"/>
      <c r="HK518" s="336"/>
      <c r="HL518" s="336"/>
      <c r="HM518" s="336"/>
      <c r="HN518" s="336"/>
      <c r="HO518" s="336"/>
      <c r="HP518" s="336"/>
      <c r="HQ518" s="336"/>
      <c r="HR518" s="336"/>
      <c r="HS518" s="336"/>
      <c r="HT518" s="336"/>
      <c r="HU518" s="336"/>
      <c r="HV518" s="336"/>
      <c r="HW518" s="336"/>
      <c r="HX518" s="336"/>
      <c r="HY518" s="336"/>
      <c r="HZ518" s="336"/>
      <c r="IA518" s="336"/>
      <c r="IB518" s="336"/>
      <c r="IC518" s="336"/>
      <c r="ID518" s="336"/>
      <c r="IE518" s="336"/>
      <c r="IF518" s="336"/>
      <c r="IG518" s="336"/>
      <c r="IH518" s="336"/>
      <c r="II518" s="336"/>
      <c r="IJ518" s="336"/>
      <c r="IK518" s="336"/>
      <c r="IL518" s="336"/>
      <c r="IM518" s="336"/>
      <c r="IN518" s="336"/>
      <c r="IO518" s="336"/>
      <c r="IP518" s="336"/>
      <c r="IQ518" s="336"/>
      <c r="IR518" s="336"/>
      <c r="IS518" s="336"/>
      <c r="IT518" s="336"/>
      <c r="IU518" s="336"/>
      <c r="IV518" s="336"/>
      <c r="IW518" s="336"/>
      <c r="IX518" s="336"/>
      <c r="IY518" s="336"/>
      <c r="IZ518" s="336"/>
      <c r="JA518" s="336"/>
      <c r="JB518" s="336"/>
      <c r="JC518" s="336"/>
      <c r="JD518" s="336"/>
      <c r="JE518" s="336"/>
      <c r="JF518" s="336"/>
      <c r="JG518" s="336"/>
      <c r="JH518" s="336"/>
      <c r="JI518" s="336"/>
      <c r="JJ518" s="336"/>
      <c r="JK518" s="336"/>
      <c r="JL518" s="336"/>
      <c r="JM518" s="336"/>
      <c r="JN518" s="336"/>
      <c r="JO518" s="336"/>
      <c r="JP518" s="336"/>
      <c r="JQ518" s="336"/>
      <c r="JR518" s="336"/>
      <c r="JS518" s="336"/>
      <c r="JT518" s="336"/>
      <c r="JU518" s="336"/>
      <c r="JV518" s="336"/>
      <c r="JW518" s="336"/>
      <c r="JX518" s="336"/>
      <c r="JY518" s="336"/>
      <c r="JZ518" s="336"/>
      <c r="KA518" s="336"/>
      <c r="KB518" s="336"/>
      <c r="KC518" s="336"/>
      <c r="KD518" s="336"/>
      <c r="KE518" s="336"/>
      <c r="KF518" s="336"/>
      <c r="KG518" s="336"/>
      <c r="KH518" s="336"/>
      <c r="KI518" s="336"/>
      <c r="KJ518" s="336"/>
      <c r="KK518" s="336"/>
      <c r="KL518" s="336"/>
      <c r="KM518" s="336"/>
      <c r="KN518" s="336"/>
      <c r="KO518" s="336"/>
      <c r="KP518" s="336"/>
      <c r="KQ518" s="336"/>
      <c r="KR518" s="336"/>
      <c r="KS518" s="336"/>
      <c r="KT518" s="336"/>
      <c r="KU518" s="336"/>
      <c r="KV518" s="336"/>
      <c r="KW518" s="336"/>
      <c r="KX518" s="336"/>
      <c r="KY518" s="336"/>
      <c r="KZ518" s="336"/>
      <c r="LA518" s="336"/>
      <c r="LB518" s="336"/>
      <c r="LC518" s="336"/>
      <c r="LD518" s="336"/>
      <c r="LE518" s="336"/>
      <c r="LF518" s="336"/>
      <c r="LG518" s="336"/>
      <c r="LH518" s="336"/>
      <c r="LI518" s="336"/>
      <c r="LJ518" s="336"/>
      <c r="LK518" s="336"/>
      <c r="LL518" s="336"/>
      <c r="LM518" s="336"/>
      <c r="LN518" s="336"/>
      <c r="LO518" s="336"/>
      <c r="LP518" s="336"/>
      <c r="LQ518" s="336"/>
      <c r="LR518" s="336"/>
      <c r="LS518" s="336"/>
      <c r="LT518" s="336"/>
      <c r="LU518" s="336"/>
      <c r="LV518" s="336"/>
      <c r="LW518" s="336"/>
      <c r="LX518" s="336"/>
      <c r="LY518" s="336"/>
      <c r="LZ518" s="336"/>
      <c r="MA518" s="336"/>
      <c r="MB518" s="336"/>
      <c r="MC518" s="336"/>
      <c r="MD518" s="336"/>
      <c r="ME518" s="336"/>
      <c r="MF518" s="336"/>
      <c r="MG518" s="336"/>
      <c r="MH518" s="336"/>
      <c r="MI518" s="336"/>
      <c r="MJ518" s="336"/>
      <c r="MK518" s="336"/>
      <c r="ML518" s="336"/>
      <c r="MM518" s="336"/>
      <c r="MN518" s="336"/>
      <c r="MO518" s="336"/>
      <c r="MP518" s="336"/>
      <c r="MQ518" s="336"/>
      <c r="MR518" s="336"/>
      <c r="MS518" s="336"/>
      <c r="MT518" s="336"/>
      <c r="MU518" s="336"/>
      <c r="MV518" s="336"/>
      <c r="MW518" s="336"/>
      <c r="MX518" s="336"/>
      <c r="MY518" s="336"/>
      <c r="MZ518" s="336"/>
      <c r="NA518" s="336"/>
      <c r="NB518" s="336"/>
      <c r="NC518" s="336"/>
      <c r="ND518" s="336"/>
      <c r="NE518" s="336"/>
      <c r="NF518" s="336"/>
      <c r="NG518" s="336"/>
      <c r="NH518" s="336"/>
      <c r="NI518" s="336"/>
      <c r="NJ518" s="336"/>
      <c r="NK518" s="336"/>
      <c r="NL518" s="336"/>
      <c r="NM518" s="336"/>
      <c r="NN518" s="336"/>
      <c r="NO518" s="336"/>
      <c r="NP518" s="336"/>
      <c r="NQ518" s="336"/>
      <c r="NR518" s="336"/>
      <c r="NS518" s="336"/>
      <c r="NT518" s="336"/>
      <c r="NU518" s="336"/>
      <c r="NV518" s="336"/>
      <c r="NW518" s="336"/>
      <c r="NX518" s="336"/>
      <c r="NY518" s="336"/>
      <c r="NZ518" s="336"/>
      <c r="OA518" s="336"/>
      <c r="OB518" s="336"/>
      <c r="OC518" s="336"/>
      <c r="OD518" s="336"/>
      <c r="OE518" s="336"/>
      <c r="OF518" s="336"/>
      <c r="OG518" s="336"/>
      <c r="OH518" s="336"/>
      <c r="OI518" s="336"/>
      <c r="OJ518" s="336"/>
      <c r="OK518" s="336"/>
      <c r="OL518" s="336"/>
      <c r="OM518" s="336"/>
      <c r="ON518" s="336"/>
      <c r="OO518" s="336"/>
      <c r="OP518" s="336"/>
      <c r="OQ518" s="336"/>
      <c r="OR518" s="336"/>
      <c r="OS518" s="336"/>
      <c r="OT518" s="336"/>
      <c r="OU518" s="336"/>
      <c r="OV518" s="336"/>
      <c r="OW518" s="336"/>
      <c r="OX518" s="336"/>
      <c r="OY518" s="336"/>
      <c r="OZ518" s="336"/>
      <c r="PA518" s="336"/>
      <c r="PB518" s="336"/>
      <c r="PC518" s="336"/>
      <c r="PD518" s="336"/>
      <c r="PE518" s="336"/>
      <c r="PF518" s="336"/>
      <c r="PG518" s="336"/>
      <c r="PH518" s="336"/>
      <c r="PI518" s="336"/>
      <c r="PJ518" s="336"/>
      <c r="PK518" s="336"/>
      <c r="PL518" s="336"/>
      <c r="PM518" s="336"/>
      <c r="PN518" s="336"/>
      <c r="PO518" s="336"/>
      <c r="PP518" s="336"/>
      <c r="PQ518" s="336"/>
      <c r="PR518" s="336"/>
      <c r="PS518" s="336"/>
      <c r="PT518" s="336"/>
      <c r="PU518" s="336"/>
      <c r="PV518" s="336"/>
      <c r="PW518" s="336"/>
      <c r="PX518" s="336"/>
      <c r="PY518" s="336"/>
      <c r="PZ518" s="336"/>
      <c r="QA518" s="336"/>
      <c r="QB518" s="336"/>
      <c r="QC518" s="336"/>
      <c r="QD518" s="336"/>
      <c r="QE518" s="336"/>
      <c r="QF518" s="336"/>
      <c r="QG518" s="336"/>
      <c r="QH518" s="336"/>
      <c r="QI518" s="336"/>
      <c r="QJ518" s="336"/>
      <c r="QK518" s="336"/>
      <c r="QL518" s="336"/>
      <c r="QM518" s="336"/>
      <c r="QN518" s="336"/>
      <c r="QO518" s="336"/>
      <c r="QP518" s="336"/>
      <c r="QQ518" s="336"/>
      <c r="QR518" s="336"/>
      <c r="QS518" s="336"/>
      <c r="QT518" s="336"/>
      <c r="QU518" s="336"/>
      <c r="QV518" s="336"/>
      <c r="QW518" s="336"/>
      <c r="QX518" s="336"/>
      <c r="QY518" s="336"/>
      <c r="QZ518" s="336"/>
      <c r="RA518" s="336"/>
      <c r="RB518" s="336"/>
      <c r="RC518" s="336"/>
      <c r="RD518" s="336"/>
      <c r="RE518" s="336"/>
      <c r="RF518" s="336"/>
      <c r="RG518" s="336"/>
      <c r="RH518" s="336"/>
      <c r="RI518" s="336"/>
      <c r="RJ518" s="336"/>
      <c r="RK518" s="336"/>
      <c r="RL518" s="336"/>
      <c r="RM518" s="336"/>
      <c r="RN518" s="336"/>
      <c r="RO518" s="336"/>
      <c r="RP518" s="336"/>
      <c r="RQ518" s="336"/>
      <c r="RR518" s="336"/>
      <c r="RS518" s="336"/>
      <c r="RT518" s="336"/>
      <c r="RU518" s="336"/>
      <c r="RV518" s="336"/>
      <c r="RW518" s="336"/>
      <c r="RX518" s="336"/>
      <c r="RY518" s="336"/>
      <c r="RZ518" s="336"/>
      <c r="SA518" s="336"/>
      <c r="SB518" s="336"/>
      <c r="SC518" s="336"/>
      <c r="SD518" s="336"/>
      <c r="SE518" s="336"/>
      <c r="SF518" s="336"/>
      <c r="SG518" s="336"/>
      <c r="SH518" s="336"/>
      <c r="SI518" s="336"/>
      <c r="SJ518" s="336"/>
      <c r="SK518" s="336"/>
      <c r="SL518" s="336"/>
      <c r="SM518" s="336"/>
      <c r="SN518" s="336"/>
      <c r="SO518" s="336"/>
      <c r="SP518" s="336"/>
      <c r="SQ518" s="336"/>
      <c r="SR518" s="336"/>
      <c r="SS518" s="336"/>
      <c r="ST518" s="336"/>
      <c r="SU518" s="336"/>
      <c r="SV518" s="336"/>
      <c r="SW518" s="336"/>
      <c r="SX518" s="336"/>
      <c r="SY518" s="336"/>
      <c r="SZ518" s="336"/>
      <c r="TA518" s="336"/>
      <c r="TB518" s="336"/>
      <c r="TC518" s="336"/>
      <c r="TD518" s="336"/>
      <c r="TE518" s="336"/>
      <c r="TF518" s="336"/>
      <c r="TG518" s="336"/>
      <c r="TH518" s="336"/>
      <c r="TI518" s="336"/>
      <c r="TJ518" s="336"/>
      <c r="TK518" s="336"/>
      <c r="TL518" s="336"/>
      <c r="TM518" s="336"/>
      <c r="TN518" s="336"/>
      <c r="TO518" s="336"/>
      <c r="TP518" s="336"/>
      <c r="TQ518" s="336"/>
      <c r="TR518" s="336"/>
      <c r="TS518" s="336"/>
      <c r="TT518" s="336"/>
      <c r="TU518" s="336"/>
      <c r="TV518" s="336"/>
      <c r="TW518" s="336"/>
      <c r="TX518" s="336"/>
      <c r="TY518" s="336"/>
      <c r="TZ518" s="336"/>
      <c r="UA518" s="336"/>
      <c r="UB518" s="336"/>
      <c r="UC518" s="336"/>
      <c r="UD518" s="336"/>
      <c r="UE518" s="336"/>
      <c r="UF518" s="336"/>
      <c r="UG518" s="336"/>
      <c r="UH518" s="336"/>
      <c r="UI518" s="336"/>
      <c r="UJ518" s="336"/>
      <c r="UK518" s="336"/>
      <c r="UL518" s="336"/>
      <c r="UM518" s="336"/>
      <c r="UN518" s="336"/>
      <c r="UO518" s="336"/>
      <c r="UP518" s="336"/>
      <c r="UQ518" s="336"/>
      <c r="UR518" s="336"/>
      <c r="US518" s="336"/>
      <c r="UT518" s="336"/>
      <c r="UU518" s="336"/>
      <c r="UV518" s="336"/>
      <c r="UW518" s="336"/>
      <c r="UX518" s="336"/>
      <c r="UY518" s="336"/>
      <c r="UZ518" s="336"/>
      <c r="VA518" s="336"/>
      <c r="VB518" s="336"/>
      <c r="VC518" s="336"/>
      <c r="VD518" s="336"/>
      <c r="VE518" s="336"/>
      <c r="VF518" s="336"/>
      <c r="VG518" s="336"/>
      <c r="VH518" s="336"/>
      <c r="VI518" s="336"/>
      <c r="VJ518" s="336"/>
      <c r="VK518" s="336"/>
      <c r="VL518" s="336"/>
      <c r="VM518" s="336"/>
      <c r="VN518" s="336"/>
      <c r="VO518" s="336"/>
      <c r="VP518" s="336"/>
      <c r="VQ518" s="336"/>
      <c r="VR518" s="336"/>
      <c r="VS518" s="336"/>
      <c r="VT518" s="336"/>
      <c r="VU518" s="336"/>
      <c r="VV518" s="336"/>
      <c r="VW518" s="336"/>
      <c r="VX518" s="336"/>
      <c r="VY518" s="336"/>
      <c r="VZ518" s="336"/>
      <c r="WA518" s="336"/>
      <c r="WB518" s="336"/>
      <c r="WC518" s="336"/>
      <c r="WD518" s="336"/>
      <c r="WE518" s="336"/>
      <c r="WF518" s="336"/>
      <c r="WG518" s="336"/>
      <c r="WH518" s="336"/>
      <c r="WI518" s="336"/>
      <c r="WJ518" s="336"/>
      <c r="WK518" s="336"/>
      <c r="WL518" s="336"/>
      <c r="WM518" s="336"/>
      <c r="WN518" s="336"/>
      <c r="WO518" s="336"/>
      <c r="WP518" s="336"/>
      <c r="WQ518" s="336"/>
      <c r="WR518" s="336"/>
      <c r="WS518" s="336"/>
      <c r="WT518" s="336"/>
      <c r="WU518" s="336"/>
      <c r="WV518" s="336"/>
      <c r="WW518" s="336"/>
      <c r="WX518" s="336"/>
      <c r="WY518" s="336"/>
      <c r="WZ518" s="336"/>
      <c r="XA518" s="336"/>
      <c r="XB518" s="336"/>
      <c r="XC518" s="336"/>
      <c r="XD518" s="336"/>
      <c r="XE518" s="336"/>
      <c r="XF518" s="336"/>
      <c r="XG518" s="336"/>
      <c r="XH518" s="336"/>
      <c r="XI518" s="336"/>
      <c r="XJ518" s="336"/>
      <c r="XK518" s="336"/>
      <c r="XL518" s="336"/>
      <c r="XM518" s="336"/>
      <c r="XN518" s="336"/>
      <c r="XO518" s="336"/>
      <c r="XP518" s="336"/>
      <c r="XQ518" s="336"/>
      <c r="XR518" s="336"/>
      <c r="XS518" s="336"/>
      <c r="XT518" s="336"/>
      <c r="XU518" s="336"/>
      <c r="XV518" s="336"/>
      <c r="XW518" s="336"/>
      <c r="XX518" s="336"/>
      <c r="XY518" s="336"/>
      <c r="XZ518" s="336"/>
      <c r="YA518" s="336"/>
      <c r="YB518" s="336"/>
      <c r="YC518" s="336"/>
      <c r="YD518" s="336"/>
      <c r="YE518" s="336"/>
      <c r="YF518" s="336"/>
      <c r="YG518" s="336"/>
      <c r="YH518" s="336"/>
      <c r="YI518" s="336"/>
      <c r="YJ518" s="336"/>
      <c r="YK518" s="336"/>
      <c r="YL518" s="336"/>
      <c r="YM518" s="336"/>
      <c r="YN518" s="336"/>
      <c r="YO518" s="336"/>
      <c r="YP518" s="336"/>
      <c r="YQ518" s="336"/>
      <c r="YR518" s="336"/>
      <c r="YS518" s="336"/>
      <c r="YT518" s="336"/>
      <c r="YU518" s="336"/>
      <c r="YV518" s="336"/>
      <c r="YW518" s="336"/>
      <c r="YX518" s="336"/>
      <c r="YY518" s="336"/>
      <c r="YZ518" s="336"/>
      <c r="ZA518" s="336"/>
      <c r="ZB518" s="336"/>
      <c r="ZC518" s="336"/>
      <c r="ZD518" s="336"/>
      <c r="ZE518" s="336"/>
      <c r="ZF518" s="336"/>
      <c r="ZG518" s="336"/>
      <c r="ZH518" s="336"/>
      <c r="ZI518" s="336"/>
      <c r="ZJ518" s="336"/>
      <c r="ZK518" s="336"/>
      <c r="ZL518" s="336"/>
      <c r="ZM518" s="336"/>
      <c r="ZN518" s="336"/>
      <c r="ZO518" s="336"/>
      <c r="ZP518" s="336"/>
      <c r="ZQ518" s="336"/>
      <c r="ZR518" s="336"/>
      <c r="ZS518" s="336"/>
      <c r="ZT518" s="336"/>
      <c r="ZU518" s="336"/>
      <c r="ZV518" s="336"/>
      <c r="ZW518" s="336"/>
      <c r="ZX518" s="336"/>
      <c r="ZY518" s="336"/>
      <c r="ZZ518" s="336"/>
      <c r="AAA518" s="336"/>
      <c r="AAB518" s="336"/>
      <c r="AAC518" s="336"/>
      <c r="AAD518" s="336"/>
      <c r="AAE518" s="336"/>
      <c r="AAF518" s="336"/>
      <c r="AAG518" s="336"/>
      <c r="AAH518" s="336"/>
      <c r="AAI518" s="336"/>
      <c r="AAJ518" s="336"/>
      <c r="AAK518" s="336"/>
      <c r="AAL518" s="336"/>
      <c r="AAM518" s="336"/>
      <c r="AAN518" s="336"/>
      <c r="AAO518" s="336"/>
      <c r="AAP518" s="336"/>
      <c r="AAQ518" s="336"/>
      <c r="AAR518" s="336"/>
      <c r="AAS518" s="336"/>
      <c r="AAT518" s="336"/>
      <c r="AAU518" s="336"/>
      <c r="AAV518" s="336"/>
      <c r="AAW518" s="336"/>
      <c r="AAX518" s="336"/>
      <c r="AAY518" s="336"/>
      <c r="AAZ518" s="336"/>
      <c r="ABA518" s="336"/>
      <c r="ABB518" s="336"/>
      <c r="ABC518" s="336"/>
      <c r="ABD518" s="336"/>
      <c r="ABE518" s="336"/>
      <c r="ABF518" s="336"/>
      <c r="ABG518" s="336"/>
      <c r="ABH518" s="336"/>
      <c r="ABI518" s="336"/>
      <c r="ABJ518" s="336"/>
      <c r="ABK518" s="336"/>
      <c r="ABL518" s="336"/>
      <c r="ABM518" s="336"/>
      <c r="ABN518" s="336"/>
      <c r="ABO518" s="336"/>
      <c r="ABP518" s="336"/>
      <c r="ABQ518" s="336"/>
      <c r="ABR518" s="336"/>
      <c r="ABS518" s="336"/>
      <c r="ABT518" s="336"/>
      <c r="ABU518" s="336"/>
      <c r="ABV518" s="336"/>
      <c r="ABW518" s="336"/>
      <c r="ABX518" s="336"/>
      <c r="ABY518" s="336"/>
      <c r="ABZ518" s="336"/>
      <c r="ACA518" s="336"/>
      <c r="ACB518" s="336"/>
      <c r="ACC518" s="336"/>
      <c r="ACD518" s="336"/>
      <c r="ACE518" s="336"/>
      <c r="ACF518" s="336"/>
      <c r="ACG518" s="336"/>
      <c r="ACH518" s="336"/>
      <c r="ACI518" s="336"/>
      <c r="ACJ518" s="336"/>
      <c r="ACK518" s="336"/>
      <c r="ACL518" s="336"/>
      <c r="ACM518" s="336"/>
      <c r="ACN518" s="336"/>
      <c r="ACO518" s="336"/>
      <c r="ACP518" s="336"/>
      <c r="ACQ518" s="336"/>
      <c r="ACR518" s="336"/>
      <c r="ACS518" s="336"/>
      <c r="ACT518" s="336"/>
      <c r="ACU518" s="336"/>
      <c r="ACV518" s="336"/>
      <c r="ACW518" s="336"/>
      <c r="ACX518" s="336"/>
      <c r="ACY518" s="336"/>
      <c r="ACZ518" s="336"/>
      <c r="ADA518" s="336"/>
      <c r="ADB518" s="336"/>
      <c r="ADC518" s="336"/>
      <c r="ADD518" s="336"/>
      <c r="ADE518" s="336"/>
      <c r="ADF518" s="336"/>
      <c r="ADG518" s="336"/>
      <c r="ADH518" s="336"/>
      <c r="ADI518" s="336"/>
      <c r="ADJ518" s="336"/>
      <c r="ADK518" s="336"/>
      <c r="ADL518" s="336"/>
      <c r="ADM518" s="336"/>
      <c r="ADN518" s="336"/>
      <c r="ADO518" s="336"/>
      <c r="ADP518" s="336"/>
      <c r="ADQ518" s="336"/>
      <c r="ADR518" s="336"/>
      <c r="ADS518" s="336"/>
      <c r="ADT518" s="336"/>
      <c r="ADU518" s="336"/>
      <c r="ADV518" s="336"/>
      <c r="ADW518" s="336"/>
      <c r="ADX518" s="336"/>
      <c r="ADY518" s="336"/>
      <c r="ADZ518" s="336"/>
      <c r="AEA518" s="336"/>
      <c r="AEB518" s="336"/>
      <c r="AEC518" s="336"/>
      <c r="AED518" s="336"/>
      <c r="AEE518" s="336"/>
      <c r="AEF518" s="336"/>
      <c r="AEG518" s="336"/>
      <c r="AEH518" s="336"/>
      <c r="AEI518" s="336"/>
      <c r="AEJ518" s="336"/>
      <c r="AEK518" s="336"/>
      <c r="AEL518" s="336"/>
      <c r="AEM518" s="336"/>
      <c r="AEN518" s="336"/>
      <c r="AEO518" s="336"/>
      <c r="AEP518" s="336"/>
      <c r="AEQ518" s="336"/>
      <c r="AER518" s="336"/>
      <c r="AES518" s="336"/>
      <c r="AET518" s="336"/>
      <c r="AEU518" s="336"/>
      <c r="AEV518" s="336"/>
      <c r="AEW518" s="336"/>
      <c r="AEX518" s="336"/>
      <c r="AEY518" s="336"/>
      <c r="AEZ518" s="336"/>
      <c r="AFA518" s="336"/>
      <c r="AFB518" s="336"/>
      <c r="AFC518" s="336"/>
      <c r="AFD518" s="336"/>
      <c r="AFE518" s="336"/>
      <c r="AFF518" s="336"/>
      <c r="AFG518" s="336"/>
      <c r="AFH518" s="336"/>
      <c r="AFI518" s="336"/>
      <c r="AFJ518" s="336"/>
      <c r="AFK518" s="336"/>
      <c r="AFL518" s="336"/>
      <c r="AFM518" s="336"/>
      <c r="AFN518" s="336"/>
      <c r="AFO518" s="336"/>
      <c r="AFP518" s="336"/>
      <c r="AFQ518" s="336"/>
      <c r="AFR518" s="336"/>
      <c r="AFS518" s="336"/>
      <c r="AFT518" s="336"/>
      <c r="AFU518" s="336"/>
      <c r="AFV518" s="336"/>
      <c r="AFW518" s="336"/>
      <c r="AFX518" s="336"/>
      <c r="AFY518" s="336"/>
      <c r="AFZ518" s="336"/>
      <c r="AGA518" s="336"/>
      <c r="AGB518" s="336"/>
      <c r="AGC518" s="336"/>
      <c r="AGD518" s="336"/>
      <c r="AGE518" s="336"/>
      <c r="AGF518" s="336"/>
      <c r="AGG518" s="336"/>
      <c r="AGH518" s="336"/>
      <c r="AGI518" s="336"/>
      <c r="AGJ518" s="336"/>
      <c r="AGK518" s="336"/>
      <c r="AGL518" s="336"/>
      <c r="AGM518" s="336"/>
      <c r="AGN518" s="336"/>
      <c r="AGO518" s="336"/>
      <c r="AGP518" s="336"/>
      <c r="AGQ518" s="336"/>
      <c r="AGR518" s="336"/>
      <c r="AGS518" s="336"/>
      <c r="AGT518" s="336"/>
      <c r="AGU518" s="336"/>
      <c r="AGV518" s="336"/>
      <c r="AGW518" s="336"/>
      <c r="AGX518" s="336"/>
      <c r="AGY518" s="336"/>
      <c r="AGZ518" s="336"/>
      <c r="AHA518" s="336"/>
      <c r="AHB518" s="336"/>
      <c r="AHC518" s="336"/>
      <c r="AHD518" s="336"/>
      <c r="AHE518" s="336"/>
      <c r="AHF518" s="336"/>
      <c r="AHG518" s="336"/>
      <c r="AHH518" s="336"/>
      <c r="AHI518" s="336"/>
      <c r="AHJ518" s="336"/>
      <c r="AHK518" s="336"/>
      <c r="AHL518" s="336"/>
      <c r="AHM518" s="336"/>
      <c r="AHN518" s="336"/>
      <c r="AHO518" s="336"/>
      <c r="AHP518" s="336"/>
      <c r="AHQ518" s="336"/>
      <c r="AHR518" s="336"/>
      <c r="AHS518" s="336"/>
      <c r="AHT518" s="336"/>
      <c r="AHU518" s="336"/>
      <c r="AHV518" s="336"/>
      <c r="AHW518" s="336"/>
      <c r="AHX518" s="336"/>
      <c r="AHY518" s="336"/>
      <c r="AHZ518" s="336"/>
      <c r="AIA518" s="336"/>
      <c r="AIB518" s="336"/>
      <c r="AIC518" s="336"/>
      <c r="AID518" s="336"/>
      <c r="AIE518" s="336"/>
      <c r="AIF518" s="336"/>
      <c r="AIG518" s="336"/>
      <c r="AIH518" s="336"/>
      <c r="AII518" s="336"/>
      <c r="AIJ518" s="336"/>
      <c r="AIK518" s="336"/>
      <c r="AIL518" s="336"/>
      <c r="AIM518" s="336"/>
      <c r="AIN518" s="336"/>
      <c r="AIO518" s="336"/>
      <c r="AIP518" s="336"/>
      <c r="AIQ518" s="336"/>
      <c r="AIR518" s="336"/>
      <c r="AIS518" s="336"/>
      <c r="AIT518" s="336"/>
      <c r="AIU518" s="336"/>
      <c r="AIV518" s="336"/>
      <c r="AIW518" s="336"/>
      <c r="AIX518" s="336"/>
      <c r="AIY518" s="336"/>
      <c r="AIZ518" s="336"/>
      <c r="AJA518" s="336"/>
      <c r="AJB518" s="336"/>
      <c r="AJC518" s="336"/>
      <c r="AJD518" s="336"/>
      <c r="AJE518" s="336"/>
      <c r="AJF518" s="336"/>
      <c r="AJG518" s="336"/>
      <c r="AJH518" s="336"/>
      <c r="AJI518" s="336"/>
      <c r="AJJ518" s="336"/>
      <c r="AJK518" s="336"/>
      <c r="AJL518" s="336"/>
      <c r="AJM518" s="336"/>
      <c r="AJN518" s="336"/>
      <c r="AJO518" s="336"/>
      <c r="AJP518" s="336"/>
      <c r="AJQ518" s="336"/>
      <c r="AJR518" s="336"/>
      <c r="AJS518" s="336"/>
      <c r="AJT518" s="336"/>
      <c r="AJU518" s="336"/>
      <c r="AJV518" s="336"/>
      <c r="AJW518" s="336"/>
      <c r="AJX518" s="336"/>
      <c r="AJY518" s="336"/>
      <c r="AJZ518" s="336"/>
      <c r="AKA518" s="336"/>
      <c r="AKB518" s="336"/>
      <c r="AKC518" s="336"/>
      <c r="AKD518" s="336"/>
      <c r="AKE518" s="336"/>
      <c r="AKF518" s="336"/>
      <c r="AKG518" s="336"/>
      <c r="AKH518" s="336"/>
      <c r="AKI518" s="336"/>
      <c r="AKJ518" s="336"/>
      <c r="AKK518" s="336"/>
      <c r="AKL518" s="336"/>
      <c r="AKM518" s="336"/>
      <c r="AKN518" s="336"/>
      <c r="AKO518" s="336"/>
      <c r="AKP518" s="336"/>
      <c r="AKQ518" s="336"/>
      <c r="AKR518" s="336"/>
      <c r="AKS518" s="336"/>
      <c r="AKT518" s="336"/>
      <c r="AKU518" s="336"/>
      <c r="AKV518" s="336"/>
      <c r="AKW518" s="336"/>
      <c r="AKX518" s="336"/>
      <c r="AKY518" s="336"/>
      <c r="AKZ518" s="336"/>
      <c r="ALA518" s="336"/>
      <c r="ALB518" s="336"/>
      <c r="ALC518" s="336"/>
      <c r="ALD518" s="336"/>
      <c r="ALE518" s="336"/>
      <c r="ALF518" s="336"/>
      <c r="ALG518" s="336"/>
      <c r="ALH518" s="336"/>
      <c r="ALI518" s="336"/>
      <c r="ALJ518" s="336"/>
      <c r="ALK518" s="336"/>
      <c r="ALL518" s="336"/>
      <c r="ALM518" s="336"/>
      <c r="ALN518" s="336"/>
      <c r="ALO518" s="336"/>
      <c r="ALP518" s="336"/>
      <c r="ALQ518" s="336"/>
      <c r="ALR518" s="336"/>
      <c r="ALS518" s="336"/>
      <c r="ALT518" s="336"/>
      <c r="ALU518" s="336"/>
      <c r="ALV518" s="336"/>
      <c r="ALW518" s="336"/>
      <c r="ALX518" s="336"/>
      <c r="ALY518" s="336"/>
      <c r="ALZ518" s="336"/>
      <c r="AMA518" s="336"/>
      <c r="AMB518" s="336"/>
      <c r="AMC518" s="336"/>
      <c r="AMD518" s="336"/>
      <c r="AME518" s="336"/>
      <c r="AMF518" s="336"/>
      <c r="AMG518" s="336"/>
      <c r="AMH518" s="336"/>
      <c r="AMI518" s="336"/>
      <c r="AMJ518" s="336"/>
      <c r="AMK518" s="336"/>
      <c r="AML518" s="336"/>
      <c r="AMM518" s="336"/>
      <c r="AMN518" s="336"/>
      <c r="AMO518" s="336"/>
      <c r="AMP518" s="336"/>
      <c r="AMQ518" s="336"/>
      <c r="AMR518" s="336"/>
      <c r="AMS518" s="336"/>
      <c r="AMT518" s="336"/>
      <c r="AMU518" s="336"/>
      <c r="AMV518" s="336"/>
      <c r="AMW518" s="336"/>
      <c r="AMX518" s="336"/>
      <c r="AMY518" s="336"/>
      <c r="AMZ518" s="336"/>
      <c r="ANA518" s="336"/>
      <c r="ANB518" s="336"/>
      <c r="ANC518" s="336"/>
      <c r="AND518" s="336"/>
      <c r="ANE518" s="336"/>
      <c r="ANF518" s="336"/>
      <c r="ANG518" s="336"/>
      <c r="ANH518" s="336"/>
      <c r="ANI518" s="336"/>
      <c r="ANJ518" s="336"/>
      <c r="ANK518" s="336"/>
      <c r="ANL518" s="336"/>
      <c r="ANM518" s="336"/>
      <c r="ANN518" s="336"/>
      <c r="ANO518" s="336"/>
      <c r="ANP518" s="336"/>
      <c r="ANQ518" s="336"/>
      <c r="ANR518" s="336"/>
      <c r="ANS518" s="336"/>
      <c r="ANT518" s="336"/>
      <c r="ANU518" s="336"/>
      <c r="ANV518" s="336"/>
      <c r="ANW518" s="336"/>
      <c r="ANX518" s="336"/>
      <c r="ANY518" s="336"/>
      <c r="ANZ518" s="336"/>
      <c r="AOA518" s="336"/>
      <c r="AOB518" s="336"/>
      <c r="AOC518" s="336"/>
      <c r="AOD518" s="336"/>
      <c r="AOE518" s="336"/>
      <c r="AOF518" s="336"/>
      <c r="AOG518" s="336"/>
      <c r="AOH518" s="336"/>
      <c r="AOI518" s="336"/>
      <c r="AOJ518" s="336"/>
      <c r="AOK518" s="336"/>
      <c r="AOL518" s="336"/>
      <c r="AOM518" s="336"/>
      <c r="AON518" s="336"/>
      <c r="AOO518" s="336"/>
      <c r="AOP518" s="336"/>
      <c r="AOQ518" s="336"/>
      <c r="AOR518" s="336"/>
      <c r="AOS518" s="336"/>
      <c r="AOT518" s="336"/>
      <c r="AOU518" s="336"/>
      <c r="AOV518" s="336"/>
      <c r="AOW518" s="336"/>
      <c r="AOX518" s="336"/>
      <c r="AOY518" s="336"/>
      <c r="AOZ518" s="336"/>
      <c r="APA518" s="336"/>
      <c r="APB518" s="336"/>
      <c r="APC518" s="336"/>
      <c r="APD518" s="336"/>
      <c r="APE518" s="336"/>
      <c r="APF518" s="336"/>
      <c r="APG518" s="336"/>
      <c r="APH518" s="336"/>
      <c r="API518" s="336"/>
      <c r="APJ518" s="336"/>
      <c r="APK518" s="336"/>
      <c r="APL518" s="336"/>
      <c r="APM518" s="336"/>
      <c r="APN518" s="336"/>
      <c r="APO518" s="336"/>
      <c r="APP518" s="336"/>
      <c r="APQ518" s="336"/>
      <c r="APR518" s="336"/>
      <c r="APS518" s="336"/>
      <c r="APT518" s="336"/>
      <c r="APU518" s="336"/>
      <c r="APV518" s="336"/>
      <c r="APW518" s="336"/>
      <c r="APX518" s="336"/>
      <c r="APY518" s="336"/>
      <c r="APZ518" s="336"/>
      <c r="AQA518" s="336"/>
      <c r="AQB518" s="336"/>
      <c r="AQC518" s="336"/>
      <c r="AQD518" s="336"/>
      <c r="AQE518" s="336"/>
      <c r="AQF518" s="336"/>
      <c r="AQG518" s="336"/>
      <c r="AQH518" s="336"/>
      <c r="AQI518" s="336"/>
      <c r="AQJ518" s="336"/>
      <c r="AQK518" s="336"/>
      <c r="AQL518" s="336"/>
      <c r="AQM518" s="336"/>
      <c r="AQN518" s="336"/>
      <c r="AQO518" s="336"/>
      <c r="AQP518" s="336"/>
      <c r="AQQ518" s="336"/>
      <c r="AQR518" s="336"/>
      <c r="AQS518" s="336"/>
      <c r="AQT518" s="336"/>
      <c r="AQU518" s="336"/>
      <c r="AQV518" s="336"/>
      <c r="AQW518" s="336"/>
      <c r="AQX518" s="336"/>
      <c r="AQY518" s="336"/>
      <c r="AQZ518" s="336"/>
      <c r="ARA518" s="336"/>
      <c r="ARB518" s="336"/>
      <c r="ARC518" s="336"/>
      <c r="ARD518" s="336"/>
      <c r="ARE518" s="336"/>
      <c r="ARF518" s="336"/>
      <c r="ARG518" s="336"/>
      <c r="ARH518" s="336"/>
      <c r="ARI518" s="336"/>
      <c r="ARJ518" s="336"/>
      <c r="ARK518" s="336"/>
      <c r="ARL518" s="336"/>
      <c r="ARM518" s="336"/>
      <c r="ARN518" s="336"/>
      <c r="ARO518" s="336"/>
      <c r="ARP518" s="336"/>
      <c r="ARQ518" s="336"/>
      <c r="ARR518" s="336"/>
      <c r="ARS518" s="336"/>
      <c r="ART518" s="336"/>
      <c r="ARU518" s="336"/>
      <c r="ARV518" s="336"/>
      <c r="ARW518" s="336"/>
      <c r="ARX518" s="336"/>
      <c r="ARY518" s="336"/>
      <c r="ARZ518" s="336"/>
      <c r="ASA518" s="336"/>
      <c r="ASB518" s="336"/>
      <c r="ASC518" s="336"/>
      <c r="ASD518" s="336"/>
      <c r="ASE518" s="336"/>
      <c r="ASF518" s="336"/>
      <c r="ASG518" s="336"/>
      <c r="ASH518" s="336"/>
      <c r="ASI518" s="336"/>
      <c r="ASJ518" s="336"/>
      <c r="ASK518" s="336"/>
      <c r="ASL518" s="336"/>
      <c r="ASM518" s="336"/>
      <c r="ASN518" s="336"/>
      <c r="ASO518" s="336"/>
      <c r="ASP518" s="336"/>
      <c r="ASQ518" s="336"/>
      <c r="ASR518" s="336"/>
      <c r="ASS518" s="336"/>
      <c r="AST518" s="336"/>
      <c r="ASU518" s="336"/>
      <c r="ASV518" s="336"/>
      <c r="ASW518" s="336"/>
      <c r="ASX518" s="336"/>
      <c r="ASY518" s="336"/>
      <c r="ASZ518" s="336"/>
      <c r="ATA518" s="336"/>
      <c r="ATB518" s="336"/>
      <c r="ATC518" s="336"/>
      <c r="ATD518" s="336"/>
      <c r="ATE518" s="336"/>
      <c r="ATF518" s="336"/>
      <c r="ATG518" s="336"/>
      <c r="ATH518" s="336"/>
      <c r="ATI518" s="336"/>
      <c r="ATJ518" s="336"/>
      <c r="ATK518" s="336"/>
      <c r="ATL518" s="336"/>
      <c r="ATM518" s="336"/>
      <c r="ATN518" s="336"/>
      <c r="ATO518" s="336"/>
      <c r="ATP518" s="336"/>
      <c r="ATQ518" s="336"/>
      <c r="ATR518" s="336"/>
      <c r="ATS518" s="336"/>
      <c r="ATT518" s="336"/>
      <c r="ATU518" s="336"/>
      <c r="ATV518" s="336"/>
      <c r="ATW518" s="336"/>
      <c r="ATX518" s="336"/>
      <c r="ATY518" s="336"/>
      <c r="ATZ518" s="336"/>
      <c r="AUA518" s="336"/>
      <c r="AUB518" s="336"/>
      <c r="AUC518" s="336"/>
      <c r="AUD518" s="336"/>
      <c r="AUE518" s="336"/>
      <c r="AUF518" s="336"/>
      <c r="AUG518" s="336"/>
      <c r="AUH518" s="336"/>
      <c r="AUI518" s="336"/>
      <c r="AUJ518" s="336"/>
      <c r="AUK518" s="336"/>
      <c r="AUL518" s="336"/>
      <c r="AUM518" s="336"/>
      <c r="AUN518" s="336"/>
      <c r="AUO518" s="336"/>
      <c r="AUP518" s="336"/>
      <c r="AUQ518" s="336"/>
      <c r="AUR518" s="336"/>
      <c r="AUS518" s="336"/>
      <c r="AUT518" s="336"/>
      <c r="AUU518" s="336"/>
      <c r="AUV518" s="336"/>
      <c r="AUW518" s="336"/>
      <c r="AUX518" s="336"/>
      <c r="AUY518" s="336"/>
      <c r="AUZ518" s="336"/>
      <c r="AVA518" s="336"/>
      <c r="AVB518" s="336"/>
      <c r="AVC518" s="336"/>
      <c r="AVD518" s="336"/>
      <c r="AVE518" s="336"/>
      <c r="AVF518" s="336"/>
      <c r="AVG518" s="336"/>
      <c r="AVH518" s="336"/>
      <c r="AVI518" s="336"/>
      <c r="AVJ518" s="336"/>
      <c r="AVK518" s="336"/>
      <c r="AVL518" s="336"/>
      <c r="AVM518" s="336"/>
      <c r="AVN518" s="336"/>
      <c r="AVO518" s="336"/>
      <c r="AVP518" s="336"/>
      <c r="AVQ518" s="336"/>
      <c r="AVR518" s="336"/>
      <c r="AVS518" s="336"/>
      <c r="AVT518" s="336"/>
      <c r="AVU518" s="336"/>
      <c r="AVV518" s="336"/>
      <c r="AVW518" s="336"/>
      <c r="AVX518" s="336"/>
      <c r="AVY518" s="336"/>
      <c r="AVZ518" s="336"/>
      <c r="AWA518" s="336"/>
      <c r="AWB518" s="336"/>
      <c r="AWC518" s="336"/>
      <c r="AWD518" s="336"/>
      <c r="AWE518" s="336"/>
      <c r="AWF518" s="336"/>
      <c r="AWG518" s="336"/>
      <c r="AWH518" s="336"/>
      <c r="AWI518" s="336"/>
      <c r="AWJ518" s="336"/>
      <c r="AWK518" s="336"/>
      <c r="AWL518" s="336"/>
      <c r="AWM518" s="336"/>
      <c r="AWN518" s="336"/>
      <c r="AWO518" s="336"/>
      <c r="AWP518" s="336"/>
      <c r="AWQ518" s="336"/>
      <c r="AWR518" s="336"/>
      <c r="AWS518" s="336"/>
      <c r="AWT518" s="336"/>
      <c r="AWU518" s="336"/>
      <c r="AWV518" s="336"/>
      <c r="AWW518" s="336"/>
      <c r="AWX518" s="336"/>
      <c r="AWY518" s="336"/>
      <c r="AWZ518" s="336"/>
      <c r="AXA518" s="336"/>
      <c r="AXB518" s="336"/>
      <c r="AXC518" s="336"/>
      <c r="AXD518" s="336"/>
      <c r="AXE518" s="336"/>
      <c r="AXF518" s="336"/>
      <c r="AXG518" s="336"/>
      <c r="AXH518" s="336"/>
      <c r="AXI518" s="336"/>
      <c r="AXJ518" s="336"/>
      <c r="AXK518" s="336"/>
      <c r="AXL518" s="336"/>
      <c r="AXM518" s="336"/>
      <c r="AXN518" s="336"/>
      <c r="AXO518" s="336"/>
      <c r="AXP518" s="336"/>
      <c r="AXQ518" s="336"/>
      <c r="AXR518" s="336"/>
      <c r="AXS518" s="336"/>
      <c r="AXT518" s="336"/>
      <c r="AXU518" s="336"/>
      <c r="AXV518" s="336"/>
      <c r="AXW518" s="336"/>
      <c r="AXX518" s="336"/>
      <c r="AXY518" s="336"/>
      <c r="AXZ518" s="336"/>
      <c r="AYA518" s="336"/>
      <c r="AYB518" s="336"/>
      <c r="AYC518" s="336"/>
      <c r="AYD518" s="336"/>
      <c r="AYE518" s="336"/>
      <c r="AYF518" s="336"/>
      <c r="AYG518" s="336"/>
      <c r="AYH518" s="336"/>
      <c r="AYI518" s="336"/>
      <c r="AYJ518" s="336"/>
      <c r="AYK518" s="336"/>
      <c r="AYL518" s="336"/>
      <c r="AYM518" s="336"/>
      <c r="AYN518" s="336"/>
      <c r="AYO518" s="336"/>
      <c r="AYP518" s="336"/>
      <c r="AYQ518" s="336"/>
      <c r="AYR518" s="336"/>
      <c r="AYS518" s="336"/>
      <c r="AYT518" s="336"/>
      <c r="AYU518" s="336"/>
      <c r="AYV518" s="336"/>
      <c r="AYW518" s="336"/>
      <c r="AYX518" s="336"/>
      <c r="AYY518" s="336"/>
      <c r="AYZ518" s="336"/>
      <c r="AZA518" s="336"/>
      <c r="AZB518" s="336"/>
      <c r="AZC518" s="336"/>
      <c r="AZD518" s="336"/>
      <c r="AZE518" s="336"/>
      <c r="AZF518" s="336"/>
      <c r="AZG518" s="336"/>
      <c r="AZH518" s="336"/>
      <c r="AZI518" s="336"/>
      <c r="AZJ518" s="336"/>
      <c r="AZK518" s="336"/>
      <c r="AZL518" s="336"/>
      <c r="AZM518" s="336"/>
      <c r="AZN518" s="336"/>
      <c r="AZO518" s="336"/>
      <c r="AZP518" s="336"/>
      <c r="AZQ518" s="336"/>
      <c r="AZR518" s="336"/>
      <c r="AZS518" s="336"/>
      <c r="AZT518" s="336"/>
      <c r="AZU518" s="336"/>
      <c r="AZV518" s="336"/>
      <c r="AZW518" s="336"/>
      <c r="AZX518" s="336"/>
      <c r="AZY518" s="336"/>
      <c r="AZZ518" s="336"/>
      <c r="BAA518" s="336"/>
      <c r="BAB518" s="336"/>
      <c r="BAC518" s="336"/>
      <c r="BAD518" s="336"/>
      <c r="BAE518" s="336"/>
      <c r="BAF518" s="336"/>
      <c r="BAG518" s="336"/>
      <c r="BAH518" s="336"/>
      <c r="BAI518" s="336"/>
      <c r="BAJ518" s="336"/>
      <c r="BAK518" s="336"/>
      <c r="BAL518" s="336"/>
      <c r="BAM518" s="336"/>
      <c r="BAN518" s="336"/>
      <c r="BAO518" s="336"/>
      <c r="BAP518" s="336"/>
      <c r="BAQ518" s="336"/>
      <c r="BAR518" s="336"/>
      <c r="BAS518" s="336"/>
      <c r="BAT518" s="336"/>
      <c r="BAU518" s="336"/>
      <c r="BAV518" s="336"/>
      <c r="BAW518" s="336"/>
      <c r="BAX518" s="336"/>
      <c r="BAY518" s="336"/>
      <c r="BAZ518" s="336"/>
      <c r="BBA518" s="336"/>
      <c r="BBB518" s="336"/>
      <c r="BBC518" s="336"/>
      <c r="BBD518" s="336"/>
      <c r="BBE518" s="336"/>
      <c r="BBF518" s="336"/>
      <c r="BBG518" s="336"/>
      <c r="BBH518" s="336"/>
      <c r="BBI518" s="336"/>
      <c r="BBJ518" s="336"/>
      <c r="BBK518" s="336"/>
      <c r="BBL518" s="336"/>
      <c r="BBM518" s="336"/>
      <c r="BBN518" s="336"/>
      <c r="BBO518" s="336"/>
      <c r="BBP518" s="336"/>
      <c r="BBQ518" s="336"/>
      <c r="BBR518" s="336"/>
      <c r="BBS518" s="336"/>
      <c r="BBT518" s="336"/>
      <c r="BBU518" s="336"/>
      <c r="BBV518" s="336"/>
      <c r="BBW518" s="336"/>
      <c r="BBX518" s="336"/>
      <c r="BBY518" s="336"/>
      <c r="BBZ518" s="336"/>
      <c r="BCA518" s="336"/>
      <c r="BCB518" s="336"/>
      <c r="BCC518" s="336"/>
      <c r="BCD518" s="336"/>
      <c r="BCE518" s="336"/>
      <c r="BCF518" s="336"/>
      <c r="BCG518" s="336"/>
      <c r="BCH518" s="336"/>
      <c r="BCI518" s="336"/>
      <c r="BCJ518" s="336"/>
      <c r="BCK518" s="336"/>
      <c r="BCL518" s="336"/>
      <c r="BCM518" s="336"/>
      <c r="BCN518" s="336"/>
      <c r="BCO518" s="336"/>
      <c r="BCP518" s="336"/>
      <c r="BCQ518" s="336"/>
      <c r="BCR518" s="336"/>
      <c r="BCS518" s="336"/>
      <c r="BCT518" s="336"/>
      <c r="BCU518" s="336"/>
      <c r="BCV518" s="336"/>
      <c r="BCW518" s="336"/>
      <c r="BCX518" s="336"/>
      <c r="BCY518" s="336"/>
      <c r="BCZ518" s="336"/>
      <c r="BDA518" s="336"/>
      <c r="BDB518" s="336"/>
      <c r="BDC518" s="336"/>
      <c r="BDD518" s="336"/>
      <c r="BDE518" s="336"/>
      <c r="BDF518" s="336"/>
      <c r="BDG518" s="336"/>
      <c r="BDH518" s="336"/>
      <c r="BDI518" s="336"/>
      <c r="BDJ518" s="336"/>
      <c r="BDK518" s="336"/>
      <c r="BDL518" s="336"/>
      <c r="BDM518" s="336"/>
      <c r="BDN518" s="336"/>
      <c r="BDO518" s="336"/>
      <c r="BDP518" s="336"/>
      <c r="BDQ518" s="336"/>
      <c r="BDR518" s="336"/>
      <c r="BDS518" s="336"/>
      <c r="BDT518" s="336"/>
      <c r="BDU518" s="336"/>
      <c r="BDV518" s="336"/>
      <c r="BDW518" s="336"/>
      <c r="BDX518" s="336"/>
      <c r="BDY518" s="336"/>
      <c r="BDZ518" s="336"/>
      <c r="BEA518" s="336"/>
      <c r="BEB518" s="336"/>
      <c r="BEC518" s="336"/>
      <c r="BED518" s="336"/>
      <c r="BEE518" s="336"/>
      <c r="BEF518" s="336"/>
      <c r="BEG518" s="336"/>
      <c r="BEH518" s="336"/>
      <c r="BEI518" s="336"/>
      <c r="BEJ518" s="336"/>
      <c r="BEK518" s="336"/>
      <c r="BEL518" s="336"/>
      <c r="BEM518" s="336"/>
      <c r="BEN518" s="336"/>
      <c r="BEO518" s="336"/>
      <c r="BEP518" s="336"/>
      <c r="BEQ518" s="336"/>
      <c r="BER518" s="336"/>
      <c r="BES518" s="336"/>
      <c r="BET518" s="336"/>
      <c r="BEU518" s="336"/>
      <c r="BEV518" s="336"/>
      <c r="BEW518" s="336"/>
      <c r="BEX518" s="336"/>
      <c r="BEY518" s="336"/>
      <c r="BEZ518" s="336"/>
      <c r="BFA518" s="336"/>
      <c r="BFB518" s="336"/>
      <c r="BFC518" s="336"/>
      <c r="BFD518" s="336"/>
      <c r="BFE518" s="336"/>
      <c r="BFF518" s="336"/>
      <c r="BFG518" s="336"/>
      <c r="BFH518" s="336"/>
      <c r="BFI518" s="336"/>
      <c r="BFJ518" s="336"/>
      <c r="BFK518" s="336"/>
      <c r="BFL518" s="336"/>
      <c r="BFM518" s="336"/>
      <c r="BFN518" s="336"/>
      <c r="BFO518" s="336"/>
      <c r="BFP518" s="336"/>
      <c r="BFQ518" s="336"/>
      <c r="BFR518" s="336"/>
      <c r="BFS518" s="336"/>
      <c r="BFT518" s="336"/>
      <c r="BFU518" s="336"/>
      <c r="BFV518" s="336"/>
      <c r="BFW518" s="336"/>
      <c r="BFX518" s="336"/>
      <c r="BFY518" s="336"/>
      <c r="BFZ518" s="336"/>
      <c r="BGA518" s="336"/>
      <c r="BGB518" s="336"/>
      <c r="BGC518" s="336"/>
      <c r="BGD518" s="336"/>
      <c r="BGE518" s="336"/>
      <c r="BGF518" s="336"/>
      <c r="BGG518" s="336"/>
      <c r="BGH518" s="336"/>
      <c r="BGI518" s="336"/>
      <c r="BGJ518" s="336"/>
      <c r="BGK518" s="336"/>
      <c r="BGL518" s="336"/>
      <c r="BGM518" s="336"/>
      <c r="BGN518" s="336"/>
      <c r="BGO518" s="336"/>
      <c r="BGP518" s="336"/>
      <c r="BGQ518" s="336"/>
      <c r="BGR518" s="336"/>
      <c r="BGS518" s="336"/>
      <c r="BGT518" s="336"/>
      <c r="BGU518" s="336"/>
      <c r="BGV518" s="336"/>
      <c r="BGW518" s="336"/>
      <c r="BGX518" s="336"/>
      <c r="BGY518" s="336"/>
      <c r="BGZ518" s="336"/>
      <c r="BHA518" s="336"/>
      <c r="BHB518" s="336"/>
      <c r="BHC518" s="336"/>
      <c r="BHD518" s="336"/>
      <c r="BHE518" s="336"/>
      <c r="BHF518" s="336"/>
      <c r="BHG518" s="336"/>
      <c r="BHH518" s="336"/>
      <c r="BHI518" s="336"/>
      <c r="BHJ518" s="336"/>
      <c r="BHK518" s="336"/>
      <c r="BHL518" s="336"/>
      <c r="BHM518" s="336"/>
      <c r="BHN518" s="336"/>
      <c r="BHO518" s="336"/>
      <c r="BHP518" s="336"/>
      <c r="BHQ518" s="336"/>
      <c r="BHR518" s="336"/>
      <c r="BHS518" s="336"/>
      <c r="BHT518" s="336"/>
      <c r="BHU518" s="336"/>
      <c r="BHV518" s="336"/>
      <c r="BHW518" s="336"/>
      <c r="BHX518" s="336"/>
      <c r="BHY518" s="336"/>
      <c r="BHZ518" s="336"/>
      <c r="BIA518" s="336"/>
      <c r="BIB518" s="336"/>
      <c r="BIC518" s="336"/>
      <c r="BID518" s="336"/>
      <c r="BIE518" s="336"/>
      <c r="BIF518" s="336"/>
      <c r="BIG518" s="336"/>
      <c r="BIH518" s="336"/>
      <c r="BII518" s="336"/>
      <c r="BIJ518" s="336"/>
      <c r="BIK518" s="336"/>
      <c r="BIL518" s="336"/>
      <c r="BIM518" s="336"/>
      <c r="BIN518" s="336"/>
      <c r="BIO518" s="336"/>
      <c r="BIP518" s="336"/>
      <c r="BIQ518" s="336"/>
      <c r="BIR518" s="336"/>
      <c r="BIS518" s="336"/>
      <c r="BIT518" s="336"/>
      <c r="BIU518" s="336"/>
      <c r="BIV518" s="336"/>
      <c r="BIW518" s="336"/>
      <c r="BIX518" s="336"/>
      <c r="BIY518" s="336"/>
      <c r="BIZ518" s="336"/>
      <c r="BJA518" s="336"/>
      <c r="BJB518" s="336"/>
      <c r="BJC518" s="336"/>
      <c r="BJD518" s="336"/>
      <c r="BJE518" s="336"/>
      <c r="BJF518" s="336"/>
      <c r="BJG518" s="336"/>
      <c r="BJH518" s="336"/>
      <c r="BJI518" s="336"/>
      <c r="BJJ518" s="336"/>
      <c r="BJK518" s="336"/>
      <c r="BJL518" s="336"/>
      <c r="BJM518" s="336"/>
      <c r="BJN518" s="336"/>
      <c r="BJO518" s="336"/>
      <c r="BJP518" s="336"/>
      <c r="BJQ518" s="336"/>
      <c r="BJR518" s="336"/>
      <c r="BJS518" s="336"/>
      <c r="BJT518" s="336"/>
      <c r="BJU518" s="336"/>
      <c r="BJV518" s="336"/>
      <c r="BJW518" s="336"/>
      <c r="BJX518" s="336"/>
      <c r="BJY518" s="336"/>
      <c r="BJZ518" s="336"/>
      <c r="BKA518" s="336"/>
      <c r="BKB518" s="336"/>
      <c r="BKC518" s="336"/>
      <c r="BKD518" s="336"/>
      <c r="BKE518" s="336"/>
      <c r="BKF518" s="336"/>
      <c r="BKG518" s="336"/>
      <c r="BKH518" s="336"/>
      <c r="BKI518" s="336"/>
      <c r="BKJ518" s="336"/>
      <c r="BKK518" s="336"/>
      <c r="BKL518" s="336"/>
      <c r="BKM518" s="336"/>
      <c r="BKN518" s="336"/>
      <c r="BKO518" s="336"/>
      <c r="BKP518" s="336"/>
      <c r="BKQ518" s="336"/>
      <c r="BKR518" s="336"/>
      <c r="BKS518" s="336"/>
      <c r="BKT518" s="336"/>
      <c r="BKU518" s="336"/>
      <c r="BKV518" s="336"/>
      <c r="BKW518" s="336"/>
      <c r="BKX518" s="336"/>
      <c r="BKY518" s="336"/>
      <c r="BKZ518" s="336"/>
      <c r="BLA518" s="336"/>
      <c r="BLB518" s="336"/>
      <c r="BLC518" s="336"/>
      <c r="BLD518" s="336"/>
      <c r="BLE518" s="336"/>
      <c r="BLF518" s="336"/>
      <c r="BLG518" s="336"/>
      <c r="BLH518" s="336"/>
      <c r="BLI518" s="336"/>
      <c r="BLJ518" s="336"/>
      <c r="BLK518" s="336"/>
      <c r="BLL518" s="336"/>
      <c r="BLM518" s="336"/>
      <c r="BLN518" s="336"/>
      <c r="BLO518" s="336"/>
      <c r="BLP518" s="336"/>
      <c r="BLQ518" s="336"/>
      <c r="BLR518" s="336"/>
      <c r="BLS518" s="336"/>
      <c r="BLT518" s="336"/>
      <c r="BLU518" s="336"/>
      <c r="BLV518" s="336"/>
      <c r="BLW518" s="336"/>
      <c r="BLX518" s="336"/>
      <c r="BLY518" s="336"/>
      <c r="BLZ518" s="336"/>
      <c r="BMA518" s="336"/>
      <c r="BMB518" s="336"/>
      <c r="BMC518" s="336"/>
      <c r="BMD518" s="336"/>
      <c r="BME518" s="336"/>
      <c r="BMF518" s="336"/>
      <c r="BMG518" s="336"/>
      <c r="BMH518" s="336"/>
      <c r="BMI518" s="336"/>
      <c r="BMJ518" s="336"/>
      <c r="BMK518" s="336"/>
      <c r="BML518" s="336"/>
      <c r="BMM518" s="336"/>
      <c r="BMN518" s="336"/>
      <c r="BMO518" s="336"/>
      <c r="BMP518" s="336"/>
      <c r="BMQ518" s="336"/>
      <c r="BMR518" s="336"/>
      <c r="BMS518" s="336"/>
      <c r="BMT518" s="336"/>
      <c r="BMU518" s="336"/>
      <c r="BMV518" s="336"/>
      <c r="BMW518" s="336"/>
      <c r="BMX518" s="336"/>
      <c r="BMY518" s="336"/>
      <c r="BMZ518" s="336"/>
      <c r="BNA518" s="336"/>
      <c r="BNB518" s="336"/>
      <c r="BNC518" s="336"/>
      <c r="BND518" s="336"/>
      <c r="BNE518" s="336"/>
      <c r="BNF518" s="336"/>
      <c r="BNG518" s="336"/>
      <c r="BNH518" s="336"/>
      <c r="BNI518" s="336"/>
      <c r="BNJ518" s="336"/>
      <c r="BNK518" s="336"/>
      <c r="BNL518" s="336"/>
      <c r="BNM518" s="336"/>
      <c r="BNN518" s="336"/>
      <c r="BNO518" s="336"/>
      <c r="BNP518" s="336"/>
      <c r="BNQ518" s="336"/>
      <c r="BNR518" s="336"/>
      <c r="BNS518" s="336"/>
      <c r="BNT518" s="336"/>
      <c r="BNU518" s="336"/>
      <c r="BNV518" s="336"/>
      <c r="BNW518" s="336"/>
      <c r="BNX518" s="336"/>
      <c r="BNY518" s="336"/>
      <c r="BNZ518" s="336"/>
      <c r="BOA518" s="336"/>
      <c r="BOB518" s="336"/>
      <c r="BOC518" s="336"/>
      <c r="BOD518" s="336"/>
      <c r="BOE518" s="336"/>
      <c r="BOF518" s="336"/>
      <c r="BOG518" s="336"/>
      <c r="BOH518" s="336"/>
      <c r="BOI518" s="336"/>
      <c r="BOJ518" s="336"/>
      <c r="BOK518" s="336"/>
      <c r="BOL518" s="336"/>
      <c r="BOM518" s="336"/>
      <c r="BON518" s="336"/>
      <c r="BOO518" s="336"/>
      <c r="BOP518" s="336"/>
      <c r="BOQ518" s="336"/>
      <c r="BOR518" s="336"/>
      <c r="BOS518" s="336"/>
      <c r="BOT518" s="336"/>
      <c r="BOU518" s="336"/>
      <c r="BOV518" s="336"/>
      <c r="BOW518" s="336"/>
      <c r="BOX518" s="336"/>
      <c r="BOY518" s="336"/>
      <c r="BOZ518" s="336"/>
      <c r="BPA518" s="336"/>
      <c r="BPB518" s="336"/>
      <c r="BPC518" s="336"/>
      <c r="BPD518" s="336"/>
      <c r="BPE518" s="336"/>
      <c r="BPF518" s="336"/>
      <c r="BPG518" s="336"/>
      <c r="BPH518" s="336"/>
      <c r="BPI518" s="336"/>
      <c r="BPJ518" s="336"/>
      <c r="BPK518" s="336"/>
      <c r="BPL518" s="336"/>
      <c r="BPM518" s="336"/>
      <c r="BPN518" s="336"/>
      <c r="BPO518" s="336"/>
      <c r="BPP518" s="336"/>
      <c r="BPQ518" s="336"/>
      <c r="BPR518" s="336"/>
      <c r="BPS518" s="336"/>
      <c r="BPT518" s="336"/>
      <c r="BPU518" s="336"/>
      <c r="BPV518" s="336"/>
      <c r="BPW518" s="336"/>
      <c r="BPX518" s="336"/>
      <c r="BPY518" s="336"/>
      <c r="BPZ518" s="336"/>
      <c r="BQA518" s="336"/>
      <c r="BQB518" s="336"/>
      <c r="BQC518" s="336"/>
      <c r="BQD518" s="336"/>
      <c r="BQE518" s="336"/>
      <c r="BQF518" s="336"/>
      <c r="BQG518" s="336"/>
      <c r="BQH518" s="336"/>
      <c r="BQI518" s="336"/>
      <c r="BQJ518" s="336"/>
      <c r="BQK518" s="336"/>
      <c r="BQL518" s="336"/>
      <c r="BQM518" s="336"/>
      <c r="BQN518" s="336"/>
      <c r="BQO518" s="336"/>
      <c r="BQP518" s="336"/>
      <c r="BQQ518" s="336"/>
      <c r="BQR518" s="336"/>
      <c r="BQS518" s="336"/>
      <c r="BQT518" s="336"/>
      <c r="BQU518" s="336"/>
      <c r="BQV518" s="336"/>
      <c r="BQW518" s="336"/>
      <c r="BQX518" s="336"/>
      <c r="BQY518" s="336"/>
      <c r="BQZ518" s="336"/>
      <c r="BRA518" s="336"/>
      <c r="BRB518" s="336"/>
      <c r="BRC518" s="336"/>
      <c r="BRD518" s="336"/>
      <c r="BRE518" s="336"/>
      <c r="BRF518" s="336"/>
      <c r="BRG518" s="336"/>
      <c r="BRH518" s="336"/>
      <c r="BRI518" s="336"/>
      <c r="BRJ518" s="336"/>
      <c r="BRK518" s="336"/>
      <c r="BRL518" s="336"/>
      <c r="BRM518" s="336"/>
      <c r="BRN518" s="336"/>
      <c r="BRO518" s="336"/>
      <c r="BRP518" s="336"/>
      <c r="BRQ518" s="336"/>
      <c r="BRR518" s="336"/>
      <c r="BRS518" s="336"/>
      <c r="BRT518" s="336"/>
      <c r="BRU518" s="336"/>
      <c r="BRV518" s="336"/>
      <c r="BRW518" s="336"/>
      <c r="BRX518" s="336"/>
      <c r="BRY518" s="336"/>
      <c r="BRZ518" s="336"/>
      <c r="BSA518" s="336"/>
      <c r="BSB518" s="336"/>
      <c r="BSC518" s="336"/>
      <c r="BSD518" s="336"/>
      <c r="BSE518" s="336"/>
      <c r="BSF518" s="336"/>
      <c r="BSG518" s="336"/>
      <c r="BSH518" s="336"/>
      <c r="BSI518" s="336"/>
      <c r="BSJ518" s="336"/>
      <c r="BSK518" s="336"/>
      <c r="BSL518" s="336"/>
      <c r="BSM518" s="336"/>
      <c r="BSN518" s="336"/>
      <c r="BSO518" s="336"/>
      <c r="BSP518" s="336"/>
      <c r="BSQ518" s="336"/>
      <c r="BSR518" s="336"/>
      <c r="BSS518" s="336"/>
      <c r="BST518" s="336"/>
      <c r="BSU518" s="336"/>
      <c r="BSV518" s="336"/>
      <c r="BSW518" s="336"/>
      <c r="BSX518" s="336"/>
      <c r="BSY518" s="336"/>
      <c r="BSZ518" s="336"/>
      <c r="BTA518" s="336"/>
      <c r="BTB518" s="336"/>
      <c r="BTC518" s="336"/>
      <c r="BTD518" s="336"/>
      <c r="BTE518" s="336"/>
      <c r="BTF518" s="336"/>
      <c r="BTG518" s="336"/>
      <c r="BTH518" s="336"/>
      <c r="BTI518" s="336"/>
      <c r="BTJ518" s="336"/>
      <c r="BTK518" s="336"/>
      <c r="BTL518" s="336"/>
      <c r="BTM518" s="336"/>
      <c r="BTN518" s="336"/>
      <c r="BTO518" s="336"/>
      <c r="BTP518" s="336"/>
      <c r="BTQ518" s="336"/>
      <c r="BTR518" s="336"/>
      <c r="BTS518" s="336"/>
      <c r="BTT518" s="336"/>
      <c r="BTU518" s="336"/>
      <c r="BTV518" s="336"/>
      <c r="BTW518" s="336"/>
      <c r="BTX518" s="336"/>
      <c r="BTY518" s="336"/>
      <c r="BTZ518" s="336"/>
      <c r="BUA518" s="336"/>
      <c r="BUB518" s="336"/>
      <c r="BUC518" s="336"/>
      <c r="BUD518" s="336"/>
      <c r="BUE518" s="336"/>
      <c r="BUF518" s="336"/>
      <c r="BUG518" s="336"/>
      <c r="BUH518" s="336"/>
      <c r="BUI518" s="336"/>
      <c r="BUJ518" s="336"/>
      <c r="BUK518" s="336"/>
      <c r="BUL518" s="336"/>
      <c r="BUM518" s="336"/>
      <c r="BUN518" s="336"/>
      <c r="BUO518" s="336"/>
      <c r="BUP518" s="336"/>
      <c r="BUQ518" s="336"/>
      <c r="BUR518" s="336"/>
      <c r="BUS518" s="336"/>
      <c r="BUT518" s="336"/>
      <c r="BUU518" s="336"/>
      <c r="BUV518" s="336"/>
      <c r="BUW518" s="336"/>
      <c r="BUX518" s="336"/>
      <c r="BUY518" s="336"/>
      <c r="BUZ518" s="336"/>
      <c r="BVA518" s="336"/>
      <c r="BVB518" s="336"/>
      <c r="BVC518" s="336"/>
      <c r="BVD518" s="336"/>
      <c r="BVE518" s="336"/>
      <c r="BVF518" s="336"/>
      <c r="BVG518" s="336"/>
      <c r="BVH518" s="336"/>
      <c r="BVI518" s="336"/>
      <c r="BVJ518" s="336"/>
      <c r="BVK518" s="336"/>
      <c r="BVL518" s="336"/>
      <c r="BVM518" s="336"/>
      <c r="BVN518" s="336"/>
      <c r="BVO518" s="336"/>
      <c r="BVP518" s="336"/>
      <c r="BVQ518" s="336"/>
      <c r="BVR518" s="336"/>
      <c r="BVS518" s="336"/>
      <c r="BVT518" s="336"/>
      <c r="BVU518" s="336"/>
      <c r="BVV518" s="336"/>
      <c r="BVW518" s="336"/>
      <c r="BVX518" s="336"/>
      <c r="BVY518" s="336"/>
      <c r="BVZ518" s="336"/>
      <c r="BWA518" s="336"/>
      <c r="BWB518" s="336"/>
      <c r="BWC518" s="336"/>
      <c r="BWD518" s="336"/>
      <c r="BWE518" s="336"/>
      <c r="BWF518" s="336"/>
      <c r="BWG518" s="336"/>
      <c r="BWH518" s="336"/>
      <c r="BWI518" s="336"/>
      <c r="BWJ518" s="336"/>
      <c r="BWK518" s="336"/>
      <c r="BWL518" s="336"/>
      <c r="BWM518" s="336"/>
      <c r="BWN518" s="336"/>
      <c r="BWO518" s="336"/>
      <c r="BWP518" s="336"/>
      <c r="BWQ518" s="336"/>
      <c r="BWR518" s="336"/>
      <c r="BWS518" s="336"/>
      <c r="BWT518" s="336"/>
      <c r="BWU518" s="336"/>
      <c r="BWV518" s="336"/>
      <c r="BWW518" s="336"/>
      <c r="BWX518" s="336"/>
      <c r="BWY518" s="336"/>
      <c r="BWZ518" s="336"/>
      <c r="BXA518" s="336"/>
      <c r="BXB518" s="336"/>
      <c r="BXC518" s="336"/>
      <c r="BXD518" s="336"/>
      <c r="BXE518" s="336"/>
      <c r="BXF518" s="336"/>
      <c r="BXG518" s="336"/>
      <c r="BXH518" s="336"/>
      <c r="BXI518" s="336"/>
      <c r="BXJ518" s="336"/>
      <c r="BXK518" s="336"/>
      <c r="BXL518" s="336"/>
      <c r="BXM518" s="336"/>
      <c r="BXN518" s="336"/>
      <c r="BXO518" s="336"/>
      <c r="BXP518" s="336"/>
      <c r="BXQ518" s="336"/>
      <c r="BXR518" s="336"/>
      <c r="BXS518" s="336"/>
      <c r="BXT518" s="336"/>
      <c r="BXU518" s="336"/>
      <c r="BXV518" s="336"/>
      <c r="BXW518" s="336"/>
      <c r="BXX518" s="336"/>
      <c r="BXY518" s="336"/>
      <c r="BXZ518" s="336"/>
      <c r="BYA518" s="336"/>
      <c r="BYB518" s="336"/>
      <c r="BYC518" s="336"/>
      <c r="BYD518" s="336"/>
      <c r="BYE518" s="336"/>
      <c r="BYF518" s="336"/>
      <c r="BYG518" s="336"/>
      <c r="BYH518" s="336"/>
      <c r="BYI518" s="336"/>
      <c r="BYJ518" s="336"/>
      <c r="BYK518" s="336"/>
      <c r="BYL518" s="336"/>
      <c r="BYM518" s="336"/>
      <c r="BYN518" s="336"/>
      <c r="BYO518" s="336"/>
      <c r="BYP518" s="336"/>
      <c r="BYQ518" s="336"/>
      <c r="BYR518" s="336"/>
      <c r="BYS518" s="336"/>
      <c r="BYT518" s="336"/>
      <c r="BYU518" s="336"/>
      <c r="BYV518" s="336"/>
      <c r="BYW518" s="336"/>
      <c r="BYX518" s="336"/>
      <c r="BYY518" s="336"/>
      <c r="BYZ518" s="336"/>
      <c r="BZA518" s="336"/>
      <c r="BZB518" s="336"/>
      <c r="BZC518" s="336"/>
      <c r="BZD518" s="336"/>
      <c r="BZE518" s="336"/>
      <c r="BZF518" s="336"/>
      <c r="BZG518" s="336"/>
      <c r="BZH518" s="336"/>
      <c r="BZI518" s="336"/>
      <c r="BZJ518" s="336"/>
      <c r="BZK518" s="336"/>
      <c r="BZL518" s="336"/>
      <c r="BZM518" s="336"/>
      <c r="BZN518" s="336"/>
      <c r="BZO518" s="336"/>
      <c r="BZP518" s="336"/>
      <c r="BZQ518" s="336"/>
      <c r="BZR518" s="336"/>
      <c r="BZS518" s="336"/>
      <c r="BZT518" s="336"/>
      <c r="BZU518" s="336"/>
      <c r="BZV518" s="336"/>
      <c r="BZW518" s="336"/>
      <c r="BZX518" s="336"/>
      <c r="BZY518" s="336"/>
      <c r="BZZ518" s="336"/>
      <c r="CAA518" s="336"/>
      <c r="CAB518" s="336"/>
      <c r="CAC518" s="336"/>
      <c r="CAD518" s="336"/>
      <c r="CAE518" s="336"/>
      <c r="CAF518" s="336"/>
      <c r="CAG518" s="336"/>
      <c r="CAH518" s="336"/>
      <c r="CAI518" s="336"/>
      <c r="CAJ518" s="336"/>
      <c r="CAK518" s="336"/>
      <c r="CAL518" s="336"/>
      <c r="CAM518" s="336"/>
      <c r="CAN518" s="336"/>
      <c r="CAO518" s="336"/>
      <c r="CAP518" s="336"/>
      <c r="CAQ518" s="336"/>
      <c r="CAR518" s="336"/>
      <c r="CAS518" s="336"/>
      <c r="CAT518" s="336"/>
      <c r="CAU518" s="336"/>
      <c r="CAV518" s="336"/>
      <c r="CAW518" s="336"/>
      <c r="CAX518" s="336"/>
      <c r="CAY518" s="336"/>
      <c r="CAZ518" s="336"/>
      <c r="CBA518" s="336"/>
      <c r="CBB518" s="336"/>
      <c r="CBC518" s="336"/>
      <c r="CBD518" s="336"/>
      <c r="CBE518" s="336"/>
      <c r="CBF518" s="336"/>
      <c r="CBG518" s="336"/>
      <c r="CBH518" s="336"/>
      <c r="CBI518" s="336"/>
      <c r="CBJ518" s="336"/>
      <c r="CBK518" s="336"/>
      <c r="CBL518" s="336"/>
      <c r="CBM518" s="336"/>
      <c r="CBN518" s="336"/>
      <c r="CBO518" s="336"/>
      <c r="CBP518" s="336"/>
      <c r="CBQ518" s="336"/>
      <c r="CBR518" s="336"/>
      <c r="CBS518" s="336"/>
      <c r="CBT518" s="336"/>
      <c r="CBU518" s="336"/>
      <c r="CBV518" s="336"/>
      <c r="CBW518" s="336"/>
      <c r="CBX518" s="336"/>
      <c r="CBY518" s="336"/>
      <c r="CBZ518" s="336"/>
      <c r="CCA518" s="336"/>
      <c r="CCB518" s="336"/>
      <c r="CCC518" s="336"/>
      <c r="CCD518" s="336"/>
      <c r="CCE518" s="336"/>
      <c r="CCF518" s="336"/>
      <c r="CCG518" s="336"/>
      <c r="CCH518" s="336"/>
      <c r="CCI518" s="336"/>
      <c r="CCJ518" s="336"/>
      <c r="CCK518" s="336"/>
      <c r="CCL518" s="336"/>
      <c r="CCM518" s="336"/>
      <c r="CCN518" s="336"/>
      <c r="CCO518" s="336"/>
      <c r="CCP518" s="336"/>
      <c r="CCQ518" s="336"/>
      <c r="CCR518" s="336"/>
      <c r="CCS518" s="336"/>
      <c r="CCT518" s="336"/>
      <c r="CCU518" s="336"/>
      <c r="CCV518" s="336"/>
      <c r="CCW518" s="336"/>
      <c r="CCX518" s="336"/>
      <c r="CCY518" s="336"/>
      <c r="CCZ518" s="336"/>
      <c r="CDA518" s="336"/>
      <c r="CDB518" s="336"/>
      <c r="CDC518" s="336"/>
      <c r="CDD518" s="336"/>
      <c r="CDE518" s="336"/>
      <c r="CDF518" s="336"/>
      <c r="CDG518" s="336"/>
      <c r="CDH518" s="336"/>
      <c r="CDI518" s="336"/>
      <c r="CDJ518" s="336"/>
      <c r="CDK518" s="336"/>
      <c r="CDL518" s="336"/>
      <c r="CDM518" s="336"/>
      <c r="CDN518" s="336"/>
      <c r="CDO518" s="336"/>
      <c r="CDP518" s="336"/>
      <c r="CDQ518" s="336"/>
      <c r="CDR518" s="336"/>
      <c r="CDS518" s="336"/>
      <c r="CDT518" s="336"/>
      <c r="CDU518" s="336"/>
      <c r="CDV518" s="336"/>
      <c r="CDW518" s="336"/>
      <c r="CDX518" s="336"/>
      <c r="CDY518" s="336"/>
      <c r="CDZ518" s="336"/>
      <c r="CEA518" s="336"/>
      <c r="CEB518" s="336"/>
      <c r="CEC518" s="336"/>
      <c r="CED518" s="336"/>
      <c r="CEE518" s="336"/>
      <c r="CEF518" s="336"/>
      <c r="CEG518" s="336"/>
      <c r="CEH518" s="336"/>
      <c r="CEI518" s="336"/>
      <c r="CEJ518" s="336"/>
      <c r="CEK518" s="336"/>
      <c r="CEL518" s="336"/>
      <c r="CEM518" s="336"/>
      <c r="CEN518" s="336"/>
      <c r="CEO518" s="336"/>
      <c r="CEP518" s="336"/>
      <c r="CEQ518" s="336"/>
      <c r="CER518" s="336"/>
      <c r="CES518" s="336"/>
      <c r="CET518" s="336"/>
      <c r="CEU518" s="336"/>
      <c r="CEV518" s="336"/>
      <c r="CEW518" s="336"/>
      <c r="CEX518" s="336"/>
      <c r="CEY518" s="336"/>
      <c r="CEZ518" s="336"/>
      <c r="CFA518" s="336"/>
      <c r="CFB518" s="336"/>
      <c r="CFC518" s="336"/>
      <c r="CFD518" s="336"/>
      <c r="CFE518" s="336"/>
      <c r="CFF518" s="336"/>
      <c r="CFG518" s="336"/>
      <c r="CFH518" s="336"/>
      <c r="CFI518" s="336"/>
      <c r="CFJ518" s="336"/>
      <c r="CFK518" s="336"/>
      <c r="CFL518" s="336"/>
      <c r="CFM518" s="336"/>
      <c r="CFN518" s="336"/>
      <c r="CFO518" s="336"/>
      <c r="CFP518" s="336"/>
      <c r="CFQ518" s="336"/>
      <c r="CFR518" s="336"/>
      <c r="CFS518" s="336"/>
      <c r="CFT518" s="336"/>
      <c r="CFU518" s="336"/>
      <c r="CFV518" s="336"/>
      <c r="CFW518" s="336"/>
      <c r="CFX518" s="336"/>
      <c r="CFY518" s="336"/>
      <c r="CFZ518" s="336"/>
      <c r="CGA518" s="336"/>
      <c r="CGB518" s="336"/>
      <c r="CGC518" s="336"/>
      <c r="CGD518" s="336"/>
      <c r="CGE518" s="336"/>
      <c r="CGF518" s="336"/>
      <c r="CGG518" s="336"/>
      <c r="CGH518" s="336"/>
      <c r="CGI518" s="336"/>
      <c r="CGJ518" s="336"/>
      <c r="CGK518" s="336"/>
      <c r="CGL518" s="336"/>
      <c r="CGM518" s="336"/>
      <c r="CGN518" s="336"/>
      <c r="CGO518" s="336"/>
      <c r="CGP518" s="336"/>
      <c r="CGQ518" s="336"/>
      <c r="CGR518" s="336"/>
      <c r="CGS518" s="336"/>
      <c r="CGT518" s="336"/>
      <c r="CGU518" s="336"/>
      <c r="CGV518" s="336"/>
      <c r="CGW518" s="336"/>
      <c r="CGX518" s="336"/>
      <c r="CGY518" s="336"/>
      <c r="CGZ518" s="336"/>
      <c r="CHA518" s="336"/>
      <c r="CHB518" s="336"/>
      <c r="CHC518" s="336"/>
      <c r="CHD518" s="336"/>
      <c r="CHE518" s="336"/>
      <c r="CHF518" s="336"/>
      <c r="CHG518" s="336"/>
      <c r="CHH518" s="336"/>
      <c r="CHI518" s="336"/>
      <c r="CHJ518" s="336"/>
      <c r="CHK518" s="336"/>
      <c r="CHL518" s="336"/>
      <c r="CHM518" s="336"/>
      <c r="CHN518" s="336"/>
      <c r="CHO518" s="336"/>
      <c r="CHP518" s="336"/>
      <c r="CHQ518" s="336"/>
      <c r="CHR518" s="336"/>
      <c r="CHS518" s="336"/>
      <c r="CHT518" s="336"/>
      <c r="CHU518" s="336"/>
      <c r="CHV518" s="336"/>
      <c r="CHW518" s="336"/>
      <c r="CHX518" s="336"/>
      <c r="CHY518" s="336"/>
      <c r="CHZ518" s="336"/>
      <c r="CIA518" s="336"/>
      <c r="CIB518" s="336"/>
      <c r="CIC518" s="336"/>
      <c r="CID518" s="336"/>
      <c r="CIE518" s="336"/>
      <c r="CIF518" s="336"/>
      <c r="CIG518" s="336"/>
      <c r="CIH518" s="336"/>
      <c r="CII518" s="336"/>
      <c r="CIJ518" s="336"/>
      <c r="CIK518" s="336"/>
      <c r="CIL518" s="336"/>
      <c r="CIM518" s="336"/>
      <c r="CIN518" s="336"/>
      <c r="CIO518" s="336"/>
      <c r="CIP518" s="336"/>
      <c r="CIQ518" s="336"/>
      <c r="CIR518" s="336"/>
      <c r="CIS518" s="336"/>
      <c r="CIT518" s="336"/>
      <c r="CIU518" s="336"/>
      <c r="CIV518" s="336"/>
      <c r="CIW518" s="336"/>
      <c r="CIX518" s="336"/>
      <c r="CIY518" s="336"/>
      <c r="CIZ518" s="336"/>
      <c r="CJA518" s="336"/>
      <c r="CJB518" s="336"/>
      <c r="CJC518" s="336"/>
      <c r="CJD518" s="336"/>
      <c r="CJE518" s="336"/>
      <c r="CJF518" s="336"/>
      <c r="CJG518" s="336"/>
      <c r="CJH518" s="336"/>
      <c r="CJI518" s="336"/>
      <c r="CJJ518" s="336"/>
      <c r="CJK518" s="336"/>
      <c r="CJL518" s="336"/>
      <c r="CJM518" s="336"/>
      <c r="CJN518" s="336"/>
      <c r="CJO518" s="336"/>
      <c r="CJP518" s="336"/>
      <c r="CJQ518" s="336"/>
      <c r="CJR518" s="336"/>
      <c r="CJS518" s="336"/>
      <c r="CJT518" s="336"/>
      <c r="CJU518" s="336"/>
      <c r="CJV518" s="336"/>
      <c r="CJW518" s="336"/>
      <c r="CJX518" s="336"/>
      <c r="CJY518" s="336"/>
      <c r="CJZ518" s="336"/>
      <c r="CKA518" s="336"/>
      <c r="CKB518" s="336"/>
      <c r="CKC518" s="336"/>
      <c r="CKD518" s="336"/>
      <c r="CKE518" s="336"/>
      <c r="CKF518" s="336"/>
      <c r="CKG518" s="336"/>
      <c r="CKH518" s="336"/>
      <c r="CKI518" s="336"/>
      <c r="CKJ518" s="336"/>
      <c r="CKK518" s="336"/>
      <c r="CKL518" s="336"/>
      <c r="CKM518" s="336"/>
      <c r="CKN518" s="336"/>
      <c r="CKO518" s="336"/>
      <c r="CKP518" s="336"/>
      <c r="CKQ518" s="336"/>
      <c r="CKR518" s="336"/>
      <c r="CKS518" s="336"/>
      <c r="CKT518" s="336"/>
      <c r="CKU518" s="336"/>
      <c r="CKV518" s="336"/>
      <c r="CKW518" s="336"/>
      <c r="CKX518" s="336"/>
      <c r="CKY518" s="336"/>
      <c r="CKZ518" s="336"/>
      <c r="CLA518" s="336"/>
      <c r="CLB518" s="336"/>
      <c r="CLC518" s="336"/>
      <c r="CLD518" s="336"/>
      <c r="CLE518" s="336"/>
      <c r="CLF518" s="336"/>
      <c r="CLG518" s="336"/>
      <c r="CLH518" s="336"/>
      <c r="CLI518" s="336"/>
      <c r="CLJ518" s="336"/>
      <c r="CLK518" s="336"/>
      <c r="CLL518" s="336"/>
      <c r="CLM518" s="336"/>
      <c r="CLN518" s="336"/>
      <c r="CLO518" s="336"/>
      <c r="CLP518" s="336"/>
      <c r="CLQ518" s="336"/>
      <c r="CLR518" s="336"/>
      <c r="CLS518" s="336"/>
      <c r="CLT518" s="336"/>
      <c r="CLU518" s="336"/>
      <c r="CLV518" s="336"/>
      <c r="CLW518" s="336"/>
      <c r="CLX518" s="336"/>
      <c r="CLY518" s="336"/>
      <c r="CLZ518" s="336"/>
      <c r="CMA518" s="336"/>
      <c r="CMB518" s="336"/>
      <c r="CMC518" s="336"/>
      <c r="CMD518" s="336"/>
      <c r="CME518" s="336"/>
      <c r="CMF518" s="336"/>
      <c r="CMG518" s="336"/>
      <c r="CMH518" s="336"/>
      <c r="CMI518" s="336"/>
      <c r="CMJ518" s="336"/>
      <c r="CMK518" s="336"/>
      <c r="CML518" s="336"/>
      <c r="CMM518" s="336"/>
      <c r="CMN518" s="336"/>
      <c r="CMO518" s="336"/>
      <c r="CMP518" s="336"/>
      <c r="CMQ518" s="336"/>
      <c r="CMR518" s="336"/>
      <c r="CMS518" s="336"/>
      <c r="CMT518" s="336"/>
      <c r="CMU518" s="336"/>
      <c r="CMV518" s="336"/>
      <c r="CMW518" s="336"/>
      <c r="CMX518" s="336"/>
      <c r="CMY518" s="336"/>
      <c r="CMZ518" s="336"/>
      <c r="CNA518" s="336"/>
      <c r="CNB518" s="336"/>
      <c r="CNC518" s="336"/>
      <c r="CND518" s="336"/>
      <c r="CNE518" s="336"/>
      <c r="CNF518" s="336"/>
      <c r="CNG518" s="336"/>
      <c r="CNH518" s="336"/>
      <c r="CNI518" s="336"/>
      <c r="CNJ518" s="336"/>
      <c r="CNK518" s="336"/>
      <c r="CNL518" s="336"/>
      <c r="CNM518" s="336"/>
      <c r="CNN518" s="336"/>
      <c r="CNO518" s="336"/>
      <c r="CNP518" s="336"/>
      <c r="CNQ518" s="336"/>
      <c r="CNR518" s="336"/>
      <c r="CNS518" s="336"/>
      <c r="CNT518" s="336"/>
      <c r="CNU518" s="336"/>
      <c r="CNV518" s="336"/>
      <c r="CNW518" s="336"/>
      <c r="CNX518" s="336"/>
      <c r="CNY518" s="336"/>
      <c r="CNZ518" s="336"/>
      <c r="COA518" s="336"/>
      <c r="COB518" s="336"/>
      <c r="COC518" s="336"/>
      <c r="COD518" s="336"/>
      <c r="COE518" s="336"/>
      <c r="COF518" s="336"/>
      <c r="COG518" s="336"/>
      <c r="COH518" s="336"/>
      <c r="COI518" s="336"/>
      <c r="COJ518" s="336"/>
      <c r="COK518" s="336"/>
      <c r="COL518" s="336"/>
      <c r="COM518" s="336"/>
      <c r="CON518" s="336"/>
      <c r="COO518" s="336"/>
      <c r="COP518" s="336"/>
      <c r="COQ518" s="336"/>
      <c r="COR518" s="336"/>
      <c r="COS518" s="336"/>
      <c r="COT518" s="336"/>
      <c r="COU518" s="336"/>
      <c r="COV518" s="336"/>
      <c r="COW518" s="336"/>
      <c r="COX518" s="336"/>
      <c r="COY518" s="336"/>
      <c r="COZ518" s="336"/>
      <c r="CPA518" s="336"/>
      <c r="CPB518" s="336"/>
      <c r="CPC518" s="336"/>
      <c r="CPD518" s="336"/>
      <c r="CPE518" s="336"/>
      <c r="CPF518" s="336"/>
      <c r="CPG518" s="336"/>
      <c r="CPH518" s="336"/>
      <c r="CPI518" s="336"/>
      <c r="CPJ518" s="336"/>
      <c r="CPK518" s="336"/>
      <c r="CPL518" s="336"/>
      <c r="CPM518" s="336"/>
      <c r="CPN518" s="336"/>
      <c r="CPO518" s="336"/>
      <c r="CPP518" s="336"/>
      <c r="CPQ518" s="336"/>
      <c r="CPR518" s="336"/>
      <c r="CPS518" s="336"/>
      <c r="CPT518" s="336"/>
      <c r="CPU518" s="336"/>
      <c r="CPV518" s="336"/>
      <c r="CPW518" s="336"/>
      <c r="CPX518" s="336"/>
      <c r="CPY518" s="336"/>
      <c r="CPZ518" s="336"/>
      <c r="CQA518" s="336"/>
      <c r="CQB518" s="336"/>
      <c r="CQC518" s="336"/>
      <c r="CQD518" s="336"/>
      <c r="CQE518" s="336"/>
      <c r="CQF518" s="336"/>
      <c r="CQG518" s="336"/>
      <c r="CQH518" s="336"/>
      <c r="CQI518" s="336"/>
      <c r="CQJ518" s="336"/>
      <c r="CQK518" s="336"/>
      <c r="CQL518" s="336"/>
      <c r="CQM518" s="336"/>
      <c r="CQN518" s="336"/>
      <c r="CQO518" s="336"/>
      <c r="CQP518" s="336"/>
      <c r="CQQ518" s="336"/>
      <c r="CQR518" s="336"/>
      <c r="CQS518" s="336"/>
      <c r="CQT518" s="336"/>
      <c r="CQU518" s="336"/>
      <c r="CQV518" s="336"/>
      <c r="CQW518" s="336"/>
      <c r="CQX518" s="336"/>
      <c r="CQY518" s="336"/>
      <c r="CQZ518" s="336"/>
      <c r="CRA518" s="336"/>
      <c r="CRB518" s="336"/>
      <c r="CRC518" s="336"/>
      <c r="CRD518" s="336"/>
      <c r="CRE518" s="336"/>
      <c r="CRF518" s="336"/>
      <c r="CRG518" s="336"/>
      <c r="CRH518" s="336"/>
      <c r="CRI518" s="336"/>
      <c r="CRJ518" s="336"/>
      <c r="CRK518" s="336"/>
      <c r="CRL518" s="336"/>
      <c r="CRM518" s="336"/>
      <c r="CRN518" s="336"/>
      <c r="CRO518" s="336"/>
      <c r="CRP518" s="336"/>
      <c r="CRQ518" s="336"/>
      <c r="CRR518" s="336"/>
      <c r="CRS518" s="336"/>
      <c r="CRT518" s="336"/>
      <c r="CRU518" s="336"/>
      <c r="CRV518" s="336"/>
      <c r="CRW518" s="336"/>
      <c r="CRX518" s="336"/>
      <c r="CRY518" s="336"/>
      <c r="CRZ518" s="336"/>
      <c r="CSA518" s="336"/>
      <c r="CSB518" s="336"/>
      <c r="CSC518" s="336"/>
      <c r="CSD518" s="336"/>
      <c r="CSE518" s="336"/>
      <c r="CSF518" s="336"/>
      <c r="CSG518" s="336"/>
      <c r="CSH518" s="336"/>
      <c r="CSI518" s="336"/>
      <c r="CSJ518" s="336"/>
      <c r="CSK518" s="336"/>
      <c r="CSL518" s="336"/>
      <c r="CSM518" s="336"/>
      <c r="CSN518" s="336"/>
      <c r="CSO518" s="336"/>
      <c r="CSP518" s="336"/>
      <c r="CSQ518" s="336"/>
      <c r="CSR518" s="336"/>
      <c r="CSS518" s="336"/>
      <c r="CST518" s="336"/>
      <c r="CSU518" s="336"/>
      <c r="CSV518" s="336"/>
      <c r="CSW518" s="336"/>
      <c r="CSX518" s="336"/>
      <c r="CSY518" s="336"/>
      <c r="CSZ518" s="336"/>
      <c r="CTA518" s="336"/>
      <c r="CTB518" s="336"/>
      <c r="CTC518" s="336"/>
      <c r="CTD518" s="336"/>
      <c r="CTE518" s="336"/>
      <c r="CTF518" s="336"/>
      <c r="CTG518" s="336"/>
      <c r="CTH518" s="336"/>
      <c r="CTI518" s="336"/>
      <c r="CTJ518" s="336"/>
      <c r="CTK518" s="336"/>
      <c r="CTL518" s="336"/>
      <c r="CTM518" s="336"/>
      <c r="CTN518" s="336"/>
      <c r="CTO518" s="336"/>
      <c r="CTP518" s="336"/>
      <c r="CTQ518" s="336"/>
      <c r="CTR518" s="336"/>
      <c r="CTS518" s="336"/>
      <c r="CTT518" s="336"/>
      <c r="CTU518" s="336"/>
      <c r="CTV518" s="336"/>
      <c r="CTW518" s="336"/>
      <c r="CTX518" s="336"/>
      <c r="CTY518" s="336"/>
      <c r="CTZ518" s="336"/>
      <c r="CUA518" s="336"/>
      <c r="CUB518" s="336"/>
      <c r="CUC518" s="336"/>
      <c r="CUD518" s="336"/>
      <c r="CUE518" s="336"/>
      <c r="CUF518" s="336"/>
      <c r="CUG518" s="336"/>
      <c r="CUH518" s="336"/>
      <c r="CUI518" s="336"/>
      <c r="CUJ518" s="336"/>
      <c r="CUK518" s="336"/>
      <c r="CUL518" s="336"/>
      <c r="CUM518" s="336"/>
      <c r="CUN518" s="336"/>
      <c r="CUO518" s="336"/>
      <c r="CUP518" s="336"/>
      <c r="CUQ518" s="336"/>
      <c r="CUR518" s="336"/>
      <c r="CUS518" s="336"/>
      <c r="CUT518" s="336"/>
      <c r="CUU518" s="336"/>
      <c r="CUV518" s="336"/>
      <c r="CUW518" s="336"/>
      <c r="CUX518" s="336"/>
      <c r="CUY518" s="336"/>
      <c r="CUZ518" s="336"/>
      <c r="CVA518" s="336"/>
      <c r="CVB518" s="336"/>
      <c r="CVC518" s="336"/>
      <c r="CVD518" s="336"/>
      <c r="CVE518" s="336"/>
      <c r="CVF518" s="336"/>
      <c r="CVG518" s="336"/>
      <c r="CVH518" s="336"/>
      <c r="CVI518" s="336"/>
      <c r="CVJ518" s="336"/>
      <c r="CVK518" s="336"/>
      <c r="CVL518" s="336"/>
      <c r="CVM518" s="336"/>
      <c r="CVN518" s="336"/>
      <c r="CVO518" s="336"/>
      <c r="CVP518" s="336"/>
      <c r="CVQ518" s="336"/>
      <c r="CVR518" s="336"/>
      <c r="CVS518" s="336"/>
      <c r="CVT518" s="336"/>
      <c r="CVU518" s="336"/>
      <c r="CVV518" s="336"/>
      <c r="CVW518" s="336"/>
      <c r="CVX518" s="336"/>
      <c r="CVY518" s="336"/>
      <c r="CVZ518" s="336"/>
      <c r="CWA518" s="336"/>
      <c r="CWB518" s="336"/>
      <c r="CWC518" s="336"/>
      <c r="CWD518" s="336"/>
      <c r="CWE518" s="336"/>
      <c r="CWF518" s="336"/>
      <c r="CWG518" s="336"/>
      <c r="CWH518" s="336"/>
      <c r="CWI518" s="336"/>
      <c r="CWJ518" s="336"/>
      <c r="CWK518" s="336"/>
      <c r="CWL518" s="336"/>
      <c r="CWM518" s="336"/>
      <c r="CWN518" s="336"/>
      <c r="CWO518" s="336"/>
      <c r="CWP518" s="336"/>
      <c r="CWQ518" s="336"/>
      <c r="CWR518" s="336"/>
      <c r="CWS518" s="336"/>
      <c r="CWT518" s="336"/>
      <c r="CWU518" s="336"/>
      <c r="CWV518" s="336"/>
      <c r="CWW518" s="336"/>
      <c r="CWX518" s="336"/>
      <c r="CWY518" s="336"/>
      <c r="CWZ518" s="336"/>
      <c r="CXA518" s="336"/>
      <c r="CXB518" s="336"/>
      <c r="CXC518" s="336"/>
      <c r="CXD518" s="336"/>
      <c r="CXE518" s="336"/>
      <c r="CXF518" s="336"/>
      <c r="CXG518" s="336"/>
      <c r="CXH518" s="336"/>
      <c r="CXI518" s="336"/>
      <c r="CXJ518" s="336"/>
      <c r="CXK518" s="336"/>
      <c r="CXL518" s="336"/>
      <c r="CXM518" s="336"/>
      <c r="CXN518" s="336"/>
      <c r="CXO518" s="336"/>
      <c r="CXP518" s="336"/>
      <c r="CXQ518" s="336"/>
      <c r="CXR518" s="336"/>
      <c r="CXS518" s="336"/>
      <c r="CXT518" s="336"/>
      <c r="CXU518" s="336"/>
      <c r="CXV518" s="336"/>
      <c r="CXW518" s="336"/>
      <c r="CXX518" s="336"/>
      <c r="CXY518" s="336"/>
      <c r="CXZ518" s="336"/>
      <c r="CYA518" s="336"/>
      <c r="CYB518" s="336"/>
      <c r="CYC518" s="336"/>
      <c r="CYD518" s="336"/>
      <c r="CYE518" s="336"/>
      <c r="CYF518" s="336"/>
      <c r="CYG518" s="336"/>
      <c r="CYH518" s="336"/>
      <c r="CYI518" s="336"/>
      <c r="CYJ518" s="336"/>
      <c r="CYK518" s="336"/>
      <c r="CYL518" s="336"/>
      <c r="CYM518" s="336"/>
      <c r="CYN518" s="336"/>
      <c r="CYO518" s="336"/>
      <c r="CYP518" s="336"/>
      <c r="CYQ518" s="336"/>
      <c r="CYR518" s="336"/>
      <c r="CYS518" s="336"/>
      <c r="CYT518" s="336"/>
      <c r="CYU518" s="336"/>
      <c r="CYV518" s="336"/>
      <c r="CYW518" s="336"/>
      <c r="CYX518" s="336"/>
      <c r="CYY518" s="336"/>
      <c r="CYZ518" s="336"/>
      <c r="CZA518" s="336"/>
      <c r="CZB518" s="336"/>
      <c r="CZC518" s="336"/>
      <c r="CZD518" s="336"/>
      <c r="CZE518" s="336"/>
      <c r="CZF518" s="336"/>
      <c r="CZG518" s="336"/>
      <c r="CZH518" s="336"/>
      <c r="CZI518" s="336"/>
      <c r="CZJ518" s="336"/>
      <c r="CZK518" s="336"/>
      <c r="CZL518" s="336"/>
      <c r="CZM518" s="336"/>
      <c r="CZN518" s="336"/>
      <c r="CZO518" s="336"/>
      <c r="CZP518" s="336"/>
      <c r="CZQ518" s="336"/>
      <c r="CZR518" s="336"/>
      <c r="CZS518" s="336"/>
      <c r="CZT518" s="336"/>
      <c r="CZU518" s="336"/>
      <c r="CZV518" s="336"/>
      <c r="CZW518" s="336"/>
      <c r="CZX518" s="336"/>
      <c r="CZY518" s="336"/>
      <c r="CZZ518" s="336"/>
      <c r="DAA518" s="336"/>
      <c r="DAB518" s="336"/>
      <c r="DAC518" s="336"/>
      <c r="DAD518" s="336"/>
      <c r="DAE518" s="336"/>
      <c r="DAF518" s="336"/>
      <c r="DAG518" s="336"/>
      <c r="DAH518" s="336"/>
      <c r="DAI518" s="336"/>
      <c r="DAJ518" s="336"/>
      <c r="DAK518" s="336"/>
      <c r="DAL518" s="336"/>
      <c r="DAM518" s="336"/>
      <c r="DAN518" s="336"/>
      <c r="DAO518" s="336"/>
      <c r="DAP518" s="336"/>
      <c r="DAQ518" s="336"/>
      <c r="DAR518" s="336"/>
      <c r="DAS518" s="336"/>
      <c r="DAT518" s="336"/>
      <c r="DAU518" s="336"/>
      <c r="DAV518" s="336"/>
      <c r="DAW518" s="336"/>
      <c r="DAX518" s="336"/>
      <c r="DAY518" s="336"/>
      <c r="DAZ518" s="336"/>
      <c r="DBA518" s="336"/>
      <c r="DBB518" s="336"/>
      <c r="DBC518" s="336"/>
      <c r="DBD518" s="336"/>
      <c r="DBE518" s="336"/>
      <c r="DBF518" s="336"/>
      <c r="DBG518" s="336"/>
      <c r="DBH518" s="336"/>
      <c r="DBI518" s="336"/>
      <c r="DBJ518" s="336"/>
      <c r="DBK518" s="336"/>
      <c r="DBL518" s="336"/>
      <c r="DBM518" s="336"/>
      <c r="DBN518" s="336"/>
      <c r="DBO518" s="336"/>
      <c r="DBP518" s="336"/>
      <c r="DBQ518" s="336"/>
      <c r="DBR518" s="336"/>
      <c r="DBS518" s="336"/>
      <c r="DBT518" s="336"/>
      <c r="DBU518" s="336"/>
      <c r="DBV518" s="336"/>
      <c r="DBW518" s="336"/>
      <c r="DBX518" s="336"/>
      <c r="DBY518" s="336"/>
      <c r="DBZ518" s="336"/>
      <c r="DCA518" s="336"/>
      <c r="DCB518" s="336"/>
      <c r="DCC518" s="336"/>
      <c r="DCD518" s="336"/>
      <c r="DCE518" s="336"/>
      <c r="DCF518" s="336"/>
      <c r="DCG518" s="336"/>
      <c r="DCH518" s="336"/>
      <c r="DCI518" s="336"/>
      <c r="DCJ518" s="336"/>
      <c r="DCK518" s="336"/>
      <c r="DCL518" s="336"/>
      <c r="DCM518" s="336"/>
      <c r="DCN518" s="336"/>
      <c r="DCO518" s="336"/>
      <c r="DCP518" s="336"/>
      <c r="DCQ518" s="336"/>
      <c r="DCR518" s="336"/>
      <c r="DCS518" s="336"/>
      <c r="DCT518" s="336"/>
      <c r="DCU518" s="336"/>
      <c r="DCV518" s="336"/>
      <c r="DCW518" s="336"/>
      <c r="DCX518" s="336"/>
      <c r="DCY518" s="336"/>
      <c r="DCZ518" s="336"/>
      <c r="DDA518" s="336"/>
      <c r="DDB518" s="336"/>
      <c r="DDC518" s="336"/>
      <c r="DDD518" s="336"/>
      <c r="DDE518" s="336"/>
      <c r="DDF518" s="336"/>
      <c r="DDG518" s="336"/>
      <c r="DDH518" s="336"/>
      <c r="DDI518" s="336"/>
      <c r="DDJ518" s="336"/>
      <c r="DDK518" s="336"/>
      <c r="DDL518" s="336"/>
      <c r="DDM518" s="336"/>
      <c r="DDN518" s="336"/>
      <c r="DDO518" s="336"/>
      <c r="DDP518" s="336"/>
      <c r="DDQ518" s="336"/>
      <c r="DDR518" s="336"/>
      <c r="DDS518" s="336"/>
      <c r="DDT518" s="336"/>
      <c r="DDU518" s="336"/>
      <c r="DDV518" s="336"/>
      <c r="DDW518" s="336"/>
      <c r="DDX518" s="336"/>
      <c r="DDY518" s="336"/>
      <c r="DDZ518" s="336"/>
      <c r="DEA518" s="336"/>
      <c r="DEB518" s="336"/>
      <c r="DEC518" s="336"/>
      <c r="DED518" s="336"/>
      <c r="DEE518" s="336"/>
      <c r="DEF518" s="336"/>
      <c r="DEG518" s="336"/>
      <c r="DEH518" s="336"/>
      <c r="DEI518" s="336"/>
      <c r="DEJ518" s="336"/>
      <c r="DEK518" s="336"/>
      <c r="DEL518" s="336"/>
      <c r="DEM518" s="336"/>
      <c r="DEN518" s="336"/>
      <c r="DEO518" s="336"/>
      <c r="DEP518" s="336"/>
      <c r="DEQ518" s="336"/>
      <c r="DER518" s="336"/>
      <c r="DES518" s="336"/>
      <c r="DET518" s="336"/>
      <c r="DEU518" s="336"/>
      <c r="DEV518" s="336"/>
      <c r="DEW518" s="336"/>
      <c r="DEX518" s="336"/>
      <c r="DEY518" s="336"/>
      <c r="DEZ518" s="336"/>
      <c r="DFA518" s="336"/>
      <c r="DFB518" s="336"/>
      <c r="DFC518" s="336"/>
      <c r="DFD518" s="336"/>
      <c r="DFE518" s="336"/>
      <c r="DFF518" s="336"/>
      <c r="DFG518" s="336"/>
      <c r="DFH518" s="336"/>
      <c r="DFI518" s="336"/>
      <c r="DFJ518" s="336"/>
      <c r="DFK518" s="336"/>
      <c r="DFL518" s="336"/>
      <c r="DFM518" s="336"/>
      <c r="DFN518" s="336"/>
      <c r="DFO518" s="336"/>
      <c r="DFP518" s="336"/>
      <c r="DFQ518" s="336"/>
      <c r="DFR518" s="336"/>
      <c r="DFS518" s="336"/>
      <c r="DFT518" s="336"/>
      <c r="DFU518" s="336"/>
      <c r="DFV518" s="336"/>
      <c r="DFW518" s="336"/>
      <c r="DFX518" s="336"/>
      <c r="DFY518" s="336"/>
      <c r="DFZ518" s="336"/>
      <c r="DGA518" s="336"/>
      <c r="DGB518" s="336"/>
      <c r="DGC518" s="336"/>
      <c r="DGD518" s="336"/>
      <c r="DGE518" s="336"/>
      <c r="DGF518" s="336"/>
      <c r="DGG518" s="336"/>
      <c r="DGH518" s="336"/>
      <c r="DGI518" s="336"/>
      <c r="DGJ518" s="336"/>
      <c r="DGK518" s="336"/>
      <c r="DGL518" s="336"/>
      <c r="DGM518" s="336"/>
      <c r="DGN518" s="336"/>
      <c r="DGO518" s="336"/>
      <c r="DGP518" s="336"/>
      <c r="DGQ518" s="336"/>
      <c r="DGR518" s="336"/>
      <c r="DGS518" s="336"/>
      <c r="DGT518" s="336"/>
      <c r="DGU518" s="336"/>
      <c r="DGV518" s="336"/>
      <c r="DGW518" s="336"/>
      <c r="DGX518" s="336"/>
      <c r="DGY518" s="336"/>
      <c r="DGZ518" s="336"/>
      <c r="DHA518" s="336"/>
      <c r="DHB518" s="336"/>
      <c r="DHC518" s="336"/>
      <c r="DHD518" s="336"/>
      <c r="DHE518" s="336"/>
      <c r="DHF518" s="336"/>
      <c r="DHG518" s="336"/>
      <c r="DHH518" s="336"/>
      <c r="DHI518" s="336"/>
      <c r="DHJ518" s="336"/>
      <c r="DHK518" s="336"/>
      <c r="DHL518" s="336"/>
      <c r="DHM518" s="336"/>
      <c r="DHN518" s="336"/>
      <c r="DHO518" s="336"/>
      <c r="DHP518" s="336"/>
      <c r="DHQ518" s="336"/>
      <c r="DHR518" s="336"/>
      <c r="DHS518" s="336"/>
      <c r="DHT518" s="336"/>
      <c r="DHU518" s="336"/>
      <c r="DHV518" s="336"/>
      <c r="DHW518" s="336"/>
      <c r="DHX518" s="336"/>
      <c r="DHY518" s="336"/>
      <c r="DHZ518" s="336"/>
      <c r="DIA518" s="336"/>
      <c r="DIB518" s="336"/>
      <c r="DIC518" s="336"/>
      <c r="DID518" s="336"/>
      <c r="DIE518" s="336"/>
      <c r="DIF518" s="336"/>
      <c r="DIG518" s="336"/>
      <c r="DIH518" s="336"/>
      <c r="DII518" s="336"/>
      <c r="DIJ518" s="336"/>
      <c r="DIK518" s="336"/>
      <c r="DIL518" s="336"/>
      <c r="DIM518" s="336"/>
      <c r="DIN518" s="336"/>
      <c r="DIO518" s="336"/>
      <c r="DIP518" s="336"/>
      <c r="DIQ518" s="336"/>
      <c r="DIR518" s="336"/>
      <c r="DIS518" s="336"/>
      <c r="DIT518" s="336"/>
      <c r="DIU518" s="336"/>
      <c r="DIV518" s="336"/>
      <c r="DIW518" s="336"/>
      <c r="DIX518" s="336"/>
      <c r="DIY518" s="336"/>
      <c r="DIZ518" s="336"/>
      <c r="DJA518" s="336"/>
      <c r="DJB518" s="336"/>
      <c r="DJC518" s="336"/>
      <c r="DJD518" s="336"/>
      <c r="DJE518" s="336"/>
      <c r="DJF518" s="336"/>
      <c r="DJG518" s="336"/>
      <c r="DJH518" s="336"/>
      <c r="DJI518" s="336"/>
      <c r="DJJ518" s="336"/>
      <c r="DJK518" s="336"/>
      <c r="DJL518" s="336"/>
      <c r="DJM518" s="336"/>
      <c r="DJN518" s="336"/>
      <c r="DJO518" s="336"/>
      <c r="DJP518" s="336"/>
      <c r="DJQ518" s="336"/>
      <c r="DJR518" s="336"/>
      <c r="DJS518" s="336"/>
      <c r="DJT518" s="336"/>
      <c r="DJU518" s="336"/>
      <c r="DJV518" s="336"/>
      <c r="DJW518" s="336"/>
      <c r="DJX518" s="336"/>
      <c r="DJY518" s="336"/>
      <c r="DJZ518" s="336"/>
      <c r="DKA518" s="336"/>
      <c r="DKB518" s="336"/>
      <c r="DKC518" s="336"/>
      <c r="DKD518" s="336"/>
      <c r="DKE518" s="336"/>
      <c r="DKF518" s="336"/>
      <c r="DKG518" s="336"/>
      <c r="DKH518" s="336"/>
      <c r="DKI518" s="336"/>
      <c r="DKJ518" s="336"/>
      <c r="DKK518" s="336"/>
      <c r="DKL518" s="336"/>
      <c r="DKM518" s="336"/>
      <c r="DKN518" s="336"/>
      <c r="DKO518" s="336"/>
      <c r="DKP518" s="336"/>
      <c r="DKQ518" s="336"/>
      <c r="DKR518" s="336"/>
      <c r="DKS518" s="336"/>
      <c r="DKT518" s="336"/>
      <c r="DKU518" s="336"/>
      <c r="DKV518" s="336"/>
      <c r="DKW518" s="336"/>
      <c r="DKX518" s="336"/>
      <c r="DKY518" s="336"/>
      <c r="DKZ518" s="336"/>
      <c r="DLA518" s="336"/>
      <c r="DLB518" s="336"/>
      <c r="DLC518" s="336"/>
      <c r="DLD518" s="336"/>
      <c r="DLE518" s="336"/>
      <c r="DLF518" s="336"/>
      <c r="DLG518" s="336"/>
      <c r="DLH518" s="336"/>
      <c r="DLI518" s="336"/>
      <c r="DLJ518" s="336"/>
      <c r="DLK518" s="336"/>
      <c r="DLL518" s="336"/>
      <c r="DLM518" s="336"/>
      <c r="DLN518" s="336"/>
      <c r="DLO518" s="336"/>
      <c r="DLP518" s="336"/>
      <c r="DLQ518" s="336"/>
      <c r="DLR518" s="336"/>
      <c r="DLS518" s="336"/>
      <c r="DLT518" s="336"/>
      <c r="DLU518" s="336"/>
      <c r="DLV518" s="336"/>
      <c r="DLW518" s="336"/>
      <c r="DLX518" s="336"/>
      <c r="DLY518" s="336"/>
      <c r="DLZ518" s="336"/>
      <c r="DMA518" s="336"/>
      <c r="DMB518" s="336"/>
      <c r="DMC518" s="336"/>
      <c r="DMD518" s="336"/>
      <c r="DME518" s="336"/>
      <c r="DMF518" s="336"/>
      <c r="DMG518" s="336"/>
      <c r="DMH518" s="336"/>
      <c r="DMI518" s="336"/>
      <c r="DMJ518" s="336"/>
      <c r="DMK518" s="336"/>
      <c r="DML518" s="336"/>
      <c r="DMM518" s="336"/>
      <c r="DMN518" s="336"/>
      <c r="DMO518" s="336"/>
      <c r="DMP518" s="336"/>
      <c r="DMQ518" s="336"/>
      <c r="DMR518" s="336"/>
      <c r="DMS518" s="336"/>
      <c r="DMT518" s="336"/>
      <c r="DMU518" s="336"/>
      <c r="DMV518" s="336"/>
      <c r="DMW518" s="336"/>
      <c r="DMX518" s="336"/>
      <c r="DMY518" s="336"/>
      <c r="DMZ518" s="336"/>
      <c r="DNA518" s="336"/>
      <c r="DNB518" s="336"/>
      <c r="DNC518" s="336"/>
      <c r="DND518" s="336"/>
      <c r="DNE518" s="336"/>
      <c r="DNF518" s="336"/>
      <c r="DNG518" s="336"/>
      <c r="DNH518" s="336"/>
      <c r="DNI518" s="336"/>
      <c r="DNJ518" s="336"/>
      <c r="DNK518" s="336"/>
      <c r="DNL518" s="336"/>
      <c r="DNM518" s="336"/>
      <c r="DNN518" s="336"/>
      <c r="DNO518" s="336"/>
      <c r="DNP518" s="336"/>
      <c r="DNQ518" s="336"/>
      <c r="DNR518" s="336"/>
      <c r="DNS518" s="336"/>
      <c r="DNT518" s="336"/>
      <c r="DNU518" s="336"/>
      <c r="DNV518" s="336"/>
      <c r="DNW518" s="336"/>
      <c r="DNX518" s="336"/>
      <c r="DNY518" s="336"/>
      <c r="DNZ518" s="336"/>
      <c r="DOA518" s="336"/>
      <c r="DOB518" s="336"/>
      <c r="DOC518" s="336"/>
      <c r="DOD518" s="336"/>
      <c r="DOE518" s="336"/>
      <c r="DOF518" s="336"/>
      <c r="DOG518" s="336"/>
      <c r="DOH518" s="336"/>
      <c r="DOI518" s="336"/>
      <c r="DOJ518" s="336"/>
      <c r="DOK518" s="336"/>
      <c r="DOL518" s="336"/>
      <c r="DOM518" s="336"/>
      <c r="DON518" s="336"/>
      <c r="DOO518" s="336"/>
      <c r="DOP518" s="336"/>
      <c r="DOQ518" s="336"/>
      <c r="DOR518" s="336"/>
      <c r="DOS518" s="336"/>
      <c r="DOT518" s="336"/>
      <c r="DOU518" s="336"/>
      <c r="DOV518" s="336"/>
      <c r="DOW518" s="336"/>
      <c r="DOX518" s="336"/>
      <c r="DOY518" s="336"/>
      <c r="DOZ518" s="336"/>
      <c r="DPA518" s="336"/>
      <c r="DPB518" s="336"/>
      <c r="DPC518" s="336"/>
      <c r="DPD518" s="336"/>
      <c r="DPE518" s="336"/>
      <c r="DPF518" s="336"/>
      <c r="DPG518" s="336"/>
      <c r="DPH518" s="336"/>
      <c r="DPI518" s="336"/>
      <c r="DPJ518" s="336"/>
      <c r="DPK518" s="336"/>
      <c r="DPL518" s="336"/>
      <c r="DPM518" s="336"/>
      <c r="DPN518" s="336"/>
      <c r="DPO518" s="336"/>
      <c r="DPP518" s="336"/>
      <c r="DPQ518" s="336"/>
      <c r="DPR518" s="336"/>
      <c r="DPS518" s="336"/>
      <c r="DPT518" s="336"/>
      <c r="DPU518" s="336"/>
      <c r="DPV518" s="336"/>
      <c r="DPW518" s="336"/>
      <c r="DPX518" s="336"/>
      <c r="DPY518" s="336"/>
      <c r="DPZ518" s="336"/>
      <c r="DQA518" s="336"/>
      <c r="DQB518" s="336"/>
      <c r="DQC518" s="336"/>
      <c r="DQD518" s="336"/>
      <c r="DQE518" s="336"/>
      <c r="DQF518" s="336"/>
      <c r="DQG518" s="336"/>
      <c r="DQH518" s="336"/>
      <c r="DQI518" s="336"/>
      <c r="DQJ518" s="336"/>
      <c r="DQK518" s="336"/>
      <c r="DQL518" s="336"/>
      <c r="DQM518" s="336"/>
      <c r="DQN518" s="336"/>
      <c r="DQO518" s="336"/>
      <c r="DQP518" s="336"/>
      <c r="DQQ518" s="336"/>
      <c r="DQR518" s="336"/>
      <c r="DQS518" s="336"/>
      <c r="DQT518" s="336"/>
      <c r="DQU518" s="336"/>
      <c r="DQV518" s="336"/>
      <c r="DQW518" s="336"/>
      <c r="DQX518" s="336"/>
      <c r="DQY518" s="336"/>
      <c r="DQZ518" s="336"/>
      <c r="DRA518" s="336"/>
      <c r="DRB518" s="336"/>
      <c r="DRC518" s="336"/>
      <c r="DRD518" s="336"/>
      <c r="DRE518" s="336"/>
      <c r="DRF518" s="336"/>
      <c r="DRG518" s="336"/>
      <c r="DRH518" s="336"/>
      <c r="DRI518" s="336"/>
      <c r="DRJ518" s="336"/>
      <c r="DRK518" s="336"/>
      <c r="DRL518" s="336"/>
      <c r="DRM518" s="336"/>
      <c r="DRN518" s="336"/>
      <c r="DRO518" s="336"/>
      <c r="DRP518" s="336"/>
      <c r="DRQ518" s="336"/>
      <c r="DRR518" s="336"/>
      <c r="DRS518" s="336"/>
      <c r="DRT518" s="336"/>
      <c r="DRU518" s="336"/>
      <c r="DRV518" s="336"/>
      <c r="DRW518" s="336"/>
      <c r="DRX518" s="336"/>
      <c r="DRY518" s="336"/>
      <c r="DRZ518" s="336"/>
      <c r="DSA518" s="336"/>
      <c r="DSB518" s="336"/>
      <c r="DSC518" s="336"/>
      <c r="DSD518" s="336"/>
      <c r="DSE518" s="336"/>
      <c r="DSF518" s="336"/>
      <c r="DSG518" s="336"/>
      <c r="DSH518" s="336"/>
      <c r="DSI518" s="336"/>
      <c r="DSJ518" s="336"/>
      <c r="DSK518" s="336"/>
      <c r="DSL518" s="336"/>
      <c r="DSM518" s="336"/>
      <c r="DSN518" s="336"/>
      <c r="DSO518" s="336"/>
      <c r="DSP518" s="336"/>
      <c r="DSQ518" s="336"/>
      <c r="DSR518" s="336"/>
      <c r="DSS518" s="336"/>
      <c r="DST518" s="336"/>
      <c r="DSU518" s="336"/>
      <c r="DSV518" s="336"/>
      <c r="DSW518" s="336"/>
      <c r="DSX518" s="336"/>
      <c r="DSY518" s="336"/>
      <c r="DSZ518" s="336"/>
      <c r="DTA518" s="336"/>
      <c r="DTB518" s="336"/>
      <c r="DTC518" s="336"/>
      <c r="DTD518" s="336"/>
      <c r="DTE518" s="336"/>
      <c r="DTF518" s="336"/>
      <c r="DTG518" s="336"/>
      <c r="DTH518" s="336"/>
      <c r="DTI518" s="336"/>
      <c r="DTJ518" s="336"/>
      <c r="DTK518" s="336"/>
      <c r="DTL518" s="336"/>
      <c r="DTM518" s="336"/>
      <c r="DTN518" s="336"/>
      <c r="DTO518" s="336"/>
      <c r="DTP518" s="336"/>
      <c r="DTQ518" s="336"/>
      <c r="DTR518" s="336"/>
      <c r="DTS518" s="336"/>
      <c r="DTT518" s="336"/>
      <c r="DTU518" s="336"/>
      <c r="DTV518" s="336"/>
      <c r="DTW518" s="336"/>
      <c r="DTX518" s="336"/>
      <c r="DTY518" s="336"/>
      <c r="DTZ518" s="336"/>
      <c r="DUA518" s="336"/>
      <c r="DUB518" s="336"/>
      <c r="DUC518" s="336"/>
      <c r="DUD518" s="336"/>
      <c r="DUE518" s="336"/>
      <c r="DUF518" s="336"/>
      <c r="DUG518" s="336"/>
      <c r="DUH518" s="336"/>
      <c r="DUI518" s="336"/>
      <c r="DUJ518" s="336"/>
      <c r="DUK518" s="336"/>
      <c r="DUL518" s="336"/>
      <c r="DUM518" s="336"/>
      <c r="DUN518" s="336"/>
      <c r="DUO518" s="336"/>
      <c r="DUP518" s="336"/>
      <c r="DUQ518" s="336"/>
      <c r="DUR518" s="336"/>
      <c r="DUS518" s="336"/>
      <c r="DUT518" s="336"/>
      <c r="DUU518" s="336"/>
      <c r="DUV518" s="336"/>
      <c r="DUW518" s="336"/>
      <c r="DUX518" s="336"/>
      <c r="DUY518" s="336"/>
      <c r="DUZ518" s="336"/>
      <c r="DVA518" s="336"/>
      <c r="DVB518" s="336"/>
      <c r="DVC518" s="336"/>
      <c r="DVD518" s="336"/>
      <c r="DVE518" s="336"/>
      <c r="DVF518" s="336"/>
      <c r="DVG518" s="336"/>
      <c r="DVH518" s="336"/>
      <c r="DVI518" s="336"/>
      <c r="DVJ518" s="336"/>
      <c r="DVK518" s="336"/>
      <c r="DVL518" s="336"/>
      <c r="DVM518" s="336"/>
      <c r="DVN518" s="336"/>
      <c r="DVO518" s="336"/>
      <c r="DVP518" s="336"/>
      <c r="DVQ518" s="336"/>
      <c r="DVR518" s="336"/>
      <c r="DVS518" s="336"/>
      <c r="DVT518" s="336"/>
      <c r="DVU518" s="336"/>
      <c r="DVV518" s="336"/>
      <c r="DVW518" s="336"/>
      <c r="DVX518" s="336"/>
      <c r="DVY518" s="336"/>
      <c r="DVZ518" s="336"/>
      <c r="DWA518" s="336"/>
      <c r="DWB518" s="336"/>
      <c r="DWC518" s="336"/>
      <c r="DWD518" s="336"/>
      <c r="DWE518" s="336"/>
      <c r="DWF518" s="336"/>
      <c r="DWG518" s="336"/>
      <c r="DWH518" s="336"/>
      <c r="DWI518" s="336"/>
      <c r="DWJ518" s="336"/>
      <c r="DWK518" s="336"/>
      <c r="DWL518" s="336"/>
      <c r="DWM518" s="336"/>
      <c r="DWN518" s="336"/>
      <c r="DWO518" s="336"/>
      <c r="DWP518" s="336"/>
      <c r="DWQ518" s="336"/>
      <c r="DWR518" s="336"/>
      <c r="DWS518" s="336"/>
      <c r="DWT518" s="336"/>
      <c r="DWU518" s="336"/>
      <c r="DWV518" s="336"/>
      <c r="DWW518" s="336"/>
      <c r="DWX518" s="336"/>
      <c r="DWY518" s="336"/>
      <c r="DWZ518" s="336"/>
      <c r="DXA518" s="336"/>
      <c r="DXB518" s="336"/>
      <c r="DXC518" s="336"/>
      <c r="DXD518" s="336"/>
      <c r="DXE518" s="336"/>
      <c r="DXF518" s="336"/>
      <c r="DXG518" s="336"/>
      <c r="DXH518" s="336"/>
      <c r="DXI518" s="336"/>
      <c r="DXJ518" s="336"/>
      <c r="DXK518" s="336"/>
      <c r="DXL518" s="336"/>
      <c r="DXM518" s="336"/>
      <c r="DXN518" s="336"/>
      <c r="DXO518" s="336"/>
      <c r="DXP518" s="336"/>
      <c r="DXQ518" s="336"/>
      <c r="DXR518" s="336"/>
      <c r="DXS518" s="336"/>
      <c r="DXT518" s="336"/>
      <c r="DXU518" s="336"/>
      <c r="DXV518" s="336"/>
      <c r="DXW518" s="336"/>
      <c r="DXX518" s="336"/>
      <c r="DXY518" s="336"/>
      <c r="DXZ518" s="336"/>
      <c r="DYA518" s="336"/>
      <c r="DYB518" s="336"/>
      <c r="DYC518" s="336"/>
      <c r="DYD518" s="336"/>
      <c r="DYE518" s="336"/>
      <c r="DYF518" s="336"/>
      <c r="DYG518" s="336"/>
      <c r="DYH518" s="336"/>
      <c r="DYI518" s="336"/>
      <c r="DYJ518" s="336"/>
      <c r="DYK518" s="336"/>
      <c r="DYL518" s="336"/>
      <c r="DYM518" s="336"/>
      <c r="DYN518" s="336"/>
      <c r="DYO518" s="336"/>
      <c r="DYP518" s="336"/>
      <c r="DYQ518" s="336"/>
      <c r="DYR518" s="336"/>
      <c r="DYS518" s="336"/>
      <c r="DYT518" s="336"/>
      <c r="DYU518" s="336"/>
      <c r="DYV518" s="336"/>
      <c r="DYW518" s="336"/>
      <c r="DYX518" s="336"/>
      <c r="DYY518" s="336"/>
      <c r="DYZ518" s="336"/>
      <c r="DZA518" s="336"/>
      <c r="DZB518" s="336"/>
      <c r="DZC518" s="336"/>
      <c r="DZD518" s="336"/>
      <c r="DZE518" s="336"/>
      <c r="DZF518" s="336"/>
      <c r="DZG518" s="336"/>
      <c r="DZH518" s="336"/>
      <c r="DZI518" s="336"/>
      <c r="DZJ518" s="336"/>
      <c r="DZK518" s="336"/>
      <c r="DZL518" s="336"/>
      <c r="DZM518" s="336"/>
      <c r="DZN518" s="336"/>
      <c r="DZO518" s="336"/>
      <c r="DZP518" s="336"/>
      <c r="DZQ518" s="336"/>
      <c r="DZR518" s="336"/>
      <c r="DZS518" s="336"/>
      <c r="DZT518" s="336"/>
      <c r="DZU518" s="336"/>
      <c r="DZV518" s="336"/>
      <c r="DZW518" s="336"/>
      <c r="DZX518" s="336"/>
      <c r="DZY518" s="336"/>
      <c r="DZZ518" s="336"/>
      <c r="EAA518" s="336"/>
      <c r="EAB518" s="336"/>
      <c r="EAC518" s="336"/>
      <c r="EAD518" s="336"/>
      <c r="EAE518" s="336"/>
      <c r="EAF518" s="336"/>
      <c r="EAG518" s="336"/>
      <c r="EAH518" s="336"/>
      <c r="EAI518" s="336"/>
      <c r="EAJ518" s="336"/>
      <c r="EAK518" s="336"/>
      <c r="EAL518" s="336"/>
      <c r="EAM518" s="336"/>
      <c r="EAN518" s="336"/>
      <c r="EAO518" s="336"/>
      <c r="EAP518" s="336"/>
      <c r="EAQ518" s="336"/>
      <c r="EAR518" s="336"/>
      <c r="EAS518" s="336"/>
      <c r="EAT518" s="336"/>
      <c r="EAU518" s="336"/>
      <c r="EAV518" s="336"/>
      <c r="EAW518" s="336"/>
      <c r="EAX518" s="336"/>
      <c r="EAY518" s="336"/>
      <c r="EAZ518" s="336"/>
      <c r="EBA518" s="336"/>
      <c r="EBB518" s="336"/>
      <c r="EBC518" s="336"/>
      <c r="EBD518" s="336"/>
      <c r="EBE518" s="336"/>
      <c r="EBF518" s="336"/>
      <c r="EBG518" s="336"/>
      <c r="EBH518" s="336"/>
      <c r="EBI518" s="336"/>
      <c r="EBJ518" s="336"/>
      <c r="EBK518" s="336"/>
      <c r="EBL518" s="336"/>
      <c r="EBM518" s="336"/>
      <c r="EBN518" s="336"/>
      <c r="EBO518" s="336"/>
      <c r="EBP518" s="336"/>
      <c r="EBQ518" s="336"/>
      <c r="EBR518" s="336"/>
      <c r="EBS518" s="336"/>
      <c r="EBT518" s="336"/>
      <c r="EBU518" s="336"/>
      <c r="EBV518" s="336"/>
      <c r="EBW518" s="336"/>
      <c r="EBX518" s="336"/>
      <c r="EBY518" s="336"/>
      <c r="EBZ518" s="336"/>
      <c r="ECA518" s="336"/>
      <c r="ECB518" s="336"/>
      <c r="ECC518" s="336"/>
      <c r="ECD518" s="336"/>
      <c r="ECE518" s="336"/>
      <c r="ECF518" s="336"/>
      <c r="ECG518" s="336"/>
      <c r="ECH518" s="336"/>
      <c r="ECI518" s="336"/>
      <c r="ECJ518" s="336"/>
      <c r="ECK518" s="336"/>
      <c r="ECL518" s="336"/>
      <c r="ECM518" s="336"/>
      <c r="ECN518" s="336"/>
      <c r="ECO518" s="336"/>
      <c r="ECP518" s="336"/>
      <c r="ECQ518" s="336"/>
      <c r="ECR518" s="336"/>
      <c r="ECS518" s="336"/>
      <c r="ECT518" s="336"/>
      <c r="ECU518" s="336"/>
      <c r="ECV518" s="336"/>
      <c r="ECW518" s="336"/>
      <c r="ECX518" s="336"/>
      <c r="ECY518" s="336"/>
      <c r="ECZ518" s="336"/>
      <c r="EDA518" s="336"/>
      <c r="EDB518" s="336"/>
      <c r="EDC518" s="336"/>
      <c r="EDD518" s="336"/>
      <c r="EDE518" s="336"/>
      <c r="EDF518" s="336"/>
      <c r="EDG518" s="336"/>
      <c r="EDH518" s="336"/>
      <c r="EDI518" s="336"/>
      <c r="EDJ518" s="336"/>
      <c r="EDK518" s="336"/>
      <c r="EDL518" s="336"/>
      <c r="EDM518" s="336"/>
      <c r="EDN518" s="336"/>
      <c r="EDO518" s="336"/>
      <c r="EDP518" s="336"/>
      <c r="EDQ518" s="336"/>
      <c r="EDR518" s="336"/>
      <c r="EDS518" s="336"/>
      <c r="EDT518" s="336"/>
      <c r="EDU518" s="336"/>
      <c r="EDV518" s="336"/>
      <c r="EDW518" s="336"/>
      <c r="EDX518" s="336"/>
      <c r="EDY518" s="336"/>
      <c r="EDZ518" s="336"/>
      <c r="EEA518" s="336"/>
      <c r="EEB518" s="336"/>
      <c r="EEC518" s="336"/>
      <c r="EED518" s="336"/>
      <c r="EEE518" s="336"/>
      <c r="EEF518" s="336"/>
      <c r="EEG518" s="336"/>
      <c r="EEH518" s="336"/>
      <c r="EEI518" s="336"/>
      <c r="EEJ518" s="336"/>
      <c r="EEK518" s="336"/>
      <c r="EEL518" s="336"/>
      <c r="EEM518" s="336"/>
      <c r="EEN518" s="336"/>
      <c r="EEO518" s="336"/>
      <c r="EEP518" s="336"/>
      <c r="EEQ518" s="336"/>
      <c r="EER518" s="336"/>
      <c r="EES518" s="336"/>
      <c r="EET518" s="336"/>
      <c r="EEU518" s="336"/>
      <c r="EEV518" s="336"/>
      <c r="EEW518" s="336"/>
      <c r="EEX518" s="336"/>
      <c r="EEY518" s="336"/>
      <c r="EEZ518" s="336"/>
      <c r="EFA518" s="336"/>
      <c r="EFB518" s="336"/>
      <c r="EFC518" s="336"/>
      <c r="EFD518" s="336"/>
      <c r="EFE518" s="336"/>
      <c r="EFF518" s="336"/>
      <c r="EFG518" s="336"/>
      <c r="EFH518" s="336"/>
      <c r="EFI518" s="336"/>
      <c r="EFJ518" s="336"/>
      <c r="EFK518" s="336"/>
      <c r="EFL518" s="336"/>
      <c r="EFM518" s="336"/>
      <c r="EFN518" s="336"/>
      <c r="EFO518" s="336"/>
      <c r="EFP518" s="336"/>
      <c r="EFQ518" s="336"/>
      <c r="EFR518" s="336"/>
      <c r="EFS518" s="336"/>
      <c r="EFT518" s="336"/>
      <c r="EFU518" s="336"/>
      <c r="EFV518" s="336"/>
      <c r="EFW518" s="336"/>
      <c r="EFX518" s="336"/>
      <c r="EFY518" s="336"/>
      <c r="EFZ518" s="336"/>
      <c r="EGA518" s="336"/>
      <c r="EGB518" s="336"/>
      <c r="EGC518" s="336"/>
      <c r="EGD518" s="336"/>
      <c r="EGE518" s="336"/>
      <c r="EGF518" s="336"/>
      <c r="EGG518" s="336"/>
      <c r="EGH518" s="336"/>
      <c r="EGI518" s="336"/>
      <c r="EGJ518" s="336"/>
      <c r="EGK518" s="336"/>
      <c r="EGL518" s="336"/>
      <c r="EGM518" s="336"/>
      <c r="EGN518" s="336"/>
      <c r="EGO518" s="336"/>
      <c r="EGP518" s="336"/>
      <c r="EGQ518" s="336"/>
      <c r="EGR518" s="336"/>
      <c r="EGS518" s="336"/>
      <c r="EGT518" s="336"/>
      <c r="EGU518" s="336"/>
      <c r="EGV518" s="336"/>
      <c r="EGW518" s="336"/>
      <c r="EGX518" s="336"/>
      <c r="EGY518" s="336"/>
      <c r="EGZ518" s="336"/>
      <c r="EHA518" s="336"/>
      <c r="EHB518" s="336"/>
      <c r="EHC518" s="336"/>
      <c r="EHD518" s="336"/>
      <c r="EHE518" s="336"/>
      <c r="EHF518" s="336"/>
      <c r="EHG518" s="336"/>
      <c r="EHH518" s="336"/>
      <c r="EHI518" s="336"/>
      <c r="EHJ518" s="336"/>
      <c r="EHK518" s="336"/>
      <c r="EHL518" s="336"/>
      <c r="EHM518" s="336"/>
      <c r="EHN518" s="336"/>
      <c r="EHO518" s="336"/>
      <c r="EHP518" s="336"/>
      <c r="EHQ518" s="336"/>
      <c r="EHR518" s="336"/>
      <c r="EHS518" s="336"/>
      <c r="EHT518" s="336"/>
      <c r="EHU518" s="336"/>
      <c r="EHV518" s="336"/>
      <c r="EHW518" s="336"/>
      <c r="EHX518" s="336"/>
      <c r="EHY518" s="336"/>
      <c r="EHZ518" s="336"/>
      <c r="EIA518" s="336"/>
      <c r="EIB518" s="336"/>
      <c r="EIC518" s="336"/>
      <c r="EID518" s="336"/>
      <c r="EIE518" s="336"/>
      <c r="EIF518" s="336"/>
      <c r="EIG518" s="336"/>
      <c r="EIH518" s="336"/>
      <c r="EII518" s="336"/>
      <c r="EIJ518" s="336"/>
      <c r="EIK518" s="336"/>
      <c r="EIL518" s="336"/>
      <c r="EIM518" s="336"/>
      <c r="EIN518" s="336"/>
      <c r="EIO518" s="336"/>
      <c r="EIP518" s="336"/>
      <c r="EIQ518" s="336"/>
      <c r="EIR518" s="336"/>
      <c r="EIS518" s="336"/>
      <c r="EIT518" s="336"/>
      <c r="EIU518" s="336"/>
      <c r="EIV518" s="336"/>
      <c r="EIW518" s="336"/>
      <c r="EIX518" s="336"/>
      <c r="EIY518" s="336"/>
      <c r="EIZ518" s="336"/>
      <c r="EJA518" s="336"/>
      <c r="EJB518" s="336"/>
      <c r="EJC518" s="336"/>
      <c r="EJD518" s="336"/>
      <c r="EJE518" s="336"/>
      <c r="EJF518" s="336"/>
      <c r="EJG518" s="336"/>
      <c r="EJH518" s="336"/>
      <c r="EJI518" s="336"/>
      <c r="EJJ518" s="336"/>
      <c r="EJK518" s="336"/>
      <c r="EJL518" s="336"/>
      <c r="EJM518" s="336"/>
      <c r="EJN518" s="336"/>
      <c r="EJO518" s="336"/>
      <c r="EJP518" s="336"/>
      <c r="EJQ518" s="336"/>
      <c r="EJR518" s="336"/>
      <c r="EJS518" s="336"/>
      <c r="EJT518" s="336"/>
      <c r="EJU518" s="336"/>
      <c r="EJV518" s="336"/>
      <c r="EJW518" s="336"/>
      <c r="EJX518" s="336"/>
      <c r="EJY518" s="336"/>
      <c r="EJZ518" s="336"/>
      <c r="EKA518" s="336"/>
      <c r="EKB518" s="336"/>
      <c r="EKC518" s="336"/>
      <c r="EKD518" s="336"/>
      <c r="EKE518" s="336"/>
      <c r="EKF518" s="336"/>
      <c r="EKG518" s="336"/>
      <c r="EKH518" s="336"/>
      <c r="EKI518" s="336"/>
      <c r="EKJ518" s="336"/>
      <c r="EKK518" s="336"/>
      <c r="EKL518" s="336"/>
      <c r="EKM518" s="336"/>
      <c r="EKN518" s="336"/>
      <c r="EKO518" s="336"/>
      <c r="EKP518" s="336"/>
      <c r="EKQ518" s="336"/>
      <c r="EKR518" s="336"/>
      <c r="EKS518" s="336"/>
      <c r="EKT518" s="336"/>
      <c r="EKU518" s="336"/>
      <c r="EKV518" s="336"/>
      <c r="EKW518" s="336"/>
      <c r="EKX518" s="336"/>
      <c r="EKY518" s="336"/>
      <c r="EKZ518" s="336"/>
      <c r="ELA518" s="336"/>
      <c r="ELB518" s="336"/>
      <c r="ELC518" s="336"/>
      <c r="ELD518" s="336"/>
      <c r="ELE518" s="336"/>
      <c r="ELF518" s="336"/>
      <c r="ELG518" s="336"/>
      <c r="ELH518" s="336"/>
      <c r="ELI518" s="336"/>
      <c r="ELJ518" s="336"/>
      <c r="ELK518" s="336"/>
      <c r="ELL518" s="336"/>
      <c r="ELM518" s="336"/>
      <c r="ELN518" s="336"/>
      <c r="ELO518" s="336"/>
      <c r="ELP518" s="336"/>
      <c r="ELQ518" s="336"/>
      <c r="ELR518" s="336"/>
      <c r="ELS518" s="336"/>
      <c r="ELT518" s="336"/>
      <c r="ELU518" s="336"/>
      <c r="ELV518" s="336"/>
      <c r="ELW518" s="336"/>
      <c r="ELX518" s="336"/>
      <c r="ELY518" s="336"/>
      <c r="ELZ518" s="336"/>
      <c r="EMA518" s="336"/>
      <c r="EMB518" s="336"/>
      <c r="EMC518" s="336"/>
      <c r="EMD518" s="336"/>
      <c r="EME518" s="336"/>
      <c r="EMF518" s="336"/>
      <c r="EMG518" s="336"/>
      <c r="EMH518" s="336"/>
      <c r="EMI518" s="336"/>
      <c r="EMJ518" s="336"/>
      <c r="EMK518" s="336"/>
      <c r="EML518" s="336"/>
      <c r="EMM518" s="336"/>
      <c r="EMN518" s="336"/>
      <c r="EMO518" s="336"/>
      <c r="EMP518" s="336"/>
      <c r="EMQ518" s="336"/>
      <c r="EMR518" s="336"/>
      <c r="EMS518" s="336"/>
      <c r="EMT518" s="336"/>
      <c r="EMU518" s="336"/>
      <c r="EMV518" s="336"/>
      <c r="EMW518" s="336"/>
      <c r="EMX518" s="336"/>
      <c r="EMY518" s="336"/>
      <c r="EMZ518" s="336"/>
      <c r="ENA518" s="336"/>
      <c r="ENB518" s="336"/>
      <c r="ENC518" s="336"/>
      <c r="END518" s="336"/>
      <c r="ENE518" s="336"/>
      <c r="ENF518" s="336"/>
      <c r="ENG518" s="336"/>
      <c r="ENH518" s="336"/>
      <c r="ENI518" s="336"/>
      <c r="ENJ518" s="336"/>
      <c r="ENK518" s="336"/>
      <c r="ENL518" s="336"/>
      <c r="ENM518" s="336"/>
      <c r="ENN518" s="336"/>
      <c r="ENO518" s="336"/>
      <c r="ENP518" s="336"/>
      <c r="ENQ518" s="336"/>
      <c r="ENR518" s="336"/>
      <c r="ENS518" s="336"/>
      <c r="ENT518" s="336"/>
      <c r="ENU518" s="336"/>
      <c r="ENV518" s="336"/>
      <c r="ENW518" s="336"/>
      <c r="ENX518" s="336"/>
      <c r="ENY518" s="336"/>
      <c r="ENZ518" s="336"/>
      <c r="EOA518" s="336"/>
      <c r="EOB518" s="336"/>
      <c r="EOC518" s="336"/>
      <c r="EOD518" s="336"/>
      <c r="EOE518" s="336"/>
      <c r="EOF518" s="336"/>
      <c r="EOG518" s="336"/>
      <c r="EOH518" s="336"/>
      <c r="EOI518" s="336"/>
      <c r="EOJ518" s="336"/>
      <c r="EOK518" s="336"/>
      <c r="EOL518" s="336"/>
      <c r="EOM518" s="336"/>
      <c r="EON518" s="336"/>
      <c r="EOO518" s="336"/>
      <c r="EOP518" s="336"/>
      <c r="EOQ518" s="336"/>
      <c r="EOR518" s="336"/>
      <c r="EOS518" s="336"/>
      <c r="EOT518" s="336"/>
      <c r="EOU518" s="336"/>
      <c r="EOV518" s="336"/>
      <c r="EOW518" s="336"/>
      <c r="EOX518" s="336"/>
      <c r="EOY518" s="336"/>
      <c r="EOZ518" s="336"/>
      <c r="EPA518" s="336"/>
      <c r="EPB518" s="336"/>
      <c r="EPC518" s="336"/>
      <c r="EPD518" s="336"/>
      <c r="EPE518" s="336"/>
      <c r="EPF518" s="336"/>
      <c r="EPG518" s="336"/>
      <c r="EPH518" s="336"/>
      <c r="EPI518" s="336"/>
      <c r="EPJ518" s="336"/>
      <c r="EPK518" s="336"/>
      <c r="EPL518" s="336"/>
      <c r="EPM518" s="336"/>
      <c r="EPN518" s="336"/>
      <c r="EPO518" s="336"/>
      <c r="EPP518" s="336"/>
      <c r="EPQ518" s="336"/>
      <c r="EPR518" s="336"/>
      <c r="EPS518" s="336"/>
      <c r="EPT518" s="336"/>
      <c r="EPU518" s="336"/>
      <c r="EPV518" s="336"/>
      <c r="EPW518" s="336"/>
      <c r="EPX518" s="336"/>
      <c r="EPY518" s="336"/>
      <c r="EPZ518" s="336"/>
      <c r="EQA518" s="336"/>
      <c r="EQB518" s="336"/>
      <c r="EQC518" s="336"/>
      <c r="EQD518" s="336"/>
      <c r="EQE518" s="336"/>
      <c r="EQF518" s="336"/>
      <c r="EQG518" s="336"/>
      <c r="EQH518" s="336"/>
      <c r="EQI518" s="336"/>
      <c r="EQJ518" s="336"/>
      <c r="EQK518" s="336"/>
      <c r="EQL518" s="336"/>
      <c r="EQM518" s="336"/>
      <c r="EQN518" s="336"/>
      <c r="EQO518" s="336"/>
      <c r="EQP518" s="336"/>
      <c r="EQQ518" s="336"/>
      <c r="EQR518" s="336"/>
      <c r="EQS518" s="336"/>
      <c r="EQT518" s="336"/>
      <c r="EQU518" s="336"/>
      <c r="EQV518" s="336"/>
      <c r="EQW518" s="336"/>
      <c r="EQX518" s="336"/>
      <c r="EQY518" s="336"/>
      <c r="EQZ518" s="336"/>
      <c r="ERA518" s="336"/>
      <c r="ERB518" s="336"/>
      <c r="ERC518" s="336"/>
      <c r="ERD518" s="336"/>
      <c r="ERE518" s="336"/>
      <c r="ERF518" s="336"/>
      <c r="ERG518" s="336"/>
      <c r="ERH518" s="336"/>
      <c r="ERI518" s="336"/>
      <c r="ERJ518" s="336"/>
      <c r="ERK518" s="336"/>
      <c r="ERL518" s="336"/>
      <c r="ERM518" s="336"/>
      <c r="ERN518" s="336"/>
      <c r="ERO518" s="336"/>
      <c r="ERP518" s="336"/>
      <c r="ERQ518" s="336"/>
      <c r="ERR518" s="336"/>
      <c r="ERS518" s="336"/>
      <c r="ERT518" s="336"/>
      <c r="ERU518" s="336"/>
      <c r="ERV518" s="336"/>
      <c r="ERW518" s="336"/>
      <c r="ERX518" s="336"/>
      <c r="ERY518" s="336"/>
      <c r="ERZ518" s="336"/>
      <c r="ESA518" s="336"/>
      <c r="ESB518" s="336"/>
      <c r="ESC518" s="336"/>
      <c r="ESD518" s="336"/>
      <c r="ESE518" s="336"/>
      <c r="ESF518" s="336"/>
      <c r="ESG518" s="336"/>
      <c r="ESH518" s="336"/>
      <c r="ESI518" s="336"/>
      <c r="ESJ518" s="336"/>
      <c r="ESK518" s="336"/>
      <c r="ESL518" s="336"/>
      <c r="ESM518" s="336"/>
      <c r="ESN518" s="336"/>
      <c r="ESO518" s="336"/>
      <c r="ESP518" s="336"/>
      <c r="ESQ518" s="336"/>
      <c r="ESR518" s="336"/>
      <c r="ESS518" s="336"/>
      <c r="EST518" s="336"/>
      <c r="ESU518" s="336"/>
      <c r="ESV518" s="336"/>
      <c r="ESW518" s="336"/>
      <c r="ESX518" s="336"/>
      <c r="ESY518" s="336"/>
      <c r="ESZ518" s="336"/>
      <c r="ETA518" s="336"/>
      <c r="ETB518" s="336"/>
      <c r="ETC518" s="336"/>
      <c r="ETD518" s="336"/>
      <c r="ETE518" s="336"/>
      <c r="ETF518" s="336"/>
      <c r="ETG518" s="336"/>
      <c r="ETH518" s="336"/>
      <c r="ETI518" s="336"/>
      <c r="ETJ518" s="336"/>
      <c r="ETK518" s="336"/>
      <c r="ETL518" s="336"/>
      <c r="ETM518" s="336"/>
      <c r="ETN518" s="336"/>
      <c r="ETO518" s="336"/>
      <c r="ETP518" s="336"/>
      <c r="ETQ518" s="336"/>
      <c r="ETR518" s="336"/>
      <c r="ETS518" s="336"/>
      <c r="ETT518" s="336"/>
      <c r="ETU518" s="336"/>
      <c r="ETV518" s="336"/>
      <c r="ETW518" s="336"/>
      <c r="ETX518" s="336"/>
      <c r="ETY518" s="336"/>
      <c r="ETZ518" s="336"/>
      <c r="EUA518" s="336"/>
      <c r="EUB518" s="336"/>
      <c r="EUC518" s="336"/>
      <c r="EUD518" s="336"/>
      <c r="EUE518" s="336"/>
      <c r="EUF518" s="336"/>
      <c r="EUG518" s="336"/>
      <c r="EUH518" s="336"/>
      <c r="EUI518" s="336"/>
      <c r="EUJ518" s="336"/>
      <c r="EUK518" s="336"/>
      <c r="EUL518" s="336"/>
      <c r="EUM518" s="336"/>
      <c r="EUN518" s="336"/>
      <c r="EUO518" s="336"/>
      <c r="EUP518" s="336"/>
      <c r="EUQ518" s="336"/>
      <c r="EUR518" s="336"/>
      <c r="EUS518" s="336"/>
      <c r="EUT518" s="336"/>
      <c r="EUU518" s="336"/>
      <c r="EUV518" s="336"/>
      <c r="EUW518" s="336"/>
      <c r="EUX518" s="336"/>
      <c r="EUY518" s="336"/>
      <c r="EUZ518" s="336"/>
      <c r="EVA518" s="336"/>
      <c r="EVB518" s="336"/>
      <c r="EVC518" s="336"/>
      <c r="EVD518" s="336"/>
      <c r="EVE518" s="336"/>
      <c r="EVF518" s="336"/>
      <c r="EVG518" s="336"/>
      <c r="EVH518" s="336"/>
      <c r="EVI518" s="336"/>
      <c r="EVJ518" s="336"/>
      <c r="EVK518" s="336"/>
      <c r="EVL518" s="336"/>
      <c r="EVM518" s="336"/>
      <c r="EVN518" s="336"/>
      <c r="EVO518" s="336"/>
      <c r="EVP518" s="336"/>
      <c r="EVQ518" s="336"/>
      <c r="EVR518" s="336"/>
      <c r="EVS518" s="336"/>
      <c r="EVT518" s="336"/>
      <c r="EVU518" s="336"/>
      <c r="EVV518" s="336"/>
      <c r="EVW518" s="336"/>
      <c r="EVX518" s="336"/>
      <c r="EVY518" s="336"/>
      <c r="EVZ518" s="336"/>
      <c r="EWA518" s="336"/>
      <c r="EWB518" s="336"/>
      <c r="EWC518" s="336"/>
      <c r="EWD518" s="336"/>
      <c r="EWE518" s="336"/>
      <c r="EWF518" s="336"/>
      <c r="EWG518" s="336"/>
      <c r="EWH518" s="336"/>
      <c r="EWI518" s="336"/>
      <c r="EWJ518" s="336"/>
      <c r="EWK518" s="336"/>
      <c r="EWL518" s="336"/>
      <c r="EWM518" s="336"/>
      <c r="EWN518" s="336"/>
      <c r="EWO518" s="336"/>
      <c r="EWP518" s="336"/>
      <c r="EWQ518" s="336"/>
      <c r="EWR518" s="336"/>
      <c r="EWS518" s="336"/>
      <c r="EWT518" s="336"/>
      <c r="EWU518" s="336"/>
      <c r="EWV518" s="336"/>
      <c r="EWW518" s="336"/>
      <c r="EWX518" s="336"/>
      <c r="EWY518" s="336"/>
      <c r="EWZ518" s="336"/>
      <c r="EXA518" s="336"/>
      <c r="EXB518" s="336"/>
      <c r="EXC518" s="336"/>
      <c r="EXD518" s="336"/>
      <c r="EXE518" s="336"/>
      <c r="EXF518" s="336"/>
      <c r="EXG518" s="336"/>
      <c r="EXH518" s="336"/>
      <c r="EXI518" s="336"/>
      <c r="EXJ518" s="336"/>
      <c r="EXK518" s="336"/>
      <c r="EXL518" s="336"/>
      <c r="EXM518" s="336"/>
      <c r="EXN518" s="336"/>
      <c r="EXO518" s="336"/>
      <c r="EXP518" s="336"/>
      <c r="EXQ518" s="336"/>
      <c r="EXR518" s="336"/>
      <c r="EXS518" s="336"/>
      <c r="EXT518" s="336"/>
      <c r="EXU518" s="336"/>
      <c r="EXV518" s="336"/>
      <c r="EXW518" s="336"/>
      <c r="EXX518" s="336"/>
      <c r="EXY518" s="336"/>
      <c r="EXZ518" s="336"/>
      <c r="EYA518" s="336"/>
      <c r="EYB518" s="336"/>
      <c r="EYC518" s="336"/>
      <c r="EYD518" s="336"/>
      <c r="EYE518" s="336"/>
      <c r="EYF518" s="336"/>
      <c r="EYG518" s="336"/>
      <c r="EYH518" s="336"/>
      <c r="EYI518" s="336"/>
      <c r="EYJ518" s="336"/>
      <c r="EYK518" s="336"/>
      <c r="EYL518" s="336"/>
      <c r="EYM518" s="336"/>
      <c r="EYN518" s="336"/>
      <c r="EYO518" s="336"/>
      <c r="EYP518" s="336"/>
      <c r="EYQ518" s="336"/>
      <c r="EYR518" s="336"/>
      <c r="EYS518" s="336"/>
      <c r="EYT518" s="336"/>
      <c r="EYU518" s="336"/>
      <c r="EYV518" s="336"/>
      <c r="EYW518" s="336"/>
      <c r="EYX518" s="336"/>
      <c r="EYY518" s="336"/>
      <c r="EYZ518" s="336"/>
      <c r="EZA518" s="336"/>
      <c r="EZB518" s="336"/>
      <c r="EZC518" s="336"/>
      <c r="EZD518" s="336"/>
      <c r="EZE518" s="336"/>
      <c r="EZF518" s="336"/>
      <c r="EZG518" s="336"/>
      <c r="EZH518" s="336"/>
      <c r="EZI518" s="336"/>
      <c r="EZJ518" s="336"/>
      <c r="EZK518" s="336"/>
      <c r="EZL518" s="336"/>
      <c r="EZM518" s="336"/>
      <c r="EZN518" s="336"/>
      <c r="EZO518" s="336"/>
      <c r="EZP518" s="336"/>
      <c r="EZQ518" s="336"/>
      <c r="EZR518" s="336"/>
      <c r="EZS518" s="336"/>
      <c r="EZT518" s="336"/>
      <c r="EZU518" s="336"/>
      <c r="EZV518" s="336"/>
      <c r="EZW518" s="336"/>
      <c r="EZX518" s="336"/>
      <c r="EZY518" s="336"/>
      <c r="EZZ518" s="336"/>
      <c r="FAA518" s="336"/>
      <c r="FAB518" s="336"/>
      <c r="FAC518" s="336"/>
      <c r="FAD518" s="336"/>
      <c r="FAE518" s="336"/>
      <c r="FAF518" s="336"/>
      <c r="FAG518" s="336"/>
      <c r="FAH518" s="336"/>
      <c r="FAI518" s="336"/>
      <c r="FAJ518" s="336"/>
      <c r="FAK518" s="336"/>
      <c r="FAL518" s="336"/>
      <c r="FAM518" s="336"/>
      <c r="FAN518" s="336"/>
      <c r="FAO518" s="336"/>
      <c r="FAP518" s="336"/>
      <c r="FAQ518" s="336"/>
      <c r="FAR518" s="336"/>
      <c r="FAS518" s="336"/>
      <c r="FAT518" s="336"/>
      <c r="FAU518" s="336"/>
      <c r="FAV518" s="336"/>
      <c r="FAW518" s="336"/>
      <c r="FAX518" s="336"/>
      <c r="FAY518" s="336"/>
      <c r="FAZ518" s="336"/>
      <c r="FBA518" s="336"/>
      <c r="FBB518" s="336"/>
      <c r="FBC518" s="336"/>
      <c r="FBD518" s="336"/>
      <c r="FBE518" s="336"/>
      <c r="FBF518" s="336"/>
      <c r="FBG518" s="336"/>
      <c r="FBH518" s="336"/>
      <c r="FBI518" s="336"/>
      <c r="FBJ518" s="336"/>
      <c r="FBK518" s="336"/>
      <c r="FBL518" s="336"/>
      <c r="FBM518" s="336"/>
      <c r="FBN518" s="336"/>
      <c r="FBO518" s="336"/>
      <c r="FBP518" s="336"/>
      <c r="FBQ518" s="336"/>
      <c r="FBR518" s="336"/>
      <c r="FBS518" s="336"/>
      <c r="FBT518" s="336"/>
      <c r="FBU518" s="336"/>
      <c r="FBV518" s="336"/>
      <c r="FBW518" s="336"/>
      <c r="FBX518" s="336"/>
      <c r="FBY518" s="336"/>
      <c r="FBZ518" s="336"/>
      <c r="FCA518" s="336"/>
      <c r="FCB518" s="336"/>
      <c r="FCC518" s="336"/>
      <c r="FCD518" s="336"/>
      <c r="FCE518" s="336"/>
      <c r="FCF518" s="336"/>
      <c r="FCG518" s="336"/>
      <c r="FCH518" s="336"/>
      <c r="FCI518" s="336"/>
      <c r="FCJ518" s="336"/>
      <c r="FCK518" s="336"/>
      <c r="FCL518" s="336"/>
      <c r="FCM518" s="336"/>
      <c r="FCN518" s="336"/>
      <c r="FCO518" s="336"/>
      <c r="FCP518" s="336"/>
      <c r="FCQ518" s="336"/>
      <c r="FCR518" s="336"/>
      <c r="FCS518" s="336"/>
      <c r="FCT518" s="336"/>
      <c r="FCU518" s="336"/>
      <c r="FCV518" s="336"/>
      <c r="FCW518" s="336"/>
      <c r="FCX518" s="336"/>
      <c r="FCY518" s="336"/>
      <c r="FCZ518" s="336"/>
      <c r="FDA518" s="336"/>
      <c r="FDB518" s="336"/>
      <c r="FDC518" s="336"/>
      <c r="FDD518" s="336"/>
      <c r="FDE518" s="336"/>
      <c r="FDF518" s="336"/>
      <c r="FDG518" s="336"/>
      <c r="FDH518" s="336"/>
      <c r="FDI518" s="336"/>
      <c r="FDJ518" s="336"/>
      <c r="FDK518" s="336"/>
      <c r="FDL518" s="336"/>
      <c r="FDM518" s="336"/>
      <c r="FDN518" s="336"/>
      <c r="FDO518" s="336"/>
      <c r="FDP518" s="336"/>
      <c r="FDQ518" s="336"/>
      <c r="FDR518" s="336"/>
      <c r="FDS518" s="336"/>
      <c r="FDT518" s="336"/>
      <c r="FDU518" s="336"/>
      <c r="FDV518" s="336"/>
      <c r="FDW518" s="336"/>
      <c r="FDX518" s="336"/>
      <c r="FDY518" s="336"/>
      <c r="FDZ518" s="336"/>
      <c r="FEA518" s="336"/>
      <c r="FEB518" s="336"/>
      <c r="FEC518" s="336"/>
      <c r="FED518" s="336"/>
      <c r="FEE518" s="336"/>
      <c r="FEF518" s="336"/>
      <c r="FEG518" s="336"/>
      <c r="FEH518" s="336"/>
      <c r="FEI518" s="336"/>
      <c r="FEJ518" s="336"/>
      <c r="FEK518" s="336"/>
      <c r="FEL518" s="336"/>
      <c r="FEM518" s="336"/>
      <c r="FEN518" s="336"/>
      <c r="FEO518" s="336"/>
      <c r="FEP518" s="336"/>
      <c r="FEQ518" s="336"/>
      <c r="FER518" s="336"/>
      <c r="FES518" s="336"/>
      <c r="FET518" s="336"/>
      <c r="FEU518" s="336"/>
      <c r="FEV518" s="336"/>
      <c r="FEW518" s="336"/>
      <c r="FEX518" s="336"/>
      <c r="FEY518" s="336"/>
      <c r="FEZ518" s="336"/>
      <c r="FFA518" s="336"/>
      <c r="FFB518" s="336"/>
      <c r="FFC518" s="336"/>
      <c r="FFD518" s="336"/>
      <c r="FFE518" s="336"/>
      <c r="FFF518" s="336"/>
      <c r="FFG518" s="336"/>
      <c r="FFH518" s="336"/>
      <c r="FFI518" s="336"/>
      <c r="FFJ518" s="336"/>
      <c r="FFK518" s="336"/>
      <c r="FFL518" s="336"/>
      <c r="FFM518" s="336"/>
      <c r="FFN518" s="336"/>
      <c r="FFO518" s="336"/>
      <c r="FFP518" s="336"/>
      <c r="FFQ518" s="336"/>
      <c r="FFR518" s="336"/>
      <c r="FFS518" s="336"/>
      <c r="FFT518" s="336"/>
      <c r="FFU518" s="336"/>
      <c r="FFV518" s="336"/>
      <c r="FFW518" s="336"/>
      <c r="FFX518" s="336"/>
      <c r="FFY518" s="336"/>
      <c r="FFZ518" s="336"/>
      <c r="FGA518" s="336"/>
      <c r="FGB518" s="336"/>
      <c r="FGC518" s="336"/>
      <c r="FGD518" s="336"/>
      <c r="FGE518" s="336"/>
      <c r="FGF518" s="336"/>
      <c r="FGG518" s="336"/>
      <c r="FGH518" s="336"/>
      <c r="FGI518" s="336"/>
      <c r="FGJ518" s="336"/>
      <c r="FGK518" s="336"/>
      <c r="FGL518" s="336"/>
      <c r="FGM518" s="336"/>
      <c r="FGN518" s="336"/>
      <c r="FGO518" s="336"/>
      <c r="FGP518" s="336"/>
      <c r="FGQ518" s="336"/>
      <c r="FGR518" s="336"/>
      <c r="FGS518" s="336"/>
      <c r="FGT518" s="336"/>
      <c r="FGU518" s="336"/>
      <c r="FGV518" s="336"/>
      <c r="FGW518" s="336"/>
      <c r="FGX518" s="336"/>
      <c r="FGY518" s="336"/>
      <c r="FGZ518" s="336"/>
      <c r="FHA518" s="336"/>
      <c r="FHB518" s="336"/>
      <c r="FHC518" s="336"/>
      <c r="FHD518" s="336"/>
      <c r="FHE518" s="336"/>
      <c r="FHF518" s="336"/>
      <c r="FHG518" s="336"/>
      <c r="FHH518" s="336"/>
      <c r="FHI518" s="336"/>
      <c r="FHJ518" s="336"/>
      <c r="FHK518" s="336"/>
      <c r="FHL518" s="336"/>
      <c r="FHM518" s="336"/>
      <c r="FHN518" s="336"/>
      <c r="FHO518" s="336"/>
      <c r="FHP518" s="336"/>
      <c r="FHQ518" s="336"/>
      <c r="FHR518" s="336"/>
      <c r="FHS518" s="336"/>
      <c r="FHT518" s="336"/>
      <c r="FHU518" s="336"/>
      <c r="FHV518" s="336"/>
      <c r="FHW518" s="336"/>
      <c r="FHX518" s="336"/>
      <c r="FHY518" s="336"/>
      <c r="FHZ518" s="336"/>
      <c r="FIA518" s="336"/>
      <c r="FIB518" s="336"/>
      <c r="FIC518" s="336"/>
      <c r="FID518" s="336"/>
      <c r="FIE518" s="336"/>
      <c r="FIF518" s="336"/>
      <c r="FIG518" s="336"/>
      <c r="FIH518" s="336"/>
      <c r="FII518" s="336"/>
      <c r="FIJ518" s="336"/>
      <c r="FIK518" s="336"/>
      <c r="FIL518" s="336"/>
      <c r="FIM518" s="336"/>
      <c r="FIN518" s="336"/>
      <c r="FIO518" s="336"/>
      <c r="FIP518" s="336"/>
      <c r="FIQ518" s="336"/>
      <c r="FIR518" s="336"/>
      <c r="FIS518" s="336"/>
      <c r="FIT518" s="336"/>
      <c r="FIU518" s="336"/>
      <c r="FIV518" s="336"/>
      <c r="FIW518" s="336"/>
      <c r="FIX518" s="336"/>
      <c r="FIY518" s="336"/>
      <c r="FIZ518" s="336"/>
      <c r="FJA518" s="336"/>
      <c r="FJB518" s="336"/>
      <c r="FJC518" s="336"/>
      <c r="FJD518" s="336"/>
      <c r="FJE518" s="336"/>
      <c r="FJF518" s="336"/>
      <c r="FJG518" s="336"/>
      <c r="FJH518" s="336"/>
      <c r="FJI518" s="336"/>
      <c r="FJJ518" s="336"/>
      <c r="FJK518" s="336"/>
      <c r="FJL518" s="336"/>
      <c r="FJM518" s="336"/>
      <c r="FJN518" s="336"/>
      <c r="FJO518" s="336"/>
      <c r="FJP518" s="336"/>
      <c r="FJQ518" s="336"/>
      <c r="FJR518" s="336"/>
      <c r="FJS518" s="336"/>
      <c r="FJT518" s="336"/>
      <c r="FJU518" s="336"/>
      <c r="FJV518" s="336"/>
      <c r="FJW518" s="336"/>
      <c r="FJX518" s="336"/>
      <c r="FJY518" s="336"/>
      <c r="FJZ518" s="336"/>
      <c r="FKA518" s="336"/>
      <c r="FKB518" s="336"/>
      <c r="FKC518" s="336"/>
      <c r="FKD518" s="336"/>
      <c r="FKE518" s="336"/>
      <c r="FKF518" s="336"/>
      <c r="FKG518" s="336"/>
      <c r="FKH518" s="336"/>
      <c r="FKI518" s="336"/>
      <c r="FKJ518" s="336"/>
      <c r="FKK518" s="336"/>
      <c r="FKL518" s="336"/>
      <c r="FKM518" s="336"/>
      <c r="FKN518" s="336"/>
      <c r="FKO518" s="336"/>
      <c r="FKP518" s="336"/>
      <c r="FKQ518" s="336"/>
      <c r="FKR518" s="336"/>
      <c r="FKS518" s="336"/>
      <c r="FKT518" s="336"/>
      <c r="FKU518" s="336"/>
      <c r="FKV518" s="336"/>
      <c r="FKW518" s="336"/>
      <c r="FKX518" s="336"/>
      <c r="FKY518" s="336"/>
      <c r="FKZ518" s="336"/>
      <c r="FLA518" s="336"/>
      <c r="FLB518" s="336"/>
      <c r="FLC518" s="336"/>
      <c r="FLD518" s="336"/>
      <c r="FLE518" s="336"/>
      <c r="FLF518" s="336"/>
      <c r="FLG518" s="336"/>
      <c r="FLH518" s="336"/>
      <c r="FLI518" s="336"/>
      <c r="FLJ518" s="336"/>
      <c r="FLK518" s="336"/>
      <c r="FLL518" s="336"/>
      <c r="FLM518" s="336"/>
      <c r="FLN518" s="336"/>
      <c r="FLO518" s="336"/>
      <c r="FLP518" s="336"/>
      <c r="FLQ518" s="336"/>
      <c r="FLR518" s="336"/>
      <c r="FLS518" s="336"/>
      <c r="FLT518" s="336"/>
      <c r="FLU518" s="336"/>
      <c r="FLV518" s="336"/>
      <c r="FLW518" s="336"/>
      <c r="FLX518" s="336"/>
      <c r="FLY518" s="336"/>
      <c r="FLZ518" s="336"/>
      <c r="FMA518" s="336"/>
      <c r="FMB518" s="336"/>
      <c r="FMC518" s="336"/>
      <c r="FMD518" s="336"/>
      <c r="FME518" s="336"/>
      <c r="FMF518" s="336"/>
      <c r="FMG518" s="336"/>
      <c r="FMH518" s="336"/>
      <c r="FMI518" s="336"/>
      <c r="FMJ518" s="336"/>
      <c r="FMK518" s="336"/>
      <c r="FML518" s="336"/>
      <c r="FMM518" s="336"/>
      <c r="FMN518" s="336"/>
      <c r="FMO518" s="336"/>
      <c r="FMP518" s="336"/>
      <c r="FMQ518" s="336"/>
      <c r="FMR518" s="336"/>
      <c r="FMS518" s="336"/>
      <c r="FMT518" s="336"/>
      <c r="FMU518" s="336"/>
      <c r="FMV518" s="336"/>
      <c r="FMW518" s="336"/>
      <c r="FMX518" s="336"/>
      <c r="FMY518" s="336"/>
      <c r="FMZ518" s="336"/>
      <c r="FNA518" s="336"/>
      <c r="FNB518" s="336"/>
      <c r="FNC518" s="336"/>
      <c r="FND518" s="336"/>
      <c r="FNE518" s="336"/>
      <c r="FNF518" s="336"/>
      <c r="FNG518" s="336"/>
      <c r="FNH518" s="336"/>
      <c r="FNI518" s="336"/>
      <c r="FNJ518" s="336"/>
      <c r="FNK518" s="336"/>
      <c r="FNL518" s="336"/>
      <c r="FNM518" s="336"/>
      <c r="FNN518" s="336"/>
      <c r="FNO518" s="336"/>
      <c r="FNP518" s="336"/>
      <c r="FNQ518" s="336"/>
      <c r="FNR518" s="336"/>
      <c r="FNS518" s="336"/>
      <c r="FNT518" s="336"/>
      <c r="FNU518" s="336"/>
      <c r="FNV518" s="336"/>
      <c r="FNW518" s="336"/>
      <c r="FNX518" s="336"/>
      <c r="FNY518" s="336"/>
      <c r="FNZ518" s="336"/>
      <c r="FOA518" s="336"/>
      <c r="FOB518" s="336"/>
      <c r="FOC518" s="336"/>
      <c r="FOD518" s="336"/>
      <c r="FOE518" s="336"/>
      <c r="FOF518" s="336"/>
      <c r="FOG518" s="336"/>
      <c r="FOH518" s="336"/>
      <c r="FOI518" s="336"/>
      <c r="FOJ518" s="336"/>
      <c r="FOK518" s="336"/>
      <c r="FOL518" s="336"/>
      <c r="FOM518" s="336"/>
      <c r="FON518" s="336"/>
      <c r="FOO518" s="336"/>
      <c r="FOP518" s="336"/>
      <c r="FOQ518" s="336"/>
      <c r="FOR518" s="336"/>
      <c r="FOS518" s="336"/>
      <c r="FOT518" s="336"/>
      <c r="FOU518" s="336"/>
      <c r="FOV518" s="336"/>
      <c r="FOW518" s="336"/>
      <c r="FOX518" s="336"/>
      <c r="FOY518" s="336"/>
      <c r="FOZ518" s="336"/>
      <c r="FPA518" s="336"/>
      <c r="FPB518" s="336"/>
      <c r="FPC518" s="336"/>
      <c r="FPD518" s="336"/>
      <c r="FPE518" s="336"/>
      <c r="FPF518" s="336"/>
      <c r="FPG518" s="336"/>
      <c r="FPH518" s="336"/>
      <c r="FPI518" s="336"/>
      <c r="FPJ518" s="336"/>
      <c r="FPK518" s="336"/>
      <c r="FPL518" s="336"/>
      <c r="FPM518" s="336"/>
      <c r="FPN518" s="336"/>
      <c r="FPO518" s="336"/>
      <c r="FPP518" s="336"/>
      <c r="FPQ518" s="336"/>
      <c r="FPR518" s="336"/>
      <c r="FPS518" s="336"/>
      <c r="FPT518" s="336"/>
      <c r="FPU518" s="336"/>
      <c r="FPV518" s="336"/>
      <c r="FPW518" s="336"/>
      <c r="FPX518" s="336"/>
      <c r="FPY518" s="336"/>
      <c r="FPZ518" s="336"/>
      <c r="FQA518" s="336"/>
      <c r="FQB518" s="336"/>
      <c r="FQC518" s="336"/>
      <c r="FQD518" s="336"/>
      <c r="FQE518" s="336"/>
      <c r="FQF518" s="336"/>
      <c r="FQG518" s="336"/>
      <c r="FQH518" s="336"/>
      <c r="FQI518" s="336"/>
      <c r="FQJ518" s="336"/>
      <c r="FQK518" s="336"/>
      <c r="FQL518" s="336"/>
      <c r="FQM518" s="336"/>
      <c r="FQN518" s="336"/>
      <c r="FQO518" s="336"/>
      <c r="FQP518" s="336"/>
      <c r="FQQ518" s="336"/>
      <c r="FQR518" s="336"/>
      <c r="FQS518" s="336"/>
      <c r="FQT518" s="336"/>
      <c r="FQU518" s="336"/>
      <c r="FQV518" s="336"/>
      <c r="FQW518" s="336"/>
      <c r="FQX518" s="336"/>
      <c r="FQY518" s="336"/>
      <c r="FQZ518" s="336"/>
      <c r="FRA518" s="336"/>
      <c r="FRB518" s="336"/>
      <c r="FRC518" s="336"/>
      <c r="FRD518" s="336"/>
      <c r="FRE518" s="336"/>
      <c r="FRF518" s="336"/>
      <c r="FRG518" s="336"/>
      <c r="FRH518" s="336"/>
      <c r="FRI518" s="336"/>
      <c r="FRJ518" s="336"/>
      <c r="FRK518" s="336"/>
      <c r="FRL518" s="336"/>
      <c r="FRM518" s="336"/>
      <c r="FRN518" s="336"/>
      <c r="FRO518" s="336"/>
      <c r="FRP518" s="336"/>
      <c r="FRQ518" s="336"/>
      <c r="FRR518" s="336"/>
      <c r="FRS518" s="336"/>
      <c r="FRT518" s="336"/>
      <c r="FRU518" s="336"/>
      <c r="FRV518" s="336"/>
      <c r="FRW518" s="336"/>
      <c r="FRX518" s="336"/>
      <c r="FRY518" s="336"/>
      <c r="FRZ518" s="336"/>
      <c r="FSA518" s="336"/>
      <c r="FSB518" s="336"/>
      <c r="FSC518" s="336"/>
      <c r="FSD518" s="336"/>
      <c r="FSE518" s="336"/>
      <c r="FSF518" s="336"/>
      <c r="FSG518" s="336"/>
      <c r="FSH518" s="336"/>
      <c r="FSI518" s="336"/>
      <c r="FSJ518" s="336"/>
      <c r="FSK518" s="336"/>
      <c r="FSL518" s="336"/>
      <c r="FSM518" s="336"/>
      <c r="FSN518" s="336"/>
      <c r="FSO518" s="336"/>
      <c r="FSP518" s="336"/>
      <c r="FSQ518" s="336"/>
      <c r="FSR518" s="336"/>
      <c r="FSS518" s="336"/>
      <c r="FST518" s="336"/>
      <c r="FSU518" s="336"/>
      <c r="FSV518" s="336"/>
      <c r="FSW518" s="336"/>
      <c r="FSX518" s="336"/>
      <c r="FSY518" s="336"/>
      <c r="FSZ518" s="336"/>
      <c r="FTA518" s="336"/>
      <c r="FTB518" s="336"/>
      <c r="FTC518" s="336"/>
      <c r="FTD518" s="336"/>
      <c r="FTE518" s="336"/>
      <c r="FTF518" s="336"/>
      <c r="FTG518" s="336"/>
      <c r="FTH518" s="336"/>
      <c r="FTI518" s="336"/>
      <c r="FTJ518" s="336"/>
      <c r="FTK518" s="336"/>
      <c r="FTL518" s="336"/>
      <c r="FTM518" s="336"/>
      <c r="FTN518" s="336"/>
      <c r="FTO518" s="336"/>
      <c r="FTP518" s="336"/>
      <c r="FTQ518" s="336"/>
      <c r="FTR518" s="336"/>
      <c r="FTS518" s="336"/>
      <c r="FTT518" s="336"/>
      <c r="FTU518" s="336"/>
      <c r="FTV518" s="336"/>
      <c r="FTW518" s="336"/>
      <c r="FTX518" s="336"/>
      <c r="FTY518" s="336"/>
      <c r="FTZ518" s="336"/>
      <c r="FUA518" s="336"/>
      <c r="FUB518" s="336"/>
      <c r="FUC518" s="336"/>
      <c r="FUD518" s="336"/>
      <c r="FUE518" s="336"/>
      <c r="FUF518" s="336"/>
      <c r="FUG518" s="336"/>
      <c r="FUH518" s="336"/>
      <c r="FUI518" s="336"/>
      <c r="FUJ518" s="336"/>
      <c r="FUK518" s="336"/>
      <c r="FUL518" s="336"/>
      <c r="FUM518" s="336"/>
      <c r="FUN518" s="336"/>
      <c r="FUO518" s="336"/>
      <c r="FUP518" s="336"/>
      <c r="FUQ518" s="336"/>
      <c r="FUR518" s="336"/>
      <c r="FUS518" s="336"/>
      <c r="FUT518" s="336"/>
      <c r="FUU518" s="336"/>
      <c r="FUV518" s="336"/>
      <c r="FUW518" s="336"/>
      <c r="FUX518" s="336"/>
      <c r="FUY518" s="336"/>
      <c r="FUZ518" s="336"/>
      <c r="FVA518" s="336"/>
      <c r="FVB518" s="336"/>
      <c r="FVC518" s="336"/>
      <c r="FVD518" s="336"/>
      <c r="FVE518" s="336"/>
      <c r="FVF518" s="336"/>
      <c r="FVG518" s="336"/>
      <c r="FVH518" s="336"/>
      <c r="FVI518" s="336"/>
      <c r="FVJ518" s="336"/>
      <c r="FVK518" s="336"/>
      <c r="FVL518" s="336"/>
      <c r="FVM518" s="336"/>
      <c r="FVN518" s="336"/>
      <c r="FVO518" s="336"/>
      <c r="FVP518" s="336"/>
      <c r="FVQ518" s="336"/>
      <c r="FVR518" s="336"/>
      <c r="FVS518" s="336"/>
      <c r="FVT518" s="336"/>
      <c r="FVU518" s="336"/>
      <c r="FVV518" s="336"/>
      <c r="FVW518" s="336"/>
      <c r="FVX518" s="336"/>
      <c r="FVY518" s="336"/>
      <c r="FVZ518" s="336"/>
      <c r="FWA518" s="336"/>
      <c r="FWB518" s="336"/>
      <c r="FWC518" s="336"/>
      <c r="FWD518" s="336"/>
      <c r="FWE518" s="336"/>
      <c r="FWF518" s="336"/>
      <c r="FWG518" s="336"/>
      <c r="FWH518" s="336"/>
      <c r="FWI518" s="336"/>
      <c r="FWJ518" s="336"/>
      <c r="FWK518" s="336"/>
      <c r="FWL518" s="336"/>
      <c r="FWM518" s="336"/>
      <c r="FWN518" s="336"/>
      <c r="FWO518" s="336"/>
      <c r="FWP518" s="336"/>
      <c r="FWQ518" s="336"/>
      <c r="FWR518" s="336"/>
      <c r="FWS518" s="336"/>
      <c r="FWT518" s="336"/>
      <c r="FWU518" s="336"/>
      <c r="FWV518" s="336"/>
      <c r="FWW518" s="336"/>
      <c r="FWX518" s="336"/>
      <c r="FWY518" s="336"/>
      <c r="FWZ518" s="336"/>
      <c r="FXA518" s="336"/>
      <c r="FXB518" s="336"/>
      <c r="FXC518" s="336"/>
      <c r="FXD518" s="336"/>
      <c r="FXE518" s="336"/>
      <c r="FXF518" s="336"/>
      <c r="FXG518" s="336"/>
      <c r="FXH518" s="336"/>
      <c r="FXI518" s="336"/>
      <c r="FXJ518" s="336"/>
      <c r="FXK518" s="336"/>
      <c r="FXL518" s="336"/>
      <c r="FXM518" s="336"/>
      <c r="FXN518" s="336"/>
      <c r="FXO518" s="336"/>
      <c r="FXP518" s="336"/>
      <c r="FXQ518" s="336"/>
      <c r="FXR518" s="336"/>
      <c r="FXS518" s="336"/>
      <c r="FXT518" s="336"/>
      <c r="FXU518" s="336"/>
      <c r="FXV518" s="336"/>
      <c r="FXW518" s="336"/>
      <c r="FXX518" s="336"/>
      <c r="FXY518" s="336"/>
      <c r="FXZ518" s="336"/>
      <c r="FYA518" s="336"/>
      <c r="FYB518" s="336"/>
      <c r="FYC518" s="336"/>
      <c r="FYD518" s="336"/>
      <c r="FYE518" s="336"/>
      <c r="FYF518" s="336"/>
      <c r="FYG518" s="336"/>
      <c r="FYH518" s="336"/>
      <c r="FYI518" s="336"/>
      <c r="FYJ518" s="336"/>
      <c r="FYK518" s="336"/>
      <c r="FYL518" s="336"/>
      <c r="FYM518" s="336"/>
      <c r="FYN518" s="336"/>
      <c r="FYO518" s="336"/>
      <c r="FYP518" s="336"/>
      <c r="FYQ518" s="336"/>
      <c r="FYR518" s="336"/>
      <c r="FYS518" s="336"/>
      <c r="FYT518" s="336"/>
      <c r="FYU518" s="336"/>
      <c r="FYV518" s="336"/>
      <c r="FYW518" s="336"/>
      <c r="FYX518" s="336"/>
      <c r="FYY518" s="336"/>
      <c r="FYZ518" s="336"/>
      <c r="FZA518" s="336"/>
      <c r="FZB518" s="336"/>
      <c r="FZC518" s="336"/>
      <c r="FZD518" s="336"/>
      <c r="FZE518" s="336"/>
      <c r="FZF518" s="336"/>
      <c r="FZG518" s="336"/>
      <c r="FZH518" s="336"/>
      <c r="FZI518" s="336"/>
      <c r="FZJ518" s="336"/>
      <c r="FZK518" s="336"/>
      <c r="FZL518" s="336"/>
      <c r="FZM518" s="336"/>
      <c r="FZN518" s="336"/>
      <c r="FZO518" s="336"/>
      <c r="FZP518" s="336"/>
      <c r="FZQ518" s="336"/>
      <c r="FZR518" s="336"/>
      <c r="FZS518" s="336"/>
      <c r="FZT518" s="336"/>
      <c r="FZU518" s="336"/>
      <c r="FZV518" s="336"/>
      <c r="FZW518" s="336"/>
      <c r="FZX518" s="336"/>
      <c r="FZY518" s="336"/>
      <c r="FZZ518" s="336"/>
      <c r="GAA518" s="336"/>
      <c r="GAB518" s="336"/>
      <c r="GAC518" s="336"/>
      <c r="GAD518" s="336"/>
      <c r="GAE518" s="336"/>
      <c r="GAF518" s="336"/>
      <c r="GAG518" s="336"/>
      <c r="GAH518" s="336"/>
      <c r="GAI518" s="336"/>
      <c r="GAJ518" s="336"/>
      <c r="GAK518" s="336"/>
      <c r="GAL518" s="336"/>
      <c r="GAM518" s="336"/>
      <c r="GAN518" s="336"/>
      <c r="GAO518" s="336"/>
      <c r="GAP518" s="336"/>
      <c r="GAQ518" s="336"/>
      <c r="GAR518" s="336"/>
      <c r="GAS518" s="336"/>
      <c r="GAT518" s="336"/>
      <c r="GAU518" s="336"/>
      <c r="GAV518" s="336"/>
      <c r="GAW518" s="336"/>
      <c r="GAX518" s="336"/>
      <c r="GAY518" s="336"/>
      <c r="GAZ518" s="336"/>
      <c r="GBA518" s="336"/>
      <c r="GBB518" s="336"/>
      <c r="GBC518" s="336"/>
      <c r="GBD518" s="336"/>
      <c r="GBE518" s="336"/>
      <c r="GBF518" s="336"/>
      <c r="GBG518" s="336"/>
      <c r="GBH518" s="336"/>
      <c r="GBI518" s="336"/>
      <c r="GBJ518" s="336"/>
      <c r="GBK518" s="336"/>
      <c r="GBL518" s="336"/>
      <c r="GBM518" s="336"/>
      <c r="GBN518" s="336"/>
      <c r="GBO518" s="336"/>
      <c r="GBP518" s="336"/>
      <c r="GBQ518" s="336"/>
      <c r="GBR518" s="336"/>
      <c r="GBS518" s="336"/>
      <c r="GBT518" s="336"/>
      <c r="GBU518" s="336"/>
      <c r="GBV518" s="336"/>
      <c r="GBW518" s="336"/>
      <c r="GBX518" s="336"/>
      <c r="GBY518" s="336"/>
      <c r="GBZ518" s="336"/>
      <c r="GCA518" s="336"/>
      <c r="GCB518" s="336"/>
      <c r="GCC518" s="336"/>
      <c r="GCD518" s="336"/>
      <c r="GCE518" s="336"/>
      <c r="GCF518" s="336"/>
      <c r="GCG518" s="336"/>
      <c r="GCH518" s="336"/>
      <c r="GCI518" s="336"/>
      <c r="GCJ518" s="336"/>
      <c r="GCK518" s="336"/>
      <c r="GCL518" s="336"/>
      <c r="GCM518" s="336"/>
      <c r="GCN518" s="336"/>
      <c r="GCO518" s="336"/>
      <c r="GCP518" s="336"/>
      <c r="GCQ518" s="336"/>
      <c r="GCR518" s="336"/>
      <c r="GCS518" s="336"/>
      <c r="GCT518" s="336"/>
      <c r="GCU518" s="336"/>
      <c r="GCV518" s="336"/>
      <c r="GCW518" s="336"/>
      <c r="GCX518" s="336"/>
      <c r="GCY518" s="336"/>
      <c r="GCZ518" s="336"/>
      <c r="GDA518" s="336"/>
      <c r="GDB518" s="336"/>
      <c r="GDC518" s="336"/>
      <c r="GDD518" s="336"/>
      <c r="GDE518" s="336"/>
      <c r="GDF518" s="336"/>
      <c r="GDG518" s="336"/>
      <c r="GDH518" s="336"/>
      <c r="GDI518" s="336"/>
      <c r="GDJ518" s="336"/>
      <c r="GDK518" s="336"/>
      <c r="GDL518" s="336"/>
      <c r="GDM518" s="336"/>
      <c r="GDN518" s="336"/>
      <c r="GDO518" s="336"/>
      <c r="GDP518" s="336"/>
      <c r="GDQ518" s="336"/>
      <c r="GDR518" s="336"/>
      <c r="GDS518" s="336"/>
      <c r="GDT518" s="336"/>
      <c r="GDU518" s="336"/>
      <c r="GDV518" s="336"/>
      <c r="GDW518" s="336"/>
      <c r="GDX518" s="336"/>
      <c r="GDY518" s="336"/>
      <c r="GDZ518" s="336"/>
      <c r="GEA518" s="336"/>
      <c r="GEB518" s="336"/>
      <c r="GEC518" s="336"/>
      <c r="GED518" s="336"/>
      <c r="GEE518" s="336"/>
      <c r="GEF518" s="336"/>
      <c r="GEG518" s="336"/>
      <c r="GEH518" s="336"/>
      <c r="GEI518" s="336"/>
      <c r="GEJ518" s="336"/>
      <c r="GEK518" s="336"/>
      <c r="GEL518" s="336"/>
      <c r="GEM518" s="336"/>
      <c r="GEN518" s="336"/>
      <c r="GEO518" s="336"/>
      <c r="GEP518" s="336"/>
      <c r="GEQ518" s="336"/>
      <c r="GER518" s="336"/>
      <c r="GES518" s="336"/>
      <c r="GET518" s="336"/>
      <c r="GEU518" s="336"/>
      <c r="GEV518" s="336"/>
      <c r="GEW518" s="336"/>
      <c r="GEX518" s="336"/>
      <c r="GEY518" s="336"/>
      <c r="GEZ518" s="336"/>
      <c r="GFA518" s="336"/>
      <c r="GFB518" s="336"/>
      <c r="GFC518" s="336"/>
      <c r="GFD518" s="336"/>
      <c r="GFE518" s="336"/>
      <c r="GFF518" s="336"/>
      <c r="GFG518" s="336"/>
      <c r="GFH518" s="336"/>
      <c r="GFI518" s="336"/>
      <c r="GFJ518" s="336"/>
      <c r="GFK518" s="336"/>
      <c r="GFL518" s="336"/>
      <c r="GFM518" s="336"/>
      <c r="GFN518" s="336"/>
      <c r="GFO518" s="336"/>
      <c r="GFP518" s="336"/>
      <c r="GFQ518" s="336"/>
      <c r="GFR518" s="336"/>
      <c r="GFS518" s="336"/>
      <c r="GFT518" s="336"/>
      <c r="GFU518" s="336"/>
      <c r="GFV518" s="336"/>
      <c r="GFW518" s="336"/>
      <c r="GFX518" s="336"/>
      <c r="GFY518" s="336"/>
      <c r="GFZ518" s="336"/>
      <c r="GGA518" s="336"/>
      <c r="GGB518" s="336"/>
      <c r="GGC518" s="336"/>
      <c r="GGD518" s="336"/>
      <c r="GGE518" s="336"/>
      <c r="GGF518" s="336"/>
      <c r="GGG518" s="336"/>
      <c r="GGH518" s="336"/>
      <c r="GGI518" s="336"/>
      <c r="GGJ518" s="336"/>
      <c r="GGK518" s="336"/>
      <c r="GGL518" s="336"/>
      <c r="GGM518" s="336"/>
      <c r="GGN518" s="336"/>
      <c r="GGO518" s="336"/>
      <c r="GGP518" s="336"/>
      <c r="GGQ518" s="336"/>
      <c r="GGR518" s="336"/>
      <c r="GGS518" s="336"/>
      <c r="GGT518" s="336"/>
      <c r="GGU518" s="336"/>
      <c r="GGV518" s="336"/>
      <c r="GGW518" s="336"/>
      <c r="GGX518" s="336"/>
      <c r="GGY518" s="336"/>
      <c r="GGZ518" s="336"/>
      <c r="GHA518" s="336"/>
      <c r="GHB518" s="336"/>
      <c r="GHC518" s="336"/>
      <c r="GHD518" s="336"/>
      <c r="GHE518" s="336"/>
      <c r="GHF518" s="336"/>
      <c r="GHG518" s="336"/>
      <c r="GHH518" s="336"/>
      <c r="GHI518" s="336"/>
      <c r="GHJ518" s="336"/>
      <c r="GHK518" s="336"/>
      <c r="GHL518" s="336"/>
      <c r="GHM518" s="336"/>
      <c r="GHN518" s="336"/>
      <c r="GHO518" s="336"/>
      <c r="GHP518" s="336"/>
      <c r="GHQ518" s="336"/>
      <c r="GHR518" s="336"/>
      <c r="GHS518" s="336"/>
      <c r="GHT518" s="336"/>
      <c r="GHU518" s="336"/>
      <c r="GHV518" s="336"/>
      <c r="GHW518" s="336"/>
      <c r="GHX518" s="336"/>
      <c r="GHY518" s="336"/>
      <c r="GHZ518" s="336"/>
      <c r="GIA518" s="336"/>
      <c r="GIB518" s="336"/>
      <c r="GIC518" s="336"/>
      <c r="GID518" s="336"/>
      <c r="GIE518" s="336"/>
      <c r="GIF518" s="336"/>
      <c r="GIG518" s="336"/>
      <c r="GIH518" s="336"/>
      <c r="GII518" s="336"/>
      <c r="GIJ518" s="336"/>
      <c r="GIK518" s="336"/>
      <c r="GIL518" s="336"/>
      <c r="GIM518" s="336"/>
      <c r="GIN518" s="336"/>
      <c r="GIO518" s="336"/>
      <c r="GIP518" s="336"/>
      <c r="GIQ518" s="336"/>
      <c r="GIR518" s="336"/>
      <c r="GIS518" s="336"/>
      <c r="GIT518" s="336"/>
      <c r="GIU518" s="336"/>
      <c r="GIV518" s="336"/>
      <c r="GIW518" s="336"/>
      <c r="GIX518" s="336"/>
      <c r="GIY518" s="336"/>
      <c r="GIZ518" s="336"/>
      <c r="GJA518" s="336"/>
      <c r="GJB518" s="336"/>
      <c r="GJC518" s="336"/>
      <c r="GJD518" s="336"/>
      <c r="GJE518" s="336"/>
      <c r="GJF518" s="336"/>
      <c r="GJG518" s="336"/>
      <c r="GJH518" s="336"/>
      <c r="GJI518" s="336"/>
      <c r="GJJ518" s="336"/>
      <c r="GJK518" s="336"/>
      <c r="GJL518" s="336"/>
      <c r="GJM518" s="336"/>
      <c r="GJN518" s="336"/>
      <c r="GJO518" s="336"/>
      <c r="GJP518" s="336"/>
      <c r="GJQ518" s="336"/>
      <c r="GJR518" s="336"/>
      <c r="GJS518" s="336"/>
      <c r="GJT518" s="336"/>
      <c r="GJU518" s="336"/>
      <c r="GJV518" s="336"/>
      <c r="GJW518" s="336"/>
      <c r="GJX518" s="336"/>
      <c r="GJY518" s="336"/>
      <c r="GJZ518" s="336"/>
      <c r="GKA518" s="336"/>
      <c r="GKB518" s="336"/>
      <c r="GKC518" s="336"/>
      <c r="GKD518" s="336"/>
      <c r="GKE518" s="336"/>
      <c r="GKF518" s="336"/>
      <c r="GKG518" s="336"/>
      <c r="GKH518" s="336"/>
      <c r="GKI518" s="336"/>
      <c r="GKJ518" s="336"/>
      <c r="GKK518" s="336"/>
      <c r="GKL518" s="336"/>
      <c r="GKM518" s="336"/>
      <c r="GKN518" s="336"/>
      <c r="GKO518" s="336"/>
      <c r="GKP518" s="336"/>
      <c r="GKQ518" s="336"/>
      <c r="GKR518" s="336"/>
      <c r="GKS518" s="336"/>
      <c r="GKT518" s="336"/>
      <c r="GKU518" s="336"/>
      <c r="GKV518" s="336"/>
      <c r="GKW518" s="336"/>
      <c r="GKX518" s="336"/>
      <c r="GKY518" s="336"/>
      <c r="GKZ518" s="336"/>
      <c r="GLA518" s="336"/>
      <c r="GLB518" s="336"/>
      <c r="GLC518" s="336"/>
      <c r="GLD518" s="336"/>
      <c r="GLE518" s="336"/>
      <c r="GLF518" s="336"/>
      <c r="GLG518" s="336"/>
      <c r="GLH518" s="336"/>
      <c r="GLI518" s="336"/>
      <c r="GLJ518" s="336"/>
      <c r="GLK518" s="336"/>
      <c r="GLL518" s="336"/>
      <c r="GLM518" s="336"/>
      <c r="GLN518" s="336"/>
      <c r="GLO518" s="336"/>
      <c r="GLP518" s="336"/>
      <c r="GLQ518" s="336"/>
      <c r="GLR518" s="336"/>
      <c r="GLS518" s="336"/>
      <c r="GLT518" s="336"/>
      <c r="GLU518" s="336"/>
      <c r="GLV518" s="336"/>
      <c r="GLW518" s="336"/>
      <c r="GLX518" s="336"/>
      <c r="GLY518" s="336"/>
      <c r="GLZ518" s="336"/>
      <c r="GMA518" s="336"/>
      <c r="GMB518" s="336"/>
      <c r="GMC518" s="336"/>
      <c r="GMD518" s="336"/>
      <c r="GME518" s="336"/>
      <c r="GMF518" s="336"/>
      <c r="GMG518" s="336"/>
      <c r="GMH518" s="336"/>
      <c r="GMI518" s="336"/>
      <c r="GMJ518" s="336"/>
      <c r="GMK518" s="336"/>
      <c r="GML518" s="336"/>
      <c r="GMM518" s="336"/>
      <c r="GMN518" s="336"/>
      <c r="GMO518" s="336"/>
      <c r="GMP518" s="336"/>
      <c r="GMQ518" s="336"/>
      <c r="GMR518" s="336"/>
      <c r="GMS518" s="336"/>
      <c r="GMT518" s="336"/>
      <c r="GMU518" s="336"/>
      <c r="GMV518" s="336"/>
      <c r="GMW518" s="336"/>
      <c r="GMX518" s="336"/>
      <c r="GMY518" s="336"/>
      <c r="GMZ518" s="336"/>
      <c r="GNA518" s="336"/>
      <c r="GNB518" s="336"/>
      <c r="GNC518" s="336"/>
      <c r="GND518" s="336"/>
      <c r="GNE518" s="336"/>
      <c r="GNF518" s="336"/>
      <c r="GNG518" s="336"/>
      <c r="GNH518" s="336"/>
      <c r="GNI518" s="336"/>
      <c r="GNJ518" s="336"/>
      <c r="GNK518" s="336"/>
      <c r="GNL518" s="336"/>
      <c r="GNM518" s="336"/>
      <c r="GNN518" s="336"/>
      <c r="GNO518" s="336"/>
      <c r="GNP518" s="336"/>
      <c r="GNQ518" s="336"/>
      <c r="GNR518" s="336"/>
      <c r="GNS518" s="336"/>
      <c r="GNT518" s="336"/>
      <c r="GNU518" s="336"/>
      <c r="GNV518" s="336"/>
      <c r="GNW518" s="336"/>
      <c r="GNX518" s="336"/>
      <c r="GNY518" s="336"/>
      <c r="GNZ518" s="336"/>
      <c r="GOA518" s="336"/>
      <c r="GOB518" s="336"/>
      <c r="GOC518" s="336"/>
      <c r="GOD518" s="336"/>
      <c r="GOE518" s="336"/>
      <c r="GOF518" s="336"/>
      <c r="GOG518" s="336"/>
      <c r="GOH518" s="336"/>
      <c r="GOI518" s="336"/>
      <c r="GOJ518" s="336"/>
      <c r="GOK518" s="336"/>
      <c r="GOL518" s="336"/>
      <c r="GOM518" s="336"/>
      <c r="GON518" s="336"/>
      <c r="GOO518" s="336"/>
      <c r="GOP518" s="336"/>
      <c r="GOQ518" s="336"/>
      <c r="GOR518" s="336"/>
      <c r="GOS518" s="336"/>
      <c r="GOT518" s="336"/>
      <c r="GOU518" s="336"/>
      <c r="GOV518" s="336"/>
      <c r="GOW518" s="336"/>
      <c r="GOX518" s="336"/>
      <c r="GOY518" s="336"/>
      <c r="GOZ518" s="336"/>
      <c r="GPA518" s="336"/>
      <c r="GPB518" s="336"/>
      <c r="GPC518" s="336"/>
      <c r="GPD518" s="336"/>
      <c r="GPE518" s="336"/>
      <c r="GPF518" s="336"/>
      <c r="GPG518" s="336"/>
      <c r="GPH518" s="336"/>
      <c r="GPI518" s="336"/>
      <c r="GPJ518" s="336"/>
      <c r="GPK518" s="336"/>
      <c r="GPL518" s="336"/>
      <c r="GPM518" s="336"/>
      <c r="GPN518" s="336"/>
      <c r="GPO518" s="336"/>
      <c r="GPP518" s="336"/>
      <c r="GPQ518" s="336"/>
      <c r="GPR518" s="336"/>
      <c r="GPS518" s="336"/>
      <c r="GPT518" s="336"/>
      <c r="GPU518" s="336"/>
      <c r="GPV518" s="336"/>
      <c r="GPW518" s="336"/>
      <c r="GPX518" s="336"/>
      <c r="GPY518" s="336"/>
      <c r="GPZ518" s="336"/>
      <c r="GQA518" s="336"/>
      <c r="GQB518" s="336"/>
      <c r="GQC518" s="336"/>
      <c r="GQD518" s="336"/>
      <c r="GQE518" s="336"/>
      <c r="GQF518" s="336"/>
      <c r="GQG518" s="336"/>
      <c r="GQH518" s="336"/>
      <c r="GQI518" s="336"/>
      <c r="GQJ518" s="336"/>
      <c r="GQK518" s="336"/>
      <c r="GQL518" s="336"/>
      <c r="GQM518" s="336"/>
      <c r="GQN518" s="336"/>
      <c r="GQO518" s="336"/>
      <c r="GQP518" s="336"/>
      <c r="GQQ518" s="336"/>
      <c r="GQR518" s="336"/>
      <c r="GQS518" s="336"/>
      <c r="GQT518" s="336"/>
      <c r="GQU518" s="336"/>
      <c r="GQV518" s="336"/>
      <c r="GQW518" s="336"/>
      <c r="GQX518" s="336"/>
      <c r="GQY518" s="336"/>
      <c r="GQZ518" s="336"/>
      <c r="GRA518" s="336"/>
      <c r="GRB518" s="336"/>
      <c r="GRC518" s="336"/>
      <c r="GRD518" s="336"/>
      <c r="GRE518" s="336"/>
      <c r="GRF518" s="336"/>
      <c r="GRG518" s="336"/>
      <c r="GRH518" s="336"/>
      <c r="GRI518" s="336"/>
      <c r="GRJ518" s="336"/>
      <c r="GRK518" s="336"/>
      <c r="GRL518" s="336"/>
      <c r="GRM518" s="336"/>
      <c r="GRN518" s="336"/>
      <c r="GRO518" s="336"/>
      <c r="GRP518" s="336"/>
      <c r="GRQ518" s="336"/>
      <c r="GRR518" s="336"/>
      <c r="GRS518" s="336"/>
      <c r="GRT518" s="336"/>
      <c r="GRU518" s="336"/>
      <c r="GRV518" s="336"/>
      <c r="GRW518" s="336"/>
      <c r="GRX518" s="336"/>
      <c r="GRY518" s="336"/>
      <c r="GRZ518" s="336"/>
      <c r="GSA518" s="336"/>
      <c r="GSB518" s="336"/>
      <c r="GSC518" s="336"/>
      <c r="GSD518" s="336"/>
      <c r="GSE518" s="336"/>
      <c r="GSF518" s="336"/>
      <c r="GSG518" s="336"/>
      <c r="GSH518" s="336"/>
      <c r="GSI518" s="336"/>
      <c r="GSJ518" s="336"/>
      <c r="GSK518" s="336"/>
      <c r="GSL518" s="336"/>
      <c r="GSM518" s="336"/>
      <c r="GSN518" s="336"/>
      <c r="GSO518" s="336"/>
      <c r="GSP518" s="336"/>
      <c r="GSQ518" s="336"/>
      <c r="GSR518" s="336"/>
      <c r="GSS518" s="336"/>
      <c r="GST518" s="336"/>
      <c r="GSU518" s="336"/>
      <c r="GSV518" s="336"/>
      <c r="GSW518" s="336"/>
      <c r="GSX518" s="336"/>
      <c r="GSY518" s="336"/>
      <c r="GSZ518" s="336"/>
      <c r="GTA518" s="336"/>
      <c r="GTB518" s="336"/>
      <c r="GTC518" s="336"/>
      <c r="GTD518" s="336"/>
      <c r="GTE518" s="336"/>
      <c r="GTF518" s="336"/>
      <c r="GTG518" s="336"/>
      <c r="GTH518" s="336"/>
      <c r="GTI518" s="336"/>
      <c r="GTJ518" s="336"/>
      <c r="GTK518" s="336"/>
      <c r="GTL518" s="336"/>
      <c r="GTM518" s="336"/>
      <c r="GTN518" s="336"/>
      <c r="GTO518" s="336"/>
      <c r="GTP518" s="336"/>
      <c r="GTQ518" s="336"/>
      <c r="GTR518" s="336"/>
      <c r="GTS518" s="336"/>
      <c r="GTT518" s="336"/>
      <c r="GTU518" s="336"/>
      <c r="GTV518" s="336"/>
      <c r="GTW518" s="336"/>
      <c r="GTX518" s="336"/>
      <c r="GTY518" s="336"/>
      <c r="GTZ518" s="336"/>
      <c r="GUA518" s="336"/>
      <c r="GUB518" s="336"/>
      <c r="GUC518" s="336"/>
      <c r="GUD518" s="336"/>
      <c r="GUE518" s="336"/>
      <c r="GUF518" s="336"/>
      <c r="GUG518" s="336"/>
      <c r="GUH518" s="336"/>
      <c r="GUI518" s="336"/>
      <c r="GUJ518" s="336"/>
      <c r="GUK518" s="336"/>
      <c r="GUL518" s="336"/>
      <c r="GUM518" s="336"/>
      <c r="GUN518" s="336"/>
      <c r="GUO518" s="336"/>
      <c r="GUP518" s="336"/>
      <c r="GUQ518" s="336"/>
      <c r="GUR518" s="336"/>
      <c r="GUS518" s="336"/>
      <c r="GUT518" s="336"/>
      <c r="GUU518" s="336"/>
      <c r="GUV518" s="336"/>
      <c r="GUW518" s="336"/>
      <c r="GUX518" s="336"/>
      <c r="GUY518" s="336"/>
      <c r="GUZ518" s="336"/>
      <c r="GVA518" s="336"/>
      <c r="GVB518" s="336"/>
      <c r="GVC518" s="336"/>
      <c r="GVD518" s="336"/>
      <c r="GVE518" s="336"/>
      <c r="GVF518" s="336"/>
      <c r="GVG518" s="336"/>
      <c r="GVH518" s="336"/>
      <c r="GVI518" s="336"/>
      <c r="GVJ518" s="336"/>
      <c r="GVK518" s="336"/>
      <c r="GVL518" s="336"/>
      <c r="GVM518" s="336"/>
      <c r="GVN518" s="336"/>
      <c r="GVO518" s="336"/>
      <c r="GVP518" s="336"/>
      <c r="GVQ518" s="336"/>
      <c r="GVR518" s="336"/>
      <c r="GVS518" s="336"/>
      <c r="GVT518" s="336"/>
      <c r="GVU518" s="336"/>
      <c r="GVV518" s="336"/>
      <c r="GVW518" s="336"/>
      <c r="GVX518" s="336"/>
      <c r="GVY518" s="336"/>
      <c r="GVZ518" s="336"/>
      <c r="GWA518" s="336"/>
      <c r="GWB518" s="336"/>
      <c r="GWC518" s="336"/>
      <c r="GWD518" s="336"/>
      <c r="GWE518" s="336"/>
      <c r="GWF518" s="336"/>
      <c r="GWG518" s="336"/>
      <c r="GWH518" s="336"/>
      <c r="GWI518" s="336"/>
      <c r="GWJ518" s="336"/>
      <c r="GWK518" s="336"/>
      <c r="GWL518" s="336"/>
      <c r="GWM518" s="336"/>
      <c r="GWN518" s="336"/>
      <c r="GWO518" s="336"/>
      <c r="GWP518" s="336"/>
      <c r="GWQ518" s="336"/>
      <c r="GWR518" s="336"/>
      <c r="GWS518" s="336"/>
      <c r="GWT518" s="336"/>
      <c r="GWU518" s="336"/>
      <c r="GWV518" s="336"/>
      <c r="GWW518" s="336"/>
      <c r="GWX518" s="336"/>
      <c r="GWY518" s="336"/>
      <c r="GWZ518" s="336"/>
      <c r="GXA518" s="336"/>
      <c r="GXB518" s="336"/>
      <c r="GXC518" s="336"/>
      <c r="GXD518" s="336"/>
      <c r="GXE518" s="336"/>
      <c r="GXF518" s="336"/>
      <c r="GXG518" s="336"/>
      <c r="GXH518" s="336"/>
      <c r="GXI518" s="336"/>
      <c r="GXJ518" s="336"/>
      <c r="GXK518" s="336"/>
      <c r="GXL518" s="336"/>
      <c r="GXM518" s="336"/>
      <c r="GXN518" s="336"/>
      <c r="GXO518" s="336"/>
      <c r="GXP518" s="336"/>
      <c r="GXQ518" s="336"/>
      <c r="GXR518" s="336"/>
      <c r="GXS518" s="336"/>
      <c r="GXT518" s="336"/>
      <c r="GXU518" s="336"/>
      <c r="GXV518" s="336"/>
      <c r="GXW518" s="336"/>
      <c r="GXX518" s="336"/>
      <c r="GXY518" s="336"/>
      <c r="GXZ518" s="336"/>
      <c r="GYA518" s="336"/>
      <c r="GYB518" s="336"/>
      <c r="GYC518" s="336"/>
      <c r="GYD518" s="336"/>
      <c r="GYE518" s="336"/>
      <c r="GYF518" s="336"/>
      <c r="GYG518" s="336"/>
      <c r="GYH518" s="336"/>
      <c r="GYI518" s="336"/>
      <c r="GYJ518" s="336"/>
      <c r="GYK518" s="336"/>
      <c r="GYL518" s="336"/>
      <c r="GYM518" s="336"/>
      <c r="GYN518" s="336"/>
      <c r="GYO518" s="336"/>
      <c r="GYP518" s="336"/>
      <c r="GYQ518" s="336"/>
      <c r="GYR518" s="336"/>
      <c r="GYS518" s="336"/>
      <c r="GYT518" s="336"/>
      <c r="GYU518" s="336"/>
      <c r="GYV518" s="336"/>
      <c r="GYW518" s="336"/>
      <c r="GYX518" s="336"/>
      <c r="GYY518" s="336"/>
      <c r="GYZ518" s="336"/>
      <c r="GZA518" s="336"/>
      <c r="GZB518" s="336"/>
      <c r="GZC518" s="336"/>
      <c r="GZD518" s="336"/>
      <c r="GZE518" s="336"/>
      <c r="GZF518" s="336"/>
      <c r="GZG518" s="336"/>
      <c r="GZH518" s="336"/>
      <c r="GZI518" s="336"/>
      <c r="GZJ518" s="336"/>
      <c r="GZK518" s="336"/>
      <c r="GZL518" s="336"/>
      <c r="GZM518" s="336"/>
      <c r="GZN518" s="336"/>
      <c r="GZO518" s="336"/>
      <c r="GZP518" s="336"/>
      <c r="GZQ518" s="336"/>
      <c r="GZR518" s="336"/>
      <c r="GZS518" s="336"/>
      <c r="GZT518" s="336"/>
      <c r="GZU518" s="336"/>
      <c r="GZV518" s="336"/>
      <c r="GZW518" s="336"/>
      <c r="GZX518" s="336"/>
      <c r="GZY518" s="336"/>
      <c r="GZZ518" s="336"/>
      <c r="HAA518" s="336"/>
      <c r="HAB518" s="336"/>
      <c r="HAC518" s="336"/>
      <c r="HAD518" s="336"/>
      <c r="HAE518" s="336"/>
      <c r="HAF518" s="336"/>
      <c r="HAG518" s="336"/>
      <c r="HAH518" s="336"/>
      <c r="HAI518" s="336"/>
      <c r="HAJ518" s="336"/>
      <c r="HAK518" s="336"/>
      <c r="HAL518" s="336"/>
      <c r="HAM518" s="336"/>
      <c r="HAN518" s="336"/>
      <c r="HAO518" s="336"/>
      <c r="HAP518" s="336"/>
      <c r="HAQ518" s="336"/>
      <c r="HAR518" s="336"/>
      <c r="HAS518" s="336"/>
      <c r="HAT518" s="336"/>
      <c r="HAU518" s="336"/>
      <c r="HAV518" s="336"/>
      <c r="HAW518" s="336"/>
      <c r="HAX518" s="336"/>
      <c r="HAY518" s="336"/>
      <c r="HAZ518" s="336"/>
      <c r="HBA518" s="336"/>
      <c r="HBB518" s="336"/>
      <c r="HBC518" s="336"/>
      <c r="HBD518" s="336"/>
      <c r="HBE518" s="336"/>
      <c r="HBF518" s="336"/>
      <c r="HBG518" s="336"/>
      <c r="HBH518" s="336"/>
      <c r="HBI518" s="336"/>
      <c r="HBJ518" s="336"/>
      <c r="HBK518" s="336"/>
      <c r="HBL518" s="336"/>
      <c r="HBM518" s="336"/>
      <c r="HBN518" s="336"/>
      <c r="HBO518" s="336"/>
      <c r="HBP518" s="336"/>
      <c r="HBQ518" s="336"/>
      <c r="HBR518" s="336"/>
      <c r="HBS518" s="336"/>
      <c r="HBT518" s="336"/>
      <c r="HBU518" s="336"/>
      <c r="HBV518" s="336"/>
      <c r="HBW518" s="336"/>
      <c r="HBX518" s="336"/>
      <c r="HBY518" s="336"/>
      <c r="HBZ518" s="336"/>
      <c r="HCA518" s="336"/>
      <c r="HCB518" s="336"/>
      <c r="HCC518" s="336"/>
      <c r="HCD518" s="336"/>
      <c r="HCE518" s="336"/>
      <c r="HCF518" s="336"/>
      <c r="HCG518" s="336"/>
      <c r="HCH518" s="336"/>
      <c r="HCI518" s="336"/>
      <c r="HCJ518" s="336"/>
      <c r="HCK518" s="336"/>
      <c r="HCL518" s="336"/>
      <c r="HCM518" s="336"/>
      <c r="HCN518" s="336"/>
      <c r="HCO518" s="336"/>
      <c r="HCP518" s="336"/>
      <c r="HCQ518" s="336"/>
      <c r="HCR518" s="336"/>
      <c r="HCS518" s="336"/>
      <c r="HCT518" s="336"/>
      <c r="HCU518" s="336"/>
      <c r="HCV518" s="336"/>
      <c r="HCW518" s="336"/>
      <c r="HCX518" s="336"/>
      <c r="HCY518" s="336"/>
      <c r="HCZ518" s="336"/>
      <c r="HDA518" s="336"/>
      <c r="HDB518" s="336"/>
      <c r="HDC518" s="336"/>
      <c r="HDD518" s="336"/>
      <c r="HDE518" s="336"/>
      <c r="HDF518" s="336"/>
      <c r="HDG518" s="336"/>
      <c r="HDH518" s="336"/>
      <c r="HDI518" s="336"/>
      <c r="HDJ518" s="336"/>
      <c r="HDK518" s="336"/>
      <c r="HDL518" s="336"/>
      <c r="HDM518" s="336"/>
      <c r="HDN518" s="336"/>
      <c r="HDO518" s="336"/>
      <c r="HDP518" s="336"/>
      <c r="HDQ518" s="336"/>
      <c r="HDR518" s="336"/>
      <c r="HDS518" s="336"/>
      <c r="HDT518" s="336"/>
      <c r="HDU518" s="336"/>
      <c r="HDV518" s="336"/>
      <c r="HDW518" s="336"/>
      <c r="HDX518" s="336"/>
      <c r="HDY518" s="336"/>
      <c r="HDZ518" s="336"/>
      <c r="HEA518" s="336"/>
      <c r="HEB518" s="336"/>
      <c r="HEC518" s="336"/>
      <c r="HED518" s="336"/>
      <c r="HEE518" s="336"/>
      <c r="HEF518" s="336"/>
      <c r="HEG518" s="336"/>
      <c r="HEH518" s="336"/>
      <c r="HEI518" s="336"/>
      <c r="HEJ518" s="336"/>
      <c r="HEK518" s="336"/>
      <c r="HEL518" s="336"/>
      <c r="HEM518" s="336"/>
      <c r="HEN518" s="336"/>
      <c r="HEO518" s="336"/>
      <c r="HEP518" s="336"/>
      <c r="HEQ518" s="336"/>
      <c r="HER518" s="336"/>
      <c r="HES518" s="336"/>
      <c r="HET518" s="336"/>
      <c r="HEU518" s="336"/>
      <c r="HEV518" s="336"/>
      <c r="HEW518" s="336"/>
      <c r="HEX518" s="336"/>
      <c r="HEY518" s="336"/>
      <c r="HEZ518" s="336"/>
      <c r="HFA518" s="336"/>
      <c r="HFB518" s="336"/>
      <c r="HFC518" s="336"/>
      <c r="HFD518" s="336"/>
      <c r="HFE518" s="336"/>
      <c r="HFF518" s="336"/>
      <c r="HFG518" s="336"/>
      <c r="HFH518" s="336"/>
      <c r="HFI518" s="336"/>
      <c r="HFJ518" s="336"/>
      <c r="HFK518" s="336"/>
      <c r="HFL518" s="336"/>
      <c r="HFM518" s="336"/>
      <c r="HFN518" s="336"/>
      <c r="HFO518" s="336"/>
      <c r="HFP518" s="336"/>
      <c r="HFQ518" s="336"/>
      <c r="HFR518" s="336"/>
      <c r="HFS518" s="336"/>
      <c r="HFT518" s="336"/>
      <c r="HFU518" s="336"/>
      <c r="HFV518" s="336"/>
      <c r="HFW518" s="336"/>
      <c r="HFX518" s="336"/>
      <c r="HFY518" s="336"/>
      <c r="HFZ518" s="336"/>
      <c r="HGA518" s="336"/>
      <c r="HGB518" s="336"/>
      <c r="HGC518" s="336"/>
      <c r="HGD518" s="336"/>
      <c r="HGE518" s="336"/>
      <c r="HGF518" s="336"/>
      <c r="HGG518" s="336"/>
      <c r="HGH518" s="336"/>
      <c r="HGI518" s="336"/>
      <c r="HGJ518" s="336"/>
      <c r="HGK518" s="336"/>
      <c r="HGL518" s="336"/>
      <c r="HGM518" s="336"/>
      <c r="HGN518" s="336"/>
      <c r="HGO518" s="336"/>
      <c r="HGP518" s="336"/>
      <c r="HGQ518" s="336"/>
      <c r="HGR518" s="336"/>
      <c r="HGS518" s="336"/>
      <c r="HGT518" s="336"/>
      <c r="HGU518" s="336"/>
      <c r="HGV518" s="336"/>
      <c r="HGW518" s="336"/>
      <c r="HGX518" s="336"/>
      <c r="HGY518" s="336"/>
      <c r="HGZ518" s="336"/>
      <c r="HHA518" s="336"/>
      <c r="HHB518" s="336"/>
      <c r="HHC518" s="336"/>
      <c r="HHD518" s="336"/>
      <c r="HHE518" s="336"/>
      <c r="HHF518" s="336"/>
      <c r="HHG518" s="336"/>
      <c r="HHH518" s="336"/>
      <c r="HHI518" s="336"/>
      <c r="HHJ518" s="336"/>
      <c r="HHK518" s="336"/>
      <c r="HHL518" s="336"/>
      <c r="HHM518" s="336"/>
      <c r="HHN518" s="336"/>
      <c r="HHO518" s="336"/>
      <c r="HHP518" s="336"/>
      <c r="HHQ518" s="336"/>
      <c r="HHR518" s="336"/>
      <c r="HHS518" s="336"/>
      <c r="HHT518" s="336"/>
      <c r="HHU518" s="336"/>
      <c r="HHV518" s="336"/>
      <c r="HHW518" s="336"/>
      <c r="HHX518" s="336"/>
      <c r="HHY518" s="336"/>
      <c r="HHZ518" s="336"/>
      <c r="HIA518" s="336"/>
      <c r="HIB518" s="336"/>
      <c r="HIC518" s="336"/>
      <c r="HID518" s="336"/>
      <c r="HIE518" s="336"/>
      <c r="HIF518" s="336"/>
      <c r="HIG518" s="336"/>
      <c r="HIH518" s="336"/>
      <c r="HII518" s="336"/>
      <c r="HIJ518" s="336"/>
      <c r="HIK518" s="336"/>
      <c r="HIL518" s="336"/>
      <c r="HIM518" s="336"/>
      <c r="HIN518" s="336"/>
      <c r="HIO518" s="336"/>
      <c r="HIP518" s="336"/>
      <c r="HIQ518" s="336"/>
      <c r="HIR518" s="336"/>
      <c r="HIS518" s="336"/>
      <c r="HIT518" s="336"/>
      <c r="HIU518" s="336"/>
      <c r="HIV518" s="336"/>
      <c r="HIW518" s="336"/>
      <c r="HIX518" s="336"/>
      <c r="HIY518" s="336"/>
      <c r="HIZ518" s="336"/>
      <c r="HJA518" s="336"/>
      <c r="HJB518" s="336"/>
      <c r="HJC518" s="336"/>
      <c r="HJD518" s="336"/>
      <c r="HJE518" s="336"/>
      <c r="HJF518" s="336"/>
      <c r="HJG518" s="336"/>
      <c r="HJH518" s="336"/>
      <c r="HJI518" s="336"/>
      <c r="HJJ518" s="336"/>
      <c r="HJK518" s="336"/>
      <c r="HJL518" s="336"/>
      <c r="HJM518" s="336"/>
      <c r="HJN518" s="336"/>
      <c r="HJO518" s="336"/>
      <c r="HJP518" s="336"/>
      <c r="HJQ518" s="336"/>
      <c r="HJR518" s="336"/>
      <c r="HJS518" s="336"/>
      <c r="HJT518" s="336"/>
      <c r="HJU518" s="336"/>
      <c r="HJV518" s="336"/>
      <c r="HJW518" s="336"/>
      <c r="HJX518" s="336"/>
      <c r="HJY518" s="336"/>
      <c r="HJZ518" s="336"/>
      <c r="HKA518" s="336"/>
      <c r="HKB518" s="336"/>
      <c r="HKC518" s="336"/>
      <c r="HKD518" s="336"/>
      <c r="HKE518" s="336"/>
      <c r="HKF518" s="336"/>
      <c r="HKG518" s="336"/>
      <c r="HKH518" s="336"/>
      <c r="HKI518" s="336"/>
      <c r="HKJ518" s="336"/>
      <c r="HKK518" s="336"/>
      <c r="HKL518" s="336"/>
      <c r="HKM518" s="336"/>
      <c r="HKN518" s="336"/>
      <c r="HKO518" s="336"/>
      <c r="HKP518" s="336"/>
      <c r="HKQ518" s="336"/>
      <c r="HKR518" s="336"/>
      <c r="HKS518" s="336"/>
      <c r="HKT518" s="336"/>
      <c r="HKU518" s="336"/>
      <c r="HKV518" s="336"/>
      <c r="HKW518" s="336"/>
      <c r="HKX518" s="336"/>
      <c r="HKY518" s="336"/>
      <c r="HKZ518" s="336"/>
      <c r="HLA518" s="336"/>
      <c r="HLB518" s="336"/>
      <c r="HLC518" s="336"/>
      <c r="HLD518" s="336"/>
      <c r="HLE518" s="336"/>
      <c r="HLF518" s="336"/>
      <c r="HLG518" s="336"/>
      <c r="HLH518" s="336"/>
      <c r="HLI518" s="336"/>
      <c r="HLJ518" s="336"/>
      <c r="HLK518" s="336"/>
      <c r="HLL518" s="336"/>
      <c r="HLM518" s="336"/>
      <c r="HLN518" s="336"/>
      <c r="HLO518" s="336"/>
      <c r="HLP518" s="336"/>
      <c r="HLQ518" s="336"/>
      <c r="HLR518" s="336"/>
      <c r="HLS518" s="336"/>
      <c r="HLT518" s="336"/>
      <c r="HLU518" s="336"/>
      <c r="HLV518" s="336"/>
      <c r="HLW518" s="336"/>
      <c r="HLX518" s="336"/>
      <c r="HLY518" s="336"/>
      <c r="HLZ518" s="336"/>
      <c r="HMA518" s="336"/>
      <c r="HMB518" s="336"/>
      <c r="HMC518" s="336"/>
      <c r="HMD518" s="336"/>
      <c r="HME518" s="336"/>
      <c r="HMF518" s="336"/>
      <c r="HMG518" s="336"/>
      <c r="HMH518" s="336"/>
      <c r="HMI518" s="336"/>
      <c r="HMJ518" s="336"/>
      <c r="HMK518" s="336"/>
      <c r="HML518" s="336"/>
      <c r="HMM518" s="336"/>
      <c r="HMN518" s="336"/>
      <c r="HMO518" s="336"/>
      <c r="HMP518" s="336"/>
      <c r="HMQ518" s="336"/>
      <c r="HMR518" s="336"/>
      <c r="HMS518" s="336"/>
      <c r="HMT518" s="336"/>
      <c r="HMU518" s="336"/>
      <c r="HMV518" s="336"/>
      <c r="HMW518" s="336"/>
      <c r="HMX518" s="336"/>
      <c r="HMY518" s="336"/>
      <c r="HMZ518" s="336"/>
      <c r="HNA518" s="336"/>
      <c r="HNB518" s="336"/>
      <c r="HNC518" s="336"/>
      <c r="HND518" s="336"/>
      <c r="HNE518" s="336"/>
      <c r="HNF518" s="336"/>
      <c r="HNG518" s="336"/>
      <c r="HNH518" s="336"/>
      <c r="HNI518" s="336"/>
      <c r="HNJ518" s="336"/>
      <c r="HNK518" s="336"/>
      <c r="HNL518" s="336"/>
      <c r="HNM518" s="336"/>
      <c r="HNN518" s="336"/>
      <c r="HNO518" s="336"/>
      <c r="HNP518" s="336"/>
      <c r="HNQ518" s="336"/>
      <c r="HNR518" s="336"/>
      <c r="HNS518" s="336"/>
      <c r="HNT518" s="336"/>
      <c r="HNU518" s="336"/>
      <c r="HNV518" s="336"/>
      <c r="HNW518" s="336"/>
      <c r="HNX518" s="336"/>
      <c r="HNY518" s="336"/>
      <c r="HNZ518" s="336"/>
      <c r="HOA518" s="336"/>
      <c r="HOB518" s="336"/>
      <c r="HOC518" s="336"/>
      <c r="HOD518" s="336"/>
      <c r="HOE518" s="336"/>
      <c r="HOF518" s="336"/>
      <c r="HOG518" s="336"/>
      <c r="HOH518" s="336"/>
      <c r="HOI518" s="336"/>
      <c r="HOJ518" s="336"/>
      <c r="HOK518" s="336"/>
      <c r="HOL518" s="336"/>
      <c r="HOM518" s="336"/>
      <c r="HON518" s="336"/>
      <c r="HOO518" s="336"/>
      <c r="HOP518" s="336"/>
      <c r="HOQ518" s="336"/>
      <c r="HOR518" s="336"/>
      <c r="HOS518" s="336"/>
      <c r="HOT518" s="336"/>
      <c r="HOU518" s="336"/>
      <c r="HOV518" s="336"/>
      <c r="HOW518" s="336"/>
      <c r="HOX518" s="336"/>
      <c r="HOY518" s="336"/>
      <c r="HOZ518" s="336"/>
      <c r="HPA518" s="336"/>
      <c r="HPB518" s="336"/>
      <c r="HPC518" s="336"/>
      <c r="HPD518" s="336"/>
      <c r="HPE518" s="336"/>
      <c r="HPF518" s="336"/>
      <c r="HPG518" s="336"/>
      <c r="HPH518" s="336"/>
      <c r="HPI518" s="336"/>
      <c r="HPJ518" s="336"/>
      <c r="HPK518" s="336"/>
      <c r="HPL518" s="336"/>
      <c r="HPM518" s="336"/>
      <c r="HPN518" s="336"/>
      <c r="HPO518" s="336"/>
      <c r="HPP518" s="336"/>
      <c r="HPQ518" s="336"/>
      <c r="HPR518" s="336"/>
      <c r="HPS518" s="336"/>
      <c r="HPT518" s="336"/>
      <c r="HPU518" s="336"/>
      <c r="HPV518" s="336"/>
      <c r="HPW518" s="336"/>
      <c r="HPX518" s="336"/>
      <c r="HPY518" s="336"/>
      <c r="HPZ518" s="336"/>
      <c r="HQA518" s="336"/>
      <c r="HQB518" s="336"/>
      <c r="HQC518" s="336"/>
      <c r="HQD518" s="336"/>
      <c r="HQE518" s="336"/>
      <c r="HQF518" s="336"/>
      <c r="HQG518" s="336"/>
      <c r="HQH518" s="336"/>
      <c r="HQI518" s="336"/>
      <c r="HQJ518" s="336"/>
      <c r="HQK518" s="336"/>
      <c r="HQL518" s="336"/>
      <c r="HQM518" s="336"/>
      <c r="HQN518" s="336"/>
      <c r="HQO518" s="336"/>
      <c r="HQP518" s="336"/>
      <c r="HQQ518" s="336"/>
      <c r="HQR518" s="336"/>
      <c r="HQS518" s="336"/>
      <c r="HQT518" s="336"/>
      <c r="HQU518" s="336"/>
      <c r="HQV518" s="336"/>
      <c r="HQW518" s="336"/>
      <c r="HQX518" s="336"/>
      <c r="HQY518" s="336"/>
      <c r="HQZ518" s="336"/>
      <c r="HRA518" s="336"/>
      <c r="HRB518" s="336"/>
      <c r="HRC518" s="336"/>
      <c r="HRD518" s="336"/>
      <c r="HRE518" s="336"/>
      <c r="HRF518" s="336"/>
      <c r="HRG518" s="336"/>
      <c r="HRH518" s="336"/>
      <c r="HRI518" s="336"/>
      <c r="HRJ518" s="336"/>
      <c r="HRK518" s="336"/>
      <c r="HRL518" s="336"/>
      <c r="HRM518" s="336"/>
      <c r="HRN518" s="336"/>
      <c r="HRO518" s="336"/>
      <c r="HRP518" s="336"/>
      <c r="HRQ518" s="336"/>
      <c r="HRR518" s="336"/>
      <c r="HRS518" s="336"/>
      <c r="HRT518" s="336"/>
      <c r="HRU518" s="336"/>
      <c r="HRV518" s="336"/>
      <c r="HRW518" s="336"/>
      <c r="HRX518" s="336"/>
      <c r="HRY518" s="336"/>
      <c r="HRZ518" s="336"/>
      <c r="HSA518" s="336"/>
      <c r="HSB518" s="336"/>
      <c r="HSC518" s="336"/>
      <c r="HSD518" s="336"/>
      <c r="HSE518" s="336"/>
      <c r="HSF518" s="336"/>
      <c r="HSG518" s="336"/>
      <c r="HSH518" s="336"/>
      <c r="HSI518" s="336"/>
      <c r="HSJ518" s="336"/>
      <c r="HSK518" s="336"/>
      <c r="HSL518" s="336"/>
      <c r="HSM518" s="336"/>
      <c r="HSN518" s="336"/>
      <c r="HSO518" s="336"/>
      <c r="HSP518" s="336"/>
      <c r="HSQ518" s="336"/>
      <c r="HSR518" s="336"/>
      <c r="HSS518" s="336"/>
      <c r="HST518" s="336"/>
      <c r="HSU518" s="336"/>
      <c r="HSV518" s="336"/>
      <c r="HSW518" s="336"/>
      <c r="HSX518" s="336"/>
      <c r="HSY518" s="336"/>
      <c r="HSZ518" s="336"/>
      <c r="HTA518" s="336"/>
      <c r="HTB518" s="336"/>
      <c r="HTC518" s="336"/>
      <c r="HTD518" s="336"/>
      <c r="HTE518" s="336"/>
      <c r="HTF518" s="336"/>
      <c r="HTG518" s="336"/>
      <c r="HTH518" s="336"/>
      <c r="HTI518" s="336"/>
      <c r="HTJ518" s="336"/>
      <c r="HTK518" s="336"/>
      <c r="HTL518" s="336"/>
      <c r="HTM518" s="336"/>
      <c r="HTN518" s="336"/>
      <c r="HTO518" s="336"/>
      <c r="HTP518" s="336"/>
      <c r="HTQ518" s="336"/>
      <c r="HTR518" s="336"/>
      <c r="HTS518" s="336"/>
      <c r="HTT518" s="336"/>
      <c r="HTU518" s="336"/>
      <c r="HTV518" s="336"/>
      <c r="HTW518" s="336"/>
      <c r="HTX518" s="336"/>
      <c r="HTY518" s="336"/>
      <c r="HTZ518" s="336"/>
      <c r="HUA518" s="336"/>
      <c r="HUB518" s="336"/>
      <c r="HUC518" s="336"/>
      <c r="HUD518" s="336"/>
      <c r="HUE518" s="336"/>
      <c r="HUF518" s="336"/>
      <c r="HUG518" s="336"/>
      <c r="HUH518" s="336"/>
      <c r="HUI518" s="336"/>
      <c r="HUJ518" s="336"/>
      <c r="HUK518" s="336"/>
      <c r="HUL518" s="336"/>
      <c r="HUM518" s="336"/>
      <c r="HUN518" s="336"/>
      <c r="HUO518" s="336"/>
      <c r="HUP518" s="336"/>
      <c r="HUQ518" s="336"/>
      <c r="HUR518" s="336"/>
      <c r="HUS518" s="336"/>
      <c r="HUT518" s="336"/>
      <c r="HUU518" s="336"/>
      <c r="HUV518" s="336"/>
      <c r="HUW518" s="336"/>
      <c r="HUX518" s="336"/>
      <c r="HUY518" s="336"/>
      <c r="HUZ518" s="336"/>
      <c r="HVA518" s="336"/>
      <c r="HVB518" s="336"/>
      <c r="HVC518" s="336"/>
      <c r="HVD518" s="336"/>
      <c r="HVE518" s="336"/>
      <c r="HVF518" s="336"/>
      <c r="HVG518" s="336"/>
      <c r="HVH518" s="336"/>
      <c r="HVI518" s="336"/>
      <c r="HVJ518" s="336"/>
      <c r="HVK518" s="336"/>
      <c r="HVL518" s="336"/>
      <c r="HVM518" s="336"/>
      <c r="HVN518" s="336"/>
      <c r="HVO518" s="336"/>
      <c r="HVP518" s="336"/>
      <c r="HVQ518" s="336"/>
      <c r="HVR518" s="336"/>
      <c r="HVS518" s="336"/>
      <c r="HVT518" s="336"/>
      <c r="HVU518" s="336"/>
      <c r="HVV518" s="336"/>
      <c r="HVW518" s="336"/>
      <c r="HVX518" s="336"/>
      <c r="HVY518" s="336"/>
      <c r="HVZ518" s="336"/>
      <c r="HWA518" s="336"/>
      <c r="HWB518" s="336"/>
      <c r="HWC518" s="336"/>
      <c r="HWD518" s="336"/>
      <c r="HWE518" s="336"/>
      <c r="HWF518" s="336"/>
      <c r="HWG518" s="336"/>
      <c r="HWH518" s="336"/>
      <c r="HWI518" s="336"/>
      <c r="HWJ518" s="336"/>
      <c r="HWK518" s="336"/>
      <c r="HWL518" s="336"/>
      <c r="HWM518" s="336"/>
      <c r="HWN518" s="336"/>
      <c r="HWO518" s="336"/>
      <c r="HWP518" s="336"/>
      <c r="HWQ518" s="336"/>
      <c r="HWR518" s="336"/>
      <c r="HWS518" s="336"/>
      <c r="HWT518" s="336"/>
      <c r="HWU518" s="336"/>
      <c r="HWV518" s="336"/>
      <c r="HWW518" s="336"/>
      <c r="HWX518" s="336"/>
      <c r="HWY518" s="336"/>
      <c r="HWZ518" s="336"/>
      <c r="HXA518" s="336"/>
      <c r="HXB518" s="336"/>
      <c r="HXC518" s="336"/>
      <c r="HXD518" s="336"/>
      <c r="HXE518" s="336"/>
      <c r="HXF518" s="336"/>
      <c r="HXG518" s="336"/>
      <c r="HXH518" s="336"/>
      <c r="HXI518" s="336"/>
      <c r="HXJ518" s="336"/>
      <c r="HXK518" s="336"/>
      <c r="HXL518" s="336"/>
      <c r="HXM518" s="336"/>
      <c r="HXN518" s="336"/>
      <c r="HXO518" s="336"/>
      <c r="HXP518" s="336"/>
      <c r="HXQ518" s="336"/>
      <c r="HXR518" s="336"/>
      <c r="HXS518" s="336"/>
      <c r="HXT518" s="336"/>
      <c r="HXU518" s="336"/>
      <c r="HXV518" s="336"/>
      <c r="HXW518" s="336"/>
      <c r="HXX518" s="336"/>
      <c r="HXY518" s="336"/>
      <c r="HXZ518" s="336"/>
      <c r="HYA518" s="336"/>
      <c r="HYB518" s="336"/>
      <c r="HYC518" s="336"/>
      <c r="HYD518" s="336"/>
      <c r="HYE518" s="336"/>
      <c r="HYF518" s="336"/>
      <c r="HYG518" s="336"/>
      <c r="HYH518" s="336"/>
      <c r="HYI518" s="336"/>
      <c r="HYJ518" s="336"/>
      <c r="HYK518" s="336"/>
      <c r="HYL518" s="336"/>
      <c r="HYM518" s="336"/>
      <c r="HYN518" s="336"/>
      <c r="HYO518" s="336"/>
      <c r="HYP518" s="336"/>
      <c r="HYQ518" s="336"/>
      <c r="HYR518" s="336"/>
      <c r="HYS518" s="336"/>
      <c r="HYT518" s="336"/>
      <c r="HYU518" s="336"/>
      <c r="HYV518" s="336"/>
      <c r="HYW518" s="336"/>
      <c r="HYX518" s="336"/>
      <c r="HYY518" s="336"/>
      <c r="HYZ518" s="336"/>
      <c r="HZA518" s="336"/>
      <c r="HZB518" s="336"/>
      <c r="HZC518" s="336"/>
      <c r="HZD518" s="336"/>
      <c r="HZE518" s="336"/>
      <c r="HZF518" s="336"/>
      <c r="HZG518" s="336"/>
      <c r="HZH518" s="336"/>
      <c r="HZI518" s="336"/>
      <c r="HZJ518" s="336"/>
      <c r="HZK518" s="336"/>
      <c r="HZL518" s="336"/>
      <c r="HZM518" s="336"/>
      <c r="HZN518" s="336"/>
      <c r="HZO518" s="336"/>
      <c r="HZP518" s="336"/>
      <c r="HZQ518" s="336"/>
      <c r="HZR518" s="336"/>
      <c r="HZS518" s="336"/>
      <c r="HZT518" s="336"/>
      <c r="HZU518" s="336"/>
      <c r="HZV518" s="336"/>
      <c r="HZW518" s="336"/>
      <c r="HZX518" s="336"/>
      <c r="HZY518" s="336"/>
      <c r="HZZ518" s="336"/>
      <c r="IAA518" s="336"/>
      <c r="IAB518" s="336"/>
      <c r="IAC518" s="336"/>
      <c r="IAD518" s="336"/>
      <c r="IAE518" s="336"/>
      <c r="IAF518" s="336"/>
      <c r="IAG518" s="336"/>
      <c r="IAH518" s="336"/>
      <c r="IAI518" s="336"/>
      <c r="IAJ518" s="336"/>
      <c r="IAK518" s="336"/>
      <c r="IAL518" s="336"/>
      <c r="IAM518" s="336"/>
      <c r="IAN518" s="336"/>
      <c r="IAO518" s="336"/>
      <c r="IAP518" s="336"/>
      <c r="IAQ518" s="336"/>
      <c r="IAR518" s="336"/>
      <c r="IAS518" s="336"/>
      <c r="IAT518" s="336"/>
      <c r="IAU518" s="336"/>
      <c r="IAV518" s="336"/>
      <c r="IAW518" s="336"/>
      <c r="IAX518" s="336"/>
      <c r="IAY518" s="336"/>
      <c r="IAZ518" s="336"/>
      <c r="IBA518" s="336"/>
      <c r="IBB518" s="336"/>
      <c r="IBC518" s="336"/>
      <c r="IBD518" s="336"/>
      <c r="IBE518" s="336"/>
      <c r="IBF518" s="336"/>
      <c r="IBG518" s="336"/>
      <c r="IBH518" s="336"/>
      <c r="IBI518" s="336"/>
      <c r="IBJ518" s="336"/>
      <c r="IBK518" s="336"/>
      <c r="IBL518" s="336"/>
      <c r="IBM518" s="336"/>
      <c r="IBN518" s="336"/>
      <c r="IBO518" s="336"/>
      <c r="IBP518" s="336"/>
      <c r="IBQ518" s="336"/>
      <c r="IBR518" s="336"/>
      <c r="IBS518" s="336"/>
      <c r="IBT518" s="336"/>
      <c r="IBU518" s="336"/>
      <c r="IBV518" s="336"/>
      <c r="IBW518" s="336"/>
      <c r="IBX518" s="336"/>
      <c r="IBY518" s="336"/>
      <c r="IBZ518" s="336"/>
      <c r="ICA518" s="336"/>
      <c r="ICB518" s="336"/>
      <c r="ICC518" s="336"/>
      <c r="ICD518" s="336"/>
      <c r="ICE518" s="336"/>
      <c r="ICF518" s="336"/>
      <c r="ICG518" s="336"/>
      <c r="ICH518" s="336"/>
      <c r="ICI518" s="336"/>
      <c r="ICJ518" s="336"/>
      <c r="ICK518" s="336"/>
      <c r="ICL518" s="336"/>
      <c r="ICM518" s="336"/>
      <c r="ICN518" s="336"/>
      <c r="ICO518" s="336"/>
      <c r="ICP518" s="336"/>
      <c r="ICQ518" s="336"/>
      <c r="ICR518" s="336"/>
      <c r="ICS518" s="336"/>
      <c r="ICT518" s="336"/>
      <c r="ICU518" s="336"/>
      <c r="ICV518" s="336"/>
      <c r="ICW518" s="336"/>
      <c r="ICX518" s="336"/>
      <c r="ICY518" s="336"/>
      <c r="ICZ518" s="336"/>
      <c r="IDA518" s="336"/>
      <c r="IDB518" s="336"/>
      <c r="IDC518" s="336"/>
      <c r="IDD518" s="336"/>
      <c r="IDE518" s="336"/>
      <c r="IDF518" s="336"/>
      <c r="IDG518" s="336"/>
      <c r="IDH518" s="336"/>
      <c r="IDI518" s="336"/>
      <c r="IDJ518" s="336"/>
      <c r="IDK518" s="336"/>
      <c r="IDL518" s="336"/>
      <c r="IDM518" s="336"/>
      <c r="IDN518" s="336"/>
      <c r="IDO518" s="336"/>
      <c r="IDP518" s="336"/>
      <c r="IDQ518" s="336"/>
      <c r="IDR518" s="336"/>
      <c r="IDS518" s="336"/>
      <c r="IDT518" s="336"/>
      <c r="IDU518" s="336"/>
      <c r="IDV518" s="336"/>
      <c r="IDW518" s="336"/>
      <c r="IDX518" s="336"/>
      <c r="IDY518" s="336"/>
      <c r="IDZ518" s="336"/>
      <c r="IEA518" s="336"/>
      <c r="IEB518" s="336"/>
      <c r="IEC518" s="336"/>
      <c r="IED518" s="336"/>
      <c r="IEE518" s="336"/>
      <c r="IEF518" s="336"/>
      <c r="IEG518" s="336"/>
      <c r="IEH518" s="336"/>
      <c r="IEI518" s="336"/>
      <c r="IEJ518" s="336"/>
      <c r="IEK518" s="336"/>
      <c r="IEL518" s="336"/>
      <c r="IEM518" s="336"/>
      <c r="IEN518" s="336"/>
      <c r="IEO518" s="336"/>
      <c r="IEP518" s="336"/>
      <c r="IEQ518" s="336"/>
      <c r="IER518" s="336"/>
      <c r="IES518" s="336"/>
      <c r="IET518" s="336"/>
      <c r="IEU518" s="336"/>
      <c r="IEV518" s="336"/>
      <c r="IEW518" s="336"/>
      <c r="IEX518" s="336"/>
      <c r="IEY518" s="336"/>
      <c r="IEZ518" s="336"/>
      <c r="IFA518" s="336"/>
      <c r="IFB518" s="336"/>
      <c r="IFC518" s="336"/>
      <c r="IFD518" s="336"/>
      <c r="IFE518" s="336"/>
      <c r="IFF518" s="336"/>
      <c r="IFG518" s="336"/>
      <c r="IFH518" s="336"/>
      <c r="IFI518" s="336"/>
      <c r="IFJ518" s="336"/>
      <c r="IFK518" s="336"/>
      <c r="IFL518" s="336"/>
      <c r="IFM518" s="336"/>
      <c r="IFN518" s="336"/>
      <c r="IFO518" s="336"/>
      <c r="IFP518" s="336"/>
      <c r="IFQ518" s="336"/>
      <c r="IFR518" s="336"/>
      <c r="IFS518" s="336"/>
      <c r="IFT518" s="336"/>
      <c r="IFU518" s="336"/>
      <c r="IFV518" s="336"/>
      <c r="IFW518" s="336"/>
      <c r="IFX518" s="336"/>
      <c r="IFY518" s="336"/>
      <c r="IFZ518" s="336"/>
      <c r="IGA518" s="336"/>
      <c r="IGB518" s="336"/>
      <c r="IGC518" s="336"/>
      <c r="IGD518" s="336"/>
      <c r="IGE518" s="336"/>
      <c r="IGF518" s="336"/>
      <c r="IGG518" s="336"/>
      <c r="IGH518" s="336"/>
      <c r="IGI518" s="336"/>
      <c r="IGJ518" s="336"/>
      <c r="IGK518" s="336"/>
      <c r="IGL518" s="336"/>
      <c r="IGM518" s="336"/>
      <c r="IGN518" s="336"/>
      <c r="IGO518" s="336"/>
      <c r="IGP518" s="336"/>
      <c r="IGQ518" s="336"/>
      <c r="IGR518" s="336"/>
      <c r="IGS518" s="336"/>
      <c r="IGT518" s="336"/>
      <c r="IGU518" s="336"/>
      <c r="IGV518" s="336"/>
      <c r="IGW518" s="336"/>
      <c r="IGX518" s="336"/>
      <c r="IGY518" s="336"/>
      <c r="IGZ518" s="336"/>
      <c r="IHA518" s="336"/>
      <c r="IHB518" s="336"/>
      <c r="IHC518" s="336"/>
      <c r="IHD518" s="336"/>
      <c r="IHE518" s="336"/>
      <c r="IHF518" s="336"/>
      <c r="IHG518" s="336"/>
      <c r="IHH518" s="336"/>
      <c r="IHI518" s="336"/>
      <c r="IHJ518" s="336"/>
      <c r="IHK518" s="336"/>
      <c r="IHL518" s="336"/>
      <c r="IHM518" s="336"/>
      <c r="IHN518" s="336"/>
      <c r="IHO518" s="336"/>
      <c r="IHP518" s="336"/>
      <c r="IHQ518" s="336"/>
      <c r="IHR518" s="336"/>
      <c r="IHS518" s="336"/>
      <c r="IHT518" s="336"/>
      <c r="IHU518" s="336"/>
      <c r="IHV518" s="336"/>
      <c r="IHW518" s="336"/>
      <c r="IHX518" s="336"/>
      <c r="IHY518" s="336"/>
      <c r="IHZ518" s="336"/>
      <c r="IIA518" s="336"/>
      <c r="IIB518" s="336"/>
      <c r="IIC518" s="336"/>
      <c r="IID518" s="336"/>
      <c r="IIE518" s="336"/>
      <c r="IIF518" s="336"/>
      <c r="IIG518" s="336"/>
      <c r="IIH518" s="336"/>
      <c r="III518" s="336"/>
      <c r="IIJ518" s="336"/>
      <c r="IIK518" s="336"/>
      <c r="IIL518" s="336"/>
      <c r="IIM518" s="336"/>
      <c r="IIN518" s="336"/>
      <c r="IIO518" s="336"/>
      <c r="IIP518" s="336"/>
      <c r="IIQ518" s="336"/>
      <c r="IIR518" s="336"/>
      <c r="IIS518" s="336"/>
      <c r="IIT518" s="336"/>
      <c r="IIU518" s="336"/>
      <c r="IIV518" s="336"/>
      <c r="IIW518" s="336"/>
      <c r="IIX518" s="336"/>
      <c r="IIY518" s="336"/>
      <c r="IIZ518" s="336"/>
      <c r="IJA518" s="336"/>
      <c r="IJB518" s="336"/>
      <c r="IJC518" s="336"/>
      <c r="IJD518" s="336"/>
      <c r="IJE518" s="336"/>
      <c r="IJF518" s="336"/>
      <c r="IJG518" s="336"/>
      <c r="IJH518" s="336"/>
      <c r="IJI518" s="336"/>
      <c r="IJJ518" s="336"/>
      <c r="IJK518" s="336"/>
      <c r="IJL518" s="336"/>
      <c r="IJM518" s="336"/>
      <c r="IJN518" s="336"/>
      <c r="IJO518" s="336"/>
      <c r="IJP518" s="336"/>
      <c r="IJQ518" s="336"/>
      <c r="IJR518" s="336"/>
      <c r="IJS518" s="336"/>
      <c r="IJT518" s="336"/>
      <c r="IJU518" s="336"/>
      <c r="IJV518" s="336"/>
      <c r="IJW518" s="336"/>
      <c r="IJX518" s="336"/>
      <c r="IJY518" s="336"/>
      <c r="IJZ518" s="336"/>
      <c r="IKA518" s="336"/>
      <c r="IKB518" s="336"/>
      <c r="IKC518" s="336"/>
      <c r="IKD518" s="336"/>
      <c r="IKE518" s="336"/>
      <c r="IKF518" s="336"/>
      <c r="IKG518" s="336"/>
      <c r="IKH518" s="336"/>
      <c r="IKI518" s="336"/>
      <c r="IKJ518" s="336"/>
      <c r="IKK518" s="336"/>
      <c r="IKL518" s="336"/>
      <c r="IKM518" s="336"/>
      <c r="IKN518" s="336"/>
      <c r="IKO518" s="336"/>
      <c r="IKP518" s="336"/>
      <c r="IKQ518" s="336"/>
      <c r="IKR518" s="336"/>
      <c r="IKS518" s="336"/>
      <c r="IKT518" s="336"/>
      <c r="IKU518" s="336"/>
      <c r="IKV518" s="336"/>
      <c r="IKW518" s="336"/>
      <c r="IKX518" s="336"/>
      <c r="IKY518" s="336"/>
      <c r="IKZ518" s="336"/>
      <c r="ILA518" s="336"/>
      <c r="ILB518" s="336"/>
      <c r="ILC518" s="336"/>
      <c r="ILD518" s="336"/>
      <c r="ILE518" s="336"/>
      <c r="ILF518" s="336"/>
      <c r="ILG518" s="336"/>
      <c r="ILH518" s="336"/>
      <c r="ILI518" s="336"/>
      <c r="ILJ518" s="336"/>
      <c r="ILK518" s="336"/>
      <c r="ILL518" s="336"/>
      <c r="ILM518" s="336"/>
      <c r="ILN518" s="336"/>
      <c r="ILO518" s="336"/>
      <c r="ILP518" s="336"/>
      <c r="ILQ518" s="336"/>
      <c r="ILR518" s="336"/>
      <c r="ILS518" s="336"/>
      <c r="ILT518" s="336"/>
      <c r="ILU518" s="336"/>
      <c r="ILV518" s="336"/>
      <c r="ILW518" s="336"/>
      <c r="ILX518" s="336"/>
      <c r="ILY518" s="336"/>
      <c r="ILZ518" s="336"/>
      <c r="IMA518" s="336"/>
      <c r="IMB518" s="336"/>
      <c r="IMC518" s="336"/>
      <c r="IMD518" s="336"/>
      <c r="IME518" s="336"/>
      <c r="IMF518" s="336"/>
      <c r="IMG518" s="336"/>
      <c r="IMH518" s="336"/>
      <c r="IMI518" s="336"/>
      <c r="IMJ518" s="336"/>
      <c r="IMK518" s="336"/>
      <c r="IML518" s="336"/>
      <c r="IMM518" s="336"/>
      <c r="IMN518" s="336"/>
      <c r="IMO518" s="336"/>
      <c r="IMP518" s="336"/>
      <c r="IMQ518" s="336"/>
      <c r="IMR518" s="336"/>
      <c r="IMS518" s="336"/>
      <c r="IMT518" s="336"/>
      <c r="IMU518" s="336"/>
      <c r="IMV518" s="336"/>
      <c r="IMW518" s="336"/>
      <c r="IMX518" s="336"/>
      <c r="IMY518" s="336"/>
      <c r="IMZ518" s="336"/>
      <c r="INA518" s="336"/>
      <c r="INB518" s="336"/>
      <c r="INC518" s="336"/>
      <c r="IND518" s="336"/>
      <c r="INE518" s="336"/>
      <c r="INF518" s="336"/>
      <c r="ING518" s="336"/>
      <c r="INH518" s="336"/>
      <c r="INI518" s="336"/>
      <c r="INJ518" s="336"/>
      <c r="INK518" s="336"/>
      <c r="INL518" s="336"/>
      <c r="INM518" s="336"/>
      <c r="INN518" s="336"/>
      <c r="INO518" s="336"/>
      <c r="INP518" s="336"/>
      <c r="INQ518" s="336"/>
      <c r="INR518" s="336"/>
      <c r="INS518" s="336"/>
      <c r="INT518" s="336"/>
      <c r="INU518" s="336"/>
      <c r="INV518" s="336"/>
      <c r="INW518" s="336"/>
      <c r="INX518" s="336"/>
      <c r="INY518" s="336"/>
      <c r="INZ518" s="336"/>
      <c r="IOA518" s="336"/>
      <c r="IOB518" s="336"/>
      <c r="IOC518" s="336"/>
      <c r="IOD518" s="336"/>
      <c r="IOE518" s="336"/>
      <c r="IOF518" s="336"/>
      <c r="IOG518" s="336"/>
      <c r="IOH518" s="336"/>
      <c r="IOI518" s="336"/>
      <c r="IOJ518" s="336"/>
      <c r="IOK518" s="336"/>
      <c r="IOL518" s="336"/>
      <c r="IOM518" s="336"/>
      <c r="ION518" s="336"/>
      <c r="IOO518" s="336"/>
      <c r="IOP518" s="336"/>
      <c r="IOQ518" s="336"/>
      <c r="IOR518" s="336"/>
      <c r="IOS518" s="336"/>
      <c r="IOT518" s="336"/>
      <c r="IOU518" s="336"/>
      <c r="IOV518" s="336"/>
      <c r="IOW518" s="336"/>
      <c r="IOX518" s="336"/>
      <c r="IOY518" s="336"/>
      <c r="IOZ518" s="336"/>
      <c r="IPA518" s="336"/>
      <c r="IPB518" s="336"/>
      <c r="IPC518" s="336"/>
      <c r="IPD518" s="336"/>
      <c r="IPE518" s="336"/>
      <c r="IPF518" s="336"/>
      <c r="IPG518" s="336"/>
      <c r="IPH518" s="336"/>
      <c r="IPI518" s="336"/>
      <c r="IPJ518" s="336"/>
      <c r="IPK518" s="336"/>
      <c r="IPL518" s="336"/>
      <c r="IPM518" s="336"/>
      <c r="IPN518" s="336"/>
      <c r="IPO518" s="336"/>
      <c r="IPP518" s="336"/>
      <c r="IPQ518" s="336"/>
      <c r="IPR518" s="336"/>
      <c r="IPS518" s="336"/>
      <c r="IPT518" s="336"/>
      <c r="IPU518" s="336"/>
      <c r="IPV518" s="336"/>
      <c r="IPW518" s="336"/>
      <c r="IPX518" s="336"/>
      <c r="IPY518" s="336"/>
      <c r="IPZ518" s="336"/>
      <c r="IQA518" s="336"/>
      <c r="IQB518" s="336"/>
      <c r="IQC518" s="336"/>
      <c r="IQD518" s="336"/>
      <c r="IQE518" s="336"/>
      <c r="IQF518" s="336"/>
      <c r="IQG518" s="336"/>
      <c r="IQH518" s="336"/>
      <c r="IQI518" s="336"/>
      <c r="IQJ518" s="336"/>
      <c r="IQK518" s="336"/>
      <c r="IQL518" s="336"/>
      <c r="IQM518" s="336"/>
      <c r="IQN518" s="336"/>
      <c r="IQO518" s="336"/>
      <c r="IQP518" s="336"/>
      <c r="IQQ518" s="336"/>
      <c r="IQR518" s="336"/>
      <c r="IQS518" s="336"/>
      <c r="IQT518" s="336"/>
      <c r="IQU518" s="336"/>
      <c r="IQV518" s="336"/>
      <c r="IQW518" s="336"/>
      <c r="IQX518" s="336"/>
      <c r="IQY518" s="336"/>
      <c r="IQZ518" s="336"/>
      <c r="IRA518" s="336"/>
      <c r="IRB518" s="336"/>
      <c r="IRC518" s="336"/>
      <c r="IRD518" s="336"/>
      <c r="IRE518" s="336"/>
      <c r="IRF518" s="336"/>
      <c r="IRG518" s="336"/>
      <c r="IRH518" s="336"/>
      <c r="IRI518" s="336"/>
      <c r="IRJ518" s="336"/>
      <c r="IRK518" s="336"/>
      <c r="IRL518" s="336"/>
      <c r="IRM518" s="336"/>
      <c r="IRN518" s="336"/>
      <c r="IRO518" s="336"/>
      <c r="IRP518" s="336"/>
      <c r="IRQ518" s="336"/>
      <c r="IRR518" s="336"/>
      <c r="IRS518" s="336"/>
      <c r="IRT518" s="336"/>
      <c r="IRU518" s="336"/>
      <c r="IRV518" s="336"/>
      <c r="IRW518" s="336"/>
      <c r="IRX518" s="336"/>
      <c r="IRY518" s="336"/>
      <c r="IRZ518" s="336"/>
      <c r="ISA518" s="336"/>
      <c r="ISB518" s="336"/>
      <c r="ISC518" s="336"/>
      <c r="ISD518" s="336"/>
      <c r="ISE518" s="336"/>
      <c r="ISF518" s="336"/>
      <c r="ISG518" s="336"/>
      <c r="ISH518" s="336"/>
      <c r="ISI518" s="336"/>
      <c r="ISJ518" s="336"/>
      <c r="ISK518" s="336"/>
      <c r="ISL518" s="336"/>
      <c r="ISM518" s="336"/>
      <c r="ISN518" s="336"/>
      <c r="ISO518" s="336"/>
      <c r="ISP518" s="336"/>
      <c r="ISQ518" s="336"/>
      <c r="ISR518" s="336"/>
      <c r="ISS518" s="336"/>
      <c r="IST518" s="336"/>
      <c r="ISU518" s="336"/>
      <c r="ISV518" s="336"/>
      <c r="ISW518" s="336"/>
      <c r="ISX518" s="336"/>
      <c r="ISY518" s="336"/>
      <c r="ISZ518" s="336"/>
      <c r="ITA518" s="336"/>
      <c r="ITB518" s="336"/>
      <c r="ITC518" s="336"/>
      <c r="ITD518" s="336"/>
      <c r="ITE518" s="336"/>
      <c r="ITF518" s="336"/>
      <c r="ITG518" s="336"/>
      <c r="ITH518" s="336"/>
      <c r="ITI518" s="336"/>
      <c r="ITJ518" s="336"/>
      <c r="ITK518" s="336"/>
      <c r="ITL518" s="336"/>
      <c r="ITM518" s="336"/>
      <c r="ITN518" s="336"/>
      <c r="ITO518" s="336"/>
      <c r="ITP518" s="336"/>
      <c r="ITQ518" s="336"/>
      <c r="ITR518" s="336"/>
      <c r="ITS518" s="336"/>
      <c r="ITT518" s="336"/>
      <c r="ITU518" s="336"/>
      <c r="ITV518" s="336"/>
      <c r="ITW518" s="336"/>
      <c r="ITX518" s="336"/>
      <c r="ITY518" s="336"/>
      <c r="ITZ518" s="336"/>
      <c r="IUA518" s="336"/>
      <c r="IUB518" s="336"/>
      <c r="IUC518" s="336"/>
      <c r="IUD518" s="336"/>
      <c r="IUE518" s="336"/>
      <c r="IUF518" s="336"/>
      <c r="IUG518" s="336"/>
      <c r="IUH518" s="336"/>
      <c r="IUI518" s="336"/>
      <c r="IUJ518" s="336"/>
      <c r="IUK518" s="336"/>
      <c r="IUL518" s="336"/>
      <c r="IUM518" s="336"/>
      <c r="IUN518" s="336"/>
      <c r="IUO518" s="336"/>
      <c r="IUP518" s="336"/>
      <c r="IUQ518" s="336"/>
      <c r="IUR518" s="336"/>
      <c r="IUS518" s="336"/>
      <c r="IUT518" s="336"/>
      <c r="IUU518" s="336"/>
      <c r="IUV518" s="336"/>
      <c r="IUW518" s="336"/>
      <c r="IUX518" s="336"/>
      <c r="IUY518" s="336"/>
      <c r="IUZ518" s="336"/>
      <c r="IVA518" s="336"/>
      <c r="IVB518" s="336"/>
      <c r="IVC518" s="336"/>
      <c r="IVD518" s="336"/>
      <c r="IVE518" s="336"/>
      <c r="IVF518" s="336"/>
      <c r="IVG518" s="336"/>
      <c r="IVH518" s="336"/>
      <c r="IVI518" s="336"/>
      <c r="IVJ518" s="336"/>
      <c r="IVK518" s="336"/>
      <c r="IVL518" s="336"/>
      <c r="IVM518" s="336"/>
      <c r="IVN518" s="336"/>
      <c r="IVO518" s="336"/>
      <c r="IVP518" s="336"/>
      <c r="IVQ518" s="336"/>
      <c r="IVR518" s="336"/>
      <c r="IVS518" s="336"/>
      <c r="IVT518" s="336"/>
      <c r="IVU518" s="336"/>
      <c r="IVV518" s="336"/>
      <c r="IVW518" s="336"/>
      <c r="IVX518" s="336"/>
      <c r="IVY518" s="336"/>
      <c r="IVZ518" s="336"/>
      <c r="IWA518" s="336"/>
      <c r="IWB518" s="336"/>
      <c r="IWC518" s="336"/>
      <c r="IWD518" s="336"/>
      <c r="IWE518" s="336"/>
      <c r="IWF518" s="336"/>
      <c r="IWG518" s="336"/>
      <c r="IWH518" s="336"/>
      <c r="IWI518" s="336"/>
      <c r="IWJ518" s="336"/>
      <c r="IWK518" s="336"/>
      <c r="IWL518" s="336"/>
      <c r="IWM518" s="336"/>
      <c r="IWN518" s="336"/>
      <c r="IWO518" s="336"/>
      <c r="IWP518" s="336"/>
      <c r="IWQ518" s="336"/>
      <c r="IWR518" s="336"/>
      <c r="IWS518" s="336"/>
      <c r="IWT518" s="336"/>
      <c r="IWU518" s="336"/>
      <c r="IWV518" s="336"/>
      <c r="IWW518" s="336"/>
      <c r="IWX518" s="336"/>
      <c r="IWY518" s="336"/>
      <c r="IWZ518" s="336"/>
      <c r="IXA518" s="336"/>
      <c r="IXB518" s="336"/>
      <c r="IXC518" s="336"/>
      <c r="IXD518" s="336"/>
      <c r="IXE518" s="336"/>
      <c r="IXF518" s="336"/>
      <c r="IXG518" s="336"/>
      <c r="IXH518" s="336"/>
      <c r="IXI518" s="336"/>
      <c r="IXJ518" s="336"/>
      <c r="IXK518" s="336"/>
      <c r="IXL518" s="336"/>
      <c r="IXM518" s="336"/>
      <c r="IXN518" s="336"/>
      <c r="IXO518" s="336"/>
      <c r="IXP518" s="336"/>
      <c r="IXQ518" s="336"/>
      <c r="IXR518" s="336"/>
      <c r="IXS518" s="336"/>
      <c r="IXT518" s="336"/>
      <c r="IXU518" s="336"/>
      <c r="IXV518" s="336"/>
      <c r="IXW518" s="336"/>
      <c r="IXX518" s="336"/>
      <c r="IXY518" s="336"/>
      <c r="IXZ518" s="336"/>
      <c r="IYA518" s="336"/>
      <c r="IYB518" s="336"/>
      <c r="IYC518" s="336"/>
      <c r="IYD518" s="336"/>
      <c r="IYE518" s="336"/>
      <c r="IYF518" s="336"/>
      <c r="IYG518" s="336"/>
      <c r="IYH518" s="336"/>
      <c r="IYI518" s="336"/>
      <c r="IYJ518" s="336"/>
      <c r="IYK518" s="336"/>
      <c r="IYL518" s="336"/>
      <c r="IYM518" s="336"/>
      <c r="IYN518" s="336"/>
      <c r="IYO518" s="336"/>
      <c r="IYP518" s="336"/>
      <c r="IYQ518" s="336"/>
      <c r="IYR518" s="336"/>
      <c r="IYS518" s="336"/>
      <c r="IYT518" s="336"/>
      <c r="IYU518" s="336"/>
      <c r="IYV518" s="336"/>
      <c r="IYW518" s="336"/>
      <c r="IYX518" s="336"/>
      <c r="IYY518" s="336"/>
      <c r="IYZ518" s="336"/>
      <c r="IZA518" s="336"/>
      <c r="IZB518" s="336"/>
      <c r="IZC518" s="336"/>
      <c r="IZD518" s="336"/>
      <c r="IZE518" s="336"/>
      <c r="IZF518" s="336"/>
      <c r="IZG518" s="336"/>
      <c r="IZH518" s="336"/>
      <c r="IZI518" s="336"/>
      <c r="IZJ518" s="336"/>
      <c r="IZK518" s="336"/>
      <c r="IZL518" s="336"/>
      <c r="IZM518" s="336"/>
      <c r="IZN518" s="336"/>
      <c r="IZO518" s="336"/>
      <c r="IZP518" s="336"/>
      <c r="IZQ518" s="336"/>
      <c r="IZR518" s="336"/>
      <c r="IZS518" s="336"/>
      <c r="IZT518" s="336"/>
      <c r="IZU518" s="336"/>
      <c r="IZV518" s="336"/>
      <c r="IZW518" s="336"/>
      <c r="IZX518" s="336"/>
      <c r="IZY518" s="336"/>
      <c r="IZZ518" s="336"/>
      <c r="JAA518" s="336"/>
      <c r="JAB518" s="336"/>
      <c r="JAC518" s="336"/>
      <c r="JAD518" s="336"/>
      <c r="JAE518" s="336"/>
      <c r="JAF518" s="336"/>
      <c r="JAG518" s="336"/>
      <c r="JAH518" s="336"/>
      <c r="JAI518" s="336"/>
      <c r="JAJ518" s="336"/>
      <c r="JAK518" s="336"/>
      <c r="JAL518" s="336"/>
      <c r="JAM518" s="336"/>
      <c r="JAN518" s="336"/>
      <c r="JAO518" s="336"/>
      <c r="JAP518" s="336"/>
      <c r="JAQ518" s="336"/>
      <c r="JAR518" s="336"/>
      <c r="JAS518" s="336"/>
      <c r="JAT518" s="336"/>
      <c r="JAU518" s="336"/>
      <c r="JAV518" s="336"/>
      <c r="JAW518" s="336"/>
      <c r="JAX518" s="336"/>
      <c r="JAY518" s="336"/>
      <c r="JAZ518" s="336"/>
      <c r="JBA518" s="336"/>
      <c r="JBB518" s="336"/>
      <c r="JBC518" s="336"/>
      <c r="JBD518" s="336"/>
      <c r="JBE518" s="336"/>
      <c r="JBF518" s="336"/>
      <c r="JBG518" s="336"/>
      <c r="JBH518" s="336"/>
      <c r="JBI518" s="336"/>
      <c r="JBJ518" s="336"/>
      <c r="JBK518" s="336"/>
      <c r="JBL518" s="336"/>
      <c r="JBM518" s="336"/>
      <c r="JBN518" s="336"/>
      <c r="JBO518" s="336"/>
      <c r="JBP518" s="336"/>
      <c r="JBQ518" s="336"/>
      <c r="JBR518" s="336"/>
      <c r="JBS518" s="336"/>
      <c r="JBT518" s="336"/>
      <c r="JBU518" s="336"/>
      <c r="JBV518" s="336"/>
      <c r="JBW518" s="336"/>
      <c r="JBX518" s="336"/>
      <c r="JBY518" s="336"/>
      <c r="JBZ518" s="336"/>
      <c r="JCA518" s="336"/>
      <c r="JCB518" s="336"/>
      <c r="JCC518" s="336"/>
      <c r="JCD518" s="336"/>
      <c r="JCE518" s="336"/>
      <c r="JCF518" s="336"/>
      <c r="JCG518" s="336"/>
      <c r="JCH518" s="336"/>
      <c r="JCI518" s="336"/>
      <c r="JCJ518" s="336"/>
      <c r="JCK518" s="336"/>
      <c r="JCL518" s="336"/>
      <c r="JCM518" s="336"/>
      <c r="JCN518" s="336"/>
      <c r="JCO518" s="336"/>
      <c r="JCP518" s="336"/>
      <c r="JCQ518" s="336"/>
      <c r="JCR518" s="336"/>
      <c r="JCS518" s="336"/>
      <c r="JCT518" s="336"/>
      <c r="JCU518" s="336"/>
      <c r="JCV518" s="336"/>
      <c r="JCW518" s="336"/>
      <c r="JCX518" s="336"/>
      <c r="JCY518" s="336"/>
      <c r="JCZ518" s="336"/>
      <c r="JDA518" s="336"/>
      <c r="JDB518" s="336"/>
      <c r="JDC518" s="336"/>
      <c r="JDD518" s="336"/>
      <c r="JDE518" s="336"/>
      <c r="JDF518" s="336"/>
      <c r="JDG518" s="336"/>
      <c r="JDH518" s="336"/>
      <c r="JDI518" s="336"/>
      <c r="JDJ518" s="336"/>
      <c r="JDK518" s="336"/>
      <c r="JDL518" s="336"/>
      <c r="JDM518" s="336"/>
      <c r="JDN518" s="336"/>
      <c r="JDO518" s="336"/>
      <c r="JDP518" s="336"/>
      <c r="JDQ518" s="336"/>
      <c r="JDR518" s="336"/>
      <c r="JDS518" s="336"/>
      <c r="JDT518" s="336"/>
      <c r="JDU518" s="336"/>
      <c r="JDV518" s="336"/>
      <c r="JDW518" s="336"/>
      <c r="JDX518" s="336"/>
      <c r="JDY518" s="336"/>
      <c r="JDZ518" s="336"/>
      <c r="JEA518" s="336"/>
      <c r="JEB518" s="336"/>
      <c r="JEC518" s="336"/>
      <c r="JED518" s="336"/>
      <c r="JEE518" s="336"/>
      <c r="JEF518" s="336"/>
      <c r="JEG518" s="336"/>
      <c r="JEH518" s="336"/>
      <c r="JEI518" s="336"/>
      <c r="JEJ518" s="336"/>
      <c r="JEK518" s="336"/>
      <c r="JEL518" s="336"/>
      <c r="JEM518" s="336"/>
      <c r="JEN518" s="336"/>
      <c r="JEO518" s="336"/>
      <c r="JEP518" s="336"/>
      <c r="JEQ518" s="336"/>
      <c r="JER518" s="336"/>
      <c r="JES518" s="336"/>
      <c r="JET518" s="336"/>
      <c r="JEU518" s="336"/>
      <c r="JEV518" s="336"/>
      <c r="JEW518" s="336"/>
      <c r="JEX518" s="336"/>
      <c r="JEY518" s="336"/>
      <c r="JEZ518" s="336"/>
      <c r="JFA518" s="336"/>
      <c r="JFB518" s="336"/>
      <c r="JFC518" s="336"/>
      <c r="JFD518" s="336"/>
      <c r="JFE518" s="336"/>
      <c r="JFF518" s="336"/>
      <c r="JFG518" s="336"/>
      <c r="JFH518" s="336"/>
      <c r="JFI518" s="336"/>
      <c r="JFJ518" s="336"/>
      <c r="JFK518" s="336"/>
      <c r="JFL518" s="336"/>
      <c r="JFM518" s="336"/>
      <c r="JFN518" s="336"/>
      <c r="JFO518" s="336"/>
      <c r="JFP518" s="336"/>
      <c r="JFQ518" s="336"/>
      <c r="JFR518" s="336"/>
      <c r="JFS518" s="336"/>
      <c r="JFT518" s="336"/>
      <c r="JFU518" s="336"/>
      <c r="JFV518" s="336"/>
      <c r="JFW518" s="336"/>
      <c r="JFX518" s="336"/>
      <c r="JFY518" s="336"/>
      <c r="JFZ518" s="336"/>
      <c r="JGA518" s="336"/>
      <c r="JGB518" s="336"/>
      <c r="JGC518" s="336"/>
      <c r="JGD518" s="336"/>
      <c r="JGE518" s="336"/>
      <c r="JGF518" s="336"/>
      <c r="JGG518" s="336"/>
      <c r="JGH518" s="336"/>
      <c r="JGI518" s="336"/>
      <c r="JGJ518" s="336"/>
      <c r="JGK518" s="336"/>
      <c r="JGL518" s="336"/>
      <c r="JGM518" s="336"/>
      <c r="JGN518" s="336"/>
      <c r="JGO518" s="336"/>
      <c r="JGP518" s="336"/>
      <c r="JGQ518" s="336"/>
      <c r="JGR518" s="336"/>
      <c r="JGS518" s="336"/>
      <c r="JGT518" s="336"/>
      <c r="JGU518" s="336"/>
      <c r="JGV518" s="336"/>
      <c r="JGW518" s="336"/>
      <c r="JGX518" s="336"/>
      <c r="JGY518" s="336"/>
      <c r="JGZ518" s="336"/>
      <c r="JHA518" s="336"/>
      <c r="JHB518" s="336"/>
      <c r="JHC518" s="336"/>
      <c r="JHD518" s="336"/>
      <c r="JHE518" s="336"/>
      <c r="JHF518" s="336"/>
      <c r="JHG518" s="336"/>
      <c r="JHH518" s="336"/>
      <c r="JHI518" s="336"/>
      <c r="JHJ518" s="336"/>
      <c r="JHK518" s="336"/>
      <c r="JHL518" s="336"/>
      <c r="JHM518" s="336"/>
      <c r="JHN518" s="336"/>
      <c r="JHO518" s="336"/>
      <c r="JHP518" s="336"/>
      <c r="JHQ518" s="336"/>
      <c r="JHR518" s="336"/>
      <c r="JHS518" s="336"/>
      <c r="JHT518" s="336"/>
      <c r="JHU518" s="336"/>
      <c r="JHV518" s="336"/>
      <c r="JHW518" s="336"/>
      <c r="JHX518" s="336"/>
      <c r="JHY518" s="336"/>
      <c r="JHZ518" s="336"/>
      <c r="JIA518" s="336"/>
      <c r="JIB518" s="336"/>
      <c r="JIC518" s="336"/>
      <c r="JID518" s="336"/>
      <c r="JIE518" s="336"/>
      <c r="JIF518" s="336"/>
      <c r="JIG518" s="336"/>
      <c r="JIH518" s="336"/>
      <c r="JII518" s="336"/>
      <c r="JIJ518" s="336"/>
      <c r="JIK518" s="336"/>
      <c r="JIL518" s="336"/>
      <c r="JIM518" s="336"/>
      <c r="JIN518" s="336"/>
      <c r="JIO518" s="336"/>
      <c r="JIP518" s="336"/>
      <c r="JIQ518" s="336"/>
      <c r="JIR518" s="336"/>
      <c r="JIS518" s="336"/>
      <c r="JIT518" s="336"/>
      <c r="JIU518" s="336"/>
      <c r="JIV518" s="336"/>
      <c r="JIW518" s="336"/>
      <c r="JIX518" s="336"/>
      <c r="JIY518" s="336"/>
      <c r="JIZ518" s="336"/>
      <c r="JJA518" s="336"/>
      <c r="JJB518" s="336"/>
      <c r="JJC518" s="336"/>
      <c r="JJD518" s="336"/>
      <c r="JJE518" s="336"/>
      <c r="JJF518" s="336"/>
      <c r="JJG518" s="336"/>
      <c r="JJH518" s="336"/>
      <c r="JJI518" s="336"/>
      <c r="JJJ518" s="336"/>
      <c r="JJK518" s="336"/>
      <c r="JJL518" s="336"/>
      <c r="JJM518" s="336"/>
      <c r="JJN518" s="336"/>
      <c r="JJO518" s="336"/>
      <c r="JJP518" s="336"/>
      <c r="JJQ518" s="336"/>
      <c r="JJR518" s="336"/>
      <c r="JJS518" s="336"/>
      <c r="JJT518" s="336"/>
      <c r="JJU518" s="336"/>
      <c r="JJV518" s="336"/>
      <c r="JJW518" s="336"/>
      <c r="JJX518" s="336"/>
      <c r="JJY518" s="336"/>
      <c r="JJZ518" s="336"/>
      <c r="JKA518" s="336"/>
      <c r="JKB518" s="336"/>
      <c r="JKC518" s="336"/>
      <c r="JKD518" s="336"/>
      <c r="JKE518" s="336"/>
      <c r="JKF518" s="336"/>
      <c r="JKG518" s="336"/>
      <c r="JKH518" s="336"/>
      <c r="JKI518" s="336"/>
      <c r="JKJ518" s="336"/>
      <c r="JKK518" s="336"/>
      <c r="JKL518" s="336"/>
      <c r="JKM518" s="336"/>
      <c r="JKN518" s="336"/>
      <c r="JKO518" s="336"/>
      <c r="JKP518" s="336"/>
      <c r="JKQ518" s="336"/>
      <c r="JKR518" s="336"/>
      <c r="JKS518" s="336"/>
      <c r="JKT518" s="336"/>
      <c r="JKU518" s="336"/>
      <c r="JKV518" s="336"/>
      <c r="JKW518" s="336"/>
      <c r="JKX518" s="336"/>
      <c r="JKY518" s="336"/>
      <c r="JKZ518" s="336"/>
      <c r="JLA518" s="336"/>
      <c r="JLB518" s="336"/>
      <c r="JLC518" s="336"/>
      <c r="JLD518" s="336"/>
      <c r="JLE518" s="336"/>
      <c r="JLF518" s="336"/>
      <c r="JLG518" s="336"/>
      <c r="JLH518" s="336"/>
      <c r="JLI518" s="336"/>
      <c r="JLJ518" s="336"/>
      <c r="JLK518" s="336"/>
      <c r="JLL518" s="336"/>
      <c r="JLM518" s="336"/>
      <c r="JLN518" s="336"/>
      <c r="JLO518" s="336"/>
      <c r="JLP518" s="336"/>
      <c r="JLQ518" s="336"/>
      <c r="JLR518" s="336"/>
      <c r="JLS518" s="336"/>
      <c r="JLT518" s="336"/>
      <c r="JLU518" s="336"/>
      <c r="JLV518" s="336"/>
      <c r="JLW518" s="336"/>
      <c r="JLX518" s="336"/>
      <c r="JLY518" s="336"/>
      <c r="JLZ518" s="336"/>
      <c r="JMA518" s="336"/>
      <c r="JMB518" s="336"/>
      <c r="JMC518" s="336"/>
      <c r="JMD518" s="336"/>
      <c r="JME518" s="336"/>
      <c r="JMF518" s="336"/>
      <c r="JMG518" s="336"/>
      <c r="JMH518" s="336"/>
      <c r="JMI518" s="336"/>
      <c r="JMJ518" s="336"/>
      <c r="JMK518" s="336"/>
      <c r="JML518" s="336"/>
      <c r="JMM518" s="336"/>
      <c r="JMN518" s="336"/>
      <c r="JMO518" s="336"/>
      <c r="JMP518" s="336"/>
      <c r="JMQ518" s="336"/>
      <c r="JMR518" s="336"/>
      <c r="JMS518" s="336"/>
      <c r="JMT518" s="336"/>
      <c r="JMU518" s="336"/>
      <c r="JMV518" s="336"/>
      <c r="JMW518" s="336"/>
      <c r="JMX518" s="336"/>
      <c r="JMY518" s="336"/>
      <c r="JMZ518" s="336"/>
      <c r="JNA518" s="336"/>
      <c r="JNB518" s="336"/>
      <c r="JNC518" s="336"/>
      <c r="JND518" s="336"/>
      <c r="JNE518" s="336"/>
      <c r="JNF518" s="336"/>
      <c r="JNG518" s="336"/>
      <c r="JNH518" s="336"/>
      <c r="JNI518" s="336"/>
      <c r="JNJ518" s="336"/>
      <c r="JNK518" s="336"/>
      <c r="JNL518" s="336"/>
      <c r="JNM518" s="336"/>
      <c r="JNN518" s="336"/>
      <c r="JNO518" s="336"/>
      <c r="JNP518" s="336"/>
      <c r="JNQ518" s="336"/>
      <c r="JNR518" s="336"/>
      <c r="JNS518" s="336"/>
      <c r="JNT518" s="336"/>
      <c r="JNU518" s="336"/>
      <c r="JNV518" s="336"/>
      <c r="JNW518" s="336"/>
      <c r="JNX518" s="336"/>
      <c r="JNY518" s="336"/>
      <c r="JNZ518" s="336"/>
      <c r="JOA518" s="336"/>
      <c r="JOB518" s="336"/>
      <c r="JOC518" s="336"/>
      <c r="JOD518" s="336"/>
      <c r="JOE518" s="336"/>
      <c r="JOF518" s="336"/>
      <c r="JOG518" s="336"/>
      <c r="JOH518" s="336"/>
      <c r="JOI518" s="336"/>
      <c r="JOJ518" s="336"/>
      <c r="JOK518" s="336"/>
      <c r="JOL518" s="336"/>
      <c r="JOM518" s="336"/>
      <c r="JON518" s="336"/>
      <c r="JOO518" s="336"/>
      <c r="JOP518" s="336"/>
      <c r="JOQ518" s="336"/>
      <c r="JOR518" s="336"/>
      <c r="JOS518" s="336"/>
      <c r="JOT518" s="336"/>
      <c r="JOU518" s="336"/>
      <c r="JOV518" s="336"/>
      <c r="JOW518" s="336"/>
      <c r="JOX518" s="336"/>
      <c r="JOY518" s="336"/>
      <c r="JOZ518" s="336"/>
      <c r="JPA518" s="336"/>
      <c r="JPB518" s="336"/>
      <c r="JPC518" s="336"/>
      <c r="JPD518" s="336"/>
      <c r="JPE518" s="336"/>
      <c r="JPF518" s="336"/>
      <c r="JPG518" s="336"/>
      <c r="JPH518" s="336"/>
      <c r="JPI518" s="336"/>
      <c r="JPJ518" s="336"/>
      <c r="JPK518" s="336"/>
      <c r="JPL518" s="336"/>
      <c r="JPM518" s="336"/>
      <c r="JPN518" s="336"/>
      <c r="JPO518" s="336"/>
      <c r="JPP518" s="336"/>
      <c r="JPQ518" s="336"/>
      <c r="JPR518" s="336"/>
      <c r="JPS518" s="336"/>
      <c r="JPT518" s="336"/>
      <c r="JPU518" s="336"/>
      <c r="JPV518" s="336"/>
      <c r="JPW518" s="336"/>
      <c r="JPX518" s="336"/>
      <c r="JPY518" s="336"/>
      <c r="JPZ518" s="336"/>
      <c r="JQA518" s="336"/>
      <c r="JQB518" s="336"/>
      <c r="JQC518" s="336"/>
      <c r="JQD518" s="336"/>
      <c r="JQE518" s="336"/>
      <c r="JQF518" s="336"/>
      <c r="JQG518" s="336"/>
      <c r="JQH518" s="336"/>
      <c r="JQI518" s="336"/>
      <c r="JQJ518" s="336"/>
      <c r="JQK518" s="336"/>
      <c r="JQL518" s="336"/>
      <c r="JQM518" s="336"/>
      <c r="JQN518" s="336"/>
      <c r="JQO518" s="336"/>
      <c r="JQP518" s="336"/>
      <c r="JQQ518" s="336"/>
      <c r="JQR518" s="336"/>
      <c r="JQS518" s="336"/>
      <c r="JQT518" s="336"/>
      <c r="JQU518" s="336"/>
      <c r="JQV518" s="336"/>
      <c r="JQW518" s="336"/>
      <c r="JQX518" s="336"/>
      <c r="JQY518" s="336"/>
      <c r="JQZ518" s="336"/>
      <c r="JRA518" s="336"/>
      <c r="JRB518" s="336"/>
      <c r="JRC518" s="336"/>
      <c r="JRD518" s="336"/>
      <c r="JRE518" s="336"/>
      <c r="JRF518" s="336"/>
      <c r="JRG518" s="336"/>
      <c r="JRH518" s="336"/>
      <c r="JRI518" s="336"/>
      <c r="JRJ518" s="336"/>
      <c r="JRK518" s="336"/>
      <c r="JRL518" s="336"/>
      <c r="JRM518" s="336"/>
      <c r="JRN518" s="336"/>
      <c r="JRO518" s="336"/>
      <c r="JRP518" s="336"/>
      <c r="JRQ518" s="336"/>
      <c r="JRR518" s="336"/>
      <c r="JRS518" s="336"/>
      <c r="JRT518" s="336"/>
      <c r="JRU518" s="336"/>
      <c r="JRV518" s="336"/>
      <c r="JRW518" s="336"/>
      <c r="JRX518" s="336"/>
      <c r="JRY518" s="336"/>
      <c r="JRZ518" s="336"/>
      <c r="JSA518" s="336"/>
      <c r="JSB518" s="336"/>
      <c r="JSC518" s="336"/>
      <c r="JSD518" s="336"/>
      <c r="JSE518" s="336"/>
      <c r="JSF518" s="336"/>
      <c r="JSG518" s="336"/>
      <c r="JSH518" s="336"/>
      <c r="JSI518" s="336"/>
      <c r="JSJ518" s="336"/>
      <c r="JSK518" s="336"/>
      <c r="JSL518" s="336"/>
      <c r="JSM518" s="336"/>
      <c r="JSN518" s="336"/>
      <c r="JSO518" s="336"/>
      <c r="JSP518" s="336"/>
      <c r="JSQ518" s="336"/>
      <c r="JSR518" s="336"/>
      <c r="JSS518" s="336"/>
      <c r="JST518" s="336"/>
      <c r="JSU518" s="336"/>
      <c r="JSV518" s="336"/>
      <c r="JSW518" s="336"/>
      <c r="JSX518" s="336"/>
      <c r="JSY518" s="336"/>
      <c r="JSZ518" s="336"/>
      <c r="JTA518" s="336"/>
      <c r="JTB518" s="336"/>
      <c r="JTC518" s="336"/>
      <c r="JTD518" s="336"/>
      <c r="JTE518" s="336"/>
      <c r="JTF518" s="336"/>
      <c r="JTG518" s="336"/>
      <c r="JTH518" s="336"/>
      <c r="JTI518" s="336"/>
      <c r="JTJ518" s="336"/>
      <c r="JTK518" s="336"/>
      <c r="JTL518" s="336"/>
      <c r="JTM518" s="336"/>
      <c r="JTN518" s="336"/>
      <c r="JTO518" s="336"/>
      <c r="JTP518" s="336"/>
      <c r="JTQ518" s="336"/>
      <c r="JTR518" s="336"/>
      <c r="JTS518" s="336"/>
      <c r="JTT518" s="336"/>
      <c r="JTU518" s="336"/>
      <c r="JTV518" s="336"/>
      <c r="JTW518" s="336"/>
      <c r="JTX518" s="336"/>
      <c r="JTY518" s="336"/>
      <c r="JTZ518" s="336"/>
      <c r="JUA518" s="336"/>
      <c r="JUB518" s="336"/>
      <c r="JUC518" s="336"/>
      <c r="JUD518" s="336"/>
      <c r="JUE518" s="336"/>
      <c r="JUF518" s="336"/>
      <c r="JUG518" s="336"/>
      <c r="JUH518" s="336"/>
      <c r="JUI518" s="336"/>
      <c r="JUJ518" s="336"/>
      <c r="JUK518" s="336"/>
      <c r="JUL518" s="336"/>
      <c r="JUM518" s="336"/>
      <c r="JUN518" s="336"/>
      <c r="JUO518" s="336"/>
      <c r="JUP518" s="336"/>
      <c r="JUQ518" s="336"/>
      <c r="JUR518" s="336"/>
      <c r="JUS518" s="336"/>
      <c r="JUT518" s="336"/>
      <c r="JUU518" s="336"/>
      <c r="JUV518" s="336"/>
      <c r="JUW518" s="336"/>
      <c r="JUX518" s="336"/>
      <c r="JUY518" s="336"/>
      <c r="JUZ518" s="336"/>
      <c r="JVA518" s="336"/>
      <c r="JVB518" s="336"/>
      <c r="JVC518" s="336"/>
      <c r="JVD518" s="336"/>
      <c r="JVE518" s="336"/>
      <c r="JVF518" s="336"/>
      <c r="JVG518" s="336"/>
      <c r="JVH518" s="336"/>
      <c r="JVI518" s="336"/>
      <c r="JVJ518" s="336"/>
      <c r="JVK518" s="336"/>
      <c r="JVL518" s="336"/>
      <c r="JVM518" s="336"/>
      <c r="JVN518" s="336"/>
      <c r="JVO518" s="336"/>
      <c r="JVP518" s="336"/>
      <c r="JVQ518" s="336"/>
      <c r="JVR518" s="336"/>
      <c r="JVS518" s="336"/>
      <c r="JVT518" s="336"/>
      <c r="JVU518" s="336"/>
      <c r="JVV518" s="336"/>
      <c r="JVW518" s="336"/>
      <c r="JVX518" s="336"/>
      <c r="JVY518" s="336"/>
      <c r="JVZ518" s="336"/>
      <c r="JWA518" s="336"/>
      <c r="JWB518" s="336"/>
      <c r="JWC518" s="336"/>
      <c r="JWD518" s="336"/>
      <c r="JWE518" s="336"/>
      <c r="JWF518" s="336"/>
      <c r="JWG518" s="336"/>
      <c r="JWH518" s="336"/>
      <c r="JWI518" s="336"/>
      <c r="JWJ518" s="336"/>
      <c r="JWK518" s="336"/>
      <c r="JWL518" s="336"/>
      <c r="JWM518" s="336"/>
      <c r="JWN518" s="336"/>
      <c r="JWO518" s="336"/>
      <c r="JWP518" s="336"/>
      <c r="JWQ518" s="336"/>
      <c r="JWR518" s="336"/>
      <c r="JWS518" s="336"/>
      <c r="JWT518" s="336"/>
      <c r="JWU518" s="336"/>
      <c r="JWV518" s="336"/>
      <c r="JWW518" s="336"/>
      <c r="JWX518" s="336"/>
      <c r="JWY518" s="336"/>
      <c r="JWZ518" s="336"/>
      <c r="JXA518" s="336"/>
      <c r="JXB518" s="336"/>
      <c r="JXC518" s="336"/>
      <c r="JXD518" s="336"/>
      <c r="JXE518" s="336"/>
      <c r="JXF518" s="336"/>
      <c r="JXG518" s="336"/>
      <c r="JXH518" s="336"/>
      <c r="JXI518" s="336"/>
      <c r="JXJ518" s="336"/>
      <c r="JXK518" s="336"/>
      <c r="JXL518" s="336"/>
      <c r="JXM518" s="336"/>
      <c r="JXN518" s="336"/>
      <c r="JXO518" s="336"/>
      <c r="JXP518" s="336"/>
      <c r="JXQ518" s="336"/>
      <c r="JXR518" s="336"/>
      <c r="JXS518" s="336"/>
      <c r="JXT518" s="336"/>
      <c r="JXU518" s="336"/>
      <c r="JXV518" s="336"/>
      <c r="JXW518" s="336"/>
      <c r="JXX518" s="336"/>
      <c r="JXY518" s="336"/>
      <c r="JXZ518" s="336"/>
      <c r="JYA518" s="336"/>
      <c r="JYB518" s="336"/>
      <c r="JYC518" s="336"/>
      <c r="JYD518" s="336"/>
      <c r="JYE518" s="336"/>
      <c r="JYF518" s="336"/>
      <c r="JYG518" s="336"/>
      <c r="JYH518" s="336"/>
      <c r="JYI518" s="336"/>
      <c r="JYJ518" s="336"/>
      <c r="JYK518" s="336"/>
      <c r="JYL518" s="336"/>
      <c r="JYM518" s="336"/>
      <c r="JYN518" s="336"/>
      <c r="JYO518" s="336"/>
      <c r="JYP518" s="336"/>
      <c r="JYQ518" s="336"/>
      <c r="JYR518" s="336"/>
      <c r="JYS518" s="336"/>
      <c r="JYT518" s="336"/>
      <c r="JYU518" s="336"/>
      <c r="JYV518" s="336"/>
      <c r="JYW518" s="336"/>
      <c r="JYX518" s="336"/>
      <c r="JYY518" s="336"/>
      <c r="JYZ518" s="336"/>
      <c r="JZA518" s="336"/>
      <c r="JZB518" s="336"/>
      <c r="JZC518" s="336"/>
      <c r="JZD518" s="336"/>
      <c r="JZE518" s="336"/>
      <c r="JZF518" s="336"/>
      <c r="JZG518" s="336"/>
      <c r="JZH518" s="336"/>
      <c r="JZI518" s="336"/>
      <c r="JZJ518" s="336"/>
      <c r="JZK518" s="336"/>
      <c r="JZL518" s="336"/>
      <c r="JZM518" s="336"/>
      <c r="JZN518" s="336"/>
      <c r="JZO518" s="336"/>
      <c r="JZP518" s="336"/>
      <c r="JZQ518" s="336"/>
      <c r="JZR518" s="336"/>
      <c r="JZS518" s="336"/>
      <c r="JZT518" s="336"/>
      <c r="JZU518" s="336"/>
      <c r="JZV518" s="336"/>
      <c r="JZW518" s="336"/>
      <c r="JZX518" s="336"/>
      <c r="JZY518" s="336"/>
      <c r="JZZ518" s="336"/>
      <c r="KAA518" s="336"/>
      <c r="KAB518" s="336"/>
      <c r="KAC518" s="336"/>
      <c r="KAD518" s="336"/>
      <c r="KAE518" s="336"/>
      <c r="KAF518" s="336"/>
      <c r="KAG518" s="336"/>
      <c r="KAH518" s="336"/>
      <c r="KAI518" s="336"/>
      <c r="KAJ518" s="336"/>
      <c r="KAK518" s="336"/>
      <c r="KAL518" s="336"/>
      <c r="KAM518" s="336"/>
      <c r="KAN518" s="336"/>
      <c r="KAO518" s="336"/>
      <c r="KAP518" s="336"/>
      <c r="KAQ518" s="336"/>
      <c r="KAR518" s="336"/>
      <c r="KAS518" s="336"/>
      <c r="KAT518" s="336"/>
      <c r="KAU518" s="336"/>
      <c r="KAV518" s="336"/>
      <c r="KAW518" s="336"/>
      <c r="KAX518" s="336"/>
      <c r="KAY518" s="336"/>
      <c r="KAZ518" s="336"/>
      <c r="KBA518" s="336"/>
      <c r="KBB518" s="336"/>
      <c r="KBC518" s="336"/>
      <c r="KBD518" s="336"/>
      <c r="KBE518" s="336"/>
      <c r="KBF518" s="336"/>
      <c r="KBG518" s="336"/>
      <c r="KBH518" s="336"/>
      <c r="KBI518" s="336"/>
      <c r="KBJ518" s="336"/>
      <c r="KBK518" s="336"/>
      <c r="KBL518" s="336"/>
      <c r="KBM518" s="336"/>
      <c r="KBN518" s="336"/>
      <c r="KBO518" s="336"/>
      <c r="KBP518" s="336"/>
      <c r="KBQ518" s="336"/>
      <c r="KBR518" s="336"/>
      <c r="KBS518" s="336"/>
      <c r="KBT518" s="336"/>
      <c r="KBU518" s="336"/>
      <c r="KBV518" s="336"/>
      <c r="KBW518" s="336"/>
      <c r="KBX518" s="336"/>
      <c r="KBY518" s="336"/>
      <c r="KBZ518" s="336"/>
      <c r="KCA518" s="336"/>
      <c r="KCB518" s="336"/>
      <c r="KCC518" s="336"/>
      <c r="KCD518" s="336"/>
      <c r="KCE518" s="336"/>
      <c r="KCF518" s="336"/>
      <c r="KCG518" s="336"/>
      <c r="KCH518" s="336"/>
      <c r="KCI518" s="336"/>
      <c r="KCJ518" s="336"/>
      <c r="KCK518" s="336"/>
      <c r="KCL518" s="336"/>
      <c r="KCM518" s="336"/>
      <c r="KCN518" s="336"/>
      <c r="KCO518" s="336"/>
      <c r="KCP518" s="336"/>
      <c r="KCQ518" s="336"/>
      <c r="KCR518" s="336"/>
      <c r="KCS518" s="336"/>
      <c r="KCT518" s="336"/>
      <c r="KCU518" s="336"/>
      <c r="KCV518" s="336"/>
      <c r="KCW518" s="336"/>
      <c r="KCX518" s="336"/>
      <c r="KCY518" s="336"/>
      <c r="KCZ518" s="336"/>
      <c r="KDA518" s="336"/>
      <c r="KDB518" s="336"/>
      <c r="KDC518" s="336"/>
      <c r="KDD518" s="336"/>
      <c r="KDE518" s="336"/>
      <c r="KDF518" s="336"/>
      <c r="KDG518" s="336"/>
      <c r="KDH518" s="336"/>
      <c r="KDI518" s="336"/>
      <c r="KDJ518" s="336"/>
      <c r="KDK518" s="336"/>
      <c r="KDL518" s="336"/>
      <c r="KDM518" s="336"/>
      <c r="KDN518" s="336"/>
      <c r="KDO518" s="336"/>
      <c r="KDP518" s="336"/>
      <c r="KDQ518" s="336"/>
      <c r="KDR518" s="336"/>
      <c r="KDS518" s="336"/>
      <c r="KDT518" s="336"/>
      <c r="KDU518" s="336"/>
      <c r="KDV518" s="336"/>
      <c r="KDW518" s="336"/>
      <c r="KDX518" s="336"/>
      <c r="KDY518" s="336"/>
      <c r="KDZ518" s="336"/>
      <c r="KEA518" s="336"/>
      <c r="KEB518" s="336"/>
      <c r="KEC518" s="336"/>
      <c r="KED518" s="336"/>
      <c r="KEE518" s="336"/>
      <c r="KEF518" s="336"/>
      <c r="KEG518" s="336"/>
      <c r="KEH518" s="336"/>
      <c r="KEI518" s="336"/>
      <c r="KEJ518" s="336"/>
      <c r="KEK518" s="336"/>
      <c r="KEL518" s="336"/>
      <c r="KEM518" s="336"/>
      <c r="KEN518" s="336"/>
      <c r="KEO518" s="336"/>
      <c r="KEP518" s="336"/>
      <c r="KEQ518" s="336"/>
      <c r="KER518" s="336"/>
      <c r="KES518" s="336"/>
      <c r="KET518" s="336"/>
      <c r="KEU518" s="336"/>
      <c r="KEV518" s="336"/>
      <c r="KEW518" s="336"/>
      <c r="KEX518" s="336"/>
      <c r="KEY518" s="336"/>
      <c r="KEZ518" s="336"/>
      <c r="KFA518" s="336"/>
      <c r="KFB518" s="336"/>
      <c r="KFC518" s="336"/>
      <c r="KFD518" s="336"/>
      <c r="KFE518" s="336"/>
      <c r="KFF518" s="336"/>
      <c r="KFG518" s="336"/>
      <c r="KFH518" s="336"/>
      <c r="KFI518" s="336"/>
      <c r="KFJ518" s="336"/>
      <c r="KFK518" s="336"/>
      <c r="KFL518" s="336"/>
      <c r="KFM518" s="336"/>
      <c r="KFN518" s="336"/>
      <c r="KFO518" s="336"/>
      <c r="KFP518" s="336"/>
      <c r="KFQ518" s="336"/>
      <c r="KFR518" s="336"/>
      <c r="KFS518" s="336"/>
      <c r="KFT518" s="336"/>
      <c r="KFU518" s="336"/>
      <c r="KFV518" s="336"/>
      <c r="KFW518" s="336"/>
      <c r="KFX518" s="336"/>
      <c r="KFY518" s="336"/>
      <c r="KFZ518" s="336"/>
      <c r="KGA518" s="336"/>
      <c r="KGB518" s="336"/>
      <c r="KGC518" s="336"/>
      <c r="KGD518" s="336"/>
      <c r="KGE518" s="336"/>
      <c r="KGF518" s="336"/>
      <c r="KGG518" s="336"/>
      <c r="KGH518" s="336"/>
      <c r="KGI518" s="336"/>
      <c r="KGJ518" s="336"/>
      <c r="KGK518" s="336"/>
      <c r="KGL518" s="336"/>
      <c r="KGM518" s="336"/>
      <c r="KGN518" s="336"/>
      <c r="KGO518" s="336"/>
      <c r="KGP518" s="336"/>
      <c r="KGQ518" s="336"/>
      <c r="KGR518" s="336"/>
      <c r="KGS518" s="336"/>
      <c r="KGT518" s="336"/>
      <c r="KGU518" s="336"/>
      <c r="KGV518" s="336"/>
      <c r="KGW518" s="336"/>
      <c r="KGX518" s="336"/>
      <c r="KGY518" s="336"/>
      <c r="KGZ518" s="336"/>
      <c r="KHA518" s="336"/>
      <c r="KHB518" s="336"/>
      <c r="KHC518" s="336"/>
      <c r="KHD518" s="336"/>
      <c r="KHE518" s="336"/>
      <c r="KHF518" s="336"/>
      <c r="KHG518" s="336"/>
      <c r="KHH518" s="336"/>
      <c r="KHI518" s="336"/>
      <c r="KHJ518" s="336"/>
      <c r="KHK518" s="336"/>
      <c r="KHL518" s="336"/>
      <c r="KHM518" s="336"/>
      <c r="KHN518" s="336"/>
      <c r="KHO518" s="336"/>
      <c r="KHP518" s="336"/>
      <c r="KHQ518" s="336"/>
      <c r="KHR518" s="336"/>
      <c r="KHS518" s="336"/>
      <c r="KHT518" s="336"/>
      <c r="KHU518" s="336"/>
      <c r="KHV518" s="336"/>
      <c r="KHW518" s="336"/>
      <c r="KHX518" s="336"/>
      <c r="KHY518" s="336"/>
      <c r="KHZ518" s="336"/>
      <c r="KIA518" s="336"/>
      <c r="KIB518" s="336"/>
      <c r="KIC518" s="336"/>
      <c r="KID518" s="336"/>
      <c r="KIE518" s="336"/>
      <c r="KIF518" s="336"/>
      <c r="KIG518" s="336"/>
      <c r="KIH518" s="336"/>
      <c r="KII518" s="336"/>
      <c r="KIJ518" s="336"/>
      <c r="KIK518" s="336"/>
      <c r="KIL518" s="336"/>
      <c r="KIM518" s="336"/>
      <c r="KIN518" s="336"/>
      <c r="KIO518" s="336"/>
      <c r="KIP518" s="336"/>
      <c r="KIQ518" s="336"/>
      <c r="KIR518" s="336"/>
      <c r="KIS518" s="336"/>
      <c r="KIT518" s="336"/>
      <c r="KIU518" s="336"/>
      <c r="KIV518" s="336"/>
      <c r="KIW518" s="336"/>
      <c r="KIX518" s="336"/>
      <c r="KIY518" s="336"/>
      <c r="KIZ518" s="336"/>
      <c r="KJA518" s="336"/>
      <c r="KJB518" s="336"/>
      <c r="KJC518" s="336"/>
      <c r="KJD518" s="336"/>
      <c r="KJE518" s="336"/>
      <c r="KJF518" s="336"/>
      <c r="KJG518" s="336"/>
      <c r="KJH518" s="336"/>
      <c r="KJI518" s="336"/>
      <c r="KJJ518" s="336"/>
      <c r="KJK518" s="336"/>
      <c r="KJL518" s="336"/>
      <c r="KJM518" s="336"/>
      <c r="KJN518" s="336"/>
      <c r="KJO518" s="336"/>
      <c r="KJP518" s="336"/>
      <c r="KJQ518" s="336"/>
      <c r="KJR518" s="336"/>
      <c r="KJS518" s="336"/>
      <c r="KJT518" s="336"/>
      <c r="KJU518" s="336"/>
      <c r="KJV518" s="336"/>
      <c r="KJW518" s="336"/>
      <c r="KJX518" s="336"/>
      <c r="KJY518" s="336"/>
      <c r="KJZ518" s="336"/>
      <c r="KKA518" s="336"/>
      <c r="KKB518" s="336"/>
      <c r="KKC518" s="336"/>
      <c r="KKD518" s="336"/>
      <c r="KKE518" s="336"/>
      <c r="KKF518" s="336"/>
      <c r="KKG518" s="336"/>
      <c r="KKH518" s="336"/>
      <c r="KKI518" s="336"/>
      <c r="KKJ518" s="336"/>
      <c r="KKK518" s="336"/>
      <c r="KKL518" s="336"/>
      <c r="KKM518" s="336"/>
      <c r="KKN518" s="336"/>
      <c r="KKO518" s="336"/>
      <c r="KKP518" s="336"/>
      <c r="KKQ518" s="336"/>
      <c r="KKR518" s="336"/>
      <c r="KKS518" s="336"/>
      <c r="KKT518" s="336"/>
      <c r="KKU518" s="336"/>
      <c r="KKV518" s="336"/>
      <c r="KKW518" s="336"/>
      <c r="KKX518" s="336"/>
      <c r="KKY518" s="336"/>
      <c r="KKZ518" s="336"/>
      <c r="KLA518" s="336"/>
      <c r="KLB518" s="336"/>
      <c r="KLC518" s="336"/>
      <c r="KLD518" s="336"/>
      <c r="KLE518" s="336"/>
      <c r="KLF518" s="336"/>
      <c r="KLG518" s="336"/>
      <c r="KLH518" s="336"/>
      <c r="KLI518" s="336"/>
      <c r="KLJ518" s="336"/>
      <c r="KLK518" s="336"/>
      <c r="KLL518" s="336"/>
      <c r="KLM518" s="336"/>
      <c r="KLN518" s="336"/>
      <c r="KLO518" s="336"/>
      <c r="KLP518" s="336"/>
      <c r="KLQ518" s="336"/>
      <c r="KLR518" s="336"/>
      <c r="KLS518" s="336"/>
      <c r="KLT518" s="336"/>
      <c r="KLU518" s="336"/>
      <c r="KLV518" s="336"/>
      <c r="KLW518" s="336"/>
      <c r="KLX518" s="336"/>
      <c r="KLY518" s="336"/>
      <c r="KLZ518" s="336"/>
      <c r="KMA518" s="336"/>
      <c r="KMB518" s="336"/>
      <c r="KMC518" s="336"/>
      <c r="KMD518" s="336"/>
      <c r="KME518" s="336"/>
      <c r="KMF518" s="336"/>
      <c r="KMG518" s="336"/>
      <c r="KMH518" s="336"/>
      <c r="KMI518" s="336"/>
      <c r="KMJ518" s="336"/>
      <c r="KMK518" s="336"/>
      <c r="KML518" s="336"/>
      <c r="KMM518" s="336"/>
      <c r="KMN518" s="336"/>
      <c r="KMO518" s="336"/>
      <c r="KMP518" s="336"/>
      <c r="KMQ518" s="336"/>
      <c r="KMR518" s="336"/>
      <c r="KMS518" s="336"/>
      <c r="KMT518" s="336"/>
      <c r="KMU518" s="336"/>
      <c r="KMV518" s="336"/>
      <c r="KMW518" s="336"/>
      <c r="KMX518" s="336"/>
      <c r="KMY518" s="336"/>
      <c r="KMZ518" s="336"/>
      <c r="KNA518" s="336"/>
      <c r="KNB518" s="336"/>
      <c r="KNC518" s="336"/>
      <c r="KND518" s="336"/>
      <c r="KNE518" s="336"/>
      <c r="KNF518" s="336"/>
      <c r="KNG518" s="336"/>
      <c r="KNH518" s="336"/>
      <c r="KNI518" s="336"/>
      <c r="KNJ518" s="336"/>
      <c r="KNK518" s="336"/>
      <c r="KNL518" s="336"/>
      <c r="KNM518" s="336"/>
      <c r="KNN518" s="336"/>
      <c r="KNO518" s="336"/>
      <c r="KNP518" s="336"/>
      <c r="KNQ518" s="336"/>
      <c r="KNR518" s="336"/>
      <c r="KNS518" s="336"/>
      <c r="KNT518" s="336"/>
      <c r="KNU518" s="336"/>
      <c r="KNV518" s="336"/>
      <c r="KNW518" s="336"/>
      <c r="KNX518" s="336"/>
      <c r="KNY518" s="336"/>
      <c r="KNZ518" s="336"/>
      <c r="KOA518" s="336"/>
      <c r="KOB518" s="336"/>
      <c r="KOC518" s="336"/>
      <c r="KOD518" s="336"/>
      <c r="KOE518" s="336"/>
      <c r="KOF518" s="336"/>
      <c r="KOG518" s="336"/>
      <c r="KOH518" s="336"/>
      <c r="KOI518" s="336"/>
      <c r="KOJ518" s="336"/>
      <c r="KOK518" s="336"/>
      <c r="KOL518" s="336"/>
      <c r="KOM518" s="336"/>
      <c r="KON518" s="336"/>
      <c r="KOO518" s="336"/>
      <c r="KOP518" s="336"/>
      <c r="KOQ518" s="336"/>
      <c r="KOR518" s="336"/>
      <c r="KOS518" s="336"/>
      <c r="KOT518" s="336"/>
      <c r="KOU518" s="336"/>
      <c r="KOV518" s="336"/>
      <c r="KOW518" s="336"/>
      <c r="KOX518" s="336"/>
      <c r="KOY518" s="336"/>
      <c r="KOZ518" s="336"/>
      <c r="KPA518" s="336"/>
      <c r="KPB518" s="336"/>
      <c r="KPC518" s="336"/>
      <c r="KPD518" s="336"/>
      <c r="KPE518" s="336"/>
      <c r="KPF518" s="336"/>
      <c r="KPG518" s="336"/>
      <c r="KPH518" s="336"/>
      <c r="KPI518" s="336"/>
      <c r="KPJ518" s="336"/>
      <c r="KPK518" s="336"/>
      <c r="KPL518" s="336"/>
      <c r="KPM518" s="336"/>
      <c r="KPN518" s="336"/>
      <c r="KPO518" s="336"/>
      <c r="KPP518" s="336"/>
      <c r="KPQ518" s="336"/>
      <c r="KPR518" s="336"/>
      <c r="KPS518" s="336"/>
      <c r="KPT518" s="336"/>
      <c r="KPU518" s="336"/>
      <c r="KPV518" s="336"/>
      <c r="KPW518" s="336"/>
      <c r="KPX518" s="336"/>
      <c r="KPY518" s="336"/>
      <c r="KPZ518" s="336"/>
      <c r="KQA518" s="336"/>
      <c r="KQB518" s="336"/>
      <c r="KQC518" s="336"/>
      <c r="KQD518" s="336"/>
      <c r="KQE518" s="336"/>
      <c r="KQF518" s="336"/>
      <c r="KQG518" s="336"/>
      <c r="KQH518" s="336"/>
      <c r="KQI518" s="336"/>
      <c r="KQJ518" s="336"/>
      <c r="KQK518" s="336"/>
      <c r="KQL518" s="336"/>
      <c r="KQM518" s="336"/>
      <c r="KQN518" s="336"/>
      <c r="KQO518" s="336"/>
      <c r="KQP518" s="336"/>
      <c r="KQQ518" s="336"/>
      <c r="KQR518" s="336"/>
      <c r="KQS518" s="336"/>
      <c r="KQT518" s="336"/>
      <c r="KQU518" s="336"/>
      <c r="KQV518" s="336"/>
      <c r="KQW518" s="336"/>
      <c r="KQX518" s="336"/>
      <c r="KQY518" s="336"/>
      <c r="KQZ518" s="336"/>
      <c r="KRA518" s="336"/>
      <c r="KRB518" s="336"/>
      <c r="KRC518" s="336"/>
      <c r="KRD518" s="336"/>
      <c r="KRE518" s="336"/>
      <c r="KRF518" s="336"/>
      <c r="KRG518" s="336"/>
      <c r="KRH518" s="336"/>
      <c r="KRI518" s="336"/>
      <c r="KRJ518" s="336"/>
      <c r="KRK518" s="336"/>
      <c r="KRL518" s="336"/>
      <c r="KRM518" s="336"/>
      <c r="KRN518" s="336"/>
      <c r="KRO518" s="336"/>
      <c r="KRP518" s="336"/>
      <c r="KRQ518" s="336"/>
      <c r="KRR518" s="336"/>
      <c r="KRS518" s="336"/>
      <c r="KRT518" s="336"/>
      <c r="KRU518" s="336"/>
      <c r="KRV518" s="336"/>
      <c r="KRW518" s="336"/>
      <c r="KRX518" s="336"/>
      <c r="KRY518" s="336"/>
      <c r="KRZ518" s="336"/>
      <c r="KSA518" s="336"/>
      <c r="KSB518" s="336"/>
      <c r="KSC518" s="336"/>
      <c r="KSD518" s="336"/>
      <c r="KSE518" s="336"/>
      <c r="KSF518" s="336"/>
      <c r="KSG518" s="336"/>
      <c r="KSH518" s="336"/>
      <c r="KSI518" s="336"/>
      <c r="KSJ518" s="336"/>
      <c r="KSK518" s="336"/>
      <c r="KSL518" s="336"/>
      <c r="KSM518" s="336"/>
      <c r="KSN518" s="336"/>
      <c r="KSO518" s="336"/>
      <c r="KSP518" s="336"/>
      <c r="KSQ518" s="336"/>
      <c r="KSR518" s="336"/>
      <c r="KSS518" s="336"/>
      <c r="KST518" s="336"/>
      <c r="KSU518" s="336"/>
      <c r="KSV518" s="336"/>
      <c r="KSW518" s="336"/>
      <c r="KSX518" s="336"/>
      <c r="KSY518" s="336"/>
      <c r="KSZ518" s="336"/>
      <c r="KTA518" s="336"/>
      <c r="KTB518" s="336"/>
      <c r="KTC518" s="336"/>
      <c r="KTD518" s="336"/>
      <c r="KTE518" s="336"/>
      <c r="KTF518" s="336"/>
      <c r="KTG518" s="336"/>
      <c r="KTH518" s="336"/>
      <c r="KTI518" s="336"/>
      <c r="KTJ518" s="336"/>
      <c r="KTK518" s="336"/>
      <c r="KTL518" s="336"/>
      <c r="KTM518" s="336"/>
      <c r="KTN518" s="336"/>
      <c r="KTO518" s="336"/>
      <c r="KTP518" s="336"/>
      <c r="KTQ518" s="336"/>
      <c r="KTR518" s="336"/>
      <c r="KTS518" s="336"/>
      <c r="KTT518" s="336"/>
      <c r="KTU518" s="336"/>
      <c r="KTV518" s="336"/>
      <c r="KTW518" s="336"/>
      <c r="KTX518" s="336"/>
      <c r="KTY518" s="336"/>
      <c r="KTZ518" s="336"/>
      <c r="KUA518" s="336"/>
      <c r="KUB518" s="336"/>
      <c r="KUC518" s="336"/>
      <c r="KUD518" s="336"/>
      <c r="KUE518" s="336"/>
      <c r="KUF518" s="336"/>
      <c r="KUG518" s="336"/>
      <c r="KUH518" s="336"/>
      <c r="KUI518" s="336"/>
      <c r="KUJ518" s="336"/>
      <c r="KUK518" s="336"/>
      <c r="KUL518" s="336"/>
      <c r="KUM518" s="336"/>
      <c r="KUN518" s="336"/>
      <c r="KUO518" s="336"/>
      <c r="KUP518" s="336"/>
      <c r="KUQ518" s="336"/>
      <c r="KUR518" s="336"/>
      <c r="KUS518" s="336"/>
      <c r="KUT518" s="336"/>
      <c r="KUU518" s="336"/>
      <c r="KUV518" s="336"/>
      <c r="KUW518" s="336"/>
      <c r="KUX518" s="336"/>
      <c r="KUY518" s="336"/>
      <c r="KUZ518" s="336"/>
      <c r="KVA518" s="336"/>
      <c r="KVB518" s="336"/>
      <c r="KVC518" s="336"/>
      <c r="KVD518" s="336"/>
      <c r="KVE518" s="336"/>
      <c r="KVF518" s="336"/>
      <c r="KVG518" s="336"/>
      <c r="KVH518" s="336"/>
      <c r="KVI518" s="336"/>
      <c r="KVJ518" s="336"/>
      <c r="KVK518" s="336"/>
      <c r="KVL518" s="336"/>
      <c r="KVM518" s="336"/>
      <c r="KVN518" s="336"/>
      <c r="KVO518" s="336"/>
      <c r="KVP518" s="336"/>
      <c r="KVQ518" s="336"/>
      <c r="KVR518" s="336"/>
      <c r="KVS518" s="336"/>
      <c r="KVT518" s="336"/>
      <c r="KVU518" s="336"/>
      <c r="KVV518" s="336"/>
      <c r="KVW518" s="336"/>
      <c r="KVX518" s="336"/>
      <c r="KVY518" s="336"/>
      <c r="KVZ518" s="336"/>
      <c r="KWA518" s="336"/>
      <c r="KWB518" s="336"/>
      <c r="KWC518" s="336"/>
      <c r="KWD518" s="336"/>
      <c r="KWE518" s="336"/>
      <c r="KWF518" s="336"/>
      <c r="KWG518" s="336"/>
      <c r="KWH518" s="336"/>
      <c r="KWI518" s="336"/>
      <c r="KWJ518" s="336"/>
      <c r="KWK518" s="336"/>
      <c r="KWL518" s="336"/>
      <c r="KWM518" s="336"/>
      <c r="KWN518" s="336"/>
      <c r="KWO518" s="336"/>
      <c r="KWP518" s="336"/>
      <c r="KWQ518" s="336"/>
      <c r="KWR518" s="336"/>
      <c r="KWS518" s="336"/>
      <c r="KWT518" s="336"/>
      <c r="KWU518" s="336"/>
      <c r="KWV518" s="336"/>
      <c r="KWW518" s="336"/>
      <c r="KWX518" s="336"/>
      <c r="KWY518" s="336"/>
      <c r="KWZ518" s="336"/>
      <c r="KXA518" s="336"/>
      <c r="KXB518" s="336"/>
      <c r="KXC518" s="336"/>
      <c r="KXD518" s="336"/>
      <c r="KXE518" s="336"/>
      <c r="KXF518" s="336"/>
      <c r="KXG518" s="336"/>
      <c r="KXH518" s="336"/>
      <c r="KXI518" s="336"/>
      <c r="KXJ518" s="336"/>
      <c r="KXK518" s="336"/>
      <c r="KXL518" s="336"/>
      <c r="KXM518" s="336"/>
      <c r="KXN518" s="336"/>
      <c r="KXO518" s="336"/>
      <c r="KXP518" s="336"/>
      <c r="KXQ518" s="336"/>
      <c r="KXR518" s="336"/>
      <c r="KXS518" s="336"/>
      <c r="KXT518" s="336"/>
      <c r="KXU518" s="336"/>
      <c r="KXV518" s="336"/>
      <c r="KXW518" s="336"/>
      <c r="KXX518" s="336"/>
      <c r="KXY518" s="336"/>
      <c r="KXZ518" s="336"/>
      <c r="KYA518" s="336"/>
      <c r="KYB518" s="336"/>
      <c r="KYC518" s="336"/>
      <c r="KYD518" s="336"/>
      <c r="KYE518" s="336"/>
      <c r="KYF518" s="336"/>
      <c r="KYG518" s="336"/>
      <c r="KYH518" s="336"/>
      <c r="KYI518" s="336"/>
      <c r="KYJ518" s="336"/>
      <c r="KYK518" s="336"/>
      <c r="KYL518" s="336"/>
      <c r="KYM518" s="336"/>
      <c r="KYN518" s="336"/>
      <c r="KYO518" s="336"/>
      <c r="KYP518" s="336"/>
      <c r="KYQ518" s="336"/>
      <c r="KYR518" s="336"/>
      <c r="KYS518" s="336"/>
      <c r="KYT518" s="336"/>
      <c r="KYU518" s="336"/>
      <c r="KYV518" s="336"/>
      <c r="KYW518" s="336"/>
      <c r="KYX518" s="336"/>
      <c r="KYY518" s="336"/>
      <c r="KYZ518" s="336"/>
      <c r="KZA518" s="336"/>
      <c r="KZB518" s="336"/>
      <c r="KZC518" s="336"/>
      <c r="KZD518" s="336"/>
      <c r="KZE518" s="336"/>
      <c r="KZF518" s="336"/>
      <c r="KZG518" s="336"/>
      <c r="KZH518" s="336"/>
      <c r="KZI518" s="336"/>
      <c r="KZJ518" s="336"/>
      <c r="KZK518" s="336"/>
      <c r="KZL518" s="336"/>
      <c r="KZM518" s="336"/>
      <c r="KZN518" s="336"/>
      <c r="KZO518" s="336"/>
      <c r="KZP518" s="336"/>
      <c r="KZQ518" s="336"/>
      <c r="KZR518" s="336"/>
      <c r="KZS518" s="336"/>
      <c r="KZT518" s="336"/>
      <c r="KZU518" s="336"/>
      <c r="KZV518" s="336"/>
      <c r="KZW518" s="336"/>
      <c r="KZX518" s="336"/>
      <c r="KZY518" s="336"/>
      <c r="KZZ518" s="336"/>
      <c r="LAA518" s="336"/>
      <c r="LAB518" s="336"/>
      <c r="LAC518" s="336"/>
      <c r="LAD518" s="336"/>
      <c r="LAE518" s="336"/>
      <c r="LAF518" s="336"/>
      <c r="LAG518" s="336"/>
      <c r="LAH518" s="336"/>
      <c r="LAI518" s="336"/>
      <c r="LAJ518" s="336"/>
      <c r="LAK518" s="336"/>
      <c r="LAL518" s="336"/>
      <c r="LAM518" s="336"/>
      <c r="LAN518" s="336"/>
      <c r="LAO518" s="336"/>
      <c r="LAP518" s="336"/>
      <c r="LAQ518" s="336"/>
      <c r="LAR518" s="336"/>
      <c r="LAS518" s="336"/>
      <c r="LAT518" s="336"/>
      <c r="LAU518" s="336"/>
      <c r="LAV518" s="336"/>
      <c r="LAW518" s="336"/>
      <c r="LAX518" s="336"/>
      <c r="LAY518" s="336"/>
      <c r="LAZ518" s="336"/>
      <c r="LBA518" s="336"/>
      <c r="LBB518" s="336"/>
      <c r="LBC518" s="336"/>
      <c r="LBD518" s="336"/>
      <c r="LBE518" s="336"/>
      <c r="LBF518" s="336"/>
      <c r="LBG518" s="336"/>
      <c r="LBH518" s="336"/>
      <c r="LBI518" s="336"/>
      <c r="LBJ518" s="336"/>
      <c r="LBK518" s="336"/>
      <c r="LBL518" s="336"/>
      <c r="LBM518" s="336"/>
      <c r="LBN518" s="336"/>
      <c r="LBO518" s="336"/>
      <c r="LBP518" s="336"/>
      <c r="LBQ518" s="336"/>
      <c r="LBR518" s="336"/>
      <c r="LBS518" s="336"/>
      <c r="LBT518" s="336"/>
      <c r="LBU518" s="336"/>
      <c r="LBV518" s="336"/>
      <c r="LBW518" s="336"/>
      <c r="LBX518" s="336"/>
      <c r="LBY518" s="336"/>
      <c r="LBZ518" s="336"/>
      <c r="LCA518" s="336"/>
      <c r="LCB518" s="336"/>
      <c r="LCC518" s="336"/>
      <c r="LCD518" s="336"/>
      <c r="LCE518" s="336"/>
      <c r="LCF518" s="336"/>
      <c r="LCG518" s="336"/>
      <c r="LCH518" s="336"/>
      <c r="LCI518" s="336"/>
      <c r="LCJ518" s="336"/>
      <c r="LCK518" s="336"/>
      <c r="LCL518" s="336"/>
      <c r="LCM518" s="336"/>
      <c r="LCN518" s="336"/>
      <c r="LCO518" s="336"/>
      <c r="LCP518" s="336"/>
      <c r="LCQ518" s="336"/>
      <c r="LCR518" s="336"/>
      <c r="LCS518" s="336"/>
      <c r="LCT518" s="336"/>
      <c r="LCU518" s="336"/>
      <c r="LCV518" s="336"/>
      <c r="LCW518" s="336"/>
      <c r="LCX518" s="336"/>
      <c r="LCY518" s="336"/>
      <c r="LCZ518" s="336"/>
      <c r="LDA518" s="336"/>
      <c r="LDB518" s="336"/>
      <c r="LDC518" s="336"/>
      <c r="LDD518" s="336"/>
      <c r="LDE518" s="336"/>
      <c r="LDF518" s="336"/>
      <c r="LDG518" s="336"/>
      <c r="LDH518" s="336"/>
      <c r="LDI518" s="336"/>
      <c r="LDJ518" s="336"/>
      <c r="LDK518" s="336"/>
      <c r="LDL518" s="336"/>
      <c r="LDM518" s="336"/>
      <c r="LDN518" s="336"/>
      <c r="LDO518" s="336"/>
      <c r="LDP518" s="336"/>
      <c r="LDQ518" s="336"/>
      <c r="LDR518" s="336"/>
      <c r="LDS518" s="336"/>
      <c r="LDT518" s="336"/>
      <c r="LDU518" s="336"/>
      <c r="LDV518" s="336"/>
      <c r="LDW518" s="336"/>
      <c r="LDX518" s="336"/>
      <c r="LDY518" s="336"/>
      <c r="LDZ518" s="336"/>
      <c r="LEA518" s="336"/>
      <c r="LEB518" s="336"/>
      <c r="LEC518" s="336"/>
      <c r="LED518" s="336"/>
      <c r="LEE518" s="336"/>
      <c r="LEF518" s="336"/>
      <c r="LEG518" s="336"/>
      <c r="LEH518" s="336"/>
      <c r="LEI518" s="336"/>
      <c r="LEJ518" s="336"/>
      <c r="LEK518" s="336"/>
      <c r="LEL518" s="336"/>
      <c r="LEM518" s="336"/>
      <c r="LEN518" s="336"/>
      <c r="LEO518" s="336"/>
      <c r="LEP518" s="336"/>
      <c r="LEQ518" s="336"/>
      <c r="LER518" s="336"/>
      <c r="LES518" s="336"/>
      <c r="LET518" s="336"/>
      <c r="LEU518" s="336"/>
      <c r="LEV518" s="336"/>
      <c r="LEW518" s="336"/>
      <c r="LEX518" s="336"/>
      <c r="LEY518" s="336"/>
      <c r="LEZ518" s="336"/>
      <c r="LFA518" s="336"/>
      <c r="LFB518" s="336"/>
      <c r="LFC518" s="336"/>
      <c r="LFD518" s="336"/>
      <c r="LFE518" s="336"/>
      <c r="LFF518" s="336"/>
      <c r="LFG518" s="336"/>
      <c r="LFH518" s="336"/>
      <c r="LFI518" s="336"/>
      <c r="LFJ518" s="336"/>
      <c r="LFK518" s="336"/>
      <c r="LFL518" s="336"/>
      <c r="LFM518" s="336"/>
      <c r="LFN518" s="336"/>
      <c r="LFO518" s="336"/>
      <c r="LFP518" s="336"/>
      <c r="LFQ518" s="336"/>
      <c r="LFR518" s="336"/>
      <c r="LFS518" s="336"/>
      <c r="LFT518" s="336"/>
      <c r="LFU518" s="336"/>
      <c r="LFV518" s="336"/>
      <c r="LFW518" s="336"/>
      <c r="LFX518" s="336"/>
      <c r="LFY518" s="336"/>
      <c r="LFZ518" s="336"/>
      <c r="LGA518" s="336"/>
      <c r="LGB518" s="336"/>
      <c r="LGC518" s="336"/>
      <c r="LGD518" s="336"/>
      <c r="LGE518" s="336"/>
      <c r="LGF518" s="336"/>
      <c r="LGG518" s="336"/>
      <c r="LGH518" s="336"/>
      <c r="LGI518" s="336"/>
      <c r="LGJ518" s="336"/>
      <c r="LGK518" s="336"/>
      <c r="LGL518" s="336"/>
      <c r="LGM518" s="336"/>
      <c r="LGN518" s="336"/>
      <c r="LGO518" s="336"/>
      <c r="LGP518" s="336"/>
      <c r="LGQ518" s="336"/>
      <c r="LGR518" s="336"/>
      <c r="LGS518" s="336"/>
      <c r="LGT518" s="336"/>
      <c r="LGU518" s="336"/>
      <c r="LGV518" s="336"/>
      <c r="LGW518" s="336"/>
      <c r="LGX518" s="336"/>
      <c r="LGY518" s="336"/>
      <c r="LGZ518" s="336"/>
      <c r="LHA518" s="336"/>
      <c r="LHB518" s="336"/>
      <c r="LHC518" s="336"/>
      <c r="LHD518" s="336"/>
      <c r="LHE518" s="336"/>
      <c r="LHF518" s="336"/>
      <c r="LHG518" s="336"/>
      <c r="LHH518" s="336"/>
      <c r="LHI518" s="336"/>
      <c r="LHJ518" s="336"/>
      <c r="LHK518" s="336"/>
      <c r="LHL518" s="336"/>
      <c r="LHM518" s="336"/>
      <c r="LHN518" s="336"/>
      <c r="LHO518" s="336"/>
      <c r="LHP518" s="336"/>
      <c r="LHQ518" s="336"/>
      <c r="LHR518" s="336"/>
      <c r="LHS518" s="336"/>
      <c r="LHT518" s="336"/>
      <c r="LHU518" s="336"/>
      <c r="LHV518" s="336"/>
      <c r="LHW518" s="336"/>
      <c r="LHX518" s="336"/>
      <c r="LHY518" s="336"/>
      <c r="LHZ518" s="336"/>
      <c r="LIA518" s="336"/>
      <c r="LIB518" s="336"/>
      <c r="LIC518" s="336"/>
      <c r="LID518" s="336"/>
      <c r="LIE518" s="336"/>
      <c r="LIF518" s="336"/>
      <c r="LIG518" s="336"/>
      <c r="LIH518" s="336"/>
      <c r="LII518" s="336"/>
      <c r="LIJ518" s="336"/>
      <c r="LIK518" s="336"/>
      <c r="LIL518" s="336"/>
      <c r="LIM518" s="336"/>
      <c r="LIN518" s="336"/>
      <c r="LIO518" s="336"/>
      <c r="LIP518" s="336"/>
      <c r="LIQ518" s="336"/>
      <c r="LIR518" s="336"/>
      <c r="LIS518" s="336"/>
      <c r="LIT518" s="336"/>
      <c r="LIU518" s="336"/>
      <c r="LIV518" s="336"/>
      <c r="LIW518" s="336"/>
      <c r="LIX518" s="336"/>
      <c r="LIY518" s="336"/>
      <c r="LIZ518" s="336"/>
      <c r="LJA518" s="336"/>
      <c r="LJB518" s="336"/>
      <c r="LJC518" s="336"/>
      <c r="LJD518" s="336"/>
      <c r="LJE518" s="336"/>
      <c r="LJF518" s="336"/>
      <c r="LJG518" s="336"/>
      <c r="LJH518" s="336"/>
      <c r="LJI518" s="336"/>
      <c r="LJJ518" s="336"/>
      <c r="LJK518" s="336"/>
      <c r="LJL518" s="336"/>
      <c r="LJM518" s="336"/>
      <c r="LJN518" s="336"/>
      <c r="LJO518" s="336"/>
      <c r="LJP518" s="336"/>
      <c r="LJQ518" s="336"/>
      <c r="LJR518" s="336"/>
      <c r="LJS518" s="336"/>
      <c r="LJT518" s="336"/>
      <c r="LJU518" s="336"/>
      <c r="LJV518" s="336"/>
      <c r="LJW518" s="336"/>
      <c r="LJX518" s="336"/>
      <c r="LJY518" s="336"/>
      <c r="LJZ518" s="336"/>
      <c r="LKA518" s="336"/>
      <c r="LKB518" s="336"/>
      <c r="LKC518" s="336"/>
      <c r="LKD518" s="336"/>
      <c r="LKE518" s="336"/>
      <c r="LKF518" s="336"/>
      <c r="LKG518" s="336"/>
      <c r="LKH518" s="336"/>
      <c r="LKI518" s="336"/>
      <c r="LKJ518" s="336"/>
      <c r="LKK518" s="336"/>
      <c r="LKL518" s="336"/>
      <c r="LKM518" s="336"/>
      <c r="LKN518" s="336"/>
      <c r="LKO518" s="336"/>
      <c r="LKP518" s="336"/>
      <c r="LKQ518" s="336"/>
      <c r="LKR518" s="336"/>
      <c r="LKS518" s="336"/>
      <c r="LKT518" s="336"/>
      <c r="LKU518" s="336"/>
      <c r="LKV518" s="336"/>
      <c r="LKW518" s="336"/>
      <c r="LKX518" s="336"/>
      <c r="LKY518" s="336"/>
      <c r="LKZ518" s="336"/>
      <c r="LLA518" s="336"/>
      <c r="LLB518" s="336"/>
      <c r="LLC518" s="336"/>
      <c r="LLD518" s="336"/>
      <c r="LLE518" s="336"/>
      <c r="LLF518" s="336"/>
      <c r="LLG518" s="336"/>
      <c r="LLH518" s="336"/>
      <c r="LLI518" s="336"/>
      <c r="LLJ518" s="336"/>
      <c r="LLK518" s="336"/>
      <c r="LLL518" s="336"/>
      <c r="LLM518" s="336"/>
      <c r="LLN518" s="336"/>
      <c r="LLO518" s="336"/>
      <c r="LLP518" s="336"/>
      <c r="LLQ518" s="336"/>
      <c r="LLR518" s="336"/>
      <c r="LLS518" s="336"/>
      <c r="LLT518" s="336"/>
      <c r="LLU518" s="336"/>
      <c r="LLV518" s="336"/>
      <c r="LLW518" s="336"/>
      <c r="LLX518" s="336"/>
      <c r="LLY518" s="336"/>
      <c r="LLZ518" s="336"/>
      <c r="LMA518" s="336"/>
      <c r="LMB518" s="336"/>
      <c r="LMC518" s="336"/>
      <c r="LMD518" s="336"/>
      <c r="LME518" s="336"/>
      <c r="LMF518" s="336"/>
      <c r="LMG518" s="336"/>
      <c r="LMH518" s="336"/>
      <c r="LMI518" s="336"/>
      <c r="LMJ518" s="336"/>
      <c r="LMK518" s="336"/>
      <c r="LML518" s="336"/>
      <c r="LMM518" s="336"/>
      <c r="LMN518" s="336"/>
      <c r="LMO518" s="336"/>
      <c r="LMP518" s="336"/>
      <c r="LMQ518" s="336"/>
      <c r="LMR518" s="336"/>
      <c r="LMS518" s="336"/>
      <c r="LMT518" s="336"/>
      <c r="LMU518" s="336"/>
      <c r="LMV518" s="336"/>
      <c r="LMW518" s="336"/>
      <c r="LMX518" s="336"/>
      <c r="LMY518" s="336"/>
      <c r="LMZ518" s="336"/>
      <c r="LNA518" s="336"/>
      <c r="LNB518" s="336"/>
      <c r="LNC518" s="336"/>
      <c r="LND518" s="336"/>
      <c r="LNE518" s="336"/>
      <c r="LNF518" s="336"/>
      <c r="LNG518" s="336"/>
      <c r="LNH518" s="336"/>
      <c r="LNI518" s="336"/>
      <c r="LNJ518" s="336"/>
      <c r="LNK518" s="336"/>
      <c r="LNL518" s="336"/>
      <c r="LNM518" s="336"/>
      <c r="LNN518" s="336"/>
      <c r="LNO518" s="336"/>
      <c r="LNP518" s="336"/>
      <c r="LNQ518" s="336"/>
      <c r="LNR518" s="336"/>
      <c r="LNS518" s="336"/>
      <c r="LNT518" s="336"/>
      <c r="LNU518" s="336"/>
      <c r="LNV518" s="336"/>
      <c r="LNW518" s="336"/>
      <c r="LNX518" s="336"/>
      <c r="LNY518" s="336"/>
      <c r="LNZ518" s="336"/>
      <c r="LOA518" s="336"/>
      <c r="LOB518" s="336"/>
      <c r="LOC518" s="336"/>
      <c r="LOD518" s="336"/>
      <c r="LOE518" s="336"/>
      <c r="LOF518" s="336"/>
      <c r="LOG518" s="336"/>
      <c r="LOH518" s="336"/>
      <c r="LOI518" s="336"/>
      <c r="LOJ518" s="336"/>
      <c r="LOK518" s="336"/>
      <c r="LOL518" s="336"/>
      <c r="LOM518" s="336"/>
      <c r="LON518" s="336"/>
      <c r="LOO518" s="336"/>
      <c r="LOP518" s="336"/>
      <c r="LOQ518" s="336"/>
      <c r="LOR518" s="336"/>
      <c r="LOS518" s="336"/>
      <c r="LOT518" s="336"/>
      <c r="LOU518" s="336"/>
      <c r="LOV518" s="336"/>
      <c r="LOW518" s="336"/>
      <c r="LOX518" s="336"/>
      <c r="LOY518" s="336"/>
      <c r="LOZ518" s="336"/>
      <c r="LPA518" s="336"/>
      <c r="LPB518" s="336"/>
      <c r="LPC518" s="336"/>
      <c r="LPD518" s="336"/>
      <c r="LPE518" s="336"/>
      <c r="LPF518" s="336"/>
      <c r="LPG518" s="336"/>
      <c r="LPH518" s="336"/>
      <c r="LPI518" s="336"/>
      <c r="LPJ518" s="336"/>
      <c r="LPK518" s="336"/>
      <c r="LPL518" s="336"/>
      <c r="LPM518" s="336"/>
      <c r="LPN518" s="336"/>
      <c r="LPO518" s="336"/>
      <c r="LPP518" s="336"/>
      <c r="LPQ518" s="336"/>
      <c r="LPR518" s="336"/>
      <c r="LPS518" s="336"/>
      <c r="LPT518" s="336"/>
      <c r="LPU518" s="336"/>
      <c r="LPV518" s="336"/>
      <c r="LPW518" s="336"/>
      <c r="LPX518" s="336"/>
      <c r="LPY518" s="336"/>
      <c r="LPZ518" s="336"/>
      <c r="LQA518" s="336"/>
      <c r="LQB518" s="336"/>
      <c r="LQC518" s="336"/>
      <c r="LQD518" s="336"/>
      <c r="LQE518" s="336"/>
      <c r="LQF518" s="336"/>
      <c r="LQG518" s="336"/>
      <c r="LQH518" s="336"/>
      <c r="LQI518" s="336"/>
      <c r="LQJ518" s="336"/>
      <c r="LQK518" s="336"/>
      <c r="LQL518" s="336"/>
      <c r="LQM518" s="336"/>
      <c r="LQN518" s="336"/>
      <c r="LQO518" s="336"/>
      <c r="LQP518" s="336"/>
      <c r="LQQ518" s="336"/>
      <c r="LQR518" s="336"/>
      <c r="LQS518" s="336"/>
      <c r="LQT518" s="336"/>
      <c r="LQU518" s="336"/>
      <c r="LQV518" s="336"/>
      <c r="LQW518" s="336"/>
      <c r="LQX518" s="336"/>
      <c r="LQY518" s="336"/>
      <c r="LQZ518" s="336"/>
      <c r="LRA518" s="336"/>
      <c r="LRB518" s="336"/>
      <c r="LRC518" s="336"/>
      <c r="LRD518" s="336"/>
      <c r="LRE518" s="336"/>
      <c r="LRF518" s="336"/>
      <c r="LRG518" s="336"/>
      <c r="LRH518" s="336"/>
      <c r="LRI518" s="336"/>
      <c r="LRJ518" s="336"/>
      <c r="LRK518" s="336"/>
      <c r="LRL518" s="336"/>
      <c r="LRM518" s="336"/>
      <c r="LRN518" s="336"/>
      <c r="LRO518" s="336"/>
      <c r="LRP518" s="336"/>
      <c r="LRQ518" s="336"/>
      <c r="LRR518" s="336"/>
      <c r="LRS518" s="336"/>
      <c r="LRT518" s="336"/>
      <c r="LRU518" s="336"/>
      <c r="LRV518" s="336"/>
      <c r="LRW518" s="336"/>
      <c r="LRX518" s="336"/>
      <c r="LRY518" s="336"/>
      <c r="LRZ518" s="336"/>
      <c r="LSA518" s="336"/>
      <c r="LSB518" s="336"/>
      <c r="LSC518" s="336"/>
      <c r="LSD518" s="336"/>
      <c r="LSE518" s="336"/>
      <c r="LSF518" s="336"/>
      <c r="LSG518" s="336"/>
      <c r="LSH518" s="336"/>
      <c r="LSI518" s="336"/>
      <c r="LSJ518" s="336"/>
      <c r="LSK518" s="336"/>
      <c r="LSL518" s="336"/>
      <c r="LSM518" s="336"/>
      <c r="LSN518" s="336"/>
      <c r="LSO518" s="336"/>
      <c r="LSP518" s="336"/>
      <c r="LSQ518" s="336"/>
      <c r="LSR518" s="336"/>
      <c r="LSS518" s="336"/>
      <c r="LST518" s="336"/>
      <c r="LSU518" s="336"/>
      <c r="LSV518" s="336"/>
      <c r="LSW518" s="336"/>
      <c r="LSX518" s="336"/>
      <c r="LSY518" s="336"/>
      <c r="LSZ518" s="336"/>
      <c r="LTA518" s="336"/>
      <c r="LTB518" s="336"/>
      <c r="LTC518" s="336"/>
      <c r="LTD518" s="336"/>
      <c r="LTE518" s="336"/>
      <c r="LTF518" s="336"/>
      <c r="LTG518" s="336"/>
      <c r="LTH518" s="336"/>
      <c r="LTI518" s="336"/>
      <c r="LTJ518" s="336"/>
      <c r="LTK518" s="336"/>
      <c r="LTL518" s="336"/>
      <c r="LTM518" s="336"/>
      <c r="LTN518" s="336"/>
      <c r="LTO518" s="336"/>
      <c r="LTP518" s="336"/>
      <c r="LTQ518" s="336"/>
      <c r="LTR518" s="336"/>
      <c r="LTS518" s="336"/>
      <c r="LTT518" s="336"/>
      <c r="LTU518" s="336"/>
      <c r="LTV518" s="336"/>
      <c r="LTW518" s="336"/>
      <c r="LTX518" s="336"/>
      <c r="LTY518" s="336"/>
      <c r="LTZ518" s="336"/>
      <c r="LUA518" s="336"/>
      <c r="LUB518" s="336"/>
      <c r="LUC518" s="336"/>
      <c r="LUD518" s="336"/>
      <c r="LUE518" s="336"/>
      <c r="LUF518" s="336"/>
      <c r="LUG518" s="336"/>
      <c r="LUH518" s="336"/>
      <c r="LUI518" s="336"/>
      <c r="LUJ518" s="336"/>
      <c r="LUK518" s="336"/>
      <c r="LUL518" s="336"/>
      <c r="LUM518" s="336"/>
      <c r="LUN518" s="336"/>
      <c r="LUO518" s="336"/>
      <c r="LUP518" s="336"/>
      <c r="LUQ518" s="336"/>
      <c r="LUR518" s="336"/>
      <c r="LUS518" s="336"/>
      <c r="LUT518" s="336"/>
      <c r="LUU518" s="336"/>
      <c r="LUV518" s="336"/>
      <c r="LUW518" s="336"/>
      <c r="LUX518" s="336"/>
      <c r="LUY518" s="336"/>
      <c r="LUZ518" s="336"/>
      <c r="LVA518" s="336"/>
      <c r="LVB518" s="336"/>
      <c r="LVC518" s="336"/>
      <c r="LVD518" s="336"/>
      <c r="LVE518" s="336"/>
      <c r="LVF518" s="336"/>
      <c r="LVG518" s="336"/>
      <c r="LVH518" s="336"/>
      <c r="LVI518" s="336"/>
      <c r="LVJ518" s="336"/>
      <c r="LVK518" s="336"/>
      <c r="LVL518" s="336"/>
      <c r="LVM518" s="336"/>
      <c r="LVN518" s="336"/>
      <c r="LVO518" s="336"/>
      <c r="LVP518" s="336"/>
      <c r="LVQ518" s="336"/>
      <c r="LVR518" s="336"/>
      <c r="LVS518" s="336"/>
      <c r="LVT518" s="336"/>
      <c r="LVU518" s="336"/>
      <c r="LVV518" s="336"/>
      <c r="LVW518" s="336"/>
      <c r="LVX518" s="336"/>
      <c r="LVY518" s="336"/>
      <c r="LVZ518" s="336"/>
      <c r="LWA518" s="336"/>
      <c r="LWB518" s="336"/>
      <c r="LWC518" s="336"/>
      <c r="LWD518" s="336"/>
      <c r="LWE518" s="336"/>
      <c r="LWF518" s="336"/>
      <c r="LWG518" s="336"/>
      <c r="LWH518" s="336"/>
      <c r="LWI518" s="336"/>
      <c r="LWJ518" s="336"/>
      <c r="LWK518" s="336"/>
      <c r="LWL518" s="336"/>
      <c r="LWM518" s="336"/>
      <c r="LWN518" s="336"/>
      <c r="LWO518" s="336"/>
      <c r="LWP518" s="336"/>
      <c r="LWQ518" s="336"/>
      <c r="LWR518" s="336"/>
      <c r="LWS518" s="336"/>
      <c r="LWT518" s="336"/>
      <c r="LWU518" s="336"/>
      <c r="LWV518" s="336"/>
      <c r="LWW518" s="336"/>
      <c r="LWX518" s="336"/>
      <c r="LWY518" s="336"/>
      <c r="LWZ518" s="336"/>
      <c r="LXA518" s="336"/>
      <c r="LXB518" s="336"/>
      <c r="LXC518" s="336"/>
      <c r="LXD518" s="336"/>
      <c r="LXE518" s="336"/>
      <c r="LXF518" s="336"/>
      <c r="LXG518" s="336"/>
      <c r="LXH518" s="336"/>
      <c r="LXI518" s="336"/>
      <c r="LXJ518" s="336"/>
      <c r="LXK518" s="336"/>
      <c r="LXL518" s="336"/>
      <c r="LXM518" s="336"/>
      <c r="LXN518" s="336"/>
      <c r="LXO518" s="336"/>
      <c r="LXP518" s="336"/>
      <c r="LXQ518" s="336"/>
      <c r="LXR518" s="336"/>
      <c r="LXS518" s="336"/>
      <c r="LXT518" s="336"/>
      <c r="LXU518" s="336"/>
      <c r="LXV518" s="336"/>
      <c r="LXW518" s="336"/>
      <c r="LXX518" s="336"/>
      <c r="LXY518" s="336"/>
      <c r="LXZ518" s="336"/>
      <c r="LYA518" s="336"/>
      <c r="LYB518" s="336"/>
      <c r="LYC518" s="336"/>
      <c r="LYD518" s="336"/>
      <c r="LYE518" s="336"/>
      <c r="LYF518" s="336"/>
      <c r="LYG518" s="336"/>
      <c r="LYH518" s="336"/>
      <c r="LYI518" s="336"/>
      <c r="LYJ518" s="336"/>
      <c r="LYK518" s="336"/>
      <c r="LYL518" s="336"/>
      <c r="LYM518" s="336"/>
      <c r="LYN518" s="336"/>
      <c r="LYO518" s="336"/>
      <c r="LYP518" s="336"/>
      <c r="LYQ518" s="336"/>
      <c r="LYR518" s="336"/>
      <c r="LYS518" s="336"/>
      <c r="LYT518" s="336"/>
      <c r="LYU518" s="336"/>
      <c r="LYV518" s="336"/>
      <c r="LYW518" s="336"/>
      <c r="LYX518" s="336"/>
      <c r="LYY518" s="336"/>
      <c r="LYZ518" s="336"/>
      <c r="LZA518" s="336"/>
      <c r="LZB518" s="336"/>
      <c r="LZC518" s="336"/>
      <c r="LZD518" s="336"/>
      <c r="LZE518" s="336"/>
      <c r="LZF518" s="336"/>
      <c r="LZG518" s="336"/>
      <c r="LZH518" s="336"/>
      <c r="LZI518" s="336"/>
      <c r="LZJ518" s="336"/>
      <c r="LZK518" s="336"/>
      <c r="LZL518" s="336"/>
      <c r="LZM518" s="336"/>
      <c r="LZN518" s="336"/>
      <c r="LZO518" s="336"/>
      <c r="LZP518" s="336"/>
      <c r="LZQ518" s="336"/>
      <c r="LZR518" s="336"/>
      <c r="LZS518" s="336"/>
      <c r="LZT518" s="336"/>
      <c r="LZU518" s="336"/>
      <c r="LZV518" s="336"/>
      <c r="LZW518" s="336"/>
      <c r="LZX518" s="336"/>
      <c r="LZY518" s="336"/>
      <c r="LZZ518" s="336"/>
      <c r="MAA518" s="336"/>
      <c r="MAB518" s="336"/>
      <c r="MAC518" s="336"/>
      <c r="MAD518" s="336"/>
      <c r="MAE518" s="336"/>
      <c r="MAF518" s="336"/>
      <c r="MAG518" s="336"/>
      <c r="MAH518" s="336"/>
      <c r="MAI518" s="336"/>
      <c r="MAJ518" s="336"/>
      <c r="MAK518" s="336"/>
      <c r="MAL518" s="336"/>
      <c r="MAM518" s="336"/>
      <c r="MAN518" s="336"/>
      <c r="MAO518" s="336"/>
      <c r="MAP518" s="336"/>
      <c r="MAQ518" s="336"/>
      <c r="MAR518" s="336"/>
      <c r="MAS518" s="336"/>
      <c r="MAT518" s="336"/>
      <c r="MAU518" s="336"/>
      <c r="MAV518" s="336"/>
      <c r="MAW518" s="336"/>
      <c r="MAX518" s="336"/>
      <c r="MAY518" s="336"/>
      <c r="MAZ518" s="336"/>
      <c r="MBA518" s="336"/>
      <c r="MBB518" s="336"/>
      <c r="MBC518" s="336"/>
      <c r="MBD518" s="336"/>
      <c r="MBE518" s="336"/>
      <c r="MBF518" s="336"/>
      <c r="MBG518" s="336"/>
      <c r="MBH518" s="336"/>
      <c r="MBI518" s="336"/>
      <c r="MBJ518" s="336"/>
      <c r="MBK518" s="336"/>
      <c r="MBL518" s="336"/>
      <c r="MBM518" s="336"/>
      <c r="MBN518" s="336"/>
      <c r="MBO518" s="336"/>
      <c r="MBP518" s="336"/>
      <c r="MBQ518" s="336"/>
      <c r="MBR518" s="336"/>
      <c r="MBS518" s="336"/>
      <c r="MBT518" s="336"/>
      <c r="MBU518" s="336"/>
      <c r="MBV518" s="336"/>
      <c r="MBW518" s="336"/>
      <c r="MBX518" s="336"/>
      <c r="MBY518" s="336"/>
      <c r="MBZ518" s="336"/>
      <c r="MCA518" s="336"/>
      <c r="MCB518" s="336"/>
      <c r="MCC518" s="336"/>
      <c r="MCD518" s="336"/>
      <c r="MCE518" s="336"/>
      <c r="MCF518" s="336"/>
      <c r="MCG518" s="336"/>
      <c r="MCH518" s="336"/>
      <c r="MCI518" s="336"/>
      <c r="MCJ518" s="336"/>
      <c r="MCK518" s="336"/>
      <c r="MCL518" s="336"/>
      <c r="MCM518" s="336"/>
      <c r="MCN518" s="336"/>
      <c r="MCO518" s="336"/>
      <c r="MCP518" s="336"/>
      <c r="MCQ518" s="336"/>
      <c r="MCR518" s="336"/>
      <c r="MCS518" s="336"/>
      <c r="MCT518" s="336"/>
      <c r="MCU518" s="336"/>
      <c r="MCV518" s="336"/>
      <c r="MCW518" s="336"/>
      <c r="MCX518" s="336"/>
      <c r="MCY518" s="336"/>
      <c r="MCZ518" s="336"/>
      <c r="MDA518" s="336"/>
      <c r="MDB518" s="336"/>
      <c r="MDC518" s="336"/>
      <c r="MDD518" s="336"/>
      <c r="MDE518" s="336"/>
      <c r="MDF518" s="336"/>
      <c r="MDG518" s="336"/>
      <c r="MDH518" s="336"/>
      <c r="MDI518" s="336"/>
      <c r="MDJ518" s="336"/>
      <c r="MDK518" s="336"/>
      <c r="MDL518" s="336"/>
      <c r="MDM518" s="336"/>
      <c r="MDN518" s="336"/>
      <c r="MDO518" s="336"/>
      <c r="MDP518" s="336"/>
      <c r="MDQ518" s="336"/>
      <c r="MDR518" s="336"/>
      <c r="MDS518" s="336"/>
      <c r="MDT518" s="336"/>
      <c r="MDU518" s="336"/>
      <c r="MDV518" s="336"/>
      <c r="MDW518" s="336"/>
      <c r="MDX518" s="336"/>
      <c r="MDY518" s="336"/>
      <c r="MDZ518" s="336"/>
      <c r="MEA518" s="336"/>
      <c r="MEB518" s="336"/>
      <c r="MEC518" s="336"/>
      <c r="MED518" s="336"/>
      <c r="MEE518" s="336"/>
      <c r="MEF518" s="336"/>
      <c r="MEG518" s="336"/>
      <c r="MEH518" s="336"/>
      <c r="MEI518" s="336"/>
      <c r="MEJ518" s="336"/>
      <c r="MEK518" s="336"/>
      <c r="MEL518" s="336"/>
      <c r="MEM518" s="336"/>
      <c r="MEN518" s="336"/>
      <c r="MEO518" s="336"/>
      <c r="MEP518" s="336"/>
      <c r="MEQ518" s="336"/>
      <c r="MER518" s="336"/>
      <c r="MES518" s="336"/>
      <c r="MET518" s="336"/>
      <c r="MEU518" s="336"/>
      <c r="MEV518" s="336"/>
      <c r="MEW518" s="336"/>
      <c r="MEX518" s="336"/>
      <c r="MEY518" s="336"/>
      <c r="MEZ518" s="336"/>
      <c r="MFA518" s="336"/>
      <c r="MFB518" s="336"/>
      <c r="MFC518" s="336"/>
      <c r="MFD518" s="336"/>
      <c r="MFE518" s="336"/>
      <c r="MFF518" s="336"/>
      <c r="MFG518" s="336"/>
      <c r="MFH518" s="336"/>
      <c r="MFI518" s="336"/>
      <c r="MFJ518" s="336"/>
      <c r="MFK518" s="336"/>
      <c r="MFL518" s="336"/>
      <c r="MFM518" s="336"/>
      <c r="MFN518" s="336"/>
      <c r="MFO518" s="336"/>
      <c r="MFP518" s="336"/>
      <c r="MFQ518" s="336"/>
      <c r="MFR518" s="336"/>
      <c r="MFS518" s="336"/>
      <c r="MFT518" s="336"/>
      <c r="MFU518" s="336"/>
      <c r="MFV518" s="336"/>
      <c r="MFW518" s="336"/>
      <c r="MFX518" s="336"/>
      <c r="MFY518" s="336"/>
      <c r="MFZ518" s="336"/>
      <c r="MGA518" s="336"/>
      <c r="MGB518" s="336"/>
      <c r="MGC518" s="336"/>
      <c r="MGD518" s="336"/>
      <c r="MGE518" s="336"/>
      <c r="MGF518" s="336"/>
      <c r="MGG518" s="336"/>
      <c r="MGH518" s="336"/>
      <c r="MGI518" s="336"/>
      <c r="MGJ518" s="336"/>
      <c r="MGK518" s="336"/>
      <c r="MGL518" s="336"/>
      <c r="MGM518" s="336"/>
      <c r="MGN518" s="336"/>
      <c r="MGO518" s="336"/>
      <c r="MGP518" s="336"/>
      <c r="MGQ518" s="336"/>
      <c r="MGR518" s="336"/>
      <c r="MGS518" s="336"/>
      <c r="MGT518" s="336"/>
      <c r="MGU518" s="336"/>
      <c r="MGV518" s="336"/>
      <c r="MGW518" s="336"/>
      <c r="MGX518" s="336"/>
      <c r="MGY518" s="336"/>
      <c r="MGZ518" s="336"/>
      <c r="MHA518" s="336"/>
      <c r="MHB518" s="336"/>
      <c r="MHC518" s="336"/>
      <c r="MHD518" s="336"/>
      <c r="MHE518" s="336"/>
      <c r="MHF518" s="336"/>
      <c r="MHG518" s="336"/>
      <c r="MHH518" s="336"/>
      <c r="MHI518" s="336"/>
      <c r="MHJ518" s="336"/>
      <c r="MHK518" s="336"/>
      <c r="MHL518" s="336"/>
      <c r="MHM518" s="336"/>
      <c r="MHN518" s="336"/>
      <c r="MHO518" s="336"/>
      <c r="MHP518" s="336"/>
      <c r="MHQ518" s="336"/>
      <c r="MHR518" s="336"/>
      <c r="MHS518" s="336"/>
      <c r="MHT518" s="336"/>
      <c r="MHU518" s="336"/>
      <c r="MHV518" s="336"/>
      <c r="MHW518" s="336"/>
      <c r="MHX518" s="336"/>
      <c r="MHY518" s="336"/>
      <c r="MHZ518" s="336"/>
      <c r="MIA518" s="336"/>
      <c r="MIB518" s="336"/>
      <c r="MIC518" s="336"/>
      <c r="MID518" s="336"/>
      <c r="MIE518" s="336"/>
      <c r="MIF518" s="336"/>
      <c r="MIG518" s="336"/>
      <c r="MIH518" s="336"/>
      <c r="MII518" s="336"/>
      <c r="MIJ518" s="336"/>
      <c r="MIK518" s="336"/>
      <c r="MIL518" s="336"/>
      <c r="MIM518" s="336"/>
      <c r="MIN518" s="336"/>
      <c r="MIO518" s="336"/>
      <c r="MIP518" s="336"/>
      <c r="MIQ518" s="336"/>
      <c r="MIR518" s="336"/>
      <c r="MIS518" s="336"/>
      <c r="MIT518" s="336"/>
      <c r="MIU518" s="336"/>
      <c r="MIV518" s="336"/>
      <c r="MIW518" s="336"/>
      <c r="MIX518" s="336"/>
      <c r="MIY518" s="336"/>
      <c r="MIZ518" s="336"/>
      <c r="MJA518" s="336"/>
      <c r="MJB518" s="336"/>
      <c r="MJC518" s="336"/>
      <c r="MJD518" s="336"/>
      <c r="MJE518" s="336"/>
      <c r="MJF518" s="336"/>
      <c r="MJG518" s="336"/>
      <c r="MJH518" s="336"/>
      <c r="MJI518" s="336"/>
      <c r="MJJ518" s="336"/>
      <c r="MJK518" s="336"/>
      <c r="MJL518" s="336"/>
      <c r="MJM518" s="336"/>
      <c r="MJN518" s="336"/>
      <c r="MJO518" s="336"/>
      <c r="MJP518" s="336"/>
      <c r="MJQ518" s="336"/>
      <c r="MJR518" s="336"/>
      <c r="MJS518" s="336"/>
      <c r="MJT518" s="336"/>
      <c r="MJU518" s="336"/>
      <c r="MJV518" s="336"/>
      <c r="MJW518" s="336"/>
      <c r="MJX518" s="336"/>
      <c r="MJY518" s="336"/>
      <c r="MJZ518" s="336"/>
      <c r="MKA518" s="336"/>
      <c r="MKB518" s="336"/>
      <c r="MKC518" s="336"/>
      <c r="MKD518" s="336"/>
      <c r="MKE518" s="336"/>
      <c r="MKF518" s="336"/>
      <c r="MKG518" s="336"/>
      <c r="MKH518" s="336"/>
      <c r="MKI518" s="336"/>
      <c r="MKJ518" s="336"/>
      <c r="MKK518" s="336"/>
      <c r="MKL518" s="336"/>
      <c r="MKM518" s="336"/>
      <c r="MKN518" s="336"/>
      <c r="MKO518" s="336"/>
      <c r="MKP518" s="336"/>
      <c r="MKQ518" s="336"/>
      <c r="MKR518" s="336"/>
      <c r="MKS518" s="336"/>
      <c r="MKT518" s="336"/>
      <c r="MKU518" s="336"/>
      <c r="MKV518" s="336"/>
      <c r="MKW518" s="336"/>
      <c r="MKX518" s="336"/>
      <c r="MKY518" s="336"/>
      <c r="MKZ518" s="336"/>
      <c r="MLA518" s="336"/>
      <c r="MLB518" s="336"/>
      <c r="MLC518" s="336"/>
      <c r="MLD518" s="336"/>
      <c r="MLE518" s="336"/>
      <c r="MLF518" s="336"/>
      <c r="MLG518" s="336"/>
      <c r="MLH518" s="336"/>
      <c r="MLI518" s="336"/>
      <c r="MLJ518" s="336"/>
      <c r="MLK518" s="336"/>
      <c r="MLL518" s="336"/>
      <c r="MLM518" s="336"/>
      <c r="MLN518" s="336"/>
      <c r="MLO518" s="336"/>
      <c r="MLP518" s="336"/>
      <c r="MLQ518" s="336"/>
      <c r="MLR518" s="336"/>
      <c r="MLS518" s="336"/>
      <c r="MLT518" s="336"/>
      <c r="MLU518" s="336"/>
      <c r="MLV518" s="336"/>
      <c r="MLW518" s="336"/>
      <c r="MLX518" s="336"/>
      <c r="MLY518" s="336"/>
      <c r="MLZ518" s="336"/>
      <c r="MMA518" s="336"/>
      <c r="MMB518" s="336"/>
      <c r="MMC518" s="336"/>
      <c r="MMD518" s="336"/>
      <c r="MME518" s="336"/>
      <c r="MMF518" s="336"/>
      <c r="MMG518" s="336"/>
      <c r="MMH518" s="336"/>
      <c r="MMI518" s="336"/>
      <c r="MMJ518" s="336"/>
      <c r="MMK518" s="336"/>
      <c r="MML518" s="336"/>
      <c r="MMM518" s="336"/>
      <c r="MMN518" s="336"/>
      <c r="MMO518" s="336"/>
      <c r="MMP518" s="336"/>
      <c r="MMQ518" s="336"/>
      <c r="MMR518" s="336"/>
      <c r="MMS518" s="336"/>
      <c r="MMT518" s="336"/>
      <c r="MMU518" s="336"/>
      <c r="MMV518" s="336"/>
      <c r="MMW518" s="336"/>
      <c r="MMX518" s="336"/>
      <c r="MMY518" s="336"/>
      <c r="MMZ518" s="336"/>
      <c r="MNA518" s="336"/>
      <c r="MNB518" s="336"/>
      <c r="MNC518" s="336"/>
      <c r="MND518" s="336"/>
      <c r="MNE518" s="336"/>
      <c r="MNF518" s="336"/>
      <c r="MNG518" s="336"/>
      <c r="MNH518" s="336"/>
      <c r="MNI518" s="336"/>
      <c r="MNJ518" s="336"/>
      <c r="MNK518" s="336"/>
      <c r="MNL518" s="336"/>
      <c r="MNM518" s="336"/>
      <c r="MNN518" s="336"/>
      <c r="MNO518" s="336"/>
      <c r="MNP518" s="336"/>
      <c r="MNQ518" s="336"/>
      <c r="MNR518" s="336"/>
      <c r="MNS518" s="336"/>
      <c r="MNT518" s="336"/>
      <c r="MNU518" s="336"/>
      <c r="MNV518" s="336"/>
      <c r="MNW518" s="336"/>
      <c r="MNX518" s="336"/>
      <c r="MNY518" s="336"/>
      <c r="MNZ518" s="336"/>
      <c r="MOA518" s="336"/>
      <c r="MOB518" s="336"/>
      <c r="MOC518" s="336"/>
      <c r="MOD518" s="336"/>
      <c r="MOE518" s="336"/>
      <c r="MOF518" s="336"/>
      <c r="MOG518" s="336"/>
      <c r="MOH518" s="336"/>
      <c r="MOI518" s="336"/>
      <c r="MOJ518" s="336"/>
      <c r="MOK518" s="336"/>
      <c r="MOL518" s="336"/>
      <c r="MOM518" s="336"/>
      <c r="MON518" s="336"/>
      <c r="MOO518" s="336"/>
      <c r="MOP518" s="336"/>
      <c r="MOQ518" s="336"/>
      <c r="MOR518" s="336"/>
      <c r="MOS518" s="336"/>
      <c r="MOT518" s="336"/>
      <c r="MOU518" s="336"/>
      <c r="MOV518" s="336"/>
      <c r="MOW518" s="336"/>
      <c r="MOX518" s="336"/>
      <c r="MOY518" s="336"/>
      <c r="MOZ518" s="336"/>
      <c r="MPA518" s="336"/>
      <c r="MPB518" s="336"/>
      <c r="MPC518" s="336"/>
      <c r="MPD518" s="336"/>
      <c r="MPE518" s="336"/>
      <c r="MPF518" s="336"/>
      <c r="MPG518" s="336"/>
      <c r="MPH518" s="336"/>
      <c r="MPI518" s="336"/>
      <c r="MPJ518" s="336"/>
      <c r="MPK518" s="336"/>
      <c r="MPL518" s="336"/>
      <c r="MPM518" s="336"/>
      <c r="MPN518" s="336"/>
      <c r="MPO518" s="336"/>
      <c r="MPP518" s="336"/>
      <c r="MPQ518" s="336"/>
      <c r="MPR518" s="336"/>
      <c r="MPS518" s="336"/>
      <c r="MPT518" s="336"/>
      <c r="MPU518" s="336"/>
      <c r="MPV518" s="336"/>
      <c r="MPW518" s="336"/>
      <c r="MPX518" s="336"/>
      <c r="MPY518" s="336"/>
      <c r="MPZ518" s="336"/>
      <c r="MQA518" s="336"/>
      <c r="MQB518" s="336"/>
      <c r="MQC518" s="336"/>
      <c r="MQD518" s="336"/>
      <c r="MQE518" s="336"/>
      <c r="MQF518" s="336"/>
      <c r="MQG518" s="336"/>
      <c r="MQH518" s="336"/>
      <c r="MQI518" s="336"/>
      <c r="MQJ518" s="336"/>
      <c r="MQK518" s="336"/>
      <c r="MQL518" s="336"/>
      <c r="MQM518" s="336"/>
      <c r="MQN518" s="336"/>
      <c r="MQO518" s="336"/>
      <c r="MQP518" s="336"/>
      <c r="MQQ518" s="336"/>
      <c r="MQR518" s="336"/>
      <c r="MQS518" s="336"/>
      <c r="MQT518" s="336"/>
      <c r="MQU518" s="336"/>
      <c r="MQV518" s="336"/>
      <c r="MQW518" s="336"/>
      <c r="MQX518" s="336"/>
      <c r="MQY518" s="336"/>
      <c r="MQZ518" s="336"/>
      <c r="MRA518" s="336"/>
      <c r="MRB518" s="336"/>
      <c r="MRC518" s="336"/>
      <c r="MRD518" s="336"/>
      <c r="MRE518" s="336"/>
      <c r="MRF518" s="336"/>
      <c r="MRG518" s="336"/>
      <c r="MRH518" s="336"/>
      <c r="MRI518" s="336"/>
      <c r="MRJ518" s="336"/>
      <c r="MRK518" s="336"/>
      <c r="MRL518" s="336"/>
      <c r="MRM518" s="336"/>
      <c r="MRN518" s="336"/>
      <c r="MRO518" s="336"/>
      <c r="MRP518" s="336"/>
      <c r="MRQ518" s="336"/>
      <c r="MRR518" s="336"/>
      <c r="MRS518" s="336"/>
      <c r="MRT518" s="336"/>
      <c r="MRU518" s="336"/>
      <c r="MRV518" s="336"/>
      <c r="MRW518" s="336"/>
      <c r="MRX518" s="336"/>
      <c r="MRY518" s="336"/>
      <c r="MRZ518" s="336"/>
      <c r="MSA518" s="336"/>
      <c r="MSB518" s="336"/>
      <c r="MSC518" s="336"/>
      <c r="MSD518" s="336"/>
      <c r="MSE518" s="336"/>
      <c r="MSF518" s="336"/>
      <c r="MSG518" s="336"/>
      <c r="MSH518" s="336"/>
      <c r="MSI518" s="336"/>
      <c r="MSJ518" s="336"/>
      <c r="MSK518" s="336"/>
      <c r="MSL518" s="336"/>
      <c r="MSM518" s="336"/>
      <c r="MSN518" s="336"/>
      <c r="MSO518" s="336"/>
      <c r="MSP518" s="336"/>
      <c r="MSQ518" s="336"/>
      <c r="MSR518" s="336"/>
      <c r="MSS518" s="336"/>
      <c r="MST518" s="336"/>
      <c r="MSU518" s="336"/>
      <c r="MSV518" s="336"/>
      <c r="MSW518" s="336"/>
      <c r="MSX518" s="336"/>
      <c r="MSY518" s="336"/>
      <c r="MSZ518" s="336"/>
      <c r="MTA518" s="336"/>
      <c r="MTB518" s="336"/>
      <c r="MTC518" s="336"/>
      <c r="MTD518" s="336"/>
      <c r="MTE518" s="336"/>
      <c r="MTF518" s="336"/>
      <c r="MTG518" s="336"/>
      <c r="MTH518" s="336"/>
      <c r="MTI518" s="336"/>
      <c r="MTJ518" s="336"/>
      <c r="MTK518" s="336"/>
      <c r="MTL518" s="336"/>
      <c r="MTM518" s="336"/>
      <c r="MTN518" s="336"/>
      <c r="MTO518" s="336"/>
      <c r="MTP518" s="336"/>
      <c r="MTQ518" s="336"/>
      <c r="MTR518" s="336"/>
      <c r="MTS518" s="336"/>
      <c r="MTT518" s="336"/>
      <c r="MTU518" s="336"/>
      <c r="MTV518" s="336"/>
      <c r="MTW518" s="336"/>
      <c r="MTX518" s="336"/>
      <c r="MTY518" s="336"/>
      <c r="MTZ518" s="336"/>
      <c r="MUA518" s="336"/>
      <c r="MUB518" s="336"/>
      <c r="MUC518" s="336"/>
      <c r="MUD518" s="336"/>
      <c r="MUE518" s="336"/>
      <c r="MUF518" s="336"/>
      <c r="MUG518" s="336"/>
      <c r="MUH518" s="336"/>
      <c r="MUI518" s="336"/>
      <c r="MUJ518" s="336"/>
      <c r="MUK518" s="336"/>
      <c r="MUL518" s="336"/>
      <c r="MUM518" s="336"/>
      <c r="MUN518" s="336"/>
      <c r="MUO518" s="336"/>
      <c r="MUP518" s="336"/>
      <c r="MUQ518" s="336"/>
      <c r="MUR518" s="336"/>
      <c r="MUS518" s="336"/>
      <c r="MUT518" s="336"/>
      <c r="MUU518" s="336"/>
      <c r="MUV518" s="336"/>
      <c r="MUW518" s="336"/>
      <c r="MUX518" s="336"/>
      <c r="MUY518" s="336"/>
      <c r="MUZ518" s="336"/>
      <c r="MVA518" s="336"/>
      <c r="MVB518" s="336"/>
      <c r="MVC518" s="336"/>
      <c r="MVD518" s="336"/>
      <c r="MVE518" s="336"/>
      <c r="MVF518" s="336"/>
      <c r="MVG518" s="336"/>
      <c r="MVH518" s="336"/>
      <c r="MVI518" s="336"/>
      <c r="MVJ518" s="336"/>
      <c r="MVK518" s="336"/>
      <c r="MVL518" s="336"/>
      <c r="MVM518" s="336"/>
      <c r="MVN518" s="336"/>
      <c r="MVO518" s="336"/>
      <c r="MVP518" s="336"/>
      <c r="MVQ518" s="336"/>
      <c r="MVR518" s="336"/>
      <c r="MVS518" s="336"/>
      <c r="MVT518" s="336"/>
      <c r="MVU518" s="336"/>
      <c r="MVV518" s="336"/>
      <c r="MVW518" s="336"/>
      <c r="MVX518" s="336"/>
      <c r="MVY518" s="336"/>
      <c r="MVZ518" s="336"/>
      <c r="MWA518" s="336"/>
      <c r="MWB518" s="336"/>
      <c r="MWC518" s="336"/>
      <c r="MWD518" s="336"/>
      <c r="MWE518" s="336"/>
      <c r="MWF518" s="336"/>
      <c r="MWG518" s="336"/>
      <c r="MWH518" s="336"/>
      <c r="MWI518" s="336"/>
      <c r="MWJ518" s="336"/>
      <c r="MWK518" s="336"/>
      <c r="MWL518" s="336"/>
      <c r="MWM518" s="336"/>
      <c r="MWN518" s="336"/>
      <c r="MWO518" s="336"/>
      <c r="MWP518" s="336"/>
      <c r="MWQ518" s="336"/>
      <c r="MWR518" s="336"/>
      <c r="MWS518" s="336"/>
      <c r="MWT518" s="336"/>
      <c r="MWU518" s="336"/>
      <c r="MWV518" s="336"/>
      <c r="MWW518" s="336"/>
      <c r="MWX518" s="336"/>
      <c r="MWY518" s="336"/>
      <c r="MWZ518" s="336"/>
      <c r="MXA518" s="336"/>
      <c r="MXB518" s="336"/>
      <c r="MXC518" s="336"/>
      <c r="MXD518" s="336"/>
      <c r="MXE518" s="336"/>
      <c r="MXF518" s="336"/>
      <c r="MXG518" s="336"/>
      <c r="MXH518" s="336"/>
      <c r="MXI518" s="336"/>
      <c r="MXJ518" s="336"/>
      <c r="MXK518" s="336"/>
      <c r="MXL518" s="336"/>
      <c r="MXM518" s="336"/>
      <c r="MXN518" s="336"/>
      <c r="MXO518" s="336"/>
      <c r="MXP518" s="336"/>
      <c r="MXQ518" s="336"/>
      <c r="MXR518" s="336"/>
      <c r="MXS518" s="336"/>
      <c r="MXT518" s="336"/>
      <c r="MXU518" s="336"/>
      <c r="MXV518" s="336"/>
      <c r="MXW518" s="336"/>
      <c r="MXX518" s="336"/>
      <c r="MXY518" s="336"/>
      <c r="MXZ518" s="336"/>
      <c r="MYA518" s="336"/>
      <c r="MYB518" s="336"/>
      <c r="MYC518" s="336"/>
      <c r="MYD518" s="336"/>
      <c r="MYE518" s="336"/>
      <c r="MYF518" s="336"/>
      <c r="MYG518" s="336"/>
      <c r="MYH518" s="336"/>
      <c r="MYI518" s="336"/>
      <c r="MYJ518" s="336"/>
      <c r="MYK518" s="336"/>
      <c r="MYL518" s="336"/>
      <c r="MYM518" s="336"/>
      <c r="MYN518" s="336"/>
      <c r="MYO518" s="336"/>
      <c r="MYP518" s="336"/>
      <c r="MYQ518" s="336"/>
      <c r="MYR518" s="336"/>
      <c r="MYS518" s="336"/>
      <c r="MYT518" s="336"/>
      <c r="MYU518" s="336"/>
      <c r="MYV518" s="336"/>
      <c r="MYW518" s="336"/>
      <c r="MYX518" s="336"/>
      <c r="MYY518" s="336"/>
      <c r="MYZ518" s="336"/>
      <c r="MZA518" s="336"/>
      <c r="MZB518" s="336"/>
      <c r="MZC518" s="336"/>
      <c r="MZD518" s="336"/>
      <c r="MZE518" s="336"/>
      <c r="MZF518" s="336"/>
      <c r="MZG518" s="336"/>
      <c r="MZH518" s="336"/>
      <c r="MZI518" s="336"/>
      <c r="MZJ518" s="336"/>
      <c r="MZK518" s="336"/>
      <c r="MZL518" s="336"/>
      <c r="MZM518" s="336"/>
      <c r="MZN518" s="336"/>
      <c r="MZO518" s="336"/>
      <c r="MZP518" s="336"/>
      <c r="MZQ518" s="336"/>
      <c r="MZR518" s="336"/>
      <c r="MZS518" s="336"/>
      <c r="MZT518" s="336"/>
      <c r="MZU518" s="336"/>
      <c r="MZV518" s="336"/>
      <c r="MZW518" s="336"/>
      <c r="MZX518" s="336"/>
      <c r="MZY518" s="336"/>
      <c r="MZZ518" s="336"/>
      <c r="NAA518" s="336"/>
      <c r="NAB518" s="336"/>
      <c r="NAC518" s="336"/>
      <c r="NAD518" s="336"/>
      <c r="NAE518" s="336"/>
      <c r="NAF518" s="336"/>
      <c r="NAG518" s="336"/>
      <c r="NAH518" s="336"/>
      <c r="NAI518" s="336"/>
      <c r="NAJ518" s="336"/>
      <c r="NAK518" s="336"/>
      <c r="NAL518" s="336"/>
      <c r="NAM518" s="336"/>
      <c r="NAN518" s="336"/>
      <c r="NAO518" s="336"/>
      <c r="NAP518" s="336"/>
      <c r="NAQ518" s="336"/>
      <c r="NAR518" s="336"/>
      <c r="NAS518" s="336"/>
      <c r="NAT518" s="336"/>
      <c r="NAU518" s="336"/>
      <c r="NAV518" s="336"/>
      <c r="NAW518" s="336"/>
      <c r="NAX518" s="336"/>
      <c r="NAY518" s="336"/>
      <c r="NAZ518" s="336"/>
      <c r="NBA518" s="336"/>
      <c r="NBB518" s="336"/>
      <c r="NBC518" s="336"/>
      <c r="NBD518" s="336"/>
      <c r="NBE518" s="336"/>
      <c r="NBF518" s="336"/>
      <c r="NBG518" s="336"/>
      <c r="NBH518" s="336"/>
      <c r="NBI518" s="336"/>
      <c r="NBJ518" s="336"/>
      <c r="NBK518" s="336"/>
      <c r="NBL518" s="336"/>
      <c r="NBM518" s="336"/>
      <c r="NBN518" s="336"/>
      <c r="NBO518" s="336"/>
      <c r="NBP518" s="336"/>
      <c r="NBQ518" s="336"/>
      <c r="NBR518" s="336"/>
      <c r="NBS518" s="336"/>
      <c r="NBT518" s="336"/>
      <c r="NBU518" s="336"/>
      <c r="NBV518" s="336"/>
      <c r="NBW518" s="336"/>
      <c r="NBX518" s="336"/>
      <c r="NBY518" s="336"/>
      <c r="NBZ518" s="336"/>
      <c r="NCA518" s="336"/>
      <c r="NCB518" s="336"/>
      <c r="NCC518" s="336"/>
      <c r="NCD518" s="336"/>
      <c r="NCE518" s="336"/>
      <c r="NCF518" s="336"/>
      <c r="NCG518" s="336"/>
      <c r="NCH518" s="336"/>
      <c r="NCI518" s="336"/>
      <c r="NCJ518" s="336"/>
      <c r="NCK518" s="336"/>
      <c r="NCL518" s="336"/>
      <c r="NCM518" s="336"/>
      <c r="NCN518" s="336"/>
      <c r="NCO518" s="336"/>
      <c r="NCP518" s="336"/>
      <c r="NCQ518" s="336"/>
      <c r="NCR518" s="336"/>
      <c r="NCS518" s="336"/>
      <c r="NCT518" s="336"/>
      <c r="NCU518" s="336"/>
      <c r="NCV518" s="336"/>
      <c r="NCW518" s="336"/>
      <c r="NCX518" s="336"/>
      <c r="NCY518" s="336"/>
      <c r="NCZ518" s="336"/>
      <c r="NDA518" s="336"/>
      <c r="NDB518" s="336"/>
      <c r="NDC518" s="336"/>
      <c r="NDD518" s="336"/>
      <c r="NDE518" s="336"/>
      <c r="NDF518" s="336"/>
      <c r="NDG518" s="336"/>
      <c r="NDH518" s="336"/>
      <c r="NDI518" s="336"/>
      <c r="NDJ518" s="336"/>
      <c r="NDK518" s="336"/>
      <c r="NDL518" s="336"/>
      <c r="NDM518" s="336"/>
      <c r="NDN518" s="336"/>
      <c r="NDO518" s="336"/>
      <c r="NDP518" s="336"/>
      <c r="NDQ518" s="336"/>
      <c r="NDR518" s="336"/>
      <c r="NDS518" s="336"/>
      <c r="NDT518" s="336"/>
      <c r="NDU518" s="336"/>
      <c r="NDV518" s="336"/>
      <c r="NDW518" s="336"/>
      <c r="NDX518" s="336"/>
      <c r="NDY518" s="336"/>
      <c r="NDZ518" s="336"/>
      <c r="NEA518" s="336"/>
      <c r="NEB518" s="336"/>
      <c r="NEC518" s="336"/>
      <c r="NED518" s="336"/>
      <c r="NEE518" s="336"/>
      <c r="NEF518" s="336"/>
      <c r="NEG518" s="336"/>
      <c r="NEH518" s="336"/>
      <c r="NEI518" s="336"/>
      <c r="NEJ518" s="336"/>
      <c r="NEK518" s="336"/>
      <c r="NEL518" s="336"/>
      <c r="NEM518" s="336"/>
      <c r="NEN518" s="336"/>
      <c r="NEO518" s="336"/>
      <c r="NEP518" s="336"/>
      <c r="NEQ518" s="336"/>
      <c r="NER518" s="336"/>
      <c r="NES518" s="336"/>
      <c r="NET518" s="336"/>
      <c r="NEU518" s="336"/>
      <c r="NEV518" s="336"/>
      <c r="NEW518" s="336"/>
      <c r="NEX518" s="336"/>
      <c r="NEY518" s="336"/>
      <c r="NEZ518" s="336"/>
      <c r="NFA518" s="336"/>
      <c r="NFB518" s="336"/>
      <c r="NFC518" s="336"/>
      <c r="NFD518" s="336"/>
      <c r="NFE518" s="336"/>
      <c r="NFF518" s="336"/>
      <c r="NFG518" s="336"/>
      <c r="NFH518" s="336"/>
      <c r="NFI518" s="336"/>
      <c r="NFJ518" s="336"/>
      <c r="NFK518" s="336"/>
      <c r="NFL518" s="336"/>
      <c r="NFM518" s="336"/>
      <c r="NFN518" s="336"/>
      <c r="NFO518" s="336"/>
      <c r="NFP518" s="336"/>
      <c r="NFQ518" s="336"/>
      <c r="NFR518" s="336"/>
      <c r="NFS518" s="336"/>
      <c r="NFT518" s="336"/>
      <c r="NFU518" s="336"/>
      <c r="NFV518" s="336"/>
      <c r="NFW518" s="336"/>
      <c r="NFX518" s="336"/>
      <c r="NFY518" s="336"/>
      <c r="NFZ518" s="336"/>
      <c r="NGA518" s="336"/>
      <c r="NGB518" s="336"/>
      <c r="NGC518" s="336"/>
      <c r="NGD518" s="336"/>
      <c r="NGE518" s="336"/>
      <c r="NGF518" s="336"/>
      <c r="NGG518" s="336"/>
      <c r="NGH518" s="336"/>
      <c r="NGI518" s="336"/>
      <c r="NGJ518" s="336"/>
      <c r="NGK518" s="336"/>
      <c r="NGL518" s="336"/>
      <c r="NGM518" s="336"/>
      <c r="NGN518" s="336"/>
      <c r="NGO518" s="336"/>
      <c r="NGP518" s="336"/>
      <c r="NGQ518" s="336"/>
      <c r="NGR518" s="336"/>
      <c r="NGS518" s="336"/>
      <c r="NGT518" s="336"/>
      <c r="NGU518" s="336"/>
      <c r="NGV518" s="336"/>
      <c r="NGW518" s="336"/>
      <c r="NGX518" s="336"/>
      <c r="NGY518" s="336"/>
      <c r="NGZ518" s="336"/>
      <c r="NHA518" s="336"/>
      <c r="NHB518" s="336"/>
      <c r="NHC518" s="336"/>
      <c r="NHD518" s="336"/>
      <c r="NHE518" s="336"/>
      <c r="NHF518" s="336"/>
      <c r="NHG518" s="336"/>
      <c r="NHH518" s="336"/>
      <c r="NHI518" s="336"/>
      <c r="NHJ518" s="336"/>
      <c r="NHK518" s="336"/>
      <c r="NHL518" s="336"/>
      <c r="NHM518" s="336"/>
      <c r="NHN518" s="336"/>
      <c r="NHO518" s="336"/>
      <c r="NHP518" s="336"/>
      <c r="NHQ518" s="336"/>
      <c r="NHR518" s="336"/>
      <c r="NHS518" s="336"/>
      <c r="NHT518" s="336"/>
      <c r="NHU518" s="336"/>
      <c r="NHV518" s="336"/>
      <c r="NHW518" s="336"/>
      <c r="NHX518" s="336"/>
      <c r="NHY518" s="336"/>
      <c r="NHZ518" s="336"/>
      <c r="NIA518" s="336"/>
      <c r="NIB518" s="336"/>
      <c r="NIC518" s="336"/>
      <c r="NID518" s="336"/>
      <c r="NIE518" s="336"/>
      <c r="NIF518" s="336"/>
      <c r="NIG518" s="336"/>
      <c r="NIH518" s="336"/>
      <c r="NII518" s="336"/>
      <c r="NIJ518" s="336"/>
      <c r="NIK518" s="336"/>
      <c r="NIL518" s="336"/>
      <c r="NIM518" s="336"/>
      <c r="NIN518" s="336"/>
      <c r="NIO518" s="336"/>
      <c r="NIP518" s="336"/>
      <c r="NIQ518" s="336"/>
      <c r="NIR518" s="336"/>
      <c r="NIS518" s="336"/>
      <c r="NIT518" s="336"/>
      <c r="NIU518" s="336"/>
      <c r="NIV518" s="336"/>
      <c r="NIW518" s="336"/>
      <c r="NIX518" s="336"/>
      <c r="NIY518" s="336"/>
      <c r="NIZ518" s="336"/>
      <c r="NJA518" s="336"/>
      <c r="NJB518" s="336"/>
      <c r="NJC518" s="336"/>
      <c r="NJD518" s="336"/>
      <c r="NJE518" s="336"/>
      <c r="NJF518" s="336"/>
      <c r="NJG518" s="336"/>
      <c r="NJH518" s="336"/>
      <c r="NJI518" s="336"/>
      <c r="NJJ518" s="336"/>
      <c r="NJK518" s="336"/>
      <c r="NJL518" s="336"/>
      <c r="NJM518" s="336"/>
      <c r="NJN518" s="336"/>
      <c r="NJO518" s="336"/>
      <c r="NJP518" s="336"/>
      <c r="NJQ518" s="336"/>
      <c r="NJR518" s="336"/>
      <c r="NJS518" s="336"/>
      <c r="NJT518" s="336"/>
      <c r="NJU518" s="336"/>
      <c r="NJV518" s="336"/>
      <c r="NJW518" s="336"/>
      <c r="NJX518" s="336"/>
      <c r="NJY518" s="336"/>
      <c r="NJZ518" s="336"/>
      <c r="NKA518" s="336"/>
      <c r="NKB518" s="336"/>
      <c r="NKC518" s="336"/>
      <c r="NKD518" s="336"/>
      <c r="NKE518" s="336"/>
      <c r="NKF518" s="336"/>
      <c r="NKG518" s="336"/>
      <c r="NKH518" s="336"/>
      <c r="NKI518" s="336"/>
      <c r="NKJ518" s="336"/>
      <c r="NKK518" s="336"/>
      <c r="NKL518" s="336"/>
      <c r="NKM518" s="336"/>
      <c r="NKN518" s="336"/>
      <c r="NKO518" s="336"/>
      <c r="NKP518" s="336"/>
      <c r="NKQ518" s="336"/>
      <c r="NKR518" s="336"/>
      <c r="NKS518" s="336"/>
      <c r="NKT518" s="336"/>
      <c r="NKU518" s="336"/>
      <c r="NKV518" s="336"/>
      <c r="NKW518" s="336"/>
      <c r="NKX518" s="336"/>
      <c r="NKY518" s="336"/>
      <c r="NKZ518" s="336"/>
      <c r="NLA518" s="336"/>
      <c r="NLB518" s="336"/>
      <c r="NLC518" s="336"/>
      <c r="NLD518" s="336"/>
      <c r="NLE518" s="336"/>
      <c r="NLF518" s="336"/>
      <c r="NLG518" s="336"/>
      <c r="NLH518" s="336"/>
      <c r="NLI518" s="336"/>
      <c r="NLJ518" s="336"/>
      <c r="NLK518" s="336"/>
      <c r="NLL518" s="336"/>
      <c r="NLM518" s="336"/>
      <c r="NLN518" s="336"/>
      <c r="NLO518" s="336"/>
      <c r="NLP518" s="336"/>
      <c r="NLQ518" s="336"/>
      <c r="NLR518" s="336"/>
      <c r="NLS518" s="336"/>
      <c r="NLT518" s="336"/>
      <c r="NLU518" s="336"/>
      <c r="NLV518" s="336"/>
      <c r="NLW518" s="336"/>
      <c r="NLX518" s="336"/>
      <c r="NLY518" s="336"/>
      <c r="NLZ518" s="336"/>
      <c r="NMA518" s="336"/>
      <c r="NMB518" s="336"/>
      <c r="NMC518" s="336"/>
      <c r="NMD518" s="336"/>
      <c r="NME518" s="336"/>
      <c r="NMF518" s="336"/>
      <c r="NMG518" s="336"/>
      <c r="NMH518" s="336"/>
      <c r="NMI518" s="336"/>
      <c r="NMJ518" s="336"/>
      <c r="NMK518" s="336"/>
      <c r="NML518" s="336"/>
      <c r="NMM518" s="336"/>
      <c r="NMN518" s="336"/>
      <c r="NMO518" s="336"/>
      <c r="NMP518" s="336"/>
      <c r="NMQ518" s="336"/>
      <c r="NMR518" s="336"/>
      <c r="NMS518" s="336"/>
      <c r="NMT518" s="336"/>
      <c r="NMU518" s="336"/>
      <c r="NMV518" s="336"/>
      <c r="NMW518" s="336"/>
      <c r="NMX518" s="336"/>
      <c r="NMY518" s="336"/>
      <c r="NMZ518" s="336"/>
      <c r="NNA518" s="336"/>
      <c r="NNB518" s="336"/>
      <c r="NNC518" s="336"/>
      <c r="NND518" s="336"/>
      <c r="NNE518" s="336"/>
      <c r="NNF518" s="336"/>
      <c r="NNG518" s="336"/>
      <c r="NNH518" s="336"/>
      <c r="NNI518" s="336"/>
      <c r="NNJ518" s="336"/>
      <c r="NNK518" s="336"/>
      <c r="NNL518" s="336"/>
      <c r="NNM518" s="336"/>
      <c r="NNN518" s="336"/>
      <c r="NNO518" s="336"/>
      <c r="NNP518" s="336"/>
      <c r="NNQ518" s="336"/>
      <c r="NNR518" s="336"/>
      <c r="NNS518" s="336"/>
      <c r="NNT518" s="336"/>
      <c r="NNU518" s="336"/>
      <c r="NNV518" s="336"/>
      <c r="NNW518" s="336"/>
      <c r="NNX518" s="336"/>
      <c r="NNY518" s="336"/>
      <c r="NNZ518" s="336"/>
      <c r="NOA518" s="336"/>
      <c r="NOB518" s="336"/>
      <c r="NOC518" s="336"/>
      <c r="NOD518" s="336"/>
      <c r="NOE518" s="336"/>
      <c r="NOF518" s="336"/>
      <c r="NOG518" s="336"/>
      <c r="NOH518" s="336"/>
      <c r="NOI518" s="336"/>
      <c r="NOJ518" s="336"/>
      <c r="NOK518" s="336"/>
      <c r="NOL518" s="336"/>
      <c r="NOM518" s="336"/>
      <c r="NON518" s="336"/>
      <c r="NOO518" s="336"/>
      <c r="NOP518" s="336"/>
      <c r="NOQ518" s="336"/>
      <c r="NOR518" s="336"/>
      <c r="NOS518" s="336"/>
      <c r="NOT518" s="336"/>
      <c r="NOU518" s="336"/>
      <c r="NOV518" s="336"/>
      <c r="NOW518" s="336"/>
      <c r="NOX518" s="336"/>
      <c r="NOY518" s="336"/>
      <c r="NOZ518" s="336"/>
      <c r="NPA518" s="336"/>
      <c r="NPB518" s="336"/>
      <c r="NPC518" s="336"/>
      <c r="NPD518" s="336"/>
      <c r="NPE518" s="336"/>
      <c r="NPF518" s="336"/>
      <c r="NPG518" s="336"/>
      <c r="NPH518" s="336"/>
      <c r="NPI518" s="336"/>
      <c r="NPJ518" s="336"/>
      <c r="NPK518" s="336"/>
      <c r="NPL518" s="336"/>
      <c r="NPM518" s="336"/>
      <c r="NPN518" s="336"/>
      <c r="NPO518" s="336"/>
      <c r="NPP518" s="336"/>
      <c r="NPQ518" s="336"/>
      <c r="NPR518" s="336"/>
      <c r="NPS518" s="336"/>
      <c r="NPT518" s="336"/>
      <c r="NPU518" s="336"/>
      <c r="NPV518" s="336"/>
      <c r="NPW518" s="336"/>
      <c r="NPX518" s="336"/>
      <c r="NPY518" s="336"/>
      <c r="NPZ518" s="336"/>
      <c r="NQA518" s="336"/>
      <c r="NQB518" s="336"/>
      <c r="NQC518" s="336"/>
      <c r="NQD518" s="336"/>
      <c r="NQE518" s="336"/>
      <c r="NQF518" s="336"/>
      <c r="NQG518" s="336"/>
      <c r="NQH518" s="336"/>
      <c r="NQI518" s="336"/>
      <c r="NQJ518" s="336"/>
      <c r="NQK518" s="336"/>
      <c r="NQL518" s="336"/>
      <c r="NQM518" s="336"/>
      <c r="NQN518" s="336"/>
      <c r="NQO518" s="336"/>
      <c r="NQP518" s="336"/>
      <c r="NQQ518" s="336"/>
      <c r="NQR518" s="336"/>
      <c r="NQS518" s="336"/>
      <c r="NQT518" s="336"/>
      <c r="NQU518" s="336"/>
      <c r="NQV518" s="336"/>
      <c r="NQW518" s="336"/>
      <c r="NQX518" s="336"/>
      <c r="NQY518" s="336"/>
      <c r="NQZ518" s="336"/>
      <c r="NRA518" s="336"/>
      <c r="NRB518" s="336"/>
      <c r="NRC518" s="336"/>
      <c r="NRD518" s="336"/>
      <c r="NRE518" s="336"/>
      <c r="NRF518" s="336"/>
      <c r="NRG518" s="336"/>
      <c r="NRH518" s="336"/>
      <c r="NRI518" s="336"/>
      <c r="NRJ518" s="336"/>
      <c r="NRK518" s="336"/>
      <c r="NRL518" s="336"/>
      <c r="NRM518" s="336"/>
      <c r="NRN518" s="336"/>
      <c r="NRO518" s="336"/>
      <c r="NRP518" s="336"/>
      <c r="NRQ518" s="336"/>
      <c r="NRR518" s="336"/>
      <c r="NRS518" s="336"/>
      <c r="NRT518" s="336"/>
      <c r="NRU518" s="336"/>
      <c r="NRV518" s="336"/>
      <c r="NRW518" s="336"/>
      <c r="NRX518" s="336"/>
      <c r="NRY518" s="336"/>
      <c r="NRZ518" s="336"/>
      <c r="NSA518" s="336"/>
      <c r="NSB518" s="336"/>
      <c r="NSC518" s="336"/>
      <c r="NSD518" s="336"/>
      <c r="NSE518" s="336"/>
      <c r="NSF518" s="336"/>
      <c r="NSG518" s="336"/>
      <c r="NSH518" s="336"/>
      <c r="NSI518" s="336"/>
      <c r="NSJ518" s="336"/>
      <c r="NSK518" s="336"/>
      <c r="NSL518" s="336"/>
      <c r="NSM518" s="336"/>
      <c r="NSN518" s="336"/>
      <c r="NSO518" s="336"/>
      <c r="NSP518" s="336"/>
      <c r="NSQ518" s="336"/>
      <c r="NSR518" s="336"/>
      <c r="NSS518" s="336"/>
      <c r="NST518" s="336"/>
      <c r="NSU518" s="336"/>
      <c r="NSV518" s="336"/>
      <c r="NSW518" s="336"/>
      <c r="NSX518" s="336"/>
      <c r="NSY518" s="336"/>
      <c r="NSZ518" s="336"/>
      <c r="NTA518" s="336"/>
      <c r="NTB518" s="336"/>
      <c r="NTC518" s="336"/>
      <c r="NTD518" s="336"/>
      <c r="NTE518" s="336"/>
      <c r="NTF518" s="336"/>
      <c r="NTG518" s="336"/>
      <c r="NTH518" s="336"/>
      <c r="NTI518" s="336"/>
      <c r="NTJ518" s="336"/>
      <c r="NTK518" s="336"/>
      <c r="NTL518" s="336"/>
      <c r="NTM518" s="336"/>
      <c r="NTN518" s="336"/>
      <c r="NTO518" s="336"/>
      <c r="NTP518" s="336"/>
      <c r="NTQ518" s="336"/>
      <c r="NTR518" s="336"/>
      <c r="NTS518" s="336"/>
      <c r="NTT518" s="336"/>
      <c r="NTU518" s="336"/>
      <c r="NTV518" s="336"/>
      <c r="NTW518" s="336"/>
      <c r="NTX518" s="336"/>
      <c r="NTY518" s="336"/>
      <c r="NTZ518" s="336"/>
      <c r="NUA518" s="336"/>
      <c r="NUB518" s="336"/>
      <c r="NUC518" s="336"/>
      <c r="NUD518" s="336"/>
      <c r="NUE518" s="336"/>
      <c r="NUF518" s="336"/>
      <c r="NUG518" s="336"/>
      <c r="NUH518" s="336"/>
      <c r="NUI518" s="336"/>
      <c r="NUJ518" s="336"/>
      <c r="NUK518" s="336"/>
      <c r="NUL518" s="336"/>
      <c r="NUM518" s="336"/>
      <c r="NUN518" s="336"/>
      <c r="NUO518" s="336"/>
      <c r="NUP518" s="336"/>
      <c r="NUQ518" s="336"/>
      <c r="NUR518" s="336"/>
      <c r="NUS518" s="336"/>
      <c r="NUT518" s="336"/>
      <c r="NUU518" s="336"/>
      <c r="NUV518" s="336"/>
      <c r="NUW518" s="336"/>
      <c r="NUX518" s="336"/>
      <c r="NUY518" s="336"/>
      <c r="NUZ518" s="336"/>
      <c r="NVA518" s="336"/>
      <c r="NVB518" s="336"/>
      <c r="NVC518" s="336"/>
      <c r="NVD518" s="336"/>
      <c r="NVE518" s="336"/>
      <c r="NVF518" s="336"/>
      <c r="NVG518" s="336"/>
      <c r="NVH518" s="336"/>
      <c r="NVI518" s="336"/>
      <c r="NVJ518" s="336"/>
      <c r="NVK518" s="336"/>
      <c r="NVL518" s="336"/>
      <c r="NVM518" s="336"/>
      <c r="NVN518" s="336"/>
      <c r="NVO518" s="336"/>
      <c r="NVP518" s="336"/>
      <c r="NVQ518" s="336"/>
      <c r="NVR518" s="336"/>
      <c r="NVS518" s="336"/>
      <c r="NVT518" s="336"/>
      <c r="NVU518" s="336"/>
      <c r="NVV518" s="336"/>
      <c r="NVW518" s="336"/>
      <c r="NVX518" s="336"/>
      <c r="NVY518" s="336"/>
      <c r="NVZ518" s="336"/>
      <c r="NWA518" s="336"/>
      <c r="NWB518" s="336"/>
      <c r="NWC518" s="336"/>
      <c r="NWD518" s="336"/>
      <c r="NWE518" s="336"/>
      <c r="NWF518" s="336"/>
      <c r="NWG518" s="336"/>
      <c r="NWH518" s="336"/>
      <c r="NWI518" s="336"/>
      <c r="NWJ518" s="336"/>
      <c r="NWK518" s="336"/>
      <c r="NWL518" s="336"/>
      <c r="NWM518" s="336"/>
      <c r="NWN518" s="336"/>
      <c r="NWO518" s="336"/>
      <c r="NWP518" s="336"/>
      <c r="NWQ518" s="336"/>
      <c r="NWR518" s="336"/>
      <c r="NWS518" s="336"/>
      <c r="NWT518" s="336"/>
      <c r="NWU518" s="336"/>
      <c r="NWV518" s="336"/>
      <c r="NWW518" s="336"/>
      <c r="NWX518" s="336"/>
      <c r="NWY518" s="336"/>
      <c r="NWZ518" s="336"/>
      <c r="NXA518" s="336"/>
      <c r="NXB518" s="336"/>
      <c r="NXC518" s="336"/>
      <c r="NXD518" s="336"/>
      <c r="NXE518" s="336"/>
      <c r="NXF518" s="336"/>
      <c r="NXG518" s="336"/>
      <c r="NXH518" s="336"/>
      <c r="NXI518" s="336"/>
      <c r="NXJ518" s="336"/>
      <c r="NXK518" s="336"/>
      <c r="NXL518" s="336"/>
      <c r="NXM518" s="336"/>
      <c r="NXN518" s="336"/>
      <c r="NXO518" s="336"/>
      <c r="NXP518" s="336"/>
      <c r="NXQ518" s="336"/>
      <c r="NXR518" s="336"/>
      <c r="NXS518" s="336"/>
      <c r="NXT518" s="336"/>
      <c r="NXU518" s="336"/>
      <c r="NXV518" s="336"/>
      <c r="NXW518" s="336"/>
      <c r="NXX518" s="336"/>
      <c r="NXY518" s="336"/>
      <c r="NXZ518" s="336"/>
      <c r="NYA518" s="336"/>
      <c r="NYB518" s="336"/>
      <c r="NYC518" s="336"/>
      <c r="NYD518" s="336"/>
      <c r="NYE518" s="336"/>
      <c r="NYF518" s="336"/>
      <c r="NYG518" s="336"/>
      <c r="NYH518" s="336"/>
      <c r="NYI518" s="336"/>
      <c r="NYJ518" s="336"/>
      <c r="NYK518" s="336"/>
      <c r="NYL518" s="336"/>
      <c r="NYM518" s="336"/>
      <c r="NYN518" s="336"/>
      <c r="NYO518" s="336"/>
      <c r="NYP518" s="336"/>
      <c r="NYQ518" s="336"/>
      <c r="NYR518" s="336"/>
      <c r="NYS518" s="336"/>
      <c r="NYT518" s="336"/>
      <c r="NYU518" s="336"/>
      <c r="NYV518" s="336"/>
      <c r="NYW518" s="336"/>
      <c r="NYX518" s="336"/>
      <c r="NYY518" s="336"/>
      <c r="NYZ518" s="336"/>
      <c r="NZA518" s="336"/>
      <c r="NZB518" s="336"/>
      <c r="NZC518" s="336"/>
      <c r="NZD518" s="336"/>
      <c r="NZE518" s="336"/>
      <c r="NZF518" s="336"/>
      <c r="NZG518" s="336"/>
      <c r="NZH518" s="336"/>
      <c r="NZI518" s="336"/>
      <c r="NZJ518" s="336"/>
      <c r="NZK518" s="336"/>
      <c r="NZL518" s="336"/>
      <c r="NZM518" s="336"/>
      <c r="NZN518" s="336"/>
      <c r="NZO518" s="336"/>
      <c r="NZP518" s="336"/>
      <c r="NZQ518" s="336"/>
      <c r="NZR518" s="336"/>
      <c r="NZS518" s="336"/>
      <c r="NZT518" s="336"/>
      <c r="NZU518" s="336"/>
      <c r="NZV518" s="336"/>
      <c r="NZW518" s="336"/>
      <c r="NZX518" s="336"/>
      <c r="NZY518" s="336"/>
      <c r="NZZ518" s="336"/>
      <c r="OAA518" s="336"/>
      <c r="OAB518" s="336"/>
      <c r="OAC518" s="336"/>
      <c r="OAD518" s="336"/>
      <c r="OAE518" s="336"/>
      <c r="OAF518" s="336"/>
      <c r="OAG518" s="336"/>
      <c r="OAH518" s="336"/>
      <c r="OAI518" s="336"/>
      <c r="OAJ518" s="336"/>
      <c r="OAK518" s="336"/>
      <c r="OAL518" s="336"/>
      <c r="OAM518" s="336"/>
      <c r="OAN518" s="336"/>
      <c r="OAO518" s="336"/>
      <c r="OAP518" s="336"/>
      <c r="OAQ518" s="336"/>
      <c r="OAR518" s="336"/>
      <c r="OAS518" s="336"/>
      <c r="OAT518" s="336"/>
      <c r="OAU518" s="336"/>
      <c r="OAV518" s="336"/>
      <c r="OAW518" s="336"/>
      <c r="OAX518" s="336"/>
      <c r="OAY518" s="336"/>
      <c r="OAZ518" s="336"/>
      <c r="OBA518" s="336"/>
      <c r="OBB518" s="336"/>
      <c r="OBC518" s="336"/>
      <c r="OBD518" s="336"/>
      <c r="OBE518" s="336"/>
      <c r="OBF518" s="336"/>
      <c r="OBG518" s="336"/>
      <c r="OBH518" s="336"/>
      <c r="OBI518" s="336"/>
      <c r="OBJ518" s="336"/>
      <c r="OBK518" s="336"/>
      <c r="OBL518" s="336"/>
      <c r="OBM518" s="336"/>
      <c r="OBN518" s="336"/>
      <c r="OBO518" s="336"/>
      <c r="OBP518" s="336"/>
      <c r="OBQ518" s="336"/>
      <c r="OBR518" s="336"/>
      <c r="OBS518" s="336"/>
      <c r="OBT518" s="336"/>
      <c r="OBU518" s="336"/>
      <c r="OBV518" s="336"/>
      <c r="OBW518" s="336"/>
      <c r="OBX518" s="336"/>
      <c r="OBY518" s="336"/>
      <c r="OBZ518" s="336"/>
      <c r="OCA518" s="336"/>
      <c r="OCB518" s="336"/>
      <c r="OCC518" s="336"/>
      <c r="OCD518" s="336"/>
      <c r="OCE518" s="336"/>
      <c r="OCF518" s="336"/>
      <c r="OCG518" s="336"/>
      <c r="OCH518" s="336"/>
      <c r="OCI518" s="336"/>
      <c r="OCJ518" s="336"/>
      <c r="OCK518" s="336"/>
      <c r="OCL518" s="336"/>
      <c r="OCM518" s="336"/>
      <c r="OCN518" s="336"/>
      <c r="OCO518" s="336"/>
      <c r="OCP518" s="336"/>
      <c r="OCQ518" s="336"/>
      <c r="OCR518" s="336"/>
      <c r="OCS518" s="336"/>
      <c r="OCT518" s="336"/>
      <c r="OCU518" s="336"/>
      <c r="OCV518" s="336"/>
      <c r="OCW518" s="336"/>
      <c r="OCX518" s="336"/>
      <c r="OCY518" s="336"/>
      <c r="OCZ518" s="336"/>
      <c r="ODA518" s="336"/>
      <c r="ODB518" s="336"/>
      <c r="ODC518" s="336"/>
      <c r="ODD518" s="336"/>
      <c r="ODE518" s="336"/>
      <c r="ODF518" s="336"/>
      <c r="ODG518" s="336"/>
      <c r="ODH518" s="336"/>
      <c r="ODI518" s="336"/>
      <c r="ODJ518" s="336"/>
      <c r="ODK518" s="336"/>
      <c r="ODL518" s="336"/>
      <c r="ODM518" s="336"/>
      <c r="ODN518" s="336"/>
      <c r="ODO518" s="336"/>
      <c r="ODP518" s="336"/>
      <c r="ODQ518" s="336"/>
      <c r="ODR518" s="336"/>
      <c r="ODS518" s="336"/>
      <c r="ODT518" s="336"/>
      <c r="ODU518" s="336"/>
      <c r="ODV518" s="336"/>
      <c r="ODW518" s="336"/>
      <c r="ODX518" s="336"/>
      <c r="ODY518" s="336"/>
      <c r="ODZ518" s="336"/>
      <c r="OEA518" s="336"/>
      <c r="OEB518" s="336"/>
      <c r="OEC518" s="336"/>
      <c r="OED518" s="336"/>
      <c r="OEE518" s="336"/>
      <c r="OEF518" s="336"/>
      <c r="OEG518" s="336"/>
      <c r="OEH518" s="336"/>
      <c r="OEI518" s="336"/>
      <c r="OEJ518" s="336"/>
      <c r="OEK518" s="336"/>
      <c r="OEL518" s="336"/>
      <c r="OEM518" s="336"/>
      <c r="OEN518" s="336"/>
      <c r="OEO518" s="336"/>
      <c r="OEP518" s="336"/>
      <c r="OEQ518" s="336"/>
      <c r="OER518" s="336"/>
      <c r="OES518" s="336"/>
      <c r="OET518" s="336"/>
      <c r="OEU518" s="336"/>
      <c r="OEV518" s="336"/>
      <c r="OEW518" s="336"/>
      <c r="OEX518" s="336"/>
      <c r="OEY518" s="336"/>
      <c r="OEZ518" s="336"/>
      <c r="OFA518" s="336"/>
      <c r="OFB518" s="336"/>
      <c r="OFC518" s="336"/>
      <c r="OFD518" s="336"/>
      <c r="OFE518" s="336"/>
      <c r="OFF518" s="336"/>
      <c r="OFG518" s="336"/>
      <c r="OFH518" s="336"/>
      <c r="OFI518" s="336"/>
      <c r="OFJ518" s="336"/>
      <c r="OFK518" s="336"/>
      <c r="OFL518" s="336"/>
      <c r="OFM518" s="336"/>
      <c r="OFN518" s="336"/>
      <c r="OFO518" s="336"/>
      <c r="OFP518" s="336"/>
      <c r="OFQ518" s="336"/>
      <c r="OFR518" s="336"/>
      <c r="OFS518" s="336"/>
      <c r="OFT518" s="336"/>
      <c r="OFU518" s="336"/>
      <c r="OFV518" s="336"/>
      <c r="OFW518" s="336"/>
      <c r="OFX518" s="336"/>
      <c r="OFY518" s="336"/>
      <c r="OFZ518" s="336"/>
      <c r="OGA518" s="336"/>
      <c r="OGB518" s="336"/>
      <c r="OGC518" s="336"/>
      <c r="OGD518" s="336"/>
      <c r="OGE518" s="336"/>
      <c r="OGF518" s="336"/>
      <c r="OGG518" s="336"/>
      <c r="OGH518" s="336"/>
      <c r="OGI518" s="336"/>
      <c r="OGJ518" s="336"/>
      <c r="OGK518" s="336"/>
      <c r="OGL518" s="336"/>
      <c r="OGM518" s="336"/>
      <c r="OGN518" s="336"/>
      <c r="OGO518" s="336"/>
      <c r="OGP518" s="336"/>
      <c r="OGQ518" s="336"/>
      <c r="OGR518" s="336"/>
      <c r="OGS518" s="336"/>
      <c r="OGT518" s="336"/>
      <c r="OGU518" s="336"/>
      <c r="OGV518" s="336"/>
      <c r="OGW518" s="336"/>
      <c r="OGX518" s="336"/>
      <c r="OGY518" s="336"/>
      <c r="OGZ518" s="336"/>
      <c r="OHA518" s="336"/>
      <c r="OHB518" s="336"/>
      <c r="OHC518" s="336"/>
      <c r="OHD518" s="336"/>
      <c r="OHE518" s="336"/>
      <c r="OHF518" s="336"/>
      <c r="OHG518" s="336"/>
      <c r="OHH518" s="336"/>
      <c r="OHI518" s="336"/>
      <c r="OHJ518" s="336"/>
      <c r="OHK518" s="336"/>
      <c r="OHL518" s="336"/>
      <c r="OHM518" s="336"/>
      <c r="OHN518" s="336"/>
      <c r="OHO518" s="336"/>
      <c r="OHP518" s="336"/>
      <c r="OHQ518" s="336"/>
      <c r="OHR518" s="336"/>
      <c r="OHS518" s="336"/>
      <c r="OHT518" s="336"/>
      <c r="OHU518" s="336"/>
      <c r="OHV518" s="336"/>
      <c r="OHW518" s="336"/>
      <c r="OHX518" s="336"/>
      <c r="OHY518" s="336"/>
      <c r="OHZ518" s="336"/>
      <c r="OIA518" s="336"/>
      <c r="OIB518" s="336"/>
      <c r="OIC518" s="336"/>
      <c r="OID518" s="336"/>
      <c r="OIE518" s="336"/>
      <c r="OIF518" s="336"/>
      <c r="OIG518" s="336"/>
      <c r="OIH518" s="336"/>
      <c r="OII518" s="336"/>
      <c r="OIJ518" s="336"/>
      <c r="OIK518" s="336"/>
      <c r="OIL518" s="336"/>
      <c r="OIM518" s="336"/>
      <c r="OIN518" s="336"/>
      <c r="OIO518" s="336"/>
      <c r="OIP518" s="336"/>
      <c r="OIQ518" s="336"/>
      <c r="OIR518" s="336"/>
      <c r="OIS518" s="336"/>
      <c r="OIT518" s="336"/>
      <c r="OIU518" s="336"/>
      <c r="OIV518" s="336"/>
      <c r="OIW518" s="336"/>
      <c r="OIX518" s="336"/>
      <c r="OIY518" s="336"/>
      <c r="OIZ518" s="336"/>
      <c r="OJA518" s="336"/>
      <c r="OJB518" s="336"/>
      <c r="OJC518" s="336"/>
      <c r="OJD518" s="336"/>
      <c r="OJE518" s="336"/>
      <c r="OJF518" s="336"/>
      <c r="OJG518" s="336"/>
      <c r="OJH518" s="336"/>
      <c r="OJI518" s="336"/>
      <c r="OJJ518" s="336"/>
      <c r="OJK518" s="336"/>
      <c r="OJL518" s="336"/>
      <c r="OJM518" s="336"/>
      <c r="OJN518" s="336"/>
      <c r="OJO518" s="336"/>
      <c r="OJP518" s="336"/>
      <c r="OJQ518" s="336"/>
      <c r="OJR518" s="336"/>
      <c r="OJS518" s="336"/>
      <c r="OJT518" s="336"/>
      <c r="OJU518" s="336"/>
      <c r="OJV518" s="336"/>
      <c r="OJW518" s="336"/>
      <c r="OJX518" s="336"/>
      <c r="OJY518" s="336"/>
      <c r="OJZ518" s="336"/>
      <c r="OKA518" s="336"/>
      <c r="OKB518" s="336"/>
      <c r="OKC518" s="336"/>
      <c r="OKD518" s="336"/>
      <c r="OKE518" s="336"/>
      <c r="OKF518" s="336"/>
      <c r="OKG518" s="336"/>
      <c r="OKH518" s="336"/>
      <c r="OKI518" s="336"/>
      <c r="OKJ518" s="336"/>
      <c r="OKK518" s="336"/>
      <c r="OKL518" s="336"/>
      <c r="OKM518" s="336"/>
      <c r="OKN518" s="336"/>
      <c r="OKO518" s="336"/>
      <c r="OKP518" s="336"/>
      <c r="OKQ518" s="336"/>
      <c r="OKR518" s="336"/>
      <c r="OKS518" s="336"/>
      <c r="OKT518" s="336"/>
      <c r="OKU518" s="336"/>
      <c r="OKV518" s="336"/>
      <c r="OKW518" s="336"/>
      <c r="OKX518" s="336"/>
      <c r="OKY518" s="336"/>
      <c r="OKZ518" s="336"/>
      <c r="OLA518" s="336"/>
      <c r="OLB518" s="336"/>
      <c r="OLC518" s="336"/>
      <c r="OLD518" s="336"/>
      <c r="OLE518" s="336"/>
      <c r="OLF518" s="336"/>
      <c r="OLG518" s="336"/>
      <c r="OLH518" s="336"/>
      <c r="OLI518" s="336"/>
      <c r="OLJ518" s="336"/>
      <c r="OLK518" s="336"/>
      <c r="OLL518" s="336"/>
      <c r="OLM518" s="336"/>
      <c r="OLN518" s="336"/>
      <c r="OLO518" s="336"/>
      <c r="OLP518" s="336"/>
      <c r="OLQ518" s="336"/>
      <c r="OLR518" s="336"/>
      <c r="OLS518" s="336"/>
      <c r="OLT518" s="336"/>
      <c r="OLU518" s="336"/>
      <c r="OLV518" s="336"/>
      <c r="OLW518" s="336"/>
      <c r="OLX518" s="336"/>
      <c r="OLY518" s="336"/>
      <c r="OLZ518" s="336"/>
      <c r="OMA518" s="336"/>
      <c r="OMB518" s="336"/>
      <c r="OMC518" s="336"/>
      <c r="OMD518" s="336"/>
      <c r="OME518" s="336"/>
      <c r="OMF518" s="336"/>
      <c r="OMG518" s="336"/>
      <c r="OMH518" s="336"/>
      <c r="OMI518" s="336"/>
      <c r="OMJ518" s="336"/>
      <c r="OMK518" s="336"/>
      <c r="OML518" s="336"/>
      <c r="OMM518" s="336"/>
      <c r="OMN518" s="336"/>
      <c r="OMO518" s="336"/>
      <c r="OMP518" s="336"/>
      <c r="OMQ518" s="336"/>
      <c r="OMR518" s="336"/>
      <c r="OMS518" s="336"/>
      <c r="OMT518" s="336"/>
      <c r="OMU518" s="336"/>
      <c r="OMV518" s="336"/>
      <c r="OMW518" s="336"/>
      <c r="OMX518" s="336"/>
      <c r="OMY518" s="336"/>
      <c r="OMZ518" s="336"/>
      <c r="ONA518" s="336"/>
      <c r="ONB518" s="336"/>
      <c r="ONC518" s="336"/>
      <c r="OND518" s="336"/>
      <c r="ONE518" s="336"/>
      <c r="ONF518" s="336"/>
      <c r="ONG518" s="336"/>
      <c r="ONH518" s="336"/>
      <c r="ONI518" s="336"/>
      <c r="ONJ518" s="336"/>
      <c r="ONK518" s="336"/>
      <c r="ONL518" s="336"/>
      <c r="ONM518" s="336"/>
      <c r="ONN518" s="336"/>
      <c r="ONO518" s="336"/>
      <c r="ONP518" s="336"/>
      <c r="ONQ518" s="336"/>
      <c r="ONR518" s="336"/>
      <c r="ONS518" s="336"/>
      <c r="ONT518" s="336"/>
      <c r="ONU518" s="336"/>
      <c r="ONV518" s="336"/>
      <c r="ONW518" s="336"/>
      <c r="ONX518" s="336"/>
      <c r="ONY518" s="336"/>
      <c r="ONZ518" s="336"/>
      <c r="OOA518" s="336"/>
      <c r="OOB518" s="336"/>
      <c r="OOC518" s="336"/>
      <c r="OOD518" s="336"/>
      <c r="OOE518" s="336"/>
      <c r="OOF518" s="336"/>
      <c r="OOG518" s="336"/>
      <c r="OOH518" s="336"/>
      <c r="OOI518" s="336"/>
      <c r="OOJ518" s="336"/>
      <c r="OOK518" s="336"/>
      <c r="OOL518" s="336"/>
      <c r="OOM518" s="336"/>
      <c r="OON518" s="336"/>
      <c r="OOO518" s="336"/>
      <c r="OOP518" s="336"/>
      <c r="OOQ518" s="336"/>
      <c r="OOR518" s="336"/>
      <c r="OOS518" s="336"/>
      <c r="OOT518" s="336"/>
      <c r="OOU518" s="336"/>
      <c r="OOV518" s="336"/>
      <c r="OOW518" s="336"/>
      <c r="OOX518" s="336"/>
      <c r="OOY518" s="336"/>
      <c r="OOZ518" s="336"/>
      <c r="OPA518" s="336"/>
      <c r="OPB518" s="336"/>
      <c r="OPC518" s="336"/>
      <c r="OPD518" s="336"/>
      <c r="OPE518" s="336"/>
      <c r="OPF518" s="336"/>
      <c r="OPG518" s="336"/>
      <c r="OPH518" s="336"/>
      <c r="OPI518" s="336"/>
      <c r="OPJ518" s="336"/>
      <c r="OPK518" s="336"/>
      <c r="OPL518" s="336"/>
      <c r="OPM518" s="336"/>
      <c r="OPN518" s="336"/>
      <c r="OPO518" s="336"/>
      <c r="OPP518" s="336"/>
      <c r="OPQ518" s="336"/>
      <c r="OPR518" s="336"/>
      <c r="OPS518" s="336"/>
      <c r="OPT518" s="336"/>
      <c r="OPU518" s="336"/>
      <c r="OPV518" s="336"/>
      <c r="OPW518" s="336"/>
      <c r="OPX518" s="336"/>
      <c r="OPY518" s="336"/>
      <c r="OPZ518" s="336"/>
      <c r="OQA518" s="336"/>
      <c r="OQB518" s="336"/>
      <c r="OQC518" s="336"/>
      <c r="OQD518" s="336"/>
      <c r="OQE518" s="336"/>
      <c r="OQF518" s="336"/>
      <c r="OQG518" s="336"/>
      <c r="OQH518" s="336"/>
      <c r="OQI518" s="336"/>
      <c r="OQJ518" s="336"/>
      <c r="OQK518" s="336"/>
      <c r="OQL518" s="336"/>
      <c r="OQM518" s="336"/>
      <c r="OQN518" s="336"/>
      <c r="OQO518" s="336"/>
      <c r="OQP518" s="336"/>
      <c r="OQQ518" s="336"/>
      <c r="OQR518" s="336"/>
      <c r="OQS518" s="336"/>
      <c r="OQT518" s="336"/>
      <c r="OQU518" s="336"/>
      <c r="OQV518" s="336"/>
      <c r="OQW518" s="336"/>
      <c r="OQX518" s="336"/>
      <c r="OQY518" s="336"/>
      <c r="OQZ518" s="336"/>
      <c r="ORA518" s="336"/>
      <c r="ORB518" s="336"/>
      <c r="ORC518" s="336"/>
      <c r="ORD518" s="336"/>
      <c r="ORE518" s="336"/>
      <c r="ORF518" s="336"/>
      <c r="ORG518" s="336"/>
      <c r="ORH518" s="336"/>
      <c r="ORI518" s="336"/>
      <c r="ORJ518" s="336"/>
      <c r="ORK518" s="336"/>
      <c r="ORL518" s="336"/>
      <c r="ORM518" s="336"/>
      <c r="ORN518" s="336"/>
      <c r="ORO518" s="336"/>
      <c r="ORP518" s="336"/>
      <c r="ORQ518" s="336"/>
      <c r="ORR518" s="336"/>
      <c r="ORS518" s="336"/>
      <c r="ORT518" s="336"/>
      <c r="ORU518" s="336"/>
      <c r="ORV518" s="336"/>
      <c r="ORW518" s="336"/>
      <c r="ORX518" s="336"/>
      <c r="ORY518" s="336"/>
      <c r="ORZ518" s="336"/>
      <c r="OSA518" s="336"/>
      <c r="OSB518" s="336"/>
      <c r="OSC518" s="336"/>
      <c r="OSD518" s="336"/>
      <c r="OSE518" s="336"/>
      <c r="OSF518" s="336"/>
      <c r="OSG518" s="336"/>
      <c r="OSH518" s="336"/>
      <c r="OSI518" s="336"/>
      <c r="OSJ518" s="336"/>
      <c r="OSK518" s="336"/>
      <c r="OSL518" s="336"/>
      <c r="OSM518" s="336"/>
      <c r="OSN518" s="336"/>
      <c r="OSO518" s="336"/>
      <c r="OSP518" s="336"/>
      <c r="OSQ518" s="336"/>
      <c r="OSR518" s="336"/>
      <c r="OSS518" s="336"/>
      <c r="OST518" s="336"/>
      <c r="OSU518" s="336"/>
      <c r="OSV518" s="336"/>
      <c r="OSW518" s="336"/>
      <c r="OSX518" s="336"/>
      <c r="OSY518" s="336"/>
      <c r="OSZ518" s="336"/>
      <c r="OTA518" s="336"/>
      <c r="OTB518" s="336"/>
      <c r="OTC518" s="336"/>
      <c r="OTD518" s="336"/>
      <c r="OTE518" s="336"/>
      <c r="OTF518" s="336"/>
      <c r="OTG518" s="336"/>
      <c r="OTH518" s="336"/>
      <c r="OTI518" s="336"/>
      <c r="OTJ518" s="336"/>
      <c r="OTK518" s="336"/>
      <c r="OTL518" s="336"/>
      <c r="OTM518" s="336"/>
      <c r="OTN518" s="336"/>
      <c r="OTO518" s="336"/>
      <c r="OTP518" s="336"/>
      <c r="OTQ518" s="336"/>
      <c r="OTR518" s="336"/>
      <c r="OTS518" s="336"/>
      <c r="OTT518" s="336"/>
      <c r="OTU518" s="336"/>
      <c r="OTV518" s="336"/>
      <c r="OTW518" s="336"/>
      <c r="OTX518" s="336"/>
      <c r="OTY518" s="336"/>
      <c r="OTZ518" s="336"/>
      <c r="OUA518" s="336"/>
      <c r="OUB518" s="336"/>
      <c r="OUC518" s="336"/>
      <c r="OUD518" s="336"/>
      <c r="OUE518" s="336"/>
      <c r="OUF518" s="336"/>
      <c r="OUG518" s="336"/>
      <c r="OUH518" s="336"/>
      <c r="OUI518" s="336"/>
      <c r="OUJ518" s="336"/>
      <c r="OUK518" s="336"/>
      <c r="OUL518" s="336"/>
      <c r="OUM518" s="336"/>
      <c r="OUN518" s="336"/>
      <c r="OUO518" s="336"/>
      <c r="OUP518" s="336"/>
      <c r="OUQ518" s="336"/>
      <c r="OUR518" s="336"/>
      <c r="OUS518" s="336"/>
      <c r="OUT518" s="336"/>
      <c r="OUU518" s="336"/>
      <c r="OUV518" s="336"/>
      <c r="OUW518" s="336"/>
      <c r="OUX518" s="336"/>
      <c r="OUY518" s="336"/>
      <c r="OUZ518" s="336"/>
      <c r="OVA518" s="336"/>
      <c r="OVB518" s="336"/>
      <c r="OVC518" s="336"/>
      <c r="OVD518" s="336"/>
      <c r="OVE518" s="336"/>
      <c r="OVF518" s="336"/>
      <c r="OVG518" s="336"/>
      <c r="OVH518" s="336"/>
      <c r="OVI518" s="336"/>
      <c r="OVJ518" s="336"/>
      <c r="OVK518" s="336"/>
      <c r="OVL518" s="336"/>
      <c r="OVM518" s="336"/>
      <c r="OVN518" s="336"/>
      <c r="OVO518" s="336"/>
      <c r="OVP518" s="336"/>
      <c r="OVQ518" s="336"/>
      <c r="OVR518" s="336"/>
      <c r="OVS518" s="336"/>
      <c r="OVT518" s="336"/>
      <c r="OVU518" s="336"/>
      <c r="OVV518" s="336"/>
      <c r="OVW518" s="336"/>
      <c r="OVX518" s="336"/>
      <c r="OVY518" s="336"/>
      <c r="OVZ518" s="336"/>
      <c r="OWA518" s="336"/>
      <c r="OWB518" s="336"/>
      <c r="OWC518" s="336"/>
      <c r="OWD518" s="336"/>
      <c r="OWE518" s="336"/>
      <c r="OWF518" s="336"/>
      <c r="OWG518" s="336"/>
      <c r="OWH518" s="336"/>
      <c r="OWI518" s="336"/>
      <c r="OWJ518" s="336"/>
      <c r="OWK518" s="336"/>
      <c r="OWL518" s="336"/>
      <c r="OWM518" s="336"/>
      <c r="OWN518" s="336"/>
      <c r="OWO518" s="336"/>
      <c r="OWP518" s="336"/>
      <c r="OWQ518" s="336"/>
      <c r="OWR518" s="336"/>
      <c r="OWS518" s="336"/>
      <c r="OWT518" s="336"/>
      <c r="OWU518" s="336"/>
      <c r="OWV518" s="336"/>
      <c r="OWW518" s="336"/>
      <c r="OWX518" s="336"/>
      <c r="OWY518" s="336"/>
      <c r="OWZ518" s="336"/>
      <c r="OXA518" s="336"/>
      <c r="OXB518" s="336"/>
      <c r="OXC518" s="336"/>
      <c r="OXD518" s="336"/>
      <c r="OXE518" s="336"/>
      <c r="OXF518" s="336"/>
      <c r="OXG518" s="336"/>
      <c r="OXH518" s="336"/>
      <c r="OXI518" s="336"/>
      <c r="OXJ518" s="336"/>
      <c r="OXK518" s="336"/>
      <c r="OXL518" s="336"/>
      <c r="OXM518" s="336"/>
      <c r="OXN518" s="336"/>
      <c r="OXO518" s="336"/>
      <c r="OXP518" s="336"/>
      <c r="OXQ518" s="336"/>
      <c r="OXR518" s="336"/>
      <c r="OXS518" s="336"/>
      <c r="OXT518" s="336"/>
      <c r="OXU518" s="336"/>
      <c r="OXV518" s="336"/>
      <c r="OXW518" s="336"/>
      <c r="OXX518" s="336"/>
      <c r="OXY518" s="336"/>
      <c r="OXZ518" s="336"/>
      <c r="OYA518" s="336"/>
      <c r="OYB518" s="336"/>
      <c r="OYC518" s="336"/>
      <c r="OYD518" s="336"/>
      <c r="OYE518" s="336"/>
      <c r="OYF518" s="336"/>
      <c r="OYG518" s="336"/>
      <c r="OYH518" s="336"/>
      <c r="OYI518" s="336"/>
      <c r="OYJ518" s="336"/>
      <c r="OYK518" s="336"/>
      <c r="OYL518" s="336"/>
      <c r="OYM518" s="336"/>
      <c r="OYN518" s="336"/>
      <c r="OYO518" s="336"/>
      <c r="OYP518" s="336"/>
      <c r="OYQ518" s="336"/>
      <c r="OYR518" s="336"/>
      <c r="OYS518" s="336"/>
      <c r="OYT518" s="336"/>
      <c r="OYU518" s="336"/>
      <c r="OYV518" s="336"/>
      <c r="OYW518" s="336"/>
      <c r="OYX518" s="336"/>
      <c r="OYY518" s="336"/>
      <c r="OYZ518" s="336"/>
      <c r="OZA518" s="336"/>
      <c r="OZB518" s="336"/>
      <c r="OZC518" s="336"/>
      <c r="OZD518" s="336"/>
      <c r="OZE518" s="336"/>
      <c r="OZF518" s="336"/>
      <c r="OZG518" s="336"/>
      <c r="OZH518" s="336"/>
      <c r="OZI518" s="336"/>
      <c r="OZJ518" s="336"/>
      <c r="OZK518" s="336"/>
      <c r="OZL518" s="336"/>
      <c r="OZM518" s="336"/>
      <c r="OZN518" s="336"/>
      <c r="OZO518" s="336"/>
      <c r="OZP518" s="336"/>
      <c r="OZQ518" s="336"/>
      <c r="OZR518" s="336"/>
      <c r="OZS518" s="336"/>
      <c r="OZT518" s="336"/>
      <c r="OZU518" s="336"/>
      <c r="OZV518" s="336"/>
      <c r="OZW518" s="336"/>
      <c r="OZX518" s="336"/>
      <c r="OZY518" s="336"/>
      <c r="OZZ518" s="336"/>
      <c r="PAA518" s="336"/>
      <c r="PAB518" s="336"/>
      <c r="PAC518" s="336"/>
      <c r="PAD518" s="336"/>
      <c r="PAE518" s="336"/>
      <c r="PAF518" s="336"/>
      <c r="PAG518" s="336"/>
      <c r="PAH518" s="336"/>
      <c r="PAI518" s="336"/>
      <c r="PAJ518" s="336"/>
      <c r="PAK518" s="336"/>
      <c r="PAL518" s="336"/>
      <c r="PAM518" s="336"/>
      <c r="PAN518" s="336"/>
      <c r="PAO518" s="336"/>
      <c r="PAP518" s="336"/>
      <c r="PAQ518" s="336"/>
      <c r="PAR518" s="336"/>
      <c r="PAS518" s="336"/>
      <c r="PAT518" s="336"/>
      <c r="PAU518" s="336"/>
      <c r="PAV518" s="336"/>
      <c r="PAW518" s="336"/>
      <c r="PAX518" s="336"/>
      <c r="PAY518" s="336"/>
      <c r="PAZ518" s="336"/>
      <c r="PBA518" s="336"/>
      <c r="PBB518" s="336"/>
      <c r="PBC518" s="336"/>
      <c r="PBD518" s="336"/>
      <c r="PBE518" s="336"/>
      <c r="PBF518" s="336"/>
      <c r="PBG518" s="336"/>
      <c r="PBH518" s="336"/>
      <c r="PBI518" s="336"/>
      <c r="PBJ518" s="336"/>
      <c r="PBK518" s="336"/>
      <c r="PBL518" s="336"/>
      <c r="PBM518" s="336"/>
      <c r="PBN518" s="336"/>
      <c r="PBO518" s="336"/>
      <c r="PBP518" s="336"/>
      <c r="PBQ518" s="336"/>
      <c r="PBR518" s="336"/>
      <c r="PBS518" s="336"/>
      <c r="PBT518" s="336"/>
      <c r="PBU518" s="336"/>
      <c r="PBV518" s="336"/>
      <c r="PBW518" s="336"/>
      <c r="PBX518" s="336"/>
      <c r="PBY518" s="336"/>
      <c r="PBZ518" s="336"/>
      <c r="PCA518" s="336"/>
      <c r="PCB518" s="336"/>
      <c r="PCC518" s="336"/>
      <c r="PCD518" s="336"/>
      <c r="PCE518" s="336"/>
      <c r="PCF518" s="336"/>
      <c r="PCG518" s="336"/>
      <c r="PCH518" s="336"/>
      <c r="PCI518" s="336"/>
      <c r="PCJ518" s="336"/>
      <c r="PCK518" s="336"/>
      <c r="PCL518" s="336"/>
      <c r="PCM518" s="336"/>
      <c r="PCN518" s="336"/>
      <c r="PCO518" s="336"/>
      <c r="PCP518" s="336"/>
      <c r="PCQ518" s="336"/>
      <c r="PCR518" s="336"/>
      <c r="PCS518" s="336"/>
      <c r="PCT518" s="336"/>
      <c r="PCU518" s="336"/>
      <c r="PCV518" s="336"/>
      <c r="PCW518" s="336"/>
      <c r="PCX518" s="336"/>
      <c r="PCY518" s="336"/>
      <c r="PCZ518" s="336"/>
      <c r="PDA518" s="336"/>
      <c r="PDB518" s="336"/>
      <c r="PDC518" s="336"/>
      <c r="PDD518" s="336"/>
      <c r="PDE518" s="336"/>
      <c r="PDF518" s="336"/>
      <c r="PDG518" s="336"/>
      <c r="PDH518" s="336"/>
      <c r="PDI518" s="336"/>
      <c r="PDJ518" s="336"/>
      <c r="PDK518" s="336"/>
      <c r="PDL518" s="336"/>
      <c r="PDM518" s="336"/>
      <c r="PDN518" s="336"/>
      <c r="PDO518" s="336"/>
      <c r="PDP518" s="336"/>
      <c r="PDQ518" s="336"/>
      <c r="PDR518" s="336"/>
      <c r="PDS518" s="336"/>
      <c r="PDT518" s="336"/>
      <c r="PDU518" s="336"/>
      <c r="PDV518" s="336"/>
      <c r="PDW518" s="336"/>
      <c r="PDX518" s="336"/>
      <c r="PDY518" s="336"/>
      <c r="PDZ518" s="336"/>
      <c r="PEA518" s="336"/>
      <c r="PEB518" s="336"/>
      <c r="PEC518" s="336"/>
      <c r="PED518" s="336"/>
      <c r="PEE518" s="336"/>
      <c r="PEF518" s="336"/>
      <c r="PEG518" s="336"/>
      <c r="PEH518" s="336"/>
      <c r="PEI518" s="336"/>
      <c r="PEJ518" s="336"/>
      <c r="PEK518" s="336"/>
      <c r="PEL518" s="336"/>
      <c r="PEM518" s="336"/>
      <c r="PEN518" s="336"/>
      <c r="PEO518" s="336"/>
      <c r="PEP518" s="336"/>
      <c r="PEQ518" s="336"/>
      <c r="PER518" s="336"/>
      <c r="PES518" s="336"/>
      <c r="PET518" s="336"/>
      <c r="PEU518" s="336"/>
      <c r="PEV518" s="336"/>
      <c r="PEW518" s="336"/>
      <c r="PEX518" s="336"/>
      <c r="PEY518" s="336"/>
      <c r="PEZ518" s="336"/>
      <c r="PFA518" s="336"/>
      <c r="PFB518" s="336"/>
      <c r="PFC518" s="336"/>
      <c r="PFD518" s="336"/>
      <c r="PFE518" s="336"/>
      <c r="PFF518" s="336"/>
      <c r="PFG518" s="336"/>
      <c r="PFH518" s="336"/>
      <c r="PFI518" s="336"/>
      <c r="PFJ518" s="336"/>
      <c r="PFK518" s="336"/>
      <c r="PFL518" s="336"/>
      <c r="PFM518" s="336"/>
      <c r="PFN518" s="336"/>
      <c r="PFO518" s="336"/>
      <c r="PFP518" s="336"/>
      <c r="PFQ518" s="336"/>
      <c r="PFR518" s="336"/>
      <c r="PFS518" s="336"/>
      <c r="PFT518" s="336"/>
      <c r="PFU518" s="336"/>
      <c r="PFV518" s="336"/>
      <c r="PFW518" s="336"/>
      <c r="PFX518" s="336"/>
      <c r="PFY518" s="336"/>
      <c r="PFZ518" s="336"/>
      <c r="PGA518" s="336"/>
      <c r="PGB518" s="336"/>
      <c r="PGC518" s="336"/>
      <c r="PGD518" s="336"/>
      <c r="PGE518" s="336"/>
      <c r="PGF518" s="336"/>
      <c r="PGG518" s="336"/>
      <c r="PGH518" s="336"/>
      <c r="PGI518" s="336"/>
      <c r="PGJ518" s="336"/>
      <c r="PGK518" s="336"/>
      <c r="PGL518" s="336"/>
      <c r="PGM518" s="336"/>
      <c r="PGN518" s="336"/>
      <c r="PGO518" s="336"/>
      <c r="PGP518" s="336"/>
      <c r="PGQ518" s="336"/>
      <c r="PGR518" s="336"/>
      <c r="PGS518" s="336"/>
      <c r="PGT518" s="336"/>
      <c r="PGU518" s="336"/>
      <c r="PGV518" s="336"/>
      <c r="PGW518" s="336"/>
      <c r="PGX518" s="336"/>
      <c r="PGY518" s="336"/>
      <c r="PGZ518" s="336"/>
      <c r="PHA518" s="336"/>
      <c r="PHB518" s="336"/>
      <c r="PHC518" s="336"/>
      <c r="PHD518" s="336"/>
      <c r="PHE518" s="336"/>
      <c r="PHF518" s="336"/>
      <c r="PHG518" s="336"/>
      <c r="PHH518" s="336"/>
      <c r="PHI518" s="336"/>
      <c r="PHJ518" s="336"/>
      <c r="PHK518" s="336"/>
      <c r="PHL518" s="336"/>
      <c r="PHM518" s="336"/>
      <c r="PHN518" s="336"/>
      <c r="PHO518" s="336"/>
      <c r="PHP518" s="336"/>
      <c r="PHQ518" s="336"/>
      <c r="PHR518" s="336"/>
      <c r="PHS518" s="336"/>
      <c r="PHT518" s="336"/>
      <c r="PHU518" s="336"/>
      <c r="PHV518" s="336"/>
      <c r="PHW518" s="336"/>
      <c r="PHX518" s="336"/>
      <c r="PHY518" s="336"/>
      <c r="PHZ518" s="336"/>
      <c r="PIA518" s="336"/>
      <c r="PIB518" s="336"/>
      <c r="PIC518" s="336"/>
      <c r="PID518" s="336"/>
      <c r="PIE518" s="336"/>
      <c r="PIF518" s="336"/>
      <c r="PIG518" s="336"/>
      <c r="PIH518" s="336"/>
      <c r="PII518" s="336"/>
      <c r="PIJ518" s="336"/>
      <c r="PIK518" s="336"/>
      <c r="PIL518" s="336"/>
      <c r="PIM518" s="336"/>
      <c r="PIN518" s="336"/>
      <c r="PIO518" s="336"/>
      <c r="PIP518" s="336"/>
      <c r="PIQ518" s="336"/>
      <c r="PIR518" s="336"/>
      <c r="PIS518" s="336"/>
      <c r="PIT518" s="336"/>
      <c r="PIU518" s="336"/>
      <c r="PIV518" s="336"/>
      <c r="PIW518" s="336"/>
      <c r="PIX518" s="336"/>
      <c r="PIY518" s="336"/>
      <c r="PIZ518" s="336"/>
      <c r="PJA518" s="336"/>
      <c r="PJB518" s="336"/>
      <c r="PJC518" s="336"/>
      <c r="PJD518" s="336"/>
      <c r="PJE518" s="336"/>
      <c r="PJF518" s="336"/>
      <c r="PJG518" s="336"/>
      <c r="PJH518" s="336"/>
      <c r="PJI518" s="336"/>
      <c r="PJJ518" s="336"/>
      <c r="PJK518" s="336"/>
      <c r="PJL518" s="336"/>
      <c r="PJM518" s="336"/>
      <c r="PJN518" s="336"/>
      <c r="PJO518" s="336"/>
      <c r="PJP518" s="336"/>
      <c r="PJQ518" s="336"/>
      <c r="PJR518" s="336"/>
      <c r="PJS518" s="336"/>
      <c r="PJT518" s="336"/>
      <c r="PJU518" s="336"/>
      <c r="PJV518" s="336"/>
      <c r="PJW518" s="336"/>
      <c r="PJX518" s="336"/>
      <c r="PJY518" s="336"/>
      <c r="PJZ518" s="336"/>
      <c r="PKA518" s="336"/>
      <c r="PKB518" s="336"/>
      <c r="PKC518" s="336"/>
      <c r="PKD518" s="336"/>
      <c r="PKE518" s="336"/>
      <c r="PKF518" s="336"/>
      <c r="PKG518" s="336"/>
      <c r="PKH518" s="336"/>
      <c r="PKI518" s="336"/>
      <c r="PKJ518" s="336"/>
      <c r="PKK518" s="336"/>
      <c r="PKL518" s="336"/>
      <c r="PKM518" s="336"/>
      <c r="PKN518" s="336"/>
      <c r="PKO518" s="336"/>
      <c r="PKP518" s="336"/>
      <c r="PKQ518" s="336"/>
      <c r="PKR518" s="336"/>
      <c r="PKS518" s="336"/>
      <c r="PKT518" s="336"/>
      <c r="PKU518" s="336"/>
      <c r="PKV518" s="336"/>
      <c r="PKW518" s="336"/>
      <c r="PKX518" s="336"/>
      <c r="PKY518" s="336"/>
      <c r="PKZ518" s="336"/>
      <c r="PLA518" s="336"/>
      <c r="PLB518" s="336"/>
      <c r="PLC518" s="336"/>
      <c r="PLD518" s="336"/>
      <c r="PLE518" s="336"/>
      <c r="PLF518" s="336"/>
      <c r="PLG518" s="336"/>
      <c r="PLH518" s="336"/>
      <c r="PLI518" s="336"/>
      <c r="PLJ518" s="336"/>
      <c r="PLK518" s="336"/>
      <c r="PLL518" s="336"/>
      <c r="PLM518" s="336"/>
      <c r="PLN518" s="336"/>
      <c r="PLO518" s="336"/>
      <c r="PLP518" s="336"/>
      <c r="PLQ518" s="336"/>
      <c r="PLR518" s="336"/>
      <c r="PLS518" s="336"/>
      <c r="PLT518" s="336"/>
      <c r="PLU518" s="336"/>
      <c r="PLV518" s="336"/>
      <c r="PLW518" s="336"/>
      <c r="PLX518" s="336"/>
      <c r="PLY518" s="336"/>
      <c r="PLZ518" s="336"/>
      <c r="PMA518" s="336"/>
      <c r="PMB518" s="336"/>
      <c r="PMC518" s="336"/>
      <c r="PMD518" s="336"/>
      <c r="PME518" s="336"/>
      <c r="PMF518" s="336"/>
      <c r="PMG518" s="336"/>
      <c r="PMH518" s="336"/>
      <c r="PMI518" s="336"/>
      <c r="PMJ518" s="336"/>
      <c r="PMK518" s="336"/>
      <c r="PML518" s="336"/>
      <c r="PMM518" s="336"/>
      <c r="PMN518" s="336"/>
      <c r="PMO518" s="336"/>
      <c r="PMP518" s="336"/>
      <c r="PMQ518" s="336"/>
      <c r="PMR518" s="336"/>
      <c r="PMS518" s="336"/>
      <c r="PMT518" s="336"/>
      <c r="PMU518" s="336"/>
      <c r="PMV518" s="336"/>
      <c r="PMW518" s="336"/>
      <c r="PMX518" s="336"/>
      <c r="PMY518" s="336"/>
      <c r="PMZ518" s="336"/>
      <c r="PNA518" s="336"/>
      <c r="PNB518" s="336"/>
      <c r="PNC518" s="336"/>
      <c r="PND518" s="336"/>
      <c r="PNE518" s="336"/>
      <c r="PNF518" s="336"/>
      <c r="PNG518" s="336"/>
      <c r="PNH518" s="336"/>
      <c r="PNI518" s="336"/>
      <c r="PNJ518" s="336"/>
      <c r="PNK518" s="336"/>
      <c r="PNL518" s="336"/>
      <c r="PNM518" s="336"/>
      <c r="PNN518" s="336"/>
      <c r="PNO518" s="336"/>
      <c r="PNP518" s="336"/>
      <c r="PNQ518" s="336"/>
      <c r="PNR518" s="336"/>
      <c r="PNS518" s="336"/>
      <c r="PNT518" s="336"/>
      <c r="PNU518" s="336"/>
      <c r="PNV518" s="336"/>
      <c r="PNW518" s="336"/>
      <c r="PNX518" s="336"/>
      <c r="PNY518" s="336"/>
      <c r="PNZ518" s="336"/>
      <c r="POA518" s="336"/>
      <c r="POB518" s="336"/>
      <c r="POC518" s="336"/>
      <c r="POD518" s="336"/>
      <c r="POE518" s="336"/>
      <c r="POF518" s="336"/>
      <c r="POG518" s="336"/>
      <c r="POH518" s="336"/>
      <c r="POI518" s="336"/>
      <c r="POJ518" s="336"/>
      <c r="POK518" s="336"/>
      <c r="POL518" s="336"/>
      <c r="POM518" s="336"/>
      <c r="PON518" s="336"/>
      <c r="POO518" s="336"/>
      <c r="POP518" s="336"/>
      <c r="POQ518" s="336"/>
      <c r="POR518" s="336"/>
      <c r="POS518" s="336"/>
      <c r="POT518" s="336"/>
      <c r="POU518" s="336"/>
      <c r="POV518" s="336"/>
      <c r="POW518" s="336"/>
      <c r="POX518" s="336"/>
      <c r="POY518" s="336"/>
      <c r="POZ518" s="336"/>
      <c r="PPA518" s="336"/>
      <c r="PPB518" s="336"/>
      <c r="PPC518" s="336"/>
      <c r="PPD518" s="336"/>
      <c r="PPE518" s="336"/>
      <c r="PPF518" s="336"/>
      <c r="PPG518" s="336"/>
      <c r="PPH518" s="336"/>
      <c r="PPI518" s="336"/>
      <c r="PPJ518" s="336"/>
      <c r="PPK518" s="336"/>
      <c r="PPL518" s="336"/>
      <c r="PPM518" s="336"/>
      <c r="PPN518" s="336"/>
      <c r="PPO518" s="336"/>
      <c r="PPP518" s="336"/>
      <c r="PPQ518" s="336"/>
      <c r="PPR518" s="336"/>
      <c r="PPS518" s="336"/>
      <c r="PPT518" s="336"/>
      <c r="PPU518" s="336"/>
      <c r="PPV518" s="336"/>
      <c r="PPW518" s="336"/>
      <c r="PPX518" s="336"/>
      <c r="PPY518" s="336"/>
      <c r="PPZ518" s="336"/>
      <c r="PQA518" s="336"/>
      <c r="PQB518" s="336"/>
      <c r="PQC518" s="336"/>
      <c r="PQD518" s="336"/>
      <c r="PQE518" s="336"/>
      <c r="PQF518" s="336"/>
      <c r="PQG518" s="336"/>
      <c r="PQH518" s="336"/>
      <c r="PQI518" s="336"/>
      <c r="PQJ518" s="336"/>
      <c r="PQK518" s="336"/>
      <c r="PQL518" s="336"/>
      <c r="PQM518" s="336"/>
      <c r="PQN518" s="336"/>
      <c r="PQO518" s="336"/>
      <c r="PQP518" s="336"/>
      <c r="PQQ518" s="336"/>
      <c r="PQR518" s="336"/>
      <c r="PQS518" s="336"/>
      <c r="PQT518" s="336"/>
      <c r="PQU518" s="336"/>
      <c r="PQV518" s="336"/>
      <c r="PQW518" s="336"/>
      <c r="PQX518" s="336"/>
      <c r="PQY518" s="336"/>
      <c r="PQZ518" s="336"/>
      <c r="PRA518" s="336"/>
      <c r="PRB518" s="336"/>
      <c r="PRC518" s="336"/>
      <c r="PRD518" s="336"/>
      <c r="PRE518" s="336"/>
      <c r="PRF518" s="336"/>
      <c r="PRG518" s="336"/>
      <c r="PRH518" s="336"/>
      <c r="PRI518" s="336"/>
      <c r="PRJ518" s="336"/>
      <c r="PRK518" s="336"/>
      <c r="PRL518" s="336"/>
      <c r="PRM518" s="336"/>
      <c r="PRN518" s="336"/>
      <c r="PRO518" s="336"/>
      <c r="PRP518" s="336"/>
      <c r="PRQ518" s="336"/>
      <c r="PRR518" s="336"/>
      <c r="PRS518" s="336"/>
      <c r="PRT518" s="336"/>
      <c r="PRU518" s="336"/>
      <c r="PRV518" s="336"/>
      <c r="PRW518" s="336"/>
      <c r="PRX518" s="336"/>
      <c r="PRY518" s="336"/>
      <c r="PRZ518" s="336"/>
      <c r="PSA518" s="336"/>
      <c r="PSB518" s="336"/>
      <c r="PSC518" s="336"/>
      <c r="PSD518" s="336"/>
      <c r="PSE518" s="336"/>
      <c r="PSF518" s="336"/>
      <c r="PSG518" s="336"/>
      <c r="PSH518" s="336"/>
      <c r="PSI518" s="336"/>
      <c r="PSJ518" s="336"/>
      <c r="PSK518" s="336"/>
      <c r="PSL518" s="336"/>
      <c r="PSM518" s="336"/>
      <c r="PSN518" s="336"/>
      <c r="PSO518" s="336"/>
      <c r="PSP518" s="336"/>
      <c r="PSQ518" s="336"/>
      <c r="PSR518" s="336"/>
      <c r="PSS518" s="336"/>
      <c r="PST518" s="336"/>
      <c r="PSU518" s="336"/>
      <c r="PSV518" s="336"/>
      <c r="PSW518" s="336"/>
      <c r="PSX518" s="336"/>
      <c r="PSY518" s="336"/>
      <c r="PSZ518" s="336"/>
      <c r="PTA518" s="336"/>
      <c r="PTB518" s="336"/>
      <c r="PTC518" s="336"/>
      <c r="PTD518" s="336"/>
      <c r="PTE518" s="336"/>
      <c r="PTF518" s="336"/>
      <c r="PTG518" s="336"/>
      <c r="PTH518" s="336"/>
      <c r="PTI518" s="336"/>
      <c r="PTJ518" s="336"/>
      <c r="PTK518" s="336"/>
      <c r="PTL518" s="336"/>
      <c r="PTM518" s="336"/>
      <c r="PTN518" s="336"/>
      <c r="PTO518" s="336"/>
      <c r="PTP518" s="336"/>
      <c r="PTQ518" s="336"/>
      <c r="PTR518" s="336"/>
      <c r="PTS518" s="336"/>
      <c r="PTT518" s="336"/>
      <c r="PTU518" s="336"/>
      <c r="PTV518" s="336"/>
      <c r="PTW518" s="336"/>
      <c r="PTX518" s="336"/>
      <c r="PTY518" s="336"/>
      <c r="PTZ518" s="336"/>
      <c r="PUA518" s="336"/>
      <c r="PUB518" s="336"/>
      <c r="PUC518" s="336"/>
      <c r="PUD518" s="336"/>
      <c r="PUE518" s="336"/>
      <c r="PUF518" s="336"/>
      <c r="PUG518" s="336"/>
      <c r="PUH518" s="336"/>
      <c r="PUI518" s="336"/>
      <c r="PUJ518" s="336"/>
      <c r="PUK518" s="336"/>
      <c r="PUL518" s="336"/>
      <c r="PUM518" s="336"/>
      <c r="PUN518" s="336"/>
      <c r="PUO518" s="336"/>
      <c r="PUP518" s="336"/>
      <c r="PUQ518" s="336"/>
      <c r="PUR518" s="336"/>
      <c r="PUS518" s="336"/>
      <c r="PUT518" s="336"/>
      <c r="PUU518" s="336"/>
      <c r="PUV518" s="336"/>
      <c r="PUW518" s="336"/>
      <c r="PUX518" s="336"/>
      <c r="PUY518" s="336"/>
      <c r="PUZ518" s="336"/>
      <c r="PVA518" s="336"/>
      <c r="PVB518" s="336"/>
      <c r="PVC518" s="336"/>
      <c r="PVD518" s="336"/>
      <c r="PVE518" s="336"/>
      <c r="PVF518" s="336"/>
      <c r="PVG518" s="336"/>
      <c r="PVH518" s="336"/>
      <c r="PVI518" s="336"/>
      <c r="PVJ518" s="336"/>
      <c r="PVK518" s="336"/>
      <c r="PVL518" s="336"/>
      <c r="PVM518" s="336"/>
      <c r="PVN518" s="336"/>
      <c r="PVO518" s="336"/>
      <c r="PVP518" s="336"/>
      <c r="PVQ518" s="336"/>
      <c r="PVR518" s="336"/>
      <c r="PVS518" s="336"/>
      <c r="PVT518" s="336"/>
      <c r="PVU518" s="336"/>
      <c r="PVV518" s="336"/>
      <c r="PVW518" s="336"/>
      <c r="PVX518" s="336"/>
      <c r="PVY518" s="336"/>
      <c r="PVZ518" s="336"/>
      <c r="PWA518" s="336"/>
      <c r="PWB518" s="336"/>
      <c r="PWC518" s="336"/>
      <c r="PWD518" s="336"/>
      <c r="PWE518" s="336"/>
      <c r="PWF518" s="336"/>
      <c r="PWG518" s="336"/>
      <c r="PWH518" s="336"/>
      <c r="PWI518" s="336"/>
      <c r="PWJ518" s="336"/>
      <c r="PWK518" s="336"/>
      <c r="PWL518" s="336"/>
      <c r="PWM518" s="336"/>
      <c r="PWN518" s="336"/>
      <c r="PWO518" s="336"/>
      <c r="PWP518" s="336"/>
      <c r="PWQ518" s="336"/>
      <c r="PWR518" s="336"/>
      <c r="PWS518" s="336"/>
      <c r="PWT518" s="336"/>
      <c r="PWU518" s="336"/>
      <c r="PWV518" s="336"/>
      <c r="PWW518" s="336"/>
      <c r="PWX518" s="336"/>
      <c r="PWY518" s="336"/>
      <c r="PWZ518" s="336"/>
      <c r="PXA518" s="336"/>
      <c r="PXB518" s="336"/>
      <c r="PXC518" s="336"/>
      <c r="PXD518" s="336"/>
      <c r="PXE518" s="336"/>
      <c r="PXF518" s="336"/>
      <c r="PXG518" s="336"/>
      <c r="PXH518" s="336"/>
      <c r="PXI518" s="336"/>
      <c r="PXJ518" s="336"/>
      <c r="PXK518" s="336"/>
      <c r="PXL518" s="336"/>
      <c r="PXM518" s="336"/>
      <c r="PXN518" s="336"/>
      <c r="PXO518" s="336"/>
      <c r="PXP518" s="336"/>
      <c r="PXQ518" s="336"/>
      <c r="PXR518" s="336"/>
      <c r="PXS518" s="336"/>
      <c r="PXT518" s="336"/>
      <c r="PXU518" s="336"/>
      <c r="PXV518" s="336"/>
      <c r="PXW518" s="336"/>
      <c r="PXX518" s="336"/>
      <c r="PXY518" s="336"/>
      <c r="PXZ518" s="336"/>
      <c r="PYA518" s="336"/>
      <c r="PYB518" s="336"/>
      <c r="PYC518" s="336"/>
      <c r="PYD518" s="336"/>
      <c r="PYE518" s="336"/>
      <c r="PYF518" s="336"/>
      <c r="PYG518" s="336"/>
      <c r="PYH518" s="336"/>
      <c r="PYI518" s="336"/>
      <c r="PYJ518" s="336"/>
      <c r="PYK518" s="336"/>
      <c r="PYL518" s="336"/>
      <c r="PYM518" s="336"/>
      <c r="PYN518" s="336"/>
      <c r="PYO518" s="336"/>
      <c r="PYP518" s="336"/>
      <c r="PYQ518" s="336"/>
      <c r="PYR518" s="336"/>
      <c r="PYS518" s="336"/>
      <c r="PYT518" s="336"/>
      <c r="PYU518" s="336"/>
      <c r="PYV518" s="336"/>
      <c r="PYW518" s="336"/>
      <c r="PYX518" s="336"/>
      <c r="PYY518" s="336"/>
      <c r="PYZ518" s="336"/>
      <c r="PZA518" s="336"/>
      <c r="PZB518" s="336"/>
      <c r="PZC518" s="336"/>
      <c r="PZD518" s="336"/>
      <c r="PZE518" s="336"/>
      <c r="PZF518" s="336"/>
      <c r="PZG518" s="336"/>
      <c r="PZH518" s="336"/>
      <c r="PZI518" s="336"/>
      <c r="PZJ518" s="336"/>
      <c r="PZK518" s="336"/>
      <c r="PZL518" s="336"/>
      <c r="PZM518" s="336"/>
      <c r="PZN518" s="336"/>
      <c r="PZO518" s="336"/>
      <c r="PZP518" s="336"/>
      <c r="PZQ518" s="336"/>
      <c r="PZR518" s="336"/>
      <c r="PZS518" s="336"/>
      <c r="PZT518" s="336"/>
      <c r="PZU518" s="336"/>
      <c r="PZV518" s="336"/>
      <c r="PZW518" s="336"/>
      <c r="PZX518" s="336"/>
      <c r="PZY518" s="336"/>
      <c r="PZZ518" s="336"/>
      <c r="QAA518" s="336"/>
      <c r="QAB518" s="336"/>
      <c r="QAC518" s="336"/>
      <c r="QAD518" s="336"/>
      <c r="QAE518" s="336"/>
      <c r="QAF518" s="336"/>
      <c r="QAG518" s="336"/>
      <c r="QAH518" s="336"/>
      <c r="QAI518" s="336"/>
      <c r="QAJ518" s="336"/>
      <c r="QAK518" s="336"/>
      <c r="QAL518" s="336"/>
      <c r="QAM518" s="336"/>
      <c r="QAN518" s="336"/>
      <c r="QAO518" s="336"/>
      <c r="QAP518" s="336"/>
      <c r="QAQ518" s="336"/>
      <c r="QAR518" s="336"/>
      <c r="QAS518" s="336"/>
      <c r="QAT518" s="336"/>
      <c r="QAU518" s="336"/>
      <c r="QAV518" s="336"/>
      <c r="QAW518" s="336"/>
      <c r="QAX518" s="336"/>
      <c r="QAY518" s="336"/>
      <c r="QAZ518" s="336"/>
      <c r="QBA518" s="336"/>
      <c r="QBB518" s="336"/>
      <c r="QBC518" s="336"/>
      <c r="QBD518" s="336"/>
      <c r="QBE518" s="336"/>
      <c r="QBF518" s="336"/>
      <c r="QBG518" s="336"/>
      <c r="QBH518" s="336"/>
      <c r="QBI518" s="336"/>
      <c r="QBJ518" s="336"/>
      <c r="QBK518" s="336"/>
      <c r="QBL518" s="336"/>
      <c r="QBM518" s="336"/>
      <c r="QBN518" s="336"/>
      <c r="QBO518" s="336"/>
      <c r="QBP518" s="336"/>
      <c r="QBQ518" s="336"/>
      <c r="QBR518" s="336"/>
      <c r="QBS518" s="336"/>
      <c r="QBT518" s="336"/>
      <c r="QBU518" s="336"/>
      <c r="QBV518" s="336"/>
      <c r="QBW518" s="336"/>
      <c r="QBX518" s="336"/>
      <c r="QBY518" s="336"/>
      <c r="QBZ518" s="336"/>
      <c r="QCA518" s="336"/>
      <c r="QCB518" s="336"/>
      <c r="QCC518" s="336"/>
      <c r="QCD518" s="336"/>
      <c r="QCE518" s="336"/>
      <c r="QCF518" s="336"/>
      <c r="QCG518" s="336"/>
      <c r="QCH518" s="336"/>
      <c r="QCI518" s="336"/>
      <c r="QCJ518" s="336"/>
      <c r="QCK518" s="336"/>
      <c r="QCL518" s="336"/>
      <c r="QCM518" s="336"/>
      <c r="QCN518" s="336"/>
      <c r="QCO518" s="336"/>
      <c r="QCP518" s="336"/>
      <c r="QCQ518" s="336"/>
      <c r="QCR518" s="336"/>
      <c r="QCS518" s="336"/>
      <c r="QCT518" s="336"/>
      <c r="QCU518" s="336"/>
      <c r="QCV518" s="336"/>
      <c r="QCW518" s="336"/>
      <c r="QCX518" s="336"/>
      <c r="QCY518" s="336"/>
      <c r="QCZ518" s="336"/>
      <c r="QDA518" s="336"/>
      <c r="QDB518" s="336"/>
      <c r="QDC518" s="336"/>
      <c r="QDD518" s="336"/>
      <c r="QDE518" s="336"/>
      <c r="QDF518" s="336"/>
      <c r="QDG518" s="336"/>
      <c r="QDH518" s="336"/>
      <c r="QDI518" s="336"/>
      <c r="QDJ518" s="336"/>
      <c r="QDK518" s="336"/>
      <c r="QDL518" s="336"/>
      <c r="QDM518" s="336"/>
      <c r="QDN518" s="336"/>
      <c r="QDO518" s="336"/>
      <c r="QDP518" s="336"/>
      <c r="QDQ518" s="336"/>
      <c r="QDR518" s="336"/>
      <c r="QDS518" s="336"/>
      <c r="QDT518" s="336"/>
      <c r="QDU518" s="336"/>
      <c r="QDV518" s="336"/>
      <c r="QDW518" s="336"/>
      <c r="QDX518" s="336"/>
      <c r="QDY518" s="336"/>
      <c r="QDZ518" s="336"/>
      <c r="QEA518" s="336"/>
      <c r="QEB518" s="336"/>
      <c r="QEC518" s="336"/>
      <c r="QED518" s="336"/>
      <c r="QEE518" s="336"/>
      <c r="QEF518" s="336"/>
      <c r="QEG518" s="336"/>
      <c r="QEH518" s="336"/>
      <c r="QEI518" s="336"/>
      <c r="QEJ518" s="336"/>
      <c r="QEK518" s="336"/>
      <c r="QEL518" s="336"/>
      <c r="QEM518" s="336"/>
      <c r="QEN518" s="336"/>
      <c r="QEO518" s="336"/>
      <c r="QEP518" s="336"/>
      <c r="QEQ518" s="336"/>
      <c r="QER518" s="336"/>
      <c r="QES518" s="336"/>
      <c r="QET518" s="336"/>
      <c r="QEU518" s="336"/>
      <c r="QEV518" s="336"/>
      <c r="QEW518" s="336"/>
      <c r="QEX518" s="336"/>
      <c r="QEY518" s="336"/>
      <c r="QEZ518" s="336"/>
      <c r="QFA518" s="336"/>
      <c r="QFB518" s="336"/>
      <c r="QFC518" s="336"/>
      <c r="QFD518" s="336"/>
      <c r="QFE518" s="336"/>
      <c r="QFF518" s="336"/>
      <c r="QFG518" s="336"/>
      <c r="QFH518" s="336"/>
      <c r="QFI518" s="336"/>
      <c r="QFJ518" s="336"/>
      <c r="QFK518" s="336"/>
      <c r="QFL518" s="336"/>
      <c r="QFM518" s="336"/>
      <c r="QFN518" s="336"/>
      <c r="QFO518" s="336"/>
      <c r="QFP518" s="336"/>
      <c r="QFQ518" s="336"/>
      <c r="QFR518" s="336"/>
      <c r="QFS518" s="336"/>
      <c r="QFT518" s="336"/>
      <c r="QFU518" s="336"/>
      <c r="QFV518" s="336"/>
      <c r="QFW518" s="336"/>
      <c r="QFX518" s="336"/>
      <c r="QFY518" s="336"/>
      <c r="QFZ518" s="336"/>
      <c r="QGA518" s="336"/>
      <c r="QGB518" s="336"/>
      <c r="QGC518" s="336"/>
      <c r="QGD518" s="336"/>
      <c r="QGE518" s="336"/>
      <c r="QGF518" s="336"/>
      <c r="QGG518" s="336"/>
      <c r="QGH518" s="336"/>
      <c r="QGI518" s="336"/>
      <c r="QGJ518" s="336"/>
      <c r="QGK518" s="336"/>
      <c r="QGL518" s="336"/>
      <c r="QGM518" s="336"/>
      <c r="QGN518" s="336"/>
      <c r="QGO518" s="336"/>
      <c r="QGP518" s="336"/>
      <c r="QGQ518" s="336"/>
      <c r="QGR518" s="336"/>
      <c r="QGS518" s="336"/>
      <c r="QGT518" s="336"/>
      <c r="QGU518" s="336"/>
      <c r="QGV518" s="336"/>
      <c r="QGW518" s="336"/>
      <c r="QGX518" s="336"/>
      <c r="QGY518" s="336"/>
      <c r="QGZ518" s="336"/>
      <c r="QHA518" s="336"/>
      <c r="QHB518" s="336"/>
      <c r="QHC518" s="336"/>
      <c r="QHD518" s="336"/>
      <c r="QHE518" s="336"/>
      <c r="QHF518" s="336"/>
      <c r="QHG518" s="336"/>
      <c r="QHH518" s="336"/>
      <c r="QHI518" s="336"/>
      <c r="QHJ518" s="336"/>
      <c r="QHK518" s="336"/>
      <c r="QHL518" s="336"/>
      <c r="QHM518" s="336"/>
      <c r="QHN518" s="336"/>
      <c r="QHO518" s="336"/>
      <c r="QHP518" s="336"/>
      <c r="QHQ518" s="336"/>
      <c r="QHR518" s="336"/>
      <c r="QHS518" s="336"/>
      <c r="QHT518" s="336"/>
      <c r="QHU518" s="336"/>
      <c r="QHV518" s="336"/>
      <c r="QHW518" s="336"/>
      <c r="QHX518" s="336"/>
      <c r="QHY518" s="336"/>
      <c r="QHZ518" s="336"/>
      <c r="QIA518" s="336"/>
      <c r="QIB518" s="336"/>
      <c r="QIC518" s="336"/>
      <c r="QID518" s="336"/>
      <c r="QIE518" s="336"/>
      <c r="QIF518" s="336"/>
      <c r="QIG518" s="336"/>
      <c r="QIH518" s="336"/>
      <c r="QII518" s="336"/>
      <c r="QIJ518" s="336"/>
      <c r="QIK518" s="336"/>
      <c r="QIL518" s="336"/>
      <c r="QIM518" s="336"/>
      <c r="QIN518" s="336"/>
      <c r="QIO518" s="336"/>
      <c r="QIP518" s="336"/>
      <c r="QIQ518" s="336"/>
      <c r="QIR518" s="336"/>
      <c r="QIS518" s="336"/>
      <c r="QIT518" s="336"/>
      <c r="QIU518" s="336"/>
      <c r="QIV518" s="336"/>
      <c r="QIW518" s="336"/>
      <c r="QIX518" s="336"/>
      <c r="QIY518" s="336"/>
      <c r="QIZ518" s="336"/>
      <c r="QJA518" s="336"/>
      <c r="QJB518" s="336"/>
      <c r="QJC518" s="336"/>
      <c r="QJD518" s="336"/>
      <c r="QJE518" s="336"/>
      <c r="QJF518" s="336"/>
      <c r="QJG518" s="336"/>
      <c r="QJH518" s="336"/>
      <c r="QJI518" s="336"/>
      <c r="QJJ518" s="336"/>
      <c r="QJK518" s="336"/>
      <c r="QJL518" s="336"/>
      <c r="QJM518" s="336"/>
      <c r="QJN518" s="336"/>
      <c r="QJO518" s="336"/>
      <c r="QJP518" s="336"/>
      <c r="QJQ518" s="336"/>
      <c r="QJR518" s="336"/>
      <c r="QJS518" s="336"/>
      <c r="QJT518" s="336"/>
      <c r="QJU518" s="336"/>
      <c r="QJV518" s="336"/>
      <c r="QJW518" s="336"/>
      <c r="QJX518" s="336"/>
      <c r="QJY518" s="336"/>
      <c r="QJZ518" s="336"/>
      <c r="QKA518" s="336"/>
      <c r="QKB518" s="336"/>
      <c r="QKC518" s="336"/>
      <c r="QKD518" s="336"/>
      <c r="QKE518" s="336"/>
      <c r="QKF518" s="336"/>
      <c r="QKG518" s="336"/>
      <c r="QKH518" s="336"/>
      <c r="QKI518" s="336"/>
      <c r="QKJ518" s="336"/>
      <c r="QKK518" s="336"/>
      <c r="QKL518" s="336"/>
      <c r="QKM518" s="336"/>
      <c r="QKN518" s="336"/>
      <c r="QKO518" s="336"/>
      <c r="QKP518" s="336"/>
      <c r="QKQ518" s="336"/>
      <c r="QKR518" s="336"/>
      <c r="QKS518" s="336"/>
      <c r="QKT518" s="336"/>
      <c r="QKU518" s="336"/>
      <c r="QKV518" s="336"/>
      <c r="QKW518" s="336"/>
      <c r="QKX518" s="336"/>
      <c r="QKY518" s="336"/>
      <c r="QKZ518" s="336"/>
      <c r="QLA518" s="336"/>
      <c r="QLB518" s="336"/>
      <c r="QLC518" s="336"/>
      <c r="QLD518" s="336"/>
      <c r="QLE518" s="336"/>
      <c r="QLF518" s="336"/>
      <c r="QLG518" s="336"/>
      <c r="QLH518" s="336"/>
      <c r="QLI518" s="336"/>
      <c r="QLJ518" s="336"/>
      <c r="QLK518" s="336"/>
      <c r="QLL518" s="336"/>
      <c r="QLM518" s="336"/>
      <c r="QLN518" s="336"/>
      <c r="QLO518" s="336"/>
      <c r="QLP518" s="336"/>
      <c r="QLQ518" s="336"/>
      <c r="QLR518" s="336"/>
      <c r="QLS518" s="336"/>
      <c r="QLT518" s="336"/>
      <c r="QLU518" s="336"/>
      <c r="QLV518" s="336"/>
      <c r="QLW518" s="336"/>
      <c r="QLX518" s="336"/>
      <c r="QLY518" s="336"/>
      <c r="QLZ518" s="336"/>
      <c r="QMA518" s="336"/>
      <c r="QMB518" s="336"/>
      <c r="QMC518" s="336"/>
      <c r="QMD518" s="336"/>
      <c r="QME518" s="336"/>
      <c r="QMF518" s="336"/>
      <c r="QMG518" s="336"/>
      <c r="QMH518" s="336"/>
      <c r="QMI518" s="336"/>
      <c r="QMJ518" s="336"/>
      <c r="QMK518" s="336"/>
      <c r="QML518" s="336"/>
      <c r="QMM518" s="336"/>
      <c r="QMN518" s="336"/>
      <c r="QMO518" s="336"/>
      <c r="QMP518" s="336"/>
      <c r="QMQ518" s="336"/>
      <c r="QMR518" s="336"/>
      <c r="QMS518" s="336"/>
      <c r="QMT518" s="336"/>
      <c r="QMU518" s="336"/>
      <c r="QMV518" s="336"/>
      <c r="QMW518" s="336"/>
      <c r="QMX518" s="336"/>
      <c r="QMY518" s="336"/>
      <c r="QMZ518" s="336"/>
      <c r="QNA518" s="336"/>
      <c r="QNB518" s="336"/>
      <c r="QNC518" s="336"/>
      <c r="QND518" s="336"/>
      <c r="QNE518" s="336"/>
      <c r="QNF518" s="336"/>
      <c r="QNG518" s="336"/>
      <c r="QNH518" s="336"/>
      <c r="QNI518" s="336"/>
      <c r="QNJ518" s="336"/>
      <c r="QNK518" s="336"/>
      <c r="QNL518" s="336"/>
      <c r="QNM518" s="336"/>
      <c r="QNN518" s="336"/>
      <c r="QNO518" s="336"/>
      <c r="QNP518" s="336"/>
      <c r="QNQ518" s="336"/>
      <c r="QNR518" s="336"/>
      <c r="QNS518" s="336"/>
      <c r="QNT518" s="336"/>
      <c r="QNU518" s="336"/>
      <c r="QNV518" s="336"/>
      <c r="QNW518" s="336"/>
      <c r="QNX518" s="336"/>
      <c r="QNY518" s="336"/>
      <c r="QNZ518" s="336"/>
      <c r="QOA518" s="336"/>
      <c r="QOB518" s="336"/>
      <c r="QOC518" s="336"/>
      <c r="QOD518" s="336"/>
      <c r="QOE518" s="336"/>
      <c r="QOF518" s="336"/>
      <c r="QOG518" s="336"/>
      <c r="QOH518" s="336"/>
      <c r="QOI518" s="336"/>
      <c r="QOJ518" s="336"/>
      <c r="QOK518" s="336"/>
      <c r="QOL518" s="336"/>
      <c r="QOM518" s="336"/>
      <c r="QON518" s="336"/>
      <c r="QOO518" s="336"/>
      <c r="QOP518" s="336"/>
      <c r="QOQ518" s="336"/>
      <c r="QOR518" s="336"/>
      <c r="QOS518" s="336"/>
      <c r="QOT518" s="336"/>
      <c r="QOU518" s="336"/>
      <c r="QOV518" s="336"/>
      <c r="QOW518" s="336"/>
      <c r="QOX518" s="336"/>
      <c r="QOY518" s="336"/>
      <c r="QOZ518" s="336"/>
      <c r="QPA518" s="336"/>
      <c r="QPB518" s="336"/>
      <c r="QPC518" s="336"/>
      <c r="QPD518" s="336"/>
      <c r="QPE518" s="336"/>
      <c r="QPF518" s="336"/>
      <c r="QPG518" s="336"/>
      <c r="QPH518" s="336"/>
      <c r="QPI518" s="336"/>
      <c r="QPJ518" s="336"/>
      <c r="QPK518" s="336"/>
      <c r="QPL518" s="336"/>
      <c r="QPM518" s="336"/>
      <c r="QPN518" s="336"/>
      <c r="QPO518" s="336"/>
      <c r="QPP518" s="336"/>
      <c r="QPQ518" s="336"/>
      <c r="QPR518" s="336"/>
      <c r="QPS518" s="336"/>
      <c r="QPT518" s="336"/>
      <c r="QPU518" s="336"/>
      <c r="QPV518" s="336"/>
      <c r="QPW518" s="336"/>
      <c r="QPX518" s="336"/>
      <c r="QPY518" s="336"/>
      <c r="QPZ518" s="336"/>
      <c r="QQA518" s="336"/>
      <c r="QQB518" s="336"/>
      <c r="QQC518" s="336"/>
      <c r="QQD518" s="336"/>
      <c r="QQE518" s="336"/>
      <c r="QQF518" s="336"/>
      <c r="QQG518" s="336"/>
      <c r="QQH518" s="336"/>
      <c r="QQI518" s="336"/>
      <c r="QQJ518" s="336"/>
      <c r="QQK518" s="336"/>
      <c r="QQL518" s="336"/>
      <c r="QQM518" s="336"/>
      <c r="QQN518" s="336"/>
      <c r="QQO518" s="336"/>
      <c r="QQP518" s="336"/>
      <c r="QQQ518" s="336"/>
      <c r="QQR518" s="336"/>
      <c r="QQS518" s="336"/>
      <c r="QQT518" s="336"/>
      <c r="QQU518" s="336"/>
      <c r="QQV518" s="336"/>
      <c r="QQW518" s="336"/>
      <c r="QQX518" s="336"/>
      <c r="QQY518" s="336"/>
      <c r="QQZ518" s="336"/>
      <c r="QRA518" s="336"/>
      <c r="QRB518" s="336"/>
      <c r="QRC518" s="336"/>
      <c r="QRD518" s="336"/>
      <c r="QRE518" s="336"/>
      <c r="QRF518" s="336"/>
      <c r="QRG518" s="336"/>
      <c r="QRH518" s="336"/>
      <c r="QRI518" s="336"/>
      <c r="QRJ518" s="336"/>
      <c r="QRK518" s="336"/>
      <c r="QRL518" s="336"/>
      <c r="QRM518" s="336"/>
      <c r="QRN518" s="336"/>
      <c r="QRO518" s="336"/>
      <c r="QRP518" s="336"/>
      <c r="QRQ518" s="336"/>
      <c r="QRR518" s="336"/>
      <c r="QRS518" s="336"/>
      <c r="QRT518" s="336"/>
      <c r="QRU518" s="336"/>
      <c r="QRV518" s="336"/>
      <c r="QRW518" s="336"/>
      <c r="QRX518" s="336"/>
      <c r="QRY518" s="336"/>
      <c r="QRZ518" s="336"/>
      <c r="QSA518" s="336"/>
      <c r="QSB518" s="336"/>
      <c r="QSC518" s="336"/>
      <c r="QSD518" s="336"/>
      <c r="QSE518" s="336"/>
      <c r="QSF518" s="336"/>
      <c r="QSG518" s="336"/>
      <c r="QSH518" s="336"/>
      <c r="QSI518" s="336"/>
      <c r="QSJ518" s="336"/>
      <c r="QSK518" s="336"/>
      <c r="QSL518" s="336"/>
      <c r="QSM518" s="336"/>
      <c r="QSN518" s="336"/>
      <c r="QSO518" s="336"/>
      <c r="QSP518" s="336"/>
      <c r="QSQ518" s="336"/>
      <c r="QSR518" s="336"/>
      <c r="QSS518" s="336"/>
      <c r="QST518" s="336"/>
      <c r="QSU518" s="336"/>
      <c r="QSV518" s="336"/>
      <c r="QSW518" s="336"/>
      <c r="QSX518" s="336"/>
      <c r="QSY518" s="336"/>
      <c r="QSZ518" s="336"/>
      <c r="QTA518" s="336"/>
      <c r="QTB518" s="336"/>
      <c r="QTC518" s="336"/>
      <c r="QTD518" s="336"/>
      <c r="QTE518" s="336"/>
      <c r="QTF518" s="336"/>
      <c r="QTG518" s="336"/>
      <c r="QTH518" s="336"/>
      <c r="QTI518" s="336"/>
      <c r="QTJ518" s="336"/>
      <c r="QTK518" s="336"/>
      <c r="QTL518" s="336"/>
      <c r="QTM518" s="336"/>
      <c r="QTN518" s="336"/>
      <c r="QTO518" s="336"/>
      <c r="QTP518" s="336"/>
      <c r="QTQ518" s="336"/>
      <c r="QTR518" s="336"/>
      <c r="QTS518" s="336"/>
      <c r="QTT518" s="336"/>
      <c r="QTU518" s="336"/>
      <c r="QTV518" s="336"/>
      <c r="QTW518" s="336"/>
      <c r="QTX518" s="336"/>
      <c r="QTY518" s="336"/>
      <c r="QTZ518" s="336"/>
      <c r="QUA518" s="336"/>
      <c r="QUB518" s="336"/>
      <c r="QUC518" s="336"/>
      <c r="QUD518" s="336"/>
      <c r="QUE518" s="336"/>
      <c r="QUF518" s="336"/>
      <c r="QUG518" s="336"/>
      <c r="QUH518" s="336"/>
      <c r="QUI518" s="336"/>
      <c r="QUJ518" s="336"/>
      <c r="QUK518" s="336"/>
      <c r="QUL518" s="336"/>
      <c r="QUM518" s="336"/>
      <c r="QUN518" s="336"/>
      <c r="QUO518" s="336"/>
      <c r="QUP518" s="336"/>
      <c r="QUQ518" s="336"/>
      <c r="QUR518" s="336"/>
      <c r="QUS518" s="336"/>
      <c r="QUT518" s="336"/>
      <c r="QUU518" s="336"/>
      <c r="QUV518" s="336"/>
      <c r="QUW518" s="336"/>
      <c r="QUX518" s="336"/>
      <c r="QUY518" s="336"/>
      <c r="QUZ518" s="336"/>
      <c r="QVA518" s="336"/>
      <c r="QVB518" s="336"/>
      <c r="QVC518" s="336"/>
      <c r="QVD518" s="336"/>
      <c r="QVE518" s="336"/>
      <c r="QVF518" s="336"/>
      <c r="QVG518" s="336"/>
      <c r="QVH518" s="336"/>
      <c r="QVI518" s="336"/>
      <c r="QVJ518" s="336"/>
      <c r="QVK518" s="336"/>
      <c r="QVL518" s="336"/>
      <c r="QVM518" s="336"/>
      <c r="QVN518" s="336"/>
      <c r="QVO518" s="336"/>
      <c r="QVP518" s="336"/>
      <c r="QVQ518" s="336"/>
      <c r="QVR518" s="336"/>
      <c r="QVS518" s="336"/>
      <c r="QVT518" s="336"/>
      <c r="QVU518" s="336"/>
      <c r="QVV518" s="336"/>
      <c r="QVW518" s="336"/>
      <c r="QVX518" s="336"/>
      <c r="QVY518" s="336"/>
      <c r="QVZ518" s="336"/>
      <c r="QWA518" s="336"/>
      <c r="QWB518" s="336"/>
      <c r="QWC518" s="336"/>
      <c r="QWD518" s="336"/>
      <c r="QWE518" s="336"/>
      <c r="QWF518" s="336"/>
      <c r="QWG518" s="336"/>
      <c r="QWH518" s="336"/>
      <c r="QWI518" s="336"/>
      <c r="QWJ518" s="336"/>
      <c r="QWK518" s="336"/>
      <c r="QWL518" s="336"/>
      <c r="QWM518" s="336"/>
      <c r="QWN518" s="336"/>
      <c r="QWO518" s="336"/>
      <c r="QWP518" s="336"/>
      <c r="QWQ518" s="336"/>
      <c r="QWR518" s="336"/>
      <c r="QWS518" s="336"/>
      <c r="QWT518" s="336"/>
      <c r="QWU518" s="336"/>
      <c r="QWV518" s="336"/>
      <c r="QWW518" s="336"/>
      <c r="QWX518" s="336"/>
      <c r="QWY518" s="336"/>
      <c r="QWZ518" s="336"/>
      <c r="QXA518" s="336"/>
      <c r="QXB518" s="336"/>
      <c r="QXC518" s="336"/>
      <c r="QXD518" s="336"/>
      <c r="QXE518" s="336"/>
      <c r="QXF518" s="336"/>
      <c r="QXG518" s="336"/>
      <c r="QXH518" s="336"/>
      <c r="QXI518" s="336"/>
      <c r="QXJ518" s="336"/>
      <c r="QXK518" s="336"/>
      <c r="QXL518" s="336"/>
      <c r="QXM518" s="336"/>
      <c r="QXN518" s="336"/>
      <c r="QXO518" s="336"/>
      <c r="QXP518" s="336"/>
      <c r="QXQ518" s="336"/>
      <c r="QXR518" s="336"/>
      <c r="QXS518" s="336"/>
      <c r="QXT518" s="336"/>
      <c r="QXU518" s="336"/>
      <c r="QXV518" s="336"/>
      <c r="QXW518" s="336"/>
      <c r="QXX518" s="336"/>
      <c r="QXY518" s="336"/>
      <c r="QXZ518" s="336"/>
      <c r="QYA518" s="336"/>
      <c r="QYB518" s="336"/>
      <c r="QYC518" s="336"/>
      <c r="QYD518" s="336"/>
      <c r="QYE518" s="336"/>
      <c r="QYF518" s="336"/>
      <c r="QYG518" s="336"/>
      <c r="QYH518" s="336"/>
      <c r="QYI518" s="336"/>
      <c r="QYJ518" s="336"/>
      <c r="QYK518" s="336"/>
      <c r="QYL518" s="336"/>
      <c r="QYM518" s="336"/>
      <c r="QYN518" s="336"/>
      <c r="QYO518" s="336"/>
      <c r="QYP518" s="336"/>
      <c r="QYQ518" s="336"/>
      <c r="QYR518" s="336"/>
      <c r="QYS518" s="336"/>
      <c r="QYT518" s="336"/>
      <c r="QYU518" s="336"/>
      <c r="QYV518" s="336"/>
      <c r="QYW518" s="336"/>
      <c r="QYX518" s="336"/>
      <c r="QYY518" s="336"/>
      <c r="QYZ518" s="336"/>
      <c r="QZA518" s="336"/>
      <c r="QZB518" s="336"/>
      <c r="QZC518" s="336"/>
      <c r="QZD518" s="336"/>
      <c r="QZE518" s="336"/>
      <c r="QZF518" s="336"/>
      <c r="QZG518" s="336"/>
      <c r="QZH518" s="336"/>
      <c r="QZI518" s="336"/>
      <c r="QZJ518" s="336"/>
      <c r="QZK518" s="336"/>
      <c r="QZL518" s="336"/>
      <c r="QZM518" s="336"/>
      <c r="QZN518" s="336"/>
      <c r="QZO518" s="336"/>
      <c r="QZP518" s="336"/>
      <c r="QZQ518" s="336"/>
      <c r="QZR518" s="336"/>
      <c r="QZS518" s="336"/>
      <c r="QZT518" s="336"/>
      <c r="QZU518" s="336"/>
      <c r="QZV518" s="336"/>
      <c r="QZW518" s="336"/>
      <c r="QZX518" s="336"/>
      <c r="QZY518" s="336"/>
      <c r="QZZ518" s="336"/>
      <c r="RAA518" s="336"/>
      <c r="RAB518" s="336"/>
      <c r="RAC518" s="336"/>
      <c r="RAD518" s="336"/>
      <c r="RAE518" s="336"/>
      <c r="RAF518" s="336"/>
      <c r="RAG518" s="336"/>
      <c r="RAH518" s="336"/>
      <c r="RAI518" s="336"/>
      <c r="RAJ518" s="336"/>
      <c r="RAK518" s="336"/>
      <c r="RAL518" s="336"/>
      <c r="RAM518" s="336"/>
      <c r="RAN518" s="336"/>
      <c r="RAO518" s="336"/>
      <c r="RAP518" s="336"/>
      <c r="RAQ518" s="336"/>
      <c r="RAR518" s="336"/>
      <c r="RAS518" s="336"/>
      <c r="RAT518" s="336"/>
      <c r="RAU518" s="336"/>
      <c r="RAV518" s="336"/>
      <c r="RAW518" s="336"/>
      <c r="RAX518" s="336"/>
      <c r="RAY518" s="336"/>
      <c r="RAZ518" s="336"/>
      <c r="RBA518" s="336"/>
      <c r="RBB518" s="336"/>
      <c r="RBC518" s="336"/>
      <c r="RBD518" s="336"/>
      <c r="RBE518" s="336"/>
      <c r="RBF518" s="336"/>
      <c r="RBG518" s="336"/>
      <c r="RBH518" s="336"/>
      <c r="RBI518" s="336"/>
      <c r="RBJ518" s="336"/>
      <c r="RBK518" s="336"/>
      <c r="RBL518" s="336"/>
      <c r="RBM518" s="336"/>
      <c r="RBN518" s="336"/>
      <c r="RBO518" s="336"/>
      <c r="RBP518" s="336"/>
      <c r="RBQ518" s="336"/>
      <c r="RBR518" s="336"/>
      <c r="RBS518" s="336"/>
      <c r="RBT518" s="336"/>
      <c r="RBU518" s="336"/>
      <c r="RBV518" s="336"/>
      <c r="RBW518" s="336"/>
      <c r="RBX518" s="336"/>
      <c r="RBY518" s="336"/>
      <c r="RBZ518" s="336"/>
      <c r="RCA518" s="336"/>
      <c r="RCB518" s="336"/>
      <c r="RCC518" s="336"/>
      <c r="RCD518" s="336"/>
      <c r="RCE518" s="336"/>
      <c r="RCF518" s="336"/>
      <c r="RCG518" s="336"/>
      <c r="RCH518" s="336"/>
      <c r="RCI518" s="336"/>
      <c r="RCJ518" s="336"/>
      <c r="RCK518" s="336"/>
      <c r="RCL518" s="336"/>
      <c r="RCM518" s="336"/>
      <c r="RCN518" s="336"/>
      <c r="RCO518" s="336"/>
      <c r="RCP518" s="336"/>
      <c r="RCQ518" s="336"/>
      <c r="RCR518" s="336"/>
      <c r="RCS518" s="336"/>
      <c r="RCT518" s="336"/>
      <c r="RCU518" s="336"/>
      <c r="RCV518" s="336"/>
      <c r="RCW518" s="336"/>
      <c r="RCX518" s="336"/>
      <c r="RCY518" s="336"/>
      <c r="RCZ518" s="336"/>
      <c r="RDA518" s="336"/>
      <c r="RDB518" s="336"/>
      <c r="RDC518" s="336"/>
      <c r="RDD518" s="336"/>
      <c r="RDE518" s="336"/>
      <c r="RDF518" s="336"/>
      <c r="RDG518" s="336"/>
      <c r="RDH518" s="336"/>
      <c r="RDI518" s="336"/>
      <c r="RDJ518" s="336"/>
      <c r="RDK518" s="336"/>
      <c r="RDL518" s="336"/>
      <c r="RDM518" s="336"/>
      <c r="RDN518" s="336"/>
      <c r="RDO518" s="336"/>
      <c r="RDP518" s="336"/>
      <c r="RDQ518" s="336"/>
      <c r="RDR518" s="336"/>
      <c r="RDS518" s="336"/>
      <c r="RDT518" s="336"/>
      <c r="RDU518" s="336"/>
      <c r="RDV518" s="336"/>
      <c r="RDW518" s="336"/>
      <c r="RDX518" s="336"/>
      <c r="RDY518" s="336"/>
      <c r="RDZ518" s="336"/>
      <c r="REA518" s="336"/>
      <c r="REB518" s="336"/>
      <c r="REC518" s="336"/>
      <c r="RED518" s="336"/>
      <c r="REE518" s="336"/>
      <c r="REF518" s="336"/>
      <c r="REG518" s="336"/>
      <c r="REH518" s="336"/>
      <c r="REI518" s="336"/>
      <c r="REJ518" s="336"/>
      <c r="REK518" s="336"/>
      <c r="REL518" s="336"/>
      <c r="REM518" s="336"/>
      <c r="REN518" s="336"/>
      <c r="REO518" s="336"/>
      <c r="REP518" s="336"/>
      <c r="REQ518" s="336"/>
      <c r="RER518" s="336"/>
      <c r="RES518" s="336"/>
      <c r="RET518" s="336"/>
      <c r="REU518" s="336"/>
      <c r="REV518" s="336"/>
      <c r="REW518" s="336"/>
      <c r="REX518" s="336"/>
      <c r="REY518" s="336"/>
      <c r="REZ518" s="336"/>
      <c r="RFA518" s="336"/>
      <c r="RFB518" s="336"/>
      <c r="RFC518" s="336"/>
      <c r="RFD518" s="336"/>
      <c r="RFE518" s="336"/>
      <c r="RFF518" s="336"/>
      <c r="RFG518" s="336"/>
      <c r="RFH518" s="336"/>
      <c r="RFI518" s="336"/>
      <c r="RFJ518" s="336"/>
      <c r="RFK518" s="336"/>
      <c r="RFL518" s="336"/>
      <c r="RFM518" s="336"/>
      <c r="RFN518" s="336"/>
      <c r="RFO518" s="336"/>
      <c r="RFP518" s="336"/>
      <c r="RFQ518" s="336"/>
      <c r="RFR518" s="336"/>
      <c r="RFS518" s="336"/>
      <c r="RFT518" s="336"/>
      <c r="RFU518" s="336"/>
      <c r="RFV518" s="336"/>
      <c r="RFW518" s="336"/>
      <c r="RFX518" s="336"/>
      <c r="RFY518" s="336"/>
      <c r="RFZ518" s="336"/>
      <c r="RGA518" s="336"/>
      <c r="RGB518" s="336"/>
      <c r="RGC518" s="336"/>
      <c r="RGD518" s="336"/>
      <c r="RGE518" s="336"/>
      <c r="RGF518" s="336"/>
      <c r="RGG518" s="336"/>
      <c r="RGH518" s="336"/>
      <c r="RGI518" s="336"/>
      <c r="RGJ518" s="336"/>
      <c r="RGK518" s="336"/>
      <c r="RGL518" s="336"/>
      <c r="RGM518" s="336"/>
      <c r="RGN518" s="336"/>
      <c r="RGO518" s="336"/>
      <c r="RGP518" s="336"/>
      <c r="RGQ518" s="336"/>
      <c r="RGR518" s="336"/>
      <c r="RGS518" s="336"/>
      <c r="RGT518" s="336"/>
      <c r="RGU518" s="336"/>
      <c r="RGV518" s="336"/>
      <c r="RGW518" s="336"/>
      <c r="RGX518" s="336"/>
      <c r="RGY518" s="336"/>
      <c r="RGZ518" s="336"/>
      <c r="RHA518" s="336"/>
      <c r="RHB518" s="336"/>
      <c r="RHC518" s="336"/>
      <c r="RHD518" s="336"/>
      <c r="RHE518" s="336"/>
      <c r="RHF518" s="336"/>
      <c r="RHG518" s="336"/>
      <c r="RHH518" s="336"/>
      <c r="RHI518" s="336"/>
      <c r="RHJ518" s="336"/>
      <c r="RHK518" s="336"/>
      <c r="RHL518" s="336"/>
      <c r="RHM518" s="336"/>
      <c r="RHN518" s="336"/>
      <c r="RHO518" s="336"/>
      <c r="RHP518" s="336"/>
      <c r="RHQ518" s="336"/>
      <c r="RHR518" s="336"/>
      <c r="RHS518" s="336"/>
      <c r="RHT518" s="336"/>
      <c r="RHU518" s="336"/>
      <c r="RHV518" s="336"/>
      <c r="RHW518" s="336"/>
      <c r="RHX518" s="336"/>
      <c r="RHY518" s="336"/>
      <c r="RHZ518" s="336"/>
      <c r="RIA518" s="336"/>
      <c r="RIB518" s="336"/>
      <c r="RIC518" s="336"/>
      <c r="RID518" s="336"/>
      <c r="RIE518" s="336"/>
      <c r="RIF518" s="336"/>
      <c r="RIG518" s="336"/>
      <c r="RIH518" s="336"/>
      <c r="RII518" s="336"/>
      <c r="RIJ518" s="336"/>
      <c r="RIK518" s="336"/>
      <c r="RIL518" s="336"/>
      <c r="RIM518" s="336"/>
      <c r="RIN518" s="336"/>
      <c r="RIO518" s="336"/>
      <c r="RIP518" s="336"/>
      <c r="RIQ518" s="336"/>
      <c r="RIR518" s="336"/>
      <c r="RIS518" s="336"/>
      <c r="RIT518" s="336"/>
      <c r="RIU518" s="336"/>
      <c r="RIV518" s="336"/>
      <c r="RIW518" s="336"/>
      <c r="RIX518" s="336"/>
      <c r="RIY518" s="336"/>
      <c r="RIZ518" s="336"/>
      <c r="RJA518" s="336"/>
      <c r="RJB518" s="336"/>
      <c r="RJC518" s="336"/>
      <c r="RJD518" s="336"/>
      <c r="RJE518" s="336"/>
      <c r="RJF518" s="336"/>
      <c r="RJG518" s="336"/>
      <c r="RJH518" s="336"/>
      <c r="RJI518" s="336"/>
      <c r="RJJ518" s="336"/>
      <c r="RJK518" s="336"/>
      <c r="RJL518" s="336"/>
      <c r="RJM518" s="336"/>
      <c r="RJN518" s="336"/>
      <c r="RJO518" s="336"/>
      <c r="RJP518" s="336"/>
      <c r="RJQ518" s="336"/>
      <c r="RJR518" s="336"/>
      <c r="RJS518" s="336"/>
      <c r="RJT518" s="336"/>
      <c r="RJU518" s="336"/>
      <c r="RJV518" s="336"/>
      <c r="RJW518" s="336"/>
      <c r="RJX518" s="336"/>
      <c r="RJY518" s="336"/>
      <c r="RJZ518" s="336"/>
      <c r="RKA518" s="336"/>
      <c r="RKB518" s="336"/>
      <c r="RKC518" s="336"/>
      <c r="RKD518" s="336"/>
      <c r="RKE518" s="336"/>
      <c r="RKF518" s="336"/>
      <c r="RKG518" s="336"/>
      <c r="RKH518" s="336"/>
      <c r="RKI518" s="336"/>
      <c r="RKJ518" s="336"/>
      <c r="RKK518" s="336"/>
      <c r="RKL518" s="336"/>
      <c r="RKM518" s="336"/>
      <c r="RKN518" s="336"/>
      <c r="RKO518" s="336"/>
      <c r="RKP518" s="336"/>
      <c r="RKQ518" s="336"/>
      <c r="RKR518" s="336"/>
      <c r="RKS518" s="336"/>
      <c r="RKT518" s="336"/>
      <c r="RKU518" s="336"/>
      <c r="RKV518" s="336"/>
      <c r="RKW518" s="336"/>
      <c r="RKX518" s="336"/>
      <c r="RKY518" s="336"/>
      <c r="RKZ518" s="336"/>
      <c r="RLA518" s="336"/>
      <c r="RLB518" s="336"/>
      <c r="RLC518" s="336"/>
      <c r="RLD518" s="336"/>
      <c r="RLE518" s="336"/>
      <c r="RLF518" s="336"/>
      <c r="RLG518" s="336"/>
      <c r="RLH518" s="336"/>
      <c r="RLI518" s="336"/>
      <c r="RLJ518" s="336"/>
      <c r="RLK518" s="336"/>
      <c r="RLL518" s="336"/>
      <c r="RLM518" s="336"/>
      <c r="RLN518" s="336"/>
      <c r="RLO518" s="336"/>
      <c r="RLP518" s="336"/>
      <c r="RLQ518" s="336"/>
      <c r="RLR518" s="336"/>
      <c r="RLS518" s="336"/>
      <c r="RLT518" s="336"/>
      <c r="RLU518" s="336"/>
      <c r="RLV518" s="336"/>
      <c r="RLW518" s="336"/>
      <c r="RLX518" s="336"/>
      <c r="RLY518" s="336"/>
      <c r="RLZ518" s="336"/>
      <c r="RMA518" s="336"/>
      <c r="RMB518" s="336"/>
      <c r="RMC518" s="336"/>
      <c r="RMD518" s="336"/>
      <c r="RME518" s="336"/>
      <c r="RMF518" s="336"/>
      <c r="RMG518" s="336"/>
      <c r="RMH518" s="336"/>
      <c r="RMI518" s="336"/>
      <c r="RMJ518" s="336"/>
      <c r="RMK518" s="336"/>
      <c r="RML518" s="336"/>
      <c r="RMM518" s="336"/>
      <c r="RMN518" s="336"/>
      <c r="RMO518" s="336"/>
      <c r="RMP518" s="336"/>
      <c r="RMQ518" s="336"/>
      <c r="RMR518" s="336"/>
      <c r="RMS518" s="336"/>
      <c r="RMT518" s="336"/>
      <c r="RMU518" s="336"/>
      <c r="RMV518" s="336"/>
      <c r="RMW518" s="336"/>
      <c r="RMX518" s="336"/>
      <c r="RMY518" s="336"/>
      <c r="RMZ518" s="336"/>
      <c r="RNA518" s="336"/>
      <c r="RNB518" s="336"/>
      <c r="RNC518" s="336"/>
      <c r="RND518" s="336"/>
      <c r="RNE518" s="336"/>
      <c r="RNF518" s="336"/>
      <c r="RNG518" s="336"/>
      <c r="RNH518" s="336"/>
      <c r="RNI518" s="336"/>
      <c r="RNJ518" s="336"/>
      <c r="RNK518" s="336"/>
      <c r="RNL518" s="336"/>
      <c r="RNM518" s="336"/>
      <c r="RNN518" s="336"/>
      <c r="RNO518" s="336"/>
      <c r="RNP518" s="336"/>
      <c r="RNQ518" s="336"/>
      <c r="RNR518" s="336"/>
      <c r="RNS518" s="336"/>
      <c r="RNT518" s="336"/>
      <c r="RNU518" s="336"/>
      <c r="RNV518" s="336"/>
      <c r="RNW518" s="336"/>
      <c r="RNX518" s="336"/>
      <c r="RNY518" s="336"/>
      <c r="RNZ518" s="336"/>
      <c r="ROA518" s="336"/>
      <c r="ROB518" s="336"/>
      <c r="ROC518" s="336"/>
      <c r="ROD518" s="336"/>
      <c r="ROE518" s="336"/>
      <c r="ROF518" s="336"/>
      <c r="ROG518" s="336"/>
      <c r="ROH518" s="336"/>
      <c r="ROI518" s="336"/>
      <c r="ROJ518" s="336"/>
      <c r="ROK518" s="336"/>
      <c r="ROL518" s="336"/>
      <c r="ROM518" s="336"/>
      <c r="RON518" s="336"/>
      <c r="ROO518" s="336"/>
      <c r="ROP518" s="336"/>
      <c r="ROQ518" s="336"/>
      <c r="ROR518" s="336"/>
      <c r="ROS518" s="336"/>
      <c r="ROT518" s="336"/>
      <c r="ROU518" s="336"/>
      <c r="ROV518" s="336"/>
      <c r="ROW518" s="336"/>
      <c r="ROX518" s="336"/>
      <c r="ROY518" s="336"/>
      <c r="ROZ518" s="336"/>
      <c r="RPA518" s="336"/>
      <c r="RPB518" s="336"/>
      <c r="RPC518" s="336"/>
      <c r="RPD518" s="336"/>
      <c r="RPE518" s="336"/>
      <c r="RPF518" s="336"/>
      <c r="RPG518" s="336"/>
      <c r="RPH518" s="336"/>
      <c r="RPI518" s="336"/>
      <c r="RPJ518" s="336"/>
      <c r="RPK518" s="336"/>
      <c r="RPL518" s="336"/>
      <c r="RPM518" s="336"/>
      <c r="RPN518" s="336"/>
      <c r="RPO518" s="336"/>
      <c r="RPP518" s="336"/>
      <c r="RPQ518" s="336"/>
      <c r="RPR518" s="336"/>
      <c r="RPS518" s="336"/>
      <c r="RPT518" s="336"/>
      <c r="RPU518" s="336"/>
      <c r="RPV518" s="336"/>
      <c r="RPW518" s="336"/>
      <c r="RPX518" s="336"/>
      <c r="RPY518" s="336"/>
      <c r="RPZ518" s="336"/>
      <c r="RQA518" s="336"/>
      <c r="RQB518" s="336"/>
      <c r="RQC518" s="336"/>
      <c r="RQD518" s="336"/>
      <c r="RQE518" s="336"/>
      <c r="RQF518" s="336"/>
      <c r="RQG518" s="336"/>
      <c r="RQH518" s="336"/>
      <c r="RQI518" s="336"/>
      <c r="RQJ518" s="336"/>
      <c r="RQK518" s="336"/>
      <c r="RQL518" s="336"/>
      <c r="RQM518" s="336"/>
      <c r="RQN518" s="336"/>
      <c r="RQO518" s="336"/>
      <c r="RQP518" s="336"/>
      <c r="RQQ518" s="336"/>
      <c r="RQR518" s="336"/>
      <c r="RQS518" s="336"/>
      <c r="RQT518" s="336"/>
      <c r="RQU518" s="336"/>
      <c r="RQV518" s="336"/>
      <c r="RQW518" s="336"/>
      <c r="RQX518" s="336"/>
      <c r="RQY518" s="336"/>
      <c r="RQZ518" s="336"/>
      <c r="RRA518" s="336"/>
      <c r="RRB518" s="336"/>
      <c r="RRC518" s="336"/>
      <c r="RRD518" s="336"/>
      <c r="RRE518" s="336"/>
      <c r="RRF518" s="336"/>
      <c r="RRG518" s="336"/>
      <c r="RRH518" s="336"/>
      <c r="RRI518" s="336"/>
      <c r="RRJ518" s="336"/>
      <c r="RRK518" s="336"/>
      <c r="RRL518" s="336"/>
      <c r="RRM518" s="336"/>
      <c r="RRN518" s="336"/>
      <c r="RRO518" s="336"/>
      <c r="RRP518" s="336"/>
      <c r="RRQ518" s="336"/>
      <c r="RRR518" s="336"/>
      <c r="RRS518" s="336"/>
      <c r="RRT518" s="336"/>
      <c r="RRU518" s="336"/>
      <c r="RRV518" s="336"/>
      <c r="RRW518" s="336"/>
      <c r="RRX518" s="336"/>
      <c r="RRY518" s="336"/>
      <c r="RRZ518" s="336"/>
      <c r="RSA518" s="336"/>
      <c r="RSB518" s="336"/>
      <c r="RSC518" s="336"/>
      <c r="RSD518" s="336"/>
      <c r="RSE518" s="336"/>
      <c r="RSF518" s="336"/>
      <c r="RSG518" s="336"/>
      <c r="RSH518" s="336"/>
      <c r="RSI518" s="336"/>
      <c r="RSJ518" s="336"/>
      <c r="RSK518" s="336"/>
      <c r="RSL518" s="336"/>
      <c r="RSM518" s="336"/>
      <c r="RSN518" s="336"/>
      <c r="RSO518" s="336"/>
      <c r="RSP518" s="336"/>
      <c r="RSQ518" s="336"/>
      <c r="RSR518" s="336"/>
      <c r="RSS518" s="336"/>
      <c r="RST518" s="336"/>
      <c r="RSU518" s="336"/>
      <c r="RSV518" s="336"/>
      <c r="RSW518" s="336"/>
      <c r="RSX518" s="336"/>
      <c r="RSY518" s="336"/>
      <c r="RSZ518" s="336"/>
      <c r="RTA518" s="336"/>
      <c r="RTB518" s="336"/>
      <c r="RTC518" s="336"/>
      <c r="RTD518" s="336"/>
      <c r="RTE518" s="336"/>
      <c r="RTF518" s="336"/>
      <c r="RTG518" s="336"/>
      <c r="RTH518" s="336"/>
      <c r="RTI518" s="336"/>
      <c r="RTJ518" s="336"/>
      <c r="RTK518" s="336"/>
      <c r="RTL518" s="336"/>
      <c r="RTM518" s="336"/>
      <c r="RTN518" s="336"/>
      <c r="RTO518" s="336"/>
      <c r="RTP518" s="336"/>
      <c r="RTQ518" s="336"/>
      <c r="RTR518" s="336"/>
      <c r="RTS518" s="336"/>
      <c r="RTT518" s="336"/>
      <c r="RTU518" s="336"/>
      <c r="RTV518" s="336"/>
      <c r="RTW518" s="336"/>
      <c r="RTX518" s="336"/>
      <c r="RTY518" s="336"/>
      <c r="RTZ518" s="336"/>
      <c r="RUA518" s="336"/>
      <c r="RUB518" s="336"/>
      <c r="RUC518" s="336"/>
      <c r="RUD518" s="336"/>
      <c r="RUE518" s="336"/>
      <c r="RUF518" s="336"/>
      <c r="RUG518" s="336"/>
      <c r="RUH518" s="336"/>
      <c r="RUI518" s="336"/>
      <c r="RUJ518" s="336"/>
      <c r="RUK518" s="336"/>
      <c r="RUL518" s="336"/>
      <c r="RUM518" s="336"/>
      <c r="RUN518" s="336"/>
      <c r="RUO518" s="336"/>
      <c r="RUP518" s="336"/>
      <c r="RUQ518" s="336"/>
      <c r="RUR518" s="336"/>
      <c r="RUS518" s="336"/>
      <c r="RUT518" s="336"/>
      <c r="RUU518" s="336"/>
      <c r="RUV518" s="336"/>
      <c r="RUW518" s="336"/>
      <c r="RUX518" s="336"/>
      <c r="RUY518" s="336"/>
      <c r="RUZ518" s="336"/>
      <c r="RVA518" s="336"/>
      <c r="RVB518" s="336"/>
      <c r="RVC518" s="336"/>
      <c r="RVD518" s="336"/>
      <c r="RVE518" s="336"/>
      <c r="RVF518" s="336"/>
      <c r="RVG518" s="336"/>
      <c r="RVH518" s="336"/>
      <c r="RVI518" s="336"/>
      <c r="RVJ518" s="336"/>
      <c r="RVK518" s="336"/>
      <c r="RVL518" s="336"/>
      <c r="RVM518" s="336"/>
      <c r="RVN518" s="336"/>
      <c r="RVO518" s="336"/>
      <c r="RVP518" s="336"/>
      <c r="RVQ518" s="336"/>
      <c r="RVR518" s="336"/>
      <c r="RVS518" s="336"/>
      <c r="RVT518" s="336"/>
      <c r="RVU518" s="336"/>
      <c r="RVV518" s="336"/>
      <c r="RVW518" s="336"/>
      <c r="RVX518" s="336"/>
      <c r="RVY518" s="336"/>
      <c r="RVZ518" s="336"/>
      <c r="RWA518" s="336"/>
      <c r="RWB518" s="336"/>
      <c r="RWC518" s="336"/>
      <c r="RWD518" s="336"/>
      <c r="RWE518" s="336"/>
      <c r="RWF518" s="336"/>
      <c r="RWG518" s="336"/>
      <c r="RWH518" s="336"/>
      <c r="RWI518" s="336"/>
      <c r="RWJ518" s="336"/>
      <c r="RWK518" s="336"/>
      <c r="RWL518" s="336"/>
      <c r="RWM518" s="336"/>
      <c r="RWN518" s="336"/>
      <c r="RWO518" s="336"/>
      <c r="RWP518" s="336"/>
      <c r="RWQ518" s="336"/>
      <c r="RWR518" s="336"/>
      <c r="RWS518" s="336"/>
      <c r="RWT518" s="336"/>
      <c r="RWU518" s="336"/>
      <c r="RWV518" s="336"/>
      <c r="RWW518" s="336"/>
      <c r="RWX518" s="336"/>
      <c r="RWY518" s="336"/>
      <c r="RWZ518" s="336"/>
      <c r="RXA518" s="336"/>
      <c r="RXB518" s="336"/>
      <c r="RXC518" s="336"/>
      <c r="RXD518" s="336"/>
      <c r="RXE518" s="336"/>
      <c r="RXF518" s="336"/>
      <c r="RXG518" s="336"/>
      <c r="RXH518" s="336"/>
      <c r="RXI518" s="336"/>
      <c r="RXJ518" s="336"/>
      <c r="RXK518" s="336"/>
      <c r="RXL518" s="336"/>
      <c r="RXM518" s="336"/>
      <c r="RXN518" s="336"/>
      <c r="RXO518" s="336"/>
      <c r="RXP518" s="336"/>
      <c r="RXQ518" s="336"/>
      <c r="RXR518" s="336"/>
      <c r="RXS518" s="336"/>
      <c r="RXT518" s="336"/>
      <c r="RXU518" s="336"/>
      <c r="RXV518" s="336"/>
      <c r="RXW518" s="336"/>
      <c r="RXX518" s="336"/>
      <c r="RXY518" s="336"/>
      <c r="RXZ518" s="336"/>
      <c r="RYA518" s="336"/>
      <c r="RYB518" s="336"/>
      <c r="RYC518" s="336"/>
      <c r="RYD518" s="336"/>
      <c r="RYE518" s="336"/>
      <c r="RYF518" s="336"/>
      <c r="RYG518" s="336"/>
      <c r="RYH518" s="336"/>
      <c r="RYI518" s="336"/>
      <c r="RYJ518" s="336"/>
      <c r="RYK518" s="336"/>
      <c r="RYL518" s="336"/>
      <c r="RYM518" s="336"/>
      <c r="RYN518" s="336"/>
      <c r="RYO518" s="336"/>
      <c r="RYP518" s="336"/>
      <c r="RYQ518" s="336"/>
      <c r="RYR518" s="336"/>
      <c r="RYS518" s="336"/>
      <c r="RYT518" s="336"/>
      <c r="RYU518" s="336"/>
      <c r="RYV518" s="336"/>
      <c r="RYW518" s="336"/>
      <c r="RYX518" s="336"/>
      <c r="RYY518" s="336"/>
      <c r="RYZ518" s="336"/>
      <c r="RZA518" s="336"/>
      <c r="RZB518" s="336"/>
      <c r="RZC518" s="336"/>
      <c r="RZD518" s="336"/>
      <c r="RZE518" s="336"/>
      <c r="RZF518" s="336"/>
      <c r="RZG518" s="336"/>
      <c r="RZH518" s="336"/>
      <c r="RZI518" s="336"/>
      <c r="RZJ518" s="336"/>
      <c r="RZK518" s="336"/>
      <c r="RZL518" s="336"/>
      <c r="RZM518" s="336"/>
      <c r="RZN518" s="336"/>
      <c r="RZO518" s="336"/>
      <c r="RZP518" s="336"/>
      <c r="RZQ518" s="336"/>
      <c r="RZR518" s="336"/>
      <c r="RZS518" s="336"/>
      <c r="RZT518" s="336"/>
      <c r="RZU518" s="336"/>
      <c r="RZV518" s="336"/>
      <c r="RZW518" s="336"/>
      <c r="RZX518" s="336"/>
      <c r="RZY518" s="336"/>
      <c r="RZZ518" s="336"/>
      <c r="SAA518" s="336"/>
      <c r="SAB518" s="336"/>
      <c r="SAC518" s="336"/>
      <c r="SAD518" s="336"/>
      <c r="SAE518" s="336"/>
      <c r="SAF518" s="336"/>
      <c r="SAG518" s="336"/>
      <c r="SAH518" s="336"/>
      <c r="SAI518" s="336"/>
      <c r="SAJ518" s="336"/>
      <c r="SAK518" s="336"/>
      <c r="SAL518" s="336"/>
      <c r="SAM518" s="336"/>
      <c r="SAN518" s="336"/>
      <c r="SAO518" s="336"/>
      <c r="SAP518" s="336"/>
      <c r="SAQ518" s="336"/>
      <c r="SAR518" s="336"/>
      <c r="SAS518" s="336"/>
      <c r="SAT518" s="336"/>
      <c r="SAU518" s="336"/>
      <c r="SAV518" s="336"/>
      <c r="SAW518" s="336"/>
      <c r="SAX518" s="336"/>
      <c r="SAY518" s="336"/>
      <c r="SAZ518" s="336"/>
      <c r="SBA518" s="336"/>
      <c r="SBB518" s="336"/>
      <c r="SBC518" s="336"/>
      <c r="SBD518" s="336"/>
      <c r="SBE518" s="336"/>
      <c r="SBF518" s="336"/>
      <c r="SBG518" s="336"/>
      <c r="SBH518" s="336"/>
      <c r="SBI518" s="336"/>
      <c r="SBJ518" s="336"/>
      <c r="SBK518" s="336"/>
      <c r="SBL518" s="336"/>
      <c r="SBM518" s="336"/>
      <c r="SBN518" s="336"/>
      <c r="SBO518" s="336"/>
      <c r="SBP518" s="336"/>
      <c r="SBQ518" s="336"/>
      <c r="SBR518" s="336"/>
      <c r="SBS518" s="336"/>
      <c r="SBT518" s="336"/>
      <c r="SBU518" s="336"/>
      <c r="SBV518" s="336"/>
      <c r="SBW518" s="336"/>
      <c r="SBX518" s="336"/>
      <c r="SBY518" s="336"/>
      <c r="SBZ518" s="336"/>
      <c r="SCA518" s="336"/>
      <c r="SCB518" s="336"/>
      <c r="SCC518" s="336"/>
      <c r="SCD518" s="336"/>
      <c r="SCE518" s="336"/>
      <c r="SCF518" s="336"/>
      <c r="SCG518" s="336"/>
      <c r="SCH518" s="336"/>
      <c r="SCI518" s="336"/>
      <c r="SCJ518" s="336"/>
      <c r="SCK518" s="336"/>
      <c r="SCL518" s="336"/>
      <c r="SCM518" s="336"/>
      <c r="SCN518" s="336"/>
      <c r="SCO518" s="336"/>
      <c r="SCP518" s="336"/>
      <c r="SCQ518" s="336"/>
      <c r="SCR518" s="336"/>
      <c r="SCS518" s="336"/>
      <c r="SCT518" s="336"/>
      <c r="SCU518" s="336"/>
      <c r="SCV518" s="336"/>
      <c r="SCW518" s="336"/>
      <c r="SCX518" s="336"/>
      <c r="SCY518" s="336"/>
      <c r="SCZ518" s="336"/>
      <c r="SDA518" s="336"/>
      <c r="SDB518" s="336"/>
      <c r="SDC518" s="336"/>
      <c r="SDD518" s="336"/>
      <c r="SDE518" s="336"/>
      <c r="SDF518" s="336"/>
      <c r="SDG518" s="336"/>
      <c r="SDH518" s="336"/>
      <c r="SDI518" s="336"/>
      <c r="SDJ518" s="336"/>
      <c r="SDK518" s="336"/>
      <c r="SDL518" s="336"/>
      <c r="SDM518" s="336"/>
      <c r="SDN518" s="336"/>
      <c r="SDO518" s="336"/>
      <c r="SDP518" s="336"/>
      <c r="SDQ518" s="336"/>
      <c r="SDR518" s="336"/>
      <c r="SDS518" s="336"/>
      <c r="SDT518" s="336"/>
      <c r="SDU518" s="336"/>
      <c r="SDV518" s="336"/>
      <c r="SDW518" s="336"/>
      <c r="SDX518" s="336"/>
      <c r="SDY518" s="336"/>
      <c r="SDZ518" s="336"/>
      <c r="SEA518" s="336"/>
      <c r="SEB518" s="336"/>
      <c r="SEC518" s="336"/>
      <c r="SED518" s="336"/>
      <c r="SEE518" s="336"/>
      <c r="SEF518" s="336"/>
      <c r="SEG518" s="336"/>
      <c r="SEH518" s="336"/>
      <c r="SEI518" s="336"/>
      <c r="SEJ518" s="336"/>
      <c r="SEK518" s="336"/>
      <c r="SEL518" s="336"/>
      <c r="SEM518" s="336"/>
      <c r="SEN518" s="336"/>
      <c r="SEO518" s="336"/>
      <c r="SEP518" s="336"/>
      <c r="SEQ518" s="336"/>
      <c r="SER518" s="336"/>
      <c r="SES518" s="336"/>
      <c r="SET518" s="336"/>
      <c r="SEU518" s="336"/>
      <c r="SEV518" s="336"/>
      <c r="SEW518" s="336"/>
      <c r="SEX518" s="336"/>
      <c r="SEY518" s="336"/>
      <c r="SEZ518" s="336"/>
      <c r="SFA518" s="336"/>
      <c r="SFB518" s="336"/>
      <c r="SFC518" s="336"/>
      <c r="SFD518" s="336"/>
      <c r="SFE518" s="336"/>
      <c r="SFF518" s="336"/>
      <c r="SFG518" s="336"/>
      <c r="SFH518" s="336"/>
      <c r="SFI518" s="336"/>
      <c r="SFJ518" s="336"/>
      <c r="SFK518" s="336"/>
      <c r="SFL518" s="336"/>
      <c r="SFM518" s="336"/>
      <c r="SFN518" s="336"/>
      <c r="SFO518" s="336"/>
      <c r="SFP518" s="336"/>
      <c r="SFQ518" s="336"/>
      <c r="SFR518" s="336"/>
      <c r="SFS518" s="336"/>
      <c r="SFT518" s="336"/>
      <c r="SFU518" s="336"/>
      <c r="SFV518" s="336"/>
      <c r="SFW518" s="336"/>
      <c r="SFX518" s="336"/>
      <c r="SFY518" s="336"/>
      <c r="SFZ518" s="336"/>
      <c r="SGA518" s="336"/>
      <c r="SGB518" s="336"/>
      <c r="SGC518" s="336"/>
      <c r="SGD518" s="336"/>
      <c r="SGE518" s="336"/>
      <c r="SGF518" s="336"/>
      <c r="SGG518" s="336"/>
      <c r="SGH518" s="336"/>
      <c r="SGI518" s="336"/>
      <c r="SGJ518" s="336"/>
      <c r="SGK518" s="336"/>
      <c r="SGL518" s="336"/>
      <c r="SGM518" s="336"/>
      <c r="SGN518" s="336"/>
      <c r="SGO518" s="336"/>
      <c r="SGP518" s="336"/>
      <c r="SGQ518" s="336"/>
      <c r="SGR518" s="336"/>
      <c r="SGS518" s="336"/>
      <c r="SGT518" s="336"/>
      <c r="SGU518" s="336"/>
      <c r="SGV518" s="336"/>
      <c r="SGW518" s="336"/>
      <c r="SGX518" s="336"/>
      <c r="SGY518" s="336"/>
      <c r="SGZ518" s="336"/>
      <c r="SHA518" s="336"/>
      <c r="SHB518" s="336"/>
      <c r="SHC518" s="336"/>
      <c r="SHD518" s="336"/>
      <c r="SHE518" s="336"/>
      <c r="SHF518" s="336"/>
      <c r="SHG518" s="336"/>
      <c r="SHH518" s="336"/>
      <c r="SHI518" s="336"/>
      <c r="SHJ518" s="336"/>
      <c r="SHK518" s="336"/>
      <c r="SHL518" s="336"/>
      <c r="SHM518" s="336"/>
      <c r="SHN518" s="336"/>
      <c r="SHO518" s="336"/>
      <c r="SHP518" s="336"/>
      <c r="SHQ518" s="336"/>
      <c r="SHR518" s="336"/>
      <c r="SHS518" s="336"/>
      <c r="SHT518" s="336"/>
      <c r="SHU518" s="336"/>
      <c r="SHV518" s="336"/>
      <c r="SHW518" s="336"/>
      <c r="SHX518" s="336"/>
      <c r="SHY518" s="336"/>
      <c r="SHZ518" s="336"/>
      <c r="SIA518" s="336"/>
      <c r="SIB518" s="336"/>
      <c r="SIC518" s="336"/>
      <c r="SID518" s="336"/>
      <c r="SIE518" s="336"/>
      <c r="SIF518" s="336"/>
      <c r="SIG518" s="336"/>
      <c r="SIH518" s="336"/>
      <c r="SII518" s="336"/>
      <c r="SIJ518" s="336"/>
      <c r="SIK518" s="336"/>
      <c r="SIL518" s="336"/>
      <c r="SIM518" s="336"/>
      <c r="SIN518" s="336"/>
      <c r="SIO518" s="336"/>
      <c r="SIP518" s="336"/>
      <c r="SIQ518" s="336"/>
      <c r="SIR518" s="336"/>
      <c r="SIS518" s="336"/>
      <c r="SIT518" s="336"/>
      <c r="SIU518" s="336"/>
      <c r="SIV518" s="336"/>
      <c r="SIW518" s="336"/>
      <c r="SIX518" s="336"/>
      <c r="SIY518" s="336"/>
      <c r="SIZ518" s="336"/>
      <c r="SJA518" s="336"/>
      <c r="SJB518" s="336"/>
      <c r="SJC518" s="336"/>
      <c r="SJD518" s="336"/>
      <c r="SJE518" s="336"/>
      <c r="SJF518" s="336"/>
      <c r="SJG518" s="336"/>
      <c r="SJH518" s="336"/>
      <c r="SJI518" s="336"/>
      <c r="SJJ518" s="336"/>
      <c r="SJK518" s="336"/>
      <c r="SJL518" s="336"/>
      <c r="SJM518" s="336"/>
      <c r="SJN518" s="336"/>
      <c r="SJO518" s="336"/>
      <c r="SJP518" s="336"/>
      <c r="SJQ518" s="336"/>
      <c r="SJR518" s="336"/>
      <c r="SJS518" s="336"/>
      <c r="SJT518" s="336"/>
      <c r="SJU518" s="336"/>
      <c r="SJV518" s="336"/>
      <c r="SJW518" s="336"/>
      <c r="SJX518" s="336"/>
      <c r="SJY518" s="336"/>
      <c r="SJZ518" s="336"/>
      <c r="SKA518" s="336"/>
      <c r="SKB518" s="336"/>
      <c r="SKC518" s="336"/>
      <c r="SKD518" s="336"/>
      <c r="SKE518" s="336"/>
      <c r="SKF518" s="336"/>
      <c r="SKG518" s="336"/>
      <c r="SKH518" s="336"/>
      <c r="SKI518" s="336"/>
      <c r="SKJ518" s="336"/>
      <c r="SKK518" s="336"/>
      <c r="SKL518" s="336"/>
      <c r="SKM518" s="336"/>
      <c r="SKN518" s="336"/>
      <c r="SKO518" s="336"/>
      <c r="SKP518" s="336"/>
      <c r="SKQ518" s="336"/>
      <c r="SKR518" s="336"/>
      <c r="SKS518" s="336"/>
      <c r="SKT518" s="336"/>
      <c r="SKU518" s="336"/>
      <c r="SKV518" s="336"/>
      <c r="SKW518" s="336"/>
      <c r="SKX518" s="336"/>
      <c r="SKY518" s="336"/>
      <c r="SKZ518" s="336"/>
      <c r="SLA518" s="336"/>
      <c r="SLB518" s="336"/>
      <c r="SLC518" s="336"/>
      <c r="SLD518" s="336"/>
      <c r="SLE518" s="336"/>
      <c r="SLF518" s="336"/>
      <c r="SLG518" s="336"/>
      <c r="SLH518" s="336"/>
      <c r="SLI518" s="336"/>
      <c r="SLJ518" s="336"/>
      <c r="SLK518" s="336"/>
      <c r="SLL518" s="336"/>
      <c r="SLM518" s="336"/>
      <c r="SLN518" s="336"/>
      <c r="SLO518" s="336"/>
      <c r="SLP518" s="336"/>
      <c r="SLQ518" s="336"/>
      <c r="SLR518" s="336"/>
      <c r="SLS518" s="336"/>
      <c r="SLT518" s="336"/>
      <c r="SLU518" s="336"/>
      <c r="SLV518" s="336"/>
      <c r="SLW518" s="336"/>
      <c r="SLX518" s="336"/>
      <c r="SLY518" s="336"/>
      <c r="SLZ518" s="336"/>
      <c r="SMA518" s="336"/>
      <c r="SMB518" s="336"/>
      <c r="SMC518" s="336"/>
      <c r="SMD518" s="336"/>
      <c r="SME518" s="336"/>
      <c r="SMF518" s="336"/>
      <c r="SMG518" s="336"/>
      <c r="SMH518" s="336"/>
      <c r="SMI518" s="336"/>
      <c r="SMJ518" s="336"/>
      <c r="SMK518" s="336"/>
      <c r="SML518" s="336"/>
      <c r="SMM518" s="336"/>
      <c r="SMN518" s="336"/>
      <c r="SMO518" s="336"/>
      <c r="SMP518" s="336"/>
      <c r="SMQ518" s="336"/>
      <c r="SMR518" s="336"/>
      <c r="SMS518" s="336"/>
      <c r="SMT518" s="336"/>
      <c r="SMU518" s="336"/>
      <c r="SMV518" s="336"/>
      <c r="SMW518" s="336"/>
      <c r="SMX518" s="336"/>
      <c r="SMY518" s="336"/>
      <c r="SMZ518" s="336"/>
      <c r="SNA518" s="336"/>
      <c r="SNB518" s="336"/>
      <c r="SNC518" s="336"/>
      <c r="SND518" s="336"/>
      <c r="SNE518" s="336"/>
      <c r="SNF518" s="336"/>
      <c r="SNG518" s="336"/>
      <c r="SNH518" s="336"/>
      <c r="SNI518" s="336"/>
      <c r="SNJ518" s="336"/>
      <c r="SNK518" s="336"/>
      <c r="SNL518" s="336"/>
      <c r="SNM518" s="336"/>
      <c r="SNN518" s="336"/>
      <c r="SNO518" s="336"/>
      <c r="SNP518" s="336"/>
      <c r="SNQ518" s="336"/>
      <c r="SNR518" s="336"/>
      <c r="SNS518" s="336"/>
      <c r="SNT518" s="336"/>
      <c r="SNU518" s="336"/>
      <c r="SNV518" s="336"/>
      <c r="SNW518" s="336"/>
      <c r="SNX518" s="336"/>
      <c r="SNY518" s="336"/>
      <c r="SNZ518" s="336"/>
      <c r="SOA518" s="336"/>
      <c r="SOB518" s="336"/>
      <c r="SOC518" s="336"/>
      <c r="SOD518" s="336"/>
      <c r="SOE518" s="336"/>
      <c r="SOF518" s="336"/>
      <c r="SOG518" s="336"/>
      <c r="SOH518" s="336"/>
      <c r="SOI518" s="336"/>
      <c r="SOJ518" s="336"/>
      <c r="SOK518" s="336"/>
      <c r="SOL518" s="336"/>
      <c r="SOM518" s="336"/>
      <c r="SON518" s="336"/>
      <c r="SOO518" s="336"/>
      <c r="SOP518" s="336"/>
      <c r="SOQ518" s="336"/>
      <c r="SOR518" s="336"/>
      <c r="SOS518" s="336"/>
      <c r="SOT518" s="336"/>
      <c r="SOU518" s="336"/>
      <c r="SOV518" s="336"/>
      <c r="SOW518" s="336"/>
      <c r="SOX518" s="336"/>
      <c r="SOY518" s="336"/>
      <c r="SOZ518" s="336"/>
      <c r="SPA518" s="336"/>
      <c r="SPB518" s="336"/>
      <c r="SPC518" s="336"/>
      <c r="SPD518" s="336"/>
      <c r="SPE518" s="336"/>
      <c r="SPF518" s="336"/>
      <c r="SPG518" s="336"/>
      <c r="SPH518" s="336"/>
      <c r="SPI518" s="336"/>
      <c r="SPJ518" s="336"/>
      <c r="SPK518" s="336"/>
      <c r="SPL518" s="336"/>
      <c r="SPM518" s="336"/>
      <c r="SPN518" s="336"/>
      <c r="SPO518" s="336"/>
      <c r="SPP518" s="336"/>
      <c r="SPQ518" s="336"/>
      <c r="SPR518" s="336"/>
      <c r="SPS518" s="336"/>
      <c r="SPT518" s="336"/>
      <c r="SPU518" s="336"/>
      <c r="SPV518" s="336"/>
      <c r="SPW518" s="336"/>
      <c r="SPX518" s="336"/>
      <c r="SPY518" s="336"/>
      <c r="SPZ518" s="336"/>
      <c r="SQA518" s="336"/>
      <c r="SQB518" s="336"/>
      <c r="SQC518" s="336"/>
      <c r="SQD518" s="336"/>
      <c r="SQE518" s="336"/>
      <c r="SQF518" s="336"/>
      <c r="SQG518" s="336"/>
      <c r="SQH518" s="336"/>
      <c r="SQI518" s="336"/>
      <c r="SQJ518" s="336"/>
      <c r="SQK518" s="336"/>
      <c r="SQL518" s="336"/>
      <c r="SQM518" s="336"/>
      <c r="SQN518" s="336"/>
      <c r="SQO518" s="336"/>
      <c r="SQP518" s="336"/>
      <c r="SQQ518" s="336"/>
      <c r="SQR518" s="336"/>
      <c r="SQS518" s="336"/>
      <c r="SQT518" s="336"/>
      <c r="SQU518" s="336"/>
      <c r="SQV518" s="336"/>
      <c r="SQW518" s="336"/>
      <c r="SQX518" s="336"/>
      <c r="SQY518" s="336"/>
      <c r="SQZ518" s="336"/>
      <c r="SRA518" s="336"/>
      <c r="SRB518" s="336"/>
      <c r="SRC518" s="336"/>
      <c r="SRD518" s="336"/>
      <c r="SRE518" s="336"/>
      <c r="SRF518" s="336"/>
      <c r="SRG518" s="336"/>
      <c r="SRH518" s="336"/>
      <c r="SRI518" s="336"/>
      <c r="SRJ518" s="336"/>
      <c r="SRK518" s="336"/>
      <c r="SRL518" s="336"/>
      <c r="SRM518" s="336"/>
      <c r="SRN518" s="336"/>
      <c r="SRO518" s="336"/>
      <c r="SRP518" s="336"/>
      <c r="SRQ518" s="336"/>
      <c r="SRR518" s="336"/>
      <c r="SRS518" s="336"/>
      <c r="SRT518" s="336"/>
      <c r="SRU518" s="336"/>
      <c r="SRV518" s="336"/>
      <c r="SRW518" s="336"/>
      <c r="SRX518" s="336"/>
      <c r="SRY518" s="336"/>
      <c r="SRZ518" s="336"/>
      <c r="SSA518" s="336"/>
      <c r="SSB518" s="336"/>
      <c r="SSC518" s="336"/>
      <c r="SSD518" s="336"/>
      <c r="SSE518" s="336"/>
      <c r="SSF518" s="336"/>
      <c r="SSG518" s="336"/>
      <c r="SSH518" s="336"/>
      <c r="SSI518" s="336"/>
      <c r="SSJ518" s="336"/>
      <c r="SSK518" s="336"/>
      <c r="SSL518" s="336"/>
      <c r="SSM518" s="336"/>
      <c r="SSN518" s="336"/>
      <c r="SSO518" s="336"/>
      <c r="SSP518" s="336"/>
      <c r="SSQ518" s="336"/>
      <c r="SSR518" s="336"/>
      <c r="SSS518" s="336"/>
      <c r="SST518" s="336"/>
      <c r="SSU518" s="336"/>
      <c r="SSV518" s="336"/>
      <c r="SSW518" s="336"/>
      <c r="SSX518" s="336"/>
      <c r="SSY518" s="336"/>
      <c r="SSZ518" s="336"/>
      <c r="STA518" s="336"/>
      <c r="STB518" s="336"/>
      <c r="STC518" s="336"/>
      <c r="STD518" s="336"/>
      <c r="STE518" s="336"/>
      <c r="STF518" s="336"/>
      <c r="STG518" s="336"/>
      <c r="STH518" s="336"/>
      <c r="STI518" s="336"/>
      <c r="STJ518" s="336"/>
      <c r="STK518" s="336"/>
      <c r="STL518" s="336"/>
      <c r="STM518" s="336"/>
      <c r="STN518" s="336"/>
      <c r="STO518" s="336"/>
      <c r="STP518" s="336"/>
      <c r="STQ518" s="336"/>
      <c r="STR518" s="336"/>
      <c r="STS518" s="336"/>
      <c r="STT518" s="336"/>
      <c r="STU518" s="336"/>
      <c r="STV518" s="336"/>
      <c r="STW518" s="336"/>
      <c r="STX518" s="336"/>
      <c r="STY518" s="336"/>
      <c r="STZ518" s="336"/>
      <c r="SUA518" s="336"/>
      <c r="SUB518" s="336"/>
      <c r="SUC518" s="336"/>
      <c r="SUD518" s="336"/>
      <c r="SUE518" s="336"/>
      <c r="SUF518" s="336"/>
      <c r="SUG518" s="336"/>
      <c r="SUH518" s="336"/>
      <c r="SUI518" s="336"/>
      <c r="SUJ518" s="336"/>
      <c r="SUK518" s="336"/>
      <c r="SUL518" s="336"/>
      <c r="SUM518" s="336"/>
      <c r="SUN518" s="336"/>
      <c r="SUO518" s="336"/>
      <c r="SUP518" s="336"/>
      <c r="SUQ518" s="336"/>
      <c r="SUR518" s="336"/>
      <c r="SUS518" s="336"/>
      <c r="SUT518" s="336"/>
      <c r="SUU518" s="336"/>
      <c r="SUV518" s="336"/>
      <c r="SUW518" s="336"/>
      <c r="SUX518" s="336"/>
      <c r="SUY518" s="336"/>
      <c r="SUZ518" s="336"/>
      <c r="SVA518" s="336"/>
      <c r="SVB518" s="336"/>
      <c r="SVC518" s="336"/>
      <c r="SVD518" s="336"/>
      <c r="SVE518" s="336"/>
      <c r="SVF518" s="336"/>
      <c r="SVG518" s="336"/>
      <c r="SVH518" s="336"/>
      <c r="SVI518" s="336"/>
      <c r="SVJ518" s="336"/>
      <c r="SVK518" s="336"/>
      <c r="SVL518" s="336"/>
      <c r="SVM518" s="336"/>
      <c r="SVN518" s="336"/>
      <c r="SVO518" s="336"/>
      <c r="SVP518" s="336"/>
      <c r="SVQ518" s="336"/>
      <c r="SVR518" s="336"/>
      <c r="SVS518" s="336"/>
      <c r="SVT518" s="336"/>
      <c r="SVU518" s="336"/>
      <c r="SVV518" s="336"/>
      <c r="SVW518" s="336"/>
      <c r="SVX518" s="336"/>
      <c r="SVY518" s="336"/>
      <c r="SVZ518" s="336"/>
      <c r="SWA518" s="336"/>
      <c r="SWB518" s="336"/>
      <c r="SWC518" s="336"/>
      <c r="SWD518" s="336"/>
      <c r="SWE518" s="336"/>
      <c r="SWF518" s="336"/>
      <c r="SWG518" s="336"/>
      <c r="SWH518" s="336"/>
      <c r="SWI518" s="336"/>
      <c r="SWJ518" s="336"/>
      <c r="SWK518" s="336"/>
      <c r="SWL518" s="336"/>
      <c r="SWM518" s="336"/>
      <c r="SWN518" s="336"/>
      <c r="SWO518" s="336"/>
      <c r="SWP518" s="336"/>
      <c r="SWQ518" s="336"/>
      <c r="SWR518" s="336"/>
      <c r="SWS518" s="336"/>
      <c r="SWT518" s="336"/>
      <c r="SWU518" s="336"/>
      <c r="SWV518" s="336"/>
      <c r="SWW518" s="336"/>
      <c r="SWX518" s="336"/>
      <c r="SWY518" s="336"/>
      <c r="SWZ518" s="336"/>
      <c r="SXA518" s="336"/>
      <c r="SXB518" s="336"/>
      <c r="SXC518" s="336"/>
      <c r="SXD518" s="336"/>
      <c r="SXE518" s="336"/>
      <c r="SXF518" s="336"/>
      <c r="SXG518" s="336"/>
      <c r="SXH518" s="336"/>
      <c r="SXI518" s="336"/>
      <c r="SXJ518" s="336"/>
      <c r="SXK518" s="336"/>
      <c r="SXL518" s="336"/>
      <c r="SXM518" s="336"/>
      <c r="SXN518" s="336"/>
      <c r="SXO518" s="336"/>
      <c r="SXP518" s="336"/>
      <c r="SXQ518" s="336"/>
      <c r="SXR518" s="336"/>
      <c r="SXS518" s="336"/>
      <c r="SXT518" s="336"/>
      <c r="SXU518" s="336"/>
      <c r="SXV518" s="336"/>
      <c r="SXW518" s="336"/>
      <c r="SXX518" s="336"/>
      <c r="SXY518" s="336"/>
      <c r="SXZ518" s="336"/>
      <c r="SYA518" s="336"/>
      <c r="SYB518" s="336"/>
      <c r="SYC518" s="336"/>
      <c r="SYD518" s="336"/>
      <c r="SYE518" s="336"/>
      <c r="SYF518" s="336"/>
      <c r="SYG518" s="336"/>
      <c r="SYH518" s="336"/>
      <c r="SYI518" s="336"/>
      <c r="SYJ518" s="336"/>
      <c r="SYK518" s="336"/>
      <c r="SYL518" s="336"/>
      <c r="SYM518" s="336"/>
      <c r="SYN518" s="336"/>
      <c r="SYO518" s="336"/>
      <c r="SYP518" s="336"/>
      <c r="SYQ518" s="336"/>
      <c r="SYR518" s="336"/>
      <c r="SYS518" s="336"/>
      <c r="SYT518" s="336"/>
      <c r="SYU518" s="336"/>
      <c r="SYV518" s="336"/>
      <c r="SYW518" s="336"/>
      <c r="SYX518" s="336"/>
      <c r="SYY518" s="336"/>
      <c r="SYZ518" s="336"/>
      <c r="SZA518" s="336"/>
      <c r="SZB518" s="336"/>
      <c r="SZC518" s="336"/>
      <c r="SZD518" s="336"/>
      <c r="SZE518" s="336"/>
      <c r="SZF518" s="336"/>
      <c r="SZG518" s="336"/>
      <c r="SZH518" s="336"/>
      <c r="SZI518" s="336"/>
      <c r="SZJ518" s="336"/>
      <c r="SZK518" s="336"/>
      <c r="SZL518" s="336"/>
      <c r="SZM518" s="336"/>
      <c r="SZN518" s="336"/>
      <c r="SZO518" s="336"/>
      <c r="SZP518" s="336"/>
      <c r="SZQ518" s="336"/>
      <c r="SZR518" s="336"/>
      <c r="SZS518" s="336"/>
      <c r="SZT518" s="336"/>
      <c r="SZU518" s="336"/>
      <c r="SZV518" s="336"/>
      <c r="SZW518" s="336"/>
      <c r="SZX518" s="336"/>
      <c r="SZY518" s="336"/>
      <c r="SZZ518" s="336"/>
      <c r="TAA518" s="336"/>
      <c r="TAB518" s="336"/>
      <c r="TAC518" s="336"/>
      <c r="TAD518" s="336"/>
      <c r="TAE518" s="336"/>
      <c r="TAF518" s="336"/>
      <c r="TAG518" s="336"/>
      <c r="TAH518" s="336"/>
      <c r="TAI518" s="336"/>
      <c r="TAJ518" s="336"/>
      <c r="TAK518" s="336"/>
      <c r="TAL518" s="336"/>
      <c r="TAM518" s="336"/>
      <c r="TAN518" s="336"/>
      <c r="TAO518" s="336"/>
      <c r="TAP518" s="336"/>
      <c r="TAQ518" s="336"/>
      <c r="TAR518" s="336"/>
      <c r="TAS518" s="336"/>
      <c r="TAT518" s="336"/>
      <c r="TAU518" s="336"/>
      <c r="TAV518" s="336"/>
      <c r="TAW518" s="336"/>
      <c r="TAX518" s="336"/>
      <c r="TAY518" s="336"/>
      <c r="TAZ518" s="336"/>
      <c r="TBA518" s="336"/>
      <c r="TBB518" s="336"/>
      <c r="TBC518" s="336"/>
      <c r="TBD518" s="336"/>
      <c r="TBE518" s="336"/>
      <c r="TBF518" s="336"/>
      <c r="TBG518" s="336"/>
      <c r="TBH518" s="336"/>
      <c r="TBI518" s="336"/>
      <c r="TBJ518" s="336"/>
      <c r="TBK518" s="336"/>
      <c r="TBL518" s="336"/>
      <c r="TBM518" s="336"/>
      <c r="TBN518" s="336"/>
      <c r="TBO518" s="336"/>
      <c r="TBP518" s="336"/>
      <c r="TBQ518" s="336"/>
      <c r="TBR518" s="336"/>
      <c r="TBS518" s="336"/>
      <c r="TBT518" s="336"/>
      <c r="TBU518" s="336"/>
      <c r="TBV518" s="336"/>
      <c r="TBW518" s="336"/>
      <c r="TBX518" s="336"/>
      <c r="TBY518" s="336"/>
      <c r="TBZ518" s="336"/>
      <c r="TCA518" s="336"/>
      <c r="TCB518" s="336"/>
      <c r="TCC518" s="336"/>
      <c r="TCD518" s="336"/>
      <c r="TCE518" s="336"/>
      <c r="TCF518" s="336"/>
      <c r="TCG518" s="336"/>
      <c r="TCH518" s="336"/>
      <c r="TCI518" s="336"/>
      <c r="TCJ518" s="336"/>
      <c r="TCK518" s="336"/>
      <c r="TCL518" s="336"/>
      <c r="TCM518" s="336"/>
      <c r="TCN518" s="336"/>
      <c r="TCO518" s="336"/>
      <c r="TCP518" s="336"/>
      <c r="TCQ518" s="336"/>
      <c r="TCR518" s="336"/>
      <c r="TCS518" s="336"/>
      <c r="TCT518" s="336"/>
      <c r="TCU518" s="336"/>
      <c r="TCV518" s="336"/>
      <c r="TCW518" s="336"/>
      <c r="TCX518" s="336"/>
      <c r="TCY518" s="336"/>
      <c r="TCZ518" s="336"/>
      <c r="TDA518" s="336"/>
      <c r="TDB518" s="336"/>
      <c r="TDC518" s="336"/>
      <c r="TDD518" s="336"/>
      <c r="TDE518" s="336"/>
      <c r="TDF518" s="336"/>
      <c r="TDG518" s="336"/>
      <c r="TDH518" s="336"/>
      <c r="TDI518" s="336"/>
      <c r="TDJ518" s="336"/>
      <c r="TDK518" s="336"/>
      <c r="TDL518" s="336"/>
      <c r="TDM518" s="336"/>
      <c r="TDN518" s="336"/>
      <c r="TDO518" s="336"/>
      <c r="TDP518" s="336"/>
      <c r="TDQ518" s="336"/>
      <c r="TDR518" s="336"/>
      <c r="TDS518" s="336"/>
      <c r="TDT518" s="336"/>
      <c r="TDU518" s="336"/>
      <c r="TDV518" s="336"/>
      <c r="TDW518" s="336"/>
      <c r="TDX518" s="336"/>
      <c r="TDY518" s="336"/>
      <c r="TDZ518" s="336"/>
      <c r="TEA518" s="336"/>
      <c r="TEB518" s="336"/>
      <c r="TEC518" s="336"/>
      <c r="TED518" s="336"/>
      <c r="TEE518" s="336"/>
      <c r="TEF518" s="336"/>
      <c r="TEG518" s="336"/>
      <c r="TEH518" s="336"/>
      <c r="TEI518" s="336"/>
      <c r="TEJ518" s="336"/>
      <c r="TEK518" s="336"/>
      <c r="TEL518" s="336"/>
      <c r="TEM518" s="336"/>
      <c r="TEN518" s="336"/>
      <c r="TEO518" s="336"/>
      <c r="TEP518" s="336"/>
      <c r="TEQ518" s="336"/>
      <c r="TER518" s="336"/>
      <c r="TES518" s="336"/>
      <c r="TET518" s="336"/>
      <c r="TEU518" s="336"/>
      <c r="TEV518" s="336"/>
      <c r="TEW518" s="336"/>
      <c r="TEX518" s="336"/>
      <c r="TEY518" s="336"/>
      <c r="TEZ518" s="336"/>
      <c r="TFA518" s="336"/>
      <c r="TFB518" s="336"/>
      <c r="TFC518" s="336"/>
      <c r="TFD518" s="336"/>
      <c r="TFE518" s="336"/>
      <c r="TFF518" s="336"/>
      <c r="TFG518" s="336"/>
      <c r="TFH518" s="336"/>
      <c r="TFI518" s="336"/>
      <c r="TFJ518" s="336"/>
      <c r="TFK518" s="336"/>
      <c r="TFL518" s="336"/>
      <c r="TFM518" s="336"/>
      <c r="TFN518" s="336"/>
      <c r="TFO518" s="336"/>
      <c r="TFP518" s="336"/>
      <c r="TFQ518" s="336"/>
      <c r="TFR518" s="336"/>
      <c r="TFS518" s="336"/>
      <c r="TFT518" s="336"/>
      <c r="TFU518" s="336"/>
      <c r="TFV518" s="336"/>
      <c r="TFW518" s="336"/>
      <c r="TFX518" s="336"/>
      <c r="TFY518" s="336"/>
      <c r="TFZ518" s="336"/>
      <c r="TGA518" s="336"/>
      <c r="TGB518" s="336"/>
      <c r="TGC518" s="336"/>
      <c r="TGD518" s="336"/>
      <c r="TGE518" s="336"/>
      <c r="TGF518" s="336"/>
      <c r="TGG518" s="336"/>
      <c r="TGH518" s="336"/>
      <c r="TGI518" s="336"/>
      <c r="TGJ518" s="336"/>
      <c r="TGK518" s="336"/>
      <c r="TGL518" s="336"/>
      <c r="TGM518" s="336"/>
      <c r="TGN518" s="336"/>
      <c r="TGO518" s="336"/>
      <c r="TGP518" s="336"/>
      <c r="TGQ518" s="336"/>
      <c r="TGR518" s="336"/>
      <c r="TGS518" s="336"/>
      <c r="TGT518" s="336"/>
      <c r="TGU518" s="336"/>
      <c r="TGV518" s="336"/>
      <c r="TGW518" s="336"/>
      <c r="TGX518" s="336"/>
      <c r="TGY518" s="336"/>
      <c r="TGZ518" s="336"/>
      <c r="THA518" s="336"/>
      <c r="THB518" s="336"/>
      <c r="THC518" s="336"/>
      <c r="THD518" s="336"/>
      <c r="THE518" s="336"/>
      <c r="THF518" s="336"/>
      <c r="THG518" s="336"/>
      <c r="THH518" s="336"/>
      <c r="THI518" s="336"/>
      <c r="THJ518" s="336"/>
      <c r="THK518" s="336"/>
      <c r="THL518" s="336"/>
      <c r="THM518" s="336"/>
      <c r="THN518" s="336"/>
      <c r="THO518" s="336"/>
      <c r="THP518" s="336"/>
      <c r="THQ518" s="336"/>
      <c r="THR518" s="336"/>
      <c r="THS518" s="336"/>
      <c r="THT518" s="336"/>
      <c r="THU518" s="336"/>
      <c r="THV518" s="336"/>
      <c r="THW518" s="336"/>
      <c r="THX518" s="336"/>
      <c r="THY518" s="336"/>
      <c r="THZ518" s="336"/>
      <c r="TIA518" s="336"/>
      <c r="TIB518" s="336"/>
      <c r="TIC518" s="336"/>
      <c r="TID518" s="336"/>
      <c r="TIE518" s="336"/>
      <c r="TIF518" s="336"/>
      <c r="TIG518" s="336"/>
      <c r="TIH518" s="336"/>
      <c r="TII518" s="336"/>
      <c r="TIJ518" s="336"/>
      <c r="TIK518" s="336"/>
      <c r="TIL518" s="336"/>
      <c r="TIM518" s="336"/>
      <c r="TIN518" s="336"/>
      <c r="TIO518" s="336"/>
      <c r="TIP518" s="336"/>
      <c r="TIQ518" s="336"/>
      <c r="TIR518" s="336"/>
      <c r="TIS518" s="336"/>
      <c r="TIT518" s="336"/>
      <c r="TIU518" s="336"/>
      <c r="TIV518" s="336"/>
      <c r="TIW518" s="336"/>
      <c r="TIX518" s="336"/>
      <c r="TIY518" s="336"/>
      <c r="TIZ518" s="336"/>
      <c r="TJA518" s="336"/>
      <c r="TJB518" s="336"/>
      <c r="TJC518" s="336"/>
      <c r="TJD518" s="336"/>
      <c r="TJE518" s="336"/>
      <c r="TJF518" s="336"/>
      <c r="TJG518" s="336"/>
      <c r="TJH518" s="336"/>
      <c r="TJI518" s="336"/>
      <c r="TJJ518" s="336"/>
      <c r="TJK518" s="336"/>
      <c r="TJL518" s="336"/>
      <c r="TJM518" s="336"/>
      <c r="TJN518" s="336"/>
      <c r="TJO518" s="336"/>
      <c r="TJP518" s="336"/>
      <c r="TJQ518" s="336"/>
      <c r="TJR518" s="336"/>
      <c r="TJS518" s="336"/>
      <c r="TJT518" s="336"/>
      <c r="TJU518" s="336"/>
      <c r="TJV518" s="336"/>
      <c r="TJW518" s="336"/>
      <c r="TJX518" s="336"/>
      <c r="TJY518" s="336"/>
      <c r="TJZ518" s="336"/>
      <c r="TKA518" s="336"/>
      <c r="TKB518" s="336"/>
      <c r="TKC518" s="336"/>
      <c r="TKD518" s="336"/>
      <c r="TKE518" s="336"/>
      <c r="TKF518" s="336"/>
      <c r="TKG518" s="336"/>
      <c r="TKH518" s="336"/>
      <c r="TKI518" s="336"/>
      <c r="TKJ518" s="336"/>
      <c r="TKK518" s="336"/>
      <c r="TKL518" s="336"/>
      <c r="TKM518" s="336"/>
      <c r="TKN518" s="336"/>
      <c r="TKO518" s="336"/>
      <c r="TKP518" s="336"/>
      <c r="TKQ518" s="336"/>
      <c r="TKR518" s="336"/>
      <c r="TKS518" s="336"/>
      <c r="TKT518" s="336"/>
      <c r="TKU518" s="336"/>
      <c r="TKV518" s="336"/>
      <c r="TKW518" s="336"/>
      <c r="TKX518" s="336"/>
      <c r="TKY518" s="336"/>
      <c r="TKZ518" s="336"/>
      <c r="TLA518" s="336"/>
      <c r="TLB518" s="336"/>
      <c r="TLC518" s="336"/>
      <c r="TLD518" s="336"/>
      <c r="TLE518" s="336"/>
      <c r="TLF518" s="336"/>
      <c r="TLG518" s="336"/>
      <c r="TLH518" s="336"/>
      <c r="TLI518" s="336"/>
      <c r="TLJ518" s="336"/>
      <c r="TLK518" s="336"/>
      <c r="TLL518" s="336"/>
      <c r="TLM518" s="336"/>
      <c r="TLN518" s="336"/>
      <c r="TLO518" s="336"/>
      <c r="TLP518" s="336"/>
      <c r="TLQ518" s="336"/>
      <c r="TLR518" s="336"/>
      <c r="TLS518" s="336"/>
      <c r="TLT518" s="336"/>
      <c r="TLU518" s="336"/>
      <c r="TLV518" s="336"/>
      <c r="TLW518" s="336"/>
      <c r="TLX518" s="336"/>
      <c r="TLY518" s="336"/>
      <c r="TLZ518" s="336"/>
      <c r="TMA518" s="336"/>
      <c r="TMB518" s="336"/>
      <c r="TMC518" s="336"/>
      <c r="TMD518" s="336"/>
      <c r="TME518" s="336"/>
      <c r="TMF518" s="336"/>
      <c r="TMG518" s="336"/>
      <c r="TMH518" s="336"/>
      <c r="TMI518" s="336"/>
      <c r="TMJ518" s="336"/>
      <c r="TMK518" s="336"/>
      <c r="TML518" s="336"/>
      <c r="TMM518" s="336"/>
      <c r="TMN518" s="336"/>
      <c r="TMO518" s="336"/>
      <c r="TMP518" s="336"/>
      <c r="TMQ518" s="336"/>
      <c r="TMR518" s="336"/>
      <c r="TMS518" s="336"/>
      <c r="TMT518" s="336"/>
      <c r="TMU518" s="336"/>
      <c r="TMV518" s="336"/>
      <c r="TMW518" s="336"/>
      <c r="TMX518" s="336"/>
      <c r="TMY518" s="336"/>
      <c r="TMZ518" s="336"/>
      <c r="TNA518" s="336"/>
      <c r="TNB518" s="336"/>
      <c r="TNC518" s="336"/>
      <c r="TND518" s="336"/>
      <c r="TNE518" s="336"/>
      <c r="TNF518" s="336"/>
      <c r="TNG518" s="336"/>
      <c r="TNH518" s="336"/>
      <c r="TNI518" s="336"/>
      <c r="TNJ518" s="336"/>
      <c r="TNK518" s="336"/>
      <c r="TNL518" s="336"/>
      <c r="TNM518" s="336"/>
      <c r="TNN518" s="336"/>
      <c r="TNO518" s="336"/>
      <c r="TNP518" s="336"/>
      <c r="TNQ518" s="336"/>
      <c r="TNR518" s="336"/>
      <c r="TNS518" s="336"/>
      <c r="TNT518" s="336"/>
      <c r="TNU518" s="336"/>
      <c r="TNV518" s="336"/>
      <c r="TNW518" s="336"/>
      <c r="TNX518" s="336"/>
      <c r="TNY518" s="336"/>
      <c r="TNZ518" s="336"/>
      <c r="TOA518" s="336"/>
      <c r="TOB518" s="336"/>
      <c r="TOC518" s="336"/>
      <c r="TOD518" s="336"/>
      <c r="TOE518" s="336"/>
      <c r="TOF518" s="336"/>
      <c r="TOG518" s="336"/>
      <c r="TOH518" s="336"/>
      <c r="TOI518" s="336"/>
      <c r="TOJ518" s="336"/>
      <c r="TOK518" s="336"/>
      <c r="TOL518" s="336"/>
      <c r="TOM518" s="336"/>
      <c r="TON518" s="336"/>
      <c r="TOO518" s="336"/>
      <c r="TOP518" s="336"/>
      <c r="TOQ518" s="336"/>
      <c r="TOR518" s="336"/>
      <c r="TOS518" s="336"/>
      <c r="TOT518" s="336"/>
      <c r="TOU518" s="336"/>
      <c r="TOV518" s="336"/>
      <c r="TOW518" s="336"/>
      <c r="TOX518" s="336"/>
      <c r="TOY518" s="336"/>
      <c r="TOZ518" s="336"/>
      <c r="TPA518" s="336"/>
      <c r="TPB518" s="336"/>
      <c r="TPC518" s="336"/>
      <c r="TPD518" s="336"/>
      <c r="TPE518" s="336"/>
      <c r="TPF518" s="336"/>
      <c r="TPG518" s="336"/>
      <c r="TPH518" s="336"/>
      <c r="TPI518" s="336"/>
      <c r="TPJ518" s="336"/>
      <c r="TPK518" s="336"/>
      <c r="TPL518" s="336"/>
      <c r="TPM518" s="336"/>
      <c r="TPN518" s="336"/>
      <c r="TPO518" s="336"/>
      <c r="TPP518" s="336"/>
      <c r="TPQ518" s="336"/>
      <c r="TPR518" s="336"/>
      <c r="TPS518" s="336"/>
      <c r="TPT518" s="336"/>
      <c r="TPU518" s="336"/>
      <c r="TPV518" s="336"/>
      <c r="TPW518" s="336"/>
      <c r="TPX518" s="336"/>
      <c r="TPY518" s="336"/>
      <c r="TPZ518" s="336"/>
      <c r="TQA518" s="336"/>
      <c r="TQB518" s="336"/>
      <c r="TQC518" s="336"/>
      <c r="TQD518" s="336"/>
      <c r="TQE518" s="336"/>
      <c r="TQF518" s="336"/>
      <c r="TQG518" s="336"/>
      <c r="TQH518" s="336"/>
      <c r="TQI518" s="336"/>
      <c r="TQJ518" s="336"/>
      <c r="TQK518" s="336"/>
      <c r="TQL518" s="336"/>
      <c r="TQM518" s="336"/>
      <c r="TQN518" s="336"/>
      <c r="TQO518" s="336"/>
      <c r="TQP518" s="336"/>
      <c r="TQQ518" s="336"/>
      <c r="TQR518" s="336"/>
      <c r="TQS518" s="336"/>
      <c r="TQT518" s="336"/>
      <c r="TQU518" s="336"/>
      <c r="TQV518" s="336"/>
      <c r="TQW518" s="336"/>
      <c r="TQX518" s="336"/>
      <c r="TQY518" s="336"/>
      <c r="TQZ518" s="336"/>
      <c r="TRA518" s="336"/>
      <c r="TRB518" s="336"/>
      <c r="TRC518" s="336"/>
      <c r="TRD518" s="336"/>
      <c r="TRE518" s="336"/>
      <c r="TRF518" s="336"/>
      <c r="TRG518" s="336"/>
      <c r="TRH518" s="336"/>
      <c r="TRI518" s="336"/>
      <c r="TRJ518" s="336"/>
      <c r="TRK518" s="336"/>
      <c r="TRL518" s="336"/>
      <c r="TRM518" s="336"/>
      <c r="TRN518" s="336"/>
      <c r="TRO518" s="336"/>
      <c r="TRP518" s="336"/>
      <c r="TRQ518" s="336"/>
      <c r="TRR518" s="336"/>
      <c r="TRS518" s="336"/>
      <c r="TRT518" s="336"/>
      <c r="TRU518" s="336"/>
      <c r="TRV518" s="336"/>
      <c r="TRW518" s="336"/>
      <c r="TRX518" s="336"/>
      <c r="TRY518" s="336"/>
      <c r="TRZ518" s="336"/>
      <c r="TSA518" s="336"/>
      <c r="TSB518" s="336"/>
      <c r="TSC518" s="336"/>
      <c r="TSD518" s="336"/>
      <c r="TSE518" s="336"/>
      <c r="TSF518" s="336"/>
      <c r="TSG518" s="336"/>
      <c r="TSH518" s="336"/>
      <c r="TSI518" s="336"/>
      <c r="TSJ518" s="336"/>
      <c r="TSK518" s="336"/>
      <c r="TSL518" s="336"/>
      <c r="TSM518" s="336"/>
      <c r="TSN518" s="336"/>
      <c r="TSO518" s="336"/>
      <c r="TSP518" s="336"/>
      <c r="TSQ518" s="336"/>
      <c r="TSR518" s="336"/>
      <c r="TSS518" s="336"/>
      <c r="TST518" s="336"/>
      <c r="TSU518" s="336"/>
      <c r="TSV518" s="336"/>
      <c r="TSW518" s="336"/>
      <c r="TSX518" s="336"/>
      <c r="TSY518" s="336"/>
      <c r="TSZ518" s="336"/>
      <c r="TTA518" s="336"/>
      <c r="TTB518" s="336"/>
      <c r="TTC518" s="336"/>
      <c r="TTD518" s="336"/>
      <c r="TTE518" s="336"/>
      <c r="TTF518" s="336"/>
      <c r="TTG518" s="336"/>
      <c r="TTH518" s="336"/>
      <c r="TTI518" s="336"/>
      <c r="TTJ518" s="336"/>
      <c r="TTK518" s="336"/>
      <c r="TTL518" s="336"/>
      <c r="TTM518" s="336"/>
      <c r="TTN518" s="336"/>
      <c r="TTO518" s="336"/>
      <c r="TTP518" s="336"/>
      <c r="TTQ518" s="336"/>
      <c r="TTR518" s="336"/>
      <c r="TTS518" s="336"/>
      <c r="TTT518" s="336"/>
      <c r="TTU518" s="336"/>
      <c r="TTV518" s="336"/>
      <c r="TTW518" s="336"/>
      <c r="TTX518" s="336"/>
      <c r="TTY518" s="336"/>
      <c r="TTZ518" s="336"/>
      <c r="TUA518" s="336"/>
      <c r="TUB518" s="336"/>
      <c r="TUC518" s="336"/>
      <c r="TUD518" s="336"/>
      <c r="TUE518" s="336"/>
      <c r="TUF518" s="336"/>
      <c r="TUG518" s="336"/>
      <c r="TUH518" s="336"/>
      <c r="TUI518" s="336"/>
      <c r="TUJ518" s="336"/>
      <c r="TUK518" s="336"/>
      <c r="TUL518" s="336"/>
      <c r="TUM518" s="336"/>
      <c r="TUN518" s="336"/>
      <c r="TUO518" s="336"/>
      <c r="TUP518" s="336"/>
      <c r="TUQ518" s="336"/>
      <c r="TUR518" s="336"/>
      <c r="TUS518" s="336"/>
      <c r="TUT518" s="336"/>
      <c r="TUU518" s="336"/>
      <c r="TUV518" s="336"/>
      <c r="TUW518" s="336"/>
      <c r="TUX518" s="336"/>
      <c r="TUY518" s="336"/>
      <c r="TUZ518" s="336"/>
      <c r="TVA518" s="336"/>
      <c r="TVB518" s="336"/>
      <c r="TVC518" s="336"/>
      <c r="TVD518" s="336"/>
      <c r="TVE518" s="336"/>
      <c r="TVF518" s="336"/>
      <c r="TVG518" s="336"/>
      <c r="TVH518" s="336"/>
      <c r="TVI518" s="336"/>
      <c r="TVJ518" s="336"/>
      <c r="TVK518" s="336"/>
      <c r="TVL518" s="336"/>
      <c r="TVM518" s="336"/>
      <c r="TVN518" s="336"/>
      <c r="TVO518" s="336"/>
      <c r="TVP518" s="336"/>
      <c r="TVQ518" s="336"/>
      <c r="TVR518" s="336"/>
      <c r="TVS518" s="336"/>
      <c r="TVT518" s="336"/>
      <c r="TVU518" s="336"/>
      <c r="TVV518" s="336"/>
      <c r="TVW518" s="336"/>
      <c r="TVX518" s="336"/>
      <c r="TVY518" s="336"/>
      <c r="TVZ518" s="336"/>
      <c r="TWA518" s="336"/>
      <c r="TWB518" s="336"/>
      <c r="TWC518" s="336"/>
      <c r="TWD518" s="336"/>
      <c r="TWE518" s="336"/>
      <c r="TWF518" s="336"/>
      <c r="TWG518" s="336"/>
      <c r="TWH518" s="336"/>
      <c r="TWI518" s="336"/>
      <c r="TWJ518" s="336"/>
      <c r="TWK518" s="336"/>
      <c r="TWL518" s="336"/>
      <c r="TWM518" s="336"/>
      <c r="TWN518" s="336"/>
      <c r="TWO518" s="336"/>
      <c r="TWP518" s="336"/>
      <c r="TWQ518" s="336"/>
      <c r="TWR518" s="336"/>
      <c r="TWS518" s="336"/>
      <c r="TWT518" s="336"/>
      <c r="TWU518" s="336"/>
      <c r="TWV518" s="336"/>
      <c r="TWW518" s="336"/>
      <c r="TWX518" s="336"/>
      <c r="TWY518" s="336"/>
      <c r="TWZ518" s="336"/>
      <c r="TXA518" s="336"/>
      <c r="TXB518" s="336"/>
      <c r="TXC518" s="336"/>
      <c r="TXD518" s="336"/>
      <c r="TXE518" s="336"/>
      <c r="TXF518" s="336"/>
      <c r="TXG518" s="336"/>
      <c r="TXH518" s="336"/>
      <c r="TXI518" s="336"/>
      <c r="TXJ518" s="336"/>
      <c r="TXK518" s="336"/>
      <c r="TXL518" s="336"/>
      <c r="TXM518" s="336"/>
      <c r="TXN518" s="336"/>
      <c r="TXO518" s="336"/>
      <c r="TXP518" s="336"/>
      <c r="TXQ518" s="336"/>
      <c r="TXR518" s="336"/>
      <c r="TXS518" s="336"/>
      <c r="TXT518" s="336"/>
      <c r="TXU518" s="336"/>
      <c r="TXV518" s="336"/>
      <c r="TXW518" s="336"/>
      <c r="TXX518" s="336"/>
      <c r="TXY518" s="336"/>
      <c r="TXZ518" s="336"/>
      <c r="TYA518" s="336"/>
      <c r="TYB518" s="336"/>
      <c r="TYC518" s="336"/>
      <c r="TYD518" s="336"/>
      <c r="TYE518" s="336"/>
      <c r="TYF518" s="336"/>
      <c r="TYG518" s="336"/>
      <c r="TYH518" s="336"/>
      <c r="TYI518" s="336"/>
      <c r="TYJ518" s="336"/>
      <c r="TYK518" s="336"/>
      <c r="TYL518" s="336"/>
      <c r="TYM518" s="336"/>
      <c r="TYN518" s="336"/>
      <c r="TYO518" s="336"/>
      <c r="TYP518" s="336"/>
      <c r="TYQ518" s="336"/>
      <c r="TYR518" s="336"/>
      <c r="TYS518" s="336"/>
      <c r="TYT518" s="336"/>
      <c r="TYU518" s="336"/>
      <c r="TYV518" s="336"/>
      <c r="TYW518" s="336"/>
      <c r="TYX518" s="336"/>
      <c r="TYY518" s="336"/>
      <c r="TYZ518" s="336"/>
      <c r="TZA518" s="336"/>
      <c r="TZB518" s="336"/>
      <c r="TZC518" s="336"/>
      <c r="TZD518" s="336"/>
      <c r="TZE518" s="336"/>
      <c r="TZF518" s="336"/>
      <c r="TZG518" s="336"/>
      <c r="TZH518" s="336"/>
      <c r="TZI518" s="336"/>
      <c r="TZJ518" s="336"/>
      <c r="TZK518" s="336"/>
      <c r="TZL518" s="336"/>
      <c r="TZM518" s="336"/>
      <c r="TZN518" s="336"/>
      <c r="TZO518" s="336"/>
      <c r="TZP518" s="336"/>
      <c r="TZQ518" s="336"/>
      <c r="TZR518" s="336"/>
      <c r="TZS518" s="336"/>
      <c r="TZT518" s="336"/>
      <c r="TZU518" s="336"/>
      <c r="TZV518" s="336"/>
      <c r="TZW518" s="336"/>
      <c r="TZX518" s="336"/>
      <c r="TZY518" s="336"/>
      <c r="TZZ518" s="336"/>
      <c r="UAA518" s="336"/>
      <c r="UAB518" s="336"/>
      <c r="UAC518" s="336"/>
      <c r="UAD518" s="336"/>
      <c r="UAE518" s="336"/>
      <c r="UAF518" s="336"/>
      <c r="UAG518" s="336"/>
      <c r="UAH518" s="336"/>
      <c r="UAI518" s="336"/>
      <c r="UAJ518" s="336"/>
      <c r="UAK518" s="336"/>
      <c r="UAL518" s="336"/>
      <c r="UAM518" s="336"/>
      <c r="UAN518" s="336"/>
      <c r="UAO518" s="336"/>
      <c r="UAP518" s="336"/>
      <c r="UAQ518" s="336"/>
      <c r="UAR518" s="336"/>
      <c r="UAS518" s="336"/>
      <c r="UAT518" s="336"/>
      <c r="UAU518" s="336"/>
      <c r="UAV518" s="336"/>
      <c r="UAW518" s="336"/>
      <c r="UAX518" s="336"/>
      <c r="UAY518" s="336"/>
      <c r="UAZ518" s="336"/>
      <c r="UBA518" s="336"/>
      <c r="UBB518" s="336"/>
      <c r="UBC518" s="336"/>
      <c r="UBD518" s="336"/>
      <c r="UBE518" s="336"/>
      <c r="UBF518" s="336"/>
      <c r="UBG518" s="336"/>
      <c r="UBH518" s="336"/>
      <c r="UBI518" s="336"/>
      <c r="UBJ518" s="336"/>
      <c r="UBK518" s="336"/>
      <c r="UBL518" s="336"/>
      <c r="UBM518" s="336"/>
      <c r="UBN518" s="336"/>
      <c r="UBO518" s="336"/>
      <c r="UBP518" s="336"/>
      <c r="UBQ518" s="336"/>
      <c r="UBR518" s="336"/>
      <c r="UBS518" s="336"/>
      <c r="UBT518" s="336"/>
      <c r="UBU518" s="336"/>
      <c r="UBV518" s="336"/>
      <c r="UBW518" s="336"/>
      <c r="UBX518" s="336"/>
      <c r="UBY518" s="336"/>
      <c r="UBZ518" s="336"/>
      <c r="UCA518" s="336"/>
      <c r="UCB518" s="336"/>
      <c r="UCC518" s="336"/>
      <c r="UCD518" s="336"/>
      <c r="UCE518" s="336"/>
      <c r="UCF518" s="336"/>
      <c r="UCG518" s="336"/>
      <c r="UCH518" s="336"/>
      <c r="UCI518" s="336"/>
      <c r="UCJ518" s="336"/>
      <c r="UCK518" s="336"/>
      <c r="UCL518" s="336"/>
      <c r="UCM518" s="336"/>
      <c r="UCN518" s="336"/>
      <c r="UCO518" s="336"/>
      <c r="UCP518" s="336"/>
      <c r="UCQ518" s="336"/>
      <c r="UCR518" s="336"/>
      <c r="UCS518" s="336"/>
      <c r="UCT518" s="336"/>
      <c r="UCU518" s="336"/>
      <c r="UCV518" s="336"/>
      <c r="UCW518" s="336"/>
      <c r="UCX518" s="336"/>
      <c r="UCY518" s="336"/>
      <c r="UCZ518" s="336"/>
      <c r="UDA518" s="336"/>
      <c r="UDB518" s="336"/>
      <c r="UDC518" s="336"/>
      <c r="UDD518" s="336"/>
      <c r="UDE518" s="336"/>
      <c r="UDF518" s="336"/>
      <c r="UDG518" s="336"/>
      <c r="UDH518" s="336"/>
      <c r="UDI518" s="336"/>
      <c r="UDJ518" s="336"/>
      <c r="UDK518" s="336"/>
      <c r="UDL518" s="336"/>
      <c r="UDM518" s="336"/>
      <c r="UDN518" s="336"/>
      <c r="UDO518" s="336"/>
      <c r="UDP518" s="336"/>
      <c r="UDQ518" s="336"/>
      <c r="UDR518" s="336"/>
      <c r="UDS518" s="336"/>
      <c r="UDT518" s="336"/>
      <c r="UDU518" s="336"/>
      <c r="UDV518" s="336"/>
      <c r="UDW518" s="336"/>
      <c r="UDX518" s="336"/>
      <c r="UDY518" s="336"/>
      <c r="UDZ518" s="336"/>
      <c r="UEA518" s="336"/>
      <c r="UEB518" s="336"/>
      <c r="UEC518" s="336"/>
      <c r="UED518" s="336"/>
      <c r="UEE518" s="336"/>
      <c r="UEF518" s="336"/>
      <c r="UEG518" s="336"/>
      <c r="UEH518" s="336"/>
      <c r="UEI518" s="336"/>
      <c r="UEJ518" s="336"/>
      <c r="UEK518" s="336"/>
      <c r="UEL518" s="336"/>
      <c r="UEM518" s="336"/>
      <c r="UEN518" s="336"/>
      <c r="UEO518" s="336"/>
      <c r="UEP518" s="336"/>
      <c r="UEQ518" s="336"/>
      <c r="UER518" s="336"/>
      <c r="UES518" s="336"/>
      <c r="UET518" s="336"/>
      <c r="UEU518" s="336"/>
      <c r="UEV518" s="336"/>
      <c r="UEW518" s="336"/>
      <c r="UEX518" s="336"/>
      <c r="UEY518" s="336"/>
      <c r="UEZ518" s="336"/>
      <c r="UFA518" s="336"/>
      <c r="UFB518" s="336"/>
      <c r="UFC518" s="336"/>
      <c r="UFD518" s="336"/>
      <c r="UFE518" s="336"/>
      <c r="UFF518" s="336"/>
      <c r="UFG518" s="336"/>
      <c r="UFH518" s="336"/>
      <c r="UFI518" s="336"/>
      <c r="UFJ518" s="336"/>
      <c r="UFK518" s="336"/>
      <c r="UFL518" s="336"/>
      <c r="UFM518" s="336"/>
      <c r="UFN518" s="336"/>
      <c r="UFO518" s="336"/>
      <c r="UFP518" s="336"/>
      <c r="UFQ518" s="336"/>
      <c r="UFR518" s="336"/>
      <c r="UFS518" s="336"/>
      <c r="UFT518" s="336"/>
      <c r="UFU518" s="336"/>
      <c r="UFV518" s="336"/>
      <c r="UFW518" s="336"/>
      <c r="UFX518" s="336"/>
      <c r="UFY518" s="336"/>
      <c r="UFZ518" s="336"/>
      <c r="UGA518" s="336"/>
      <c r="UGB518" s="336"/>
      <c r="UGC518" s="336"/>
      <c r="UGD518" s="336"/>
      <c r="UGE518" s="336"/>
      <c r="UGF518" s="336"/>
      <c r="UGG518" s="336"/>
      <c r="UGH518" s="336"/>
      <c r="UGI518" s="336"/>
      <c r="UGJ518" s="336"/>
      <c r="UGK518" s="336"/>
      <c r="UGL518" s="336"/>
      <c r="UGM518" s="336"/>
      <c r="UGN518" s="336"/>
      <c r="UGO518" s="336"/>
      <c r="UGP518" s="336"/>
      <c r="UGQ518" s="336"/>
      <c r="UGR518" s="336"/>
      <c r="UGS518" s="336"/>
      <c r="UGT518" s="336"/>
      <c r="UGU518" s="336"/>
      <c r="UGV518" s="336"/>
      <c r="UGW518" s="336"/>
      <c r="UGX518" s="336"/>
      <c r="UGY518" s="336"/>
      <c r="UGZ518" s="336"/>
      <c r="UHA518" s="336"/>
      <c r="UHB518" s="336"/>
      <c r="UHC518" s="336"/>
      <c r="UHD518" s="336"/>
      <c r="UHE518" s="336"/>
      <c r="UHF518" s="336"/>
      <c r="UHG518" s="336"/>
      <c r="UHH518" s="336"/>
      <c r="UHI518" s="336"/>
      <c r="UHJ518" s="336"/>
      <c r="UHK518" s="336"/>
      <c r="UHL518" s="336"/>
      <c r="UHM518" s="336"/>
      <c r="UHN518" s="336"/>
      <c r="UHO518" s="336"/>
      <c r="UHP518" s="336"/>
      <c r="UHQ518" s="336"/>
      <c r="UHR518" s="336"/>
      <c r="UHS518" s="336"/>
      <c r="UHT518" s="336"/>
      <c r="UHU518" s="336"/>
      <c r="UHV518" s="336"/>
      <c r="UHW518" s="336"/>
      <c r="UHX518" s="336"/>
      <c r="UHY518" s="336"/>
      <c r="UHZ518" s="336"/>
      <c r="UIA518" s="336"/>
      <c r="UIB518" s="336"/>
      <c r="UIC518" s="336"/>
      <c r="UID518" s="336"/>
      <c r="UIE518" s="336"/>
      <c r="UIF518" s="336"/>
      <c r="UIG518" s="336"/>
      <c r="UIH518" s="336"/>
      <c r="UII518" s="336"/>
      <c r="UIJ518" s="336"/>
      <c r="UIK518" s="336"/>
      <c r="UIL518" s="336"/>
      <c r="UIM518" s="336"/>
      <c r="UIN518" s="336"/>
      <c r="UIO518" s="336"/>
      <c r="UIP518" s="336"/>
      <c r="UIQ518" s="336"/>
      <c r="UIR518" s="336"/>
      <c r="UIS518" s="336"/>
      <c r="UIT518" s="336"/>
      <c r="UIU518" s="336"/>
      <c r="UIV518" s="336"/>
      <c r="UIW518" s="336"/>
      <c r="UIX518" s="336"/>
      <c r="UIY518" s="336"/>
      <c r="UIZ518" s="336"/>
      <c r="UJA518" s="336"/>
      <c r="UJB518" s="336"/>
      <c r="UJC518" s="336"/>
      <c r="UJD518" s="336"/>
      <c r="UJE518" s="336"/>
      <c r="UJF518" s="336"/>
      <c r="UJG518" s="336"/>
      <c r="UJH518" s="336"/>
      <c r="UJI518" s="336"/>
      <c r="UJJ518" s="336"/>
      <c r="UJK518" s="336"/>
      <c r="UJL518" s="336"/>
      <c r="UJM518" s="336"/>
      <c r="UJN518" s="336"/>
      <c r="UJO518" s="336"/>
      <c r="UJP518" s="336"/>
      <c r="UJQ518" s="336"/>
      <c r="UJR518" s="336"/>
      <c r="UJS518" s="336"/>
      <c r="UJT518" s="336"/>
      <c r="UJU518" s="336"/>
      <c r="UJV518" s="336"/>
      <c r="UJW518" s="336"/>
      <c r="UJX518" s="336"/>
      <c r="UJY518" s="336"/>
      <c r="UJZ518" s="336"/>
      <c r="UKA518" s="336"/>
      <c r="UKB518" s="336"/>
      <c r="UKC518" s="336"/>
      <c r="UKD518" s="336"/>
      <c r="UKE518" s="336"/>
      <c r="UKF518" s="336"/>
      <c r="UKG518" s="336"/>
      <c r="UKH518" s="336"/>
      <c r="UKI518" s="336"/>
      <c r="UKJ518" s="336"/>
      <c r="UKK518" s="336"/>
      <c r="UKL518" s="336"/>
      <c r="UKM518" s="336"/>
      <c r="UKN518" s="336"/>
      <c r="UKO518" s="336"/>
      <c r="UKP518" s="336"/>
      <c r="UKQ518" s="336"/>
      <c r="UKR518" s="336"/>
      <c r="UKS518" s="336"/>
      <c r="UKT518" s="336"/>
      <c r="UKU518" s="336"/>
      <c r="UKV518" s="336"/>
      <c r="UKW518" s="336"/>
      <c r="UKX518" s="336"/>
      <c r="UKY518" s="336"/>
      <c r="UKZ518" s="336"/>
      <c r="ULA518" s="336"/>
      <c r="ULB518" s="336"/>
      <c r="ULC518" s="336"/>
      <c r="ULD518" s="336"/>
      <c r="ULE518" s="336"/>
      <c r="ULF518" s="336"/>
      <c r="ULG518" s="336"/>
      <c r="ULH518" s="336"/>
      <c r="ULI518" s="336"/>
      <c r="ULJ518" s="336"/>
      <c r="ULK518" s="336"/>
      <c r="ULL518" s="336"/>
      <c r="ULM518" s="336"/>
      <c r="ULN518" s="336"/>
      <c r="ULO518" s="336"/>
      <c r="ULP518" s="336"/>
      <c r="ULQ518" s="336"/>
      <c r="ULR518" s="336"/>
      <c r="ULS518" s="336"/>
      <c r="ULT518" s="336"/>
      <c r="ULU518" s="336"/>
      <c r="ULV518" s="336"/>
      <c r="ULW518" s="336"/>
      <c r="ULX518" s="336"/>
      <c r="ULY518" s="336"/>
      <c r="ULZ518" s="336"/>
      <c r="UMA518" s="336"/>
      <c r="UMB518" s="336"/>
      <c r="UMC518" s="336"/>
      <c r="UMD518" s="336"/>
      <c r="UME518" s="336"/>
      <c r="UMF518" s="336"/>
      <c r="UMG518" s="336"/>
      <c r="UMH518" s="336"/>
      <c r="UMI518" s="336"/>
      <c r="UMJ518" s="336"/>
      <c r="UMK518" s="336"/>
      <c r="UML518" s="336"/>
      <c r="UMM518" s="336"/>
      <c r="UMN518" s="336"/>
      <c r="UMO518" s="336"/>
      <c r="UMP518" s="336"/>
      <c r="UMQ518" s="336"/>
      <c r="UMR518" s="336"/>
      <c r="UMS518" s="336"/>
      <c r="UMT518" s="336"/>
      <c r="UMU518" s="336"/>
      <c r="UMV518" s="336"/>
      <c r="UMW518" s="336"/>
      <c r="UMX518" s="336"/>
      <c r="UMY518" s="336"/>
      <c r="UMZ518" s="336"/>
      <c r="UNA518" s="336"/>
      <c r="UNB518" s="336"/>
      <c r="UNC518" s="336"/>
      <c r="UND518" s="336"/>
      <c r="UNE518" s="336"/>
      <c r="UNF518" s="336"/>
      <c r="UNG518" s="336"/>
      <c r="UNH518" s="336"/>
      <c r="UNI518" s="336"/>
      <c r="UNJ518" s="336"/>
      <c r="UNK518" s="336"/>
      <c r="UNL518" s="336"/>
      <c r="UNM518" s="336"/>
      <c r="UNN518" s="336"/>
      <c r="UNO518" s="336"/>
      <c r="UNP518" s="336"/>
      <c r="UNQ518" s="336"/>
      <c r="UNR518" s="336"/>
      <c r="UNS518" s="336"/>
      <c r="UNT518" s="336"/>
      <c r="UNU518" s="336"/>
      <c r="UNV518" s="336"/>
      <c r="UNW518" s="336"/>
      <c r="UNX518" s="336"/>
      <c r="UNY518" s="336"/>
      <c r="UNZ518" s="336"/>
      <c r="UOA518" s="336"/>
      <c r="UOB518" s="336"/>
      <c r="UOC518" s="336"/>
      <c r="UOD518" s="336"/>
      <c r="UOE518" s="336"/>
      <c r="UOF518" s="336"/>
      <c r="UOG518" s="336"/>
      <c r="UOH518" s="336"/>
      <c r="UOI518" s="336"/>
      <c r="UOJ518" s="336"/>
      <c r="UOK518" s="336"/>
      <c r="UOL518" s="336"/>
      <c r="UOM518" s="336"/>
      <c r="UON518" s="336"/>
      <c r="UOO518" s="336"/>
      <c r="UOP518" s="336"/>
      <c r="UOQ518" s="336"/>
      <c r="UOR518" s="336"/>
      <c r="UOS518" s="336"/>
      <c r="UOT518" s="336"/>
      <c r="UOU518" s="336"/>
      <c r="UOV518" s="336"/>
      <c r="UOW518" s="336"/>
      <c r="UOX518" s="336"/>
      <c r="UOY518" s="336"/>
      <c r="UOZ518" s="336"/>
      <c r="UPA518" s="336"/>
      <c r="UPB518" s="336"/>
      <c r="UPC518" s="336"/>
      <c r="UPD518" s="336"/>
      <c r="UPE518" s="336"/>
      <c r="UPF518" s="336"/>
      <c r="UPG518" s="336"/>
      <c r="UPH518" s="336"/>
      <c r="UPI518" s="336"/>
      <c r="UPJ518" s="336"/>
      <c r="UPK518" s="336"/>
      <c r="UPL518" s="336"/>
      <c r="UPM518" s="336"/>
      <c r="UPN518" s="336"/>
      <c r="UPO518" s="336"/>
      <c r="UPP518" s="336"/>
      <c r="UPQ518" s="336"/>
      <c r="UPR518" s="336"/>
      <c r="UPS518" s="336"/>
      <c r="UPT518" s="336"/>
      <c r="UPU518" s="336"/>
      <c r="UPV518" s="336"/>
      <c r="UPW518" s="336"/>
      <c r="UPX518" s="336"/>
      <c r="UPY518" s="336"/>
      <c r="UPZ518" s="336"/>
      <c r="UQA518" s="336"/>
      <c r="UQB518" s="336"/>
      <c r="UQC518" s="336"/>
      <c r="UQD518" s="336"/>
      <c r="UQE518" s="336"/>
      <c r="UQF518" s="336"/>
      <c r="UQG518" s="336"/>
      <c r="UQH518" s="336"/>
      <c r="UQI518" s="336"/>
      <c r="UQJ518" s="336"/>
      <c r="UQK518" s="336"/>
      <c r="UQL518" s="336"/>
      <c r="UQM518" s="336"/>
      <c r="UQN518" s="336"/>
      <c r="UQO518" s="336"/>
      <c r="UQP518" s="336"/>
      <c r="UQQ518" s="336"/>
      <c r="UQR518" s="336"/>
      <c r="UQS518" s="336"/>
      <c r="UQT518" s="336"/>
      <c r="UQU518" s="336"/>
      <c r="UQV518" s="336"/>
      <c r="UQW518" s="336"/>
      <c r="UQX518" s="336"/>
      <c r="UQY518" s="336"/>
      <c r="UQZ518" s="336"/>
      <c r="URA518" s="336"/>
      <c r="URB518" s="336"/>
      <c r="URC518" s="336"/>
      <c r="URD518" s="336"/>
      <c r="URE518" s="336"/>
      <c r="URF518" s="336"/>
      <c r="URG518" s="336"/>
      <c r="URH518" s="336"/>
      <c r="URI518" s="336"/>
      <c r="URJ518" s="336"/>
      <c r="URK518" s="336"/>
      <c r="URL518" s="336"/>
      <c r="URM518" s="336"/>
      <c r="URN518" s="336"/>
      <c r="URO518" s="336"/>
      <c r="URP518" s="336"/>
      <c r="URQ518" s="336"/>
      <c r="URR518" s="336"/>
      <c r="URS518" s="336"/>
      <c r="URT518" s="336"/>
      <c r="URU518" s="336"/>
      <c r="URV518" s="336"/>
      <c r="URW518" s="336"/>
      <c r="URX518" s="336"/>
      <c r="URY518" s="336"/>
      <c r="URZ518" s="336"/>
      <c r="USA518" s="336"/>
      <c r="USB518" s="336"/>
      <c r="USC518" s="336"/>
      <c r="USD518" s="336"/>
      <c r="USE518" s="336"/>
      <c r="USF518" s="336"/>
      <c r="USG518" s="336"/>
      <c r="USH518" s="336"/>
      <c r="USI518" s="336"/>
      <c r="USJ518" s="336"/>
      <c r="USK518" s="336"/>
      <c r="USL518" s="336"/>
      <c r="USM518" s="336"/>
      <c r="USN518" s="336"/>
      <c r="USO518" s="336"/>
      <c r="USP518" s="336"/>
      <c r="USQ518" s="336"/>
      <c r="USR518" s="336"/>
      <c r="USS518" s="336"/>
      <c r="UST518" s="336"/>
      <c r="USU518" s="336"/>
      <c r="USV518" s="336"/>
      <c r="USW518" s="336"/>
      <c r="USX518" s="336"/>
      <c r="USY518" s="336"/>
      <c r="USZ518" s="336"/>
      <c r="UTA518" s="336"/>
      <c r="UTB518" s="336"/>
      <c r="UTC518" s="336"/>
      <c r="UTD518" s="336"/>
      <c r="UTE518" s="336"/>
      <c r="UTF518" s="336"/>
      <c r="UTG518" s="336"/>
      <c r="UTH518" s="336"/>
      <c r="UTI518" s="336"/>
      <c r="UTJ518" s="336"/>
      <c r="UTK518" s="336"/>
      <c r="UTL518" s="336"/>
      <c r="UTM518" s="336"/>
      <c r="UTN518" s="336"/>
      <c r="UTO518" s="336"/>
      <c r="UTP518" s="336"/>
      <c r="UTQ518" s="336"/>
      <c r="UTR518" s="336"/>
      <c r="UTS518" s="336"/>
      <c r="UTT518" s="336"/>
      <c r="UTU518" s="336"/>
      <c r="UTV518" s="336"/>
      <c r="UTW518" s="336"/>
      <c r="UTX518" s="336"/>
      <c r="UTY518" s="336"/>
      <c r="UTZ518" s="336"/>
      <c r="UUA518" s="336"/>
      <c r="UUB518" s="336"/>
      <c r="UUC518" s="336"/>
      <c r="UUD518" s="336"/>
      <c r="UUE518" s="336"/>
      <c r="UUF518" s="336"/>
      <c r="UUG518" s="336"/>
      <c r="UUH518" s="336"/>
      <c r="UUI518" s="336"/>
      <c r="UUJ518" s="336"/>
      <c r="UUK518" s="336"/>
      <c r="UUL518" s="336"/>
      <c r="UUM518" s="336"/>
      <c r="UUN518" s="336"/>
      <c r="UUO518" s="336"/>
      <c r="UUP518" s="336"/>
      <c r="UUQ518" s="336"/>
      <c r="UUR518" s="336"/>
      <c r="UUS518" s="336"/>
      <c r="UUT518" s="336"/>
      <c r="UUU518" s="336"/>
      <c r="UUV518" s="336"/>
      <c r="UUW518" s="336"/>
      <c r="UUX518" s="336"/>
      <c r="UUY518" s="336"/>
      <c r="UUZ518" s="336"/>
      <c r="UVA518" s="336"/>
      <c r="UVB518" s="336"/>
      <c r="UVC518" s="336"/>
      <c r="UVD518" s="336"/>
      <c r="UVE518" s="336"/>
      <c r="UVF518" s="336"/>
      <c r="UVG518" s="336"/>
      <c r="UVH518" s="336"/>
      <c r="UVI518" s="336"/>
      <c r="UVJ518" s="336"/>
      <c r="UVK518" s="336"/>
      <c r="UVL518" s="336"/>
      <c r="UVM518" s="336"/>
      <c r="UVN518" s="336"/>
      <c r="UVO518" s="336"/>
      <c r="UVP518" s="336"/>
      <c r="UVQ518" s="336"/>
      <c r="UVR518" s="336"/>
      <c r="UVS518" s="336"/>
      <c r="UVT518" s="336"/>
      <c r="UVU518" s="336"/>
      <c r="UVV518" s="336"/>
      <c r="UVW518" s="336"/>
      <c r="UVX518" s="336"/>
      <c r="UVY518" s="336"/>
      <c r="UVZ518" s="336"/>
      <c r="UWA518" s="336"/>
      <c r="UWB518" s="336"/>
      <c r="UWC518" s="336"/>
      <c r="UWD518" s="336"/>
      <c r="UWE518" s="336"/>
      <c r="UWF518" s="336"/>
      <c r="UWG518" s="336"/>
      <c r="UWH518" s="336"/>
      <c r="UWI518" s="336"/>
      <c r="UWJ518" s="336"/>
      <c r="UWK518" s="336"/>
      <c r="UWL518" s="336"/>
      <c r="UWM518" s="336"/>
      <c r="UWN518" s="336"/>
      <c r="UWO518" s="336"/>
      <c r="UWP518" s="336"/>
      <c r="UWQ518" s="336"/>
      <c r="UWR518" s="336"/>
      <c r="UWS518" s="336"/>
      <c r="UWT518" s="336"/>
      <c r="UWU518" s="336"/>
      <c r="UWV518" s="336"/>
      <c r="UWW518" s="336"/>
      <c r="UWX518" s="336"/>
      <c r="UWY518" s="336"/>
      <c r="UWZ518" s="336"/>
      <c r="UXA518" s="336"/>
      <c r="UXB518" s="336"/>
      <c r="UXC518" s="336"/>
      <c r="UXD518" s="336"/>
      <c r="UXE518" s="336"/>
      <c r="UXF518" s="336"/>
      <c r="UXG518" s="336"/>
      <c r="UXH518" s="336"/>
      <c r="UXI518" s="336"/>
      <c r="UXJ518" s="336"/>
      <c r="UXK518" s="336"/>
      <c r="UXL518" s="336"/>
      <c r="UXM518" s="336"/>
      <c r="UXN518" s="336"/>
      <c r="UXO518" s="336"/>
      <c r="UXP518" s="336"/>
      <c r="UXQ518" s="336"/>
      <c r="UXR518" s="336"/>
      <c r="UXS518" s="336"/>
      <c r="UXT518" s="336"/>
      <c r="UXU518" s="336"/>
      <c r="UXV518" s="336"/>
      <c r="UXW518" s="336"/>
      <c r="UXX518" s="336"/>
      <c r="UXY518" s="336"/>
      <c r="UXZ518" s="336"/>
      <c r="UYA518" s="336"/>
      <c r="UYB518" s="336"/>
      <c r="UYC518" s="336"/>
      <c r="UYD518" s="336"/>
      <c r="UYE518" s="336"/>
      <c r="UYF518" s="336"/>
      <c r="UYG518" s="336"/>
      <c r="UYH518" s="336"/>
      <c r="UYI518" s="336"/>
      <c r="UYJ518" s="336"/>
      <c r="UYK518" s="336"/>
      <c r="UYL518" s="336"/>
      <c r="UYM518" s="336"/>
      <c r="UYN518" s="336"/>
      <c r="UYO518" s="336"/>
      <c r="UYP518" s="336"/>
      <c r="UYQ518" s="336"/>
      <c r="UYR518" s="336"/>
      <c r="UYS518" s="336"/>
      <c r="UYT518" s="336"/>
      <c r="UYU518" s="336"/>
      <c r="UYV518" s="336"/>
      <c r="UYW518" s="336"/>
      <c r="UYX518" s="336"/>
      <c r="UYY518" s="336"/>
      <c r="UYZ518" s="336"/>
      <c r="UZA518" s="336"/>
      <c r="UZB518" s="336"/>
      <c r="UZC518" s="336"/>
      <c r="UZD518" s="336"/>
      <c r="UZE518" s="336"/>
      <c r="UZF518" s="336"/>
      <c r="UZG518" s="336"/>
      <c r="UZH518" s="336"/>
      <c r="UZI518" s="336"/>
      <c r="UZJ518" s="336"/>
      <c r="UZK518" s="336"/>
      <c r="UZL518" s="336"/>
      <c r="UZM518" s="336"/>
      <c r="UZN518" s="336"/>
      <c r="UZO518" s="336"/>
      <c r="UZP518" s="336"/>
      <c r="UZQ518" s="336"/>
      <c r="UZR518" s="336"/>
      <c r="UZS518" s="336"/>
      <c r="UZT518" s="336"/>
      <c r="UZU518" s="336"/>
      <c r="UZV518" s="336"/>
      <c r="UZW518" s="336"/>
      <c r="UZX518" s="336"/>
      <c r="UZY518" s="336"/>
      <c r="UZZ518" s="336"/>
      <c r="VAA518" s="336"/>
      <c r="VAB518" s="336"/>
      <c r="VAC518" s="336"/>
      <c r="VAD518" s="336"/>
      <c r="VAE518" s="336"/>
      <c r="VAF518" s="336"/>
      <c r="VAG518" s="336"/>
      <c r="VAH518" s="336"/>
      <c r="VAI518" s="336"/>
      <c r="VAJ518" s="336"/>
      <c r="VAK518" s="336"/>
      <c r="VAL518" s="336"/>
      <c r="VAM518" s="336"/>
      <c r="VAN518" s="336"/>
      <c r="VAO518" s="336"/>
      <c r="VAP518" s="336"/>
      <c r="VAQ518" s="336"/>
      <c r="VAR518" s="336"/>
      <c r="VAS518" s="336"/>
      <c r="VAT518" s="336"/>
      <c r="VAU518" s="336"/>
      <c r="VAV518" s="336"/>
      <c r="VAW518" s="336"/>
      <c r="VAX518" s="336"/>
      <c r="VAY518" s="336"/>
      <c r="VAZ518" s="336"/>
      <c r="VBA518" s="336"/>
      <c r="VBB518" s="336"/>
      <c r="VBC518" s="336"/>
      <c r="VBD518" s="336"/>
      <c r="VBE518" s="336"/>
      <c r="VBF518" s="336"/>
      <c r="VBG518" s="336"/>
      <c r="VBH518" s="336"/>
      <c r="VBI518" s="336"/>
      <c r="VBJ518" s="336"/>
      <c r="VBK518" s="336"/>
      <c r="VBL518" s="336"/>
      <c r="VBM518" s="336"/>
      <c r="VBN518" s="336"/>
      <c r="VBO518" s="336"/>
      <c r="VBP518" s="336"/>
      <c r="VBQ518" s="336"/>
      <c r="VBR518" s="336"/>
      <c r="VBS518" s="336"/>
      <c r="VBT518" s="336"/>
      <c r="VBU518" s="336"/>
      <c r="VBV518" s="336"/>
      <c r="VBW518" s="336"/>
      <c r="VBX518" s="336"/>
      <c r="VBY518" s="336"/>
      <c r="VBZ518" s="336"/>
      <c r="VCA518" s="336"/>
      <c r="VCB518" s="336"/>
      <c r="VCC518" s="336"/>
      <c r="VCD518" s="336"/>
      <c r="VCE518" s="336"/>
      <c r="VCF518" s="336"/>
      <c r="VCG518" s="336"/>
      <c r="VCH518" s="336"/>
      <c r="VCI518" s="336"/>
      <c r="VCJ518" s="336"/>
      <c r="VCK518" s="336"/>
      <c r="VCL518" s="336"/>
      <c r="VCM518" s="336"/>
      <c r="VCN518" s="336"/>
      <c r="VCO518" s="336"/>
      <c r="VCP518" s="336"/>
      <c r="VCQ518" s="336"/>
      <c r="VCR518" s="336"/>
      <c r="VCS518" s="336"/>
      <c r="VCT518" s="336"/>
      <c r="VCU518" s="336"/>
      <c r="VCV518" s="336"/>
      <c r="VCW518" s="336"/>
      <c r="VCX518" s="336"/>
      <c r="VCY518" s="336"/>
      <c r="VCZ518" s="336"/>
      <c r="VDA518" s="336"/>
      <c r="VDB518" s="336"/>
      <c r="VDC518" s="336"/>
      <c r="VDD518" s="336"/>
      <c r="VDE518" s="336"/>
      <c r="VDF518" s="336"/>
      <c r="VDG518" s="336"/>
      <c r="VDH518" s="336"/>
      <c r="VDI518" s="336"/>
      <c r="VDJ518" s="336"/>
      <c r="VDK518" s="336"/>
      <c r="VDL518" s="336"/>
      <c r="VDM518" s="336"/>
      <c r="VDN518" s="336"/>
      <c r="VDO518" s="336"/>
      <c r="VDP518" s="336"/>
      <c r="VDQ518" s="336"/>
      <c r="VDR518" s="336"/>
      <c r="VDS518" s="336"/>
      <c r="VDT518" s="336"/>
      <c r="VDU518" s="336"/>
      <c r="VDV518" s="336"/>
      <c r="VDW518" s="336"/>
      <c r="VDX518" s="336"/>
      <c r="VDY518" s="336"/>
      <c r="VDZ518" s="336"/>
      <c r="VEA518" s="336"/>
      <c r="VEB518" s="336"/>
      <c r="VEC518" s="336"/>
      <c r="VED518" s="336"/>
      <c r="VEE518" s="336"/>
      <c r="VEF518" s="336"/>
      <c r="VEG518" s="336"/>
      <c r="VEH518" s="336"/>
      <c r="VEI518" s="336"/>
      <c r="VEJ518" s="336"/>
      <c r="VEK518" s="336"/>
      <c r="VEL518" s="336"/>
      <c r="VEM518" s="336"/>
      <c r="VEN518" s="336"/>
      <c r="VEO518" s="336"/>
      <c r="VEP518" s="336"/>
      <c r="VEQ518" s="336"/>
      <c r="VER518" s="336"/>
      <c r="VES518" s="336"/>
      <c r="VET518" s="336"/>
      <c r="VEU518" s="336"/>
      <c r="VEV518" s="336"/>
      <c r="VEW518" s="336"/>
      <c r="VEX518" s="336"/>
      <c r="VEY518" s="336"/>
      <c r="VEZ518" s="336"/>
      <c r="VFA518" s="336"/>
      <c r="VFB518" s="336"/>
      <c r="VFC518" s="336"/>
      <c r="VFD518" s="336"/>
      <c r="VFE518" s="336"/>
      <c r="VFF518" s="336"/>
      <c r="VFG518" s="336"/>
      <c r="VFH518" s="336"/>
      <c r="VFI518" s="336"/>
      <c r="VFJ518" s="336"/>
      <c r="VFK518" s="336"/>
      <c r="VFL518" s="336"/>
      <c r="VFM518" s="336"/>
      <c r="VFN518" s="336"/>
      <c r="VFO518" s="336"/>
      <c r="VFP518" s="336"/>
      <c r="VFQ518" s="336"/>
      <c r="VFR518" s="336"/>
      <c r="VFS518" s="336"/>
      <c r="VFT518" s="336"/>
      <c r="VFU518" s="336"/>
      <c r="VFV518" s="336"/>
      <c r="VFW518" s="336"/>
      <c r="VFX518" s="336"/>
      <c r="VFY518" s="336"/>
      <c r="VFZ518" s="336"/>
      <c r="VGA518" s="336"/>
      <c r="VGB518" s="336"/>
      <c r="VGC518" s="336"/>
      <c r="VGD518" s="336"/>
      <c r="VGE518" s="336"/>
      <c r="VGF518" s="336"/>
      <c r="VGG518" s="336"/>
      <c r="VGH518" s="336"/>
      <c r="VGI518" s="336"/>
      <c r="VGJ518" s="336"/>
      <c r="VGK518" s="336"/>
      <c r="VGL518" s="336"/>
      <c r="VGM518" s="336"/>
      <c r="VGN518" s="336"/>
      <c r="VGO518" s="336"/>
      <c r="VGP518" s="336"/>
      <c r="VGQ518" s="336"/>
      <c r="VGR518" s="336"/>
      <c r="VGS518" s="336"/>
      <c r="VGT518" s="336"/>
      <c r="VGU518" s="336"/>
      <c r="VGV518" s="336"/>
      <c r="VGW518" s="336"/>
      <c r="VGX518" s="336"/>
      <c r="VGY518" s="336"/>
      <c r="VGZ518" s="336"/>
      <c r="VHA518" s="336"/>
      <c r="VHB518" s="336"/>
      <c r="VHC518" s="336"/>
      <c r="VHD518" s="336"/>
      <c r="VHE518" s="336"/>
      <c r="VHF518" s="336"/>
      <c r="VHG518" s="336"/>
      <c r="VHH518" s="336"/>
      <c r="VHI518" s="336"/>
      <c r="VHJ518" s="336"/>
      <c r="VHK518" s="336"/>
      <c r="VHL518" s="336"/>
      <c r="VHM518" s="336"/>
      <c r="VHN518" s="336"/>
      <c r="VHO518" s="336"/>
      <c r="VHP518" s="336"/>
      <c r="VHQ518" s="336"/>
      <c r="VHR518" s="336"/>
      <c r="VHS518" s="336"/>
      <c r="VHT518" s="336"/>
      <c r="VHU518" s="336"/>
      <c r="VHV518" s="336"/>
      <c r="VHW518" s="336"/>
      <c r="VHX518" s="336"/>
      <c r="VHY518" s="336"/>
      <c r="VHZ518" s="336"/>
      <c r="VIA518" s="336"/>
      <c r="VIB518" s="336"/>
      <c r="VIC518" s="336"/>
      <c r="VID518" s="336"/>
      <c r="VIE518" s="336"/>
      <c r="VIF518" s="336"/>
      <c r="VIG518" s="336"/>
      <c r="VIH518" s="336"/>
      <c r="VII518" s="336"/>
      <c r="VIJ518" s="336"/>
      <c r="VIK518" s="336"/>
      <c r="VIL518" s="336"/>
      <c r="VIM518" s="336"/>
      <c r="VIN518" s="336"/>
      <c r="VIO518" s="336"/>
      <c r="VIP518" s="336"/>
      <c r="VIQ518" s="336"/>
      <c r="VIR518" s="336"/>
      <c r="VIS518" s="336"/>
      <c r="VIT518" s="336"/>
      <c r="VIU518" s="336"/>
      <c r="VIV518" s="336"/>
      <c r="VIW518" s="336"/>
      <c r="VIX518" s="336"/>
      <c r="VIY518" s="336"/>
      <c r="VIZ518" s="336"/>
      <c r="VJA518" s="336"/>
      <c r="VJB518" s="336"/>
      <c r="VJC518" s="336"/>
      <c r="VJD518" s="336"/>
      <c r="VJE518" s="336"/>
      <c r="VJF518" s="336"/>
      <c r="VJG518" s="336"/>
      <c r="VJH518" s="336"/>
      <c r="VJI518" s="336"/>
      <c r="VJJ518" s="336"/>
      <c r="VJK518" s="336"/>
      <c r="VJL518" s="336"/>
      <c r="VJM518" s="336"/>
      <c r="VJN518" s="336"/>
      <c r="VJO518" s="336"/>
      <c r="VJP518" s="336"/>
      <c r="VJQ518" s="336"/>
      <c r="VJR518" s="336"/>
      <c r="VJS518" s="336"/>
      <c r="VJT518" s="336"/>
      <c r="VJU518" s="336"/>
      <c r="VJV518" s="336"/>
      <c r="VJW518" s="336"/>
      <c r="VJX518" s="336"/>
      <c r="VJY518" s="336"/>
      <c r="VJZ518" s="336"/>
      <c r="VKA518" s="336"/>
      <c r="VKB518" s="336"/>
      <c r="VKC518" s="336"/>
      <c r="VKD518" s="336"/>
      <c r="VKE518" s="336"/>
      <c r="VKF518" s="336"/>
      <c r="VKG518" s="336"/>
      <c r="VKH518" s="336"/>
      <c r="VKI518" s="336"/>
      <c r="VKJ518" s="336"/>
      <c r="VKK518" s="336"/>
      <c r="VKL518" s="336"/>
      <c r="VKM518" s="336"/>
      <c r="VKN518" s="336"/>
      <c r="VKO518" s="336"/>
      <c r="VKP518" s="336"/>
      <c r="VKQ518" s="336"/>
      <c r="VKR518" s="336"/>
      <c r="VKS518" s="336"/>
      <c r="VKT518" s="336"/>
      <c r="VKU518" s="336"/>
      <c r="VKV518" s="336"/>
      <c r="VKW518" s="336"/>
      <c r="VKX518" s="336"/>
      <c r="VKY518" s="336"/>
      <c r="VKZ518" s="336"/>
      <c r="VLA518" s="336"/>
      <c r="VLB518" s="336"/>
      <c r="VLC518" s="336"/>
      <c r="VLD518" s="336"/>
      <c r="VLE518" s="336"/>
      <c r="VLF518" s="336"/>
      <c r="VLG518" s="336"/>
      <c r="VLH518" s="336"/>
      <c r="VLI518" s="336"/>
      <c r="VLJ518" s="336"/>
      <c r="VLK518" s="336"/>
      <c r="VLL518" s="336"/>
      <c r="VLM518" s="336"/>
      <c r="VLN518" s="336"/>
      <c r="VLO518" s="336"/>
      <c r="VLP518" s="336"/>
      <c r="VLQ518" s="336"/>
      <c r="VLR518" s="336"/>
      <c r="VLS518" s="336"/>
      <c r="VLT518" s="336"/>
      <c r="VLU518" s="336"/>
      <c r="VLV518" s="336"/>
      <c r="VLW518" s="336"/>
      <c r="VLX518" s="336"/>
      <c r="VLY518" s="336"/>
      <c r="VLZ518" s="336"/>
      <c r="VMA518" s="336"/>
      <c r="VMB518" s="336"/>
      <c r="VMC518" s="336"/>
      <c r="VMD518" s="336"/>
      <c r="VME518" s="336"/>
      <c r="VMF518" s="336"/>
      <c r="VMG518" s="336"/>
      <c r="VMH518" s="336"/>
      <c r="VMI518" s="336"/>
      <c r="VMJ518" s="336"/>
      <c r="VMK518" s="336"/>
      <c r="VML518" s="336"/>
      <c r="VMM518" s="336"/>
      <c r="VMN518" s="336"/>
      <c r="VMO518" s="336"/>
      <c r="VMP518" s="336"/>
      <c r="VMQ518" s="336"/>
      <c r="VMR518" s="336"/>
      <c r="VMS518" s="336"/>
      <c r="VMT518" s="336"/>
      <c r="VMU518" s="336"/>
      <c r="VMV518" s="336"/>
      <c r="VMW518" s="336"/>
      <c r="VMX518" s="336"/>
      <c r="VMY518" s="336"/>
      <c r="VMZ518" s="336"/>
      <c r="VNA518" s="336"/>
      <c r="VNB518" s="336"/>
      <c r="VNC518" s="336"/>
      <c r="VND518" s="336"/>
      <c r="VNE518" s="336"/>
      <c r="VNF518" s="336"/>
      <c r="VNG518" s="336"/>
      <c r="VNH518" s="336"/>
      <c r="VNI518" s="336"/>
      <c r="VNJ518" s="336"/>
      <c r="VNK518" s="336"/>
      <c r="VNL518" s="336"/>
      <c r="VNM518" s="336"/>
      <c r="VNN518" s="336"/>
      <c r="VNO518" s="336"/>
      <c r="VNP518" s="336"/>
      <c r="VNQ518" s="336"/>
      <c r="VNR518" s="336"/>
      <c r="VNS518" s="336"/>
      <c r="VNT518" s="336"/>
      <c r="VNU518" s="336"/>
      <c r="VNV518" s="336"/>
      <c r="VNW518" s="336"/>
      <c r="VNX518" s="336"/>
      <c r="VNY518" s="336"/>
      <c r="VNZ518" s="336"/>
      <c r="VOA518" s="336"/>
      <c r="VOB518" s="336"/>
      <c r="VOC518" s="336"/>
      <c r="VOD518" s="336"/>
      <c r="VOE518" s="336"/>
      <c r="VOF518" s="336"/>
      <c r="VOG518" s="336"/>
      <c r="VOH518" s="336"/>
      <c r="VOI518" s="336"/>
      <c r="VOJ518" s="336"/>
      <c r="VOK518" s="336"/>
      <c r="VOL518" s="336"/>
      <c r="VOM518" s="336"/>
      <c r="VON518" s="336"/>
      <c r="VOO518" s="336"/>
      <c r="VOP518" s="336"/>
      <c r="VOQ518" s="336"/>
      <c r="VOR518" s="336"/>
      <c r="VOS518" s="336"/>
      <c r="VOT518" s="336"/>
      <c r="VOU518" s="336"/>
      <c r="VOV518" s="336"/>
      <c r="VOW518" s="336"/>
      <c r="VOX518" s="336"/>
      <c r="VOY518" s="336"/>
      <c r="VOZ518" s="336"/>
      <c r="VPA518" s="336"/>
      <c r="VPB518" s="336"/>
      <c r="VPC518" s="336"/>
      <c r="VPD518" s="336"/>
      <c r="VPE518" s="336"/>
      <c r="VPF518" s="336"/>
      <c r="VPG518" s="336"/>
      <c r="VPH518" s="336"/>
      <c r="VPI518" s="336"/>
      <c r="VPJ518" s="336"/>
      <c r="VPK518" s="336"/>
      <c r="VPL518" s="336"/>
      <c r="VPM518" s="336"/>
      <c r="VPN518" s="336"/>
      <c r="VPO518" s="336"/>
      <c r="VPP518" s="336"/>
      <c r="VPQ518" s="336"/>
      <c r="VPR518" s="336"/>
      <c r="VPS518" s="336"/>
      <c r="VPT518" s="336"/>
      <c r="VPU518" s="336"/>
      <c r="VPV518" s="336"/>
      <c r="VPW518" s="336"/>
      <c r="VPX518" s="336"/>
      <c r="VPY518" s="336"/>
      <c r="VPZ518" s="336"/>
      <c r="VQA518" s="336"/>
      <c r="VQB518" s="336"/>
      <c r="VQC518" s="336"/>
      <c r="VQD518" s="336"/>
      <c r="VQE518" s="336"/>
      <c r="VQF518" s="336"/>
      <c r="VQG518" s="336"/>
      <c r="VQH518" s="336"/>
      <c r="VQI518" s="336"/>
      <c r="VQJ518" s="336"/>
      <c r="VQK518" s="336"/>
      <c r="VQL518" s="336"/>
      <c r="VQM518" s="336"/>
      <c r="VQN518" s="336"/>
      <c r="VQO518" s="336"/>
      <c r="VQP518" s="336"/>
      <c r="VQQ518" s="336"/>
      <c r="VQR518" s="336"/>
      <c r="VQS518" s="336"/>
      <c r="VQT518" s="336"/>
      <c r="VQU518" s="336"/>
      <c r="VQV518" s="336"/>
      <c r="VQW518" s="336"/>
      <c r="VQX518" s="336"/>
      <c r="VQY518" s="336"/>
      <c r="VQZ518" s="336"/>
      <c r="VRA518" s="336"/>
      <c r="VRB518" s="336"/>
      <c r="VRC518" s="336"/>
      <c r="VRD518" s="336"/>
      <c r="VRE518" s="336"/>
      <c r="VRF518" s="336"/>
      <c r="VRG518" s="336"/>
      <c r="VRH518" s="336"/>
      <c r="VRI518" s="336"/>
      <c r="VRJ518" s="336"/>
      <c r="VRK518" s="336"/>
      <c r="VRL518" s="336"/>
      <c r="VRM518" s="336"/>
      <c r="VRN518" s="336"/>
      <c r="VRO518" s="336"/>
      <c r="VRP518" s="336"/>
      <c r="VRQ518" s="336"/>
      <c r="VRR518" s="336"/>
      <c r="VRS518" s="336"/>
      <c r="VRT518" s="336"/>
      <c r="VRU518" s="336"/>
      <c r="VRV518" s="336"/>
      <c r="VRW518" s="336"/>
      <c r="VRX518" s="336"/>
      <c r="VRY518" s="336"/>
      <c r="VRZ518" s="336"/>
      <c r="VSA518" s="336"/>
      <c r="VSB518" s="336"/>
      <c r="VSC518" s="336"/>
      <c r="VSD518" s="336"/>
      <c r="VSE518" s="336"/>
      <c r="VSF518" s="336"/>
      <c r="VSG518" s="336"/>
      <c r="VSH518" s="336"/>
      <c r="VSI518" s="336"/>
      <c r="VSJ518" s="336"/>
      <c r="VSK518" s="336"/>
      <c r="VSL518" s="336"/>
      <c r="VSM518" s="336"/>
      <c r="VSN518" s="336"/>
      <c r="VSO518" s="336"/>
      <c r="VSP518" s="336"/>
      <c r="VSQ518" s="336"/>
      <c r="VSR518" s="336"/>
      <c r="VSS518" s="336"/>
      <c r="VST518" s="336"/>
      <c r="VSU518" s="336"/>
      <c r="VSV518" s="336"/>
      <c r="VSW518" s="336"/>
      <c r="VSX518" s="336"/>
      <c r="VSY518" s="336"/>
      <c r="VSZ518" s="336"/>
      <c r="VTA518" s="336"/>
      <c r="VTB518" s="336"/>
      <c r="VTC518" s="336"/>
      <c r="VTD518" s="336"/>
      <c r="VTE518" s="336"/>
      <c r="VTF518" s="336"/>
      <c r="VTG518" s="336"/>
      <c r="VTH518" s="336"/>
      <c r="VTI518" s="336"/>
      <c r="VTJ518" s="336"/>
      <c r="VTK518" s="336"/>
      <c r="VTL518" s="336"/>
      <c r="VTM518" s="336"/>
      <c r="VTN518" s="336"/>
      <c r="VTO518" s="336"/>
      <c r="VTP518" s="336"/>
      <c r="VTQ518" s="336"/>
      <c r="VTR518" s="336"/>
      <c r="VTS518" s="336"/>
      <c r="VTT518" s="336"/>
      <c r="VTU518" s="336"/>
      <c r="VTV518" s="336"/>
      <c r="VTW518" s="336"/>
      <c r="VTX518" s="336"/>
      <c r="VTY518" s="336"/>
      <c r="VTZ518" s="336"/>
      <c r="VUA518" s="336"/>
      <c r="VUB518" s="336"/>
      <c r="VUC518" s="336"/>
      <c r="VUD518" s="336"/>
      <c r="VUE518" s="336"/>
      <c r="VUF518" s="336"/>
      <c r="VUG518" s="336"/>
      <c r="VUH518" s="336"/>
      <c r="VUI518" s="336"/>
      <c r="VUJ518" s="336"/>
      <c r="VUK518" s="336"/>
      <c r="VUL518" s="336"/>
      <c r="VUM518" s="336"/>
      <c r="VUN518" s="336"/>
      <c r="VUO518" s="336"/>
      <c r="VUP518" s="336"/>
      <c r="VUQ518" s="336"/>
      <c r="VUR518" s="336"/>
      <c r="VUS518" s="336"/>
      <c r="VUT518" s="336"/>
      <c r="VUU518" s="336"/>
      <c r="VUV518" s="336"/>
      <c r="VUW518" s="336"/>
      <c r="VUX518" s="336"/>
      <c r="VUY518" s="336"/>
      <c r="VUZ518" s="336"/>
      <c r="VVA518" s="336"/>
      <c r="VVB518" s="336"/>
      <c r="VVC518" s="336"/>
      <c r="VVD518" s="336"/>
      <c r="VVE518" s="336"/>
      <c r="VVF518" s="336"/>
      <c r="VVG518" s="336"/>
      <c r="VVH518" s="336"/>
      <c r="VVI518" s="336"/>
      <c r="VVJ518" s="336"/>
      <c r="VVK518" s="336"/>
      <c r="VVL518" s="336"/>
      <c r="VVM518" s="336"/>
      <c r="VVN518" s="336"/>
      <c r="VVO518" s="336"/>
      <c r="VVP518" s="336"/>
      <c r="VVQ518" s="336"/>
      <c r="VVR518" s="336"/>
      <c r="VVS518" s="336"/>
      <c r="VVT518" s="336"/>
      <c r="VVU518" s="336"/>
      <c r="VVV518" s="336"/>
      <c r="VVW518" s="336"/>
      <c r="VVX518" s="336"/>
      <c r="VVY518" s="336"/>
      <c r="VVZ518" s="336"/>
      <c r="VWA518" s="336"/>
      <c r="VWB518" s="336"/>
      <c r="VWC518" s="336"/>
      <c r="VWD518" s="336"/>
      <c r="VWE518" s="336"/>
      <c r="VWF518" s="336"/>
      <c r="VWG518" s="336"/>
      <c r="VWH518" s="336"/>
      <c r="VWI518" s="336"/>
      <c r="VWJ518" s="336"/>
      <c r="VWK518" s="336"/>
      <c r="VWL518" s="336"/>
      <c r="VWM518" s="336"/>
      <c r="VWN518" s="336"/>
      <c r="VWO518" s="336"/>
      <c r="VWP518" s="336"/>
      <c r="VWQ518" s="336"/>
      <c r="VWR518" s="336"/>
      <c r="VWS518" s="336"/>
      <c r="VWT518" s="336"/>
      <c r="VWU518" s="336"/>
      <c r="VWV518" s="336"/>
      <c r="VWW518" s="336"/>
      <c r="VWX518" s="336"/>
      <c r="VWY518" s="336"/>
      <c r="VWZ518" s="336"/>
      <c r="VXA518" s="336"/>
      <c r="VXB518" s="336"/>
      <c r="VXC518" s="336"/>
      <c r="VXD518" s="336"/>
      <c r="VXE518" s="336"/>
      <c r="VXF518" s="336"/>
      <c r="VXG518" s="336"/>
      <c r="VXH518" s="336"/>
      <c r="VXI518" s="336"/>
      <c r="VXJ518" s="336"/>
      <c r="VXK518" s="336"/>
      <c r="VXL518" s="336"/>
      <c r="VXM518" s="336"/>
      <c r="VXN518" s="336"/>
      <c r="VXO518" s="336"/>
      <c r="VXP518" s="336"/>
      <c r="VXQ518" s="336"/>
      <c r="VXR518" s="336"/>
      <c r="VXS518" s="336"/>
      <c r="VXT518" s="336"/>
      <c r="VXU518" s="336"/>
      <c r="VXV518" s="336"/>
      <c r="VXW518" s="336"/>
      <c r="VXX518" s="336"/>
      <c r="VXY518" s="336"/>
      <c r="VXZ518" s="336"/>
      <c r="VYA518" s="336"/>
      <c r="VYB518" s="336"/>
      <c r="VYC518" s="336"/>
      <c r="VYD518" s="336"/>
      <c r="VYE518" s="336"/>
      <c r="VYF518" s="336"/>
      <c r="VYG518" s="336"/>
      <c r="VYH518" s="336"/>
      <c r="VYI518" s="336"/>
      <c r="VYJ518" s="336"/>
      <c r="VYK518" s="336"/>
      <c r="VYL518" s="336"/>
      <c r="VYM518" s="336"/>
      <c r="VYN518" s="336"/>
      <c r="VYO518" s="336"/>
      <c r="VYP518" s="336"/>
      <c r="VYQ518" s="336"/>
      <c r="VYR518" s="336"/>
      <c r="VYS518" s="336"/>
      <c r="VYT518" s="336"/>
      <c r="VYU518" s="336"/>
      <c r="VYV518" s="336"/>
      <c r="VYW518" s="336"/>
      <c r="VYX518" s="336"/>
      <c r="VYY518" s="336"/>
      <c r="VYZ518" s="336"/>
      <c r="VZA518" s="336"/>
      <c r="VZB518" s="336"/>
      <c r="VZC518" s="336"/>
      <c r="VZD518" s="336"/>
      <c r="VZE518" s="336"/>
      <c r="VZF518" s="336"/>
      <c r="VZG518" s="336"/>
      <c r="VZH518" s="336"/>
      <c r="VZI518" s="336"/>
      <c r="VZJ518" s="336"/>
      <c r="VZK518" s="336"/>
      <c r="VZL518" s="336"/>
      <c r="VZM518" s="336"/>
      <c r="VZN518" s="336"/>
      <c r="VZO518" s="336"/>
      <c r="VZP518" s="336"/>
      <c r="VZQ518" s="336"/>
      <c r="VZR518" s="336"/>
      <c r="VZS518" s="336"/>
      <c r="VZT518" s="336"/>
      <c r="VZU518" s="336"/>
      <c r="VZV518" s="336"/>
      <c r="VZW518" s="336"/>
      <c r="VZX518" s="336"/>
      <c r="VZY518" s="336"/>
      <c r="VZZ518" s="336"/>
      <c r="WAA518" s="336"/>
      <c r="WAB518" s="336"/>
      <c r="WAC518" s="336"/>
      <c r="WAD518" s="336"/>
      <c r="WAE518" s="336"/>
      <c r="WAF518" s="336"/>
      <c r="WAG518" s="336"/>
      <c r="WAH518" s="336"/>
      <c r="WAI518" s="336"/>
      <c r="WAJ518" s="336"/>
      <c r="WAK518" s="336"/>
      <c r="WAL518" s="336"/>
      <c r="WAM518" s="336"/>
      <c r="WAN518" s="336"/>
      <c r="WAO518" s="336"/>
      <c r="WAP518" s="336"/>
      <c r="WAQ518" s="336"/>
      <c r="WAR518" s="336"/>
      <c r="WAS518" s="336"/>
      <c r="WAT518" s="336"/>
      <c r="WAU518" s="336"/>
      <c r="WAV518" s="336"/>
      <c r="WAW518" s="336"/>
      <c r="WAX518" s="336"/>
      <c r="WAY518" s="336"/>
      <c r="WAZ518" s="336"/>
      <c r="WBA518" s="336"/>
      <c r="WBB518" s="336"/>
      <c r="WBC518" s="336"/>
      <c r="WBD518" s="336"/>
      <c r="WBE518" s="336"/>
      <c r="WBF518" s="336"/>
      <c r="WBG518" s="336"/>
      <c r="WBH518" s="336"/>
      <c r="WBI518" s="336"/>
      <c r="WBJ518" s="336"/>
      <c r="WBK518" s="336"/>
      <c r="WBL518" s="336"/>
      <c r="WBM518" s="336"/>
      <c r="WBN518" s="336"/>
      <c r="WBO518" s="336"/>
      <c r="WBP518" s="336"/>
      <c r="WBQ518" s="336"/>
      <c r="WBR518" s="336"/>
      <c r="WBS518" s="336"/>
      <c r="WBT518" s="336"/>
      <c r="WBU518" s="336"/>
      <c r="WBV518" s="336"/>
      <c r="WBW518" s="336"/>
      <c r="WBX518" s="336"/>
      <c r="WBY518" s="336"/>
      <c r="WBZ518" s="336"/>
      <c r="WCA518" s="336"/>
      <c r="WCB518" s="336"/>
      <c r="WCC518" s="336"/>
      <c r="WCD518" s="336"/>
      <c r="WCE518" s="336"/>
      <c r="WCF518" s="336"/>
      <c r="WCG518" s="336"/>
      <c r="WCH518" s="336"/>
      <c r="WCI518" s="336"/>
      <c r="WCJ518" s="336"/>
      <c r="WCK518" s="336"/>
      <c r="WCL518" s="336"/>
      <c r="WCM518" s="336"/>
      <c r="WCN518" s="336"/>
      <c r="WCO518" s="336"/>
      <c r="WCP518" s="336"/>
      <c r="WCQ518" s="336"/>
      <c r="WCR518" s="336"/>
      <c r="WCS518" s="336"/>
      <c r="WCT518" s="336"/>
      <c r="WCU518" s="336"/>
      <c r="WCV518" s="336"/>
      <c r="WCW518" s="336"/>
      <c r="WCX518" s="336"/>
      <c r="WCY518" s="336"/>
      <c r="WCZ518" s="336"/>
      <c r="WDA518" s="336"/>
      <c r="WDB518" s="336"/>
      <c r="WDC518" s="336"/>
      <c r="WDD518" s="336"/>
      <c r="WDE518" s="336"/>
      <c r="WDF518" s="336"/>
      <c r="WDG518" s="336"/>
      <c r="WDH518" s="336"/>
      <c r="WDI518" s="336"/>
      <c r="WDJ518" s="336"/>
      <c r="WDK518" s="336"/>
      <c r="WDL518" s="336"/>
      <c r="WDM518" s="336"/>
      <c r="WDN518" s="336"/>
      <c r="WDO518" s="336"/>
      <c r="WDP518" s="336"/>
      <c r="WDQ518" s="336"/>
      <c r="WDR518" s="336"/>
      <c r="WDS518" s="336"/>
      <c r="WDT518" s="336"/>
      <c r="WDU518" s="336"/>
      <c r="WDV518" s="336"/>
      <c r="WDW518" s="336"/>
      <c r="WDX518" s="336"/>
      <c r="WDY518" s="336"/>
      <c r="WDZ518" s="336"/>
      <c r="WEA518" s="336"/>
      <c r="WEB518" s="336"/>
      <c r="WEC518" s="336"/>
      <c r="WED518" s="336"/>
      <c r="WEE518" s="336"/>
      <c r="WEF518" s="336"/>
      <c r="WEG518" s="336"/>
      <c r="WEH518" s="336"/>
      <c r="WEI518" s="336"/>
      <c r="WEJ518" s="336"/>
      <c r="WEK518" s="336"/>
      <c r="WEL518" s="336"/>
      <c r="WEM518" s="336"/>
      <c r="WEN518" s="336"/>
      <c r="WEO518" s="336"/>
      <c r="WEP518" s="336"/>
      <c r="WEQ518" s="336"/>
      <c r="WER518" s="336"/>
      <c r="WES518" s="336"/>
      <c r="WET518" s="336"/>
      <c r="WEU518" s="336"/>
      <c r="WEV518" s="336"/>
      <c r="WEW518" s="336"/>
      <c r="WEX518" s="336"/>
      <c r="WEY518" s="336"/>
      <c r="WEZ518" s="336"/>
      <c r="WFA518" s="336"/>
      <c r="WFB518" s="336"/>
      <c r="WFC518" s="336"/>
      <c r="WFD518" s="336"/>
      <c r="WFE518" s="336"/>
      <c r="WFF518" s="336"/>
      <c r="WFG518" s="336"/>
      <c r="WFH518" s="336"/>
      <c r="WFI518" s="336"/>
      <c r="WFJ518" s="336"/>
      <c r="WFK518" s="336"/>
      <c r="WFL518" s="336"/>
      <c r="WFM518" s="336"/>
      <c r="WFN518" s="336"/>
      <c r="WFO518" s="336"/>
      <c r="WFP518" s="336"/>
      <c r="WFQ518" s="336"/>
      <c r="WFR518" s="336"/>
      <c r="WFS518" s="336"/>
      <c r="WFT518" s="336"/>
      <c r="WFU518" s="336"/>
      <c r="WFV518" s="336"/>
      <c r="WFW518" s="336"/>
      <c r="WFX518" s="336"/>
      <c r="WFY518" s="336"/>
      <c r="WFZ518" s="336"/>
      <c r="WGA518" s="336"/>
      <c r="WGB518" s="336"/>
      <c r="WGC518" s="336"/>
      <c r="WGD518" s="336"/>
      <c r="WGE518" s="336"/>
      <c r="WGF518" s="336"/>
      <c r="WGG518" s="336"/>
      <c r="WGH518" s="336"/>
      <c r="WGI518" s="336"/>
      <c r="WGJ518" s="336"/>
      <c r="WGK518" s="336"/>
      <c r="WGL518" s="336"/>
      <c r="WGM518" s="336"/>
      <c r="WGN518" s="336"/>
      <c r="WGO518" s="336"/>
      <c r="WGP518" s="336"/>
      <c r="WGQ518" s="336"/>
      <c r="WGR518" s="336"/>
      <c r="WGS518" s="336"/>
      <c r="WGT518" s="336"/>
      <c r="WGU518" s="336"/>
      <c r="WGV518" s="336"/>
      <c r="WGW518" s="336"/>
      <c r="WGX518" s="336"/>
      <c r="WGY518" s="336"/>
      <c r="WGZ518" s="336"/>
      <c r="WHA518" s="336"/>
      <c r="WHB518" s="336"/>
      <c r="WHC518" s="336"/>
      <c r="WHD518" s="336"/>
      <c r="WHE518" s="336"/>
      <c r="WHF518" s="336"/>
      <c r="WHG518" s="336"/>
      <c r="WHH518" s="336"/>
      <c r="WHI518" s="336"/>
      <c r="WHJ518" s="336"/>
      <c r="WHK518" s="336"/>
      <c r="WHL518" s="336"/>
      <c r="WHM518" s="336"/>
      <c r="WHN518" s="336"/>
      <c r="WHO518" s="336"/>
      <c r="WHP518" s="336"/>
      <c r="WHQ518" s="336"/>
      <c r="WHR518" s="336"/>
      <c r="WHS518" s="336"/>
      <c r="WHT518" s="336"/>
      <c r="WHU518" s="336"/>
      <c r="WHV518" s="336"/>
      <c r="WHW518" s="336"/>
      <c r="WHX518" s="336"/>
      <c r="WHY518" s="336"/>
      <c r="WHZ518" s="336"/>
      <c r="WIA518" s="336"/>
      <c r="WIB518" s="336"/>
      <c r="WIC518" s="336"/>
      <c r="WID518" s="336"/>
      <c r="WIE518" s="336"/>
      <c r="WIF518" s="336"/>
      <c r="WIG518" s="336"/>
      <c r="WIH518" s="336"/>
      <c r="WII518" s="336"/>
      <c r="WIJ518" s="336"/>
      <c r="WIK518" s="336"/>
      <c r="WIL518" s="336"/>
      <c r="WIM518" s="336"/>
      <c r="WIN518" s="336"/>
      <c r="WIO518" s="336"/>
      <c r="WIP518" s="336"/>
      <c r="WIQ518" s="336"/>
      <c r="WIR518" s="336"/>
      <c r="WIS518" s="336"/>
      <c r="WIT518" s="336"/>
      <c r="WIU518" s="336"/>
      <c r="WIV518" s="336"/>
      <c r="WIW518" s="336"/>
      <c r="WIX518" s="336"/>
      <c r="WIY518" s="336"/>
      <c r="WIZ518" s="336"/>
      <c r="WJA518" s="336"/>
      <c r="WJB518" s="336"/>
      <c r="WJC518" s="336"/>
      <c r="WJD518" s="336"/>
      <c r="WJE518" s="336"/>
      <c r="WJF518" s="336"/>
      <c r="WJG518" s="336"/>
      <c r="WJH518" s="336"/>
      <c r="WJI518" s="336"/>
      <c r="WJJ518" s="336"/>
      <c r="WJK518" s="336"/>
      <c r="WJL518" s="336"/>
      <c r="WJM518" s="336"/>
      <c r="WJN518" s="336"/>
      <c r="WJO518" s="336"/>
      <c r="WJP518" s="336"/>
      <c r="WJQ518" s="336"/>
      <c r="WJR518" s="336"/>
      <c r="WJS518" s="336"/>
      <c r="WJT518" s="336"/>
      <c r="WJU518" s="336"/>
      <c r="WJV518" s="336"/>
      <c r="WJW518" s="336"/>
      <c r="WJX518" s="336"/>
      <c r="WJY518" s="336"/>
      <c r="WJZ518" s="336"/>
      <c r="WKA518" s="336"/>
      <c r="WKB518" s="336"/>
      <c r="WKC518" s="336"/>
      <c r="WKD518" s="336"/>
      <c r="WKE518" s="336"/>
      <c r="WKF518" s="336"/>
      <c r="WKG518" s="336"/>
      <c r="WKH518" s="336"/>
      <c r="WKI518" s="336"/>
      <c r="WKJ518" s="336"/>
      <c r="WKK518" s="336"/>
      <c r="WKL518" s="336"/>
      <c r="WKM518" s="336"/>
      <c r="WKN518" s="336"/>
      <c r="WKO518" s="336"/>
      <c r="WKP518" s="336"/>
      <c r="WKQ518" s="336"/>
      <c r="WKR518" s="336"/>
      <c r="WKS518" s="336"/>
      <c r="WKT518" s="336"/>
      <c r="WKU518" s="336"/>
      <c r="WKV518" s="336"/>
      <c r="WKW518" s="336"/>
      <c r="WKX518" s="336"/>
      <c r="WKY518" s="336"/>
      <c r="WKZ518" s="336"/>
      <c r="WLA518" s="336"/>
      <c r="WLB518" s="336"/>
      <c r="WLC518" s="336"/>
      <c r="WLD518" s="336"/>
      <c r="WLE518" s="336"/>
      <c r="WLF518" s="336"/>
      <c r="WLG518" s="336"/>
      <c r="WLH518" s="336"/>
      <c r="WLI518" s="336"/>
      <c r="WLJ518" s="336"/>
      <c r="WLK518" s="336"/>
      <c r="WLL518" s="336"/>
      <c r="WLM518" s="336"/>
      <c r="WLN518" s="336"/>
      <c r="WLO518" s="336"/>
      <c r="WLP518" s="336"/>
      <c r="WLQ518" s="336"/>
      <c r="WLR518" s="336"/>
      <c r="WLS518" s="336"/>
      <c r="WLT518" s="336"/>
      <c r="WLU518" s="336"/>
      <c r="WLV518" s="336"/>
      <c r="WLW518" s="336"/>
      <c r="WLX518" s="336"/>
      <c r="WLY518" s="336"/>
      <c r="WLZ518" s="336"/>
      <c r="WMA518" s="336"/>
      <c r="WMB518" s="336"/>
      <c r="WMC518" s="336"/>
      <c r="WMD518" s="336"/>
      <c r="WME518" s="336"/>
      <c r="WMF518" s="336"/>
      <c r="WMG518" s="336"/>
      <c r="WMH518" s="336"/>
      <c r="WMI518" s="336"/>
      <c r="WMJ518" s="336"/>
      <c r="WMK518" s="336"/>
      <c r="WML518" s="336"/>
      <c r="WMM518" s="336"/>
      <c r="WMN518" s="336"/>
      <c r="WMO518" s="336"/>
      <c r="WMP518" s="336"/>
      <c r="WMQ518" s="336"/>
      <c r="WMR518" s="336"/>
      <c r="WMS518" s="336"/>
      <c r="WMT518" s="336"/>
      <c r="WMU518" s="336"/>
      <c r="WMV518" s="336"/>
      <c r="WMW518" s="336"/>
      <c r="WMX518" s="336"/>
      <c r="WMY518" s="336"/>
      <c r="WMZ518" s="336"/>
      <c r="WNA518" s="336"/>
      <c r="WNB518" s="336"/>
      <c r="WNC518" s="336"/>
      <c r="WND518" s="336"/>
      <c r="WNE518" s="336"/>
      <c r="WNF518" s="336"/>
      <c r="WNG518" s="336"/>
      <c r="WNH518" s="336"/>
      <c r="WNI518" s="336"/>
      <c r="WNJ518" s="336"/>
      <c r="WNK518" s="336"/>
      <c r="WNL518" s="336"/>
      <c r="WNM518" s="336"/>
      <c r="WNN518" s="336"/>
      <c r="WNO518" s="336"/>
      <c r="WNP518" s="336"/>
      <c r="WNQ518" s="336"/>
      <c r="WNR518" s="336"/>
      <c r="WNS518" s="336"/>
      <c r="WNT518" s="336"/>
      <c r="WNU518" s="336"/>
      <c r="WNV518" s="336"/>
      <c r="WNW518" s="336"/>
      <c r="WNX518" s="336"/>
      <c r="WNY518" s="336"/>
      <c r="WNZ518" s="336"/>
      <c r="WOA518" s="336"/>
      <c r="WOB518" s="336"/>
      <c r="WOC518" s="336"/>
      <c r="WOD518" s="336"/>
      <c r="WOE518" s="336"/>
      <c r="WOF518" s="336"/>
      <c r="WOG518" s="336"/>
      <c r="WOH518" s="336"/>
      <c r="WOI518" s="336"/>
      <c r="WOJ518" s="336"/>
      <c r="WOK518" s="336"/>
      <c r="WOL518" s="336"/>
      <c r="WOM518" s="336"/>
      <c r="WON518" s="336"/>
      <c r="WOO518" s="336"/>
      <c r="WOP518" s="336"/>
      <c r="WOQ518" s="336"/>
      <c r="WOR518" s="336"/>
      <c r="WOS518" s="336"/>
      <c r="WOT518" s="336"/>
      <c r="WOU518" s="336"/>
      <c r="WOV518" s="336"/>
      <c r="WOW518" s="336"/>
      <c r="WOX518" s="336"/>
      <c r="WOY518" s="336"/>
      <c r="WOZ518" s="336"/>
      <c r="WPA518" s="336"/>
      <c r="WPB518" s="336"/>
      <c r="WPC518" s="336"/>
      <c r="WPD518" s="336"/>
      <c r="WPE518" s="336"/>
      <c r="WPF518" s="336"/>
      <c r="WPG518" s="336"/>
      <c r="WPH518" s="336"/>
      <c r="WPI518" s="336"/>
      <c r="WPJ518" s="336"/>
      <c r="WPK518" s="336"/>
      <c r="WPL518" s="336"/>
      <c r="WPM518" s="336"/>
      <c r="WPN518" s="336"/>
      <c r="WPO518" s="336"/>
      <c r="WPP518" s="336"/>
      <c r="WPQ518" s="336"/>
      <c r="WPR518" s="336"/>
      <c r="WPS518" s="336"/>
      <c r="WPT518" s="336"/>
      <c r="WPU518" s="336"/>
      <c r="WPV518" s="336"/>
      <c r="WPW518" s="336"/>
      <c r="WPX518" s="336"/>
      <c r="WPY518" s="336"/>
      <c r="WPZ518" s="336"/>
      <c r="WQA518" s="336"/>
      <c r="WQB518" s="336"/>
      <c r="WQC518" s="336"/>
      <c r="WQD518" s="336"/>
      <c r="WQE518" s="336"/>
      <c r="WQF518" s="336"/>
      <c r="WQG518" s="336"/>
      <c r="WQH518" s="336"/>
      <c r="WQI518" s="336"/>
      <c r="WQJ518" s="336"/>
      <c r="WQK518" s="336"/>
      <c r="WQL518" s="336"/>
      <c r="WQM518" s="336"/>
      <c r="WQN518" s="336"/>
      <c r="WQO518" s="336"/>
      <c r="WQP518" s="336"/>
      <c r="WQQ518" s="336"/>
      <c r="WQR518" s="336"/>
      <c r="WQS518" s="336"/>
      <c r="WQT518" s="336"/>
      <c r="WQU518" s="336"/>
      <c r="WQV518" s="336"/>
      <c r="WQW518" s="336"/>
      <c r="WQX518" s="336"/>
      <c r="WQY518" s="336"/>
      <c r="WQZ518" s="336"/>
      <c r="WRA518" s="336"/>
      <c r="WRB518" s="336"/>
      <c r="WRC518" s="336"/>
      <c r="WRD518" s="336"/>
      <c r="WRE518" s="336"/>
      <c r="WRF518" s="336"/>
      <c r="WRG518" s="336"/>
      <c r="WRH518" s="336"/>
      <c r="WRI518" s="336"/>
      <c r="WRJ518" s="336"/>
      <c r="WRK518" s="336"/>
      <c r="WRL518" s="336"/>
      <c r="WRM518" s="336"/>
      <c r="WRN518" s="336"/>
      <c r="WRO518" s="336"/>
      <c r="WRP518" s="336"/>
      <c r="WRQ518" s="336"/>
      <c r="WRR518" s="336"/>
      <c r="WRS518" s="336"/>
      <c r="WRT518" s="336"/>
      <c r="WRU518" s="336"/>
      <c r="WRV518" s="336"/>
      <c r="WRW518" s="336"/>
      <c r="WRX518" s="336"/>
      <c r="WRY518" s="336"/>
      <c r="WRZ518" s="336"/>
      <c r="WSA518" s="336"/>
      <c r="WSB518" s="336"/>
      <c r="WSC518" s="336"/>
      <c r="WSD518" s="336"/>
      <c r="WSE518" s="336"/>
      <c r="WSF518" s="336"/>
      <c r="WSG518" s="336"/>
      <c r="WSH518" s="336"/>
      <c r="WSI518" s="336"/>
      <c r="WSJ518" s="336"/>
      <c r="WSK518" s="336"/>
      <c r="WSL518" s="336"/>
      <c r="WSM518" s="336"/>
      <c r="WSN518" s="336"/>
      <c r="WSO518" s="336"/>
      <c r="WSP518" s="336"/>
      <c r="WSQ518" s="336"/>
      <c r="WSR518" s="336"/>
      <c r="WSS518" s="336"/>
      <c r="WST518" s="336"/>
      <c r="WSU518" s="336"/>
      <c r="WSV518" s="336"/>
      <c r="WSW518" s="336"/>
      <c r="WSX518" s="336"/>
      <c r="WSY518" s="336"/>
      <c r="WSZ518" s="336"/>
      <c r="WTA518" s="336"/>
      <c r="WTB518" s="336"/>
      <c r="WTC518" s="336"/>
      <c r="WTD518" s="336"/>
      <c r="WTE518" s="336"/>
      <c r="WTF518" s="336"/>
      <c r="WTG518" s="336"/>
      <c r="WTH518" s="336"/>
      <c r="WTI518" s="336"/>
      <c r="WTJ518" s="336"/>
      <c r="WTK518" s="336"/>
      <c r="WTL518" s="336"/>
      <c r="WTM518" s="336"/>
      <c r="WTN518" s="336"/>
      <c r="WTO518" s="336"/>
      <c r="WTP518" s="336"/>
      <c r="WTQ518" s="336"/>
      <c r="WTR518" s="336"/>
      <c r="WTS518" s="336"/>
      <c r="WTT518" s="336"/>
      <c r="WTU518" s="336"/>
      <c r="WTV518" s="336"/>
      <c r="WTW518" s="336"/>
      <c r="WTX518" s="336"/>
      <c r="WTY518" s="336"/>
      <c r="WTZ518" s="336"/>
      <c r="WUA518" s="336"/>
      <c r="WUB518" s="336"/>
      <c r="WUC518" s="336"/>
      <c r="WUD518" s="336"/>
      <c r="WUE518" s="336"/>
      <c r="WUF518" s="336"/>
      <c r="WUG518" s="336"/>
      <c r="WUH518" s="336"/>
      <c r="WUI518" s="336"/>
      <c r="WUJ518" s="336"/>
      <c r="WUK518" s="336"/>
      <c r="WUL518" s="336"/>
      <c r="WUM518" s="336"/>
      <c r="WUN518" s="336"/>
      <c r="WUO518" s="336"/>
      <c r="WUP518" s="336"/>
      <c r="WUQ518" s="336"/>
      <c r="WUR518" s="336"/>
      <c r="WUS518" s="336"/>
      <c r="WUT518" s="336"/>
      <c r="WUU518" s="336"/>
      <c r="WUV518" s="336"/>
      <c r="WUW518" s="336"/>
      <c r="WUX518" s="336"/>
      <c r="WUY518" s="336"/>
      <c r="WUZ518" s="336"/>
      <c r="WVA518" s="336"/>
      <c r="WVB518" s="336"/>
      <c r="WVC518" s="336"/>
      <c r="WVD518" s="336"/>
      <c r="WVE518" s="336"/>
      <c r="WVF518" s="336"/>
      <c r="WVG518" s="336"/>
      <c r="WVH518" s="336"/>
      <c r="WVI518" s="336"/>
      <c r="WVJ518" s="336"/>
      <c r="WVK518" s="336"/>
      <c r="WVL518" s="336"/>
      <c r="WVM518" s="336"/>
      <c r="WVN518" s="336"/>
      <c r="WVO518" s="336"/>
      <c r="WVP518" s="336"/>
      <c r="WVQ518" s="336"/>
      <c r="WVR518" s="336"/>
      <c r="WVS518" s="336"/>
      <c r="WVT518" s="336"/>
      <c r="WVU518" s="336"/>
      <c r="WVV518" s="336"/>
      <c r="WVW518" s="336"/>
      <c r="WVX518" s="336"/>
      <c r="WVY518" s="336"/>
      <c r="WVZ518" s="336"/>
      <c r="WWA518" s="336"/>
      <c r="WWB518" s="336"/>
      <c r="WWC518" s="336"/>
      <c r="WWD518" s="336"/>
      <c r="WWE518" s="336"/>
      <c r="WWF518" s="336"/>
      <c r="WWG518" s="336"/>
      <c r="WWH518" s="336"/>
      <c r="WWI518" s="336"/>
      <c r="WWJ518" s="336"/>
      <c r="WWK518" s="336"/>
      <c r="WWL518" s="336"/>
      <c r="WWM518" s="336"/>
      <c r="WWN518" s="336"/>
      <c r="WWO518" s="336"/>
      <c r="WWP518" s="336"/>
      <c r="WWQ518" s="336"/>
      <c r="WWR518" s="336"/>
      <c r="WWS518" s="336"/>
      <c r="WWT518" s="336"/>
      <c r="WWU518" s="336"/>
      <c r="WWV518" s="336"/>
      <c r="WWW518" s="336"/>
      <c r="WWX518" s="336"/>
      <c r="WWY518" s="336"/>
      <c r="WWZ518" s="336"/>
      <c r="WXA518" s="336"/>
      <c r="WXB518" s="336"/>
      <c r="WXC518" s="336"/>
      <c r="WXD518" s="336"/>
      <c r="WXE518" s="336"/>
      <c r="WXF518" s="336"/>
      <c r="WXG518" s="336"/>
      <c r="WXH518" s="336"/>
      <c r="WXI518" s="336"/>
      <c r="WXJ518" s="336"/>
      <c r="WXK518" s="336"/>
      <c r="WXL518" s="336"/>
      <c r="WXM518" s="336"/>
      <c r="WXN518" s="336"/>
      <c r="WXO518" s="336"/>
      <c r="WXP518" s="336"/>
      <c r="WXQ518" s="336"/>
      <c r="WXR518" s="336"/>
      <c r="WXS518" s="336"/>
      <c r="WXT518" s="336"/>
      <c r="WXU518" s="336"/>
      <c r="WXV518" s="336"/>
      <c r="WXW518" s="336"/>
      <c r="WXX518" s="336"/>
      <c r="WXY518" s="336"/>
      <c r="WXZ518" s="336"/>
      <c r="WYA518" s="336"/>
      <c r="WYB518" s="336"/>
      <c r="WYC518" s="336"/>
      <c r="WYD518" s="336"/>
      <c r="WYE518" s="336"/>
      <c r="WYF518" s="336"/>
      <c r="WYG518" s="336"/>
      <c r="WYH518" s="336"/>
      <c r="WYI518" s="336"/>
      <c r="WYJ518" s="336"/>
      <c r="WYK518" s="336"/>
      <c r="WYL518" s="336"/>
      <c r="WYM518" s="336"/>
      <c r="WYN518" s="336"/>
      <c r="WYO518" s="336"/>
      <c r="WYP518" s="336"/>
      <c r="WYQ518" s="336"/>
      <c r="WYR518" s="336"/>
      <c r="WYS518" s="336"/>
      <c r="WYT518" s="336"/>
      <c r="WYU518" s="336"/>
      <c r="WYV518" s="336"/>
      <c r="WYW518" s="336"/>
      <c r="WYX518" s="336"/>
      <c r="WYY518" s="336"/>
      <c r="WYZ518" s="336"/>
      <c r="WZA518" s="336"/>
      <c r="WZB518" s="336"/>
      <c r="WZC518" s="336"/>
      <c r="WZD518" s="336"/>
      <c r="WZE518" s="336"/>
      <c r="WZF518" s="336"/>
      <c r="WZG518" s="336"/>
      <c r="WZH518" s="336"/>
      <c r="WZI518" s="336"/>
      <c r="WZJ518" s="336"/>
      <c r="WZK518" s="336"/>
      <c r="WZL518" s="336"/>
      <c r="WZM518" s="336"/>
      <c r="WZN518" s="336"/>
      <c r="WZO518" s="336"/>
      <c r="WZP518" s="336"/>
      <c r="WZQ518" s="336"/>
      <c r="WZR518" s="336"/>
      <c r="WZS518" s="336"/>
      <c r="WZT518" s="336"/>
      <c r="WZU518" s="336"/>
      <c r="WZV518" s="336"/>
      <c r="WZW518" s="336"/>
      <c r="WZX518" s="336"/>
      <c r="WZY518" s="336"/>
      <c r="WZZ518" s="336"/>
      <c r="XAA518" s="336"/>
      <c r="XAB518" s="336"/>
      <c r="XAC518" s="336"/>
      <c r="XAD518" s="336"/>
      <c r="XAE518" s="336"/>
      <c r="XAF518" s="336"/>
      <c r="XAG518" s="336"/>
      <c r="XAH518" s="336"/>
      <c r="XAI518" s="336"/>
      <c r="XAJ518" s="336"/>
      <c r="XAK518" s="336"/>
      <c r="XAL518" s="336"/>
      <c r="XAM518" s="336"/>
      <c r="XAN518" s="336"/>
      <c r="XAO518" s="336"/>
      <c r="XAP518" s="336"/>
      <c r="XAQ518" s="336"/>
      <c r="XAR518" s="336"/>
      <c r="XAS518" s="336"/>
      <c r="XAT518" s="336"/>
      <c r="XAU518" s="336"/>
      <c r="XAV518" s="336"/>
      <c r="XAW518" s="336"/>
      <c r="XAX518" s="336"/>
      <c r="XAY518" s="336"/>
      <c r="XAZ518" s="336"/>
      <c r="XBA518" s="336"/>
      <c r="XBB518" s="336"/>
      <c r="XBC518" s="336"/>
      <c r="XBD518" s="336"/>
      <c r="XBE518" s="336"/>
      <c r="XBF518" s="336"/>
      <c r="XBG518" s="336"/>
      <c r="XBH518" s="336"/>
      <c r="XBI518" s="336"/>
      <c r="XBJ518" s="336"/>
      <c r="XBK518" s="336"/>
      <c r="XBL518" s="336"/>
      <c r="XBM518" s="336"/>
      <c r="XBN518" s="336"/>
      <c r="XBO518" s="336"/>
      <c r="XBP518" s="336"/>
      <c r="XBQ518" s="336"/>
      <c r="XBR518" s="336"/>
      <c r="XBS518" s="336"/>
      <c r="XBT518" s="336"/>
      <c r="XBU518" s="336"/>
      <c r="XBV518" s="336"/>
      <c r="XBW518" s="336"/>
      <c r="XBX518" s="336"/>
      <c r="XBY518" s="336"/>
      <c r="XBZ518" s="336"/>
      <c r="XCA518" s="336"/>
      <c r="XCB518" s="336"/>
      <c r="XCC518" s="336"/>
      <c r="XCD518" s="336"/>
      <c r="XCE518" s="336"/>
      <c r="XCF518" s="336"/>
      <c r="XCG518" s="336"/>
      <c r="XCH518" s="336"/>
      <c r="XCI518" s="336"/>
      <c r="XCJ518" s="336"/>
      <c r="XCK518" s="336"/>
      <c r="XCL518" s="336"/>
      <c r="XCM518" s="336"/>
      <c r="XCN518" s="336"/>
      <c r="XCO518" s="336"/>
      <c r="XCP518" s="336"/>
      <c r="XCQ518" s="336"/>
      <c r="XCR518" s="336"/>
      <c r="XCS518" s="336"/>
      <c r="XCT518" s="336"/>
      <c r="XCU518" s="336"/>
      <c r="XCV518" s="336"/>
      <c r="XCW518" s="336"/>
      <c r="XCX518" s="336"/>
      <c r="XCY518" s="336"/>
      <c r="XCZ518" s="336"/>
      <c r="XDA518" s="336"/>
      <c r="XDB518" s="336"/>
      <c r="XDC518" s="336"/>
      <c r="XDD518" s="336"/>
      <c r="XDE518" s="336"/>
      <c r="XDF518" s="336"/>
      <c r="XDG518" s="336"/>
      <c r="XDH518" s="336"/>
      <c r="XDI518" s="336"/>
      <c r="XDJ518" s="336"/>
      <c r="XDK518" s="336"/>
      <c r="XDL518" s="336"/>
      <c r="XDM518" s="336"/>
      <c r="XDN518" s="336"/>
    </row>
    <row r="519" spans="1:16342" x14ac:dyDescent="0.2">
      <c r="A519" s="30">
        <v>614</v>
      </c>
      <c r="B519" s="332">
        <v>515</v>
      </c>
      <c r="C519" s="332" t="s">
        <v>76</v>
      </c>
      <c r="D519" s="339" t="s">
        <v>4090</v>
      </c>
      <c r="E519" s="340" t="s">
        <v>4186</v>
      </c>
      <c r="F519" s="398" t="s">
        <v>231</v>
      </c>
      <c r="G519" s="341" t="s">
        <v>4217</v>
      </c>
      <c r="H519" s="347" t="s">
        <v>3814</v>
      </c>
    </row>
    <row r="520" spans="1:16342" x14ac:dyDescent="0.2">
      <c r="A520" s="30">
        <v>615</v>
      </c>
      <c r="B520" s="332">
        <v>516</v>
      </c>
      <c r="C520" s="332" t="s">
        <v>76</v>
      </c>
      <c r="D520" s="330" t="s">
        <v>3946</v>
      </c>
      <c r="E520" s="340" t="s">
        <v>4186</v>
      </c>
      <c r="F520" s="398" t="s">
        <v>2083</v>
      </c>
      <c r="G520" s="341" t="s">
        <v>4218</v>
      </c>
      <c r="H520" s="347" t="s">
        <v>3811</v>
      </c>
    </row>
    <row r="521" spans="1:16342" x14ac:dyDescent="0.2">
      <c r="A521" s="30">
        <v>616</v>
      </c>
      <c r="B521" s="332">
        <v>517</v>
      </c>
      <c r="C521" s="331" t="s">
        <v>76</v>
      </c>
      <c r="D521" s="246" t="s">
        <v>4003</v>
      </c>
      <c r="E521" s="333" t="s">
        <v>4186</v>
      </c>
      <c r="F521" s="399" t="s">
        <v>2083</v>
      </c>
      <c r="G521" s="341" t="s">
        <v>4417</v>
      </c>
      <c r="H521" s="347" t="s">
        <v>3811</v>
      </c>
    </row>
    <row r="522" spans="1:16342" x14ac:dyDescent="0.2">
      <c r="A522" s="30">
        <v>617</v>
      </c>
      <c r="B522" s="332">
        <v>518</v>
      </c>
      <c r="C522" s="331" t="s">
        <v>76</v>
      </c>
      <c r="D522" s="246" t="s">
        <v>4003</v>
      </c>
      <c r="E522" s="333" t="s">
        <v>4186</v>
      </c>
      <c r="F522" s="399" t="s">
        <v>2083</v>
      </c>
      <c r="G522" s="341" t="s">
        <v>4418</v>
      </c>
      <c r="H522" s="347" t="s">
        <v>3811</v>
      </c>
    </row>
    <row r="523" spans="1:16342" x14ac:dyDescent="0.2">
      <c r="A523" s="30">
        <v>618</v>
      </c>
      <c r="B523" s="332">
        <v>519</v>
      </c>
      <c r="C523" s="331" t="s">
        <v>76</v>
      </c>
      <c r="D523" s="246" t="s">
        <v>4003</v>
      </c>
      <c r="E523" s="333" t="s">
        <v>4186</v>
      </c>
      <c r="F523" s="399" t="s">
        <v>341</v>
      </c>
      <c r="G523" s="341" t="s">
        <v>4415</v>
      </c>
      <c r="H523" s="347" t="s">
        <v>3814</v>
      </c>
    </row>
    <row r="524" spans="1:16342" x14ac:dyDescent="0.2">
      <c r="A524" s="30">
        <v>619</v>
      </c>
      <c r="B524" s="332">
        <v>520</v>
      </c>
      <c r="C524" s="331" t="s">
        <v>76</v>
      </c>
      <c r="D524" s="246" t="s">
        <v>4003</v>
      </c>
      <c r="E524" s="333" t="s">
        <v>4186</v>
      </c>
      <c r="F524" s="403" t="s">
        <v>64</v>
      </c>
      <c r="G524" s="341" t="s">
        <v>4416</v>
      </c>
      <c r="H524" s="347" t="s">
        <v>3813</v>
      </c>
    </row>
    <row r="525" spans="1:16342" x14ac:dyDescent="0.2">
      <c r="A525" s="30">
        <v>620</v>
      </c>
      <c r="B525" s="332">
        <v>521</v>
      </c>
      <c r="C525" s="331" t="s">
        <v>76</v>
      </c>
      <c r="D525" s="330" t="s">
        <v>4084</v>
      </c>
      <c r="E525" s="333" t="s">
        <v>4186</v>
      </c>
      <c r="F525" s="399" t="s">
        <v>2083</v>
      </c>
      <c r="G525" s="341" t="s">
        <v>4231</v>
      </c>
      <c r="H525" s="347" t="s">
        <v>3811</v>
      </c>
    </row>
    <row r="526" spans="1:16342" x14ac:dyDescent="0.2">
      <c r="A526" s="30">
        <v>621</v>
      </c>
      <c r="B526" s="332">
        <v>522</v>
      </c>
      <c r="C526" s="331" t="s">
        <v>76</v>
      </c>
      <c r="D526" s="330" t="s">
        <v>4084</v>
      </c>
      <c r="E526" s="333" t="s">
        <v>4186</v>
      </c>
      <c r="F526" s="399" t="s">
        <v>2083</v>
      </c>
      <c r="G526" s="341" t="s">
        <v>4232</v>
      </c>
      <c r="H526" s="347" t="s">
        <v>3811</v>
      </c>
    </row>
    <row r="527" spans="1:16342" x14ac:dyDescent="0.2">
      <c r="A527" s="30">
        <v>622</v>
      </c>
      <c r="B527" s="332">
        <v>523</v>
      </c>
      <c r="C527" s="331" t="s">
        <v>76</v>
      </c>
      <c r="D527" s="330" t="s">
        <v>4084</v>
      </c>
      <c r="E527" s="333" t="s">
        <v>4186</v>
      </c>
      <c r="F527" s="399" t="s">
        <v>2083</v>
      </c>
      <c r="G527" s="341" t="s">
        <v>4233</v>
      </c>
      <c r="H527" s="347" t="s">
        <v>3811</v>
      </c>
    </row>
    <row r="528" spans="1:16342" x14ac:dyDescent="0.2">
      <c r="A528" s="30">
        <v>623</v>
      </c>
      <c r="B528" s="332">
        <v>524</v>
      </c>
      <c r="C528" s="331" t="s">
        <v>76</v>
      </c>
      <c r="D528" s="330" t="s">
        <v>4084</v>
      </c>
      <c r="E528" s="333" t="s">
        <v>4186</v>
      </c>
      <c r="F528" s="399" t="s">
        <v>341</v>
      </c>
      <c r="G528" s="341" t="s">
        <v>4234</v>
      </c>
      <c r="H528" s="347" t="s">
        <v>3814</v>
      </c>
    </row>
    <row r="529" spans="1:8" x14ac:dyDescent="0.2">
      <c r="A529" s="30">
        <v>624</v>
      </c>
      <c r="B529" s="332">
        <v>525</v>
      </c>
      <c r="C529" s="331" t="s">
        <v>76</v>
      </c>
      <c r="D529" s="330" t="s">
        <v>4084</v>
      </c>
      <c r="E529" s="333" t="s">
        <v>4186</v>
      </c>
      <c r="F529" s="399" t="s">
        <v>231</v>
      </c>
      <c r="G529" s="330" t="s">
        <v>4235</v>
      </c>
      <c r="H529" s="347" t="s">
        <v>3814</v>
      </c>
    </row>
    <row r="530" spans="1:8" x14ac:dyDescent="0.2">
      <c r="A530" s="30">
        <v>625</v>
      </c>
      <c r="B530" s="332">
        <v>526</v>
      </c>
      <c r="C530" s="331" t="s">
        <v>76</v>
      </c>
      <c r="D530" s="330" t="s">
        <v>4084</v>
      </c>
      <c r="E530" s="333" t="s">
        <v>4186</v>
      </c>
      <c r="F530" s="399" t="s">
        <v>2083</v>
      </c>
      <c r="G530" s="330" t="s">
        <v>4236</v>
      </c>
      <c r="H530" s="347" t="s">
        <v>3811</v>
      </c>
    </row>
    <row r="531" spans="1:8" x14ac:dyDescent="0.2">
      <c r="A531" s="30">
        <v>626</v>
      </c>
      <c r="B531" s="332">
        <v>527</v>
      </c>
      <c r="C531" s="331" t="s">
        <v>76</v>
      </c>
      <c r="D531" s="330" t="s">
        <v>4084</v>
      </c>
      <c r="E531" s="333" t="s">
        <v>4186</v>
      </c>
      <c r="F531" s="399" t="s">
        <v>393</v>
      </c>
      <c r="G531" s="330" t="s">
        <v>4237</v>
      </c>
      <c r="H531" s="347" t="s">
        <v>3812</v>
      </c>
    </row>
    <row r="532" spans="1:8" x14ac:dyDescent="0.2">
      <c r="A532" s="30">
        <v>627</v>
      </c>
      <c r="B532" s="332">
        <v>528</v>
      </c>
      <c r="C532" s="331" t="s">
        <v>76</v>
      </c>
      <c r="D532" s="330" t="s">
        <v>4084</v>
      </c>
      <c r="E532" s="333" t="s">
        <v>4186</v>
      </c>
      <c r="F532" s="399" t="s">
        <v>393</v>
      </c>
      <c r="G532" s="330" t="s">
        <v>4238</v>
      </c>
      <c r="H532" s="347" t="s">
        <v>3812</v>
      </c>
    </row>
    <row r="533" spans="1:8" x14ac:dyDescent="0.2">
      <c r="A533" s="30">
        <v>628</v>
      </c>
      <c r="B533" s="332">
        <v>529</v>
      </c>
      <c r="C533" s="331" t="s">
        <v>76</v>
      </c>
      <c r="D533" s="330" t="s">
        <v>4084</v>
      </c>
      <c r="E533" s="340" t="s">
        <v>4471</v>
      </c>
      <c r="F533" s="398" t="s">
        <v>4964</v>
      </c>
      <c r="G533" s="330" t="s">
        <v>4239</v>
      </c>
      <c r="H533" s="347" t="s">
        <v>3816</v>
      </c>
    </row>
    <row r="534" spans="1:8" x14ac:dyDescent="0.2">
      <c r="A534" s="30">
        <v>629</v>
      </c>
      <c r="B534" s="332">
        <v>530</v>
      </c>
      <c r="C534" s="331" t="s">
        <v>76</v>
      </c>
      <c r="D534" s="330" t="s">
        <v>4084</v>
      </c>
      <c r="E534" s="333" t="s">
        <v>4186</v>
      </c>
      <c r="F534" s="399" t="s">
        <v>2083</v>
      </c>
      <c r="G534" s="330" t="s">
        <v>4240</v>
      </c>
      <c r="H534" s="347" t="s">
        <v>3811</v>
      </c>
    </row>
    <row r="535" spans="1:8" x14ac:dyDescent="0.2">
      <c r="A535" s="30">
        <v>630</v>
      </c>
      <c r="B535" s="332">
        <v>531</v>
      </c>
      <c r="C535" s="331" t="s">
        <v>76</v>
      </c>
      <c r="D535" s="330" t="s">
        <v>4084</v>
      </c>
      <c r="E535" s="333" t="s">
        <v>4186</v>
      </c>
      <c r="F535" s="399" t="s">
        <v>161</v>
      </c>
      <c r="G535" s="330" t="s">
        <v>4241</v>
      </c>
      <c r="H535" s="347" t="s">
        <v>3813</v>
      </c>
    </row>
    <row r="536" spans="1:8" x14ac:dyDescent="0.2">
      <c r="A536" s="30">
        <v>631</v>
      </c>
      <c r="B536" s="332">
        <v>532</v>
      </c>
      <c r="C536" s="331" t="s">
        <v>76</v>
      </c>
      <c r="D536" s="330" t="s">
        <v>4084</v>
      </c>
      <c r="E536" s="333" t="s">
        <v>4186</v>
      </c>
      <c r="F536" s="399" t="s">
        <v>161</v>
      </c>
      <c r="G536" s="330" t="s">
        <v>4242</v>
      </c>
      <c r="H536" s="347" t="s">
        <v>3813</v>
      </c>
    </row>
    <row r="537" spans="1:8" x14ac:dyDescent="0.2">
      <c r="A537" s="30">
        <v>632</v>
      </c>
      <c r="B537" s="332">
        <v>533</v>
      </c>
      <c r="C537" s="331" t="s">
        <v>76</v>
      </c>
      <c r="D537" s="330" t="s">
        <v>4084</v>
      </c>
      <c r="E537" s="333" t="s">
        <v>4186</v>
      </c>
      <c r="F537" s="399" t="s">
        <v>161</v>
      </c>
      <c r="G537" s="330" t="s">
        <v>4243</v>
      </c>
      <c r="H537" s="347" t="s">
        <v>3813</v>
      </c>
    </row>
    <row r="538" spans="1:8" x14ac:dyDescent="0.2">
      <c r="A538" s="30">
        <v>633</v>
      </c>
      <c r="B538" s="332">
        <v>534</v>
      </c>
      <c r="C538" s="331" t="s">
        <v>76</v>
      </c>
      <c r="D538" s="330" t="s">
        <v>4084</v>
      </c>
      <c r="E538" s="333" t="s">
        <v>4186</v>
      </c>
      <c r="F538" s="399" t="s">
        <v>161</v>
      </c>
      <c r="G538" s="330" t="s">
        <v>4244</v>
      </c>
      <c r="H538" s="347" t="s">
        <v>3813</v>
      </c>
    </row>
    <row r="539" spans="1:8" x14ac:dyDescent="0.2">
      <c r="A539" s="30">
        <v>634</v>
      </c>
      <c r="B539" s="332">
        <v>535</v>
      </c>
      <c r="C539" s="331" t="s">
        <v>76</v>
      </c>
      <c r="D539" s="330" t="s">
        <v>4084</v>
      </c>
      <c r="E539" s="333" t="s">
        <v>4186</v>
      </c>
      <c r="F539" s="398" t="s">
        <v>544</v>
      </c>
      <c r="G539" s="330" t="s">
        <v>4245</v>
      </c>
      <c r="H539" s="347" t="s">
        <v>3813</v>
      </c>
    </row>
    <row r="540" spans="1:8" x14ac:dyDescent="0.2">
      <c r="A540" s="30">
        <v>635</v>
      </c>
      <c r="B540" s="332">
        <v>536</v>
      </c>
      <c r="C540" s="331" t="s">
        <v>76</v>
      </c>
      <c r="D540" s="330" t="s">
        <v>4084</v>
      </c>
      <c r="E540" s="333" t="s">
        <v>4186</v>
      </c>
      <c r="F540" s="398" t="s">
        <v>544</v>
      </c>
      <c r="G540" s="330" t="s">
        <v>4246</v>
      </c>
      <c r="H540" s="347" t="s">
        <v>3813</v>
      </c>
    </row>
    <row r="541" spans="1:8" x14ac:dyDescent="0.2">
      <c r="A541" s="30">
        <v>636</v>
      </c>
      <c r="B541" s="332">
        <v>537</v>
      </c>
      <c r="C541" s="331" t="s">
        <v>76</v>
      </c>
      <c r="D541" s="330" t="s">
        <v>4084</v>
      </c>
      <c r="E541" s="333" t="s">
        <v>4186</v>
      </c>
      <c r="F541" s="398" t="s">
        <v>544</v>
      </c>
      <c r="G541" s="330" t="s">
        <v>4247</v>
      </c>
      <c r="H541" s="347" t="s">
        <v>3813</v>
      </c>
    </row>
    <row r="542" spans="1:8" x14ac:dyDescent="0.2">
      <c r="A542" s="30">
        <v>637</v>
      </c>
      <c r="B542" s="332">
        <v>538</v>
      </c>
      <c r="C542" s="331" t="s">
        <v>76</v>
      </c>
      <c r="D542" s="330" t="s">
        <v>4084</v>
      </c>
      <c r="E542" s="333" t="s">
        <v>4186</v>
      </c>
      <c r="F542" s="398" t="s">
        <v>4248</v>
      </c>
      <c r="G542" s="330" t="s">
        <v>4249</v>
      </c>
      <c r="H542" s="347" t="s">
        <v>3813</v>
      </c>
    </row>
    <row r="543" spans="1:8" x14ac:dyDescent="0.2">
      <c r="A543" s="30">
        <v>638</v>
      </c>
      <c r="B543" s="332">
        <v>539</v>
      </c>
      <c r="C543" s="331" t="s">
        <v>76</v>
      </c>
      <c r="D543" s="330" t="s">
        <v>4084</v>
      </c>
      <c r="E543" s="333" t="s">
        <v>4186</v>
      </c>
      <c r="F543" s="403" t="s">
        <v>64</v>
      </c>
      <c r="G543" s="330" t="s">
        <v>4250</v>
      </c>
      <c r="H543" s="347" t="s">
        <v>3813</v>
      </c>
    </row>
    <row r="544" spans="1:8" x14ac:dyDescent="0.2">
      <c r="A544" s="30">
        <v>639</v>
      </c>
      <c r="B544" s="332">
        <v>540</v>
      </c>
      <c r="C544" s="331" t="s">
        <v>76</v>
      </c>
      <c r="D544" s="330" t="s">
        <v>4084</v>
      </c>
      <c r="E544" s="355" t="s">
        <v>4453</v>
      </c>
      <c r="F544" s="398" t="s">
        <v>395</v>
      </c>
      <c r="G544" s="330" t="s">
        <v>4251</v>
      </c>
      <c r="H544" s="347" t="s">
        <v>3815</v>
      </c>
    </row>
    <row r="545" spans="1:8" x14ac:dyDescent="0.2">
      <c r="A545" s="30">
        <v>640</v>
      </c>
      <c r="B545" s="332">
        <v>541</v>
      </c>
      <c r="C545" s="331" t="s">
        <v>76</v>
      </c>
      <c r="D545" s="330" t="s">
        <v>4084</v>
      </c>
      <c r="E545" s="355" t="s">
        <v>4453</v>
      </c>
      <c r="F545" s="398" t="s">
        <v>217</v>
      </c>
      <c r="G545" s="330" t="s">
        <v>4252</v>
      </c>
      <c r="H545" s="347" t="s">
        <v>3817</v>
      </c>
    </row>
    <row r="546" spans="1:8" x14ac:dyDescent="0.2">
      <c r="A546" s="30">
        <v>641</v>
      </c>
      <c r="B546" s="332">
        <v>542</v>
      </c>
      <c r="C546" s="331" t="s">
        <v>76</v>
      </c>
      <c r="D546" s="330" t="s">
        <v>4066</v>
      </c>
      <c r="E546" s="340" t="s">
        <v>4186</v>
      </c>
      <c r="F546" s="398" t="s">
        <v>2083</v>
      </c>
      <c r="G546" s="330" t="s">
        <v>4253</v>
      </c>
      <c r="H546" s="347" t="s">
        <v>3811</v>
      </c>
    </row>
    <row r="547" spans="1:8" x14ac:dyDescent="0.2">
      <c r="A547" s="30">
        <v>642</v>
      </c>
      <c r="B547" s="332">
        <v>543</v>
      </c>
      <c r="C547" s="331" t="s">
        <v>76</v>
      </c>
      <c r="D547" s="330" t="s">
        <v>4067</v>
      </c>
      <c r="E547" s="340" t="s">
        <v>4186</v>
      </c>
      <c r="F547" s="398" t="s">
        <v>2083</v>
      </c>
      <c r="G547" s="330" t="s">
        <v>4254</v>
      </c>
      <c r="H547" s="347" t="s">
        <v>3811</v>
      </c>
    </row>
    <row r="548" spans="1:8" x14ac:dyDescent="0.2">
      <c r="A548" s="30">
        <v>643</v>
      </c>
      <c r="B548" s="332">
        <v>544</v>
      </c>
      <c r="C548" s="331" t="s">
        <v>76</v>
      </c>
      <c r="D548" s="330" t="s">
        <v>4067</v>
      </c>
      <c r="E548" s="340" t="s">
        <v>4186</v>
      </c>
      <c r="F548" s="403" t="s">
        <v>64</v>
      </c>
      <c r="G548" s="330" t="s">
        <v>4255</v>
      </c>
      <c r="H548" s="347" t="s">
        <v>3813</v>
      </c>
    </row>
    <row r="549" spans="1:8" x14ac:dyDescent="0.2">
      <c r="A549" s="30">
        <v>644</v>
      </c>
      <c r="B549" s="332">
        <v>545</v>
      </c>
      <c r="C549" s="331" t="s">
        <v>76</v>
      </c>
      <c r="D549" s="330" t="s">
        <v>4067</v>
      </c>
      <c r="E549" s="340" t="s">
        <v>4186</v>
      </c>
      <c r="F549" s="398" t="s">
        <v>2083</v>
      </c>
      <c r="G549" s="330" t="s">
        <v>4256</v>
      </c>
      <c r="H549" s="347" t="s">
        <v>3811</v>
      </c>
    </row>
    <row r="550" spans="1:8" x14ac:dyDescent="0.2">
      <c r="A550" s="30">
        <v>645</v>
      </c>
      <c r="B550" s="332">
        <v>546</v>
      </c>
      <c r="C550" s="331" t="s">
        <v>76</v>
      </c>
      <c r="D550" s="330" t="s">
        <v>4067</v>
      </c>
      <c r="E550" s="340" t="s">
        <v>4186</v>
      </c>
      <c r="F550" s="398" t="s">
        <v>2083</v>
      </c>
      <c r="G550" s="330" t="s">
        <v>4257</v>
      </c>
      <c r="H550" s="347" t="s">
        <v>3811</v>
      </c>
    </row>
    <row r="551" spans="1:8" x14ac:dyDescent="0.2">
      <c r="A551" s="30">
        <v>646</v>
      </c>
      <c r="B551" s="332">
        <v>547</v>
      </c>
      <c r="C551" s="331" t="s">
        <v>76</v>
      </c>
      <c r="D551" s="330" t="s">
        <v>4067</v>
      </c>
      <c r="E551" s="340" t="s">
        <v>4186</v>
      </c>
      <c r="F551" s="398" t="s">
        <v>341</v>
      </c>
      <c r="G551" s="330" t="s">
        <v>4258</v>
      </c>
      <c r="H551" s="347" t="s">
        <v>3814</v>
      </c>
    </row>
    <row r="552" spans="1:8" x14ac:dyDescent="0.2">
      <c r="A552" s="30">
        <v>647</v>
      </c>
      <c r="B552" s="332">
        <v>548</v>
      </c>
      <c r="C552" s="331" t="s">
        <v>76</v>
      </c>
      <c r="D552" s="330" t="s">
        <v>4110</v>
      </c>
      <c r="E552" s="340" t="s">
        <v>4186</v>
      </c>
      <c r="F552" s="398" t="s">
        <v>341</v>
      </c>
      <c r="G552" s="330" t="s">
        <v>4259</v>
      </c>
      <c r="H552" s="347" t="s">
        <v>3814</v>
      </c>
    </row>
    <row r="553" spans="1:8" x14ac:dyDescent="0.2">
      <c r="A553" s="30">
        <v>648</v>
      </c>
      <c r="B553" s="332">
        <v>549</v>
      </c>
      <c r="C553" s="331" t="s">
        <v>76</v>
      </c>
      <c r="D553" s="330" t="s">
        <v>4110</v>
      </c>
      <c r="E553" s="340" t="s">
        <v>4186</v>
      </c>
      <c r="F553" s="398" t="s">
        <v>2083</v>
      </c>
      <c r="G553" s="352" t="s">
        <v>4260</v>
      </c>
      <c r="H553" s="347" t="s">
        <v>3811</v>
      </c>
    </row>
    <row r="554" spans="1:8" x14ac:dyDescent="0.2">
      <c r="A554" s="30">
        <v>649</v>
      </c>
      <c r="B554" s="332">
        <v>550</v>
      </c>
      <c r="C554" s="331" t="s">
        <v>76</v>
      </c>
      <c r="D554" s="330" t="s">
        <v>4110</v>
      </c>
      <c r="E554" s="340" t="s">
        <v>4186</v>
      </c>
      <c r="F554" s="398" t="s">
        <v>2083</v>
      </c>
      <c r="G554" s="352" t="s">
        <v>4261</v>
      </c>
      <c r="H554" s="347" t="s">
        <v>3811</v>
      </c>
    </row>
    <row r="555" spans="1:8" x14ac:dyDescent="0.2">
      <c r="B555" s="332">
        <v>551</v>
      </c>
      <c r="C555" s="332" t="s">
        <v>76</v>
      </c>
      <c r="D555" s="330" t="s">
        <v>4451</v>
      </c>
      <c r="E555" s="340" t="s">
        <v>4186</v>
      </c>
      <c r="F555" s="398" t="s">
        <v>2083</v>
      </c>
      <c r="G555" s="340" t="s">
        <v>4452</v>
      </c>
      <c r="H555" s="343" t="s">
        <v>3811</v>
      </c>
    </row>
    <row r="556" spans="1:8" x14ac:dyDescent="0.2">
      <c r="B556" s="332">
        <v>552</v>
      </c>
      <c r="C556" s="332" t="s">
        <v>76</v>
      </c>
      <c r="D556" s="330" t="s">
        <v>4451</v>
      </c>
      <c r="E556" s="355" t="s">
        <v>4453</v>
      </c>
      <c r="F556" s="398" t="s">
        <v>395</v>
      </c>
      <c r="G556" s="340" t="s">
        <v>4454</v>
      </c>
      <c r="H556" s="343" t="s">
        <v>3815</v>
      </c>
    </row>
    <row r="557" spans="1:8" x14ac:dyDescent="0.2">
      <c r="B557" s="332">
        <v>553</v>
      </c>
      <c r="C557" s="332" t="s">
        <v>76</v>
      </c>
      <c r="D557" s="330" t="s">
        <v>4451</v>
      </c>
      <c r="E557" s="340" t="s">
        <v>4186</v>
      </c>
      <c r="F557" s="398" t="s">
        <v>341</v>
      </c>
      <c r="G557" s="340" t="s">
        <v>4455</v>
      </c>
      <c r="H557" s="343" t="s">
        <v>3814</v>
      </c>
    </row>
    <row r="558" spans="1:8" x14ac:dyDescent="0.2">
      <c r="B558" s="332">
        <v>554</v>
      </c>
      <c r="C558" s="332" t="s">
        <v>76</v>
      </c>
      <c r="D558" s="330" t="s">
        <v>4451</v>
      </c>
      <c r="E558" s="355" t="s">
        <v>4453</v>
      </c>
      <c r="F558" s="398" t="s">
        <v>217</v>
      </c>
      <c r="G558" s="340" t="s">
        <v>4456</v>
      </c>
      <c r="H558" s="343" t="s">
        <v>3817</v>
      </c>
    </row>
    <row r="559" spans="1:8" x14ac:dyDescent="0.2">
      <c r="B559" s="332">
        <v>555</v>
      </c>
      <c r="C559" s="332" t="s">
        <v>76</v>
      </c>
      <c r="D559" s="330" t="s">
        <v>4077</v>
      </c>
      <c r="E559" s="355" t="s">
        <v>4453</v>
      </c>
      <c r="F559" s="398" t="s">
        <v>395</v>
      </c>
      <c r="G559" s="340" t="s">
        <v>4457</v>
      </c>
      <c r="H559" s="343" t="s">
        <v>3815</v>
      </c>
    </row>
    <row r="560" spans="1:8" x14ac:dyDescent="0.2">
      <c r="B560" s="332">
        <v>556</v>
      </c>
      <c r="C560" s="332" t="s">
        <v>76</v>
      </c>
      <c r="D560" s="330" t="s">
        <v>4077</v>
      </c>
      <c r="E560" s="355" t="s">
        <v>4453</v>
      </c>
      <c r="F560" s="398" t="s">
        <v>217</v>
      </c>
      <c r="G560" s="340" t="s">
        <v>4458</v>
      </c>
      <c r="H560" s="343" t="s">
        <v>3817</v>
      </c>
    </row>
    <row r="561" spans="2:8" x14ac:dyDescent="0.2">
      <c r="B561" s="332">
        <v>557</v>
      </c>
      <c r="C561" s="332" t="s">
        <v>76</v>
      </c>
      <c r="D561" s="330" t="s">
        <v>4077</v>
      </c>
      <c r="E561" s="340" t="s">
        <v>4186</v>
      </c>
      <c r="F561" s="398" t="s">
        <v>393</v>
      </c>
      <c r="G561" s="340" t="s">
        <v>4459</v>
      </c>
      <c r="H561" s="343" t="s">
        <v>3812</v>
      </c>
    </row>
    <row r="562" spans="2:8" x14ac:dyDescent="0.2">
      <c r="B562" s="332">
        <v>558</v>
      </c>
      <c r="C562" s="332" t="s">
        <v>76</v>
      </c>
      <c r="D562" s="330" t="s">
        <v>4077</v>
      </c>
      <c r="E562" s="340" t="s">
        <v>4186</v>
      </c>
      <c r="F562" s="398" t="s">
        <v>544</v>
      </c>
      <c r="G562" s="340" t="s">
        <v>4460</v>
      </c>
      <c r="H562" s="343" t="s">
        <v>3813</v>
      </c>
    </row>
    <row r="563" spans="2:8" x14ac:dyDescent="0.2">
      <c r="B563" s="332">
        <v>559</v>
      </c>
      <c r="C563" s="332" t="s">
        <v>76</v>
      </c>
      <c r="D563" s="330" t="s">
        <v>4077</v>
      </c>
      <c r="E563" s="340" t="s">
        <v>4186</v>
      </c>
      <c r="F563" s="398" t="s">
        <v>161</v>
      </c>
      <c r="G563" s="340" t="s">
        <v>4461</v>
      </c>
      <c r="H563" s="343" t="s">
        <v>3813</v>
      </c>
    </row>
    <row r="564" spans="2:8" x14ac:dyDescent="0.2">
      <c r="B564" s="332">
        <v>560</v>
      </c>
      <c r="C564" s="332" t="s">
        <v>76</v>
      </c>
      <c r="D564" s="330" t="s">
        <v>4077</v>
      </c>
      <c r="E564" s="340" t="s">
        <v>4186</v>
      </c>
      <c r="F564" s="398" t="s">
        <v>341</v>
      </c>
      <c r="G564" s="340" t="s">
        <v>4462</v>
      </c>
      <c r="H564" s="343" t="s">
        <v>3814</v>
      </c>
    </row>
    <row r="565" spans="2:8" x14ac:dyDescent="0.2">
      <c r="B565" s="332">
        <v>561</v>
      </c>
      <c r="C565" s="332" t="s">
        <v>76</v>
      </c>
      <c r="D565" s="330" t="s">
        <v>4077</v>
      </c>
      <c r="E565" s="340" t="s">
        <v>4186</v>
      </c>
      <c r="F565" s="398" t="s">
        <v>341</v>
      </c>
      <c r="G565" s="340" t="s">
        <v>4463</v>
      </c>
      <c r="H565" s="343" t="s">
        <v>3814</v>
      </c>
    </row>
    <row r="566" spans="2:8" x14ac:dyDescent="0.2">
      <c r="B566" s="332">
        <v>562</v>
      </c>
      <c r="C566" s="332" t="s">
        <v>76</v>
      </c>
      <c r="D566" s="330" t="s">
        <v>4077</v>
      </c>
      <c r="E566" s="340" t="s">
        <v>4186</v>
      </c>
      <c r="F566" s="398" t="s">
        <v>231</v>
      </c>
      <c r="G566" s="340" t="s">
        <v>4464</v>
      </c>
      <c r="H566" s="343" t="s">
        <v>3814</v>
      </c>
    </row>
    <row r="567" spans="2:8" x14ac:dyDescent="0.2">
      <c r="B567" s="332">
        <v>563</v>
      </c>
      <c r="C567" s="332" t="s">
        <v>76</v>
      </c>
      <c r="D567" s="330" t="s">
        <v>4077</v>
      </c>
      <c r="E567" s="340" t="s">
        <v>3658</v>
      </c>
      <c r="F567" s="398" t="s">
        <v>506</v>
      </c>
      <c r="G567" s="340" t="s">
        <v>4465</v>
      </c>
      <c r="H567" s="343" t="s">
        <v>3818</v>
      </c>
    </row>
    <row r="568" spans="2:8" x14ac:dyDescent="0.2">
      <c r="B568" s="332">
        <v>564</v>
      </c>
      <c r="C568" s="332" t="s">
        <v>76</v>
      </c>
      <c r="D568" s="330" t="s">
        <v>4077</v>
      </c>
      <c r="E568" s="340" t="s">
        <v>4186</v>
      </c>
      <c r="F568" s="398" t="s">
        <v>2083</v>
      </c>
      <c r="G568" s="340" t="s">
        <v>4466</v>
      </c>
      <c r="H568" s="343" t="s">
        <v>3811</v>
      </c>
    </row>
    <row r="569" spans="2:8" x14ac:dyDescent="0.2">
      <c r="B569" s="332">
        <v>565</v>
      </c>
      <c r="C569" s="332" t="s">
        <v>76</v>
      </c>
      <c r="D569" s="330" t="s">
        <v>4077</v>
      </c>
      <c r="E569" s="355" t="s">
        <v>4453</v>
      </c>
      <c r="F569" s="398" t="s">
        <v>129</v>
      </c>
      <c r="G569" s="340" t="s">
        <v>4467</v>
      </c>
      <c r="H569" s="343" t="s">
        <v>3815</v>
      </c>
    </row>
    <row r="570" spans="2:8" x14ac:dyDescent="0.2">
      <c r="B570" s="332">
        <v>566</v>
      </c>
      <c r="C570" s="332" t="s">
        <v>76</v>
      </c>
      <c r="D570" s="330" t="s">
        <v>4077</v>
      </c>
      <c r="E570" s="340" t="s">
        <v>4186</v>
      </c>
      <c r="F570" s="398" t="s">
        <v>2083</v>
      </c>
      <c r="G570" s="340" t="s">
        <v>4468</v>
      </c>
      <c r="H570" s="343" t="s">
        <v>3811</v>
      </c>
    </row>
    <row r="571" spans="2:8" x14ac:dyDescent="0.2">
      <c r="B571" s="332">
        <v>567</v>
      </c>
      <c r="C571" s="332" t="s">
        <v>76</v>
      </c>
      <c r="D571" s="330" t="s">
        <v>4077</v>
      </c>
      <c r="E571" s="340" t="s">
        <v>4186</v>
      </c>
      <c r="F571" s="398" t="s">
        <v>2083</v>
      </c>
      <c r="G571" s="340" t="s">
        <v>4469</v>
      </c>
      <c r="H571" s="343" t="s">
        <v>3811</v>
      </c>
    </row>
    <row r="572" spans="2:8" x14ac:dyDescent="0.2">
      <c r="B572" s="332">
        <v>568</v>
      </c>
      <c r="C572" s="332" t="s">
        <v>76</v>
      </c>
      <c r="D572" s="330" t="s">
        <v>4077</v>
      </c>
      <c r="E572" s="355" t="s">
        <v>4453</v>
      </c>
      <c r="F572" s="399" t="s">
        <v>4934</v>
      </c>
      <c r="G572" s="340" t="s">
        <v>4470</v>
      </c>
      <c r="H572" s="343" t="s">
        <v>3815</v>
      </c>
    </row>
    <row r="573" spans="2:8" x14ac:dyDescent="0.2">
      <c r="B573" s="332">
        <v>569</v>
      </c>
      <c r="C573" s="332" t="s">
        <v>76</v>
      </c>
      <c r="D573" s="330" t="s">
        <v>4077</v>
      </c>
      <c r="E573" s="340" t="s">
        <v>4471</v>
      </c>
      <c r="F573" s="398" t="s">
        <v>545</v>
      </c>
      <c r="G573" s="340" t="s">
        <v>4472</v>
      </c>
      <c r="H573" s="343" t="s">
        <v>3816</v>
      </c>
    </row>
    <row r="574" spans="2:8" x14ac:dyDescent="0.2">
      <c r="B574" s="332">
        <v>570</v>
      </c>
      <c r="C574" s="332" t="s">
        <v>76</v>
      </c>
      <c r="D574" s="330" t="s">
        <v>4077</v>
      </c>
      <c r="E574" s="340" t="s">
        <v>4186</v>
      </c>
      <c r="F574" s="398" t="s">
        <v>2083</v>
      </c>
      <c r="G574" s="340" t="s">
        <v>4473</v>
      </c>
      <c r="H574" s="343" t="s">
        <v>3811</v>
      </c>
    </row>
    <row r="575" spans="2:8" x14ac:dyDescent="0.2">
      <c r="B575" s="332">
        <v>571</v>
      </c>
      <c r="C575" s="332" t="s">
        <v>76</v>
      </c>
      <c r="D575" s="330" t="s">
        <v>4077</v>
      </c>
      <c r="E575" s="340" t="s">
        <v>4471</v>
      </c>
      <c r="F575" s="398" t="s">
        <v>4964</v>
      </c>
      <c r="G575" s="340" t="s">
        <v>4474</v>
      </c>
      <c r="H575" s="343" t="s">
        <v>3816</v>
      </c>
    </row>
    <row r="576" spans="2:8" x14ac:dyDescent="0.2">
      <c r="B576" s="332">
        <v>572</v>
      </c>
      <c r="C576" s="332" t="s">
        <v>76</v>
      </c>
      <c r="D576" s="330" t="s">
        <v>4077</v>
      </c>
      <c r="E576" s="340" t="s">
        <v>3962</v>
      </c>
      <c r="F576" s="398" t="s">
        <v>3926</v>
      </c>
      <c r="G576" s="340" t="s">
        <v>4475</v>
      </c>
      <c r="H576" s="343" t="s">
        <v>3819</v>
      </c>
    </row>
    <row r="577" spans="2:8" x14ac:dyDescent="0.2">
      <c r="B577" s="332">
        <v>573</v>
      </c>
      <c r="C577" s="332" t="s">
        <v>76</v>
      </c>
      <c r="D577" s="330" t="s">
        <v>4077</v>
      </c>
      <c r="E577" s="340" t="s">
        <v>3658</v>
      </c>
      <c r="F577" s="398" t="s">
        <v>506</v>
      </c>
      <c r="G577" s="340" t="s">
        <v>4476</v>
      </c>
      <c r="H577" s="343" t="s">
        <v>3818</v>
      </c>
    </row>
    <row r="578" spans="2:8" x14ac:dyDescent="0.2">
      <c r="B578" s="332">
        <v>574</v>
      </c>
      <c r="C578" s="332" t="s">
        <v>76</v>
      </c>
      <c r="D578" s="330" t="s">
        <v>4077</v>
      </c>
      <c r="E578" s="340" t="s">
        <v>3658</v>
      </c>
      <c r="F578" s="398" t="s">
        <v>506</v>
      </c>
      <c r="G578" s="340" t="s">
        <v>4477</v>
      </c>
      <c r="H578" s="343" t="s">
        <v>3818</v>
      </c>
    </row>
    <row r="579" spans="2:8" x14ac:dyDescent="0.2">
      <c r="B579" s="332">
        <v>575</v>
      </c>
      <c r="C579" s="332" t="s">
        <v>76</v>
      </c>
      <c r="D579" s="330" t="s">
        <v>4077</v>
      </c>
      <c r="E579" s="340" t="s">
        <v>3658</v>
      </c>
      <c r="F579" s="398" t="s">
        <v>506</v>
      </c>
      <c r="G579" s="340" t="s">
        <v>4478</v>
      </c>
      <c r="H579" s="343" t="s">
        <v>3818</v>
      </c>
    </row>
    <row r="580" spans="2:8" x14ac:dyDescent="0.2">
      <c r="B580" s="332">
        <v>576</v>
      </c>
      <c r="C580" s="332" t="s">
        <v>76</v>
      </c>
      <c r="D580" s="330" t="s">
        <v>4077</v>
      </c>
      <c r="E580" s="355" t="s">
        <v>4453</v>
      </c>
      <c r="F580" s="399" t="s">
        <v>4934</v>
      </c>
      <c r="G580" s="340" t="s">
        <v>4479</v>
      </c>
      <c r="H580" s="343" t="s">
        <v>3815</v>
      </c>
    </row>
    <row r="581" spans="2:8" x14ac:dyDescent="0.2">
      <c r="B581" s="332">
        <v>577</v>
      </c>
      <c r="C581" s="332" t="s">
        <v>76</v>
      </c>
      <c r="D581" s="330" t="s">
        <v>4077</v>
      </c>
      <c r="E581" s="355" t="s">
        <v>4453</v>
      </c>
      <c r="F581" s="398" t="s">
        <v>395</v>
      </c>
      <c r="G581" s="340" t="s">
        <v>4480</v>
      </c>
      <c r="H581" s="343" t="s">
        <v>3815</v>
      </c>
    </row>
    <row r="582" spans="2:8" x14ac:dyDescent="0.2">
      <c r="B582" s="332">
        <v>578</v>
      </c>
      <c r="C582" s="332" t="s">
        <v>76</v>
      </c>
      <c r="D582" s="330" t="s">
        <v>4077</v>
      </c>
      <c r="E582" s="355" t="s">
        <v>4453</v>
      </c>
      <c r="F582" s="398" t="s">
        <v>129</v>
      </c>
      <c r="G582" s="340" t="s">
        <v>4481</v>
      </c>
      <c r="H582" s="343" t="s">
        <v>3815</v>
      </c>
    </row>
    <row r="583" spans="2:8" x14ac:dyDescent="0.2">
      <c r="B583" s="332">
        <v>579</v>
      </c>
      <c r="C583" s="332" t="s">
        <v>76</v>
      </c>
      <c r="D583" s="330" t="s">
        <v>4077</v>
      </c>
      <c r="E583" s="340" t="s">
        <v>4186</v>
      </c>
      <c r="F583" s="398" t="s">
        <v>341</v>
      </c>
      <c r="G583" s="340" t="s">
        <v>4482</v>
      </c>
      <c r="H583" s="343" t="s">
        <v>3814</v>
      </c>
    </row>
    <row r="584" spans="2:8" x14ac:dyDescent="0.2">
      <c r="B584" s="332">
        <v>580</v>
      </c>
      <c r="C584" s="332" t="s">
        <v>76</v>
      </c>
      <c r="D584" s="330" t="s">
        <v>4077</v>
      </c>
      <c r="E584" s="340" t="s">
        <v>4186</v>
      </c>
      <c r="F584" s="398" t="s">
        <v>161</v>
      </c>
      <c r="G584" s="340" t="s">
        <v>4483</v>
      </c>
      <c r="H584" s="343" t="s">
        <v>3813</v>
      </c>
    </row>
    <row r="585" spans="2:8" x14ac:dyDescent="0.2">
      <c r="B585" s="332">
        <v>581</v>
      </c>
      <c r="C585" s="332" t="s">
        <v>76</v>
      </c>
      <c r="D585" s="330" t="s">
        <v>4077</v>
      </c>
      <c r="E585" s="340" t="s">
        <v>4186</v>
      </c>
      <c r="F585" s="403" t="s">
        <v>64</v>
      </c>
      <c r="G585" s="340" t="s">
        <v>4484</v>
      </c>
      <c r="H585" s="343" t="s">
        <v>3813</v>
      </c>
    </row>
    <row r="586" spans="2:8" x14ac:dyDescent="0.2">
      <c r="B586" s="332">
        <v>582</v>
      </c>
      <c r="C586" s="332" t="s">
        <v>76</v>
      </c>
      <c r="D586" s="330" t="s">
        <v>4077</v>
      </c>
      <c r="E586" s="340" t="s">
        <v>4186</v>
      </c>
      <c r="F586" s="398" t="s">
        <v>2083</v>
      </c>
      <c r="G586" s="340" t="s">
        <v>4485</v>
      </c>
      <c r="H586" s="343" t="s">
        <v>3811</v>
      </c>
    </row>
    <row r="587" spans="2:8" x14ac:dyDescent="0.2">
      <c r="B587" s="332">
        <v>583</v>
      </c>
      <c r="C587" s="332" t="s">
        <v>76</v>
      </c>
      <c r="D587" s="330" t="s">
        <v>4077</v>
      </c>
      <c r="E587" s="340" t="s">
        <v>3962</v>
      </c>
      <c r="F587" s="398" t="s">
        <v>63</v>
      </c>
      <c r="G587" s="340" t="s">
        <v>4486</v>
      </c>
      <c r="H587" s="343" t="s">
        <v>3819</v>
      </c>
    </row>
    <row r="588" spans="2:8" x14ac:dyDescent="0.2">
      <c r="B588" s="332">
        <v>584</v>
      </c>
      <c r="C588" s="332" t="s">
        <v>76</v>
      </c>
      <c r="D588" s="330" t="s">
        <v>4077</v>
      </c>
      <c r="E588" s="340" t="s">
        <v>4186</v>
      </c>
      <c r="F588" s="398" t="s">
        <v>4487</v>
      </c>
      <c r="G588" s="340" t="s">
        <v>4488</v>
      </c>
      <c r="H588" s="343" t="s">
        <v>3811</v>
      </c>
    </row>
    <row r="589" spans="2:8" x14ac:dyDescent="0.2">
      <c r="B589" s="332">
        <v>585</v>
      </c>
      <c r="C589" s="332" t="s">
        <v>76</v>
      </c>
      <c r="D589" s="330" t="s">
        <v>4077</v>
      </c>
      <c r="E589" s="340" t="s">
        <v>4186</v>
      </c>
      <c r="F589" s="398" t="s">
        <v>2083</v>
      </c>
      <c r="G589" s="340" t="s">
        <v>4489</v>
      </c>
      <c r="H589" s="343" t="s">
        <v>3811</v>
      </c>
    </row>
    <row r="590" spans="2:8" x14ac:dyDescent="0.2">
      <c r="B590" s="332">
        <v>586</v>
      </c>
      <c r="C590" s="332" t="s">
        <v>76</v>
      </c>
      <c r="D590" s="330" t="s">
        <v>4077</v>
      </c>
      <c r="E590" s="340" t="s">
        <v>4186</v>
      </c>
      <c r="F590" s="398" t="s">
        <v>2083</v>
      </c>
      <c r="G590" s="340" t="s">
        <v>4490</v>
      </c>
      <c r="H590" s="343" t="s">
        <v>3811</v>
      </c>
    </row>
    <row r="591" spans="2:8" x14ac:dyDescent="0.2">
      <c r="B591" s="332">
        <v>587</v>
      </c>
      <c r="C591" s="332" t="s">
        <v>76</v>
      </c>
      <c r="D591" s="330" t="s">
        <v>4077</v>
      </c>
      <c r="E591" s="340" t="s">
        <v>4186</v>
      </c>
      <c r="F591" s="398" t="s">
        <v>2083</v>
      </c>
      <c r="G591" s="340" t="s">
        <v>4491</v>
      </c>
      <c r="H591" s="343" t="s">
        <v>3811</v>
      </c>
    </row>
    <row r="592" spans="2:8" x14ac:dyDescent="0.2">
      <c r="B592" s="332">
        <v>588</v>
      </c>
      <c r="C592" s="332" t="s">
        <v>76</v>
      </c>
      <c r="D592" s="330" t="s">
        <v>4077</v>
      </c>
      <c r="E592" s="355" t="s">
        <v>4453</v>
      </c>
      <c r="F592" s="398" t="s">
        <v>3720</v>
      </c>
      <c r="G592" s="340" t="s">
        <v>4492</v>
      </c>
      <c r="H592" s="343" t="s">
        <v>3815</v>
      </c>
    </row>
    <row r="593" spans="2:8" x14ac:dyDescent="0.2">
      <c r="B593" s="332">
        <v>589</v>
      </c>
      <c r="C593" s="332" t="s">
        <v>76</v>
      </c>
      <c r="D593" s="330" t="s">
        <v>4077</v>
      </c>
      <c r="E593" s="355" t="s">
        <v>4453</v>
      </c>
      <c r="F593" s="398" t="s">
        <v>3505</v>
      </c>
      <c r="G593" s="340" t="s">
        <v>4493</v>
      </c>
      <c r="H593" s="343" t="s">
        <v>3815</v>
      </c>
    </row>
    <row r="594" spans="2:8" x14ac:dyDescent="0.2">
      <c r="B594" s="332">
        <v>590</v>
      </c>
      <c r="C594" s="332" t="s">
        <v>76</v>
      </c>
      <c r="D594" s="330" t="s">
        <v>4077</v>
      </c>
      <c r="E594" s="340" t="s">
        <v>4186</v>
      </c>
      <c r="F594" s="398" t="s">
        <v>4494</v>
      </c>
      <c r="G594" s="340" t="s">
        <v>4495</v>
      </c>
      <c r="H594" s="343" t="s">
        <v>3812</v>
      </c>
    </row>
    <row r="595" spans="2:8" x14ac:dyDescent="0.2">
      <c r="B595" s="332">
        <v>591</v>
      </c>
      <c r="C595" s="332" t="s">
        <v>76</v>
      </c>
      <c r="D595" s="330" t="s">
        <v>4077</v>
      </c>
      <c r="E595" s="340" t="s">
        <v>4186</v>
      </c>
      <c r="F595" s="398" t="s">
        <v>2083</v>
      </c>
      <c r="G595" s="340" t="s">
        <v>4496</v>
      </c>
      <c r="H595" s="343" t="s">
        <v>3811</v>
      </c>
    </row>
    <row r="596" spans="2:8" x14ac:dyDescent="0.2">
      <c r="B596" s="332">
        <v>592</v>
      </c>
      <c r="C596" s="332" t="s">
        <v>76</v>
      </c>
      <c r="D596" s="330" t="s">
        <v>4077</v>
      </c>
      <c r="E596" s="340" t="s">
        <v>4186</v>
      </c>
      <c r="F596" s="398" t="s">
        <v>2083</v>
      </c>
      <c r="G596" s="340" t="s">
        <v>4497</v>
      </c>
      <c r="H596" s="343" t="s">
        <v>3811</v>
      </c>
    </row>
    <row r="597" spans="2:8" x14ac:dyDescent="0.2">
      <c r="B597" s="332">
        <v>593</v>
      </c>
      <c r="C597" s="332" t="s">
        <v>76</v>
      </c>
      <c r="D597" s="330" t="s">
        <v>4077</v>
      </c>
      <c r="E597" s="340" t="s">
        <v>4186</v>
      </c>
      <c r="F597" s="398" t="s">
        <v>2083</v>
      </c>
      <c r="G597" s="340" t="s">
        <v>4498</v>
      </c>
      <c r="H597" s="343" t="s">
        <v>3811</v>
      </c>
    </row>
    <row r="598" spans="2:8" x14ac:dyDescent="0.2">
      <c r="B598" s="332">
        <v>594</v>
      </c>
      <c r="C598" s="332" t="s">
        <v>76</v>
      </c>
      <c r="D598" s="330" t="s">
        <v>4077</v>
      </c>
      <c r="E598" s="340" t="s">
        <v>4186</v>
      </c>
      <c r="F598" s="398" t="s">
        <v>2083</v>
      </c>
      <c r="G598" s="340" t="s">
        <v>4499</v>
      </c>
      <c r="H598" s="343" t="s">
        <v>3811</v>
      </c>
    </row>
    <row r="599" spans="2:8" x14ac:dyDescent="0.2">
      <c r="B599" s="332">
        <v>595</v>
      </c>
      <c r="C599" s="332" t="s">
        <v>76</v>
      </c>
      <c r="D599" s="330" t="s">
        <v>4077</v>
      </c>
      <c r="E599" s="340" t="s">
        <v>4186</v>
      </c>
      <c r="F599" s="398" t="s">
        <v>2083</v>
      </c>
      <c r="G599" s="340" t="s">
        <v>4500</v>
      </c>
      <c r="H599" s="343" t="s">
        <v>3811</v>
      </c>
    </row>
    <row r="600" spans="2:8" x14ac:dyDescent="0.2">
      <c r="B600" s="332">
        <v>596</v>
      </c>
      <c r="C600" s="332" t="s">
        <v>76</v>
      </c>
      <c r="D600" s="330" t="s">
        <v>4077</v>
      </c>
      <c r="E600" s="340" t="s">
        <v>4186</v>
      </c>
      <c r="F600" s="398" t="s">
        <v>4501</v>
      </c>
      <c r="G600" s="340" t="s">
        <v>4502</v>
      </c>
      <c r="H600" s="343" t="s">
        <v>3812</v>
      </c>
    </row>
    <row r="601" spans="2:8" x14ac:dyDescent="0.2">
      <c r="B601" s="332">
        <v>597</v>
      </c>
      <c r="C601" s="332" t="s">
        <v>76</v>
      </c>
      <c r="D601" s="330" t="s">
        <v>4077</v>
      </c>
      <c r="E601" s="340" t="s">
        <v>4186</v>
      </c>
      <c r="F601" s="398" t="s">
        <v>2083</v>
      </c>
      <c r="G601" s="340" t="s">
        <v>4503</v>
      </c>
      <c r="H601" s="343" t="s">
        <v>3811</v>
      </c>
    </row>
    <row r="602" spans="2:8" x14ac:dyDescent="0.2">
      <c r="B602" s="332">
        <v>598</v>
      </c>
      <c r="C602" s="332" t="s">
        <v>76</v>
      </c>
      <c r="D602" s="330" t="s">
        <v>4077</v>
      </c>
      <c r="E602" s="340" t="s">
        <v>4186</v>
      </c>
      <c r="F602" s="398" t="s">
        <v>231</v>
      </c>
      <c r="G602" s="340" t="s">
        <v>4504</v>
      </c>
      <c r="H602" s="343" t="s">
        <v>3814</v>
      </c>
    </row>
    <row r="603" spans="2:8" x14ac:dyDescent="0.2">
      <c r="B603" s="332">
        <v>599</v>
      </c>
      <c r="C603" s="332" t="s">
        <v>76</v>
      </c>
      <c r="D603" s="330" t="s">
        <v>4077</v>
      </c>
      <c r="E603" s="340" t="s">
        <v>4186</v>
      </c>
      <c r="F603" s="398" t="s">
        <v>2083</v>
      </c>
      <c r="G603" s="340" t="s">
        <v>4505</v>
      </c>
      <c r="H603" s="343" t="s">
        <v>3811</v>
      </c>
    </row>
    <row r="604" spans="2:8" x14ac:dyDescent="0.2">
      <c r="B604" s="332">
        <v>600</v>
      </c>
      <c r="C604" s="332" t="s">
        <v>76</v>
      </c>
      <c r="D604" s="330" t="s">
        <v>4077</v>
      </c>
      <c r="E604" s="340" t="s">
        <v>4186</v>
      </c>
      <c r="F604" s="398" t="s">
        <v>161</v>
      </c>
      <c r="G604" s="340" t="s">
        <v>4506</v>
      </c>
      <c r="H604" s="343" t="s">
        <v>3813</v>
      </c>
    </row>
    <row r="605" spans="2:8" x14ac:dyDescent="0.2">
      <c r="B605" s="332">
        <v>601</v>
      </c>
      <c r="C605" s="332" t="s">
        <v>76</v>
      </c>
      <c r="D605" s="330" t="s">
        <v>4077</v>
      </c>
      <c r="E605" s="340" t="s">
        <v>4186</v>
      </c>
      <c r="F605" s="398" t="s">
        <v>2083</v>
      </c>
      <c r="G605" s="340" t="s">
        <v>4507</v>
      </c>
      <c r="H605" s="343" t="s">
        <v>3811</v>
      </c>
    </row>
    <row r="606" spans="2:8" x14ac:dyDescent="0.2">
      <c r="B606" s="332">
        <v>602</v>
      </c>
      <c r="C606" s="332" t="s">
        <v>76</v>
      </c>
      <c r="D606" s="330" t="s">
        <v>4077</v>
      </c>
      <c r="E606" s="340" t="s">
        <v>4186</v>
      </c>
      <c r="F606" s="398" t="s">
        <v>2083</v>
      </c>
      <c r="G606" s="340" t="s">
        <v>4508</v>
      </c>
      <c r="H606" s="343" t="s">
        <v>3811</v>
      </c>
    </row>
    <row r="607" spans="2:8" x14ac:dyDescent="0.2">
      <c r="B607" s="332">
        <v>603</v>
      </c>
      <c r="C607" s="332" t="s">
        <v>76</v>
      </c>
      <c r="D607" s="330" t="s">
        <v>4077</v>
      </c>
      <c r="E607" s="340" t="s">
        <v>4186</v>
      </c>
      <c r="F607" s="398" t="s">
        <v>4248</v>
      </c>
      <c r="G607" s="340" t="s">
        <v>4509</v>
      </c>
      <c r="H607" s="343" t="s">
        <v>3813</v>
      </c>
    </row>
    <row r="608" spans="2:8" x14ac:dyDescent="0.2">
      <c r="B608" s="332">
        <v>604</v>
      </c>
      <c r="C608" s="332" t="s">
        <v>76</v>
      </c>
      <c r="D608" s="330" t="s">
        <v>4077</v>
      </c>
      <c r="E608" s="340" t="s">
        <v>4186</v>
      </c>
      <c r="F608" s="398" t="s">
        <v>2083</v>
      </c>
      <c r="G608" s="340" t="s">
        <v>4510</v>
      </c>
      <c r="H608" s="343" t="s">
        <v>3811</v>
      </c>
    </row>
    <row r="609" spans="2:8" x14ac:dyDescent="0.2">
      <c r="B609" s="332">
        <v>605</v>
      </c>
      <c r="C609" s="332" t="s">
        <v>76</v>
      </c>
      <c r="D609" s="330" t="s">
        <v>4077</v>
      </c>
      <c r="E609" s="340" t="s">
        <v>4186</v>
      </c>
      <c r="F609" s="398" t="s">
        <v>2083</v>
      </c>
      <c r="G609" s="340" t="s">
        <v>4511</v>
      </c>
      <c r="H609" s="343" t="s">
        <v>3811</v>
      </c>
    </row>
    <row r="610" spans="2:8" x14ac:dyDescent="0.2">
      <c r="B610" s="332">
        <v>606</v>
      </c>
      <c r="C610" s="332" t="s">
        <v>76</v>
      </c>
      <c r="D610" s="330" t="s">
        <v>4013</v>
      </c>
      <c r="E610" s="340" t="s">
        <v>4471</v>
      </c>
      <c r="F610" s="398" t="s">
        <v>4964</v>
      </c>
      <c r="G610" s="340" t="s">
        <v>4512</v>
      </c>
      <c r="H610" s="343" t="s">
        <v>3816</v>
      </c>
    </row>
    <row r="611" spans="2:8" x14ac:dyDescent="0.2">
      <c r="B611" s="332">
        <v>607</v>
      </c>
      <c r="C611" s="332" t="s">
        <v>76</v>
      </c>
      <c r="D611" s="330" t="s">
        <v>4013</v>
      </c>
      <c r="E611" s="340" t="s">
        <v>4186</v>
      </c>
      <c r="F611" s="398" t="s">
        <v>161</v>
      </c>
      <c r="G611" s="340" t="s">
        <v>4513</v>
      </c>
      <c r="H611" s="343" t="s">
        <v>3813</v>
      </c>
    </row>
    <row r="612" spans="2:8" x14ac:dyDescent="0.2">
      <c r="B612" s="332">
        <v>608</v>
      </c>
      <c r="C612" s="332" t="s">
        <v>76</v>
      </c>
      <c r="D612" s="330" t="s">
        <v>4013</v>
      </c>
      <c r="E612" s="340" t="s">
        <v>4186</v>
      </c>
      <c r="F612" s="398" t="s">
        <v>2083</v>
      </c>
      <c r="G612" s="340" t="s">
        <v>4514</v>
      </c>
      <c r="H612" s="343" t="s">
        <v>3811</v>
      </c>
    </row>
    <row r="613" spans="2:8" x14ac:dyDescent="0.2">
      <c r="B613" s="332">
        <v>609</v>
      </c>
      <c r="C613" s="332" t="s">
        <v>76</v>
      </c>
      <c r="D613" s="330" t="s">
        <v>4013</v>
      </c>
      <c r="E613" s="355" t="s">
        <v>4453</v>
      </c>
      <c r="F613" s="398" t="s">
        <v>3907</v>
      </c>
      <c r="G613" s="340" t="s">
        <v>4515</v>
      </c>
      <c r="H613" s="343" t="s">
        <v>3817</v>
      </c>
    </row>
    <row r="614" spans="2:8" x14ac:dyDescent="0.2">
      <c r="B614" s="332">
        <v>610</v>
      </c>
      <c r="C614" s="332" t="s">
        <v>76</v>
      </c>
      <c r="D614" s="330" t="s">
        <v>4013</v>
      </c>
      <c r="E614" s="355" t="s">
        <v>4453</v>
      </c>
      <c r="F614" s="398" t="s">
        <v>3907</v>
      </c>
      <c r="G614" s="340" t="s">
        <v>4516</v>
      </c>
      <c r="H614" s="343" t="s">
        <v>3817</v>
      </c>
    </row>
    <row r="615" spans="2:8" x14ac:dyDescent="0.2">
      <c r="B615" s="332">
        <v>611</v>
      </c>
      <c r="C615" s="332" t="s">
        <v>76</v>
      </c>
      <c r="D615" s="330" t="s">
        <v>4013</v>
      </c>
      <c r="E615" s="355" t="s">
        <v>4453</v>
      </c>
      <c r="F615" s="399" t="s">
        <v>4934</v>
      </c>
      <c r="G615" s="340" t="s">
        <v>4517</v>
      </c>
      <c r="H615" s="343" t="s">
        <v>3815</v>
      </c>
    </row>
    <row r="616" spans="2:8" x14ac:dyDescent="0.2">
      <c r="B616" s="332">
        <v>612</v>
      </c>
      <c r="C616" s="332" t="s">
        <v>76</v>
      </c>
      <c r="D616" s="330" t="s">
        <v>4013</v>
      </c>
      <c r="E616" s="355" t="s">
        <v>4453</v>
      </c>
      <c r="F616" s="398" t="s">
        <v>3505</v>
      </c>
      <c r="G616" s="340" t="s">
        <v>4518</v>
      </c>
      <c r="H616" s="343" t="s">
        <v>3815</v>
      </c>
    </row>
    <row r="617" spans="2:8" x14ac:dyDescent="0.2">
      <c r="B617" s="332">
        <v>613</v>
      </c>
      <c r="C617" s="332" t="s">
        <v>76</v>
      </c>
      <c r="D617" s="330" t="s">
        <v>4013</v>
      </c>
      <c r="E617" s="340" t="s">
        <v>3962</v>
      </c>
      <c r="F617" s="398" t="s">
        <v>4519</v>
      </c>
      <c r="G617" s="340" t="s">
        <v>4520</v>
      </c>
      <c r="H617" s="343" t="s">
        <v>3819</v>
      </c>
    </row>
    <row r="618" spans="2:8" x14ac:dyDescent="0.2">
      <c r="B618" s="332">
        <v>614</v>
      </c>
      <c r="C618" s="332" t="s">
        <v>76</v>
      </c>
      <c r="D618" s="330" t="s">
        <v>4013</v>
      </c>
      <c r="E618" s="340" t="s">
        <v>3962</v>
      </c>
      <c r="F618" s="398" t="s">
        <v>3926</v>
      </c>
      <c r="G618" s="340" t="s">
        <v>4521</v>
      </c>
      <c r="H618" s="343" t="s">
        <v>3819</v>
      </c>
    </row>
    <row r="619" spans="2:8" x14ac:dyDescent="0.2">
      <c r="B619" s="332">
        <v>615</v>
      </c>
      <c r="C619" s="332" t="s">
        <v>76</v>
      </c>
      <c r="D619" s="330" t="s">
        <v>4013</v>
      </c>
      <c r="E619" s="340" t="s">
        <v>4471</v>
      </c>
      <c r="F619" s="398" t="s">
        <v>4964</v>
      </c>
      <c r="G619" s="340" t="s">
        <v>4522</v>
      </c>
      <c r="H619" s="343" t="s">
        <v>3816</v>
      </c>
    </row>
    <row r="620" spans="2:8" x14ac:dyDescent="0.2">
      <c r="B620" s="332">
        <v>616</v>
      </c>
      <c r="C620" s="332" t="s">
        <v>76</v>
      </c>
      <c r="D620" s="330" t="s">
        <v>4013</v>
      </c>
      <c r="E620" s="340" t="s">
        <v>4186</v>
      </c>
      <c r="F620" s="398" t="s">
        <v>161</v>
      </c>
      <c r="G620" s="340" t="s">
        <v>4523</v>
      </c>
      <c r="H620" s="343" t="s">
        <v>3813</v>
      </c>
    </row>
    <row r="621" spans="2:8" x14ac:dyDescent="0.2">
      <c r="B621" s="332">
        <v>617</v>
      </c>
      <c r="C621" s="332" t="s">
        <v>76</v>
      </c>
      <c r="D621" s="330" t="s">
        <v>4013</v>
      </c>
      <c r="E621" s="340" t="s">
        <v>4186</v>
      </c>
      <c r="F621" s="398" t="s">
        <v>161</v>
      </c>
      <c r="G621" s="340" t="s">
        <v>4524</v>
      </c>
      <c r="H621" s="343" t="s">
        <v>3813</v>
      </c>
    </row>
    <row r="622" spans="2:8" x14ac:dyDescent="0.2">
      <c r="B622" s="332">
        <v>618</v>
      </c>
      <c r="C622" s="332" t="s">
        <v>76</v>
      </c>
      <c r="D622" s="330" t="s">
        <v>4013</v>
      </c>
      <c r="E622" s="340" t="s">
        <v>4186</v>
      </c>
      <c r="F622" s="398" t="s">
        <v>544</v>
      </c>
      <c r="G622" s="340" t="s">
        <v>4525</v>
      </c>
      <c r="H622" s="343" t="s">
        <v>3813</v>
      </c>
    </row>
    <row r="623" spans="2:8" x14ac:dyDescent="0.2">
      <c r="B623" s="332">
        <v>619</v>
      </c>
      <c r="C623" s="332" t="s">
        <v>76</v>
      </c>
      <c r="D623" s="330" t="s">
        <v>4013</v>
      </c>
      <c r="E623" s="355" t="s">
        <v>4453</v>
      </c>
      <c r="F623" s="398" t="s">
        <v>4526</v>
      </c>
      <c r="G623" s="340" t="s">
        <v>4527</v>
      </c>
      <c r="H623" s="343" t="s">
        <v>3817</v>
      </c>
    </row>
    <row r="624" spans="2:8" x14ac:dyDescent="0.2">
      <c r="B624" s="332">
        <v>620</v>
      </c>
      <c r="C624" s="332" t="s">
        <v>76</v>
      </c>
      <c r="D624" s="330" t="s">
        <v>4013</v>
      </c>
      <c r="E624" s="340" t="s">
        <v>4186</v>
      </c>
      <c r="F624" s="398" t="s">
        <v>544</v>
      </c>
      <c r="G624" s="340" t="s">
        <v>4528</v>
      </c>
      <c r="H624" s="343" t="s">
        <v>3813</v>
      </c>
    </row>
    <row r="625" spans="2:8" x14ac:dyDescent="0.2">
      <c r="B625" s="332">
        <v>621</v>
      </c>
      <c r="C625" s="332" t="s">
        <v>76</v>
      </c>
      <c r="D625" s="330" t="s">
        <v>4013</v>
      </c>
      <c r="E625" s="340" t="s">
        <v>4186</v>
      </c>
      <c r="F625" s="398" t="s">
        <v>161</v>
      </c>
      <c r="G625" s="340" t="s">
        <v>4529</v>
      </c>
      <c r="H625" s="343" t="s">
        <v>3813</v>
      </c>
    </row>
    <row r="626" spans="2:8" x14ac:dyDescent="0.2">
      <c r="B626" s="332">
        <v>622</v>
      </c>
      <c r="C626" s="332" t="s">
        <v>76</v>
      </c>
      <c r="D626" s="330" t="s">
        <v>4013</v>
      </c>
      <c r="E626" s="340" t="s">
        <v>4186</v>
      </c>
      <c r="F626" s="398" t="s">
        <v>3990</v>
      </c>
      <c r="G626" s="340" t="s">
        <v>4530</v>
      </c>
      <c r="H626" s="343" t="s">
        <v>3813</v>
      </c>
    </row>
    <row r="627" spans="2:8" x14ac:dyDescent="0.2">
      <c r="B627" s="332">
        <v>623</v>
      </c>
      <c r="C627" s="332" t="s">
        <v>76</v>
      </c>
      <c r="D627" s="330" t="s">
        <v>4013</v>
      </c>
      <c r="E627" s="355" t="s">
        <v>4453</v>
      </c>
      <c r="F627" s="398" t="s">
        <v>3907</v>
      </c>
      <c r="G627" s="340" t="s">
        <v>4531</v>
      </c>
      <c r="H627" s="343" t="s">
        <v>3817</v>
      </c>
    </row>
    <row r="628" spans="2:8" x14ac:dyDescent="0.2">
      <c r="B628" s="332">
        <v>624</v>
      </c>
      <c r="C628" s="332" t="s">
        <v>76</v>
      </c>
      <c r="D628" s="330" t="s">
        <v>4013</v>
      </c>
      <c r="E628" s="340" t="s">
        <v>3962</v>
      </c>
      <c r="F628" s="398" t="s">
        <v>4964</v>
      </c>
      <c r="G628" s="340" t="s">
        <v>4532</v>
      </c>
      <c r="H628" s="343" t="s">
        <v>3816</v>
      </c>
    </row>
    <row r="629" spans="2:8" x14ac:dyDescent="0.2">
      <c r="B629" s="332">
        <v>625</v>
      </c>
      <c r="C629" s="332" t="s">
        <v>76</v>
      </c>
      <c r="D629" s="330" t="s">
        <v>4013</v>
      </c>
      <c r="E629" s="340" t="s">
        <v>3962</v>
      </c>
      <c r="F629" s="398" t="s">
        <v>3926</v>
      </c>
      <c r="G629" s="340" t="s">
        <v>4533</v>
      </c>
      <c r="H629" s="343" t="s">
        <v>3819</v>
      </c>
    </row>
    <row r="630" spans="2:8" x14ac:dyDescent="0.2">
      <c r="B630" s="332">
        <v>626</v>
      </c>
      <c r="C630" s="332" t="s">
        <v>76</v>
      </c>
      <c r="D630" s="330" t="s">
        <v>4013</v>
      </c>
      <c r="E630" s="340" t="s">
        <v>4186</v>
      </c>
      <c r="F630" s="398" t="s">
        <v>4534</v>
      </c>
      <c r="G630" s="340" t="s">
        <v>4535</v>
      </c>
      <c r="H630" s="343" t="s">
        <v>3813</v>
      </c>
    </row>
    <row r="631" spans="2:8" x14ac:dyDescent="0.2">
      <c r="B631" s="332">
        <v>627</v>
      </c>
      <c r="C631" s="332" t="s">
        <v>76</v>
      </c>
      <c r="D631" s="330" t="s">
        <v>4013</v>
      </c>
      <c r="E631" s="355" t="s">
        <v>4453</v>
      </c>
      <c r="F631" s="398" t="s">
        <v>3907</v>
      </c>
      <c r="G631" s="340" t="s">
        <v>4536</v>
      </c>
      <c r="H631" s="343" t="s">
        <v>3817</v>
      </c>
    </row>
    <row r="632" spans="2:8" x14ac:dyDescent="0.2">
      <c r="B632" s="332">
        <v>628</v>
      </c>
      <c r="C632" s="332" t="s">
        <v>76</v>
      </c>
      <c r="D632" s="330" t="s">
        <v>4013</v>
      </c>
      <c r="E632" s="340" t="s">
        <v>3962</v>
      </c>
      <c r="F632" s="398" t="s">
        <v>4537</v>
      </c>
      <c r="G632" s="340" t="s">
        <v>4538</v>
      </c>
      <c r="H632" s="343" t="s">
        <v>3819</v>
      </c>
    </row>
    <row r="633" spans="2:8" x14ac:dyDescent="0.2">
      <c r="B633" s="332">
        <v>629</v>
      </c>
      <c r="C633" s="332" t="s">
        <v>76</v>
      </c>
      <c r="D633" s="330" t="s">
        <v>4013</v>
      </c>
      <c r="E633" s="340" t="s">
        <v>3962</v>
      </c>
      <c r="F633" s="398" t="s">
        <v>4537</v>
      </c>
      <c r="G633" s="340" t="s">
        <v>4539</v>
      </c>
      <c r="H633" s="343" t="s">
        <v>3819</v>
      </c>
    </row>
    <row r="634" spans="2:8" x14ac:dyDescent="0.2">
      <c r="B634" s="332">
        <v>630</v>
      </c>
      <c r="C634" s="332" t="s">
        <v>76</v>
      </c>
      <c r="D634" s="330" t="s">
        <v>4013</v>
      </c>
      <c r="E634" s="340" t="s">
        <v>4186</v>
      </c>
      <c r="F634" s="398" t="s">
        <v>4575</v>
      </c>
      <c r="G634" s="340" t="s">
        <v>4574</v>
      </c>
      <c r="H634" s="343" t="s">
        <v>3814</v>
      </c>
    </row>
    <row r="635" spans="2:8" x14ac:dyDescent="0.2">
      <c r="B635" s="332">
        <v>631</v>
      </c>
      <c r="C635" s="332" t="s">
        <v>76</v>
      </c>
      <c r="D635" s="330" t="s">
        <v>4018</v>
      </c>
      <c r="E635" s="340" t="s">
        <v>4186</v>
      </c>
      <c r="F635" s="398" t="s">
        <v>341</v>
      </c>
      <c r="G635" s="340" t="s">
        <v>4540</v>
      </c>
      <c r="H635" s="343" t="s">
        <v>3814</v>
      </c>
    </row>
    <row r="636" spans="2:8" x14ac:dyDescent="0.2">
      <c r="B636" s="332">
        <v>632</v>
      </c>
      <c r="C636" s="332" t="s">
        <v>76</v>
      </c>
      <c r="D636" s="330" t="s">
        <v>4018</v>
      </c>
      <c r="E636" s="340" t="s">
        <v>4186</v>
      </c>
      <c r="F636" s="398" t="s">
        <v>393</v>
      </c>
      <c r="G636" s="340" t="s">
        <v>4541</v>
      </c>
      <c r="H636" s="343" t="s">
        <v>3812</v>
      </c>
    </row>
    <row r="637" spans="2:8" x14ac:dyDescent="0.2">
      <c r="B637" s="332">
        <v>633</v>
      </c>
      <c r="C637" s="332" t="s">
        <v>76</v>
      </c>
      <c r="D637" s="330" t="s">
        <v>4018</v>
      </c>
      <c r="E637" s="355" t="s">
        <v>4453</v>
      </c>
      <c r="F637" s="398" t="s">
        <v>395</v>
      </c>
      <c r="G637" s="340" t="s">
        <v>4542</v>
      </c>
      <c r="H637" s="343" t="s">
        <v>3815</v>
      </c>
    </row>
    <row r="638" spans="2:8" x14ac:dyDescent="0.2">
      <c r="B638" s="332">
        <v>634</v>
      </c>
      <c r="C638" s="332" t="s">
        <v>76</v>
      </c>
      <c r="D638" s="330" t="s">
        <v>4023</v>
      </c>
      <c r="E638" s="340" t="s">
        <v>4186</v>
      </c>
      <c r="F638" s="398" t="s">
        <v>2083</v>
      </c>
      <c r="G638" s="340" t="s">
        <v>4543</v>
      </c>
      <c r="H638" s="343" t="s">
        <v>3811</v>
      </c>
    </row>
    <row r="639" spans="2:8" x14ac:dyDescent="0.2">
      <c r="B639" s="332">
        <v>635</v>
      </c>
      <c r="C639" s="332" t="s">
        <v>76</v>
      </c>
      <c r="D639" s="330" t="s">
        <v>4023</v>
      </c>
      <c r="E639" s="340" t="s">
        <v>3658</v>
      </c>
      <c r="F639" s="398" t="s">
        <v>506</v>
      </c>
      <c r="G639" s="340" t="s">
        <v>4544</v>
      </c>
      <c r="H639" s="343" t="s">
        <v>3818</v>
      </c>
    </row>
    <row r="640" spans="2:8" x14ac:dyDescent="0.2">
      <c r="B640" s="332">
        <v>636</v>
      </c>
      <c r="C640" s="332" t="s">
        <v>76</v>
      </c>
      <c r="D640" s="330" t="s">
        <v>4023</v>
      </c>
      <c r="E640" s="340" t="s">
        <v>4186</v>
      </c>
      <c r="F640" s="398" t="s">
        <v>393</v>
      </c>
      <c r="G640" s="340" t="s">
        <v>4545</v>
      </c>
      <c r="H640" s="343" t="s">
        <v>3812</v>
      </c>
    </row>
    <row r="641" spans="2:8" x14ac:dyDescent="0.2">
      <c r="B641" s="332">
        <v>637</v>
      </c>
      <c r="C641" s="332" t="s">
        <v>76</v>
      </c>
      <c r="D641" s="330" t="s">
        <v>4023</v>
      </c>
      <c r="E641" s="355" t="s">
        <v>4453</v>
      </c>
      <c r="F641" s="398" t="s">
        <v>3720</v>
      </c>
      <c r="G641" s="340" t="s">
        <v>4546</v>
      </c>
      <c r="H641" s="343" t="s">
        <v>3815</v>
      </c>
    </row>
    <row r="642" spans="2:8" x14ac:dyDescent="0.2">
      <c r="B642" s="332">
        <v>638</v>
      </c>
      <c r="C642" s="332" t="s">
        <v>76</v>
      </c>
      <c r="D642" s="330" t="s">
        <v>4023</v>
      </c>
      <c r="E642" s="340" t="s">
        <v>4471</v>
      </c>
      <c r="F642" s="398" t="s">
        <v>4964</v>
      </c>
      <c r="G642" s="340" t="s">
        <v>4547</v>
      </c>
      <c r="H642" s="343" t="s">
        <v>3816</v>
      </c>
    </row>
    <row r="643" spans="2:8" x14ac:dyDescent="0.2">
      <c r="B643" s="332">
        <v>639</v>
      </c>
      <c r="C643" s="332" t="s">
        <v>76</v>
      </c>
      <c r="D643" s="330" t="s">
        <v>4023</v>
      </c>
      <c r="E643" s="340" t="s">
        <v>4186</v>
      </c>
      <c r="F643" s="398" t="s">
        <v>231</v>
      </c>
      <c r="G643" s="340" t="s">
        <v>4548</v>
      </c>
      <c r="H643" s="343" t="s">
        <v>3814</v>
      </c>
    </row>
    <row r="644" spans="2:8" x14ac:dyDescent="0.2">
      <c r="B644" s="332">
        <v>640</v>
      </c>
      <c r="C644" s="332" t="s">
        <v>76</v>
      </c>
      <c r="D644" s="330" t="s">
        <v>4023</v>
      </c>
      <c r="E644" s="355" t="s">
        <v>4453</v>
      </c>
      <c r="F644" s="398" t="s">
        <v>395</v>
      </c>
      <c r="G644" s="340" t="s">
        <v>4549</v>
      </c>
      <c r="H644" s="343" t="s">
        <v>3815</v>
      </c>
    </row>
    <row r="645" spans="2:8" x14ac:dyDescent="0.2">
      <c r="B645" s="332">
        <v>641</v>
      </c>
      <c r="C645" s="332" t="s">
        <v>76</v>
      </c>
      <c r="D645" s="330" t="s">
        <v>4023</v>
      </c>
      <c r="E645" s="340" t="s">
        <v>4186</v>
      </c>
      <c r="F645" s="398" t="s">
        <v>2083</v>
      </c>
      <c r="G645" s="340" t="s">
        <v>4550</v>
      </c>
      <c r="H645" s="343" t="s">
        <v>3811</v>
      </c>
    </row>
    <row r="646" spans="2:8" x14ac:dyDescent="0.2">
      <c r="B646" s="332">
        <v>642</v>
      </c>
      <c r="C646" s="332" t="s">
        <v>76</v>
      </c>
      <c r="D646" s="330" t="s">
        <v>4023</v>
      </c>
      <c r="E646" s="340" t="s">
        <v>3962</v>
      </c>
      <c r="F646" s="398" t="s">
        <v>502</v>
      </c>
      <c r="G646" s="340" t="s">
        <v>4551</v>
      </c>
      <c r="H646" s="343" t="s">
        <v>3819</v>
      </c>
    </row>
    <row r="647" spans="2:8" x14ac:dyDescent="0.2">
      <c r="B647" s="332">
        <v>643</v>
      </c>
      <c r="C647" s="332" t="s">
        <v>76</v>
      </c>
      <c r="D647" s="330" t="s">
        <v>4023</v>
      </c>
      <c r="E647" s="340" t="s">
        <v>4186</v>
      </c>
      <c r="F647" s="403" t="s">
        <v>64</v>
      </c>
      <c r="G647" s="340" t="s">
        <v>4552</v>
      </c>
      <c r="H647" s="343" t="s">
        <v>3813</v>
      </c>
    </row>
    <row r="648" spans="2:8" x14ac:dyDescent="0.2">
      <c r="B648" s="332">
        <v>644</v>
      </c>
      <c r="C648" s="332" t="s">
        <v>76</v>
      </c>
      <c r="D648" s="330" t="s">
        <v>4023</v>
      </c>
      <c r="E648" s="340" t="s">
        <v>4186</v>
      </c>
      <c r="F648" s="398" t="s">
        <v>544</v>
      </c>
      <c r="G648" s="340" t="s">
        <v>4553</v>
      </c>
      <c r="H648" s="343" t="s">
        <v>3813</v>
      </c>
    </row>
    <row r="649" spans="2:8" x14ac:dyDescent="0.2">
      <c r="B649" s="332">
        <v>645</v>
      </c>
      <c r="C649" s="332" t="s">
        <v>76</v>
      </c>
      <c r="D649" s="330" t="s">
        <v>4023</v>
      </c>
      <c r="E649" s="340" t="s">
        <v>4186</v>
      </c>
      <c r="F649" s="398" t="s">
        <v>341</v>
      </c>
      <c r="G649" s="340" t="s">
        <v>4554</v>
      </c>
      <c r="H649" s="343" t="s">
        <v>3814</v>
      </c>
    </row>
    <row r="650" spans="2:8" x14ac:dyDescent="0.2">
      <c r="B650" s="332">
        <v>646</v>
      </c>
      <c r="C650" s="332" t="s">
        <v>76</v>
      </c>
      <c r="D650" s="330" t="s">
        <v>4023</v>
      </c>
      <c r="E650" s="355" t="s">
        <v>4453</v>
      </c>
      <c r="F650" s="398" t="s">
        <v>129</v>
      </c>
      <c r="G650" s="340" t="s">
        <v>4555</v>
      </c>
      <c r="H650" s="343" t="s">
        <v>3818</v>
      </c>
    </row>
    <row r="651" spans="2:8" x14ac:dyDescent="0.2">
      <c r="B651" s="332">
        <v>647</v>
      </c>
      <c r="C651" s="332" t="s">
        <v>76</v>
      </c>
      <c r="D651" s="339" t="s">
        <v>4023</v>
      </c>
      <c r="E651" s="340" t="s">
        <v>4931</v>
      </c>
      <c r="F651" s="398" t="s">
        <v>4930</v>
      </c>
      <c r="G651" s="340" t="s">
        <v>4929</v>
      </c>
      <c r="H651" s="343" t="s">
        <v>3818</v>
      </c>
    </row>
    <row r="652" spans="2:8" x14ac:dyDescent="0.2">
      <c r="B652" s="332">
        <v>648</v>
      </c>
      <c r="C652" s="332" t="s">
        <v>76</v>
      </c>
      <c r="D652" s="330" t="s">
        <v>4052</v>
      </c>
      <c r="E652" s="340" t="s">
        <v>4186</v>
      </c>
      <c r="F652" s="398" t="s">
        <v>874</v>
      </c>
      <c r="G652" s="340" t="s">
        <v>4074</v>
      </c>
      <c r="H652" s="343" t="s">
        <v>3812</v>
      </c>
    </row>
    <row r="653" spans="2:8" x14ac:dyDescent="0.2">
      <c r="B653" s="332">
        <v>649</v>
      </c>
      <c r="C653" s="332" t="s">
        <v>76</v>
      </c>
      <c r="D653" s="330" t="s">
        <v>4055</v>
      </c>
      <c r="E653" s="340" t="s">
        <v>4186</v>
      </c>
      <c r="F653" s="398" t="s">
        <v>341</v>
      </c>
      <c r="G653" s="340" t="s">
        <v>4556</v>
      </c>
      <c r="H653" s="348" t="s">
        <v>3814</v>
      </c>
    </row>
    <row r="654" spans="2:8" x14ac:dyDescent="0.2">
      <c r="B654" s="332">
        <v>650</v>
      </c>
      <c r="C654" s="332" t="s">
        <v>76</v>
      </c>
      <c r="D654" s="330" t="s">
        <v>4055</v>
      </c>
      <c r="E654" s="340" t="s">
        <v>4186</v>
      </c>
      <c r="F654" s="398" t="s">
        <v>2083</v>
      </c>
      <c r="G654" s="340" t="s">
        <v>4557</v>
      </c>
      <c r="H654" s="348" t="s">
        <v>3811</v>
      </c>
    </row>
    <row r="655" spans="2:8" x14ac:dyDescent="0.2">
      <c r="B655" s="332">
        <v>651</v>
      </c>
      <c r="C655" s="332" t="s">
        <v>76</v>
      </c>
      <c r="D655" s="330" t="s">
        <v>4055</v>
      </c>
      <c r="E655" s="340" t="s">
        <v>4186</v>
      </c>
      <c r="F655" s="398" t="s">
        <v>4487</v>
      </c>
      <c r="G655" s="340" t="s">
        <v>4558</v>
      </c>
      <c r="H655" s="343" t="s">
        <v>3811</v>
      </c>
    </row>
    <row r="656" spans="2:8" x14ac:dyDescent="0.2">
      <c r="B656" s="332">
        <v>652</v>
      </c>
      <c r="C656" s="332" t="s">
        <v>76</v>
      </c>
      <c r="D656" s="330" t="s">
        <v>4055</v>
      </c>
      <c r="E656" s="340" t="s">
        <v>4186</v>
      </c>
      <c r="F656" s="398" t="s">
        <v>2083</v>
      </c>
      <c r="G656" s="340" t="s">
        <v>4559</v>
      </c>
      <c r="H656" s="343" t="s">
        <v>3811</v>
      </c>
    </row>
    <row r="657" spans="2:8" x14ac:dyDescent="0.2">
      <c r="B657" s="332">
        <v>653</v>
      </c>
      <c r="C657" s="332" t="s">
        <v>76</v>
      </c>
      <c r="D657" s="330" t="s">
        <v>4062</v>
      </c>
      <c r="E657" s="340" t="s">
        <v>4186</v>
      </c>
      <c r="F657" s="398" t="s">
        <v>2083</v>
      </c>
      <c r="G657" s="340" t="s">
        <v>4560</v>
      </c>
      <c r="H657" s="343" t="s">
        <v>3811</v>
      </c>
    </row>
    <row r="658" spans="2:8" x14ac:dyDescent="0.2">
      <c r="B658" s="332">
        <v>654</v>
      </c>
      <c r="C658" s="332" t="s">
        <v>76</v>
      </c>
      <c r="D658" s="330" t="s">
        <v>4062</v>
      </c>
      <c r="E658" s="340" t="s">
        <v>4186</v>
      </c>
      <c r="F658" s="398" t="s">
        <v>2083</v>
      </c>
      <c r="G658" s="340" t="s">
        <v>4561</v>
      </c>
      <c r="H658" s="343" t="s">
        <v>3811</v>
      </c>
    </row>
    <row r="659" spans="2:8" x14ac:dyDescent="0.2">
      <c r="B659" s="332">
        <v>655</v>
      </c>
      <c r="C659" s="332" t="s">
        <v>76</v>
      </c>
      <c r="D659" s="330" t="s">
        <v>4062</v>
      </c>
      <c r="E659" s="340" t="s">
        <v>4186</v>
      </c>
      <c r="F659" s="398" t="s">
        <v>2083</v>
      </c>
      <c r="G659" s="340" t="s">
        <v>4562</v>
      </c>
      <c r="H659" s="343" t="s">
        <v>3811</v>
      </c>
    </row>
    <row r="660" spans="2:8" x14ac:dyDescent="0.2">
      <c r="B660" s="332">
        <v>656</v>
      </c>
      <c r="C660" s="332" t="s">
        <v>76</v>
      </c>
      <c r="D660" s="330" t="s">
        <v>4062</v>
      </c>
      <c r="E660" s="340" t="s">
        <v>3658</v>
      </c>
      <c r="F660" s="398" t="s">
        <v>506</v>
      </c>
      <c r="G660" s="340" t="s">
        <v>4563</v>
      </c>
      <c r="H660" s="343" t="s">
        <v>3818</v>
      </c>
    </row>
    <row r="661" spans="2:8" x14ac:dyDescent="0.2">
      <c r="B661" s="332">
        <v>657</v>
      </c>
      <c r="C661" s="332" t="s">
        <v>76</v>
      </c>
      <c r="D661" s="330" t="s">
        <v>4062</v>
      </c>
      <c r="E661" s="340" t="s">
        <v>4186</v>
      </c>
      <c r="F661" s="403" t="s">
        <v>64</v>
      </c>
      <c r="G661" s="340" t="s">
        <v>4564</v>
      </c>
      <c r="H661" s="343" t="s">
        <v>3815</v>
      </c>
    </row>
    <row r="662" spans="2:8" x14ac:dyDescent="0.2">
      <c r="B662" s="332">
        <v>658</v>
      </c>
      <c r="C662" s="332" t="s">
        <v>76</v>
      </c>
      <c r="D662" s="330" t="s">
        <v>4062</v>
      </c>
      <c r="E662" s="340" t="s">
        <v>4186</v>
      </c>
      <c r="F662" s="398" t="s">
        <v>341</v>
      </c>
      <c r="G662" s="340" t="s">
        <v>4565</v>
      </c>
      <c r="H662" s="343" t="s">
        <v>3814</v>
      </c>
    </row>
    <row r="663" spans="2:8" x14ac:dyDescent="0.2">
      <c r="B663" s="332">
        <v>659</v>
      </c>
      <c r="C663" s="332" t="s">
        <v>76</v>
      </c>
      <c r="D663" s="330" t="s">
        <v>4062</v>
      </c>
      <c r="E663" s="340" t="s">
        <v>4186</v>
      </c>
      <c r="F663" s="398" t="s">
        <v>544</v>
      </c>
      <c r="G663" s="340" t="s">
        <v>4566</v>
      </c>
      <c r="H663" s="343" t="s">
        <v>3813</v>
      </c>
    </row>
    <row r="664" spans="2:8" x14ac:dyDescent="0.2">
      <c r="B664" s="332">
        <v>660</v>
      </c>
      <c r="C664" s="332" t="s">
        <v>76</v>
      </c>
      <c r="D664" s="330" t="s">
        <v>4062</v>
      </c>
      <c r="E664" s="340" t="s">
        <v>4186</v>
      </c>
      <c r="F664" s="398" t="s">
        <v>231</v>
      </c>
      <c r="G664" s="340" t="s">
        <v>4567</v>
      </c>
      <c r="H664" s="343" t="s">
        <v>3814</v>
      </c>
    </row>
    <row r="665" spans="2:8" x14ac:dyDescent="0.2">
      <c r="B665" s="332">
        <v>661</v>
      </c>
      <c r="C665" s="332" t="s">
        <v>76</v>
      </c>
      <c r="D665" s="330" t="s">
        <v>4062</v>
      </c>
      <c r="E665" s="340" t="s">
        <v>4186</v>
      </c>
      <c r="F665" s="398" t="s">
        <v>393</v>
      </c>
      <c r="G665" s="340" t="s">
        <v>4568</v>
      </c>
      <c r="H665" s="343" t="s">
        <v>3812</v>
      </c>
    </row>
    <row r="666" spans="2:8" x14ac:dyDescent="0.2">
      <c r="B666" s="332">
        <v>662</v>
      </c>
      <c r="C666" s="332" t="s">
        <v>76</v>
      </c>
      <c r="D666" s="330" t="s">
        <v>4062</v>
      </c>
      <c r="E666" s="355" t="s">
        <v>4453</v>
      </c>
      <c r="F666" s="398" t="s">
        <v>395</v>
      </c>
      <c r="G666" s="340" t="s">
        <v>4569</v>
      </c>
      <c r="H666" s="343" t="s">
        <v>3815</v>
      </c>
    </row>
    <row r="667" spans="2:8" x14ac:dyDescent="0.2">
      <c r="B667" s="332">
        <v>663</v>
      </c>
      <c r="C667" s="332" t="s">
        <v>76</v>
      </c>
      <c r="D667" s="330" t="s">
        <v>4062</v>
      </c>
      <c r="E667" s="340" t="s">
        <v>4471</v>
      </c>
      <c r="F667" s="398" t="s">
        <v>4964</v>
      </c>
      <c r="G667" s="340" t="s">
        <v>4570</v>
      </c>
      <c r="H667" s="343" t="s">
        <v>3816</v>
      </c>
    </row>
    <row r="668" spans="2:8" x14ac:dyDescent="0.2">
      <c r="B668" s="332">
        <v>664</v>
      </c>
      <c r="C668" s="332" t="s">
        <v>76</v>
      </c>
      <c r="D668" s="330" t="s">
        <v>4062</v>
      </c>
      <c r="E668" s="355" t="s">
        <v>4453</v>
      </c>
      <c r="F668" s="398" t="s">
        <v>129</v>
      </c>
      <c r="G668" s="340" t="s">
        <v>4571</v>
      </c>
      <c r="H668" s="343" t="s">
        <v>3817</v>
      </c>
    </row>
    <row r="669" spans="2:8" x14ac:dyDescent="0.2">
      <c r="B669" s="332">
        <v>665</v>
      </c>
      <c r="C669" s="332" t="s">
        <v>76</v>
      </c>
      <c r="D669" s="330" t="s">
        <v>4062</v>
      </c>
      <c r="E669" s="340" t="s">
        <v>4186</v>
      </c>
      <c r="F669" s="398" t="s">
        <v>4487</v>
      </c>
      <c r="G669" s="340" t="s">
        <v>4572</v>
      </c>
      <c r="H669" s="343" t="s">
        <v>3811</v>
      </c>
    </row>
    <row r="670" spans="2:8" x14ac:dyDescent="0.2">
      <c r="B670" s="332">
        <v>666</v>
      </c>
      <c r="C670" s="332" t="s">
        <v>76</v>
      </c>
      <c r="D670" s="330" t="s">
        <v>4062</v>
      </c>
      <c r="E670" s="340" t="s">
        <v>4186</v>
      </c>
      <c r="F670" s="398" t="s">
        <v>3942</v>
      </c>
      <c r="G670" s="340" t="s">
        <v>4573</v>
      </c>
      <c r="H670" s="343" t="s">
        <v>3812</v>
      </c>
    </row>
  </sheetData>
  <autoFilter ref="A4:H670">
    <sortState ref="A5:H670">
      <sortCondition ref="B5"/>
    </sortState>
  </autoFilter>
  <sortState ref="B9:AZ693">
    <sortCondition sortBy="cellColor" ref="D10:D685"/>
  </sortState>
  <phoneticPr fontId="8" type="noConversion"/>
  <pageMargins left="0.74803149606299202" right="0.74803149606299202" top="0.98425196850393704" bottom="0.98425196850393704" header="0.511811023622047" footer="0.511811023622047"/>
  <pageSetup paperSize="9" scale="57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 filterMode="1">
    <tabColor rgb="FF92D050"/>
  </sheetPr>
  <dimension ref="A1:XFD714"/>
  <sheetViews>
    <sheetView zoomScale="80" zoomScaleNormal="80" workbookViewId="0">
      <pane xSplit="10" ySplit="4" topLeftCell="K278" activePane="bottomRight" state="frozen"/>
      <selection pane="topRight" activeCell="H1" sqref="H1"/>
      <selection pane="bottomLeft" activeCell="A7" sqref="A7"/>
      <selection pane="bottomRight" activeCell="G140" sqref="G140"/>
    </sheetView>
  </sheetViews>
  <sheetFormatPr defaultColWidth="9.140625" defaultRowHeight="12.75" x14ac:dyDescent="0.2"/>
  <cols>
    <col min="1" max="1" width="5.42578125" style="171" customWidth="1"/>
    <col min="2" max="3" width="9.85546875" style="169" customWidth="1"/>
    <col min="4" max="4" width="62" style="187" customWidth="1"/>
    <col min="5" max="5" width="10" style="180" customWidth="1"/>
    <col min="6" max="6" width="12" style="50" customWidth="1"/>
    <col min="7" max="7" width="13.42578125" style="50" bestFit="1" customWidth="1"/>
    <col min="8" max="8" width="14.5703125" style="50" customWidth="1"/>
    <col min="9" max="9" width="53.42578125" style="50" customWidth="1"/>
    <col min="10" max="10" width="21.7109375" style="81" customWidth="1"/>
    <col min="11" max="15" width="13.7109375" style="41" customWidth="1"/>
    <col min="16" max="16" width="21" style="44" customWidth="1"/>
    <col min="17" max="21" width="14" style="41" customWidth="1"/>
    <col min="22" max="22" width="21" style="44" customWidth="1"/>
    <col min="23" max="27" width="13.5703125" style="41" customWidth="1"/>
    <col min="28" max="28" width="23.28515625" style="44" customWidth="1"/>
    <col min="29" max="33" width="14.140625" style="41" customWidth="1"/>
    <col min="34" max="34" width="21" style="44" customWidth="1"/>
    <col min="35" max="39" width="13.5703125" style="41" customWidth="1"/>
    <col min="40" max="40" width="21" style="44" customWidth="1"/>
    <col min="41" max="45" width="8.140625" style="41" customWidth="1"/>
    <col min="46" max="46" width="10.5703125" style="41" customWidth="1"/>
    <col min="47" max="49" width="14.7109375" style="41" customWidth="1"/>
    <col min="50" max="50" width="34.85546875" style="52" customWidth="1"/>
    <col min="51" max="16384" width="9.140625" style="33"/>
  </cols>
  <sheetData>
    <row r="1" spans="1:50" s="10" customFormat="1" ht="18" x14ac:dyDescent="0.2">
      <c r="A1" s="173" t="s">
        <v>2097</v>
      </c>
      <c r="B1" s="58"/>
      <c r="C1" s="58"/>
      <c r="D1" s="186"/>
      <c r="E1" s="179"/>
      <c r="F1" s="185"/>
      <c r="G1" s="32"/>
      <c r="H1" s="32"/>
      <c r="I1" s="50"/>
      <c r="J1" s="81"/>
      <c r="K1" s="11"/>
      <c r="L1" s="11"/>
      <c r="M1" s="11"/>
      <c r="N1" s="11"/>
      <c r="O1" s="11"/>
      <c r="P1" s="42"/>
      <c r="Q1" s="11"/>
      <c r="R1" s="11"/>
      <c r="S1" s="11"/>
      <c r="T1" s="11"/>
      <c r="U1" s="11"/>
      <c r="V1" s="42"/>
      <c r="W1" s="11"/>
      <c r="X1" s="11"/>
      <c r="Y1" s="11"/>
      <c r="Z1" s="11"/>
      <c r="AA1" s="11"/>
      <c r="AB1" s="42"/>
      <c r="AC1" s="11"/>
      <c r="AD1" s="11"/>
      <c r="AE1" s="11"/>
      <c r="AF1" s="11"/>
      <c r="AG1" s="11"/>
      <c r="AH1" s="42"/>
      <c r="AI1" s="11"/>
      <c r="AJ1" s="11"/>
      <c r="AK1" s="11"/>
      <c r="AL1" s="11"/>
      <c r="AM1" s="11"/>
      <c r="AN1" s="42"/>
      <c r="AO1" s="11"/>
      <c r="AP1" s="11"/>
      <c r="AQ1" s="11"/>
      <c r="AR1" s="11"/>
      <c r="AS1" s="11"/>
      <c r="AT1" s="11"/>
      <c r="AU1" s="11"/>
      <c r="AV1" s="11"/>
      <c r="AW1" s="11"/>
      <c r="AX1" s="8"/>
    </row>
    <row r="2" spans="1:50" s="10" customFormat="1" ht="18" x14ac:dyDescent="0.2">
      <c r="A2" s="173" t="s">
        <v>3412</v>
      </c>
      <c r="B2" s="58"/>
      <c r="C2" s="58"/>
      <c r="D2" s="186"/>
      <c r="E2" s="191"/>
      <c r="F2" s="191"/>
      <c r="G2" s="191"/>
      <c r="H2" s="191"/>
      <c r="I2" s="191"/>
      <c r="J2" s="191"/>
      <c r="K2" s="191"/>
      <c r="L2" s="191"/>
      <c r="M2" s="11"/>
      <c r="N2" s="11"/>
      <c r="O2" s="11"/>
      <c r="P2" s="42"/>
      <c r="Q2" s="11"/>
      <c r="R2" s="11"/>
      <c r="S2" s="11"/>
      <c r="T2" s="11"/>
      <c r="U2" s="11"/>
      <c r="V2" s="42"/>
      <c r="W2" s="11"/>
      <c r="X2" s="11"/>
      <c r="Y2" s="11"/>
      <c r="Z2" s="11"/>
      <c r="AA2" s="11"/>
      <c r="AB2" s="42"/>
      <c r="AC2" s="11"/>
      <c r="AD2" s="11"/>
      <c r="AE2" s="11"/>
      <c r="AF2" s="11"/>
      <c r="AG2" s="11"/>
      <c r="AH2" s="42"/>
      <c r="AI2" s="11"/>
      <c r="AJ2" s="11"/>
      <c r="AK2" s="11"/>
      <c r="AL2" s="11"/>
      <c r="AM2" s="11"/>
      <c r="AN2" s="42"/>
      <c r="AO2" s="11"/>
      <c r="AP2" s="11"/>
      <c r="AQ2" s="11"/>
      <c r="AR2" s="11"/>
      <c r="AS2" s="11"/>
      <c r="AT2" s="11"/>
      <c r="AU2" s="11"/>
      <c r="AV2" s="11"/>
      <c r="AW2" s="11"/>
      <c r="AX2" s="8"/>
    </row>
    <row r="3" spans="1:50" s="10" customFormat="1" ht="13.5" thickBot="1" x14ac:dyDescent="0.25">
      <c r="A3" s="171"/>
      <c r="B3" s="169"/>
      <c r="C3" s="169"/>
      <c r="D3" s="18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8"/>
      <c r="AV3" s="8"/>
      <c r="AW3" s="8"/>
      <c r="AX3" s="8"/>
    </row>
    <row r="4" spans="1:50" s="20" customFormat="1" ht="63" customHeight="1" thickTop="1" x14ac:dyDescent="0.2">
      <c r="A4" s="12" t="s">
        <v>40</v>
      </c>
      <c r="B4" s="12" t="s">
        <v>3400</v>
      </c>
      <c r="C4" s="12" t="s">
        <v>75</v>
      </c>
      <c r="D4" s="12" t="s">
        <v>126</v>
      </c>
      <c r="E4" s="12" t="s">
        <v>3402</v>
      </c>
      <c r="F4" s="12" t="s">
        <v>1902</v>
      </c>
      <c r="G4" s="12" t="s">
        <v>2089</v>
      </c>
      <c r="H4" s="12" t="s">
        <v>2090</v>
      </c>
      <c r="I4" s="12" t="s">
        <v>2092</v>
      </c>
      <c r="J4" s="12" t="s">
        <v>2106</v>
      </c>
      <c r="K4" s="13" t="s">
        <v>1383</v>
      </c>
      <c r="L4" s="13" t="s">
        <v>1384</v>
      </c>
      <c r="M4" s="13" t="s">
        <v>1385</v>
      </c>
      <c r="N4" s="13" t="s">
        <v>1386</v>
      </c>
      <c r="O4" s="13" t="s">
        <v>1545</v>
      </c>
      <c r="P4" s="13" t="s">
        <v>1392</v>
      </c>
      <c r="Q4" s="14" t="s">
        <v>1387</v>
      </c>
      <c r="R4" s="14" t="s">
        <v>1388</v>
      </c>
      <c r="S4" s="14" t="s">
        <v>1390</v>
      </c>
      <c r="T4" s="14" t="s">
        <v>1391</v>
      </c>
      <c r="U4" s="14" t="s">
        <v>1389</v>
      </c>
      <c r="V4" s="14" t="s">
        <v>1393</v>
      </c>
      <c r="W4" s="15" t="s">
        <v>1394</v>
      </c>
      <c r="X4" s="15" t="s">
        <v>1395</v>
      </c>
      <c r="Y4" s="15" t="s">
        <v>1396</v>
      </c>
      <c r="Z4" s="15" t="s">
        <v>1397</v>
      </c>
      <c r="AA4" s="15" t="s">
        <v>1398</v>
      </c>
      <c r="AB4" s="15" t="s">
        <v>1399</v>
      </c>
      <c r="AC4" s="17" t="s">
        <v>1400</v>
      </c>
      <c r="AD4" s="17" t="s">
        <v>1401</v>
      </c>
      <c r="AE4" s="17" t="s">
        <v>1402</v>
      </c>
      <c r="AF4" s="17" t="s">
        <v>1403</v>
      </c>
      <c r="AG4" s="17" t="s">
        <v>1404</v>
      </c>
      <c r="AH4" s="17" t="s">
        <v>1405</v>
      </c>
      <c r="AI4" s="18" t="s">
        <v>1406</v>
      </c>
      <c r="AJ4" s="18" t="s">
        <v>1407</v>
      </c>
      <c r="AK4" s="18" t="s">
        <v>1408</v>
      </c>
      <c r="AL4" s="18" t="s">
        <v>1409</v>
      </c>
      <c r="AM4" s="18" t="s">
        <v>1410</v>
      </c>
      <c r="AN4" s="18" t="s">
        <v>1411</v>
      </c>
      <c r="AO4" s="19" t="s">
        <v>1412</v>
      </c>
      <c r="AP4" s="19" t="s">
        <v>1413</v>
      </c>
      <c r="AQ4" s="19" t="s">
        <v>1414</v>
      </c>
      <c r="AR4" s="19" t="s">
        <v>1415</v>
      </c>
      <c r="AS4" s="19" t="s">
        <v>2094</v>
      </c>
      <c r="AT4" s="19" t="s">
        <v>2095</v>
      </c>
      <c r="AU4" s="16" t="s">
        <v>2107</v>
      </c>
      <c r="AV4" s="16" t="s">
        <v>2108</v>
      </c>
      <c r="AW4" s="16" t="s">
        <v>127</v>
      </c>
      <c r="AX4" s="16" t="s">
        <v>2102</v>
      </c>
    </row>
    <row r="5" spans="1:50" s="159" customFormat="1" ht="36" hidden="1" customHeight="1" x14ac:dyDescent="0.2">
      <c r="A5" s="54"/>
      <c r="B5" s="172" t="s">
        <v>2330</v>
      </c>
      <c r="C5" s="172" t="s">
        <v>76</v>
      </c>
      <c r="D5" s="21" t="s">
        <v>0</v>
      </c>
      <c r="E5" s="181"/>
      <c r="F5" s="23" t="s">
        <v>1437</v>
      </c>
      <c r="G5" s="23" t="s">
        <v>1259</v>
      </c>
      <c r="H5" s="23" t="s">
        <v>218</v>
      </c>
      <c r="I5" s="9" t="s">
        <v>1418</v>
      </c>
      <c r="J5" s="43" t="s">
        <v>441</v>
      </c>
      <c r="K5" s="3"/>
      <c r="L5" s="3"/>
      <c r="M5" s="3"/>
      <c r="N5" s="3"/>
      <c r="O5" s="3"/>
      <c r="P5" s="6"/>
      <c r="Q5" s="30"/>
      <c r="R5" s="30"/>
      <c r="S5" s="30"/>
      <c r="T5" s="30"/>
      <c r="U5" s="30"/>
      <c r="V5" s="26"/>
      <c r="W5" s="30"/>
      <c r="X5" s="30"/>
      <c r="Y5" s="30"/>
      <c r="Z5" s="30"/>
      <c r="AA5" s="30"/>
      <c r="AB5" s="26"/>
      <c r="AC5" s="30">
        <v>1</v>
      </c>
      <c r="AD5" s="30"/>
      <c r="AE5" s="30"/>
      <c r="AF5" s="30"/>
      <c r="AG5" s="30">
        <v>1</v>
      </c>
      <c r="AH5" s="26" t="s">
        <v>1355</v>
      </c>
      <c r="AI5" s="30"/>
      <c r="AJ5" s="30"/>
      <c r="AK5" s="30"/>
      <c r="AL5" s="30"/>
      <c r="AM5" s="30"/>
      <c r="AN5" s="26"/>
      <c r="AO5" s="4">
        <f t="shared" ref="AO5:AO30" si="0">+K5+Q5+W5+AC5+AI5</f>
        <v>1</v>
      </c>
      <c r="AP5" s="4">
        <f t="shared" ref="AP5:AP30" si="1">+L5+R5+X5+AD5+AJ5</f>
        <v>0</v>
      </c>
      <c r="AQ5" s="4">
        <f t="shared" ref="AQ5:AQ30" si="2">+M5+S5+Y5+AE5+AK5</f>
        <v>0</v>
      </c>
      <c r="AR5" s="4">
        <f t="shared" ref="AR5:AR30" si="3">+N5+T5+Z5+AF5+AL5</f>
        <v>0</v>
      </c>
      <c r="AS5" s="4">
        <f t="shared" ref="AS5:AS30" si="4">+O5+U5+AA5+AG5+AM5</f>
        <v>1</v>
      </c>
      <c r="AT5" s="4">
        <f t="shared" ref="AT5:AT36" si="5">SUM(AO5:AS5)</f>
        <v>2</v>
      </c>
      <c r="AU5" s="24">
        <v>37288</v>
      </c>
      <c r="AV5" s="24"/>
      <c r="AW5" s="24"/>
      <c r="AX5" s="36"/>
    </row>
    <row r="6" spans="1:50" ht="36" hidden="1" customHeight="1" x14ac:dyDescent="0.2">
      <c r="A6" s="54"/>
      <c r="B6" s="4" t="s">
        <v>2859</v>
      </c>
      <c r="C6" s="4" t="s">
        <v>76</v>
      </c>
      <c r="D6" s="2" t="s">
        <v>1447</v>
      </c>
      <c r="E6" s="182"/>
      <c r="F6" s="22" t="s">
        <v>1437</v>
      </c>
      <c r="G6" s="23" t="s">
        <v>1259</v>
      </c>
      <c r="H6" s="23" t="s">
        <v>218</v>
      </c>
      <c r="I6" s="9" t="s">
        <v>1453</v>
      </c>
      <c r="J6" s="5" t="s">
        <v>1341</v>
      </c>
      <c r="K6" s="3"/>
      <c r="L6" s="3"/>
      <c r="M6" s="3"/>
      <c r="N6" s="3"/>
      <c r="O6" s="3"/>
      <c r="P6" s="6"/>
      <c r="Q6" s="30"/>
      <c r="R6" s="30"/>
      <c r="S6" s="30"/>
      <c r="T6" s="30"/>
      <c r="U6" s="30"/>
      <c r="V6" s="26"/>
      <c r="W6" s="30"/>
      <c r="X6" s="30"/>
      <c r="Y6" s="30"/>
      <c r="Z6" s="30"/>
      <c r="AA6" s="30"/>
      <c r="AB6" s="26"/>
      <c r="AC6" s="30">
        <v>1</v>
      </c>
      <c r="AD6" s="30"/>
      <c r="AE6" s="30"/>
      <c r="AF6" s="30"/>
      <c r="AG6" s="30"/>
      <c r="AH6" s="26" t="s">
        <v>1094</v>
      </c>
      <c r="AI6" s="30">
        <v>1</v>
      </c>
      <c r="AJ6" s="30"/>
      <c r="AK6" s="30"/>
      <c r="AL6" s="30"/>
      <c r="AM6" s="30">
        <v>2</v>
      </c>
      <c r="AN6" s="26" t="s">
        <v>1343</v>
      </c>
      <c r="AO6" s="4">
        <f t="shared" si="0"/>
        <v>2</v>
      </c>
      <c r="AP6" s="4">
        <f t="shared" si="1"/>
        <v>0</v>
      </c>
      <c r="AQ6" s="4">
        <f t="shared" si="2"/>
        <v>0</v>
      </c>
      <c r="AR6" s="4">
        <f t="shared" si="3"/>
        <v>0</v>
      </c>
      <c r="AS6" s="4">
        <f t="shared" si="4"/>
        <v>2</v>
      </c>
      <c r="AT6" s="4">
        <f t="shared" si="5"/>
        <v>4</v>
      </c>
      <c r="AU6" s="34">
        <v>41106</v>
      </c>
      <c r="AV6" s="34"/>
      <c r="AW6" s="34"/>
      <c r="AX6" s="36"/>
    </row>
    <row r="7" spans="1:50" ht="36" hidden="1" customHeight="1" x14ac:dyDescent="0.2">
      <c r="A7" s="54"/>
      <c r="B7" s="172" t="s">
        <v>2390</v>
      </c>
      <c r="C7" s="172" t="s">
        <v>76</v>
      </c>
      <c r="D7" s="2" t="s">
        <v>381</v>
      </c>
      <c r="E7" s="182"/>
      <c r="F7" s="22" t="s">
        <v>1437</v>
      </c>
      <c r="G7" s="23" t="s">
        <v>1435</v>
      </c>
      <c r="H7" s="23" t="s">
        <v>224</v>
      </c>
      <c r="I7" s="9" t="s">
        <v>1505</v>
      </c>
      <c r="J7" s="5" t="s">
        <v>224</v>
      </c>
      <c r="K7" s="3"/>
      <c r="L7" s="3"/>
      <c r="M7" s="3"/>
      <c r="N7" s="3"/>
      <c r="O7" s="3"/>
      <c r="P7" s="6"/>
      <c r="Q7" s="30"/>
      <c r="R7" s="30"/>
      <c r="S7" s="30"/>
      <c r="T7" s="30"/>
      <c r="U7" s="30">
        <v>1</v>
      </c>
      <c r="V7" s="26"/>
      <c r="W7" s="30"/>
      <c r="X7" s="30"/>
      <c r="Y7" s="30"/>
      <c r="Z7" s="30"/>
      <c r="AA7" s="30"/>
      <c r="AB7" s="26"/>
      <c r="AC7" s="30">
        <v>2</v>
      </c>
      <c r="AD7" s="30"/>
      <c r="AE7" s="30"/>
      <c r="AF7" s="30"/>
      <c r="AG7" s="30"/>
      <c r="AH7" s="26" t="s">
        <v>1169</v>
      </c>
      <c r="AI7" s="30"/>
      <c r="AJ7" s="30"/>
      <c r="AK7" s="30"/>
      <c r="AL7" s="30"/>
      <c r="AM7" s="30"/>
      <c r="AN7" s="26"/>
      <c r="AO7" s="4">
        <f t="shared" si="0"/>
        <v>2</v>
      </c>
      <c r="AP7" s="4">
        <f t="shared" si="1"/>
        <v>0</v>
      </c>
      <c r="AQ7" s="4">
        <f t="shared" si="2"/>
        <v>0</v>
      </c>
      <c r="AR7" s="4">
        <f t="shared" si="3"/>
        <v>0</v>
      </c>
      <c r="AS7" s="4">
        <f t="shared" si="4"/>
        <v>1</v>
      </c>
      <c r="AT7" s="4">
        <f t="shared" si="5"/>
        <v>3</v>
      </c>
      <c r="AU7" s="34">
        <v>39524</v>
      </c>
      <c r="AV7" s="34"/>
      <c r="AW7" s="34"/>
      <c r="AX7" s="36"/>
    </row>
    <row r="8" spans="1:50" ht="36" hidden="1" customHeight="1" x14ac:dyDescent="0.2">
      <c r="A8" s="54"/>
      <c r="B8" s="4" t="s">
        <v>2364</v>
      </c>
      <c r="C8" s="4" t="s">
        <v>76</v>
      </c>
      <c r="D8" s="27" t="s">
        <v>458</v>
      </c>
      <c r="E8" s="182"/>
      <c r="F8" s="22" t="s">
        <v>1437</v>
      </c>
      <c r="G8" s="23" t="s">
        <v>1259</v>
      </c>
      <c r="H8" s="23" t="s">
        <v>218</v>
      </c>
      <c r="I8" s="9" t="s">
        <v>1459</v>
      </c>
      <c r="J8" s="5" t="s">
        <v>218</v>
      </c>
      <c r="K8" s="3"/>
      <c r="L8" s="3"/>
      <c r="M8" s="3"/>
      <c r="N8" s="3"/>
      <c r="O8" s="3"/>
      <c r="P8" s="6"/>
      <c r="Q8" s="30"/>
      <c r="R8" s="30"/>
      <c r="S8" s="30"/>
      <c r="T8" s="30"/>
      <c r="U8" s="30"/>
      <c r="V8" s="26"/>
      <c r="W8" s="30">
        <v>1</v>
      </c>
      <c r="X8" s="30"/>
      <c r="Y8" s="30"/>
      <c r="Z8" s="30"/>
      <c r="AA8" s="30"/>
      <c r="AB8" s="26" t="s">
        <v>754</v>
      </c>
      <c r="AC8" s="30">
        <v>2</v>
      </c>
      <c r="AD8" s="30"/>
      <c r="AE8" s="30"/>
      <c r="AF8" s="30"/>
      <c r="AG8" s="30">
        <v>2</v>
      </c>
      <c r="AH8" s="26" t="s">
        <v>754</v>
      </c>
      <c r="AI8" s="30"/>
      <c r="AJ8" s="30"/>
      <c r="AK8" s="30"/>
      <c r="AL8" s="30"/>
      <c r="AM8" s="30">
        <v>2</v>
      </c>
      <c r="AN8" s="26"/>
      <c r="AO8" s="4">
        <f t="shared" si="0"/>
        <v>3</v>
      </c>
      <c r="AP8" s="4">
        <f t="shared" si="1"/>
        <v>0</v>
      </c>
      <c r="AQ8" s="4">
        <f t="shared" si="2"/>
        <v>0</v>
      </c>
      <c r="AR8" s="4">
        <f t="shared" si="3"/>
        <v>0</v>
      </c>
      <c r="AS8" s="4">
        <f t="shared" si="4"/>
        <v>4</v>
      </c>
      <c r="AT8" s="4">
        <f t="shared" si="5"/>
        <v>7</v>
      </c>
      <c r="AU8" s="34" t="s">
        <v>655</v>
      </c>
      <c r="AV8" s="34"/>
      <c r="AW8" s="34"/>
      <c r="AX8" s="36"/>
    </row>
    <row r="9" spans="1:50" ht="36" hidden="1" customHeight="1" x14ac:dyDescent="0.2">
      <c r="A9" s="54"/>
      <c r="B9" s="172" t="s">
        <v>2866</v>
      </c>
      <c r="C9" s="172" t="s">
        <v>76</v>
      </c>
      <c r="D9" s="27" t="s">
        <v>1463</v>
      </c>
      <c r="E9" s="182"/>
      <c r="F9" s="22" t="s">
        <v>1437</v>
      </c>
      <c r="G9" s="23" t="s">
        <v>1259</v>
      </c>
      <c r="H9" s="23" t="s">
        <v>218</v>
      </c>
      <c r="I9" s="9" t="s">
        <v>1486</v>
      </c>
      <c r="J9" s="5" t="s">
        <v>393</v>
      </c>
      <c r="K9" s="30"/>
      <c r="L9" s="30"/>
      <c r="M9" s="30"/>
      <c r="N9" s="30"/>
      <c r="O9" s="30"/>
      <c r="P9" s="26"/>
      <c r="Q9" s="30"/>
      <c r="R9" s="30"/>
      <c r="S9" s="30"/>
      <c r="T9" s="30"/>
      <c r="U9" s="30"/>
      <c r="V9" s="26"/>
      <c r="W9" s="30"/>
      <c r="X9" s="30"/>
      <c r="Y9" s="30"/>
      <c r="Z9" s="30"/>
      <c r="AA9" s="30"/>
      <c r="AB9" s="26"/>
      <c r="AC9" s="30">
        <v>1</v>
      </c>
      <c r="AD9" s="30"/>
      <c r="AE9" s="30"/>
      <c r="AF9" s="3"/>
      <c r="AG9" s="3"/>
      <c r="AH9" s="6" t="s">
        <v>688</v>
      </c>
      <c r="AI9" s="30"/>
      <c r="AJ9" s="30"/>
      <c r="AK9" s="30"/>
      <c r="AL9" s="30"/>
      <c r="AM9" s="30"/>
      <c r="AN9" s="26"/>
      <c r="AO9" s="4">
        <f t="shared" si="0"/>
        <v>1</v>
      </c>
      <c r="AP9" s="4">
        <f t="shared" si="1"/>
        <v>0</v>
      </c>
      <c r="AQ9" s="4">
        <f t="shared" si="2"/>
        <v>0</v>
      </c>
      <c r="AR9" s="4">
        <f t="shared" si="3"/>
        <v>0</v>
      </c>
      <c r="AS9" s="4">
        <f t="shared" si="4"/>
        <v>0</v>
      </c>
      <c r="AT9" s="4">
        <f t="shared" si="5"/>
        <v>1</v>
      </c>
      <c r="AU9" s="34" t="s">
        <v>805</v>
      </c>
      <c r="AV9" s="34"/>
      <c r="AW9" s="34"/>
      <c r="AX9" s="36"/>
    </row>
    <row r="10" spans="1:50" ht="36" hidden="1" customHeight="1" x14ac:dyDescent="0.2">
      <c r="A10" s="54"/>
      <c r="B10" s="172" t="s">
        <v>2390</v>
      </c>
      <c r="C10" s="172" t="s">
        <v>76</v>
      </c>
      <c r="D10" s="2" t="s">
        <v>381</v>
      </c>
      <c r="E10" s="182"/>
      <c r="F10" s="22" t="s">
        <v>1437</v>
      </c>
      <c r="G10" s="23" t="s">
        <v>1259</v>
      </c>
      <c r="H10" s="23" t="s">
        <v>218</v>
      </c>
      <c r="I10" s="9" t="s">
        <v>1494</v>
      </c>
      <c r="J10" s="5" t="s">
        <v>218</v>
      </c>
      <c r="K10" s="3"/>
      <c r="L10" s="3"/>
      <c r="M10" s="3"/>
      <c r="N10" s="3"/>
      <c r="O10" s="3"/>
      <c r="P10" s="6"/>
      <c r="Q10" s="30"/>
      <c r="R10" s="30"/>
      <c r="S10" s="30"/>
      <c r="T10" s="30"/>
      <c r="U10" s="30">
        <v>1</v>
      </c>
      <c r="V10" s="26"/>
      <c r="W10" s="30"/>
      <c r="X10" s="30"/>
      <c r="Y10" s="30"/>
      <c r="Z10" s="30"/>
      <c r="AA10" s="30"/>
      <c r="AB10" s="26"/>
      <c r="AC10" s="30">
        <v>5</v>
      </c>
      <c r="AD10" s="30"/>
      <c r="AE10" s="30"/>
      <c r="AF10" s="30"/>
      <c r="AG10" s="30"/>
      <c r="AH10" s="26" t="s">
        <v>474</v>
      </c>
      <c r="AI10" s="30"/>
      <c r="AJ10" s="30"/>
      <c r="AK10" s="30"/>
      <c r="AL10" s="30"/>
      <c r="AM10" s="30"/>
      <c r="AN10" s="26"/>
      <c r="AO10" s="4">
        <f t="shared" si="0"/>
        <v>5</v>
      </c>
      <c r="AP10" s="4">
        <f t="shared" si="1"/>
        <v>0</v>
      </c>
      <c r="AQ10" s="4">
        <f t="shared" si="2"/>
        <v>0</v>
      </c>
      <c r="AR10" s="4">
        <f t="shared" si="3"/>
        <v>0</v>
      </c>
      <c r="AS10" s="4">
        <f t="shared" si="4"/>
        <v>1</v>
      </c>
      <c r="AT10" s="4">
        <f t="shared" si="5"/>
        <v>6</v>
      </c>
      <c r="AU10" s="34" t="s">
        <v>232</v>
      </c>
      <c r="AV10" s="34"/>
      <c r="AW10" s="34"/>
      <c r="AX10" s="36"/>
    </row>
    <row r="11" spans="1:50" ht="36" hidden="1" customHeight="1" x14ac:dyDescent="0.2">
      <c r="A11" s="54"/>
      <c r="B11" s="172" t="s">
        <v>2408</v>
      </c>
      <c r="C11" s="172" t="s">
        <v>76</v>
      </c>
      <c r="D11" s="2" t="s">
        <v>1568</v>
      </c>
      <c r="E11" s="182"/>
      <c r="F11" s="22" t="s">
        <v>1437</v>
      </c>
      <c r="G11" s="23" t="s">
        <v>1259</v>
      </c>
      <c r="H11" s="23" t="s">
        <v>218</v>
      </c>
      <c r="I11" s="9" t="s">
        <v>1569</v>
      </c>
      <c r="J11" s="5" t="s">
        <v>218</v>
      </c>
      <c r="K11" s="3"/>
      <c r="L11" s="3"/>
      <c r="M11" s="3"/>
      <c r="N11" s="3"/>
      <c r="O11" s="3"/>
      <c r="P11" s="6"/>
      <c r="Q11" s="30"/>
      <c r="R11" s="30"/>
      <c r="S11" s="30"/>
      <c r="T11" s="30"/>
      <c r="U11" s="30"/>
      <c r="V11" s="26"/>
      <c r="W11" s="30"/>
      <c r="X11" s="30"/>
      <c r="Y11" s="30"/>
      <c r="Z11" s="30"/>
      <c r="AA11" s="30"/>
      <c r="AB11" s="26"/>
      <c r="AC11" s="30">
        <v>2</v>
      </c>
      <c r="AD11" s="30"/>
      <c r="AE11" s="30"/>
      <c r="AF11" s="30"/>
      <c r="AG11" s="30"/>
      <c r="AH11" s="26" t="s">
        <v>27</v>
      </c>
      <c r="AI11" s="30"/>
      <c r="AJ11" s="30"/>
      <c r="AK11" s="30"/>
      <c r="AL11" s="30"/>
      <c r="AM11" s="30">
        <v>3</v>
      </c>
      <c r="AN11" s="26" t="s">
        <v>275</v>
      </c>
      <c r="AO11" s="4">
        <f t="shared" si="0"/>
        <v>2</v>
      </c>
      <c r="AP11" s="4">
        <f t="shared" si="1"/>
        <v>0</v>
      </c>
      <c r="AQ11" s="4">
        <f t="shared" si="2"/>
        <v>0</v>
      </c>
      <c r="AR11" s="4">
        <f t="shared" si="3"/>
        <v>0</v>
      </c>
      <c r="AS11" s="4">
        <f t="shared" si="4"/>
        <v>3</v>
      </c>
      <c r="AT11" s="4">
        <f t="shared" si="5"/>
        <v>5</v>
      </c>
      <c r="AU11" s="34"/>
      <c r="AV11" s="34"/>
      <c r="AW11" s="34"/>
      <c r="AX11" s="36"/>
    </row>
    <row r="12" spans="1:50" ht="36" hidden="1" customHeight="1" x14ac:dyDescent="0.2">
      <c r="A12" s="54"/>
      <c r="B12" s="172" t="s">
        <v>3167</v>
      </c>
      <c r="C12" s="172" t="s">
        <v>76</v>
      </c>
      <c r="D12" s="85" t="s">
        <v>1570</v>
      </c>
      <c r="E12" s="182"/>
      <c r="F12" s="23" t="s">
        <v>1437</v>
      </c>
      <c r="G12" s="23" t="s">
        <v>1259</v>
      </c>
      <c r="H12" s="23" t="s">
        <v>218</v>
      </c>
      <c r="I12" s="9" t="s">
        <v>1572</v>
      </c>
      <c r="J12" s="83" t="s">
        <v>218</v>
      </c>
      <c r="K12" s="3"/>
      <c r="L12" s="3"/>
      <c r="M12" s="3"/>
      <c r="N12" s="3"/>
      <c r="O12" s="3"/>
      <c r="P12" s="6"/>
      <c r="Q12" s="3"/>
      <c r="R12" s="3"/>
      <c r="S12" s="3"/>
      <c r="T12" s="3"/>
      <c r="U12" s="3">
        <v>2</v>
      </c>
      <c r="V12" s="26" t="s">
        <v>1199</v>
      </c>
      <c r="W12" s="3">
        <v>1</v>
      </c>
      <c r="X12" s="3"/>
      <c r="Y12" s="3"/>
      <c r="Z12" s="3"/>
      <c r="AA12" s="3"/>
      <c r="AB12" s="26" t="s">
        <v>236</v>
      </c>
      <c r="AC12" s="3">
        <v>8</v>
      </c>
      <c r="AD12" s="3"/>
      <c r="AE12" s="3"/>
      <c r="AF12" s="3"/>
      <c r="AG12" s="3"/>
      <c r="AH12" s="26" t="s">
        <v>1314</v>
      </c>
      <c r="AI12" s="3"/>
      <c r="AJ12" s="3"/>
      <c r="AK12" s="3"/>
      <c r="AL12" s="3"/>
      <c r="AM12" s="3">
        <v>8</v>
      </c>
      <c r="AN12" s="26" t="str">
        <f>+AH12</f>
        <v>Untung Wijaya Ho</v>
      </c>
      <c r="AO12" s="4">
        <f t="shared" si="0"/>
        <v>9</v>
      </c>
      <c r="AP12" s="4">
        <f t="shared" si="1"/>
        <v>0</v>
      </c>
      <c r="AQ12" s="4">
        <f t="shared" si="2"/>
        <v>0</v>
      </c>
      <c r="AR12" s="4">
        <f t="shared" si="3"/>
        <v>0</v>
      </c>
      <c r="AS12" s="4">
        <f t="shared" si="4"/>
        <v>10</v>
      </c>
      <c r="AT12" s="4">
        <f t="shared" si="5"/>
        <v>19</v>
      </c>
      <c r="AU12" s="34">
        <v>36794</v>
      </c>
      <c r="AV12" s="34"/>
      <c r="AW12" s="34"/>
      <c r="AX12" s="36"/>
    </row>
    <row r="13" spans="1:50" s="159" customFormat="1" ht="36" hidden="1" customHeight="1" x14ac:dyDescent="0.2">
      <c r="A13" s="54"/>
      <c r="B13" s="172" t="s">
        <v>2431</v>
      </c>
      <c r="C13" s="172" t="s">
        <v>76</v>
      </c>
      <c r="D13" s="2" t="s">
        <v>1591</v>
      </c>
      <c r="E13" s="182"/>
      <c r="F13" s="22" t="s">
        <v>1437</v>
      </c>
      <c r="G13" s="23" t="s">
        <v>1259</v>
      </c>
      <c r="H13" s="23" t="s">
        <v>218</v>
      </c>
      <c r="I13" s="9" t="s">
        <v>1595</v>
      </c>
      <c r="J13" s="5" t="s">
        <v>218</v>
      </c>
      <c r="K13" s="3"/>
      <c r="L13" s="3"/>
      <c r="M13" s="3"/>
      <c r="N13" s="3"/>
      <c r="O13" s="3"/>
      <c r="P13" s="6"/>
      <c r="Q13" s="30"/>
      <c r="R13" s="30"/>
      <c r="S13" s="30"/>
      <c r="T13" s="30"/>
      <c r="U13" s="30"/>
      <c r="V13" s="26"/>
      <c r="W13" s="30"/>
      <c r="X13" s="30"/>
      <c r="Y13" s="30"/>
      <c r="Z13" s="30"/>
      <c r="AA13" s="30"/>
      <c r="AB13" s="26"/>
      <c r="AC13" s="30">
        <v>16</v>
      </c>
      <c r="AD13" s="30"/>
      <c r="AE13" s="30"/>
      <c r="AF13" s="30"/>
      <c r="AG13" s="30"/>
      <c r="AH13" s="6" t="s">
        <v>641</v>
      </c>
      <c r="AI13" s="30"/>
      <c r="AJ13" s="30"/>
      <c r="AK13" s="30"/>
      <c r="AL13" s="30"/>
      <c r="AM13" s="30">
        <v>6</v>
      </c>
      <c r="AN13" s="6" t="s">
        <v>641</v>
      </c>
      <c r="AO13" s="4">
        <f t="shared" si="0"/>
        <v>16</v>
      </c>
      <c r="AP13" s="4">
        <f t="shared" si="1"/>
        <v>0</v>
      </c>
      <c r="AQ13" s="4">
        <f t="shared" si="2"/>
        <v>0</v>
      </c>
      <c r="AR13" s="4">
        <f t="shared" si="3"/>
        <v>0</v>
      </c>
      <c r="AS13" s="4">
        <f t="shared" si="4"/>
        <v>6</v>
      </c>
      <c r="AT13" s="4">
        <f t="shared" si="5"/>
        <v>22</v>
      </c>
      <c r="AU13" s="34">
        <v>38719</v>
      </c>
      <c r="AV13" s="34"/>
      <c r="AW13" s="34"/>
      <c r="AX13" s="36"/>
    </row>
    <row r="14" spans="1:50" ht="36" hidden="1" customHeight="1" x14ac:dyDescent="0.2">
      <c r="A14" s="54"/>
      <c r="B14" s="172" t="s">
        <v>2437</v>
      </c>
      <c r="C14" s="172" t="s">
        <v>76</v>
      </c>
      <c r="D14" s="2" t="s">
        <v>230</v>
      </c>
      <c r="E14" s="182"/>
      <c r="F14" s="22" t="s">
        <v>1437</v>
      </c>
      <c r="G14" s="23" t="s">
        <v>1259</v>
      </c>
      <c r="H14" s="23" t="s">
        <v>218</v>
      </c>
      <c r="I14" s="9" t="s">
        <v>1609</v>
      </c>
      <c r="J14" s="5" t="s">
        <v>218</v>
      </c>
      <c r="K14" s="3"/>
      <c r="L14" s="3"/>
      <c r="M14" s="3"/>
      <c r="N14" s="3"/>
      <c r="O14" s="3"/>
      <c r="P14" s="6"/>
      <c r="Q14" s="30"/>
      <c r="R14" s="30"/>
      <c r="S14" s="30"/>
      <c r="T14" s="30"/>
      <c r="U14" s="30"/>
      <c r="V14" s="26"/>
      <c r="W14" s="30"/>
      <c r="X14" s="30"/>
      <c r="Y14" s="30"/>
      <c r="Z14" s="30"/>
      <c r="AA14" s="30"/>
      <c r="AB14" s="26"/>
      <c r="AC14" s="30">
        <v>6</v>
      </c>
      <c r="AD14" s="30"/>
      <c r="AE14" s="30"/>
      <c r="AF14" s="30"/>
      <c r="AG14" s="30"/>
      <c r="AH14" s="6" t="s">
        <v>1362</v>
      </c>
      <c r="AI14" s="30"/>
      <c r="AJ14" s="30"/>
      <c r="AK14" s="30"/>
      <c r="AL14" s="30"/>
      <c r="AM14" s="30">
        <v>4</v>
      </c>
      <c r="AN14" s="6" t="s">
        <v>1362</v>
      </c>
      <c r="AO14" s="4">
        <f t="shared" si="0"/>
        <v>6</v>
      </c>
      <c r="AP14" s="4">
        <f t="shared" si="1"/>
        <v>0</v>
      </c>
      <c r="AQ14" s="4">
        <f t="shared" si="2"/>
        <v>0</v>
      </c>
      <c r="AR14" s="4">
        <f t="shared" si="3"/>
        <v>0</v>
      </c>
      <c r="AS14" s="4">
        <f t="shared" si="4"/>
        <v>4</v>
      </c>
      <c r="AT14" s="4">
        <f t="shared" si="5"/>
        <v>10</v>
      </c>
      <c r="AU14" s="34">
        <v>36748</v>
      </c>
      <c r="AV14" s="34"/>
      <c r="AW14" s="34"/>
      <c r="AX14" s="36"/>
    </row>
    <row r="15" spans="1:50" ht="36" hidden="1" customHeight="1" x14ac:dyDescent="0.2">
      <c r="A15" s="54"/>
      <c r="B15" s="172" t="s">
        <v>2469</v>
      </c>
      <c r="C15" s="172" t="s">
        <v>76</v>
      </c>
      <c r="D15" s="2" t="s">
        <v>416</v>
      </c>
      <c r="E15" s="182"/>
      <c r="F15" s="22" t="s">
        <v>1437</v>
      </c>
      <c r="G15" s="23" t="s">
        <v>1259</v>
      </c>
      <c r="H15" s="23" t="s">
        <v>218</v>
      </c>
      <c r="I15" s="9" t="s">
        <v>1633</v>
      </c>
      <c r="J15" s="5" t="s">
        <v>739</v>
      </c>
      <c r="K15" s="3"/>
      <c r="L15" s="3"/>
      <c r="M15" s="3"/>
      <c r="N15" s="3"/>
      <c r="O15" s="3"/>
      <c r="P15" s="6"/>
      <c r="Q15" s="30"/>
      <c r="R15" s="30"/>
      <c r="S15" s="30"/>
      <c r="T15" s="30"/>
      <c r="U15" s="30"/>
      <c r="V15" s="26"/>
      <c r="W15" s="30">
        <v>1</v>
      </c>
      <c r="X15" s="30"/>
      <c r="Y15" s="30"/>
      <c r="Z15" s="30"/>
      <c r="AA15" s="30"/>
      <c r="AB15" s="6" t="s">
        <v>609</v>
      </c>
      <c r="AC15" s="30">
        <v>11</v>
      </c>
      <c r="AD15" s="30"/>
      <c r="AE15" s="30"/>
      <c r="AF15" s="30"/>
      <c r="AG15" s="30"/>
      <c r="AH15" s="6" t="s">
        <v>609</v>
      </c>
      <c r="AI15" s="30"/>
      <c r="AJ15" s="30"/>
      <c r="AK15" s="30"/>
      <c r="AL15" s="30"/>
      <c r="AM15" s="30">
        <v>5</v>
      </c>
      <c r="AN15" s="26"/>
      <c r="AO15" s="4">
        <f t="shared" si="0"/>
        <v>12</v>
      </c>
      <c r="AP15" s="4">
        <f t="shared" si="1"/>
        <v>0</v>
      </c>
      <c r="AQ15" s="4">
        <f t="shared" si="2"/>
        <v>0</v>
      </c>
      <c r="AR15" s="4">
        <f t="shared" si="3"/>
        <v>0</v>
      </c>
      <c r="AS15" s="4">
        <f t="shared" si="4"/>
        <v>5</v>
      </c>
      <c r="AT15" s="4">
        <f t="shared" si="5"/>
        <v>17</v>
      </c>
      <c r="AU15" s="34">
        <v>39234</v>
      </c>
      <c r="AV15" s="34"/>
      <c r="AW15" s="34"/>
      <c r="AX15" s="36"/>
    </row>
    <row r="16" spans="1:50" ht="36" hidden="1" customHeight="1" x14ac:dyDescent="0.2">
      <c r="A16" s="54"/>
      <c r="B16" s="172" t="s">
        <v>2469</v>
      </c>
      <c r="C16" s="172" t="s">
        <v>76</v>
      </c>
      <c r="D16" s="2" t="s">
        <v>416</v>
      </c>
      <c r="E16" s="182"/>
      <c r="F16" s="22" t="s">
        <v>1437</v>
      </c>
      <c r="G16" s="23" t="s">
        <v>1259</v>
      </c>
      <c r="H16" s="23" t="s">
        <v>218</v>
      </c>
      <c r="I16" s="9" t="s">
        <v>1650</v>
      </c>
      <c r="J16" s="5" t="s">
        <v>990</v>
      </c>
      <c r="K16" s="3"/>
      <c r="L16" s="3"/>
      <c r="M16" s="3"/>
      <c r="N16" s="3"/>
      <c r="O16" s="3"/>
      <c r="P16" s="6"/>
      <c r="Q16" s="30"/>
      <c r="R16" s="30"/>
      <c r="S16" s="30"/>
      <c r="T16" s="30"/>
      <c r="U16" s="30"/>
      <c r="V16" s="26"/>
      <c r="W16" s="30">
        <v>1</v>
      </c>
      <c r="X16" s="30"/>
      <c r="Y16" s="30"/>
      <c r="Z16" s="30"/>
      <c r="AA16" s="30"/>
      <c r="AB16" s="6" t="s">
        <v>991</v>
      </c>
      <c r="AC16" s="30"/>
      <c r="AD16" s="30"/>
      <c r="AE16" s="30"/>
      <c r="AF16" s="30"/>
      <c r="AG16" s="30"/>
      <c r="AH16" s="26"/>
      <c r="AI16" s="30"/>
      <c r="AJ16" s="30"/>
      <c r="AK16" s="30"/>
      <c r="AL16" s="30"/>
      <c r="AM16" s="30"/>
      <c r="AN16" s="26"/>
      <c r="AO16" s="4">
        <f t="shared" si="0"/>
        <v>1</v>
      </c>
      <c r="AP16" s="4">
        <f t="shared" si="1"/>
        <v>0</v>
      </c>
      <c r="AQ16" s="4">
        <f t="shared" si="2"/>
        <v>0</v>
      </c>
      <c r="AR16" s="4">
        <f t="shared" si="3"/>
        <v>0</v>
      </c>
      <c r="AS16" s="4">
        <f t="shared" si="4"/>
        <v>0</v>
      </c>
      <c r="AT16" s="4">
        <f t="shared" si="5"/>
        <v>1</v>
      </c>
      <c r="AU16" s="34" t="s">
        <v>992</v>
      </c>
      <c r="AV16" s="34"/>
      <c r="AW16" s="34"/>
      <c r="AX16" s="36"/>
    </row>
    <row r="17" spans="1:50" ht="36" hidden="1" customHeight="1" x14ac:dyDescent="0.2">
      <c r="A17" s="54"/>
      <c r="B17" s="4" t="s">
        <v>2733</v>
      </c>
      <c r="C17" s="4" t="s">
        <v>76</v>
      </c>
      <c r="D17" s="2" t="s">
        <v>1118</v>
      </c>
      <c r="E17" s="182"/>
      <c r="F17" s="22" t="s">
        <v>1437</v>
      </c>
      <c r="G17" s="23" t="s">
        <v>1259</v>
      </c>
      <c r="H17" s="23" t="s">
        <v>218</v>
      </c>
      <c r="I17" s="9" t="s">
        <v>1676</v>
      </c>
      <c r="J17" s="5" t="s">
        <v>218</v>
      </c>
      <c r="K17" s="3"/>
      <c r="L17" s="3"/>
      <c r="M17" s="3"/>
      <c r="N17" s="3"/>
      <c r="O17" s="3"/>
      <c r="P17" s="6"/>
      <c r="Q17" s="30"/>
      <c r="R17" s="30"/>
      <c r="S17" s="30"/>
      <c r="T17" s="30"/>
      <c r="U17" s="30"/>
      <c r="V17" s="26"/>
      <c r="W17" s="30"/>
      <c r="X17" s="30"/>
      <c r="Y17" s="30"/>
      <c r="Z17" s="30"/>
      <c r="AA17" s="30"/>
      <c r="AB17" s="26"/>
      <c r="AC17" s="30">
        <v>2</v>
      </c>
      <c r="AD17" s="30"/>
      <c r="AE17" s="30"/>
      <c r="AF17" s="30"/>
      <c r="AG17" s="30"/>
      <c r="AH17" s="6" t="s">
        <v>708</v>
      </c>
      <c r="AI17" s="30"/>
      <c r="AJ17" s="30"/>
      <c r="AK17" s="30"/>
      <c r="AL17" s="30"/>
      <c r="AM17" s="30">
        <v>1</v>
      </c>
      <c r="AN17" s="6" t="s">
        <v>708</v>
      </c>
      <c r="AO17" s="4">
        <f t="shared" si="0"/>
        <v>2</v>
      </c>
      <c r="AP17" s="4">
        <f t="shared" si="1"/>
        <v>0</v>
      </c>
      <c r="AQ17" s="4">
        <f t="shared" si="2"/>
        <v>0</v>
      </c>
      <c r="AR17" s="4">
        <f t="shared" si="3"/>
        <v>0</v>
      </c>
      <c r="AS17" s="4">
        <f t="shared" si="4"/>
        <v>1</v>
      </c>
      <c r="AT17" s="4">
        <f t="shared" si="5"/>
        <v>3</v>
      </c>
      <c r="AU17" s="34">
        <v>40148</v>
      </c>
      <c r="AV17" s="34"/>
      <c r="AW17" s="34"/>
      <c r="AX17" s="36"/>
    </row>
    <row r="18" spans="1:50" s="159" customFormat="1" ht="36" hidden="1" customHeight="1" x14ac:dyDescent="0.2">
      <c r="A18" s="54"/>
      <c r="B18" s="4" t="s">
        <v>2575</v>
      </c>
      <c r="C18" s="4" t="s">
        <v>76</v>
      </c>
      <c r="D18" s="2" t="s">
        <v>382</v>
      </c>
      <c r="E18" s="182"/>
      <c r="F18" s="22" t="s">
        <v>1437</v>
      </c>
      <c r="G18" s="23" t="s">
        <v>1259</v>
      </c>
      <c r="H18" s="23" t="s">
        <v>218</v>
      </c>
      <c r="I18" s="9" t="s">
        <v>1701</v>
      </c>
      <c r="J18" s="5" t="s">
        <v>218</v>
      </c>
      <c r="K18" s="3"/>
      <c r="L18" s="3"/>
      <c r="M18" s="3"/>
      <c r="N18" s="3"/>
      <c r="O18" s="3"/>
      <c r="P18" s="6"/>
      <c r="Q18" s="30"/>
      <c r="R18" s="30"/>
      <c r="S18" s="30"/>
      <c r="T18" s="30"/>
      <c r="U18" s="30">
        <v>1</v>
      </c>
      <c r="V18" s="6" t="s">
        <v>1321</v>
      </c>
      <c r="W18" s="30"/>
      <c r="X18" s="30"/>
      <c r="Y18" s="30"/>
      <c r="Z18" s="30"/>
      <c r="AA18" s="30"/>
      <c r="AB18" s="26"/>
      <c r="AC18" s="30">
        <v>3</v>
      </c>
      <c r="AD18" s="30"/>
      <c r="AE18" s="30"/>
      <c r="AF18" s="30"/>
      <c r="AG18" s="30"/>
      <c r="AH18" s="6" t="s">
        <v>156</v>
      </c>
      <c r="AI18" s="30"/>
      <c r="AJ18" s="30"/>
      <c r="AK18" s="30"/>
      <c r="AL18" s="30"/>
      <c r="AM18" s="30">
        <v>2</v>
      </c>
      <c r="AN18" s="26"/>
      <c r="AO18" s="4">
        <f t="shared" si="0"/>
        <v>3</v>
      </c>
      <c r="AP18" s="4">
        <f t="shared" si="1"/>
        <v>0</v>
      </c>
      <c r="AQ18" s="4">
        <f t="shared" si="2"/>
        <v>0</v>
      </c>
      <c r="AR18" s="4">
        <f t="shared" si="3"/>
        <v>0</v>
      </c>
      <c r="AS18" s="4">
        <f t="shared" si="4"/>
        <v>3</v>
      </c>
      <c r="AT18" s="4">
        <f t="shared" si="5"/>
        <v>6</v>
      </c>
      <c r="AU18" s="34">
        <v>35339</v>
      </c>
      <c r="AV18" s="34"/>
      <c r="AW18" s="34"/>
      <c r="AX18" s="36"/>
    </row>
    <row r="19" spans="1:50" ht="36" hidden="1" customHeight="1" x14ac:dyDescent="0.2">
      <c r="A19" s="54"/>
      <c r="B19" s="4" t="s">
        <v>2584</v>
      </c>
      <c r="C19" s="4" t="s">
        <v>76</v>
      </c>
      <c r="D19" s="27" t="s">
        <v>766</v>
      </c>
      <c r="E19" s="182"/>
      <c r="F19" s="22" t="s">
        <v>1437</v>
      </c>
      <c r="G19" s="23" t="s">
        <v>1259</v>
      </c>
      <c r="H19" s="23" t="s">
        <v>218</v>
      </c>
      <c r="I19" s="9" t="s">
        <v>1755</v>
      </c>
      <c r="J19" s="5" t="s">
        <v>393</v>
      </c>
      <c r="K19" s="3"/>
      <c r="L19" s="3"/>
      <c r="M19" s="3"/>
      <c r="N19" s="3"/>
      <c r="O19" s="3"/>
      <c r="P19" s="6"/>
      <c r="Q19" s="3"/>
      <c r="R19" s="3"/>
      <c r="S19" s="3"/>
      <c r="T19" s="3"/>
      <c r="U19" s="3"/>
      <c r="V19" s="6"/>
      <c r="W19" s="3">
        <v>1</v>
      </c>
      <c r="X19" s="3"/>
      <c r="Y19" s="3"/>
      <c r="Z19" s="3"/>
      <c r="AA19" s="3"/>
      <c r="AB19" s="26" t="s">
        <v>1350</v>
      </c>
      <c r="AC19" s="3">
        <v>2</v>
      </c>
      <c r="AD19" s="3"/>
      <c r="AE19" s="3"/>
      <c r="AF19" s="3"/>
      <c r="AG19" s="3"/>
      <c r="AH19" s="6" t="s">
        <v>799</v>
      </c>
      <c r="AI19" s="3"/>
      <c r="AJ19" s="3"/>
      <c r="AK19" s="3"/>
      <c r="AL19" s="3"/>
      <c r="AM19" s="3">
        <v>1</v>
      </c>
      <c r="AN19" s="6"/>
      <c r="AO19" s="4">
        <f t="shared" si="0"/>
        <v>3</v>
      </c>
      <c r="AP19" s="4">
        <f t="shared" si="1"/>
        <v>0</v>
      </c>
      <c r="AQ19" s="4">
        <f t="shared" si="2"/>
        <v>0</v>
      </c>
      <c r="AR19" s="4">
        <f t="shared" si="3"/>
        <v>0</v>
      </c>
      <c r="AS19" s="4">
        <f t="shared" si="4"/>
        <v>1</v>
      </c>
      <c r="AT19" s="4">
        <f t="shared" si="5"/>
        <v>4</v>
      </c>
      <c r="AU19" s="34">
        <v>40603</v>
      </c>
      <c r="AV19" s="34"/>
      <c r="AW19" s="38"/>
      <c r="AX19" s="36"/>
    </row>
    <row r="20" spans="1:50" ht="36" hidden="1" customHeight="1" x14ac:dyDescent="0.2">
      <c r="A20" s="54"/>
      <c r="B20" s="4" t="s">
        <v>3293</v>
      </c>
      <c r="C20" s="4" t="s">
        <v>79</v>
      </c>
      <c r="D20" s="2" t="s">
        <v>908</v>
      </c>
      <c r="E20" s="182"/>
      <c r="F20" s="22" t="s">
        <v>1437</v>
      </c>
      <c r="G20" s="23" t="s">
        <v>1259</v>
      </c>
      <c r="H20" s="23" t="s">
        <v>218</v>
      </c>
      <c r="I20" s="9" t="s">
        <v>1757</v>
      </c>
      <c r="J20" s="46" t="s">
        <v>393</v>
      </c>
      <c r="K20" s="3"/>
      <c r="L20" s="3"/>
      <c r="M20" s="3"/>
      <c r="N20" s="3"/>
      <c r="O20" s="3"/>
      <c r="P20" s="6"/>
      <c r="Q20" s="3"/>
      <c r="R20" s="3"/>
      <c r="S20" s="3"/>
      <c r="T20" s="3"/>
      <c r="U20" s="3"/>
      <c r="V20" s="6"/>
      <c r="W20" s="3"/>
      <c r="X20" s="3"/>
      <c r="Y20" s="3"/>
      <c r="Z20" s="3"/>
      <c r="AA20" s="3">
        <v>1</v>
      </c>
      <c r="AB20" s="6" t="s">
        <v>1099</v>
      </c>
      <c r="AC20" s="3">
        <v>0</v>
      </c>
      <c r="AD20" s="3">
        <v>0</v>
      </c>
      <c r="AE20" s="3">
        <v>0</v>
      </c>
      <c r="AF20" s="3">
        <v>0</v>
      </c>
      <c r="AG20" s="3">
        <v>1</v>
      </c>
      <c r="AH20" s="6"/>
      <c r="AI20" s="3"/>
      <c r="AJ20" s="3"/>
      <c r="AK20" s="3"/>
      <c r="AL20" s="3"/>
      <c r="AM20" s="3">
        <v>3</v>
      </c>
      <c r="AN20" s="6" t="s">
        <v>1100</v>
      </c>
      <c r="AO20" s="4">
        <f t="shared" si="0"/>
        <v>0</v>
      </c>
      <c r="AP20" s="4">
        <f t="shared" si="1"/>
        <v>0</v>
      </c>
      <c r="AQ20" s="4">
        <f t="shared" si="2"/>
        <v>0</v>
      </c>
      <c r="AR20" s="4">
        <f t="shared" si="3"/>
        <v>0</v>
      </c>
      <c r="AS20" s="4">
        <f t="shared" si="4"/>
        <v>5</v>
      </c>
      <c r="AT20" s="4">
        <f t="shared" si="5"/>
        <v>5</v>
      </c>
      <c r="AU20" s="34"/>
      <c r="AV20" s="34"/>
      <c r="AW20" s="34"/>
      <c r="AX20" s="36"/>
    </row>
    <row r="21" spans="1:50" s="159" customFormat="1" ht="36" hidden="1" customHeight="1" x14ac:dyDescent="0.2">
      <c r="A21" s="54"/>
      <c r="B21" s="4" t="s">
        <v>2629</v>
      </c>
      <c r="C21" s="4" t="s">
        <v>76</v>
      </c>
      <c r="D21" s="27" t="s">
        <v>2127</v>
      </c>
      <c r="E21" s="182"/>
      <c r="F21" s="22" t="s">
        <v>1437</v>
      </c>
      <c r="G21" s="23" t="s">
        <v>1259</v>
      </c>
      <c r="H21" s="23" t="s">
        <v>218</v>
      </c>
      <c r="I21" s="9" t="s">
        <v>1762</v>
      </c>
      <c r="J21" s="5" t="s">
        <v>218</v>
      </c>
      <c r="K21" s="3"/>
      <c r="L21" s="3"/>
      <c r="M21" s="3"/>
      <c r="N21" s="3"/>
      <c r="O21" s="3"/>
      <c r="P21" s="6"/>
      <c r="Q21" s="30"/>
      <c r="R21" s="30"/>
      <c r="S21" s="30"/>
      <c r="T21" s="30"/>
      <c r="U21" s="30"/>
      <c r="V21" s="26"/>
      <c r="W21" s="30"/>
      <c r="X21" s="30"/>
      <c r="Y21" s="30"/>
      <c r="Z21" s="30"/>
      <c r="AA21" s="30"/>
      <c r="AB21" s="26"/>
      <c r="AC21" s="30">
        <v>1</v>
      </c>
      <c r="AD21" s="30"/>
      <c r="AE21" s="30"/>
      <c r="AF21" s="30"/>
      <c r="AG21" s="30"/>
      <c r="AH21" s="6" t="s">
        <v>1340</v>
      </c>
      <c r="AI21" s="30"/>
      <c r="AJ21" s="30"/>
      <c r="AK21" s="30"/>
      <c r="AL21" s="30"/>
      <c r="AM21" s="30">
        <v>1</v>
      </c>
      <c r="AN21" s="26" t="s">
        <v>860</v>
      </c>
      <c r="AO21" s="4">
        <f t="shared" si="0"/>
        <v>1</v>
      </c>
      <c r="AP21" s="4">
        <f t="shared" si="1"/>
        <v>0</v>
      </c>
      <c r="AQ21" s="4">
        <f t="shared" si="2"/>
        <v>0</v>
      </c>
      <c r="AR21" s="4">
        <f t="shared" si="3"/>
        <v>0</v>
      </c>
      <c r="AS21" s="4">
        <f t="shared" si="4"/>
        <v>1</v>
      </c>
      <c r="AT21" s="4">
        <f t="shared" si="5"/>
        <v>2</v>
      </c>
      <c r="AU21" s="34">
        <v>40197</v>
      </c>
      <c r="AV21" s="34"/>
      <c r="AW21" s="34"/>
      <c r="AX21" s="36"/>
    </row>
    <row r="22" spans="1:50" ht="36" hidden="1" customHeight="1" x14ac:dyDescent="0.2">
      <c r="A22" s="54"/>
      <c r="B22" s="172" t="s">
        <v>2390</v>
      </c>
      <c r="C22" s="172" t="s">
        <v>76</v>
      </c>
      <c r="D22" s="2" t="s">
        <v>381</v>
      </c>
      <c r="E22" s="182"/>
      <c r="F22" s="22" t="s">
        <v>1437</v>
      </c>
      <c r="G22" s="23" t="s">
        <v>1435</v>
      </c>
      <c r="H22" s="23" t="s">
        <v>224</v>
      </c>
      <c r="I22" s="9" t="s">
        <v>2119</v>
      </c>
      <c r="J22" s="5" t="s">
        <v>847</v>
      </c>
      <c r="K22" s="3"/>
      <c r="L22" s="3"/>
      <c r="M22" s="3"/>
      <c r="N22" s="3"/>
      <c r="O22" s="3"/>
      <c r="P22" s="6"/>
      <c r="Q22" s="3"/>
      <c r="R22" s="3"/>
      <c r="S22" s="3"/>
      <c r="T22" s="3"/>
      <c r="U22" s="3"/>
      <c r="V22" s="6"/>
      <c r="W22" s="3"/>
      <c r="X22" s="3"/>
      <c r="Y22" s="3"/>
      <c r="Z22" s="3"/>
      <c r="AA22" s="3"/>
      <c r="AB22" s="6"/>
      <c r="AC22" s="30">
        <v>1</v>
      </c>
      <c r="AD22" s="30"/>
      <c r="AE22" s="30"/>
      <c r="AF22" s="30"/>
      <c r="AG22" s="30"/>
      <c r="AH22" s="26" t="s">
        <v>848</v>
      </c>
      <c r="AI22" s="30"/>
      <c r="AJ22" s="30"/>
      <c r="AK22" s="30"/>
      <c r="AL22" s="30"/>
      <c r="AM22" s="30"/>
      <c r="AN22" s="26"/>
      <c r="AO22" s="4">
        <f t="shared" si="0"/>
        <v>1</v>
      </c>
      <c r="AP22" s="4">
        <f t="shared" si="1"/>
        <v>0</v>
      </c>
      <c r="AQ22" s="4">
        <f t="shared" si="2"/>
        <v>0</v>
      </c>
      <c r="AR22" s="4">
        <f t="shared" si="3"/>
        <v>0</v>
      </c>
      <c r="AS22" s="4">
        <f t="shared" si="4"/>
        <v>0</v>
      </c>
      <c r="AT22" s="4">
        <f t="shared" si="5"/>
        <v>1</v>
      </c>
      <c r="AU22" s="34">
        <v>40473</v>
      </c>
      <c r="AV22" s="34"/>
      <c r="AW22" s="34"/>
      <c r="AX22" s="36"/>
    </row>
    <row r="23" spans="1:50" s="159" customFormat="1" ht="36" hidden="1" customHeight="1" x14ac:dyDescent="0.2">
      <c r="A23" s="54"/>
      <c r="B23" s="4" t="s">
        <v>2655</v>
      </c>
      <c r="C23" s="4" t="s">
        <v>76</v>
      </c>
      <c r="D23" s="27" t="s">
        <v>1767</v>
      </c>
      <c r="E23" s="182"/>
      <c r="F23" s="22" t="s">
        <v>1437</v>
      </c>
      <c r="G23" s="23" t="s">
        <v>1259</v>
      </c>
      <c r="H23" s="23" t="s">
        <v>218</v>
      </c>
      <c r="I23" s="9" t="s">
        <v>1770</v>
      </c>
      <c r="J23" s="5" t="s">
        <v>218</v>
      </c>
      <c r="K23" s="3"/>
      <c r="L23" s="3"/>
      <c r="M23" s="3"/>
      <c r="N23" s="3"/>
      <c r="O23" s="3"/>
      <c r="P23" s="6"/>
      <c r="Q23" s="30"/>
      <c r="R23" s="30"/>
      <c r="S23" s="30"/>
      <c r="T23" s="30"/>
      <c r="U23" s="30"/>
      <c r="V23" s="26"/>
      <c r="W23" s="30"/>
      <c r="X23" s="30"/>
      <c r="Y23" s="30"/>
      <c r="Z23" s="30"/>
      <c r="AA23" s="30"/>
      <c r="AB23" s="26"/>
      <c r="AC23" s="30"/>
      <c r="AD23" s="30"/>
      <c r="AE23" s="30"/>
      <c r="AF23" s="30"/>
      <c r="AG23" s="30"/>
      <c r="AH23" s="26"/>
      <c r="AI23" s="30"/>
      <c r="AJ23" s="30"/>
      <c r="AK23" s="30"/>
      <c r="AL23" s="30"/>
      <c r="AM23" s="30">
        <v>3</v>
      </c>
      <c r="AN23" s="26" t="s">
        <v>840</v>
      </c>
      <c r="AO23" s="4">
        <f t="shared" si="0"/>
        <v>0</v>
      </c>
      <c r="AP23" s="4">
        <f t="shared" si="1"/>
        <v>0</v>
      </c>
      <c r="AQ23" s="4">
        <f t="shared" si="2"/>
        <v>0</v>
      </c>
      <c r="AR23" s="4">
        <f t="shared" si="3"/>
        <v>0</v>
      </c>
      <c r="AS23" s="4">
        <f t="shared" si="4"/>
        <v>3</v>
      </c>
      <c r="AT23" s="4">
        <f t="shared" si="5"/>
        <v>3</v>
      </c>
      <c r="AU23" s="34">
        <v>39513</v>
      </c>
      <c r="AV23" s="34"/>
      <c r="AW23" s="34"/>
      <c r="AX23" s="36"/>
    </row>
    <row r="24" spans="1:50" ht="36" hidden="1" customHeight="1" x14ac:dyDescent="0.2">
      <c r="A24" s="54"/>
      <c r="B24" s="4" t="s">
        <v>2655</v>
      </c>
      <c r="C24" s="4" t="s">
        <v>76</v>
      </c>
      <c r="D24" s="27" t="s">
        <v>1767</v>
      </c>
      <c r="E24" s="182"/>
      <c r="F24" s="22" t="s">
        <v>1437</v>
      </c>
      <c r="G24" s="23" t="s">
        <v>1259</v>
      </c>
      <c r="H24" s="23" t="s">
        <v>218</v>
      </c>
      <c r="I24" s="9" t="s">
        <v>1781</v>
      </c>
      <c r="J24" s="5" t="s">
        <v>1036</v>
      </c>
      <c r="K24" s="3"/>
      <c r="L24" s="3"/>
      <c r="M24" s="3"/>
      <c r="N24" s="3"/>
      <c r="O24" s="3"/>
      <c r="P24" s="6"/>
      <c r="Q24" s="30"/>
      <c r="R24" s="30"/>
      <c r="S24" s="30"/>
      <c r="T24" s="30"/>
      <c r="U24" s="30"/>
      <c r="V24" s="26"/>
      <c r="W24" s="30"/>
      <c r="X24" s="30"/>
      <c r="Y24" s="30"/>
      <c r="Z24" s="30"/>
      <c r="AA24" s="30"/>
      <c r="AB24" s="26"/>
      <c r="AC24" s="30"/>
      <c r="AD24" s="30"/>
      <c r="AE24" s="30"/>
      <c r="AF24" s="30"/>
      <c r="AG24" s="30"/>
      <c r="AH24" s="26"/>
      <c r="AI24" s="30"/>
      <c r="AJ24" s="30"/>
      <c r="AK24" s="30"/>
      <c r="AL24" s="30"/>
      <c r="AM24" s="30">
        <v>1</v>
      </c>
      <c r="AN24" s="26" t="s">
        <v>1037</v>
      </c>
      <c r="AO24" s="4">
        <f t="shared" si="0"/>
        <v>0</v>
      </c>
      <c r="AP24" s="4">
        <f t="shared" si="1"/>
        <v>0</v>
      </c>
      <c r="AQ24" s="4">
        <f t="shared" si="2"/>
        <v>0</v>
      </c>
      <c r="AR24" s="4">
        <f t="shared" si="3"/>
        <v>0</v>
      </c>
      <c r="AS24" s="4">
        <f t="shared" si="4"/>
        <v>1</v>
      </c>
      <c r="AT24" s="4">
        <f t="shared" si="5"/>
        <v>1</v>
      </c>
      <c r="AU24" s="34" t="s">
        <v>1038</v>
      </c>
      <c r="AV24" s="34"/>
      <c r="AW24" s="34"/>
      <c r="AX24" s="36"/>
    </row>
    <row r="25" spans="1:50" ht="36" hidden="1" customHeight="1" x14ac:dyDescent="0.2">
      <c r="A25" s="54"/>
      <c r="B25" s="172" t="s">
        <v>2866</v>
      </c>
      <c r="C25" s="172" t="s">
        <v>76</v>
      </c>
      <c r="D25" s="27" t="s">
        <v>1463</v>
      </c>
      <c r="E25" s="182"/>
      <c r="F25" s="22" t="s">
        <v>1437</v>
      </c>
      <c r="G25" s="23" t="s">
        <v>1435</v>
      </c>
      <c r="H25" s="23" t="s">
        <v>55</v>
      </c>
      <c r="I25" s="9" t="s">
        <v>1467</v>
      </c>
      <c r="J25" s="5" t="s">
        <v>55</v>
      </c>
      <c r="K25" s="3"/>
      <c r="L25" s="3"/>
      <c r="M25" s="3"/>
      <c r="N25" s="3"/>
      <c r="O25" s="3"/>
      <c r="P25" s="6"/>
      <c r="Q25" s="30"/>
      <c r="R25" s="30"/>
      <c r="S25" s="30"/>
      <c r="T25" s="30"/>
      <c r="U25" s="30"/>
      <c r="V25" s="26"/>
      <c r="W25" s="30"/>
      <c r="X25" s="30"/>
      <c r="Y25" s="30"/>
      <c r="Z25" s="30"/>
      <c r="AA25" s="30"/>
      <c r="AB25" s="26"/>
      <c r="AC25" s="30">
        <v>1</v>
      </c>
      <c r="AD25" s="30"/>
      <c r="AE25" s="30"/>
      <c r="AF25" s="30"/>
      <c r="AG25" s="30"/>
      <c r="AH25" s="26" t="s">
        <v>409</v>
      </c>
      <c r="AI25" s="30"/>
      <c r="AJ25" s="30"/>
      <c r="AK25" s="30"/>
      <c r="AL25" s="30"/>
      <c r="AM25" s="30"/>
      <c r="AN25" s="26"/>
      <c r="AO25" s="4">
        <f t="shared" si="0"/>
        <v>1</v>
      </c>
      <c r="AP25" s="4">
        <f t="shared" si="1"/>
        <v>0</v>
      </c>
      <c r="AQ25" s="4">
        <f t="shared" si="2"/>
        <v>0</v>
      </c>
      <c r="AR25" s="4">
        <f t="shared" si="3"/>
        <v>0</v>
      </c>
      <c r="AS25" s="4">
        <f t="shared" si="4"/>
        <v>0</v>
      </c>
      <c r="AT25" s="4">
        <f t="shared" si="5"/>
        <v>1</v>
      </c>
      <c r="AU25" s="34"/>
      <c r="AV25" s="34"/>
      <c r="AW25" s="34"/>
      <c r="AX25" s="36"/>
    </row>
    <row r="26" spans="1:50" ht="36" hidden="1" customHeight="1" x14ac:dyDescent="0.2">
      <c r="A26" s="54"/>
      <c r="B26" s="4" t="s">
        <v>2938</v>
      </c>
      <c r="C26" s="4" t="s">
        <v>76</v>
      </c>
      <c r="D26" s="27" t="s">
        <v>910</v>
      </c>
      <c r="E26" s="182"/>
      <c r="F26" s="22" t="s">
        <v>1437</v>
      </c>
      <c r="G26" s="23" t="s">
        <v>1259</v>
      </c>
      <c r="H26" s="23" t="s">
        <v>218</v>
      </c>
      <c r="I26" s="9" t="s">
        <v>1807</v>
      </c>
      <c r="J26" s="43" t="s">
        <v>1290</v>
      </c>
      <c r="K26" s="3"/>
      <c r="L26" s="3"/>
      <c r="M26" s="3"/>
      <c r="N26" s="3"/>
      <c r="O26" s="3"/>
      <c r="P26" s="6"/>
      <c r="Q26" s="30"/>
      <c r="R26" s="30"/>
      <c r="S26" s="30"/>
      <c r="T26" s="30"/>
      <c r="U26" s="30"/>
      <c r="V26" s="26"/>
      <c r="W26" s="30">
        <v>1</v>
      </c>
      <c r="X26" s="30"/>
      <c r="Y26" s="30"/>
      <c r="Z26" s="30"/>
      <c r="AA26" s="30"/>
      <c r="AB26" s="26" t="s">
        <v>1354</v>
      </c>
      <c r="AC26" s="30">
        <v>2</v>
      </c>
      <c r="AD26" s="56"/>
      <c r="AE26" s="30"/>
      <c r="AF26" s="30"/>
      <c r="AG26" s="30">
        <v>2</v>
      </c>
      <c r="AH26" s="26" t="s">
        <v>1354</v>
      </c>
      <c r="AI26" s="30"/>
      <c r="AJ26" s="30"/>
      <c r="AK26" s="30"/>
      <c r="AL26" s="30"/>
      <c r="AM26" s="30">
        <v>1</v>
      </c>
      <c r="AN26" s="26" t="s">
        <v>1354</v>
      </c>
      <c r="AO26" s="4">
        <f t="shared" si="0"/>
        <v>3</v>
      </c>
      <c r="AP26" s="4">
        <f t="shared" si="1"/>
        <v>0</v>
      </c>
      <c r="AQ26" s="4">
        <f t="shared" si="2"/>
        <v>0</v>
      </c>
      <c r="AR26" s="4">
        <f t="shared" si="3"/>
        <v>0</v>
      </c>
      <c r="AS26" s="4">
        <f t="shared" si="4"/>
        <v>3</v>
      </c>
      <c r="AT26" s="4">
        <f t="shared" si="5"/>
        <v>6</v>
      </c>
      <c r="AU26" s="34" t="s">
        <v>1271</v>
      </c>
      <c r="AV26" s="34"/>
      <c r="AW26" s="34"/>
      <c r="AX26" s="36"/>
    </row>
    <row r="27" spans="1:50" ht="36" hidden="1" customHeight="1" x14ac:dyDescent="0.2">
      <c r="A27" s="54"/>
      <c r="B27" s="172" t="s">
        <v>2390</v>
      </c>
      <c r="C27" s="172" t="s">
        <v>76</v>
      </c>
      <c r="D27" s="2" t="s">
        <v>381</v>
      </c>
      <c r="E27" s="182"/>
      <c r="F27" s="22" t="s">
        <v>1437</v>
      </c>
      <c r="G27" s="23" t="s">
        <v>1435</v>
      </c>
      <c r="H27" s="23" t="s">
        <v>55</v>
      </c>
      <c r="I27" s="9" t="s">
        <v>1515</v>
      </c>
      <c r="J27" s="5" t="s">
        <v>55</v>
      </c>
      <c r="K27" s="3"/>
      <c r="L27" s="3"/>
      <c r="M27" s="3"/>
      <c r="N27" s="3"/>
      <c r="O27" s="3"/>
      <c r="P27" s="6"/>
      <c r="Q27" s="30"/>
      <c r="R27" s="30"/>
      <c r="S27" s="30"/>
      <c r="T27" s="30"/>
      <c r="U27" s="30">
        <v>1</v>
      </c>
      <c r="V27" s="26"/>
      <c r="W27" s="30"/>
      <c r="X27" s="30"/>
      <c r="Y27" s="30"/>
      <c r="Z27" s="30"/>
      <c r="AA27" s="30"/>
      <c r="AB27" s="26"/>
      <c r="AC27" s="30">
        <v>1</v>
      </c>
      <c r="AD27" s="30"/>
      <c r="AE27" s="30"/>
      <c r="AF27" s="30"/>
      <c r="AG27" s="30"/>
      <c r="AH27" s="26" t="s">
        <v>531</v>
      </c>
      <c r="AI27" s="30"/>
      <c r="AJ27" s="30"/>
      <c r="AK27" s="30"/>
      <c r="AL27" s="30"/>
      <c r="AM27" s="30"/>
      <c r="AN27" s="26"/>
      <c r="AO27" s="4">
        <f t="shared" si="0"/>
        <v>1</v>
      </c>
      <c r="AP27" s="4">
        <f t="shared" si="1"/>
        <v>0</v>
      </c>
      <c r="AQ27" s="4">
        <f t="shared" si="2"/>
        <v>0</v>
      </c>
      <c r="AR27" s="4">
        <f t="shared" si="3"/>
        <v>0</v>
      </c>
      <c r="AS27" s="4">
        <f t="shared" si="4"/>
        <v>1</v>
      </c>
      <c r="AT27" s="4">
        <f t="shared" si="5"/>
        <v>2</v>
      </c>
      <c r="AU27" s="34">
        <v>39967</v>
      </c>
      <c r="AV27" s="34"/>
      <c r="AW27" s="34"/>
      <c r="AX27" s="36"/>
    </row>
    <row r="28" spans="1:50" ht="36" hidden="1" customHeight="1" x14ac:dyDescent="0.2">
      <c r="A28" s="54"/>
      <c r="B28" s="4" t="s">
        <v>2742</v>
      </c>
      <c r="C28" s="4" t="s">
        <v>76</v>
      </c>
      <c r="D28" s="27" t="s">
        <v>136</v>
      </c>
      <c r="E28" s="182"/>
      <c r="F28" s="22" t="s">
        <v>1437</v>
      </c>
      <c r="G28" s="23" t="s">
        <v>1259</v>
      </c>
      <c r="H28" s="23" t="s">
        <v>218</v>
      </c>
      <c r="I28" s="9" t="s">
        <v>1816</v>
      </c>
      <c r="J28" s="43" t="s">
        <v>218</v>
      </c>
      <c r="K28" s="3"/>
      <c r="L28" s="3"/>
      <c r="M28" s="3"/>
      <c r="N28" s="3"/>
      <c r="O28" s="3"/>
      <c r="P28" s="6"/>
      <c r="Q28" s="30"/>
      <c r="R28" s="30"/>
      <c r="S28" s="30"/>
      <c r="T28" s="30"/>
      <c r="U28" s="30"/>
      <c r="V28" s="26"/>
      <c r="W28" s="30"/>
      <c r="X28" s="30"/>
      <c r="Y28" s="30"/>
      <c r="Z28" s="30"/>
      <c r="AA28" s="30"/>
      <c r="AB28" s="26"/>
      <c r="AC28" s="30">
        <v>3</v>
      </c>
      <c r="AD28" s="30"/>
      <c r="AE28" s="30"/>
      <c r="AF28" s="30"/>
      <c r="AG28" s="30">
        <v>3</v>
      </c>
      <c r="AH28" s="6" t="s">
        <v>511</v>
      </c>
      <c r="AI28" s="30"/>
      <c r="AJ28" s="30"/>
      <c r="AK28" s="30"/>
      <c r="AL28" s="30"/>
      <c r="AM28" s="30">
        <v>2</v>
      </c>
      <c r="AN28" s="26"/>
      <c r="AO28" s="4">
        <f t="shared" si="0"/>
        <v>3</v>
      </c>
      <c r="AP28" s="4">
        <f t="shared" si="1"/>
        <v>0</v>
      </c>
      <c r="AQ28" s="4">
        <f t="shared" si="2"/>
        <v>0</v>
      </c>
      <c r="AR28" s="4">
        <f t="shared" si="3"/>
        <v>0</v>
      </c>
      <c r="AS28" s="4">
        <f t="shared" si="4"/>
        <v>5</v>
      </c>
      <c r="AT28" s="4">
        <f t="shared" si="5"/>
        <v>8</v>
      </c>
      <c r="AU28" s="34">
        <v>38819</v>
      </c>
      <c r="AV28" s="34"/>
      <c r="AW28" s="34"/>
      <c r="AX28" s="36"/>
    </row>
    <row r="29" spans="1:50" s="159" customFormat="1" ht="36" hidden="1" customHeight="1" x14ac:dyDescent="0.2">
      <c r="A29" s="54"/>
      <c r="B29" s="4" t="s">
        <v>2749</v>
      </c>
      <c r="C29" s="4" t="s">
        <v>76</v>
      </c>
      <c r="D29" s="2" t="s">
        <v>317</v>
      </c>
      <c r="E29" s="182"/>
      <c r="F29" s="22" t="s">
        <v>1437</v>
      </c>
      <c r="G29" s="23" t="s">
        <v>1259</v>
      </c>
      <c r="H29" s="23" t="s">
        <v>218</v>
      </c>
      <c r="I29" s="9" t="s">
        <v>1824</v>
      </c>
      <c r="J29" s="5" t="s">
        <v>218</v>
      </c>
      <c r="K29" s="3"/>
      <c r="L29" s="3"/>
      <c r="M29" s="3"/>
      <c r="N29" s="3"/>
      <c r="O29" s="3">
        <v>1</v>
      </c>
      <c r="P29" s="6" t="s">
        <v>148</v>
      </c>
      <c r="Q29" s="30"/>
      <c r="R29" s="30"/>
      <c r="S29" s="30"/>
      <c r="T29" s="30"/>
      <c r="U29" s="30">
        <v>1</v>
      </c>
      <c r="V29" s="6" t="s">
        <v>149</v>
      </c>
      <c r="W29" s="30"/>
      <c r="X29" s="30"/>
      <c r="Y29" s="30"/>
      <c r="Z29" s="30"/>
      <c r="AA29" s="30"/>
      <c r="AB29" s="26"/>
      <c r="AC29" s="30">
        <v>2</v>
      </c>
      <c r="AD29" s="30">
        <v>1</v>
      </c>
      <c r="AE29" s="30"/>
      <c r="AF29" s="30"/>
      <c r="AG29" s="30"/>
      <c r="AH29" s="6" t="s">
        <v>150</v>
      </c>
      <c r="AI29" s="30"/>
      <c r="AJ29" s="30"/>
      <c r="AK29" s="30"/>
      <c r="AL29" s="30"/>
      <c r="AM29" s="30">
        <v>3</v>
      </c>
      <c r="AN29" s="6" t="s">
        <v>151</v>
      </c>
      <c r="AO29" s="4">
        <f t="shared" si="0"/>
        <v>2</v>
      </c>
      <c r="AP29" s="4">
        <f t="shared" si="1"/>
        <v>1</v>
      </c>
      <c r="AQ29" s="4">
        <f t="shared" si="2"/>
        <v>0</v>
      </c>
      <c r="AR29" s="4">
        <f t="shared" si="3"/>
        <v>0</v>
      </c>
      <c r="AS29" s="4">
        <f t="shared" si="4"/>
        <v>5</v>
      </c>
      <c r="AT29" s="4">
        <f t="shared" si="5"/>
        <v>8</v>
      </c>
      <c r="AU29" s="34">
        <v>36262</v>
      </c>
      <c r="AV29" s="34"/>
      <c r="AW29" s="34"/>
      <c r="AX29" s="36"/>
    </row>
    <row r="30" spans="1:50" ht="36" hidden="1" customHeight="1" x14ac:dyDescent="0.2">
      <c r="A30" s="54"/>
      <c r="B30" s="4" t="s">
        <v>2821</v>
      </c>
      <c r="C30" s="4" t="s">
        <v>76</v>
      </c>
      <c r="D30" s="2" t="s">
        <v>14</v>
      </c>
      <c r="E30" s="182"/>
      <c r="F30" s="22" t="s">
        <v>1437</v>
      </c>
      <c r="G30" s="23" t="s">
        <v>1259</v>
      </c>
      <c r="H30" s="23" t="s">
        <v>218</v>
      </c>
      <c r="I30" s="9" t="s">
        <v>1839</v>
      </c>
      <c r="J30" s="5" t="s">
        <v>218</v>
      </c>
      <c r="K30" s="3"/>
      <c r="L30" s="3"/>
      <c r="M30" s="3"/>
      <c r="N30" s="3"/>
      <c r="O30" s="3"/>
      <c r="P30" s="6"/>
      <c r="Q30" s="30"/>
      <c r="R30" s="30"/>
      <c r="S30" s="30"/>
      <c r="T30" s="30"/>
      <c r="U30" s="30"/>
      <c r="V30" s="26"/>
      <c r="W30" s="30">
        <v>4</v>
      </c>
      <c r="X30" s="30"/>
      <c r="Y30" s="30"/>
      <c r="Z30" s="30"/>
      <c r="AA30" s="30"/>
      <c r="AB30" s="6" t="s">
        <v>1153</v>
      </c>
      <c r="AC30" s="30"/>
      <c r="AD30" s="30"/>
      <c r="AE30" s="30"/>
      <c r="AF30" s="30"/>
      <c r="AG30" s="30"/>
      <c r="AH30" s="26"/>
      <c r="AI30" s="30"/>
      <c r="AJ30" s="30"/>
      <c r="AK30" s="30"/>
      <c r="AL30" s="30"/>
      <c r="AM30" s="30">
        <v>1</v>
      </c>
      <c r="AN30" s="26"/>
      <c r="AO30" s="4">
        <f t="shared" si="0"/>
        <v>4</v>
      </c>
      <c r="AP30" s="4">
        <f t="shared" si="1"/>
        <v>0</v>
      </c>
      <c r="AQ30" s="4">
        <f t="shared" si="2"/>
        <v>0</v>
      </c>
      <c r="AR30" s="4">
        <f t="shared" si="3"/>
        <v>0</v>
      </c>
      <c r="AS30" s="4">
        <f t="shared" si="4"/>
        <v>1</v>
      </c>
      <c r="AT30" s="4">
        <f t="shared" si="5"/>
        <v>5</v>
      </c>
      <c r="AU30" s="34" t="s">
        <v>209</v>
      </c>
      <c r="AV30" s="34"/>
      <c r="AW30" s="34"/>
      <c r="AX30" s="36"/>
    </row>
    <row r="31" spans="1:50" s="72" customFormat="1" ht="36" hidden="1" customHeight="1" x14ac:dyDescent="0.2">
      <c r="A31" s="174"/>
      <c r="B31" s="175"/>
      <c r="C31" s="175"/>
      <c r="D31" s="75" t="s">
        <v>299</v>
      </c>
      <c r="E31" s="183"/>
      <c r="F31" s="61"/>
      <c r="G31" s="62"/>
      <c r="H31" s="62"/>
      <c r="I31" s="63" t="s">
        <v>1445</v>
      </c>
      <c r="J31" s="64" t="s">
        <v>460</v>
      </c>
      <c r="K31" s="65"/>
      <c r="L31" s="67"/>
      <c r="M31" s="67"/>
      <c r="N31" s="65"/>
      <c r="O31" s="65">
        <v>3</v>
      </c>
      <c r="P31" s="66" t="s">
        <v>772</v>
      </c>
      <c r="Q31" s="65"/>
      <c r="R31" s="65"/>
      <c r="S31" s="65"/>
      <c r="T31" s="65"/>
      <c r="U31" s="65">
        <v>3</v>
      </c>
      <c r="V31" s="66" t="s">
        <v>773</v>
      </c>
      <c r="W31" s="65">
        <v>1</v>
      </c>
      <c r="X31" s="65"/>
      <c r="Y31" s="65"/>
      <c r="Z31" s="65"/>
      <c r="AA31" s="65"/>
      <c r="AB31" s="66" t="s">
        <v>774</v>
      </c>
      <c r="AC31" s="65">
        <v>3</v>
      </c>
      <c r="AD31" s="65">
        <v>1</v>
      </c>
      <c r="AE31" s="65"/>
      <c r="AF31" s="65"/>
      <c r="AG31" s="65">
        <v>4</v>
      </c>
      <c r="AH31" s="66" t="s">
        <v>775</v>
      </c>
      <c r="AI31" s="65">
        <v>1</v>
      </c>
      <c r="AJ31" s="65">
        <v>1</v>
      </c>
      <c r="AK31" s="65"/>
      <c r="AL31" s="65"/>
      <c r="AM31" s="65">
        <v>15</v>
      </c>
      <c r="AN31" s="66" t="s">
        <v>776</v>
      </c>
      <c r="AO31" s="69"/>
      <c r="AP31" s="69"/>
      <c r="AQ31" s="69"/>
      <c r="AR31" s="69"/>
      <c r="AS31" s="69"/>
      <c r="AT31" s="69">
        <f t="shared" si="5"/>
        <v>0</v>
      </c>
      <c r="AU31" s="70"/>
      <c r="AV31" s="71" t="s">
        <v>2272</v>
      </c>
      <c r="AW31" s="71" t="s">
        <v>2272</v>
      </c>
      <c r="AX31" s="71" t="s">
        <v>2272</v>
      </c>
    </row>
    <row r="32" spans="1:50" s="72" customFormat="1" ht="36" hidden="1" customHeight="1" x14ac:dyDescent="0.2">
      <c r="A32" s="174"/>
      <c r="B32" s="175"/>
      <c r="C32" s="175"/>
      <c r="D32" s="75" t="s">
        <v>299</v>
      </c>
      <c r="E32" s="183"/>
      <c r="F32" s="61"/>
      <c r="G32" s="62"/>
      <c r="H32" s="62"/>
      <c r="I32" s="63" t="s">
        <v>1446</v>
      </c>
      <c r="J32" s="64" t="s">
        <v>259</v>
      </c>
      <c r="K32" s="67"/>
      <c r="L32" s="67"/>
      <c r="M32" s="67"/>
      <c r="N32" s="67"/>
      <c r="O32" s="67"/>
      <c r="P32" s="68"/>
      <c r="Q32" s="65"/>
      <c r="R32" s="65"/>
      <c r="S32" s="65"/>
      <c r="T32" s="65"/>
      <c r="U32" s="65"/>
      <c r="V32" s="66"/>
      <c r="W32" s="65"/>
      <c r="X32" s="65"/>
      <c r="Y32" s="65"/>
      <c r="Z32" s="65"/>
      <c r="AA32" s="65"/>
      <c r="AB32" s="66"/>
      <c r="AC32" s="65">
        <v>2</v>
      </c>
      <c r="AD32" s="65"/>
      <c r="AE32" s="65"/>
      <c r="AF32" s="65"/>
      <c r="AG32" s="65">
        <v>2</v>
      </c>
      <c r="AH32" s="66" t="s">
        <v>856</v>
      </c>
      <c r="AI32" s="65"/>
      <c r="AJ32" s="65"/>
      <c r="AK32" s="65"/>
      <c r="AL32" s="65"/>
      <c r="AM32" s="65"/>
      <c r="AN32" s="66"/>
      <c r="AO32" s="69"/>
      <c r="AP32" s="69"/>
      <c r="AQ32" s="69"/>
      <c r="AR32" s="69"/>
      <c r="AS32" s="69"/>
      <c r="AT32" s="69">
        <f t="shared" si="5"/>
        <v>0</v>
      </c>
      <c r="AU32" s="70">
        <v>40000</v>
      </c>
      <c r="AV32" s="71" t="s">
        <v>2272</v>
      </c>
      <c r="AW32" s="71" t="s">
        <v>2272</v>
      </c>
      <c r="AX32" s="71" t="s">
        <v>2272</v>
      </c>
    </row>
    <row r="33" spans="1:50" s="159" customFormat="1" ht="36" hidden="1" customHeight="1" x14ac:dyDescent="0.2">
      <c r="A33" s="54"/>
      <c r="B33" s="150" t="s">
        <v>2836</v>
      </c>
      <c r="C33" s="150" t="s">
        <v>76</v>
      </c>
      <c r="D33" s="25" t="s">
        <v>324</v>
      </c>
      <c r="E33" s="182"/>
      <c r="F33" s="22" t="s">
        <v>1437</v>
      </c>
      <c r="G33" s="23" t="s">
        <v>1259</v>
      </c>
      <c r="H33" s="23" t="s">
        <v>218</v>
      </c>
      <c r="I33" s="9" t="s">
        <v>1859</v>
      </c>
      <c r="J33" s="5" t="s">
        <v>591</v>
      </c>
      <c r="K33" s="3"/>
      <c r="L33" s="3"/>
      <c r="M33" s="3"/>
      <c r="N33" s="3"/>
      <c r="O33" s="3"/>
      <c r="P33" s="6"/>
      <c r="Q33" s="30"/>
      <c r="R33" s="30"/>
      <c r="S33" s="30"/>
      <c r="T33" s="30"/>
      <c r="U33" s="30"/>
      <c r="V33" s="26"/>
      <c r="W33" s="30">
        <v>5</v>
      </c>
      <c r="X33" s="30"/>
      <c r="Y33" s="30"/>
      <c r="Z33" s="30"/>
      <c r="AA33" s="30">
        <v>4</v>
      </c>
      <c r="AB33" s="6" t="s">
        <v>498</v>
      </c>
      <c r="AC33" s="30"/>
      <c r="AD33" s="30"/>
      <c r="AE33" s="30"/>
      <c r="AF33" s="30"/>
      <c r="AG33" s="30"/>
      <c r="AH33" s="26"/>
      <c r="AI33" s="30"/>
      <c r="AJ33" s="30"/>
      <c r="AK33" s="30"/>
      <c r="AL33" s="30"/>
      <c r="AM33" s="30"/>
      <c r="AN33" s="26"/>
      <c r="AO33" s="4">
        <f t="shared" ref="AO33:AO43" si="6">+K33+Q33+W33+AC33+AI33</f>
        <v>5</v>
      </c>
      <c r="AP33" s="4">
        <f t="shared" ref="AP33:AP43" si="7">+L33+R33+X33+AD33+AJ33</f>
        <v>0</v>
      </c>
      <c r="AQ33" s="4">
        <f t="shared" ref="AQ33:AQ43" si="8">+M33+S33+Y33+AE33+AK33</f>
        <v>0</v>
      </c>
      <c r="AR33" s="4">
        <f t="shared" ref="AR33:AR43" si="9">+N33+T33+Z33+AF33+AL33</f>
        <v>0</v>
      </c>
      <c r="AS33" s="4">
        <f t="shared" ref="AS33:AS43" si="10">+O33+U33+AA33+AG33+AM33</f>
        <v>4</v>
      </c>
      <c r="AT33" s="4">
        <f t="shared" si="5"/>
        <v>9</v>
      </c>
      <c r="AU33" s="34">
        <v>39114</v>
      </c>
      <c r="AV33" s="34"/>
      <c r="AW33" s="34"/>
      <c r="AX33" s="36"/>
    </row>
    <row r="34" spans="1:50" ht="36" hidden="1" customHeight="1" x14ac:dyDescent="0.2">
      <c r="A34" s="54"/>
      <c r="B34" s="150" t="s">
        <v>2661</v>
      </c>
      <c r="C34" s="150" t="s">
        <v>76</v>
      </c>
      <c r="D34" s="2" t="s">
        <v>1871</v>
      </c>
      <c r="E34" s="182"/>
      <c r="F34" s="22" t="s">
        <v>1437</v>
      </c>
      <c r="G34" s="23" t="s">
        <v>1259</v>
      </c>
      <c r="H34" s="23" t="s">
        <v>218</v>
      </c>
      <c r="I34" s="9" t="s">
        <v>1876</v>
      </c>
      <c r="J34" s="5" t="s">
        <v>218</v>
      </c>
      <c r="K34" s="3"/>
      <c r="L34" s="3"/>
      <c r="M34" s="3"/>
      <c r="N34" s="3"/>
      <c r="O34" s="3"/>
      <c r="P34" s="6"/>
      <c r="Q34" s="30"/>
      <c r="R34" s="30"/>
      <c r="S34" s="30"/>
      <c r="T34" s="30"/>
      <c r="U34" s="30"/>
      <c r="V34" s="26"/>
      <c r="W34" s="30"/>
      <c r="X34" s="30"/>
      <c r="Y34" s="30"/>
      <c r="Z34" s="30"/>
      <c r="AA34" s="30"/>
      <c r="AB34" s="26"/>
      <c r="AC34" s="30">
        <v>1</v>
      </c>
      <c r="AD34" s="30"/>
      <c r="AE34" s="30"/>
      <c r="AF34" s="30"/>
      <c r="AG34" s="30">
        <v>3</v>
      </c>
      <c r="AH34" s="6" t="s">
        <v>946</v>
      </c>
      <c r="AI34" s="30"/>
      <c r="AJ34" s="30"/>
      <c r="AK34" s="30"/>
      <c r="AL34" s="30"/>
      <c r="AM34" s="30"/>
      <c r="AN34" s="26"/>
      <c r="AO34" s="4">
        <f t="shared" si="6"/>
        <v>1</v>
      </c>
      <c r="AP34" s="4">
        <f t="shared" si="7"/>
        <v>0</v>
      </c>
      <c r="AQ34" s="4">
        <f t="shared" si="8"/>
        <v>0</v>
      </c>
      <c r="AR34" s="4">
        <f t="shared" si="9"/>
        <v>0</v>
      </c>
      <c r="AS34" s="4">
        <f t="shared" si="10"/>
        <v>3</v>
      </c>
      <c r="AT34" s="4">
        <f t="shared" si="5"/>
        <v>4</v>
      </c>
      <c r="AU34" s="34" t="s">
        <v>336</v>
      </c>
      <c r="AV34" s="34"/>
      <c r="AW34" s="34"/>
      <c r="AX34" s="36"/>
    </row>
    <row r="35" spans="1:50" ht="36" hidden="1" customHeight="1" x14ac:dyDescent="0.2">
      <c r="A35" s="54"/>
      <c r="B35" s="150" t="s">
        <v>2874</v>
      </c>
      <c r="C35" s="150" t="s">
        <v>76</v>
      </c>
      <c r="D35" s="2" t="s">
        <v>61</v>
      </c>
      <c r="E35" s="182"/>
      <c r="F35" s="22" t="s">
        <v>1437</v>
      </c>
      <c r="G35" s="23" t="s">
        <v>1259</v>
      </c>
      <c r="H35" s="23" t="s">
        <v>218</v>
      </c>
      <c r="I35" s="9" t="s">
        <v>1881</v>
      </c>
      <c r="J35" s="5" t="s">
        <v>218</v>
      </c>
      <c r="K35" s="3"/>
      <c r="L35" s="3"/>
      <c r="M35" s="3"/>
      <c r="N35" s="3"/>
      <c r="O35" s="3"/>
      <c r="P35" s="6"/>
      <c r="Q35" s="30"/>
      <c r="R35" s="30"/>
      <c r="S35" s="30"/>
      <c r="T35" s="30"/>
      <c r="U35" s="30"/>
      <c r="V35" s="26"/>
      <c r="W35" s="30"/>
      <c r="X35" s="30"/>
      <c r="Y35" s="30"/>
      <c r="Z35" s="30"/>
      <c r="AA35" s="30"/>
      <c r="AB35" s="26"/>
      <c r="AC35" s="30">
        <v>1</v>
      </c>
      <c r="AD35" s="30"/>
      <c r="AE35" s="30"/>
      <c r="AF35" s="30"/>
      <c r="AG35" s="30">
        <v>2</v>
      </c>
      <c r="AH35" s="6" t="s">
        <v>2235</v>
      </c>
      <c r="AI35" s="30"/>
      <c r="AJ35" s="30"/>
      <c r="AK35" s="30"/>
      <c r="AL35" s="30"/>
      <c r="AM35" s="30"/>
      <c r="AN35" s="26"/>
      <c r="AO35" s="4">
        <f t="shared" si="6"/>
        <v>1</v>
      </c>
      <c r="AP35" s="4">
        <f t="shared" si="7"/>
        <v>0</v>
      </c>
      <c r="AQ35" s="4">
        <f t="shared" si="8"/>
        <v>0</v>
      </c>
      <c r="AR35" s="4">
        <f t="shared" si="9"/>
        <v>0</v>
      </c>
      <c r="AS35" s="4">
        <f t="shared" si="10"/>
        <v>2</v>
      </c>
      <c r="AT35" s="4">
        <f t="shared" si="5"/>
        <v>3</v>
      </c>
      <c r="AU35" s="34">
        <v>37469</v>
      </c>
      <c r="AV35" s="34"/>
      <c r="AW35" s="34"/>
      <c r="AX35" s="36"/>
    </row>
    <row r="36" spans="1:50" ht="36" hidden="1" customHeight="1" x14ac:dyDescent="0.2">
      <c r="A36" s="54"/>
      <c r="B36" s="150" t="s">
        <v>2892</v>
      </c>
      <c r="C36" s="150" t="s">
        <v>76</v>
      </c>
      <c r="D36" s="27" t="s">
        <v>367</v>
      </c>
      <c r="E36" s="182"/>
      <c r="F36" s="22" t="s">
        <v>1437</v>
      </c>
      <c r="G36" s="23" t="s">
        <v>1259</v>
      </c>
      <c r="H36" s="23" t="s">
        <v>218</v>
      </c>
      <c r="I36" s="9" t="s">
        <v>1883</v>
      </c>
      <c r="J36" s="5" t="s">
        <v>218</v>
      </c>
      <c r="K36" s="3"/>
      <c r="L36" s="3"/>
      <c r="M36" s="3"/>
      <c r="N36" s="3"/>
      <c r="O36" s="3"/>
      <c r="P36" s="6"/>
      <c r="Q36" s="30"/>
      <c r="R36" s="30"/>
      <c r="S36" s="30"/>
      <c r="T36" s="30"/>
      <c r="U36" s="30">
        <v>1</v>
      </c>
      <c r="V36" s="26"/>
      <c r="W36" s="30"/>
      <c r="X36" s="30"/>
      <c r="Y36" s="30"/>
      <c r="Z36" s="30"/>
      <c r="AA36" s="30"/>
      <c r="AB36" s="26"/>
      <c r="AC36" s="30">
        <v>1</v>
      </c>
      <c r="AD36" s="30"/>
      <c r="AE36" s="30"/>
      <c r="AF36" s="30"/>
      <c r="AG36" s="30"/>
      <c r="AH36" s="26" t="s">
        <v>239</v>
      </c>
      <c r="AI36" s="30"/>
      <c r="AJ36" s="30"/>
      <c r="AK36" s="30"/>
      <c r="AL36" s="30"/>
      <c r="AM36" s="30">
        <v>1</v>
      </c>
      <c r="AN36" s="26"/>
      <c r="AO36" s="4">
        <f t="shared" si="6"/>
        <v>1</v>
      </c>
      <c r="AP36" s="4">
        <f t="shared" si="7"/>
        <v>0</v>
      </c>
      <c r="AQ36" s="4">
        <f t="shared" si="8"/>
        <v>0</v>
      </c>
      <c r="AR36" s="4">
        <f t="shared" si="9"/>
        <v>0</v>
      </c>
      <c r="AS36" s="4">
        <f t="shared" si="10"/>
        <v>2</v>
      </c>
      <c r="AT36" s="4">
        <f t="shared" si="5"/>
        <v>3</v>
      </c>
      <c r="AU36" s="34">
        <v>39556</v>
      </c>
      <c r="AV36" s="34"/>
      <c r="AW36" s="34"/>
      <c r="AX36" s="36"/>
    </row>
    <row r="37" spans="1:50" ht="36" hidden="1" customHeight="1" x14ac:dyDescent="0.2">
      <c r="A37" s="54"/>
      <c r="B37" s="150" t="s">
        <v>2930</v>
      </c>
      <c r="C37" s="150" t="s">
        <v>76</v>
      </c>
      <c r="D37" s="2" t="s">
        <v>1886</v>
      </c>
      <c r="E37" s="182"/>
      <c r="F37" s="22" t="s">
        <v>1437</v>
      </c>
      <c r="G37" s="23" t="s">
        <v>1259</v>
      </c>
      <c r="H37" s="23" t="s">
        <v>218</v>
      </c>
      <c r="I37" s="9" t="s">
        <v>1891</v>
      </c>
      <c r="J37" s="5" t="s">
        <v>218</v>
      </c>
      <c r="K37" s="3"/>
      <c r="L37" s="3"/>
      <c r="M37" s="3"/>
      <c r="N37" s="3"/>
      <c r="O37" s="3"/>
      <c r="P37" s="6"/>
      <c r="Q37" s="30"/>
      <c r="R37" s="30"/>
      <c r="S37" s="30"/>
      <c r="T37" s="30"/>
      <c r="U37" s="30">
        <v>1</v>
      </c>
      <c r="V37" s="6" t="s">
        <v>208</v>
      </c>
      <c r="W37" s="30">
        <v>1</v>
      </c>
      <c r="X37" s="30"/>
      <c r="Y37" s="30"/>
      <c r="Z37" s="30"/>
      <c r="AA37" s="30"/>
      <c r="AB37" s="6" t="s">
        <v>208</v>
      </c>
      <c r="AC37" s="30">
        <v>6</v>
      </c>
      <c r="AD37" s="30"/>
      <c r="AE37" s="30"/>
      <c r="AF37" s="30"/>
      <c r="AG37" s="30">
        <v>0</v>
      </c>
      <c r="AH37" s="6" t="s">
        <v>208</v>
      </c>
      <c r="AI37" s="30"/>
      <c r="AJ37" s="30"/>
      <c r="AK37" s="30"/>
      <c r="AL37" s="30"/>
      <c r="AM37" s="30">
        <v>4</v>
      </c>
      <c r="AN37" s="6" t="s">
        <v>208</v>
      </c>
      <c r="AO37" s="4">
        <f t="shared" si="6"/>
        <v>7</v>
      </c>
      <c r="AP37" s="4">
        <f t="shared" si="7"/>
        <v>0</v>
      </c>
      <c r="AQ37" s="4">
        <f t="shared" si="8"/>
        <v>0</v>
      </c>
      <c r="AR37" s="4">
        <f t="shared" si="9"/>
        <v>0</v>
      </c>
      <c r="AS37" s="4">
        <f t="shared" si="10"/>
        <v>5</v>
      </c>
      <c r="AT37" s="4">
        <f t="shared" ref="AT37:AT68" si="11">SUM(AO37:AS37)</f>
        <v>12</v>
      </c>
      <c r="AU37" s="34">
        <v>40071</v>
      </c>
      <c r="AV37" s="34"/>
      <c r="AW37" s="34"/>
      <c r="AX37" s="36"/>
    </row>
    <row r="38" spans="1:50" ht="36" hidden="1" customHeight="1" x14ac:dyDescent="0.2">
      <c r="A38" s="54"/>
      <c r="B38" s="150" t="s">
        <v>2977</v>
      </c>
      <c r="C38" s="150" t="s">
        <v>76</v>
      </c>
      <c r="D38" s="2" t="s">
        <v>57</v>
      </c>
      <c r="E38" s="182"/>
      <c r="F38" s="22" t="s">
        <v>1437</v>
      </c>
      <c r="G38" s="23" t="s">
        <v>1259</v>
      </c>
      <c r="H38" s="23" t="s">
        <v>218</v>
      </c>
      <c r="I38" s="9" t="s">
        <v>1918</v>
      </c>
      <c r="J38" s="5" t="s">
        <v>218</v>
      </c>
      <c r="K38" s="3"/>
      <c r="L38" s="3"/>
      <c r="M38" s="3"/>
      <c r="N38" s="3"/>
      <c r="O38" s="3"/>
      <c r="P38" s="6"/>
      <c r="Q38" s="30"/>
      <c r="R38" s="30"/>
      <c r="S38" s="30"/>
      <c r="T38" s="30"/>
      <c r="U38" s="30"/>
      <c r="V38" s="26"/>
      <c r="W38" s="30"/>
      <c r="X38" s="30"/>
      <c r="Y38" s="30"/>
      <c r="Z38" s="30"/>
      <c r="AA38" s="30"/>
      <c r="AB38" s="26"/>
      <c r="AC38" s="30">
        <v>6</v>
      </c>
      <c r="AD38" s="30"/>
      <c r="AE38" s="30">
        <v>1</v>
      </c>
      <c r="AF38" s="30">
        <v>4</v>
      </c>
      <c r="AG38" s="30"/>
      <c r="AH38" s="6" t="s">
        <v>314</v>
      </c>
      <c r="AI38" s="30">
        <v>1</v>
      </c>
      <c r="AJ38" s="30"/>
      <c r="AK38" s="30"/>
      <c r="AL38" s="30">
        <v>3</v>
      </c>
      <c r="AM38" s="30">
        <v>1</v>
      </c>
      <c r="AN38" s="6" t="s">
        <v>314</v>
      </c>
      <c r="AO38" s="4">
        <f t="shared" si="6"/>
        <v>7</v>
      </c>
      <c r="AP38" s="4">
        <f t="shared" si="7"/>
        <v>0</v>
      </c>
      <c r="AQ38" s="4">
        <f t="shared" si="8"/>
        <v>1</v>
      </c>
      <c r="AR38" s="4">
        <f t="shared" si="9"/>
        <v>7</v>
      </c>
      <c r="AS38" s="4">
        <f t="shared" si="10"/>
        <v>1</v>
      </c>
      <c r="AT38" s="4">
        <f t="shared" si="11"/>
        <v>16</v>
      </c>
      <c r="AU38" s="34" t="s">
        <v>294</v>
      </c>
      <c r="AV38" s="34"/>
      <c r="AW38" s="34"/>
      <c r="AX38" s="36"/>
    </row>
    <row r="39" spans="1:50" ht="36" hidden="1" customHeight="1" x14ac:dyDescent="0.2">
      <c r="A39" s="54"/>
      <c r="B39" s="150" t="s">
        <v>2991</v>
      </c>
      <c r="C39" s="150" t="s">
        <v>76</v>
      </c>
      <c r="D39" s="27" t="s">
        <v>339</v>
      </c>
      <c r="E39" s="182"/>
      <c r="F39" s="22" t="s">
        <v>1437</v>
      </c>
      <c r="G39" s="23" t="s">
        <v>1259</v>
      </c>
      <c r="H39" s="23" t="s">
        <v>218</v>
      </c>
      <c r="I39" s="9" t="s">
        <v>2208</v>
      </c>
      <c r="J39" s="5" t="s">
        <v>218</v>
      </c>
      <c r="K39" s="3"/>
      <c r="L39" s="3"/>
      <c r="M39" s="3"/>
      <c r="N39" s="3"/>
      <c r="O39" s="3"/>
      <c r="P39" s="6"/>
      <c r="Q39" s="30"/>
      <c r="R39" s="30"/>
      <c r="S39" s="30"/>
      <c r="T39" s="30"/>
      <c r="U39" s="30"/>
      <c r="V39" s="26"/>
      <c r="W39" s="30"/>
      <c r="X39" s="30"/>
      <c r="Y39" s="30"/>
      <c r="Z39" s="30"/>
      <c r="AA39" s="30"/>
      <c r="AB39" s="26"/>
      <c r="AC39" s="30">
        <v>3</v>
      </c>
      <c r="AD39" s="30"/>
      <c r="AE39" s="30"/>
      <c r="AF39" s="30"/>
      <c r="AG39" s="30"/>
      <c r="AH39" s="6" t="s">
        <v>651</v>
      </c>
      <c r="AI39" s="30"/>
      <c r="AJ39" s="30"/>
      <c r="AK39" s="30"/>
      <c r="AL39" s="30"/>
      <c r="AM39" s="30">
        <v>2</v>
      </c>
      <c r="AN39" s="79"/>
      <c r="AO39" s="4">
        <f t="shared" si="6"/>
        <v>3</v>
      </c>
      <c r="AP39" s="4">
        <f t="shared" si="7"/>
        <v>0</v>
      </c>
      <c r="AQ39" s="4">
        <f t="shared" si="8"/>
        <v>0</v>
      </c>
      <c r="AR39" s="4">
        <f t="shared" si="9"/>
        <v>0</v>
      </c>
      <c r="AS39" s="4">
        <f t="shared" si="10"/>
        <v>2</v>
      </c>
      <c r="AT39" s="4">
        <f t="shared" si="11"/>
        <v>5</v>
      </c>
      <c r="AU39" s="80" t="s">
        <v>806</v>
      </c>
      <c r="AV39" s="34"/>
      <c r="AW39" s="34"/>
      <c r="AX39" s="9" t="s">
        <v>1950</v>
      </c>
    </row>
    <row r="40" spans="1:50" s="159" customFormat="1" ht="36" hidden="1" customHeight="1" x14ac:dyDescent="0.2">
      <c r="A40" s="54"/>
      <c r="B40" s="206" t="s">
        <v>3001</v>
      </c>
      <c r="C40" s="206" t="s">
        <v>76</v>
      </c>
      <c r="D40" s="2" t="s">
        <v>780</v>
      </c>
      <c r="E40" s="182"/>
      <c r="F40" s="22" t="s">
        <v>1437</v>
      </c>
      <c r="G40" s="23" t="s">
        <v>1259</v>
      </c>
      <c r="H40" s="23" t="s">
        <v>218</v>
      </c>
      <c r="I40" s="9" t="s">
        <v>1956</v>
      </c>
      <c r="J40" s="5" t="s">
        <v>218</v>
      </c>
      <c r="K40" s="3"/>
      <c r="L40" s="3"/>
      <c r="M40" s="3"/>
      <c r="N40" s="3"/>
      <c r="O40" s="3"/>
      <c r="P40" s="6"/>
      <c r="Q40" s="30"/>
      <c r="R40" s="30"/>
      <c r="S40" s="30"/>
      <c r="T40" s="30"/>
      <c r="U40" s="30"/>
      <c r="V40" s="26"/>
      <c r="W40" s="30"/>
      <c r="X40" s="30"/>
      <c r="Y40" s="30"/>
      <c r="Z40" s="30"/>
      <c r="AA40" s="30"/>
      <c r="AB40" s="26"/>
      <c r="AC40" s="30">
        <v>1</v>
      </c>
      <c r="AD40" s="30"/>
      <c r="AE40" s="30"/>
      <c r="AF40" s="30"/>
      <c r="AG40" s="30"/>
      <c r="AH40" s="6" t="s">
        <v>785</v>
      </c>
      <c r="AI40" s="30"/>
      <c r="AJ40" s="30"/>
      <c r="AK40" s="30"/>
      <c r="AL40" s="30"/>
      <c r="AM40" s="30">
        <v>3</v>
      </c>
      <c r="AN40" s="6" t="s">
        <v>785</v>
      </c>
      <c r="AO40" s="4">
        <f t="shared" si="6"/>
        <v>1</v>
      </c>
      <c r="AP40" s="4">
        <f t="shared" si="7"/>
        <v>0</v>
      </c>
      <c r="AQ40" s="4">
        <f t="shared" si="8"/>
        <v>0</v>
      </c>
      <c r="AR40" s="4">
        <f t="shared" si="9"/>
        <v>0</v>
      </c>
      <c r="AS40" s="4">
        <f t="shared" si="10"/>
        <v>3</v>
      </c>
      <c r="AT40" s="4">
        <f t="shared" si="11"/>
        <v>4</v>
      </c>
      <c r="AU40" s="34">
        <v>40392</v>
      </c>
      <c r="AV40" s="34"/>
      <c r="AW40" s="34"/>
      <c r="AX40" s="36"/>
    </row>
    <row r="41" spans="1:50" ht="36" hidden="1" customHeight="1" x14ac:dyDescent="0.2">
      <c r="A41" s="54"/>
      <c r="B41" s="150" t="s">
        <v>2591</v>
      </c>
      <c r="C41" s="150" t="s">
        <v>76</v>
      </c>
      <c r="D41" s="27" t="s">
        <v>1704</v>
      </c>
      <c r="E41" s="182"/>
      <c r="F41" s="22" t="s">
        <v>507</v>
      </c>
      <c r="G41" s="23" t="s">
        <v>1435</v>
      </c>
      <c r="H41" s="23" t="s">
        <v>55</v>
      </c>
      <c r="I41" s="5" t="s">
        <v>1275</v>
      </c>
      <c r="J41" s="5" t="s">
        <v>55</v>
      </c>
      <c r="K41" s="37"/>
      <c r="L41" s="37"/>
      <c r="M41" s="37"/>
      <c r="N41" s="37"/>
      <c r="O41" s="37"/>
      <c r="P41" s="31"/>
      <c r="Q41" s="37"/>
      <c r="R41" s="37"/>
      <c r="S41" s="37"/>
      <c r="T41" s="37"/>
      <c r="U41" s="37"/>
      <c r="V41" s="31"/>
      <c r="W41" s="37"/>
      <c r="X41" s="37"/>
      <c r="Y41" s="37"/>
      <c r="Z41" s="37"/>
      <c r="AA41" s="37"/>
      <c r="AB41" s="31"/>
      <c r="AC41" s="37"/>
      <c r="AD41" s="37"/>
      <c r="AE41" s="37"/>
      <c r="AF41" s="37"/>
      <c r="AG41" s="37"/>
      <c r="AH41" s="31"/>
      <c r="AI41" s="37"/>
      <c r="AJ41" s="37"/>
      <c r="AK41" s="37"/>
      <c r="AL41" s="37"/>
      <c r="AM41" s="37"/>
      <c r="AN41" s="31" t="s">
        <v>1372</v>
      </c>
      <c r="AO41" s="4">
        <f t="shared" si="6"/>
        <v>0</v>
      </c>
      <c r="AP41" s="4">
        <f t="shared" si="7"/>
        <v>0</v>
      </c>
      <c r="AQ41" s="4">
        <f t="shared" si="8"/>
        <v>0</v>
      </c>
      <c r="AR41" s="4">
        <f t="shared" si="9"/>
        <v>0</v>
      </c>
      <c r="AS41" s="4">
        <f t="shared" si="10"/>
        <v>0</v>
      </c>
      <c r="AT41" s="4">
        <f t="shared" si="11"/>
        <v>0</v>
      </c>
      <c r="AU41" s="37"/>
      <c r="AV41" s="37"/>
      <c r="AW41" s="37"/>
      <c r="AX41" s="36"/>
    </row>
    <row r="42" spans="1:50" ht="36" hidden="1" customHeight="1" x14ac:dyDescent="0.2">
      <c r="A42" s="54"/>
      <c r="B42" s="206" t="s">
        <v>3038</v>
      </c>
      <c r="C42" s="206" t="s">
        <v>76</v>
      </c>
      <c r="D42" s="2" t="s">
        <v>906</v>
      </c>
      <c r="E42" s="182"/>
      <c r="F42" s="22" t="s">
        <v>1437</v>
      </c>
      <c r="G42" s="23" t="s">
        <v>1259</v>
      </c>
      <c r="H42" s="23" t="s">
        <v>218</v>
      </c>
      <c r="I42" s="9" t="s">
        <v>1961</v>
      </c>
      <c r="J42" s="5" t="s">
        <v>218</v>
      </c>
      <c r="K42" s="3"/>
      <c r="L42" s="3"/>
      <c r="M42" s="3"/>
      <c r="N42" s="3"/>
      <c r="O42" s="3"/>
      <c r="P42" s="6"/>
      <c r="Q42" s="30"/>
      <c r="R42" s="30"/>
      <c r="S42" s="30"/>
      <c r="T42" s="30"/>
      <c r="U42" s="30"/>
      <c r="V42" s="26"/>
      <c r="W42" s="30">
        <v>1</v>
      </c>
      <c r="X42" s="30"/>
      <c r="Y42" s="30"/>
      <c r="Z42" s="30"/>
      <c r="AA42" s="30"/>
      <c r="AB42" s="26" t="s">
        <v>2236</v>
      </c>
      <c r="AC42" s="30"/>
      <c r="AD42" s="30"/>
      <c r="AE42" s="30"/>
      <c r="AF42" s="30"/>
      <c r="AG42" s="30"/>
      <c r="AH42" s="26"/>
      <c r="AI42" s="30"/>
      <c r="AJ42" s="30"/>
      <c r="AK42" s="30"/>
      <c r="AL42" s="30"/>
      <c r="AM42" s="30">
        <v>3</v>
      </c>
      <c r="AN42" s="26"/>
      <c r="AO42" s="4">
        <f t="shared" si="6"/>
        <v>1</v>
      </c>
      <c r="AP42" s="4">
        <f t="shared" si="7"/>
        <v>0</v>
      </c>
      <c r="AQ42" s="4">
        <f t="shared" si="8"/>
        <v>0</v>
      </c>
      <c r="AR42" s="4">
        <f t="shared" si="9"/>
        <v>0</v>
      </c>
      <c r="AS42" s="4">
        <f t="shared" si="10"/>
        <v>3</v>
      </c>
      <c r="AT42" s="4">
        <f t="shared" si="11"/>
        <v>4</v>
      </c>
      <c r="AU42" s="34">
        <v>40975</v>
      </c>
      <c r="AV42" s="34"/>
      <c r="AW42" s="34"/>
      <c r="AX42" s="36"/>
    </row>
    <row r="43" spans="1:50" ht="36" hidden="1" customHeight="1" x14ac:dyDescent="0.2">
      <c r="A43" s="54"/>
      <c r="B43" s="206" t="s">
        <v>3061</v>
      </c>
      <c r="C43" s="206" t="s">
        <v>76</v>
      </c>
      <c r="D43" s="2" t="s">
        <v>1964</v>
      </c>
      <c r="E43" s="182"/>
      <c r="F43" s="22" t="s">
        <v>1437</v>
      </c>
      <c r="G43" s="23" t="s">
        <v>1259</v>
      </c>
      <c r="H43" s="23" t="s">
        <v>218</v>
      </c>
      <c r="I43" s="9" t="s">
        <v>1970</v>
      </c>
      <c r="J43" s="5" t="s">
        <v>218</v>
      </c>
      <c r="K43" s="3"/>
      <c r="L43" s="3"/>
      <c r="M43" s="3"/>
      <c r="N43" s="3"/>
      <c r="O43" s="3"/>
      <c r="P43" s="6"/>
      <c r="Q43" s="30"/>
      <c r="R43" s="30"/>
      <c r="S43" s="30"/>
      <c r="T43" s="30"/>
      <c r="U43" s="30"/>
      <c r="V43" s="26"/>
      <c r="W43" s="30">
        <v>1</v>
      </c>
      <c r="X43" s="30"/>
      <c r="Y43" s="30"/>
      <c r="Z43" s="30"/>
      <c r="AA43" s="30"/>
      <c r="AB43" s="6" t="s">
        <v>1058</v>
      </c>
      <c r="AC43" s="30">
        <v>3</v>
      </c>
      <c r="AD43" s="30"/>
      <c r="AE43" s="30"/>
      <c r="AF43" s="30"/>
      <c r="AG43" s="30"/>
      <c r="AH43" s="6" t="s">
        <v>11</v>
      </c>
      <c r="AI43" s="30"/>
      <c r="AJ43" s="30"/>
      <c r="AK43" s="30"/>
      <c r="AL43" s="30"/>
      <c r="AM43" s="30">
        <v>10</v>
      </c>
      <c r="AN43" s="6" t="s">
        <v>240</v>
      </c>
      <c r="AO43" s="4">
        <f t="shared" si="6"/>
        <v>4</v>
      </c>
      <c r="AP43" s="4">
        <f t="shared" si="7"/>
        <v>0</v>
      </c>
      <c r="AQ43" s="4">
        <f t="shared" si="8"/>
        <v>0</v>
      </c>
      <c r="AR43" s="4">
        <f t="shared" si="9"/>
        <v>0</v>
      </c>
      <c r="AS43" s="4">
        <f t="shared" si="10"/>
        <v>10</v>
      </c>
      <c r="AT43" s="4">
        <f t="shared" si="11"/>
        <v>14</v>
      </c>
      <c r="AU43" s="34">
        <v>39181</v>
      </c>
      <c r="AV43" s="34"/>
      <c r="AW43" s="34"/>
      <c r="AX43" s="36"/>
    </row>
    <row r="44" spans="1:50" ht="36" hidden="1" customHeight="1" x14ac:dyDescent="0.2">
      <c r="A44" s="176"/>
      <c r="B44" s="175"/>
      <c r="C44" s="175"/>
      <c r="D44" s="60" t="s">
        <v>458</v>
      </c>
      <c r="E44" s="183"/>
      <c r="F44" s="61"/>
      <c r="G44" s="62"/>
      <c r="H44" s="62"/>
      <c r="I44" s="63" t="s">
        <v>1458</v>
      </c>
      <c r="J44" s="64" t="s">
        <v>26</v>
      </c>
      <c r="K44" s="67"/>
      <c r="L44" s="67"/>
      <c r="M44" s="67"/>
      <c r="N44" s="67"/>
      <c r="O44" s="67"/>
      <c r="P44" s="68"/>
      <c r="Q44" s="65"/>
      <c r="R44" s="65"/>
      <c r="S44" s="65"/>
      <c r="T44" s="65"/>
      <c r="U44" s="65"/>
      <c r="V44" s="66"/>
      <c r="W44" s="65">
        <v>1</v>
      </c>
      <c r="X44" s="65"/>
      <c r="Y44" s="65"/>
      <c r="Z44" s="65"/>
      <c r="AA44" s="65"/>
      <c r="AB44" s="66" t="s">
        <v>778</v>
      </c>
      <c r="AC44" s="65">
        <v>1</v>
      </c>
      <c r="AD44" s="65"/>
      <c r="AE44" s="65"/>
      <c r="AF44" s="65"/>
      <c r="AG44" s="65">
        <v>1</v>
      </c>
      <c r="AH44" s="66" t="s">
        <v>778</v>
      </c>
      <c r="AI44" s="65"/>
      <c r="AJ44" s="65"/>
      <c r="AK44" s="65"/>
      <c r="AL44" s="65"/>
      <c r="AM44" s="65">
        <v>1</v>
      </c>
      <c r="AN44" s="66"/>
      <c r="AO44" s="69"/>
      <c r="AP44" s="69"/>
      <c r="AQ44" s="69"/>
      <c r="AR44" s="69"/>
      <c r="AS44" s="69"/>
      <c r="AT44" s="69">
        <f t="shared" si="11"/>
        <v>0</v>
      </c>
      <c r="AU44" s="70">
        <v>39692</v>
      </c>
      <c r="AV44" s="70">
        <v>41277</v>
      </c>
      <c r="AW44" s="70"/>
      <c r="AX44" s="71"/>
    </row>
    <row r="45" spans="1:50" ht="36" hidden="1" customHeight="1" x14ac:dyDescent="0.2">
      <c r="A45" s="54"/>
      <c r="B45" s="206" t="s">
        <v>3096</v>
      </c>
      <c r="C45" s="206" t="s">
        <v>76</v>
      </c>
      <c r="D45" s="2" t="s">
        <v>313</v>
      </c>
      <c r="E45" s="182"/>
      <c r="F45" s="22" t="s">
        <v>1437</v>
      </c>
      <c r="G45" s="23" t="s">
        <v>1259</v>
      </c>
      <c r="H45" s="23" t="s">
        <v>218</v>
      </c>
      <c r="I45" s="9" t="s">
        <v>1992</v>
      </c>
      <c r="J45" s="5" t="s">
        <v>218</v>
      </c>
      <c r="K45" s="3"/>
      <c r="L45" s="3"/>
      <c r="M45" s="3"/>
      <c r="N45" s="3"/>
      <c r="O45" s="3"/>
      <c r="P45" s="6"/>
      <c r="Q45" s="30"/>
      <c r="R45" s="30"/>
      <c r="S45" s="30"/>
      <c r="T45" s="30"/>
      <c r="U45" s="30"/>
      <c r="V45" s="26"/>
      <c r="W45" s="30">
        <v>0</v>
      </c>
      <c r="X45" s="30"/>
      <c r="Y45" s="30"/>
      <c r="Z45" s="30"/>
      <c r="AA45" s="30">
        <v>0</v>
      </c>
      <c r="AB45" s="6"/>
      <c r="AC45" s="30">
        <v>1</v>
      </c>
      <c r="AD45" s="30"/>
      <c r="AE45" s="30"/>
      <c r="AF45" s="30"/>
      <c r="AG45" s="30">
        <v>10</v>
      </c>
      <c r="AH45" s="6" t="s">
        <v>2148</v>
      </c>
      <c r="AI45" s="30"/>
      <c r="AJ45" s="30"/>
      <c r="AK45" s="30"/>
      <c r="AL45" s="30"/>
      <c r="AM45" s="30"/>
      <c r="AN45" s="26"/>
      <c r="AO45" s="4">
        <f t="shared" ref="AO45:AS46" si="12">+K45+Q45+W45+AC45+AI45</f>
        <v>1</v>
      </c>
      <c r="AP45" s="4">
        <f t="shared" si="12"/>
        <v>0</v>
      </c>
      <c r="AQ45" s="4">
        <f t="shared" si="12"/>
        <v>0</v>
      </c>
      <c r="AR45" s="4">
        <f t="shared" si="12"/>
        <v>0</v>
      </c>
      <c r="AS45" s="4">
        <f t="shared" si="12"/>
        <v>10</v>
      </c>
      <c r="AT45" s="4">
        <f t="shared" si="11"/>
        <v>11</v>
      </c>
      <c r="AU45" s="34" t="s">
        <v>394</v>
      </c>
      <c r="AV45" s="34"/>
      <c r="AW45" s="34"/>
      <c r="AX45" s="36"/>
    </row>
    <row r="46" spans="1:50" ht="36" customHeight="1" x14ac:dyDescent="0.2">
      <c r="A46" s="54"/>
      <c r="B46" s="206" t="s">
        <v>3096</v>
      </c>
      <c r="C46" s="206" t="s">
        <v>76</v>
      </c>
      <c r="D46" s="2" t="s">
        <v>313</v>
      </c>
      <c r="E46" s="182"/>
      <c r="F46" s="22" t="s">
        <v>1437</v>
      </c>
      <c r="G46" s="23" t="s">
        <v>1460</v>
      </c>
      <c r="H46" s="23" t="s">
        <v>1287</v>
      </c>
      <c r="I46" s="9" t="s">
        <v>2017</v>
      </c>
      <c r="J46" s="5" t="s">
        <v>1287</v>
      </c>
      <c r="K46" s="3"/>
      <c r="L46" s="3"/>
      <c r="M46" s="3"/>
      <c r="N46" s="3"/>
      <c r="O46" s="3"/>
      <c r="P46" s="6"/>
      <c r="Q46" s="30"/>
      <c r="R46" s="30"/>
      <c r="S46" s="30"/>
      <c r="T46" s="30"/>
      <c r="U46" s="30"/>
      <c r="V46" s="26"/>
      <c r="W46" s="30">
        <v>0</v>
      </c>
      <c r="X46" s="30"/>
      <c r="Y46" s="30"/>
      <c r="Z46" s="30"/>
      <c r="AA46" s="30">
        <v>0</v>
      </c>
      <c r="AB46" s="6"/>
      <c r="AC46" s="30">
        <v>1</v>
      </c>
      <c r="AD46" s="30"/>
      <c r="AE46" s="30"/>
      <c r="AF46" s="30"/>
      <c r="AG46" s="30">
        <v>4</v>
      </c>
      <c r="AH46" s="6" t="s">
        <v>1016</v>
      </c>
      <c r="AI46" s="30"/>
      <c r="AJ46" s="30"/>
      <c r="AK46" s="30"/>
      <c r="AL46" s="30"/>
      <c r="AM46" s="30"/>
      <c r="AN46" s="26"/>
      <c r="AO46" s="4">
        <f t="shared" si="12"/>
        <v>1</v>
      </c>
      <c r="AP46" s="4">
        <f t="shared" si="12"/>
        <v>0</v>
      </c>
      <c r="AQ46" s="4">
        <f t="shared" si="12"/>
        <v>0</v>
      </c>
      <c r="AR46" s="4">
        <f t="shared" si="12"/>
        <v>0</v>
      </c>
      <c r="AS46" s="4">
        <f t="shared" si="12"/>
        <v>4</v>
      </c>
      <c r="AT46" s="4">
        <f t="shared" si="11"/>
        <v>5</v>
      </c>
      <c r="AU46" s="34" t="s">
        <v>2165</v>
      </c>
      <c r="AV46" s="34"/>
      <c r="AW46" s="34"/>
      <c r="AX46" s="36"/>
    </row>
    <row r="47" spans="1:50" s="72" customFormat="1" ht="36" hidden="1" customHeight="1" x14ac:dyDescent="0.2">
      <c r="A47" s="174"/>
      <c r="B47" s="175"/>
      <c r="C47" s="175"/>
      <c r="D47" s="60" t="s">
        <v>458</v>
      </c>
      <c r="E47" s="183"/>
      <c r="F47" s="61"/>
      <c r="G47" s="62"/>
      <c r="H47" s="62"/>
      <c r="I47" s="63" t="s">
        <v>1461</v>
      </c>
      <c r="J47" s="64" t="s">
        <v>1268</v>
      </c>
      <c r="K47" s="67"/>
      <c r="L47" s="67"/>
      <c r="M47" s="67"/>
      <c r="N47" s="67"/>
      <c r="O47" s="67"/>
      <c r="P47" s="68"/>
      <c r="Q47" s="65"/>
      <c r="R47" s="65"/>
      <c r="S47" s="65"/>
      <c r="T47" s="65"/>
      <c r="U47" s="65"/>
      <c r="V47" s="66"/>
      <c r="W47" s="65">
        <v>1</v>
      </c>
      <c r="X47" s="65"/>
      <c r="Y47" s="65"/>
      <c r="Z47" s="65"/>
      <c r="AA47" s="65">
        <v>1</v>
      </c>
      <c r="AB47" s="66" t="s">
        <v>1269</v>
      </c>
      <c r="AC47" s="65">
        <v>3</v>
      </c>
      <c r="AD47" s="65"/>
      <c r="AE47" s="65"/>
      <c r="AF47" s="65"/>
      <c r="AG47" s="65">
        <v>2</v>
      </c>
      <c r="AH47" s="66" t="s">
        <v>1269</v>
      </c>
      <c r="AI47" s="65"/>
      <c r="AJ47" s="65"/>
      <c r="AK47" s="65"/>
      <c r="AL47" s="65"/>
      <c r="AM47" s="65">
        <v>2</v>
      </c>
      <c r="AN47" s="66"/>
      <c r="AO47" s="69"/>
      <c r="AP47" s="69"/>
      <c r="AQ47" s="69"/>
      <c r="AR47" s="69"/>
      <c r="AS47" s="69"/>
      <c r="AT47" s="69">
        <f t="shared" si="11"/>
        <v>0</v>
      </c>
      <c r="AU47" s="70">
        <v>40354</v>
      </c>
      <c r="AV47" s="70">
        <v>41244</v>
      </c>
      <c r="AW47" s="70"/>
      <c r="AX47" s="71"/>
    </row>
    <row r="48" spans="1:50" ht="36" hidden="1" customHeight="1" x14ac:dyDescent="0.2">
      <c r="A48" s="54"/>
      <c r="B48" s="172" t="s">
        <v>3096</v>
      </c>
      <c r="C48" s="172" t="s">
        <v>76</v>
      </c>
      <c r="D48" s="2" t="s">
        <v>313</v>
      </c>
      <c r="E48" s="182"/>
      <c r="F48" s="22" t="s">
        <v>1437</v>
      </c>
      <c r="G48" s="23" t="s">
        <v>1259</v>
      </c>
      <c r="H48" s="23" t="s">
        <v>218</v>
      </c>
      <c r="I48" s="9" t="s">
        <v>2016</v>
      </c>
      <c r="J48" s="5" t="s">
        <v>218</v>
      </c>
      <c r="K48" s="3"/>
      <c r="L48" s="3"/>
      <c r="M48" s="3"/>
      <c r="N48" s="3"/>
      <c r="O48" s="3"/>
      <c r="P48" s="6"/>
      <c r="Q48" s="30"/>
      <c r="R48" s="30"/>
      <c r="S48" s="30"/>
      <c r="T48" s="30"/>
      <c r="U48" s="30"/>
      <c r="V48" s="26"/>
      <c r="W48" s="30">
        <v>0</v>
      </c>
      <c r="X48" s="30"/>
      <c r="Y48" s="30"/>
      <c r="Z48" s="30"/>
      <c r="AA48" s="30">
        <v>0</v>
      </c>
      <c r="AB48" s="6"/>
      <c r="AC48" s="30">
        <v>1</v>
      </c>
      <c r="AD48" s="30"/>
      <c r="AE48" s="30"/>
      <c r="AF48" s="30"/>
      <c r="AG48" s="30">
        <v>6</v>
      </c>
      <c r="AH48" s="6" t="s">
        <v>1286</v>
      </c>
      <c r="AI48" s="30"/>
      <c r="AJ48" s="30"/>
      <c r="AK48" s="30"/>
      <c r="AL48" s="30"/>
      <c r="AM48" s="30"/>
      <c r="AN48" s="26"/>
      <c r="AO48" s="4">
        <f t="shared" ref="AO48:AO79" si="13">+K48+Q48+W48+AC48+AI48</f>
        <v>1</v>
      </c>
      <c r="AP48" s="4">
        <f t="shared" ref="AP48:AP79" si="14">+L48+R48+X48+AD48+AJ48</f>
        <v>0</v>
      </c>
      <c r="AQ48" s="4">
        <f t="shared" ref="AQ48:AQ79" si="15">+M48+S48+Y48+AE48+AK48</f>
        <v>0</v>
      </c>
      <c r="AR48" s="4">
        <f t="shared" ref="AR48:AR79" si="16">+N48+T48+Z48+AF48+AL48</f>
        <v>0</v>
      </c>
      <c r="AS48" s="4">
        <f t="shared" ref="AS48:AS79" si="17">+O48+U48+AA48+AG48+AM48</f>
        <v>6</v>
      </c>
      <c r="AT48" s="4">
        <f t="shared" si="11"/>
        <v>7</v>
      </c>
      <c r="AU48" s="34">
        <v>41000</v>
      </c>
      <c r="AV48" s="34"/>
      <c r="AW48" s="34"/>
      <c r="AX48" s="36"/>
    </row>
    <row r="49" spans="1:50" s="159" customFormat="1" ht="36" hidden="1" customHeight="1" x14ac:dyDescent="0.2">
      <c r="A49" s="54"/>
      <c r="B49" s="172" t="s">
        <v>3103</v>
      </c>
      <c r="C49" s="172" t="s">
        <v>76</v>
      </c>
      <c r="D49" s="27" t="s">
        <v>33</v>
      </c>
      <c r="E49" s="182"/>
      <c r="F49" s="22" t="s">
        <v>1437</v>
      </c>
      <c r="G49" s="23" t="s">
        <v>1259</v>
      </c>
      <c r="H49" s="23" t="s">
        <v>218</v>
      </c>
      <c r="I49" s="9" t="s">
        <v>2248</v>
      </c>
      <c r="J49" s="46" t="s">
        <v>218</v>
      </c>
      <c r="K49" s="30"/>
      <c r="L49" s="30"/>
      <c r="M49" s="30"/>
      <c r="N49" s="30"/>
      <c r="O49" s="30"/>
      <c r="P49" s="26"/>
      <c r="Q49" s="30"/>
      <c r="R49" s="30"/>
      <c r="S49" s="30"/>
      <c r="T49" s="30"/>
      <c r="U49" s="30"/>
      <c r="V49" s="26"/>
      <c r="W49" s="30"/>
      <c r="X49" s="30"/>
      <c r="Y49" s="30"/>
      <c r="Z49" s="30"/>
      <c r="AA49" s="30"/>
      <c r="AB49" s="26"/>
      <c r="AC49" s="3">
        <v>1</v>
      </c>
      <c r="AD49" s="3"/>
      <c r="AE49" s="3"/>
      <c r="AF49" s="3"/>
      <c r="AG49" s="3">
        <v>3</v>
      </c>
      <c r="AH49" s="6" t="s">
        <v>2249</v>
      </c>
      <c r="AI49" s="3"/>
      <c r="AJ49" s="3"/>
      <c r="AK49" s="3"/>
      <c r="AL49" s="3"/>
      <c r="AM49" s="3"/>
      <c r="AN49" s="6"/>
      <c r="AO49" s="4">
        <f t="shared" si="13"/>
        <v>1</v>
      </c>
      <c r="AP49" s="4">
        <f t="shared" si="14"/>
        <v>0</v>
      </c>
      <c r="AQ49" s="4">
        <f t="shared" si="15"/>
        <v>0</v>
      </c>
      <c r="AR49" s="4">
        <f t="shared" si="16"/>
        <v>0</v>
      </c>
      <c r="AS49" s="4">
        <f t="shared" si="17"/>
        <v>3</v>
      </c>
      <c r="AT49" s="4">
        <f t="shared" si="11"/>
        <v>4</v>
      </c>
      <c r="AU49" s="34">
        <v>41155</v>
      </c>
      <c r="AV49" s="34"/>
      <c r="AW49" s="34"/>
      <c r="AX49" s="36"/>
    </row>
    <row r="50" spans="1:50" ht="36" hidden="1" customHeight="1" x14ac:dyDescent="0.2">
      <c r="A50" s="54"/>
      <c r="B50" s="172" t="s">
        <v>3128</v>
      </c>
      <c r="C50" s="172" t="s">
        <v>76</v>
      </c>
      <c r="D50" s="2" t="s">
        <v>429</v>
      </c>
      <c r="E50" s="182"/>
      <c r="F50" s="22" t="s">
        <v>1437</v>
      </c>
      <c r="G50" s="23" t="s">
        <v>1259</v>
      </c>
      <c r="H50" s="23" t="s">
        <v>218</v>
      </c>
      <c r="I50" s="9" t="s">
        <v>2037</v>
      </c>
      <c r="J50" s="5" t="s">
        <v>218</v>
      </c>
      <c r="K50" s="3"/>
      <c r="L50" s="3"/>
      <c r="M50" s="3"/>
      <c r="N50" s="3"/>
      <c r="O50" s="3"/>
      <c r="P50" s="6"/>
      <c r="Q50" s="30"/>
      <c r="R50" s="30"/>
      <c r="S50" s="30"/>
      <c r="T50" s="30"/>
      <c r="U50" s="30"/>
      <c r="V50" s="26"/>
      <c r="W50" s="30"/>
      <c r="X50" s="30"/>
      <c r="Y50" s="30"/>
      <c r="Z50" s="30"/>
      <c r="AA50" s="30"/>
      <c r="AB50" s="26"/>
      <c r="AC50" s="30">
        <v>3</v>
      </c>
      <c r="AD50" s="30"/>
      <c r="AE50" s="30"/>
      <c r="AF50" s="30"/>
      <c r="AG50" s="30"/>
      <c r="AH50" s="6" t="s">
        <v>265</v>
      </c>
      <c r="AI50" s="30">
        <v>1</v>
      </c>
      <c r="AJ50" s="30">
        <v>1</v>
      </c>
      <c r="AK50" s="30"/>
      <c r="AL50" s="30"/>
      <c r="AM50" s="30">
        <v>1</v>
      </c>
      <c r="AN50" s="6" t="s">
        <v>265</v>
      </c>
      <c r="AO50" s="4">
        <f t="shared" si="13"/>
        <v>4</v>
      </c>
      <c r="AP50" s="4">
        <f t="shared" si="14"/>
        <v>1</v>
      </c>
      <c r="AQ50" s="4">
        <f t="shared" si="15"/>
        <v>0</v>
      </c>
      <c r="AR50" s="4">
        <f t="shared" si="16"/>
        <v>0</v>
      </c>
      <c r="AS50" s="4">
        <f t="shared" si="17"/>
        <v>1</v>
      </c>
      <c r="AT50" s="4">
        <f t="shared" si="11"/>
        <v>6</v>
      </c>
      <c r="AU50" s="34">
        <v>38229</v>
      </c>
      <c r="AV50" s="34"/>
      <c r="AW50" s="34"/>
      <c r="AX50" s="36"/>
    </row>
    <row r="51" spans="1:50" ht="36" hidden="1" customHeight="1" x14ac:dyDescent="0.2">
      <c r="A51" s="54"/>
      <c r="B51" s="172" t="s">
        <v>3160</v>
      </c>
      <c r="C51" s="172" t="s">
        <v>76</v>
      </c>
      <c r="D51" s="27" t="s">
        <v>444</v>
      </c>
      <c r="E51" s="182"/>
      <c r="F51" s="22" t="s">
        <v>1437</v>
      </c>
      <c r="G51" s="23" t="s">
        <v>1259</v>
      </c>
      <c r="H51" s="23" t="s">
        <v>218</v>
      </c>
      <c r="I51" s="9" t="s">
        <v>2057</v>
      </c>
      <c r="J51" s="5" t="s">
        <v>218</v>
      </c>
      <c r="K51" s="3"/>
      <c r="L51" s="3"/>
      <c r="M51" s="3"/>
      <c r="N51" s="3"/>
      <c r="O51" s="3"/>
      <c r="P51" s="6"/>
      <c r="Q51" s="30"/>
      <c r="R51" s="30"/>
      <c r="S51" s="30"/>
      <c r="T51" s="30"/>
      <c r="U51" s="30"/>
      <c r="V51" s="26"/>
      <c r="W51" s="30"/>
      <c r="X51" s="30"/>
      <c r="Y51" s="30"/>
      <c r="Z51" s="30"/>
      <c r="AA51" s="30"/>
      <c r="AB51" s="26"/>
      <c r="AC51" s="30">
        <v>4</v>
      </c>
      <c r="AD51" s="30">
        <v>1</v>
      </c>
      <c r="AE51" s="30"/>
      <c r="AF51" s="30"/>
      <c r="AG51" s="30"/>
      <c r="AH51" s="6" t="s">
        <v>552</v>
      </c>
      <c r="AI51" s="30"/>
      <c r="AJ51" s="30"/>
      <c r="AK51" s="30"/>
      <c r="AL51" s="30"/>
      <c r="AM51" s="30">
        <v>1</v>
      </c>
      <c r="AN51" s="6" t="s">
        <v>552</v>
      </c>
      <c r="AO51" s="4">
        <f t="shared" si="13"/>
        <v>4</v>
      </c>
      <c r="AP51" s="4">
        <f t="shared" si="14"/>
        <v>1</v>
      </c>
      <c r="AQ51" s="4">
        <f t="shared" si="15"/>
        <v>0</v>
      </c>
      <c r="AR51" s="4">
        <f t="shared" si="16"/>
        <v>0</v>
      </c>
      <c r="AS51" s="4">
        <f t="shared" si="17"/>
        <v>1</v>
      </c>
      <c r="AT51" s="4">
        <f t="shared" si="11"/>
        <v>6</v>
      </c>
      <c r="AU51" s="34">
        <v>39953</v>
      </c>
      <c r="AV51" s="34"/>
      <c r="AW51" s="34"/>
      <c r="AX51" s="36"/>
    </row>
    <row r="52" spans="1:50" ht="36" hidden="1" customHeight="1" x14ac:dyDescent="0.2">
      <c r="A52" s="54"/>
      <c r="B52" s="4" t="s">
        <v>2742</v>
      </c>
      <c r="C52" s="4" t="s">
        <v>76</v>
      </c>
      <c r="D52" s="27" t="s">
        <v>136</v>
      </c>
      <c r="E52" s="182"/>
      <c r="F52" s="22" t="s">
        <v>1437</v>
      </c>
      <c r="G52" s="23" t="s">
        <v>1435</v>
      </c>
      <c r="H52" s="23" t="s">
        <v>55</v>
      </c>
      <c r="I52" s="9" t="s">
        <v>2223</v>
      </c>
      <c r="J52" s="43" t="s">
        <v>55</v>
      </c>
      <c r="K52" s="3"/>
      <c r="L52" s="3"/>
      <c r="M52" s="3"/>
      <c r="N52" s="3"/>
      <c r="O52" s="3"/>
      <c r="P52" s="6"/>
      <c r="Q52" s="30"/>
      <c r="R52" s="30"/>
      <c r="S52" s="30"/>
      <c r="T52" s="30"/>
      <c r="U52" s="30"/>
      <c r="V52" s="26"/>
      <c r="W52" s="30"/>
      <c r="X52" s="30"/>
      <c r="Y52" s="30"/>
      <c r="Z52" s="30"/>
      <c r="AA52" s="30"/>
      <c r="AB52" s="26"/>
      <c r="AC52" s="30">
        <v>1</v>
      </c>
      <c r="AD52" s="30"/>
      <c r="AE52" s="30"/>
      <c r="AF52" s="30"/>
      <c r="AG52" s="30"/>
      <c r="AH52" s="6" t="s">
        <v>955</v>
      </c>
      <c r="AI52" s="30"/>
      <c r="AJ52" s="30"/>
      <c r="AK52" s="30"/>
      <c r="AL52" s="30"/>
      <c r="AM52" s="30">
        <v>0</v>
      </c>
      <c r="AN52" s="26"/>
      <c r="AO52" s="4">
        <f t="shared" si="13"/>
        <v>1</v>
      </c>
      <c r="AP52" s="4">
        <f t="shared" si="14"/>
        <v>0</v>
      </c>
      <c r="AQ52" s="4">
        <f t="shared" si="15"/>
        <v>0</v>
      </c>
      <c r="AR52" s="4">
        <f t="shared" si="16"/>
        <v>0</v>
      </c>
      <c r="AS52" s="4">
        <f t="shared" si="17"/>
        <v>0</v>
      </c>
      <c r="AT52" s="4">
        <f t="shared" si="11"/>
        <v>1</v>
      </c>
      <c r="AU52" s="34">
        <v>41178</v>
      </c>
      <c r="AV52" s="34"/>
      <c r="AW52" s="34"/>
      <c r="AX52" s="36"/>
    </row>
    <row r="53" spans="1:50" ht="36" hidden="1" customHeight="1" x14ac:dyDescent="0.2">
      <c r="A53" s="54"/>
      <c r="B53" s="4" t="s">
        <v>2591</v>
      </c>
      <c r="C53" s="4" t="s">
        <v>76</v>
      </c>
      <c r="D53" s="27" t="s">
        <v>1704</v>
      </c>
      <c r="E53" s="182"/>
      <c r="F53" s="22" t="s">
        <v>1437</v>
      </c>
      <c r="G53" s="23" t="s">
        <v>1259</v>
      </c>
      <c r="H53" s="23" t="s">
        <v>159</v>
      </c>
      <c r="I53" s="9" t="s">
        <v>1726</v>
      </c>
      <c r="J53" s="5" t="s">
        <v>874</v>
      </c>
      <c r="K53" s="37"/>
      <c r="L53" s="37"/>
      <c r="M53" s="37"/>
      <c r="N53" s="37"/>
      <c r="O53" s="37"/>
      <c r="P53" s="31"/>
      <c r="Q53" s="37"/>
      <c r="R53" s="37"/>
      <c r="S53" s="37"/>
      <c r="T53" s="37"/>
      <c r="U53" s="37"/>
      <c r="V53" s="31"/>
      <c r="W53" s="37"/>
      <c r="X53" s="37"/>
      <c r="Y53" s="37"/>
      <c r="Z53" s="37"/>
      <c r="AA53" s="37"/>
      <c r="AB53" s="31"/>
      <c r="AC53" s="37"/>
      <c r="AD53" s="37"/>
      <c r="AE53" s="37"/>
      <c r="AF53" s="37"/>
      <c r="AG53" s="37"/>
      <c r="AH53" s="31"/>
      <c r="AI53" s="37"/>
      <c r="AJ53" s="37"/>
      <c r="AK53" s="37"/>
      <c r="AL53" s="37"/>
      <c r="AM53" s="22">
        <v>16</v>
      </c>
      <c r="AN53" s="31"/>
      <c r="AO53" s="4">
        <f t="shared" si="13"/>
        <v>0</v>
      </c>
      <c r="AP53" s="4">
        <f t="shared" si="14"/>
        <v>0</v>
      </c>
      <c r="AQ53" s="4">
        <f t="shared" si="15"/>
        <v>0</v>
      </c>
      <c r="AR53" s="4">
        <f t="shared" si="16"/>
        <v>0</v>
      </c>
      <c r="AS53" s="4">
        <f t="shared" si="17"/>
        <v>16</v>
      </c>
      <c r="AT53" s="4">
        <f t="shared" si="11"/>
        <v>16</v>
      </c>
      <c r="AU53" s="37"/>
      <c r="AV53" s="37"/>
      <c r="AW53" s="37"/>
      <c r="AX53" s="36"/>
    </row>
    <row r="54" spans="1:50" ht="36" hidden="1" customHeight="1" x14ac:dyDescent="0.2">
      <c r="A54" s="54"/>
      <c r="B54" s="4" t="s">
        <v>2591</v>
      </c>
      <c r="C54" s="4" t="s">
        <v>76</v>
      </c>
      <c r="D54" s="27" t="s">
        <v>1704</v>
      </c>
      <c r="E54" s="182"/>
      <c r="F54" s="22" t="s">
        <v>1437</v>
      </c>
      <c r="G54" s="23" t="s">
        <v>1259</v>
      </c>
      <c r="H54" s="23" t="s">
        <v>159</v>
      </c>
      <c r="I54" s="9" t="s">
        <v>1727</v>
      </c>
      <c r="J54" s="5" t="s">
        <v>875</v>
      </c>
      <c r="K54" s="3"/>
      <c r="L54" s="3"/>
      <c r="M54" s="3"/>
      <c r="N54" s="3"/>
      <c r="O54" s="3"/>
      <c r="P54" s="6"/>
      <c r="Q54" s="30"/>
      <c r="R54" s="30"/>
      <c r="S54" s="30"/>
      <c r="T54" s="30"/>
      <c r="U54" s="30"/>
      <c r="V54" s="26"/>
      <c r="W54" s="30"/>
      <c r="X54" s="30"/>
      <c r="Y54" s="30"/>
      <c r="Z54" s="30"/>
      <c r="AA54" s="30"/>
      <c r="AB54" s="26"/>
      <c r="AC54" s="30">
        <v>1</v>
      </c>
      <c r="AD54" s="30"/>
      <c r="AE54" s="30"/>
      <c r="AF54" s="30"/>
      <c r="AG54" s="30"/>
      <c r="AH54" s="26"/>
      <c r="AI54" s="30"/>
      <c r="AJ54" s="30"/>
      <c r="AK54" s="30"/>
      <c r="AL54" s="30"/>
      <c r="AM54" s="30">
        <v>10</v>
      </c>
      <c r="AN54" s="26"/>
      <c r="AO54" s="4">
        <f t="shared" si="13"/>
        <v>1</v>
      </c>
      <c r="AP54" s="4">
        <f t="shared" si="14"/>
        <v>0</v>
      </c>
      <c r="AQ54" s="4">
        <f t="shared" si="15"/>
        <v>0</v>
      </c>
      <c r="AR54" s="4">
        <f t="shared" si="16"/>
        <v>0</v>
      </c>
      <c r="AS54" s="4">
        <f t="shared" si="17"/>
        <v>10</v>
      </c>
      <c r="AT54" s="4">
        <f t="shared" si="11"/>
        <v>11</v>
      </c>
      <c r="AU54" s="37"/>
      <c r="AV54" s="37"/>
      <c r="AW54" s="37"/>
      <c r="AX54" s="36"/>
    </row>
    <row r="55" spans="1:50" ht="36" hidden="1" customHeight="1" x14ac:dyDescent="0.2">
      <c r="A55" s="54"/>
      <c r="B55" s="172" t="s">
        <v>3046</v>
      </c>
      <c r="C55" s="172" t="s">
        <v>76</v>
      </c>
      <c r="D55" s="2" t="s">
        <v>551</v>
      </c>
      <c r="E55" s="182"/>
      <c r="F55" s="22" t="s">
        <v>1437</v>
      </c>
      <c r="G55" s="23" t="s">
        <v>1259</v>
      </c>
      <c r="H55" s="23" t="s">
        <v>159</v>
      </c>
      <c r="I55" s="9" t="s">
        <v>1984</v>
      </c>
      <c r="J55" s="5" t="s">
        <v>159</v>
      </c>
      <c r="K55" s="3"/>
      <c r="L55" s="3"/>
      <c r="M55" s="3"/>
      <c r="N55" s="3"/>
      <c r="O55" s="3"/>
      <c r="P55" s="6"/>
      <c r="Q55" s="30"/>
      <c r="R55" s="30"/>
      <c r="S55" s="30"/>
      <c r="T55" s="30"/>
      <c r="U55" s="30"/>
      <c r="V55" s="26"/>
      <c r="W55" s="30"/>
      <c r="X55" s="30"/>
      <c r="Y55" s="30"/>
      <c r="Z55" s="30"/>
      <c r="AA55" s="30"/>
      <c r="AB55" s="26"/>
      <c r="AC55" s="30">
        <v>1</v>
      </c>
      <c r="AD55" s="30"/>
      <c r="AE55" s="30"/>
      <c r="AF55" s="30"/>
      <c r="AG55" s="30">
        <v>1</v>
      </c>
      <c r="AH55" s="6" t="s">
        <v>550</v>
      </c>
      <c r="AI55" s="30"/>
      <c r="AJ55" s="30"/>
      <c r="AK55" s="30"/>
      <c r="AL55" s="30"/>
      <c r="AM55" s="30"/>
      <c r="AN55" s="26"/>
      <c r="AO55" s="4">
        <f t="shared" si="13"/>
        <v>1</v>
      </c>
      <c r="AP55" s="4">
        <f t="shared" si="14"/>
        <v>0</v>
      </c>
      <c r="AQ55" s="4">
        <f t="shared" si="15"/>
        <v>0</v>
      </c>
      <c r="AR55" s="4">
        <f t="shared" si="16"/>
        <v>0</v>
      </c>
      <c r="AS55" s="4">
        <f t="shared" si="17"/>
        <v>1</v>
      </c>
      <c r="AT55" s="4">
        <f t="shared" si="11"/>
        <v>2</v>
      </c>
      <c r="AU55" s="34">
        <v>40001</v>
      </c>
      <c r="AV55" s="34"/>
      <c r="AW55" s="34"/>
      <c r="AX55" s="36"/>
    </row>
    <row r="56" spans="1:50" ht="36" hidden="1" customHeight="1" x14ac:dyDescent="0.2">
      <c r="A56" s="54"/>
      <c r="B56" s="172" t="s">
        <v>3096</v>
      </c>
      <c r="C56" s="172" t="s">
        <v>76</v>
      </c>
      <c r="D56" s="2" t="s">
        <v>313</v>
      </c>
      <c r="E56" s="182"/>
      <c r="F56" s="22" t="s">
        <v>1437</v>
      </c>
      <c r="G56" s="23" t="s">
        <v>1259</v>
      </c>
      <c r="H56" s="23" t="s">
        <v>159</v>
      </c>
      <c r="I56" s="9" t="s">
        <v>2010</v>
      </c>
      <c r="J56" s="5" t="s">
        <v>159</v>
      </c>
      <c r="K56" s="3"/>
      <c r="L56" s="3"/>
      <c r="M56" s="3"/>
      <c r="N56" s="3"/>
      <c r="O56" s="3"/>
      <c r="P56" s="6"/>
      <c r="Q56" s="30"/>
      <c r="R56" s="30"/>
      <c r="S56" s="30"/>
      <c r="T56" s="30"/>
      <c r="U56" s="30"/>
      <c r="V56" s="26"/>
      <c r="W56" s="30">
        <v>0</v>
      </c>
      <c r="X56" s="30"/>
      <c r="Y56" s="30"/>
      <c r="Z56" s="30"/>
      <c r="AA56" s="30">
        <v>0</v>
      </c>
      <c r="AB56" s="26"/>
      <c r="AC56" s="30">
        <v>1</v>
      </c>
      <c r="AD56" s="30"/>
      <c r="AE56" s="30"/>
      <c r="AF56" s="30"/>
      <c r="AG56" s="30">
        <v>5</v>
      </c>
      <c r="AH56" s="6" t="s">
        <v>900</v>
      </c>
      <c r="AI56" s="30"/>
      <c r="AJ56" s="30"/>
      <c r="AK56" s="30"/>
      <c r="AL56" s="30"/>
      <c r="AM56" s="30"/>
      <c r="AN56" s="26"/>
      <c r="AO56" s="4">
        <f t="shared" si="13"/>
        <v>1</v>
      </c>
      <c r="AP56" s="4">
        <f t="shared" si="14"/>
        <v>0</v>
      </c>
      <c r="AQ56" s="4">
        <f t="shared" si="15"/>
        <v>0</v>
      </c>
      <c r="AR56" s="4">
        <f t="shared" si="16"/>
        <v>0</v>
      </c>
      <c r="AS56" s="4">
        <f t="shared" si="17"/>
        <v>5</v>
      </c>
      <c r="AT56" s="4">
        <f t="shared" si="11"/>
        <v>6</v>
      </c>
      <c r="AU56" s="34">
        <v>39904</v>
      </c>
      <c r="AV56" s="34"/>
      <c r="AW56" s="34"/>
      <c r="AX56" s="36"/>
    </row>
    <row r="57" spans="1:50" ht="36" hidden="1" customHeight="1" x14ac:dyDescent="0.2">
      <c r="A57" s="54"/>
      <c r="B57" s="172" t="s">
        <v>2866</v>
      </c>
      <c r="C57" s="172" t="s">
        <v>76</v>
      </c>
      <c r="D57" s="27" t="s">
        <v>1463</v>
      </c>
      <c r="E57" s="182"/>
      <c r="F57" s="22" t="s">
        <v>1437</v>
      </c>
      <c r="G57" s="23" t="s">
        <v>1259</v>
      </c>
      <c r="H57" s="23" t="s">
        <v>259</v>
      </c>
      <c r="I57" s="9" t="s">
        <v>1475</v>
      </c>
      <c r="J57" s="5" t="s">
        <v>259</v>
      </c>
      <c r="K57" s="3"/>
      <c r="L57" s="3"/>
      <c r="M57" s="3"/>
      <c r="N57" s="3"/>
      <c r="O57" s="3"/>
      <c r="P57" s="6"/>
      <c r="Q57" s="30"/>
      <c r="R57" s="30"/>
      <c r="S57" s="30"/>
      <c r="T57" s="30"/>
      <c r="U57" s="30"/>
      <c r="V57" s="26"/>
      <c r="W57" s="30"/>
      <c r="X57" s="30"/>
      <c r="Y57" s="30"/>
      <c r="Z57" s="30"/>
      <c r="AA57" s="30"/>
      <c r="AB57" s="26"/>
      <c r="AC57" s="30">
        <v>1</v>
      </c>
      <c r="AD57" s="30"/>
      <c r="AE57" s="30"/>
      <c r="AF57" s="30"/>
      <c r="AG57" s="30"/>
      <c r="AH57" s="26" t="s">
        <v>295</v>
      </c>
      <c r="AI57" s="30"/>
      <c r="AJ57" s="30"/>
      <c r="AK57" s="30"/>
      <c r="AL57" s="30"/>
      <c r="AM57" s="30"/>
      <c r="AN57" s="26"/>
      <c r="AO57" s="4">
        <f t="shared" si="13"/>
        <v>1</v>
      </c>
      <c r="AP57" s="4">
        <f t="shared" si="14"/>
        <v>0</v>
      </c>
      <c r="AQ57" s="4">
        <f t="shared" si="15"/>
        <v>0</v>
      </c>
      <c r="AR57" s="4">
        <f t="shared" si="16"/>
        <v>0</v>
      </c>
      <c r="AS57" s="4">
        <f t="shared" si="17"/>
        <v>0</v>
      </c>
      <c r="AT57" s="4">
        <f t="shared" si="11"/>
        <v>1</v>
      </c>
      <c r="AU57" s="34">
        <v>39549</v>
      </c>
      <c r="AV57" s="34"/>
      <c r="AW57" s="34"/>
      <c r="AX57" s="36"/>
    </row>
    <row r="58" spans="1:50" ht="36" hidden="1" customHeight="1" x14ac:dyDescent="0.2">
      <c r="A58" s="54"/>
      <c r="B58" s="172" t="s">
        <v>2866</v>
      </c>
      <c r="C58" s="172" t="s">
        <v>76</v>
      </c>
      <c r="D58" s="27" t="s">
        <v>1463</v>
      </c>
      <c r="E58" s="182"/>
      <c r="F58" s="22" t="s">
        <v>1437</v>
      </c>
      <c r="G58" s="23" t="s">
        <v>1259</v>
      </c>
      <c r="H58" s="23" t="s">
        <v>259</v>
      </c>
      <c r="I58" s="9" t="s">
        <v>1484</v>
      </c>
      <c r="J58" s="5" t="s">
        <v>1188</v>
      </c>
      <c r="K58" s="30"/>
      <c r="L58" s="30"/>
      <c r="M58" s="30"/>
      <c r="N58" s="30"/>
      <c r="O58" s="30"/>
      <c r="P58" s="26"/>
      <c r="Q58" s="30"/>
      <c r="R58" s="30"/>
      <c r="S58" s="30"/>
      <c r="T58" s="30"/>
      <c r="U58" s="30"/>
      <c r="V58" s="26"/>
      <c r="W58" s="30"/>
      <c r="X58" s="30"/>
      <c r="Y58" s="30"/>
      <c r="Z58" s="30"/>
      <c r="AA58" s="30"/>
      <c r="AB58" s="26"/>
      <c r="AC58" s="30">
        <v>2</v>
      </c>
      <c r="AD58" s="30"/>
      <c r="AE58" s="30"/>
      <c r="AF58" s="3"/>
      <c r="AG58" s="3"/>
      <c r="AH58" s="6" t="s">
        <v>1189</v>
      </c>
      <c r="AI58" s="30"/>
      <c r="AJ58" s="30"/>
      <c r="AK58" s="30"/>
      <c r="AL58" s="30"/>
      <c r="AM58" s="30"/>
      <c r="AN58" s="26"/>
      <c r="AO58" s="4">
        <f t="shared" si="13"/>
        <v>2</v>
      </c>
      <c r="AP58" s="4">
        <f t="shared" si="14"/>
        <v>0</v>
      </c>
      <c r="AQ58" s="4">
        <f t="shared" si="15"/>
        <v>0</v>
      </c>
      <c r="AR58" s="4">
        <f t="shared" si="16"/>
        <v>0</v>
      </c>
      <c r="AS58" s="4">
        <f t="shared" si="17"/>
        <v>0</v>
      </c>
      <c r="AT58" s="4">
        <f t="shared" si="11"/>
        <v>2</v>
      </c>
      <c r="AU58" s="34" t="s">
        <v>805</v>
      </c>
      <c r="AV58" s="34"/>
      <c r="AW58" s="34"/>
      <c r="AX58" s="36"/>
    </row>
    <row r="59" spans="1:50" ht="36" hidden="1" customHeight="1" x14ac:dyDescent="0.2">
      <c r="A59" s="54"/>
      <c r="B59" s="172" t="s">
        <v>2390</v>
      </c>
      <c r="C59" s="172" t="s">
        <v>76</v>
      </c>
      <c r="D59" s="2" t="s">
        <v>381</v>
      </c>
      <c r="E59" s="182"/>
      <c r="F59" s="22" t="s">
        <v>1437</v>
      </c>
      <c r="G59" s="23" t="s">
        <v>1259</v>
      </c>
      <c r="H59" s="23" t="s">
        <v>259</v>
      </c>
      <c r="I59" s="9" t="s">
        <v>1538</v>
      </c>
      <c r="J59" s="5" t="s">
        <v>729</v>
      </c>
      <c r="K59" s="3"/>
      <c r="L59" s="3"/>
      <c r="M59" s="3"/>
      <c r="N59" s="3"/>
      <c r="O59" s="3"/>
      <c r="P59" s="6"/>
      <c r="Q59" s="30"/>
      <c r="R59" s="30"/>
      <c r="S59" s="30"/>
      <c r="T59" s="30"/>
      <c r="U59" s="30">
        <v>1</v>
      </c>
      <c r="V59" s="26"/>
      <c r="W59" s="30"/>
      <c r="X59" s="30"/>
      <c r="Y59" s="30"/>
      <c r="Z59" s="30"/>
      <c r="AA59" s="30"/>
      <c r="AB59" s="26"/>
      <c r="AC59" s="30">
        <v>3</v>
      </c>
      <c r="AD59" s="30"/>
      <c r="AE59" s="30"/>
      <c r="AF59" s="30"/>
      <c r="AG59" s="30"/>
      <c r="AH59" s="26" t="s">
        <v>730</v>
      </c>
      <c r="AI59" s="30"/>
      <c r="AJ59" s="30"/>
      <c r="AK59" s="30"/>
      <c r="AL59" s="30"/>
      <c r="AM59" s="30"/>
      <c r="AN59" s="26"/>
      <c r="AO59" s="4">
        <f t="shared" si="13"/>
        <v>3</v>
      </c>
      <c r="AP59" s="4">
        <f t="shared" si="14"/>
        <v>0</v>
      </c>
      <c r="AQ59" s="4">
        <f t="shared" si="15"/>
        <v>0</v>
      </c>
      <c r="AR59" s="4">
        <f t="shared" si="16"/>
        <v>0</v>
      </c>
      <c r="AS59" s="4">
        <f t="shared" si="17"/>
        <v>1</v>
      </c>
      <c r="AT59" s="4">
        <f t="shared" si="11"/>
        <v>4</v>
      </c>
      <c r="AU59" s="34"/>
      <c r="AV59" s="34"/>
      <c r="AW59" s="34"/>
      <c r="AX59" s="36"/>
    </row>
    <row r="60" spans="1:50" ht="36" hidden="1" customHeight="1" x14ac:dyDescent="0.2">
      <c r="A60" s="54"/>
      <c r="B60" s="172" t="s">
        <v>2437</v>
      </c>
      <c r="C60" s="172" t="s">
        <v>76</v>
      </c>
      <c r="D60" s="2" t="s">
        <v>230</v>
      </c>
      <c r="E60" s="182"/>
      <c r="F60" s="22" t="s">
        <v>1437</v>
      </c>
      <c r="G60" s="23" t="s">
        <v>1259</v>
      </c>
      <c r="H60" s="23" t="s">
        <v>259</v>
      </c>
      <c r="I60" s="9" t="s">
        <v>1610</v>
      </c>
      <c r="J60" s="5" t="s">
        <v>259</v>
      </c>
      <c r="K60" s="3"/>
      <c r="L60" s="3"/>
      <c r="M60" s="3"/>
      <c r="N60" s="3"/>
      <c r="O60" s="3"/>
      <c r="P60" s="6"/>
      <c r="Q60" s="30"/>
      <c r="R60" s="30"/>
      <c r="S60" s="30"/>
      <c r="T60" s="30"/>
      <c r="U60" s="30"/>
      <c r="V60" s="26"/>
      <c r="W60" s="30"/>
      <c r="X60" s="30"/>
      <c r="Y60" s="30"/>
      <c r="Z60" s="30"/>
      <c r="AA60" s="30"/>
      <c r="AB60" s="26"/>
      <c r="AC60" s="30">
        <v>4</v>
      </c>
      <c r="AD60" s="30"/>
      <c r="AE60" s="30"/>
      <c r="AF60" s="30"/>
      <c r="AG60" s="30"/>
      <c r="AH60" s="6" t="s">
        <v>585</v>
      </c>
      <c r="AI60" s="30"/>
      <c r="AJ60" s="30"/>
      <c r="AK60" s="30"/>
      <c r="AL60" s="30"/>
      <c r="AM60" s="30">
        <v>3</v>
      </c>
      <c r="AN60" s="6" t="s">
        <v>585</v>
      </c>
      <c r="AO60" s="4">
        <f t="shared" si="13"/>
        <v>4</v>
      </c>
      <c r="AP60" s="4">
        <f t="shared" si="14"/>
        <v>0</v>
      </c>
      <c r="AQ60" s="4">
        <f t="shared" si="15"/>
        <v>0</v>
      </c>
      <c r="AR60" s="4">
        <f t="shared" si="16"/>
        <v>0</v>
      </c>
      <c r="AS60" s="4">
        <f t="shared" si="17"/>
        <v>3</v>
      </c>
      <c r="AT60" s="4">
        <f t="shared" si="11"/>
        <v>7</v>
      </c>
      <c r="AU60" s="34">
        <v>36960</v>
      </c>
      <c r="AV60" s="34"/>
      <c r="AW60" s="34"/>
      <c r="AX60" s="36"/>
    </row>
    <row r="61" spans="1:50" ht="36" hidden="1" customHeight="1" x14ac:dyDescent="0.2">
      <c r="A61" s="54"/>
      <c r="B61" s="172" t="s">
        <v>2866</v>
      </c>
      <c r="C61" s="172" t="s">
        <v>76</v>
      </c>
      <c r="D61" s="27" t="s">
        <v>1463</v>
      </c>
      <c r="E61" s="182"/>
      <c r="F61" s="22" t="s">
        <v>1437</v>
      </c>
      <c r="G61" s="23" t="s">
        <v>443</v>
      </c>
      <c r="H61" s="23" t="s">
        <v>479</v>
      </c>
      <c r="I61" s="9" t="s">
        <v>1476</v>
      </c>
      <c r="J61" s="5" t="s">
        <v>479</v>
      </c>
      <c r="K61" s="3"/>
      <c r="L61" s="3"/>
      <c r="M61" s="3"/>
      <c r="N61" s="3"/>
      <c r="O61" s="3"/>
      <c r="P61" s="6"/>
      <c r="Q61" s="30"/>
      <c r="R61" s="30"/>
      <c r="S61" s="30"/>
      <c r="T61" s="30"/>
      <c r="U61" s="30"/>
      <c r="V61" s="26"/>
      <c r="W61" s="30"/>
      <c r="X61" s="30"/>
      <c r="Y61" s="30"/>
      <c r="Z61" s="30"/>
      <c r="AA61" s="30"/>
      <c r="AB61" s="26"/>
      <c r="AC61" s="30"/>
      <c r="AD61" s="30"/>
      <c r="AE61" s="30"/>
      <c r="AF61" s="30"/>
      <c r="AG61" s="30">
        <v>1</v>
      </c>
      <c r="AH61" s="26" t="s">
        <v>802</v>
      </c>
      <c r="AI61" s="30"/>
      <c r="AJ61" s="30"/>
      <c r="AK61" s="30"/>
      <c r="AL61" s="30"/>
      <c r="AM61" s="30"/>
      <c r="AN61" s="26"/>
      <c r="AO61" s="4">
        <f t="shared" si="13"/>
        <v>0</v>
      </c>
      <c r="AP61" s="4">
        <f t="shared" si="14"/>
        <v>0</v>
      </c>
      <c r="AQ61" s="4">
        <f t="shared" si="15"/>
        <v>0</v>
      </c>
      <c r="AR61" s="4">
        <f t="shared" si="16"/>
        <v>0</v>
      </c>
      <c r="AS61" s="4">
        <f t="shared" si="17"/>
        <v>1</v>
      </c>
      <c r="AT61" s="4">
        <f t="shared" si="11"/>
        <v>1</v>
      </c>
      <c r="AU61" s="34">
        <v>39570</v>
      </c>
      <c r="AV61" s="34"/>
      <c r="AW61" s="34"/>
      <c r="AX61" s="36"/>
    </row>
    <row r="62" spans="1:50" ht="36" hidden="1" customHeight="1" x14ac:dyDescent="0.2">
      <c r="A62" s="54"/>
      <c r="B62" s="172" t="s">
        <v>2390</v>
      </c>
      <c r="C62" s="172" t="s">
        <v>76</v>
      </c>
      <c r="D62" s="2" t="s">
        <v>381</v>
      </c>
      <c r="E62" s="182"/>
      <c r="F62" s="22" t="s">
        <v>1437</v>
      </c>
      <c r="G62" s="23" t="s">
        <v>1259</v>
      </c>
      <c r="H62" s="23" t="s">
        <v>460</v>
      </c>
      <c r="I62" s="9" t="s">
        <v>3416</v>
      </c>
      <c r="J62" s="5" t="s">
        <v>3417</v>
      </c>
      <c r="K62" s="3"/>
      <c r="L62" s="3"/>
      <c r="M62" s="3"/>
      <c r="N62" s="3"/>
      <c r="O62" s="3"/>
      <c r="P62" s="6"/>
      <c r="Q62" s="30"/>
      <c r="R62" s="30"/>
      <c r="S62" s="30"/>
      <c r="T62" s="30"/>
      <c r="U62" s="30">
        <v>1</v>
      </c>
      <c r="V62" s="26"/>
      <c r="W62" s="30"/>
      <c r="X62" s="30"/>
      <c r="Y62" s="30"/>
      <c r="Z62" s="30"/>
      <c r="AA62" s="30"/>
      <c r="AB62" s="26"/>
      <c r="AC62" s="30">
        <v>1</v>
      </c>
      <c r="AD62" s="30"/>
      <c r="AE62" s="30"/>
      <c r="AF62" s="30"/>
      <c r="AG62" s="30"/>
      <c r="AH62" s="26" t="s">
        <v>3418</v>
      </c>
      <c r="AI62" s="30"/>
      <c r="AJ62" s="30"/>
      <c r="AK62" s="30"/>
      <c r="AL62" s="30"/>
      <c r="AM62" s="30"/>
      <c r="AN62" s="26"/>
      <c r="AO62" s="4">
        <f t="shared" si="13"/>
        <v>1</v>
      </c>
      <c r="AP62" s="4">
        <f t="shared" si="14"/>
        <v>0</v>
      </c>
      <c r="AQ62" s="4">
        <f t="shared" si="15"/>
        <v>0</v>
      </c>
      <c r="AR62" s="4">
        <f t="shared" si="16"/>
        <v>0</v>
      </c>
      <c r="AS62" s="4">
        <f t="shared" si="17"/>
        <v>1</v>
      </c>
      <c r="AT62" s="4">
        <f t="shared" si="11"/>
        <v>2</v>
      </c>
      <c r="AU62" s="34">
        <v>41366</v>
      </c>
      <c r="AV62" s="34"/>
      <c r="AW62" s="34"/>
      <c r="AX62" s="36"/>
    </row>
    <row r="63" spans="1:50" ht="36" hidden="1" customHeight="1" x14ac:dyDescent="0.2">
      <c r="A63" s="54"/>
      <c r="B63" s="172" t="s">
        <v>2469</v>
      </c>
      <c r="C63" s="172" t="s">
        <v>76</v>
      </c>
      <c r="D63" s="2" t="s">
        <v>416</v>
      </c>
      <c r="E63" s="182"/>
      <c r="F63" s="22" t="s">
        <v>1437</v>
      </c>
      <c r="G63" s="23" t="s">
        <v>1259</v>
      </c>
      <c r="H63" s="23" t="s">
        <v>259</v>
      </c>
      <c r="I63" s="9" t="s">
        <v>1645</v>
      </c>
      <c r="J63" s="5" t="s">
        <v>259</v>
      </c>
      <c r="K63" s="3"/>
      <c r="L63" s="3"/>
      <c r="M63" s="3"/>
      <c r="N63" s="3"/>
      <c r="O63" s="3"/>
      <c r="P63" s="6"/>
      <c r="Q63" s="30"/>
      <c r="R63" s="30"/>
      <c r="S63" s="30"/>
      <c r="T63" s="30"/>
      <c r="U63" s="30"/>
      <c r="V63" s="26"/>
      <c r="W63" s="30">
        <v>1</v>
      </c>
      <c r="X63" s="30"/>
      <c r="Y63" s="30"/>
      <c r="Z63" s="30"/>
      <c r="AA63" s="30"/>
      <c r="AB63" s="6" t="s">
        <v>487</v>
      </c>
      <c r="AC63" s="30">
        <v>4</v>
      </c>
      <c r="AD63" s="30"/>
      <c r="AE63" s="30"/>
      <c r="AF63" s="30"/>
      <c r="AG63" s="30"/>
      <c r="AH63" s="6" t="s">
        <v>487</v>
      </c>
      <c r="AI63" s="30"/>
      <c r="AJ63" s="30"/>
      <c r="AK63" s="30"/>
      <c r="AL63" s="30"/>
      <c r="AM63" s="30">
        <v>1</v>
      </c>
      <c r="AN63" s="26"/>
      <c r="AO63" s="4">
        <f t="shared" si="13"/>
        <v>5</v>
      </c>
      <c r="AP63" s="4">
        <f t="shared" si="14"/>
        <v>0</v>
      </c>
      <c r="AQ63" s="4">
        <f t="shared" si="15"/>
        <v>0</v>
      </c>
      <c r="AR63" s="4">
        <f t="shared" si="16"/>
        <v>0</v>
      </c>
      <c r="AS63" s="4">
        <f t="shared" si="17"/>
        <v>1</v>
      </c>
      <c r="AT63" s="4">
        <f t="shared" si="11"/>
        <v>6</v>
      </c>
      <c r="AU63" s="34">
        <v>39489</v>
      </c>
      <c r="AV63" s="34"/>
      <c r="AW63" s="34"/>
      <c r="AX63" s="36"/>
    </row>
    <row r="64" spans="1:50" ht="36" hidden="1" customHeight="1" x14ac:dyDescent="0.2">
      <c r="A64" s="54"/>
      <c r="B64" s="4" t="s">
        <v>2591</v>
      </c>
      <c r="C64" s="4" t="s">
        <v>76</v>
      </c>
      <c r="D64" s="27" t="s">
        <v>1704</v>
      </c>
      <c r="E64" s="182"/>
      <c r="F64" s="22" t="s">
        <v>1437</v>
      </c>
      <c r="G64" s="23" t="s">
        <v>1259</v>
      </c>
      <c r="H64" s="23" t="s">
        <v>259</v>
      </c>
      <c r="I64" s="9" t="s">
        <v>1730</v>
      </c>
      <c r="J64" s="5" t="s">
        <v>259</v>
      </c>
      <c r="K64" s="3"/>
      <c r="L64" s="3"/>
      <c r="M64" s="3"/>
      <c r="N64" s="3"/>
      <c r="O64" s="3"/>
      <c r="P64" s="6"/>
      <c r="Q64" s="30"/>
      <c r="R64" s="30"/>
      <c r="S64" s="30"/>
      <c r="T64" s="30"/>
      <c r="U64" s="30"/>
      <c r="V64" s="26"/>
      <c r="W64" s="30"/>
      <c r="X64" s="30"/>
      <c r="Y64" s="30"/>
      <c r="Z64" s="30"/>
      <c r="AA64" s="30"/>
      <c r="AB64" s="26"/>
      <c r="AC64" s="30"/>
      <c r="AD64" s="30"/>
      <c r="AE64" s="30"/>
      <c r="AF64" s="30"/>
      <c r="AG64" s="30"/>
      <c r="AH64" s="26"/>
      <c r="AI64" s="30"/>
      <c r="AJ64" s="30"/>
      <c r="AK64" s="30"/>
      <c r="AL64" s="30"/>
      <c r="AM64" s="30">
        <v>13</v>
      </c>
      <c r="AN64" s="26"/>
      <c r="AO64" s="4">
        <f t="shared" si="13"/>
        <v>0</v>
      </c>
      <c r="AP64" s="4">
        <f t="shared" si="14"/>
        <v>0</v>
      </c>
      <c r="AQ64" s="4">
        <f t="shared" si="15"/>
        <v>0</v>
      </c>
      <c r="AR64" s="4">
        <f t="shared" si="16"/>
        <v>0</v>
      </c>
      <c r="AS64" s="4">
        <f t="shared" si="17"/>
        <v>13</v>
      </c>
      <c r="AT64" s="4">
        <f t="shared" si="11"/>
        <v>13</v>
      </c>
      <c r="AU64" s="37"/>
      <c r="AV64" s="37"/>
      <c r="AW64" s="37"/>
      <c r="AX64" s="36"/>
    </row>
    <row r="65" spans="1:50" ht="36" hidden="1" customHeight="1" x14ac:dyDescent="0.2">
      <c r="A65" s="54"/>
      <c r="B65" s="4" t="s">
        <v>2591</v>
      </c>
      <c r="C65" s="4" t="s">
        <v>76</v>
      </c>
      <c r="D65" s="27" t="s">
        <v>1704</v>
      </c>
      <c r="E65" s="182"/>
      <c r="F65" s="22" t="s">
        <v>507</v>
      </c>
      <c r="G65" s="23" t="s">
        <v>1259</v>
      </c>
      <c r="H65" s="23" t="s">
        <v>259</v>
      </c>
      <c r="I65" s="5" t="s">
        <v>2098</v>
      </c>
      <c r="J65" s="5" t="s">
        <v>259</v>
      </c>
      <c r="K65" s="37"/>
      <c r="L65" s="37"/>
      <c r="M65" s="37"/>
      <c r="N65" s="37"/>
      <c r="O65" s="37"/>
      <c r="P65" s="31"/>
      <c r="Q65" s="37"/>
      <c r="R65" s="37"/>
      <c r="S65" s="37"/>
      <c r="T65" s="37"/>
      <c r="U65" s="37"/>
      <c r="V65" s="31"/>
      <c r="W65" s="37"/>
      <c r="X65" s="37"/>
      <c r="Y65" s="37"/>
      <c r="Z65" s="37"/>
      <c r="AA65" s="37"/>
      <c r="AB65" s="31"/>
      <c r="AC65" s="37"/>
      <c r="AD65" s="37"/>
      <c r="AE65" s="37"/>
      <c r="AF65" s="37"/>
      <c r="AG65" s="37"/>
      <c r="AH65" s="31"/>
      <c r="AI65" s="37"/>
      <c r="AJ65" s="37"/>
      <c r="AK65" s="37"/>
      <c r="AL65" s="37"/>
      <c r="AM65" s="37"/>
      <c r="AN65" s="31" t="s">
        <v>1374</v>
      </c>
      <c r="AO65" s="4">
        <f t="shared" si="13"/>
        <v>0</v>
      </c>
      <c r="AP65" s="4">
        <f t="shared" si="14"/>
        <v>0</v>
      </c>
      <c r="AQ65" s="4">
        <f t="shared" si="15"/>
        <v>0</v>
      </c>
      <c r="AR65" s="4">
        <f t="shared" si="16"/>
        <v>0</v>
      </c>
      <c r="AS65" s="4">
        <f t="shared" si="17"/>
        <v>0</v>
      </c>
      <c r="AT65" s="4">
        <f t="shared" si="11"/>
        <v>0</v>
      </c>
      <c r="AU65" s="37"/>
      <c r="AV65" s="37"/>
      <c r="AW65" s="37"/>
      <c r="AX65" s="36"/>
    </row>
    <row r="66" spans="1:50" ht="36" hidden="1" customHeight="1" x14ac:dyDescent="0.2">
      <c r="A66" s="54"/>
      <c r="B66" s="172" t="s">
        <v>2431</v>
      </c>
      <c r="C66" s="172" t="s">
        <v>76</v>
      </c>
      <c r="D66" s="2" t="s">
        <v>1591</v>
      </c>
      <c r="E66" s="182"/>
      <c r="F66" s="22" t="s">
        <v>1437</v>
      </c>
      <c r="G66" s="23" t="s">
        <v>1259</v>
      </c>
      <c r="H66" s="23" t="s">
        <v>459</v>
      </c>
      <c r="I66" s="9" t="s">
        <v>1600</v>
      </c>
      <c r="J66" s="5" t="s">
        <v>459</v>
      </c>
      <c r="K66" s="3"/>
      <c r="L66" s="3"/>
      <c r="M66" s="3"/>
      <c r="N66" s="3"/>
      <c r="O66" s="3"/>
      <c r="P66" s="6"/>
      <c r="Q66" s="30"/>
      <c r="R66" s="30"/>
      <c r="S66" s="30"/>
      <c r="T66" s="30"/>
      <c r="U66" s="30"/>
      <c r="V66" s="26"/>
      <c r="W66" s="30"/>
      <c r="X66" s="30"/>
      <c r="Y66" s="30"/>
      <c r="Z66" s="30"/>
      <c r="AA66" s="30"/>
      <c r="AB66" s="26"/>
      <c r="AC66" s="30">
        <v>2</v>
      </c>
      <c r="AD66" s="30"/>
      <c r="AE66" s="30"/>
      <c r="AF66" s="30"/>
      <c r="AG66" s="30"/>
      <c r="AH66" s="6" t="s">
        <v>641</v>
      </c>
      <c r="AI66" s="30"/>
      <c r="AJ66" s="30"/>
      <c r="AK66" s="30"/>
      <c r="AL66" s="30"/>
      <c r="AM66" s="30">
        <v>4</v>
      </c>
      <c r="AN66" s="6" t="s">
        <v>641</v>
      </c>
      <c r="AO66" s="4">
        <f t="shared" si="13"/>
        <v>2</v>
      </c>
      <c r="AP66" s="4">
        <f t="shared" si="14"/>
        <v>0</v>
      </c>
      <c r="AQ66" s="4">
        <f t="shared" si="15"/>
        <v>0</v>
      </c>
      <c r="AR66" s="4">
        <f t="shared" si="16"/>
        <v>0</v>
      </c>
      <c r="AS66" s="4">
        <f t="shared" si="17"/>
        <v>4</v>
      </c>
      <c r="AT66" s="4">
        <f t="shared" si="11"/>
        <v>6</v>
      </c>
      <c r="AU66" s="34">
        <v>40693</v>
      </c>
      <c r="AV66" s="34"/>
      <c r="AW66" s="34"/>
      <c r="AX66" s="36"/>
    </row>
    <row r="67" spans="1:50" ht="36" hidden="1" customHeight="1" x14ac:dyDescent="0.2">
      <c r="A67" s="54"/>
      <c r="B67" s="4" t="s">
        <v>2836</v>
      </c>
      <c r="C67" s="4" t="s">
        <v>76</v>
      </c>
      <c r="D67" s="25" t="s">
        <v>324</v>
      </c>
      <c r="E67" s="182"/>
      <c r="F67" s="22" t="s">
        <v>1437</v>
      </c>
      <c r="G67" s="23" t="s">
        <v>1259</v>
      </c>
      <c r="H67" s="23" t="s">
        <v>459</v>
      </c>
      <c r="I67" s="9" t="s">
        <v>1860</v>
      </c>
      <c r="J67" s="5" t="s">
        <v>459</v>
      </c>
      <c r="K67" s="3"/>
      <c r="L67" s="3"/>
      <c r="M67" s="3"/>
      <c r="N67" s="3"/>
      <c r="O67" s="3"/>
      <c r="P67" s="6"/>
      <c r="Q67" s="30"/>
      <c r="R67" s="30"/>
      <c r="S67" s="30"/>
      <c r="T67" s="30"/>
      <c r="U67" s="30"/>
      <c r="V67" s="26"/>
      <c r="W67" s="30">
        <v>2</v>
      </c>
      <c r="X67" s="30"/>
      <c r="Y67" s="30"/>
      <c r="Z67" s="30"/>
      <c r="AA67" s="30">
        <v>4</v>
      </c>
      <c r="AB67" s="6" t="s">
        <v>699</v>
      </c>
      <c r="AC67" s="30"/>
      <c r="AD67" s="30"/>
      <c r="AE67" s="30"/>
      <c r="AF67" s="30"/>
      <c r="AG67" s="30"/>
      <c r="AH67" s="26"/>
      <c r="AI67" s="30"/>
      <c r="AJ67" s="30"/>
      <c r="AK67" s="30"/>
      <c r="AL67" s="30"/>
      <c r="AM67" s="30"/>
      <c r="AN67" s="26"/>
      <c r="AO67" s="4">
        <f t="shared" si="13"/>
        <v>2</v>
      </c>
      <c r="AP67" s="4">
        <f t="shared" si="14"/>
        <v>0</v>
      </c>
      <c r="AQ67" s="4">
        <f t="shared" si="15"/>
        <v>0</v>
      </c>
      <c r="AR67" s="4">
        <f t="shared" si="16"/>
        <v>0</v>
      </c>
      <c r="AS67" s="4">
        <f t="shared" si="17"/>
        <v>4</v>
      </c>
      <c r="AT67" s="4">
        <f t="shared" si="11"/>
        <v>6</v>
      </c>
      <c r="AU67" s="34">
        <v>39630</v>
      </c>
      <c r="AV67" s="34"/>
      <c r="AW67" s="34"/>
      <c r="AX67" s="36"/>
    </row>
    <row r="68" spans="1:50" ht="36" hidden="1" customHeight="1" x14ac:dyDescent="0.2">
      <c r="A68" s="54"/>
      <c r="B68" s="4" t="s">
        <v>2661</v>
      </c>
      <c r="C68" s="4" t="s">
        <v>76</v>
      </c>
      <c r="D68" s="2" t="s">
        <v>1871</v>
      </c>
      <c r="E68" s="182"/>
      <c r="F68" s="22" t="s">
        <v>1437</v>
      </c>
      <c r="G68" s="23" t="s">
        <v>1259</v>
      </c>
      <c r="H68" s="23" t="s">
        <v>459</v>
      </c>
      <c r="I68" s="9" t="s">
        <v>1879</v>
      </c>
      <c r="J68" s="48" t="s">
        <v>459</v>
      </c>
      <c r="K68" s="3"/>
      <c r="L68" s="3"/>
      <c r="M68" s="3"/>
      <c r="N68" s="3"/>
      <c r="O68" s="3"/>
      <c r="P68" s="6"/>
      <c r="Q68" s="30"/>
      <c r="R68" s="30"/>
      <c r="S68" s="30"/>
      <c r="T68" s="30"/>
      <c r="U68" s="30"/>
      <c r="V68" s="26"/>
      <c r="W68" s="30"/>
      <c r="X68" s="30"/>
      <c r="Y68" s="30"/>
      <c r="Z68" s="30"/>
      <c r="AA68" s="30"/>
      <c r="AB68" s="26"/>
      <c r="AC68" s="30">
        <v>1</v>
      </c>
      <c r="AD68" s="30"/>
      <c r="AE68" s="30"/>
      <c r="AF68" s="30"/>
      <c r="AG68" s="30">
        <v>3</v>
      </c>
      <c r="AH68" s="6" t="s">
        <v>947</v>
      </c>
      <c r="AI68" s="30"/>
      <c r="AJ68" s="30"/>
      <c r="AK68" s="30"/>
      <c r="AL68" s="30"/>
      <c r="AM68" s="30"/>
      <c r="AN68" s="26"/>
      <c r="AO68" s="4">
        <f t="shared" si="13"/>
        <v>1</v>
      </c>
      <c r="AP68" s="4">
        <f t="shared" si="14"/>
        <v>0</v>
      </c>
      <c r="AQ68" s="4">
        <f t="shared" si="15"/>
        <v>0</v>
      </c>
      <c r="AR68" s="4">
        <f t="shared" si="16"/>
        <v>0</v>
      </c>
      <c r="AS68" s="4">
        <f t="shared" si="17"/>
        <v>3</v>
      </c>
      <c r="AT68" s="4">
        <f t="shared" si="11"/>
        <v>4</v>
      </c>
      <c r="AU68" s="34">
        <v>40718</v>
      </c>
      <c r="AV68" s="34"/>
      <c r="AW68" s="34"/>
      <c r="AX68" s="36"/>
    </row>
    <row r="69" spans="1:50" ht="36" hidden="1" customHeight="1" x14ac:dyDescent="0.2">
      <c r="A69" s="54"/>
      <c r="B69" s="172" t="s">
        <v>3096</v>
      </c>
      <c r="C69" s="172" t="s">
        <v>76</v>
      </c>
      <c r="D69" s="2" t="s">
        <v>313</v>
      </c>
      <c r="E69" s="182"/>
      <c r="F69" s="22" t="s">
        <v>1437</v>
      </c>
      <c r="G69" s="23" t="s">
        <v>1259</v>
      </c>
      <c r="H69" s="23" t="s">
        <v>459</v>
      </c>
      <c r="I69" s="9" t="s">
        <v>1997</v>
      </c>
      <c r="J69" s="5" t="s">
        <v>459</v>
      </c>
      <c r="K69" s="3"/>
      <c r="L69" s="3"/>
      <c r="M69" s="3"/>
      <c r="N69" s="3"/>
      <c r="O69" s="3"/>
      <c r="P69" s="6"/>
      <c r="Q69" s="30"/>
      <c r="R69" s="30"/>
      <c r="S69" s="30"/>
      <c r="T69" s="30"/>
      <c r="U69" s="30"/>
      <c r="V69" s="26"/>
      <c r="W69" s="30">
        <v>1</v>
      </c>
      <c r="X69" s="30"/>
      <c r="Y69" s="30"/>
      <c r="Z69" s="30"/>
      <c r="AA69" s="30">
        <v>0</v>
      </c>
      <c r="AB69" s="26" t="s">
        <v>2153</v>
      </c>
      <c r="AC69" s="30">
        <v>1</v>
      </c>
      <c r="AD69" s="30"/>
      <c r="AE69" s="30"/>
      <c r="AF69" s="30"/>
      <c r="AG69" s="30">
        <v>3</v>
      </c>
      <c r="AH69" s="6" t="s">
        <v>2154</v>
      </c>
      <c r="AI69" s="30"/>
      <c r="AJ69" s="30"/>
      <c r="AK69" s="30"/>
      <c r="AL69" s="30"/>
      <c r="AM69" s="30"/>
      <c r="AN69" s="26"/>
      <c r="AO69" s="4">
        <f t="shared" si="13"/>
        <v>2</v>
      </c>
      <c r="AP69" s="4">
        <f t="shared" si="14"/>
        <v>0</v>
      </c>
      <c r="AQ69" s="4">
        <f t="shared" si="15"/>
        <v>0</v>
      </c>
      <c r="AR69" s="4">
        <f t="shared" si="16"/>
        <v>0</v>
      </c>
      <c r="AS69" s="4">
        <f t="shared" si="17"/>
        <v>3</v>
      </c>
      <c r="AT69" s="4">
        <f t="shared" ref="AT69:AT100" si="18">SUM(AO69:AS69)</f>
        <v>5</v>
      </c>
      <c r="AU69" s="34">
        <v>37926</v>
      </c>
      <c r="AV69" s="34"/>
      <c r="AW69" s="34"/>
      <c r="AX69" s="36"/>
    </row>
    <row r="70" spans="1:50" ht="36" hidden="1" customHeight="1" x14ac:dyDescent="0.2">
      <c r="A70" s="54"/>
      <c r="B70" s="172" t="s">
        <v>3128</v>
      </c>
      <c r="C70" s="172" t="s">
        <v>76</v>
      </c>
      <c r="D70" s="2" t="s">
        <v>429</v>
      </c>
      <c r="E70" s="182"/>
      <c r="F70" s="22" t="s">
        <v>1437</v>
      </c>
      <c r="G70" s="23" t="s">
        <v>1259</v>
      </c>
      <c r="H70" s="23" t="s">
        <v>459</v>
      </c>
      <c r="I70" s="9" t="s">
        <v>2045</v>
      </c>
      <c r="J70" s="5" t="s">
        <v>459</v>
      </c>
      <c r="K70" s="3"/>
      <c r="L70" s="3"/>
      <c r="M70" s="3"/>
      <c r="N70" s="3"/>
      <c r="O70" s="3"/>
      <c r="P70" s="6"/>
      <c r="Q70" s="30"/>
      <c r="R70" s="30"/>
      <c r="S70" s="30"/>
      <c r="T70" s="30"/>
      <c r="U70" s="30"/>
      <c r="V70" s="26"/>
      <c r="W70" s="30"/>
      <c r="X70" s="30"/>
      <c r="Y70" s="30"/>
      <c r="Z70" s="30"/>
      <c r="AA70" s="30"/>
      <c r="AB70" s="26"/>
      <c r="AC70" s="30">
        <v>1</v>
      </c>
      <c r="AD70" s="30"/>
      <c r="AE70" s="30"/>
      <c r="AF70" s="30"/>
      <c r="AG70" s="30">
        <v>1</v>
      </c>
      <c r="AH70" s="6" t="s">
        <v>1126</v>
      </c>
      <c r="AI70" s="30"/>
      <c r="AJ70" s="30"/>
      <c r="AK70" s="30"/>
      <c r="AL70" s="30"/>
      <c r="AM70" s="30">
        <v>1</v>
      </c>
      <c r="AN70" s="6" t="s">
        <v>1126</v>
      </c>
      <c r="AO70" s="4">
        <f t="shared" si="13"/>
        <v>1</v>
      </c>
      <c r="AP70" s="4">
        <f t="shared" si="14"/>
        <v>0</v>
      </c>
      <c r="AQ70" s="4">
        <f t="shared" si="15"/>
        <v>0</v>
      </c>
      <c r="AR70" s="4">
        <f t="shared" si="16"/>
        <v>0</v>
      </c>
      <c r="AS70" s="4">
        <f t="shared" si="17"/>
        <v>2</v>
      </c>
      <c r="AT70" s="4">
        <f t="shared" si="18"/>
        <v>3</v>
      </c>
      <c r="AU70" s="34">
        <v>39864</v>
      </c>
      <c r="AV70" s="34"/>
      <c r="AW70" s="34"/>
      <c r="AX70" s="36"/>
    </row>
    <row r="71" spans="1:50" ht="36" hidden="1" customHeight="1" x14ac:dyDescent="0.2">
      <c r="A71" s="54"/>
      <c r="B71" s="4" t="s">
        <v>2469</v>
      </c>
      <c r="C71" s="4" t="s">
        <v>76</v>
      </c>
      <c r="D71" s="2" t="s">
        <v>416</v>
      </c>
      <c r="E71" s="182"/>
      <c r="F71" s="22" t="s">
        <v>1437</v>
      </c>
      <c r="G71" s="23" t="s">
        <v>1259</v>
      </c>
      <c r="H71" s="23" t="s">
        <v>1665</v>
      </c>
      <c r="I71" s="9" t="s">
        <v>1666</v>
      </c>
      <c r="J71" s="5" t="s">
        <v>616</v>
      </c>
      <c r="K71" s="3"/>
      <c r="L71" s="3"/>
      <c r="M71" s="3"/>
      <c r="N71" s="3"/>
      <c r="O71" s="3"/>
      <c r="P71" s="6"/>
      <c r="Q71" s="30"/>
      <c r="R71" s="30"/>
      <c r="S71" s="30"/>
      <c r="T71" s="30"/>
      <c r="U71" s="30"/>
      <c r="V71" s="26"/>
      <c r="W71" s="30">
        <v>1</v>
      </c>
      <c r="X71" s="30"/>
      <c r="Y71" s="30"/>
      <c r="Z71" s="30"/>
      <c r="AA71" s="30"/>
      <c r="AB71" s="6" t="s">
        <v>21</v>
      </c>
      <c r="AC71" s="30">
        <v>3</v>
      </c>
      <c r="AD71" s="30"/>
      <c r="AE71" s="30"/>
      <c r="AF71" s="30"/>
      <c r="AG71" s="30"/>
      <c r="AH71" s="6" t="s">
        <v>21</v>
      </c>
      <c r="AI71" s="30"/>
      <c r="AJ71" s="30"/>
      <c r="AK71" s="30"/>
      <c r="AL71" s="30"/>
      <c r="AM71" s="30">
        <v>9</v>
      </c>
      <c r="AN71" s="26"/>
      <c r="AO71" s="4">
        <f t="shared" si="13"/>
        <v>4</v>
      </c>
      <c r="AP71" s="4">
        <f t="shared" si="14"/>
        <v>0</v>
      </c>
      <c r="AQ71" s="4">
        <f t="shared" si="15"/>
        <v>0</v>
      </c>
      <c r="AR71" s="4">
        <f t="shared" si="16"/>
        <v>0</v>
      </c>
      <c r="AS71" s="4">
        <f t="shared" si="17"/>
        <v>9</v>
      </c>
      <c r="AT71" s="4">
        <f t="shared" si="18"/>
        <v>13</v>
      </c>
      <c r="AU71" s="34">
        <v>38833</v>
      </c>
      <c r="AV71" s="34"/>
      <c r="AW71" s="34"/>
      <c r="AX71" s="36"/>
    </row>
    <row r="72" spans="1:50" ht="36" hidden="1" customHeight="1" x14ac:dyDescent="0.2">
      <c r="A72" s="54"/>
      <c r="B72" s="4" t="s">
        <v>2591</v>
      </c>
      <c r="C72" s="4" t="s">
        <v>76</v>
      </c>
      <c r="D72" s="27" t="s">
        <v>1704</v>
      </c>
      <c r="E72" s="182"/>
      <c r="F72" s="22" t="s">
        <v>1437</v>
      </c>
      <c r="G72" s="23" t="s">
        <v>1259</v>
      </c>
      <c r="H72" s="23" t="s">
        <v>1665</v>
      </c>
      <c r="I72" s="9" t="s">
        <v>1714</v>
      </c>
      <c r="J72" s="5" t="s">
        <v>867</v>
      </c>
      <c r="K72" s="3"/>
      <c r="L72" s="3"/>
      <c r="M72" s="3"/>
      <c r="N72" s="3"/>
      <c r="O72" s="3"/>
      <c r="P72" s="6"/>
      <c r="Q72" s="30"/>
      <c r="R72" s="30"/>
      <c r="S72" s="30"/>
      <c r="T72" s="30"/>
      <c r="U72" s="30"/>
      <c r="V72" s="26"/>
      <c r="W72" s="30"/>
      <c r="X72" s="30"/>
      <c r="Y72" s="30"/>
      <c r="Z72" s="30"/>
      <c r="AA72" s="30"/>
      <c r="AB72" s="26"/>
      <c r="AC72" s="30">
        <v>1</v>
      </c>
      <c r="AD72" s="30"/>
      <c r="AE72" s="30"/>
      <c r="AF72" s="30"/>
      <c r="AG72" s="30"/>
      <c r="AH72" s="26"/>
      <c r="AI72" s="30"/>
      <c r="AJ72" s="30"/>
      <c r="AK72" s="30"/>
      <c r="AL72" s="30"/>
      <c r="AM72" s="30">
        <v>13</v>
      </c>
      <c r="AN72" s="26"/>
      <c r="AO72" s="4">
        <f t="shared" si="13"/>
        <v>1</v>
      </c>
      <c r="AP72" s="4">
        <f t="shared" si="14"/>
        <v>0</v>
      </c>
      <c r="AQ72" s="4">
        <f t="shared" si="15"/>
        <v>0</v>
      </c>
      <c r="AR72" s="4">
        <f t="shared" si="16"/>
        <v>0</v>
      </c>
      <c r="AS72" s="4">
        <f t="shared" si="17"/>
        <v>13</v>
      </c>
      <c r="AT72" s="4">
        <f t="shared" si="18"/>
        <v>14</v>
      </c>
      <c r="AU72" s="37"/>
      <c r="AV72" s="37"/>
      <c r="AW72" s="37"/>
      <c r="AX72" s="36"/>
    </row>
    <row r="73" spans="1:50" ht="36" hidden="1" customHeight="1" x14ac:dyDescent="0.2">
      <c r="A73" s="54">
        <v>1</v>
      </c>
      <c r="B73" s="170" t="s">
        <v>2330</v>
      </c>
      <c r="C73" s="170" t="s">
        <v>76</v>
      </c>
      <c r="D73" s="188" t="s">
        <v>0</v>
      </c>
      <c r="E73" s="181">
        <f>COUNTIF($B$5:$B$702,"ID")-1</f>
        <v>7</v>
      </c>
      <c r="F73" s="73" t="s">
        <v>1436</v>
      </c>
      <c r="G73" s="73" t="s">
        <v>1259</v>
      </c>
      <c r="H73" s="74" t="s">
        <v>460</v>
      </c>
      <c r="I73" s="151" t="s">
        <v>1417</v>
      </c>
      <c r="J73" s="152" t="s">
        <v>25</v>
      </c>
      <c r="K73" s="153">
        <v>1</v>
      </c>
      <c r="L73" s="153"/>
      <c r="M73" s="153"/>
      <c r="N73" s="153"/>
      <c r="O73" s="153">
        <v>1</v>
      </c>
      <c r="P73" s="154" t="s">
        <v>445</v>
      </c>
      <c r="Q73" s="155">
        <v>2</v>
      </c>
      <c r="R73" s="155"/>
      <c r="S73" s="155"/>
      <c r="T73" s="155"/>
      <c r="U73" s="155">
        <v>3</v>
      </c>
      <c r="V73" s="154" t="s">
        <v>48</v>
      </c>
      <c r="W73" s="155">
        <v>4</v>
      </c>
      <c r="X73" s="155"/>
      <c r="Y73" s="155"/>
      <c r="Z73" s="155"/>
      <c r="AA73" s="155"/>
      <c r="AB73" s="154" t="s">
        <v>854</v>
      </c>
      <c r="AC73" s="155">
        <v>15</v>
      </c>
      <c r="AD73" s="155"/>
      <c r="AE73" s="155"/>
      <c r="AF73" s="155"/>
      <c r="AG73" s="155">
        <v>3</v>
      </c>
      <c r="AH73" s="154"/>
      <c r="AI73" s="155"/>
      <c r="AJ73" s="155"/>
      <c r="AK73" s="155"/>
      <c r="AL73" s="155"/>
      <c r="AM73" s="155"/>
      <c r="AN73" s="154" t="s">
        <v>446</v>
      </c>
      <c r="AO73" s="156">
        <f t="shared" si="13"/>
        <v>22</v>
      </c>
      <c r="AP73" s="156">
        <f t="shared" si="14"/>
        <v>0</v>
      </c>
      <c r="AQ73" s="156">
        <f t="shared" si="15"/>
        <v>0</v>
      </c>
      <c r="AR73" s="156">
        <f t="shared" si="16"/>
        <v>0</v>
      </c>
      <c r="AS73" s="156">
        <f t="shared" si="17"/>
        <v>7</v>
      </c>
      <c r="AT73" s="156">
        <f t="shared" si="18"/>
        <v>29</v>
      </c>
      <c r="AU73" s="157"/>
      <c r="AV73" s="157"/>
      <c r="AW73" s="157"/>
      <c r="AX73" s="158"/>
    </row>
    <row r="74" spans="1:50" ht="36" hidden="1" customHeight="1" x14ac:dyDescent="0.2">
      <c r="A74" s="54"/>
      <c r="B74" s="172" t="s">
        <v>2330</v>
      </c>
      <c r="C74" s="172" t="s">
        <v>76</v>
      </c>
      <c r="D74" s="21" t="s">
        <v>0</v>
      </c>
      <c r="E74" s="182"/>
      <c r="F74" s="23" t="s">
        <v>1437</v>
      </c>
      <c r="G74" s="23" t="s">
        <v>1259</v>
      </c>
      <c r="H74" s="23" t="s">
        <v>460</v>
      </c>
      <c r="I74" s="9" t="s">
        <v>1420</v>
      </c>
      <c r="J74" s="43" t="s">
        <v>12</v>
      </c>
      <c r="K74" s="3"/>
      <c r="L74" s="3"/>
      <c r="M74" s="3"/>
      <c r="N74" s="3"/>
      <c r="O74" s="3"/>
      <c r="P74" s="6"/>
      <c r="Q74" s="30"/>
      <c r="R74" s="30"/>
      <c r="S74" s="30"/>
      <c r="T74" s="30"/>
      <c r="U74" s="30"/>
      <c r="V74" s="26"/>
      <c r="W74" s="30"/>
      <c r="X74" s="30"/>
      <c r="Y74" s="30"/>
      <c r="Z74" s="30"/>
      <c r="AA74" s="30"/>
      <c r="AB74" s="6" t="s">
        <v>801</v>
      </c>
      <c r="AC74" s="30">
        <v>1</v>
      </c>
      <c r="AD74" s="30"/>
      <c r="AE74" s="30"/>
      <c r="AF74" s="30"/>
      <c r="AG74" s="30">
        <v>1</v>
      </c>
      <c r="AH74" s="26" t="s">
        <v>538</v>
      </c>
      <c r="AI74" s="30"/>
      <c r="AJ74" s="30"/>
      <c r="AK74" s="30"/>
      <c r="AL74" s="30"/>
      <c r="AM74" s="30"/>
      <c r="AN74" s="26"/>
      <c r="AO74" s="4">
        <f t="shared" si="13"/>
        <v>1</v>
      </c>
      <c r="AP74" s="4">
        <f t="shared" si="14"/>
        <v>0</v>
      </c>
      <c r="AQ74" s="4">
        <f t="shared" si="15"/>
        <v>0</v>
      </c>
      <c r="AR74" s="4">
        <f t="shared" si="16"/>
        <v>0</v>
      </c>
      <c r="AS74" s="4">
        <f t="shared" si="17"/>
        <v>1</v>
      </c>
      <c r="AT74" s="4">
        <f t="shared" si="18"/>
        <v>2</v>
      </c>
      <c r="AU74" s="24" t="s">
        <v>13</v>
      </c>
      <c r="AV74" s="24"/>
      <c r="AW74" s="3"/>
      <c r="AX74" s="36"/>
    </row>
    <row r="75" spans="1:50" s="159" customFormat="1" ht="36" hidden="1" customHeight="1" x14ac:dyDescent="0.2">
      <c r="A75" s="54"/>
      <c r="B75" s="172" t="s">
        <v>2330</v>
      </c>
      <c r="C75" s="172" t="s">
        <v>76</v>
      </c>
      <c r="D75" s="21" t="s">
        <v>0</v>
      </c>
      <c r="E75" s="182"/>
      <c r="F75" s="23" t="s">
        <v>1437</v>
      </c>
      <c r="G75" s="23" t="s">
        <v>1259</v>
      </c>
      <c r="H75" s="23" t="s">
        <v>460</v>
      </c>
      <c r="I75" s="9" t="s">
        <v>1423</v>
      </c>
      <c r="J75" s="5" t="s">
        <v>466</v>
      </c>
      <c r="K75" s="3"/>
      <c r="L75" s="3"/>
      <c r="M75" s="3"/>
      <c r="N75" s="3"/>
      <c r="O75" s="3"/>
      <c r="P75" s="6"/>
      <c r="Q75" s="30"/>
      <c r="R75" s="30"/>
      <c r="S75" s="30"/>
      <c r="T75" s="30"/>
      <c r="U75" s="30"/>
      <c r="V75" s="26"/>
      <c r="W75" s="30"/>
      <c r="X75" s="30"/>
      <c r="Y75" s="30"/>
      <c r="Z75" s="30"/>
      <c r="AA75" s="30"/>
      <c r="AB75" s="26"/>
      <c r="AC75" s="30">
        <v>1</v>
      </c>
      <c r="AD75" s="30"/>
      <c r="AE75" s="30"/>
      <c r="AF75" s="30"/>
      <c r="AG75" s="30">
        <v>1</v>
      </c>
      <c r="AH75" s="26" t="s">
        <v>333</v>
      </c>
      <c r="AI75" s="30"/>
      <c r="AJ75" s="30"/>
      <c r="AK75" s="30"/>
      <c r="AL75" s="30"/>
      <c r="AM75" s="30"/>
      <c r="AN75" s="26"/>
      <c r="AO75" s="4">
        <f t="shared" si="13"/>
        <v>1</v>
      </c>
      <c r="AP75" s="4">
        <f t="shared" si="14"/>
        <v>0</v>
      </c>
      <c r="AQ75" s="4">
        <f t="shared" si="15"/>
        <v>0</v>
      </c>
      <c r="AR75" s="4">
        <f t="shared" si="16"/>
        <v>0</v>
      </c>
      <c r="AS75" s="4">
        <f t="shared" si="17"/>
        <v>1</v>
      </c>
      <c r="AT75" s="4">
        <f t="shared" si="18"/>
        <v>2</v>
      </c>
      <c r="AU75" s="24">
        <v>39538</v>
      </c>
      <c r="AV75" s="24"/>
      <c r="AW75" s="24"/>
      <c r="AX75" s="36"/>
    </row>
    <row r="76" spans="1:50" ht="36" hidden="1" customHeight="1" x14ac:dyDescent="0.2">
      <c r="A76" s="54"/>
      <c r="B76" s="4" t="s">
        <v>2977</v>
      </c>
      <c r="C76" s="4" t="s">
        <v>76</v>
      </c>
      <c r="D76" s="2" t="s">
        <v>57</v>
      </c>
      <c r="E76" s="182"/>
      <c r="F76" s="22" t="s">
        <v>1437</v>
      </c>
      <c r="G76" s="23" t="s">
        <v>1435</v>
      </c>
      <c r="H76" s="23" t="s">
        <v>55</v>
      </c>
      <c r="I76" s="9" t="s">
        <v>1934</v>
      </c>
      <c r="J76" s="5" t="s">
        <v>55</v>
      </c>
      <c r="K76" s="30"/>
      <c r="L76" s="30"/>
      <c r="M76" s="30"/>
      <c r="N76" s="30"/>
      <c r="O76" s="30"/>
      <c r="P76" s="26"/>
      <c r="Q76" s="30"/>
      <c r="R76" s="30"/>
      <c r="S76" s="30"/>
      <c r="T76" s="30"/>
      <c r="U76" s="30"/>
      <c r="V76" s="26"/>
      <c r="W76" s="30"/>
      <c r="X76" s="30"/>
      <c r="Y76" s="30"/>
      <c r="Z76" s="30"/>
      <c r="AA76" s="30"/>
      <c r="AB76" s="26"/>
      <c r="AC76" s="30">
        <v>3</v>
      </c>
      <c r="AD76" s="30"/>
      <c r="AE76" s="30"/>
      <c r="AF76" s="30"/>
      <c r="AG76" s="30"/>
      <c r="AH76" s="6" t="s">
        <v>850</v>
      </c>
      <c r="AI76" s="3"/>
      <c r="AJ76" s="3"/>
      <c r="AK76" s="3"/>
      <c r="AL76" s="3"/>
      <c r="AM76" s="3">
        <v>2</v>
      </c>
      <c r="AN76" s="6" t="s">
        <v>850</v>
      </c>
      <c r="AO76" s="4">
        <f t="shared" si="13"/>
        <v>3</v>
      </c>
      <c r="AP76" s="4">
        <f t="shared" si="14"/>
        <v>0</v>
      </c>
      <c r="AQ76" s="4">
        <f t="shared" si="15"/>
        <v>0</v>
      </c>
      <c r="AR76" s="4">
        <f t="shared" si="16"/>
        <v>0</v>
      </c>
      <c r="AS76" s="4">
        <f t="shared" si="17"/>
        <v>2</v>
      </c>
      <c r="AT76" s="4">
        <f t="shared" si="18"/>
        <v>5</v>
      </c>
      <c r="AU76" s="34">
        <v>40541</v>
      </c>
      <c r="AV76" s="34"/>
      <c r="AW76" s="34"/>
      <c r="AX76" s="36"/>
    </row>
    <row r="77" spans="1:50" ht="36" hidden="1" customHeight="1" x14ac:dyDescent="0.2">
      <c r="A77" s="54"/>
      <c r="B77" s="4" t="s">
        <v>2991</v>
      </c>
      <c r="C77" s="4" t="s">
        <v>76</v>
      </c>
      <c r="D77" s="27" t="s">
        <v>339</v>
      </c>
      <c r="E77" s="182"/>
      <c r="F77" s="22" t="s">
        <v>1437</v>
      </c>
      <c r="G77" s="23" t="s">
        <v>1435</v>
      </c>
      <c r="H77" s="23" t="s">
        <v>55</v>
      </c>
      <c r="I77" s="9" t="s">
        <v>1948</v>
      </c>
      <c r="J77" s="5" t="s">
        <v>55</v>
      </c>
      <c r="K77" s="3"/>
      <c r="L77" s="3"/>
      <c r="M77" s="3"/>
      <c r="N77" s="3"/>
      <c r="O77" s="3"/>
      <c r="P77" s="6"/>
      <c r="Q77" s="30"/>
      <c r="R77" s="30"/>
      <c r="S77" s="30"/>
      <c r="T77" s="30"/>
      <c r="U77" s="30"/>
      <c r="V77" s="26"/>
      <c r="W77" s="30"/>
      <c r="X77" s="30"/>
      <c r="Y77" s="30"/>
      <c r="Z77" s="30"/>
      <c r="AA77" s="30"/>
      <c r="AB77" s="26"/>
      <c r="AC77" s="30">
        <v>1</v>
      </c>
      <c r="AD77" s="30"/>
      <c r="AE77" s="30"/>
      <c r="AF77" s="30"/>
      <c r="AG77" s="30"/>
      <c r="AH77" s="6" t="s">
        <v>2207</v>
      </c>
      <c r="AI77" s="30"/>
      <c r="AJ77" s="30"/>
      <c r="AK77" s="30"/>
      <c r="AL77" s="30"/>
      <c r="AM77" s="30">
        <v>3</v>
      </c>
      <c r="AN77" s="79"/>
      <c r="AO77" s="4">
        <f t="shared" si="13"/>
        <v>1</v>
      </c>
      <c r="AP77" s="4">
        <f t="shared" si="14"/>
        <v>0</v>
      </c>
      <c r="AQ77" s="4">
        <f t="shared" si="15"/>
        <v>0</v>
      </c>
      <c r="AR77" s="4">
        <f t="shared" si="16"/>
        <v>0</v>
      </c>
      <c r="AS77" s="4">
        <f t="shared" si="17"/>
        <v>3</v>
      </c>
      <c r="AT77" s="4">
        <f t="shared" si="18"/>
        <v>4</v>
      </c>
      <c r="AU77" s="34">
        <v>39937</v>
      </c>
      <c r="AV77" s="34"/>
      <c r="AW77" s="34"/>
      <c r="AX77" s="36"/>
    </row>
    <row r="78" spans="1:50" ht="36" hidden="1" customHeight="1" x14ac:dyDescent="0.2">
      <c r="A78" s="54"/>
      <c r="B78" s="172" t="s">
        <v>2330</v>
      </c>
      <c r="C78" s="172" t="s">
        <v>76</v>
      </c>
      <c r="D78" s="21" t="s">
        <v>0</v>
      </c>
      <c r="E78" s="182"/>
      <c r="F78" s="23" t="s">
        <v>1437</v>
      </c>
      <c r="G78" s="23" t="s">
        <v>1259</v>
      </c>
      <c r="H78" s="23" t="s">
        <v>460</v>
      </c>
      <c r="I78" s="9" t="s">
        <v>1424</v>
      </c>
      <c r="J78" s="43" t="s">
        <v>691</v>
      </c>
      <c r="K78" s="3"/>
      <c r="L78" s="3"/>
      <c r="M78" s="3"/>
      <c r="N78" s="3"/>
      <c r="O78" s="3"/>
      <c r="P78" s="6"/>
      <c r="Q78" s="30"/>
      <c r="R78" s="30"/>
      <c r="S78" s="30"/>
      <c r="T78" s="30"/>
      <c r="U78" s="30"/>
      <c r="V78" s="26"/>
      <c r="W78" s="30"/>
      <c r="X78" s="30"/>
      <c r="Y78" s="30"/>
      <c r="Z78" s="30"/>
      <c r="AA78" s="30"/>
      <c r="AB78" s="26"/>
      <c r="AC78" s="30">
        <v>1</v>
      </c>
      <c r="AD78" s="30"/>
      <c r="AE78" s="30"/>
      <c r="AF78" s="30"/>
      <c r="AG78" s="30">
        <v>1</v>
      </c>
      <c r="AH78" s="26" t="s">
        <v>692</v>
      </c>
      <c r="AI78" s="30"/>
      <c r="AJ78" s="30"/>
      <c r="AK78" s="30"/>
      <c r="AL78" s="30"/>
      <c r="AM78" s="30"/>
      <c r="AN78" s="26"/>
      <c r="AO78" s="4">
        <f t="shared" si="13"/>
        <v>1</v>
      </c>
      <c r="AP78" s="4">
        <f t="shared" si="14"/>
        <v>0</v>
      </c>
      <c r="AQ78" s="4">
        <f t="shared" si="15"/>
        <v>0</v>
      </c>
      <c r="AR78" s="4">
        <f t="shared" si="16"/>
        <v>0</v>
      </c>
      <c r="AS78" s="4">
        <f t="shared" si="17"/>
        <v>1</v>
      </c>
      <c r="AT78" s="4">
        <f t="shared" si="18"/>
        <v>2</v>
      </c>
      <c r="AU78" s="24">
        <v>40252</v>
      </c>
      <c r="AV78" s="24"/>
      <c r="AW78" s="24"/>
      <c r="AX78" s="36"/>
    </row>
    <row r="79" spans="1:50" ht="36" hidden="1" customHeight="1" x14ac:dyDescent="0.2">
      <c r="A79" s="54">
        <f>+A71+1</f>
        <v>1</v>
      </c>
      <c r="B79" s="170" t="s">
        <v>2314</v>
      </c>
      <c r="C79" s="170" t="s">
        <v>76</v>
      </c>
      <c r="D79" s="188" t="s">
        <v>660</v>
      </c>
      <c r="E79" s="181">
        <f>COUNTIF($B$5:$B$702,"FS")-1</f>
        <v>4</v>
      </c>
      <c r="F79" s="74" t="s">
        <v>1436</v>
      </c>
      <c r="G79" s="74" t="s">
        <v>1259</v>
      </c>
      <c r="H79" s="74" t="s">
        <v>460</v>
      </c>
      <c r="I79" s="151" t="s">
        <v>1425</v>
      </c>
      <c r="J79" s="160" t="s">
        <v>460</v>
      </c>
      <c r="K79" s="153">
        <v>2</v>
      </c>
      <c r="L79" s="153"/>
      <c r="M79" s="153"/>
      <c r="N79" s="153"/>
      <c r="O79" s="155">
        <v>4</v>
      </c>
      <c r="P79" s="154" t="s">
        <v>661</v>
      </c>
      <c r="Q79" s="155">
        <v>2</v>
      </c>
      <c r="R79" s="155"/>
      <c r="S79" s="155"/>
      <c r="T79" s="155"/>
      <c r="U79" s="155">
        <v>4</v>
      </c>
      <c r="V79" s="154" t="s">
        <v>662</v>
      </c>
      <c r="W79" s="155">
        <v>10</v>
      </c>
      <c r="X79" s="155"/>
      <c r="Y79" s="155"/>
      <c r="Z79" s="155"/>
      <c r="AA79" s="155">
        <v>0</v>
      </c>
      <c r="AB79" s="154" t="s">
        <v>663</v>
      </c>
      <c r="AC79" s="155">
        <v>16</v>
      </c>
      <c r="AD79" s="155"/>
      <c r="AE79" s="155"/>
      <c r="AF79" s="155"/>
      <c r="AG79" s="155">
        <v>0</v>
      </c>
      <c r="AH79" s="154" t="s">
        <v>664</v>
      </c>
      <c r="AI79" s="155">
        <v>36</v>
      </c>
      <c r="AJ79" s="155"/>
      <c r="AK79" s="155">
        <v>5</v>
      </c>
      <c r="AL79" s="155"/>
      <c r="AM79" s="155">
        <v>32</v>
      </c>
      <c r="AN79" s="154" t="s">
        <v>665</v>
      </c>
      <c r="AO79" s="156">
        <f t="shared" si="13"/>
        <v>66</v>
      </c>
      <c r="AP79" s="156">
        <f t="shared" si="14"/>
        <v>0</v>
      </c>
      <c r="AQ79" s="156">
        <f t="shared" si="15"/>
        <v>5</v>
      </c>
      <c r="AR79" s="156">
        <f t="shared" si="16"/>
        <v>0</v>
      </c>
      <c r="AS79" s="156">
        <f t="shared" si="17"/>
        <v>40</v>
      </c>
      <c r="AT79" s="156">
        <f t="shared" si="18"/>
        <v>111</v>
      </c>
      <c r="AU79" s="157"/>
      <c r="AV79" s="157"/>
      <c r="AW79" s="157"/>
      <c r="AX79" s="158"/>
    </row>
    <row r="80" spans="1:50" ht="36" hidden="1" customHeight="1" x14ac:dyDescent="0.2">
      <c r="A80" s="54"/>
      <c r="B80" s="172" t="s">
        <v>2314</v>
      </c>
      <c r="C80" s="172" t="s">
        <v>76</v>
      </c>
      <c r="D80" s="27" t="s">
        <v>660</v>
      </c>
      <c r="E80" s="182"/>
      <c r="F80" s="23" t="s">
        <v>1437</v>
      </c>
      <c r="G80" s="23" t="s">
        <v>1259</v>
      </c>
      <c r="H80" s="23" t="s">
        <v>460</v>
      </c>
      <c r="I80" s="9" t="s">
        <v>1427</v>
      </c>
      <c r="J80" s="43" t="s">
        <v>924</v>
      </c>
      <c r="K80" s="3">
        <v>0</v>
      </c>
      <c r="L80" s="3"/>
      <c r="M80" s="3"/>
      <c r="N80" s="3"/>
      <c r="O80" s="3"/>
      <c r="P80" s="6"/>
      <c r="Q80" s="30">
        <v>0</v>
      </c>
      <c r="R80" s="30"/>
      <c r="S80" s="30"/>
      <c r="T80" s="30"/>
      <c r="U80" s="30"/>
      <c r="V80" s="26"/>
      <c r="W80" s="30"/>
      <c r="X80" s="30"/>
      <c r="Y80" s="30"/>
      <c r="Z80" s="30"/>
      <c r="AA80" s="30"/>
      <c r="AB80" s="26"/>
      <c r="AC80" s="30">
        <v>1</v>
      </c>
      <c r="AD80" s="30"/>
      <c r="AE80" s="30"/>
      <c r="AF80" s="30"/>
      <c r="AG80" s="30">
        <v>0</v>
      </c>
      <c r="AH80" s="26" t="s">
        <v>701</v>
      </c>
      <c r="AI80" s="30">
        <v>0</v>
      </c>
      <c r="AJ80" s="30"/>
      <c r="AK80" s="30">
        <v>0</v>
      </c>
      <c r="AL80" s="30"/>
      <c r="AM80" s="30">
        <v>3</v>
      </c>
      <c r="AN80" s="26" t="s">
        <v>701</v>
      </c>
      <c r="AO80" s="4">
        <f t="shared" ref="AO80:AO112" si="19">+K80+Q80+W80+AC80+AI80</f>
        <v>1</v>
      </c>
      <c r="AP80" s="4">
        <f t="shared" ref="AP80:AP112" si="20">+L80+R80+X80+AD80+AJ80</f>
        <v>0</v>
      </c>
      <c r="AQ80" s="4">
        <f t="shared" ref="AQ80:AQ112" si="21">+M80+S80+Y80+AE80+AK80</f>
        <v>0</v>
      </c>
      <c r="AR80" s="4">
        <f t="shared" ref="AR80:AR112" si="22">+N80+T80+Z80+AF80+AL80</f>
        <v>0</v>
      </c>
      <c r="AS80" s="4">
        <f t="shared" ref="AS80:AS112" si="23">+O80+U80+AA80+AG80+AM80</f>
        <v>3</v>
      </c>
      <c r="AT80" s="4">
        <f t="shared" si="18"/>
        <v>4</v>
      </c>
      <c r="AU80" s="24" t="s">
        <v>702</v>
      </c>
      <c r="AV80" s="24"/>
      <c r="AW80" s="24"/>
      <c r="AX80" s="36"/>
    </row>
    <row r="81" spans="1:50" ht="36" hidden="1" customHeight="1" x14ac:dyDescent="0.2">
      <c r="A81" s="54"/>
      <c r="B81" s="172" t="s">
        <v>2314</v>
      </c>
      <c r="C81" s="172" t="s">
        <v>76</v>
      </c>
      <c r="D81" s="27" t="s">
        <v>660</v>
      </c>
      <c r="E81" s="182"/>
      <c r="F81" s="22" t="s">
        <v>1437</v>
      </c>
      <c r="G81" s="23" t="s">
        <v>1259</v>
      </c>
      <c r="H81" s="23" t="s">
        <v>460</v>
      </c>
      <c r="I81" s="9" t="s">
        <v>1428</v>
      </c>
      <c r="J81" s="43" t="s">
        <v>1219</v>
      </c>
      <c r="K81" s="30"/>
      <c r="L81" s="30"/>
      <c r="M81" s="30"/>
      <c r="N81" s="30"/>
      <c r="O81" s="30"/>
      <c r="P81" s="26"/>
      <c r="Q81" s="30"/>
      <c r="R81" s="30"/>
      <c r="S81" s="30"/>
      <c r="T81" s="30"/>
      <c r="U81" s="30"/>
      <c r="V81" s="26"/>
      <c r="W81" s="30"/>
      <c r="X81" s="30"/>
      <c r="Y81" s="30"/>
      <c r="Z81" s="30"/>
      <c r="AA81" s="30"/>
      <c r="AB81" s="26"/>
      <c r="AC81" s="30">
        <v>9</v>
      </c>
      <c r="AD81" s="30"/>
      <c r="AE81" s="30"/>
      <c r="AF81" s="30"/>
      <c r="AG81" s="30"/>
      <c r="AH81" s="26" t="s">
        <v>1220</v>
      </c>
      <c r="AI81" s="30"/>
      <c r="AJ81" s="30"/>
      <c r="AK81" s="30"/>
      <c r="AL81" s="30"/>
      <c r="AM81" s="30">
        <v>6</v>
      </c>
      <c r="AN81" s="26"/>
      <c r="AO81" s="4">
        <f t="shared" si="19"/>
        <v>9</v>
      </c>
      <c r="AP81" s="4">
        <f t="shared" si="20"/>
        <v>0</v>
      </c>
      <c r="AQ81" s="4">
        <f t="shared" si="21"/>
        <v>0</v>
      </c>
      <c r="AR81" s="4">
        <f t="shared" si="22"/>
        <v>0</v>
      </c>
      <c r="AS81" s="4">
        <f t="shared" si="23"/>
        <v>6</v>
      </c>
      <c r="AT81" s="4">
        <f t="shared" si="18"/>
        <v>15</v>
      </c>
      <c r="AU81" s="24"/>
      <c r="AV81" s="24"/>
      <c r="AW81" s="24"/>
      <c r="AX81" s="36"/>
    </row>
    <row r="82" spans="1:50" ht="36" hidden="1" customHeight="1" x14ac:dyDescent="0.2">
      <c r="A82" s="54">
        <f>+A77+1</f>
        <v>1</v>
      </c>
      <c r="B82" s="170" t="s">
        <v>2963</v>
      </c>
      <c r="C82" s="170" t="s">
        <v>76</v>
      </c>
      <c r="D82" s="188" t="s">
        <v>285</v>
      </c>
      <c r="E82" s="181">
        <f>COUNTIF($B$5:$B$702,"AP")-1</f>
        <v>2</v>
      </c>
      <c r="F82" s="74" t="s">
        <v>1436</v>
      </c>
      <c r="G82" s="74" t="s">
        <v>1259</v>
      </c>
      <c r="H82" s="74" t="s">
        <v>460</v>
      </c>
      <c r="I82" s="151" t="s">
        <v>1430</v>
      </c>
      <c r="J82" s="161" t="s">
        <v>460</v>
      </c>
      <c r="K82" s="153"/>
      <c r="L82" s="153"/>
      <c r="M82" s="153"/>
      <c r="N82" s="155"/>
      <c r="O82" s="155">
        <v>2</v>
      </c>
      <c r="P82" s="154" t="s">
        <v>193</v>
      </c>
      <c r="Q82" s="155">
        <v>1</v>
      </c>
      <c r="R82" s="155"/>
      <c r="S82" s="155"/>
      <c r="T82" s="155"/>
      <c r="U82" s="155">
        <v>2</v>
      </c>
      <c r="V82" s="154" t="s">
        <v>194</v>
      </c>
      <c r="W82" s="155">
        <v>1</v>
      </c>
      <c r="X82" s="155"/>
      <c r="Y82" s="155"/>
      <c r="Z82" s="155"/>
      <c r="AA82" s="155"/>
      <c r="AB82" s="154" t="s">
        <v>1212</v>
      </c>
      <c r="AC82" s="155">
        <v>1</v>
      </c>
      <c r="AD82" s="155"/>
      <c r="AE82" s="155"/>
      <c r="AF82" s="155"/>
      <c r="AG82" s="155">
        <v>0</v>
      </c>
      <c r="AH82" s="154" t="s">
        <v>1213</v>
      </c>
      <c r="AI82" s="155">
        <v>1</v>
      </c>
      <c r="AJ82" s="155"/>
      <c r="AK82" s="155"/>
      <c r="AL82" s="155"/>
      <c r="AM82" s="155">
        <v>15</v>
      </c>
      <c r="AN82" s="154" t="s">
        <v>195</v>
      </c>
      <c r="AO82" s="156">
        <f t="shared" si="19"/>
        <v>4</v>
      </c>
      <c r="AP82" s="156">
        <f t="shared" si="20"/>
        <v>0</v>
      </c>
      <c r="AQ82" s="156">
        <f t="shared" si="21"/>
        <v>0</v>
      </c>
      <c r="AR82" s="156">
        <f t="shared" si="22"/>
        <v>0</v>
      </c>
      <c r="AS82" s="156">
        <f t="shared" si="23"/>
        <v>19</v>
      </c>
      <c r="AT82" s="156">
        <f t="shared" si="18"/>
        <v>23</v>
      </c>
      <c r="AU82" s="40" t="s">
        <v>415</v>
      </c>
      <c r="AV82" s="40"/>
      <c r="AW82" s="40"/>
      <c r="AX82" s="158"/>
    </row>
    <row r="83" spans="1:50" ht="36" hidden="1" customHeight="1" x14ac:dyDescent="0.2">
      <c r="A83" s="54"/>
      <c r="B83" s="172" t="s">
        <v>2390</v>
      </c>
      <c r="C83" s="172" t="s">
        <v>76</v>
      </c>
      <c r="D83" s="2" t="s">
        <v>381</v>
      </c>
      <c r="E83" s="182"/>
      <c r="F83" s="22" t="s">
        <v>1437</v>
      </c>
      <c r="G83" s="23" t="s">
        <v>443</v>
      </c>
      <c r="H83" s="23" t="s">
        <v>479</v>
      </c>
      <c r="I83" s="9" t="s">
        <v>1499</v>
      </c>
      <c r="J83" s="5" t="s">
        <v>479</v>
      </c>
      <c r="K83" s="3"/>
      <c r="L83" s="3"/>
      <c r="M83" s="3"/>
      <c r="N83" s="3"/>
      <c r="O83" s="3"/>
      <c r="P83" s="6"/>
      <c r="Q83" s="30"/>
      <c r="R83" s="30"/>
      <c r="S83" s="30"/>
      <c r="T83" s="30"/>
      <c r="U83" s="30">
        <v>4</v>
      </c>
      <c r="V83" s="26"/>
      <c r="W83" s="30"/>
      <c r="X83" s="30"/>
      <c r="Y83" s="30"/>
      <c r="Z83" s="30"/>
      <c r="AA83" s="30"/>
      <c r="AB83" s="26"/>
      <c r="AC83" s="30">
        <v>3</v>
      </c>
      <c r="AD83" s="30"/>
      <c r="AE83" s="30"/>
      <c r="AF83" s="30"/>
      <c r="AG83" s="30"/>
      <c r="AH83" s="26" t="s">
        <v>378</v>
      </c>
      <c r="AI83" s="30"/>
      <c r="AJ83" s="30"/>
      <c r="AK83" s="30"/>
      <c r="AL83" s="30"/>
      <c r="AM83" s="30"/>
      <c r="AN83" s="26"/>
      <c r="AO83" s="4">
        <f t="shared" si="19"/>
        <v>3</v>
      </c>
      <c r="AP83" s="4">
        <f t="shared" si="20"/>
        <v>0</v>
      </c>
      <c r="AQ83" s="4">
        <f t="shared" si="21"/>
        <v>0</v>
      </c>
      <c r="AR83" s="4">
        <f t="shared" si="22"/>
        <v>0</v>
      </c>
      <c r="AS83" s="4">
        <f t="shared" si="23"/>
        <v>4</v>
      </c>
      <c r="AT83" s="4">
        <f t="shared" si="18"/>
        <v>7</v>
      </c>
      <c r="AU83" s="34" t="s">
        <v>232</v>
      </c>
      <c r="AV83" s="34"/>
      <c r="AW83" s="34"/>
      <c r="AX83" s="36"/>
    </row>
    <row r="84" spans="1:50" ht="36" hidden="1" customHeight="1" x14ac:dyDescent="0.2">
      <c r="A84" s="54">
        <f>+A81+1</f>
        <v>1</v>
      </c>
      <c r="B84" s="170" t="s">
        <v>2339</v>
      </c>
      <c r="C84" s="170" t="s">
        <v>76</v>
      </c>
      <c r="D84" s="53" t="s">
        <v>23</v>
      </c>
      <c r="E84" s="181">
        <f>COUNTIF($B$5:$B$702,"SH")-1</f>
        <v>1</v>
      </c>
      <c r="F84" s="74" t="s">
        <v>1436</v>
      </c>
      <c r="G84" s="74" t="s">
        <v>1259</v>
      </c>
      <c r="H84" s="74" t="s">
        <v>460</v>
      </c>
      <c r="I84" s="151" t="s">
        <v>1433</v>
      </c>
      <c r="J84" s="161" t="s">
        <v>460</v>
      </c>
      <c r="K84" s="155"/>
      <c r="L84" s="155"/>
      <c r="M84" s="155"/>
      <c r="N84" s="155"/>
      <c r="O84" s="155">
        <v>3</v>
      </c>
      <c r="P84" s="154" t="s">
        <v>247</v>
      </c>
      <c r="Q84" s="155"/>
      <c r="R84" s="155">
        <v>1</v>
      </c>
      <c r="S84" s="155"/>
      <c r="T84" s="155"/>
      <c r="U84" s="155">
        <v>4</v>
      </c>
      <c r="V84" s="154" t="s">
        <v>160</v>
      </c>
      <c r="W84" s="155">
        <v>5</v>
      </c>
      <c r="X84" s="155"/>
      <c r="Y84" s="155">
        <v>0</v>
      </c>
      <c r="Z84" s="155"/>
      <c r="AA84" s="155">
        <v>4</v>
      </c>
      <c r="AB84" s="154" t="s">
        <v>311</v>
      </c>
      <c r="AC84" s="155">
        <v>16</v>
      </c>
      <c r="AD84" s="155">
        <v>1</v>
      </c>
      <c r="AE84" s="155"/>
      <c r="AF84" s="155"/>
      <c r="AG84" s="155">
        <v>8</v>
      </c>
      <c r="AH84" s="154" t="s">
        <v>2237</v>
      </c>
      <c r="AI84" s="155">
        <v>4</v>
      </c>
      <c r="AJ84" s="155"/>
      <c r="AK84" s="155">
        <v>2</v>
      </c>
      <c r="AL84" s="155"/>
      <c r="AM84" s="155">
        <v>22</v>
      </c>
      <c r="AN84" s="154" t="s">
        <v>270</v>
      </c>
      <c r="AO84" s="156">
        <f t="shared" si="19"/>
        <v>25</v>
      </c>
      <c r="AP84" s="156">
        <f t="shared" si="20"/>
        <v>2</v>
      </c>
      <c r="AQ84" s="156">
        <f t="shared" si="21"/>
        <v>2</v>
      </c>
      <c r="AR84" s="156">
        <f t="shared" si="22"/>
        <v>0</v>
      </c>
      <c r="AS84" s="156">
        <f t="shared" si="23"/>
        <v>41</v>
      </c>
      <c r="AT84" s="156">
        <f t="shared" si="18"/>
        <v>70</v>
      </c>
      <c r="AU84" s="157">
        <v>33684</v>
      </c>
      <c r="AV84" s="157"/>
      <c r="AW84" s="157"/>
      <c r="AX84" s="158"/>
    </row>
    <row r="85" spans="1:50" ht="36" hidden="1" customHeight="1" x14ac:dyDescent="0.2">
      <c r="A85" s="54"/>
      <c r="B85" s="4" t="s">
        <v>2977</v>
      </c>
      <c r="C85" s="4" t="s">
        <v>76</v>
      </c>
      <c r="D85" s="2" t="s">
        <v>57</v>
      </c>
      <c r="E85" s="182"/>
      <c r="F85" s="22" t="s">
        <v>1437</v>
      </c>
      <c r="G85" s="23" t="s">
        <v>1435</v>
      </c>
      <c r="H85" s="23" t="s">
        <v>1327</v>
      </c>
      <c r="I85" s="9" t="s">
        <v>1937</v>
      </c>
      <c r="J85" s="5" t="s">
        <v>1327</v>
      </c>
      <c r="K85" s="30"/>
      <c r="L85" s="30"/>
      <c r="M85" s="30"/>
      <c r="N85" s="30"/>
      <c r="O85" s="30"/>
      <c r="P85" s="26"/>
      <c r="Q85" s="30"/>
      <c r="R85" s="30"/>
      <c r="S85" s="30"/>
      <c r="T85" s="30"/>
      <c r="U85" s="30"/>
      <c r="V85" s="26"/>
      <c r="W85" s="30"/>
      <c r="X85" s="30"/>
      <c r="Y85" s="30"/>
      <c r="Z85" s="30"/>
      <c r="AA85" s="30"/>
      <c r="AB85" s="26"/>
      <c r="AC85" s="3">
        <v>1</v>
      </c>
      <c r="AD85" s="3"/>
      <c r="AE85" s="3"/>
      <c r="AF85" s="3"/>
      <c r="AG85" s="3">
        <v>2</v>
      </c>
      <c r="AH85" s="6" t="s">
        <v>1328</v>
      </c>
      <c r="AI85" s="3"/>
      <c r="AJ85" s="3"/>
      <c r="AK85" s="3"/>
      <c r="AL85" s="3"/>
      <c r="AM85" s="3">
        <v>1</v>
      </c>
      <c r="AN85" s="6" t="s">
        <v>1328</v>
      </c>
      <c r="AO85" s="4">
        <f t="shared" si="19"/>
        <v>1</v>
      </c>
      <c r="AP85" s="4">
        <f t="shared" si="20"/>
        <v>0</v>
      </c>
      <c r="AQ85" s="4">
        <f t="shared" si="21"/>
        <v>0</v>
      </c>
      <c r="AR85" s="4">
        <f t="shared" si="22"/>
        <v>0</v>
      </c>
      <c r="AS85" s="4">
        <f t="shared" si="23"/>
        <v>3</v>
      </c>
      <c r="AT85" s="4">
        <f t="shared" si="18"/>
        <v>4</v>
      </c>
      <c r="AU85" s="34" t="s">
        <v>1329</v>
      </c>
      <c r="AV85" s="34"/>
      <c r="AW85" s="34"/>
      <c r="AX85" s="36"/>
    </row>
    <row r="86" spans="1:50" ht="36" hidden="1" customHeight="1" x14ac:dyDescent="0.2">
      <c r="A86" s="54">
        <f>+A84+1</f>
        <v>2</v>
      </c>
      <c r="B86" s="170" t="s">
        <v>2349</v>
      </c>
      <c r="C86" s="170" t="s">
        <v>76</v>
      </c>
      <c r="D86" s="53" t="s">
        <v>526</v>
      </c>
      <c r="E86" s="181">
        <f>COUNTIF($B$5:$B$702,"IP")-1</f>
        <v>5</v>
      </c>
      <c r="F86" s="74" t="s">
        <v>1436</v>
      </c>
      <c r="G86" s="74" t="s">
        <v>1259</v>
      </c>
      <c r="H86" s="74" t="s">
        <v>460</v>
      </c>
      <c r="I86" s="151" t="s">
        <v>2093</v>
      </c>
      <c r="J86" s="162" t="s">
        <v>460</v>
      </c>
      <c r="K86" s="153"/>
      <c r="L86" s="153"/>
      <c r="M86" s="153"/>
      <c r="N86" s="155"/>
      <c r="O86" s="155">
        <v>2</v>
      </c>
      <c r="P86" s="154" t="s">
        <v>453</v>
      </c>
      <c r="Q86" s="155">
        <v>2</v>
      </c>
      <c r="R86" s="155"/>
      <c r="S86" s="155"/>
      <c r="T86" s="155"/>
      <c r="U86" s="155">
        <v>5</v>
      </c>
      <c r="V86" s="154" t="s">
        <v>2230</v>
      </c>
      <c r="W86" s="153"/>
      <c r="X86" s="153"/>
      <c r="Y86" s="153"/>
      <c r="Z86" s="153"/>
      <c r="AA86" s="153"/>
      <c r="AB86" s="163"/>
      <c r="AC86" s="153">
        <v>13</v>
      </c>
      <c r="AD86" s="155">
        <v>0</v>
      </c>
      <c r="AE86" s="155"/>
      <c r="AF86" s="155"/>
      <c r="AG86" s="155"/>
      <c r="AH86" s="154" t="s">
        <v>557</v>
      </c>
      <c r="AI86" s="153">
        <v>7</v>
      </c>
      <c r="AJ86" s="155">
        <v>0</v>
      </c>
      <c r="AK86" s="155"/>
      <c r="AL86" s="155">
        <v>0</v>
      </c>
      <c r="AM86" s="155">
        <v>37</v>
      </c>
      <c r="AN86" s="154" t="s">
        <v>558</v>
      </c>
      <c r="AO86" s="156">
        <f t="shared" si="19"/>
        <v>22</v>
      </c>
      <c r="AP86" s="156">
        <f t="shared" si="20"/>
        <v>0</v>
      </c>
      <c r="AQ86" s="156">
        <f t="shared" si="21"/>
        <v>0</v>
      </c>
      <c r="AR86" s="156">
        <f t="shared" si="22"/>
        <v>0</v>
      </c>
      <c r="AS86" s="156">
        <f t="shared" si="23"/>
        <v>44</v>
      </c>
      <c r="AT86" s="156">
        <f t="shared" si="18"/>
        <v>66</v>
      </c>
      <c r="AU86" s="40"/>
      <c r="AV86" s="40"/>
      <c r="AW86" s="40"/>
      <c r="AX86" s="158"/>
    </row>
    <row r="87" spans="1:50" ht="36" hidden="1" customHeight="1" x14ac:dyDescent="0.2">
      <c r="A87" s="54"/>
      <c r="B87" s="172" t="s">
        <v>2349</v>
      </c>
      <c r="C87" s="172" t="s">
        <v>76</v>
      </c>
      <c r="D87" s="25" t="s">
        <v>526</v>
      </c>
      <c r="E87" s="182"/>
      <c r="F87" s="22" t="s">
        <v>1437</v>
      </c>
      <c r="G87" s="23" t="s">
        <v>1259</v>
      </c>
      <c r="H87" s="23" t="s">
        <v>460</v>
      </c>
      <c r="I87" s="9" t="s">
        <v>1440</v>
      </c>
      <c r="J87" s="47" t="s">
        <v>460</v>
      </c>
      <c r="K87" s="3"/>
      <c r="L87" s="3"/>
      <c r="M87" s="3"/>
      <c r="N87" s="3"/>
      <c r="O87" s="3"/>
      <c r="P87" s="6"/>
      <c r="Q87" s="30"/>
      <c r="R87" s="30"/>
      <c r="S87" s="30"/>
      <c r="T87" s="30"/>
      <c r="U87" s="30"/>
      <c r="V87" s="26"/>
      <c r="W87" s="30"/>
      <c r="X87" s="30"/>
      <c r="Y87" s="30"/>
      <c r="Z87" s="30"/>
      <c r="AA87" s="30"/>
      <c r="AB87" s="26"/>
      <c r="AC87" s="30">
        <v>2</v>
      </c>
      <c r="AD87" s="3"/>
      <c r="AE87" s="30"/>
      <c r="AF87" s="30"/>
      <c r="AG87" s="30"/>
      <c r="AH87" s="26" t="s">
        <v>559</v>
      </c>
      <c r="AI87" s="30"/>
      <c r="AJ87" s="30"/>
      <c r="AK87" s="30"/>
      <c r="AL87" s="30"/>
      <c r="AM87" s="30">
        <v>7</v>
      </c>
      <c r="AN87" s="26" t="s">
        <v>2231</v>
      </c>
      <c r="AO87" s="4">
        <f t="shared" si="19"/>
        <v>2</v>
      </c>
      <c r="AP87" s="4">
        <f t="shared" si="20"/>
        <v>0</v>
      </c>
      <c r="AQ87" s="4">
        <f t="shared" si="21"/>
        <v>0</v>
      </c>
      <c r="AR87" s="4">
        <f t="shared" si="22"/>
        <v>0</v>
      </c>
      <c r="AS87" s="4">
        <f t="shared" si="23"/>
        <v>7</v>
      </c>
      <c r="AT87" s="4">
        <f t="shared" si="18"/>
        <v>9</v>
      </c>
      <c r="AU87" s="34">
        <v>38740</v>
      </c>
      <c r="AV87" s="34"/>
      <c r="AW87" s="34"/>
      <c r="AX87" s="36"/>
    </row>
    <row r="88" spans="1:50" ht="36" hidden="1" customHeight="1" x14ac:dyDescent="0.2">
      <c r="A88" s="54">
        <f>+A82+1</f>
        <v>2</v>
      </c>
      <c r="B88" s="170" t="s">
        <v>2357</v>
      </c>
      <c r="C88" s="170" t="s">
        <v>76</v>
      </c>
      <c r="D88" s="53" t="s">
        <v>293</v>
      </c>
      <c r="E88" s="181">
        <f>COUNTIF($B$5:$B$702,"DX")-1</f>
        <v>1</v>
      </c>
      <c r="F88" s="74" t="s">
        <v>1436</v>
      </c>
      <c r="G88" s="74" t="s">
        <v>1259</v>
      </c>
      <c r="H88" s="74" t="s">
        <v>460</v>
      </c>
      <c r="I88" s="151" t="s">
        <v>1443</v>
      </c>
      <c r="J88" s="161" t="s">
        <v>460</v>
      </c>
      <c r="K88" s="153">
        <v>1</v>
      </c>
      <c r="L88" s="153"/>
      <c r="M88" s="153"/>
      <c r="N88" s="155"/>
      <c r="O88" s="155">
        <v>6</v>
      </c>
      <c r="P88" s="154" t="s">
        <v>405</v>
      </c>
      <c r="Q88" s="155">
        <v>2</v>
      </c>
      <c r="R88" s="155"/>
      <c r="S88" s="155"/>
      <c r="T88" s="155"/>
      <c r="U88" s="155">
        <v>4</v>
      </c>
      <c r="V88" s="154" t="s">
        <v>406</v>
      </c>
      <c r="W88" s="155">
        <v>8</v>
      </c>
      <c r="X88" s="155">
        <v>1</v>
      </c>
      <c r="Y88" s="155">
        <v>1</v>
      </c>
      <c r="Z88" s="155"/>
      <c r="AA88" s="155"/>
      <c r="AB88" s="154" t="s">
        <v>1330</v>
      </c>
      <c r="AC88" s="155">
        <v>14</v>
      </c>
      <c r="AD88" s="155">
        <v>3</v>
      </c>
      <c r="AE88" s="155">
        <v>3</v>
      </c>
      <c r="AF88" s="155"/>
      <c r="AG88" s="155"/>
      <c r="AH88" s="154" t="s">
        <v>1331</v>
      </c>
      <c r="AI88" s="155">
        <v>5</v>
      </c>
      <c r="AJ88" s="155">
        <v>5</v>
      </c>
      <c r="AK88" s="155">
        <v>4</v>
      </c>
      <c r="AL88" s="155"/>
      <c r="AM88" s="155">
        <v>55</v>
      </c>
      <c r="AN88" s="154" t="s">
        <v>542</v>
      </c>
      <c r="AO88" s="156">
        <f t="shared" si="19"/>
        <v>30</v>
      </c>
      <c r="AP88" s="156">
        <f t="shared" si="20"/>
        <v>9</v>
      </c>
      <c r="AQ88" s="156">
        <f t="shared" si="21"/>
        <v>8</v>
      </c>
      <c r="AR88" s="156">
        <f t="shared" si="22"/>
        <v>0</v>
      </c>
      <c r="AS88" s="156">
        <f t="shared" si="23"/>
        <v>65</v>
      </c>
      <c r="AT88" s="156">
        <f t="shared" si="18"/>
        <v>112</v>
      </c>
      <c r="AU88" s="40"/>
      <c r="AV88" s="40"/>
      <c r="AW88" s="40"/>
      <c r="AX88" s="158"/>
    </row>
    <row r="89" spans="1:50" ht="36" hidden="1" customHeight="1" x14ac:dyDescent="0.2">
      <c r="A89" s="54"/>
      <c r="B89" s="172" t="s">
        <v>2390</v>
      </c>
      <c r="C89" s="172" t="s">
        <v>76</v>
      </c>
      <c r="D89" s="2" t="s">
        <v>381</v>
      </c>
      <c r="E89" s="182"/>
      <c r="F89" s="22" t="s">
        <v>1437</v>
      </c>
      <c r="G89" s="23" t="s">
        <v>1435</v>
      </c>
      <c r="H89" s="23" t="s">
        <v>249</v>
      </c>
      <c r="I89" s="9" t="s">
        <v>1550</v>
      </c>
      <c r="J89" s="5" t="s">
        <v>1164</v>
      </c>
      <c r="K89" s="3"/>
      <c r="L89" s="3"/>
      <c r="M89" s="3"/>
      <c r="N89" s="3"/>
      <c r="O89" s="3"/>
      <c r="P89" s="6"/>
      <c r="Q89" s="3"/>
      <c r="R89" s="3"/>
      <c r="S89" s="3"/>
      <c r="T89" s="3"/>
      <c r="U89" s="3">
        <v>2</v>
      </c>
      <c r="V89" s="6"/>
      <c r="W89" s="3"/>
      <c r="X89" s="3"/>
      <c r="Y89" s="3"/>
      <c r="Z89" s="3"/>
      <c r="AA89" s="3"/>
      <c r="AB89" s="6"/>
      <c r="AC89" s="30">
        <v>1</v>
      </c>
      <c r="AD89" s="30"/>
      <c r="AE89" s="30"/>
      <c r="AF89" s="30"/>
      <c r="AG89" s="30"/>
      <c r="AH89" s="26" t="s">
        <v>1165</v>
      </c>
      <c r="AI89" s="30"/>
      <c r="AJ89" s="30"/>
      <c r="AK89" s="30"/>
      <c r="AL89" s="30"/>
      <c r="AM89" s="30"/>
      <c r="AN89" s="26"/>
      <c r="AO89" s="4">
        <f t="shared" si="19"/>
        <v>1</v>
      </c>
      <c r="AP89" s="4">
        <f t="shared" si="20"/>
        <v>0</v>
      </c>
      <c r="AQ89" s="4">
        <f t="shared" si="21"/>
        <v>0</v>
      </c>
      <c r="AR89" s="4">
        <f t="shared" si="22"/>
        <v>0</v>
      </c>
      <c r="AS89" s="4">
        <f t="shared" si="23"/>
        <v>2</v>
      </c>
      <c r="AT89" s="4">
        <f t="shared" si="18"/>
        <v>3</v>
      </c>
      <c r="AU89" s="34"/>
      <c r="AV89" s="34"/>
      <c r="AW89" s="34"/>
      <c r="AX89" s="36"/>
    </row>
    <row r="90" spans="1:50" ht="36" hidden="1" customHeight="1" x14ac:dyDescent="0.2">
      <c r="A90" s="54"/>
      <c r="B90" s="172" t="s">
        <v>2390</v>
      </c>
      <c r="C90" s="172" t="s">
        <v>76</v>
      </c>
      <c r="D90" s="2" t="s">
        <v>381</v>
      </c>
      <c r="E90" s="182"/>
      <c r="F90" s="22" t="s">
        <v>1437</v>
      </c>
      <c r="G90" s="23" t="s">
        <v>185</v>
      </c>
      <c r="H90" s="23" t="s">
        <v>298</v>
      </c>
      <c r="I90" s="9" t="s">
        <v>1508</v>
      </c>
      <c r="J90" s="5" t="s">
        <v>298</v>
      </c>
      <c r="K90" s="3"/>
      <c r="L90" s="3"/>
      <c r="M90" s="3"/>
      <c r="N90" s="3"/>
      <c r="O90" s="3"/>
      <c r="P90" s="6"/>
      <c r="Q90" s="30"/>
      <c r="R90" s="30"/>
      <c r="S90" s="30"/>
      <c r="T90" s="30"/>
      <c r="U90" s="30"/>
      <c r="V90" s="26"/>
      <c r="W90" s="30"/>
      <c r="X90" s="30"/>
      <c r="Y90" s="30"/>
      <c r="Z90" s="30"/>
      <c r="AA90" s="30"/>
      <c r="AB90" s="26"/>
      <c r="AC90" s="30">
        <v>1</v>
      </c>
      <c r="AD90" s="30"/>
      <c r="AE90" s="30"/>
      <c r="AF90" s="30"/>
      <c r="AG90" s="30"/>
      <c r="AH90" s="26" t="s">
        <v>2176</v>
      </c>
      <c r="AI90" s="30"/>
      <c r="AJ90" s="30"/>
      <c r="AK90" s="30"/>
      <c r="AL90" s="30"/>
      <c r="AM90" s="30"/>
      <c r="AN90" s="26"/>
      <c r="AO90" s="4">
        <f t="shared" si="19"/>
        <v>1</v>
      </c>
      <c r="AP90" s="4">
        <f t="shared" si="20"/>
        <v>0</v>
      </c>
      <c r="AQ90" s="4">
        <f t="shared" si="21"/>
        <v>0</v>
      </c>
      <c r="AR90" s="4">
        <f t="shared" si="22"/>
        <v>0</v>
      </c>
      <c r="AS90" s="4">
        <f t="shared" si="23"/>
        <v>0</v>
      </c>
      <c r="AT90" s="4">
        <f t="shared" si="18"/>
        <v>1</v>
      </c>
      <c r="AU90" s="34">
        <v>39958</v>
      </c>
      <c r="AV90" s="34"/>
      <c r="AW90" s="34"/>
      <c r="AX90" s="36"/>
    </row>
    <row r="91" spans="1:50" ht="36" hidden="1" customHeight="1" x14ac:dyDescent="0.2">
      <c r="A91" s="54">
        <f>+A87+1</f>
        <v>1</v>
      </c>
      <c r="B91" s="156" t="s">
        <v>2859</v>
      </c>
      <c r="C91" s="156" t="s">
        <v>76</v>
      </c>
      <c r="D91" s="53" t="s">
        <v>1447</v>
      </c>
      <c r="E91" s="181">
        <f>COUNTIF($B$5:$B$702,"MU")-1</f>
        <v>6</v>
      </c>
      <c r="F91" s="74" t="s">
        <v>1436</v>
      </c>
      <c r="G91" s="74" t="s">
        <v>1259</v>
      </c>
      <c r="H91" s="74" t="s">
        <v>460</v>
      </c>
      <c r="I91" s="151" t="s">
        <v>2253</v>
      </c>
      <c r="J91" s="161" t="s">
        <v>460</v>
      </c>
      <c r="K91" s="153"/>
      <c r="L91" s="153"/>
      <c r="M91" s="153"/>
      <c r="N91" s="155"/>
      <c r="O91" s="155">
        <v>7</v>
      </c>
      <c r="P91" s="154" t="s">
        <v>483</v>
      </c>
      <c r="Q91" s="155"/>
      <c r="R91" s="155"/>
      <c r="S91" s="155"/>
      <c r="T91" s="155"/>
      <c r="U91" s="155">
        <v>2</v>
      </c>
      <c r="V91" s="154" t="s">
        <v>1248</v>
      </c>
      <c r="W91" s="155">
        <v>2</v>
      </c>
      <c r="X91" s="155"/>
      <c r="Y91" s="155"/>
      <c r="Z91" s="155"/>
      <c r="AA91" s="155">
        <v>0</v>
      </c>
      <c r="AB91" s="154" t="s">
        <v>1237</v>
      </c>
      <c r="AC91" s="155">
        <v>6</v>
      </c>
      <c r="AD91" s="155"/>
      <c r="AE91" s="155"/>
      <c r="AF91" s="155"/>
      <c r="AG91" s="155">
        <v>1</v>
      </c>
      <c r="AH91" s="154" t="s">
        <v>1238</v>
      </c>
      <c r="AI91" s="155">
        <v>1</v>
      </c>
      <c r="AJ91" s="155">
        <v>3</v>
      </c>
      <c r="AK91" s="155"/>
      <c r="AL91" s="155"/>
      <c r="AM91" s="155">
        <v>17</v>
      </c>
      <c r="AN91" s="154" t="str">
        <f>+[2]BARU!$D$429</f>
        <v>5. Djoko Joelijanto</v>
      </c>
      <c r="AO91" s="156">
        <f t="shared" si="19"/>
        <v>9</v>
      </c>
      <c r="AP91" s="156">
        <f t="shared" si="20"/>
        <v>3</v>
      </c>
      <c r="AQ91" s="156">
        <f t="shared" si="21"/>
        <v>0</v>
      </c>
      <c r="AR91" s="156">
        <f t="shared" si="22"/>
        <v>0</v>
      </c>
      <c r="AS91" s="156">
        <f t="shared" si="23"/>
        <v>27</v>
      </c>
      <c r="AT91" s="156">
        <f t="shared" si="18"/>
        <v>39</v>
      </c>
      <c r="AU91" s="40"/>
      <c r="AV91" s="40"/>
      <c r="AW91" s="40"/>
      <c r="AX91" s="158"/>
    </row>
    <row r="92" spans="1:50" ht="36" hidden="1" customHeight="1" x14ac:dyDescent="0.2">
      <c r="A92" s="54"/>
      <c r="B92" s="172" t="s">
        <v>2431</v>
      </c>
      <c r="C92" s="172" t="s">
        <v>76</v>
      </c>
      <c r="D92" s="2" t="s">
        <v>1591</v>
      </c>
      <c r="E92" s="182"/>
      <c r="F92" s="22" t="s">
        <v>1437</v>
      </c>
      <c r="G92" s="23" t="s">
        <v>185</v>
      </c>
      <c r="H92" s="23" t="s">
        <v>298</v>
      </c>
      <c r="I92" s="9" t="s">
        <v>1605</v>
      </c>
      <c r="J92" s="5" t="s">
        <v>1281</v>
      </c>
      <c r="K92" s="3"/>
      <c r="L92" s="3"/>
      <c r="M92" s="3"/>
      <c r="N92" s="3"/>
      <c r="O92" s="3"/>
      <c r="P92" s="6"/>
      <c r="Q92" s="30"/>
      <c r="R92" s="30"/>
      <c r="S92" s="30"/>
      <c r="T92" s="30"/>
      <c r="U92" s="30"/>
      <c r="V92" s="26"/>
      <c r="W92" s="30"/>
      <c r="X92" s="30"/>
      <c r="Y92" s="30"/>
      <c r="Z92" s="30"/>
      <c r="AA92" s="30"/>
      <c r="AB92" s="26"/>
      <c r="AC92" s="30">
        <v>1</v>
      </c>
      <c r="AD92" s="30"/>
      <c r="AE92" s="30"/>
      <c r="AF92" s="30"/>
      <c r="AG92" s="30"/>
      <c r="AH92" s="6" t="s">
        <v>735</v>
      </c>
      <c r="AI92" s="30"/>
      <c r="AJ92" s="30"/>
      <c r="AK92" s="30"/>
      <c r="AL92" s="30"/>
      <c r="AM92" s="30"/>
      <c r="AN92" s="26"/>
      <c r="AO92" s="4">
        <f t="shared" si="19"/>
        <v>1</v>
      </c>
      <c r="AP92" s="4">
        <f t="shared" si="20"/>
        <v>0</v>
      </c>
      <c r="AQ92" s="4">
        <f t="shared" si="21"/>
        <v>0</v>
      </c>
      <c r="AR92" s="4">
        <f t="shared" si="22"/>
        <v>0</v>
      </c>
      <c r="AS92" s="4">
        <f t="shared" si="23"/>
        <v>0</v>
      </c>
      <c r="AT92" s="4">
        <f t="shared" si="18"/>
        <v>1</v>
      </c>
      <c r="AU92" s="34">
        <v>41043</v>
      </c>
      <c r="AV92" s="34"/>
      <c r="AW92" s="34"/>
      <c r="AX92" s="36"/>
    </row>
    <row r="93" spans="1:50" ht="36" hidden="1" customHeight="1" x14ac:dyDescent="0.2">
      <c r="A93" s="54"/>
      <c r="B93" s="4" t="s">
        <v>2859</v>
      </c>
      <c r="C93" s="4" t="s">
        <v>76</v>
      </c>
      <c r="D93" s="2" t="s">
        <v>1447</v>
      </c>
      <c r="E93" s="182"/>
      <c r="F93" s="22" t="s">
        <v>1437</v>
      </c>
      <c r="G93" s="23" t="s">
        <v>1259</v>
      </c>
      <c r="H93" s="23" t="s">
        <v>460</v>
      </c>
      <c r="I93" s="9" t="s">
        <v>1452</v>
      </c>
      <c r="J93" s="5" t="s">
        <v>1342</v>
      </c>
      <c r="K93" s="3"/>
      <c r="L93" s="3"/>
      <c r="M93" s="3"/>
      <c r="N93" s="3"/>
      <c r="O93" s="3"/>
      <c r="P93" s="6"/>
      <c r="Q93" s="30"/>
      <c r="R93" s="30"/>
      <c r="S93" s="30"/>
      <c r="T93" s="30"/>
      <c r="U93" s="30"/>
      <c r="V93" s="26"/>
      <c r="W93" s="30"/>
      <c r="X93" s="30"/>
      <c r="Y93" s="30"/>
      <c r="Z93" s="30"/>
      <c r="AA93" s="30"/>
      <c r="AB93" s="26"/>
      <c r="AC93" s="30">
        <v>1</v>
      </c>
      <c r="AD93" s="30"/>
      <c r="AE93" s="30"/>
      <c r="AF93" s="30"/>
      <c r="AG93" s="30">
        <v>1</v>
      </c>
      <c r="AH93" s="26" t="s">
        <v>1292</v>
      </c>
      <c r="AI93" s="30">
        <v>1</v>
      </c>
      <c r="AJ93" s="30"/>
      <c r="AK93" s="30"/>
      <c r="AL93" s="30"/>
      <c r="AM93" s="30">
        <v>3</v>
      </c>
      <c r="AN93" s="26" t="s">
        <v>1293</v>
      </c>
      <c r="AO93" s="4">
        <f t="shared" si="19"/>
        <v>2</v>
      </c>
      <c r="AP93" s="4">
        <f t="shared" si="20"/>
        <v>0</v>
      </c>
      <c r="AQ93" s="4">
        <f t="shared" si="21"/>
        <v>0</v>
      </c>
      <c r="AR93" s="4">
        <f t="shared" si="22"/>
        <v>0</v>
      </c>
      <c r="AS93" s="4">
        <f t="shared" si="23"/>
        <v>4</v>
      </c>
      <c r="AT93" s="4">
        <f t="shared" si="18"/>
        <v>6</v>
      </c>
      <c r="AU93" s="34">
        <v>40977</v>
      </c>
      <c r="AV93" s="34"/>
      <c r="AW93" s="34"/>
      <c r="AX93" s="36"/>
    </row>
    <row r="94" spans="1:50" ht="36" hidden="1" customHeight="1" x14ac:dyDescent="0.2">
      <c r="A94" s="54">
        <f>+A87+1</f>
        <v>1</v>
      </c>
      <c r="B94" s="156" t="s">
        <v>2364</v>
      </c>
      <c r="C94" s="156" t="s">
        <v>76</v>
      </c>
      <c r="D94" s="188" t="s">
        <v>458</v>
      </c>
      <c r="E94" s="181">
        <f>COUNTIF($B$5:$B$702,"BZ")-1</f>
        <v>6</v>
      </c>
      <c r="F94" s="74" t="s">
        <v>1436</v>
      </c>
      <c r="G94" s="74" t="s">
        <v>1259</v>
      </c>
      <c r="H94" s="74" t="s">
        <v>460</v>
      </c>
      <c r="I94" s="151" t="s">
        <v>1454</v>
      </c>
      <c r="J94" s="161" t="s">
        <v>460</v>
      </c>
      <c r="K94" s="153">
        <v>1</v>
      </c>
      <c r="L94" s="153"/>
      <c r="M94" s="153"/>
      <c r="N94" s="155"/>
      <c r="O94" s="155">
        <v>2</v>
      </c>
      <c r="P94" s="154" t="s">
        <v>470</v>
      </c>
      <c r="Q94" s="155"/>
      <c r="R94" s="155"/>
      <c r="S94" s="155"/>
      <c r="T94" s="155"/>
      <c r="U94" s="155">
        <v>3</v>
      </c>
      <c r="V94" s="154" t="s">
        <v>689</v>
      </c>
      <c r="W94" s="155">
        <v>4</v>
      </c>
      <c r="X94" s="155"/>
      <c r="Y94" s="155"/>
      <c r="Z94" s="155"/>
      <c r="AA94" s="155"/>
      <c r="AB94" s="154" t="s">
        <v>469</v>
      </c>
      <c r="AC94" s="155">
        <v>8</v>
      </c>
      <c r="AD94" s="155"/>
      <c r="AE94" s="155"/>
      <c r="AF94" s="155"/>
      <c r="AG94" s="155">
        <v>13</v>
      </c>
      <c r="AH94" s="154" t="s">
        <v>690</v>
      </c>
      <c r="AI94" s="155">
        <v>7</v>
      </c>
      <c r="AJ94" s="155">
        <v>3</v>
      </c>
      <c r="AK94" s="155">
        <v>3</v>
      </c>
      <c r="AL94" s="155"/>
      <c r="AM94" s="155">
        <v>13</v>
      </c>
      <c r="AN94" s="163"/>
      <c r="AO94" s="156">
        <f t="shared" si="19"/>
        <v>20</v>
      </c>
      <c r="AP94" s="156">
        <f t="shared" si="20"/>
        <v>3</v>
      </c>
      <c r="AQ94" s="156">
        <f t="shared" si="21"/>
        <v>3</v>
      </c>
      <c r="AR94" s="156">
        <f t="shared" si="22"/>
        <v>0</v>
      </c>
      <c r="AS94" s="156">
        <f t="shared" si="23"/>
        <v>31</v>
      </c>
      <c r="AT94" s="156">
        <f t="shared" si="18"/>
        <v>57</v>
      </c>
      <c r="AU94" s="40"/>
      <c r="AV94" s="40"/>
      <c r="AW94" s="40"/>
      <c r="AX94" s="158"/>
    </row>
    <row r="95" spans="1:50" ht="36" hidden="1" customHeight="1" x14ac:dyDescent="0.2">
      <c r="A95" s="54">
        <f>+A86+1</f>
        <v>3</v>
      </c>
      <c r="B95" s="170" t="s">
        <v>2866</v>
      </c>
      <c r="C95" s="170" t="s">
        <v>76</v>
      </c>
      <c r="D95" s="188" t="s">
        <v>1463</v>
      </c>
      <c r="E95" s="181">
        <f>COUNTIF($B$5:$B$702,"EP")-1</f>
        <v>25</v>
      </c>
      <c r="F95" s="74" t="s">
        <v>1436</v>
      </c>
      <c r="G95" s="74" t="s">
        <v>1259</v>
      </c>
      <c r="H95" s="74" t="s">
        <v>460</v>
      </c>
      <c r="I95" s="151" t="s">
        <v>1464</v>
      </c>
      <c r="J95" s="161" t="s">
        <v>460</v>
      </c>
      <c r="K95" s="153"/>
      <c r="L95" s="153"/>
      <c r="M95" s="153"/>
      <c r="N95" s="153"/>
      <c r="O95" s="153"/>
      <c r="P95" s="163"/>
      <c r="Q95" s="153"/>
      <c r="R95" s="153"/>
      <c r="S95" s="153"/>
      <c r="T95" s="153"/>
      <c r="U95" s="153"/>
      <c r="V95" s="163"/>
      <c r="W95" s="155">
        <v>6</v>
      </c>
      <c r="X95" s="155"/>
      <c r="Y95" s="155"/>
      <c r="Z95" s="155"/>
      <c r="AA95" s="155"/>
      <c r="AB95" s="154" t="s">
        <v>181</v>
      </c>
      <c r="AC95" s="155">
        <v>23</v>
      </c>
      <c r="AD95" s="155">
        <v>1</v>
      </c>
      <c r="AE95" s="155"/>
      <c r="AF95" s="155"/>
      <c r="AG95" s="155"/>
      <c r="AH95" s="154" t="s">
        <v>322</v>
      </c>
      <c r="AI95" s="155">
        <v>37</v>
      </c>
      <c r="AJ95" s="155">
        <v>6</v>
      </c>
      <c r="AK95" s="155">
        <v>5</v>
      </c>
      <c r="AL95" s="155"/>
      <c r="AM95" s="155"/>
      <c r="AN95" s="163"/>
      <c r="AO95" s="156">
        <f t="shared" si="19"/>
        <v>66</v>
      </c>
      <c r="AP95" s="156">
        <f t="shared" si="20"/>
        <v>7</v>
      </c>
      <c r="AQ95" s="156">
        <f t="shared" si="21"/>
        <v>5</v>
      </c>
      <c r="AR95" s="156">
        <f t="shared" si="22"/>
        <v>0</v>
      </c>
      <c r="AS95" s="156">
        <f t="shared" si="23"/>
        <v>0</v>
      </c>
      <c r="AT95" s="156">
        <f t="shared" si="18"/>
        <v>78</v>
      </c>
      <c r="AU95" s="153"/>
      <c r="AV95" s="153"/>
      <c r="AW95" s="40"/>
      <c r="AX95" s="158"/>
    </row>
    <row r="96" spans="1:50" ht="36" hidden="1" customHeight="1" x14ac:dyDescent="0.2">
      <c r="A96" s="54"/>
      <c r="B96" s="172" t="s">
        <v>2866</v>
      </c>
      <c r="C96" s="172" t="s">
        <v>76</v>
      </c>
      <c r="D96" s="27" t="s">
        <v>1463</v>
      </c>
      <c r="E96" s="182"/>
      <c r="F96" s="22" t="s">
        <v>1437</v>
      </c>
      <c r="G96" s="23" t="s">
        <v>1259</v>
      </c>
      <c r="H96" s="23" t="s">
        <v>460</v>
      </c>
      <c r="I96" s="9" t="s">
        <v>1466</v>
      </c>
      <c r="J96" s="5" t="s">
        <v>460</v>
      </c>
      <c r="K96" s="3"/>
      <c r="L96" s="3"/>
      <c r="M96" s="3"/>
      <c r="N96" s="3"/>
      <c r="O96" s="3"/>
      <c r="P96" s="6"/>
      <c r="Q96" s="30"/>
      <c r="R96" s="30"/>
      <c r="S96" s="30"/>
      <c r="T96" s="30"/>
      <c r="U96" s="30"/>
      <c r="V96" s="26"/>
      <c r="W96" s="30"/>
      <c r="X96" s="30"/>
      <c r="Y96" s="30"/>
      <c r="Z96" s="30"/>
      <c r="AA96" s="30"/>
      <c r="AB96" s="26"/>
      <c r="AC96" s="30">
        <v>5</v>
      </c>
      <c r="AD96" s="30"/>
      <c r="AE96" s="30"/>
      <c r="AF96" s="30"/>
      <c r="AG96" s="30"/>
      <c r="AH96" s="26" t="s">
        <v>225</v>
      </c>
      <c r="AI96" s="30"/>
      <c r="AJ96" s="30"/>
      <c r="AK96" s="30"/>
      <c r="AL96" s="30"/>
      <c r="AM96" s="30"/>
      <c r="AN96" s="26"/>
      <c r="AO96" s="4">
        <f t="shared" si="19"/>
        <v>5</v>
      </c>
      <c r="AP96" s="4">
        <f t="shared" si="20"/>
        <v>0</v>
      </c>
      <c r="AQ96" s="4">
        <f t="shared" si="21"/>
        <v>0</v>
      </c>
      <c r="AR96" s="4">
        <f t="shared" si="22"/>
        <v>0</v>
      </c>
      <c r="AS96" s="4">
        <f t="shared" si="23"/>
        <v>0</v>
      </c>
      <c r="AT96" s="4">
        <f t="shared" si="18"/>
        <v>5</v>
      </c>
      <c r="AU96" s="34"/>
      <c r="AV96" s="34"/>
      <c r="AW96" s="34"/>
      <c r="AX96" s="36"/>
    </row>
    <row r="97" spans="1:50" ht="36" hidden="1" customHeight="1" x14ac:dyDescent="0.2">
      <c r="A97" s="54"/>
      <c r="B97" s="4" t="s">
        <v>2469</v>
      </c>
      <c r="C97" s="4" t="s">
        <v>76</v>
      </c>
      <c r="D97" s="2" t="s">
        <v>416</v>
      </c>
      <c r="E97" s="182"/>
      <c r="F97" s="22" t="s">
        <v>1437</v>
      </c>
      <c r="G97" s="23" t="s">
        <v>185</v>
      </c>
      <c r="H97" s="23" t="s">
        <v>298</v>
      </c>
      <c r="I97" s="9" t="s">
        <v>2129</v>
      </c>
      <c r="J97" s="5" t="s">
        <v>614</v>
      </c>
      <c r="K97" s="3"/>
      <c r="L97" s="3"/>
      <c r="M97" s="3"/>
      <c r="N97" s="3"/>
      <c r="O97" s="3"/>
      <c r="P97" s="6"/>
      <c r="Q97" s="30"/>
      <c r="R97" s="30"/>
      <c r="S97" s="30"/>
      <c r="T97" s="30"/>
      <c r="U97" s="30"/>
      <c r="V97" s="26"/>
      <c r="W97" s="30">
        <v>1</v>
      </c>
      <c r="X97" s="30"/>
      <c r="Y97" s="30"/>
      <c r="Z97" s="30"/>
      <c r="AA97" s="30"/>
      <c r="AB97" s="6" t="s">
        <v>2130</v>
      </c>
      <c r="AC97" s="30"/>
      <c r="AD97" s="30"/>
      <c r="AE97" s="30"/>
      <c r="AF97" s="30"/>
      <c r="AG97" s="30"/>
      <c r="AH97" s="6" t="s">
        <v>2131</v>
      </c>
      <c r="AI97" s="30"/>
      <c r="AJ97" s="30"/>
      <c r="AK97" s="30"/>
      <c r="AL97" s="30"/>
      <c r="AM97" s="30"/>
      <c r="AN97" s="26"/>
      <c r="AO97" s="4">
        <f t="shared" si="19"/>
        <v>1</v>
      </c>
      <c r="AP97" s="4">
        <f t="shared" si="20"/>
        <v>0</v>
      </c>
      <c r="AQ97" s="4">
        <f t="shared" si="21"/>
        <v>0</v>
      </c>
      <c r="AR97" s="4">
        <f t="shared" si="22"/>
        <v>0</v>
      </c>
      <c r="AS97" s="4">
        <f t="shared" si="23"/>
        <v>0</v>
      </c>
      <c r="AT97" s="4">
        <f t="shared" si="18"/>
        <v>1</v>
      </c>
      <c r="AU97" s="34">
        <v>41257</v>
      </c>
      <c r="AV97" s="34"/>
      <c r="AW97" s="34"/>
      <c r="AX97" s="36"/>
    </row>
    <row r="98" spans="1:50" ht="36" hidden="1" customHeight="1" x14ac:dyDescent="0.2">
      <c r="A98" s="54"/>
      <c r="B98" s="4" t="s">
        <v>2655</v>
      </c>
      <c r="C98" s="4" t="s">
        <v>76</v>
      </c>
      <c r="D98" s="27" t="s">
        <v>1767</v>
      </c>
      <c r="E98" s="182"/>
      <c r="F98" s="22" t="s">
        <v>1437</v>
      </c>
      <c r="G98" s="23" t="s">
        <v>185</v>
      </c>
      <c r="H98" s="23" t="s">
        <v>298</v>
      </c>
      <c r="I98" s="9" t="s">
        <v>1790</v>
      </c>
      <c r="J98" s="5" t="s">
        <v>63</v>
      </c>
      <c r="K98" s="3"/>
      <c r="L98" s="3"/>
      <c r="M98" s="3"/>
      <c r="N98" s="3"/>
      <c r="O98" s="3"/>
      <c r="P98" s="6"/>
      <c r="Q98" s="30"/>
      <c r="R98" s="30"/>
      <c r="S98" s="30"/>
      <c r="T98" s="30"/>
      <c r="U98" s="30"/>
      <c r="V98" s="26"/>
      <c r="W98" s="30"/>
      <c r="X98" s="30"/>
      <c r="Y98" s="30"/>
      <c r="Z98" s="30"/>
      <c r="AA98" s="30"/>
      <c r="AB98" s="26"/>
      <c r="AC98" s="30"/>
      <c r="AD98" s="30"/>
      <c r="AE98" s="30"/>
      <c r="AF98" s="30"/>
      <c r="AG98" s="30"/>
      <c r="AH98" s="26"/>
      <c r="AI98" s="30"/>
      <c r="AJ98" s="30"/>
      <c r="AK98" s="30"/>
      <c r="AL98" s="30"/>
      <c r="AM98" s="30">
        <v>1</v>
      </c>
      <c r="AN98" s="26" t="s">
        <v>1104</v>
      </c>
      <c r="AO98" s="4">
        <f t="shared" si="19"/>
        <v>0</v>
      </c>
      <c r="AP98" s="4">
        <f t="shared" si="20"/>
        <v>0</v>
      </c>
      <c r="AQ98" s="4">
        <f t="shared" si="21"/>
        <v>0</v>
      </c>
      <c r="AR98" s="4">
        <f t="shared" si="22"/>
        <v>0</v>
      </c>
      <c r="AS98" s="4">
        <f t="shared" si="23"/>
        <v>1</v>
      </c>
      <c r="AT98" s="4">
        <f t="shared" si="18"/>
        <v>1</v>
      </c>
      <c r="AU98" s="34">
        <v>40828</v>
      </c>
      <c r="AV98" s="34"/>
      <c r="AW98" s="34"/>
      <c r="AX98" s="36"/>
    </row>
    <row r="99" spans="1:50" ht="36" hidden="1" customHeight="1" x14ac:dyDescent="0.2">
      <c r="A99" s="54"/>
      <c r="B99" s="172" t="s">
        <v>2866</v>
      </c>
      <c r="C99" s="172" t="s">
        <v>76</v>
      </c>
      <c r="D99" s="27" t="s">
        <v>1463</v>
      </c>
      <c r="E99" s="182"/>
      <c r="F99" s="22" t="s">
        <v>1437</v>
      </c>
      <c r="G99" s="23" t="s">
        <v>1259</v>
      </c>
      <c r="H99" s="23" t="s">
        <v>460</v>
      </c>
      <c r="I99" s="9" t="s">
        <v>1473</v>
      </c>
      <c r="J99" s="5" t="s">
        <v>460</v>
      </c>
      <c r="K99" s="3"/>
      <c r="L99" s="3"/>
      <c r="M99" s="3"/>
      <c r="N99" s="3"/>
      <c r="O99" s="3"/>
      <c r="P99" s="6"/>
      <c r="Q99" s="30"/>
      <c r="R99" s="30"/>
      <c r="S99" s="30"/>
      <c r="T99" s="30"/>
      <c r="U99" s="30"/>
      <c r="V99" s="26"/>
      <c r="W99" s="30"/>
      <c r="X99" s="30"/>
      <c r="Y99" s="30"/>
      <c r="Z99" s="30"/>
      <c r="AA99" s="30"/>
      <c r="AB99" s="26"/>
      <c r="AC99" s="30">
        <v>3</v>
      </c>
      <c r="AD99" s="30"/>
      <c r="AE99" s="30"/>
      <c r="AF99" s="30"/>
      <c r="AG99" s="30"/>
      <c r="AH99" s="26" t="s">
        <v>134</v>
      </c>
      <c r="AI99" s="30"/>
      <c r="AJ99" s="30"/>
      <c r="AK99" s="30"/>
      <c r="AL99" s="30"/>
      <c r="AM99" s="30"/>
      <c r="AN99" s="26"/>
      <c r="AO99" s="4">
        <f t="shared" si="19"/>
        <v>3</v>
      </c>
      <c r="AP99" s="4">
        <f t="shared" si="20"/>
        <v>0</v>
      </c>
      <c r="AQ99" s="4">
        <f t="shared" si="21"/>
        <v>0</v>
      </c>
      <c r="AR99" s="4">
        <f t="shared" si="22"/>
        <v>0</v>
      </c>
      <c r="AS99" s="4">
        <f t="shared" si="23"/>
        <v>0</v>
      </c>
      <c r="AT99" s="4">
        <f t="shared" si="18"/>
        <v>3</v>
      </c>
      <c r="AU99" s="34">
        <v>39090</v>
      </c>
      <c r="AV99" s="34"/>
      <c r="AW99" s="34"/>
      <c r="AX99" s="36"/>
    </row>
    <row r="100" spans="1:50" ht="36" hidden="1" customHeight="1" x14ac:dyDescent="0.2">
      <c r="A100" s="54"/>
      <c r="B100" s="4" t="s">
        <v>2591</v>
      </c>
      <c r="C100" s="4" t="s">
        <v>76</v>
      </c>
      <c r="D100" s="27" t="s">
        <v>1704</v>
      </c>
      <c r="E100" s="182"/>
      <c r="F100" s="22" t="s">
        <v>507</v>
      </c>
      <c r="G100" s="23" t="s">
        <v>1435</v>
      </c>
      <c r="H100" s="23" t="s">
        <v>249</v>
      </c>
      <c r="I100" s="5" t="s">
        <v>2099</v>
      </c>
      <c r="J100" s="5" t="s">
        <v>249</v>
      </c>
      <c r="K100" s="37"/>
      <c r="L100" s="37"/>
      <c r="M100" s="37"/>
      <c r="N100" s="37"/>
      <c r="O100" s="37"/>
      <c r="P100" s="31"/>
      <c r="Q100" s="37"/>
      <c r="R100" s="37"/>
      <c r="S100" s="37"/>
      <c r="T100" s="37"/>
      <c r="U100" s="37"/>
      <c r="V100" s="31"/>
      <c r="W100" s="37"/>
      <c r="X100" s="37"/>
      <c r="Y100" s="37"/>
      <c r="Z100" s="37"/>
      <c r="AA100" s="37"/>
      <c r="AB100" s="31"/>
      <c r="AC100" s="37"/>
      <c r="AD100" s="37"/>
      <c r="AE100" s="37"/>
      <c r="AF100" s="37"/>
      <c r="AG100" s="37"/>
      <c r="AH100" s="31"/>
      <c r="AI100" s="37"/>
      <c r="AJ100" s="37"/>
      <c r="AK100" s="37"/>
      <c r="AL100" s="37"/>
      <c r="AM100" s="37"/>
      <c r="AN100" s="31" t="s">
        <v>1377</v>
      </c>
      <c r="AO100" s="4">
        <f t="shared" si="19"/>
        <v>0</v>
      </c>
      <c r="AP100" s="4">
        <f t="shared" si="20"/>
        <v>0</v>
      </c>
      <c r="AQ100" s="4">
        <f t="shared" si="21"/>
        <v>0</v>
      </c>
      <c r="AR100" s="4">
        <f t="shared" si="22"/>
        <v>0</v>
      </c>
      <c r="AS100" s="4">
        <f t="shared" si="23"/>
        <v>0</v>
      </c>
      <c r="AT100" s="4">
        <f t="shared" si="18"/>
        <v>0</v>
      </c>
      <c r="AU100" s="37"/>
      <c r="AV100" s="37"/>
      <c r="AW100" s="37"/>
      <c r="AX100" s="36"/>
    </row>
    <row r="101" spans="1:50" ht="36" hidden="1" customHeight="1" x14ac:dyDescent="0.2">
      <c r="A101" s="54"/>
      <c r="B101" s="172" t="s">
        <v>2866</v>
      </c>
      <c r="C101" s="172" t="s">
        <v>76</v>
      </c>
      <c r="D101" s="27" t="s">
        <v>1463</v>
      </c>
      <c r="E101" s="182"/>
      <c r="F101" s="22" t="s">
        <v>1437</v>
      </c>
      <c r="G101" s="23" t="s">
        <v>1259</v>
      </c>
      <c r="H101" s="23" t="s">
        <v>460</v>
      </c>
      <c r="I101" s="9" t="s">
        <v>1478</v>
      </c>
      <c r="J101" s="5" t="s">
        <v>653</v>
      </c>
      <c r="K101" s="30"/>
      <c r="L101" s="30"/>
      <c r="M101" s="30"/>
      <c r="N101" s="30"/>
      <c r="O101" s="30"/>
      <c r="P101" s="26"/>
      <c r="Q101" s="30"/>
      <c r="R101" s="30"/>
      <c r="S101" s="30"/>
      <c r="T101" s="30"/>
      <c r="U101" s="30"/>
      <c r="V101" s="26"/>
      <c r="W101" s="30"/>
      <c r="X101" s="30"/>
      <c r="Y101" s="30"/>
      <c r="Z101" s="30"/>
      <c r="AA101" s="30"/>
      <c r="AB101" s="26"/>
      <c r="AC101" s="30">
        <v>2</v>
      </c>
      <c r="AD101" s="30"/>
      <c r="AE101" s="30"/>
      <c r="AF101" s="3"/>
      <c r="AG101" s="3"/>
      <c r="AH101" s="6" t="s">
        <v>654</v>
      </c>
      <c r="AI101" s="30"/>
      <c r="AJ101" s="30"/>
      <c r="AK101" s="30"/>
      <c r="AL101" s="30"/>
      <c r="AM101" s="30"/>
      <c r="AN101" s="26"/>
      <c r="AO101" s="4">
        <f t="shared" si="19"/>
        <v>2</v>
      </c>
      <c r="AP101" s="4">
        <f t="shared" si="20"/>
        <v>0</v>
      </c>
      <c r="AQ101" s="4">
        <f t="shared" si="21"/>
        <v>0</v>
      </c>
      <c r="AR101" s="4">
        <f t="shared" si="22"/>
        <v>0</v>
      </c>
      <c r="AS101" s="4">
        <f t="shared" si="23"/>
        <v>0</v>
      </c>
      <c r="AT101" s="4">
        <f t="shared" ref="AT101:AT132" si="24">SUM(AO101:AS101)</f>
        <v>2</v>
      </c>
      <c r="AU101" s="34">
        <v>40182</v>
      </c>
      <c r="AV101" s="34"/>
      <c r="AW101" s="34"/>
      <c r="AX101" s="36"/>
    </row>
    <row r="102" spans="1:50" ht="36" hidden="1" customHeight="1" x14ac:dyDescent="0.2">
      <c r="A102" s="54"/>
      <c r="B102" s="4" t="s">
        <v>2991</v>
      </c>
      <c r="C102" s="4" t="s">
        <v>76</v>
      </c>
      <c r="D102" s="27" t="s">
        <v>339</v>
      </c>
      <c r="E102" s="182"/>
      <c r="F102" s="22" t="s">
        <v>1437</v>
      </c>
      <c r="G102" s="23" t="s">
        <v>1435</v>
      </c>
      <c r="H102" s="23" t="s">
        <v>249</v>
      </c>
      <c r="I102" s="9" t="s">
        <v>1940</v>
      </c>
      <c r="J102" s="5" t="s">
        <v>249</v>
      </c>
      <c r="K102" s="3"/>
      <c r="L102" s="3"/>
      <c r="M102" s="3"/>
      <c r="N102" s="3"/>
      <c r="O102" s="3"/>
      <c r="P102" s="6"/>
      <c r="Q102" s="30"/>
      <c r="R102" s="30"/>
      <c r="S102" s="30"/>
      <c r="T102" s="30"/>
      <c r="U102" s="30"/>
      <c r="V102" s="26"/>
      <c r="W102" s="30"/>
      <c r="X102" s="30"/>
      <c r="Y102" s="30"/>
      <c r="Z102" s="30"/>
      <c r="AA102" s="30"/>
      <c r="AB102" s="26"/>
      <c r="AC102" s="30">
        <v>1</v>
      </c>
      <c r="AD102" s="30"/>
      <c r="AE102" s="30"/>
      <c r="AF102" s="30"/>
      <c r="AG102" s="30"/>
      <c r="AH102" s="6" t="s">
        <v>1139</v>
      </c>
      <c r="AI102" s="30"/>
      <c r="AJ102" s="30"/>
      <c r="AK102" s="30"/>
      <c r="AL102" s="30"/>
      <c r="AM102" s="30">
        <v>3</v>
      </c>
      <c r="AN102" s="79"/>
      <c r="AO102" s="4">
        <f t="shared" si="19"/>
        <v>1</v>
      </c>
      <c r="AP102" s="4">
        <f t="shared" si="20"/>
        <v>0</v>
      </c>
      <c r="AQ102" s="4">
        <f t="shared" si="21"/>
        <v>0</v>
      </c>
      <c r="AR102" s="4">
        <f t="shared" si="22"/>
        <v>0</v>
      </c>
      <c r="AS102" s="4">
        <f t="shared" si="23"/>
        <v>3</v>
      </c>
      <c r="AT102" s="4">
        <f t="shared" si="24"/>
        <v>4</v>
      </c>
      <c r="AU102" s="34">
        <v>38719</v>
      </c>
      <c r="AV102" s="34"/>
      <c r="AW102" s="34"/>
      <c r="AX102" s="36"/>
    </row>
    <row r="103" spans="1:50" ht="36" hidden="1" customHeight="1" x14ac:dyDescent="0.2">
      <c r="A103" s="54"/>
      <c r="B103" s="172" t="s">
        <v>3096</v>
      </c>
      <c r="C103" s="172" t="s">
        <v>76</v>
      </c>
      <c r="D103" s="2" t="s">
        <v>313</v>
      </c>
      <c r="E103" s="182"/>
      <c r="F103" s="22" t="s">
        <v>1437</v>
      </c>
      <c r="G103" s="23" t="s">
        <v>1435</v>
      </c>
      <c r="H103" s="9" t="s">
        <v>249</v>
      </c>
      <c r="I103" s="9" t="s">
        <v>2008</v>
      </c>
      <c r="J103" s="5" t="s">
        <v>249</v>
      </c>
      <c r="K103" s="3"/>
      <c r="L103" s="3"/>
      <c r="M103" s="3"/>
      <c r="N103" s="3"/>
      <c r="O103" s="3"/>
      <c r="P103" s="6"/>
      <c r="Q103" s="30"/>
      <c r="R103" s="30"/>
      <c r="S103" s="30"/>
      <c r="T103" s="30"/>
      <c r="U103" s="30"/>
      <c r="V103" s="26"/>
      <c r="W103" s="30">
        <v>0</v>
      </c>
      <c r="X103" s="30"/>
      <c r="Y103" s="30"/>
      <c r="Z103" s="30"/>
      <c r="AA103" s="30"/>
      <c r="AB103" s="26"/>
      <c r="AC103" s="30">
        <v>1</v>
      </c>
      <c r="AD103" s="216"/>
      <c r="AE103" s="30"/>
      <c r="AF103" s="30"/>
      <c r="AG103" s="30">
        <v>2</v>
      </c>
      <c r="AH103" s="6" t="s">
        <v>1335</v>
      </c>
      <c r="AI103" s="30"/>
      <c r="AJ103" s="30"/>
      <c r="AK103" s="30"/>
      <c r="AL103" s="30"/>
      <c r="AM103" s="30"/>
      <c r="AN103" s="26"/>
      <c r="AO103" s="4">
        <f t="shared" si="19"/>
        <v>1</v>
      </c>
      <c r="AP103" s="4">
        <f t="shared" si="20"/>
        <v>0</v>
      </c>
      <c r="AQ103" s="4">
        <f t="shared" si="21"/>
        <v>0</v>
      </c>
      <c r="AR103" s="4">
        <f t="shared" si="22"/>
        <v>0</v>
      </c>
      <c r="AS103" s="4">
        <f t="shared" si="23"/>
        <v>2</v>
      </c>
      <c r="AT103" s="4">
        <f t="shared" si="24"/>
        <v>3</v>
      </c>
      <c r="AU103" s="34">
        <v>39479</v>
      </c>
      <c r="AV103" s="34"/>
      <c r="AW103" s="34"/>
      <c r="AX103" s="36"/>
    </row>
    <row r="104" spans="1:50" ht="36" hidden="1" customHeight="1" x14ac:dyDescent="0.2">
      <c r="A104" s="54"/>
      <c r="B104" s="172" t="s">
        <v>2866</v>
      </c>
      <c r="C104" s="172" t="s">
        <v>76</v>
      </c>
      <c r="D104" s="27" t="s">
        <v>1463</v>
      </c>
      <c r="E104" s="182"/>
      <c r="F104" s="22" t="s">
        <v>1437</v>
      </c>
      <c r="G104" s="23" t="s">
        <v>1259</v>
      </c>
      <c r="H104" s="23" t="s">
        <v>460</v>
      </c>
      <c r="I104" s="9" t="s">
        <v>1479</v>
      </c>
      <c r="J104" s="5" t="s">
        <v>687</v>
      </c>
      <c r="K104" s="30"/>
      <c r="L104" s="30"/>
      <c r="M104" s="30"/>
      <c r="N104" s="30"/>
      <c r="O104" s="30"/>
      <c r="P104" s="26"/>
      <c r="Q104" s="30"/>
      <c r="R104" s="30"/>
      <c r="S104" s="30"/>
      <c r="T104" s="30"/>
      <c r="U104" s="30"/>
      <c r="V104" s="26"/>
      <c r="W104" s="30"/>
      <c r="X104" s="30"/>
      <c r="Y104" s="30"/>
      <c r="Z104" s="30"/>
      <c r="AA104" s="30"/>
      <c r="AB104" s="26"/>
      <c r="AC104" s="30">
        <v>1</v>
      </c>
      <c r="AD104" s="30"/>
      <c r="AE104" s="30"/>
      <c r="AF104" s="3"/>
      <c r="AG104" s="3"/>
      <c r="AH104" s="6" t="s">
        <v>803</v>
      </c>
      <c r="AI104" s="30"/>
      <c r="AJ104" s="30"/>
      <c r="AK104" s="30"/>
      <c r="AL104" s="30"/>
      <c r="AM104" s="30"/>
      <c r="AN104" s="26"/>
      <c r="AO104" s="4">
        <f t="shared" si="19"/>
        <v>1</v>
      </c>
      <c r="AP104" s="4">
        <f t="shared" si="20"/>
        <v>0</v>
      </c>
      <c r="AQ104" s="4">
        <f t="shared" si="21"/>
        <v>0</v>
      </c>
      <c r="AR104" s="4">
        <f t="shared" si="22"/>
        <v>0</v>
      </c>
      <c r="AS104" s="4">
        <f t="shared" si="23"/>
        <v>0</v>
      </c>
      <c r="AT104" s="4">
        <f t="shared" si="24"/>
        <v>1</v>
      </c>
      <c r="AU104" s="34">
        <v>40266</v>
      </c>
      <c r="AV104" s="34"/>
      <c r="AW104" s="34"/>
      <c r="AX104" s="36"/>
    </row>
    <row r="105" spans="1:50" ht="36" hidden="1" customHeight="1" x14ac:dyDescent="0.2">
      <c r="A105" s="54"/>
      <c r="B105" s="172" t="s">
        <v>2866</v>
      </c>
      <c r="C105" s="172" t="s">
        <v>76</v>
      </c>
      <c r="D105" s="27" t="s">
        <v>1463</v>
      </c>
      <c r="E105" s="182"/>
      <c r="F105" s="22" t="s">
        <v>1437</v>
      </c>
      <c r="G105" s="23" t="s">
        <v>1259</v>
      </c>
      <c r="H105" s="23" t="s">
        <v>460</v>
      </c>
      <c r="I105" s="9" t="s">
        <v>1480</v>
      </c>
      <c r="J105" s="5" t="s">
        <v>804</v>
      </c>
      <c r="K105" s="30"/>
      <c r="L105" s="30"/>
      <c r="M105" s="30"/>
      <c r="N105" s="30"/>
      <c r="O105" s="30"/>
      <c r="P105" s="26"/>
      <c r="Q105" s="30"/>
      <c r="R105" s="30"/>
      <c r="S105" s="30"/>
      <c r="T105" s="30"/>
      <c r="U105" s="30"/>
      <c r="V105" s="26"/>
      <c r="W105" s="30"/>
      <c r="X105" s="30"/>
      <c r="Y105" s="30"/>
      <c r="Z105" s="30"/>
      <c r="AA105" s="30"/>
      <c r="AB105" s="26"/>
      <c r="AC105" s="30">
        <v>1</v>
      </c>
      <c r="AD105" s="30"/>
      <c r="AE105" s="30"/>
      <c r="AF105" s="3"/>
      <c r="AG105" s="3"/>
      <c r="AH105" s="6" t="s">
        <v>1181</v>
      </c>
      <c r="AI105" s="30"/>
      <c r="AJ105" s="30"/>
      <c r="AK105" s="30"/>
      <c r="AL105" s="30"/>
      <c r="AM105" s="30"/>
      <c r="AN105" s="26"/>
      <c r="AO105" s="4">
        <f t="shared" si="19"/>
        <v>1</v>
      </c>
      <c r="AP105" s="4">
        <f t="shared" si="20"/>
        <v>0</v>
      </c>
      <c r="AQ105" s="4">
        <f t="shared" si="21"/>
        <v>0</v>
      </c>
      <c r="AR105" s="4">
        <f t="shared" si="22"/>
        <v>0</v>
      </c>
      <c r="AS105" s="4">
        <f t="shared" si="23"/>
        <v>0</v>
      </c>
      <c r="AT105" s="4">
        <f t="shared" si="24"/>
        <v>1</v>
      </c>
      <c r="AU105" s="34" t="s">
        <v>805</v>
      </c>
      <c r="AV105" s="34"/>
      <c r="AW105" s="34"/>
      <c r="AX105" s="36"/>
    </row>
    <row r="106" spans="1:50" ht="36" hidden="1" customHeight="1" x14ac:dyDescent="0.2">
      <c r="A106" s="54"/>
      <c r="B106" s="172" t="s">
        <v>2866</v>
      </c>
      <c r="C106" s="172" t="s">
        <v>76</v>
      </c>
      <c r="D106" s="27" t="s">
        <v>1463</v>
      </c>
      <c r="E106" s="182"/>
      <c r="F106" s="22" t="s">
        <v>1437</v>
      </c>
      <c r="G106" s="23" t="s">
        <v>1259</v>
      </c>
      <c r="H106" s="23" t="s">
        <v>460</v>
      </c>
      <c r="I106" s="9" t="s">
        <v>1481</v>
      </c>
      <c r="J106" s="5" t="s">
        <v>1182</v>
      </c>
      <c r="K106" s="30"/>
      <c r="L106" s="30"/>
      <c r="M106" s="30"/>
      <c r="N106" s="30"/>
      <c r="O106" s="30"/>
      <c r="P106" s="26"/>
      <c r="Q106" s="30"/>
      <c r="R106" s="30"/>
      <c r="S106" s="30"/>
      <c r="T106" s="30"/>
      <c r="U106" s="30"/>
      <c r="V106" s="26"/>
      <c r="W106" s="30"/>
      <c r="X106" s="30"/>
      <c r="Y106" s="30"/>
      <c r="Z106" s="30"/>
      <c r="AA106" s="30"/>
      <c r="AB106" s="26"/>
      <c r="AC106" s="30">
        <v>1</v>
      </c>
      <c r="AD106" s="30"/>
      <c r="AE106" s="30"/>
      <c r="AF106" s="3"/>
      <c r="AG106" s="3"/>
      <c r="AH106" s="6" t="s">
        <v>1183</v>
      </c>
      <c r="AI106" s="30"/>
      <c r="AJ106" s="30"/>
      <c r="AK106" s="30"/>
      <c r="AL106" s="30"/>
      <c r="AM106" s="30"/>
      <c r="AN106" s="26"/>
      <c r="AO106" s="4">
        <f t="shared" si="19"/>
        <v>1</v>
      </c>
      <c r="AP106" s="4">
        <f t="shared" si="20"/>
        <v>0</v>
      </c>
      <c r="AQ106" s="4">
        <f t="shared" si="21"/>
        <v>0</v>
      </c>
      <c r="AR106" s="4">
        <f t="shared" si="22"/>
        <v>0</v>
      </c>
      <c r="AS106" s="4">
        <f t="shared" si="23"/>
        <v>0</v>
      </c>
      <c r="AT106" s="4">
        <f t="shared" si="24"/>
        <v>1</v>
      </c>
      <c r="AU106" s="34" t="s">
        <v>805</v>
      </c>
      <c r="AV106" s="34"/>
      <c r="AW106" s="34"/>
      <c r="AX106" s="36"/>
    </row>
    <row r="107" spans="1:50" ht="36" hidden="1" customHeight="1" x14ac:dyDescent="0.2">
      <c r="A107" s="54"/>
      <c r="B107" s="172" t="s">
        <v>2866</v>
      </c>
      <c r="C107" s="172" t="s">
        <v>76</v>
      </c>
      <c r="D107" s="27" t="s">
        <v>1463</v>
      </c>
      <c r="E107" s="182"/>
      <c r="F107" s="22" t="s">
        <v>1437</v>
      </c>
      <c r="G107" s="23" t="s">
        <v>1259</v>
      </c>
      <c r="H107" s="23" t="s">
        <v>460</v>
      </c>
      <c r="I107" s="9" t="s">
        <v>1482</v>
      </c>
      <c r="J107" s="5" t="s">
        <v>1184</v>
      </c>
      <c r="K107" s="30"/>
      <c r="L107" s="30"/>
      <c r="M107" s="30"/>
      <c r="N107" s="30"/>
      <c r="O107" s="30"/>
      <c r="P107" s="26"/>
      <c r="Q107" s="30"/>
      <c r="R107" s="30"/>
      <c r="S107" s="30"/>
      <c r="T107" s="30"/>
      <c r="U107" s="30"/>
      <c r="V107" s="26"/>
      <c r="W107" s="30"/>
      <c r="X107" s="30"/>
      <c r="Y107" s="30"/>
      <c r="Z107" s="30"/>
      <c r="AA107" s="30"/>
      <c r="AB107" s="26"/>
      <c r="AC107" s="30">
        <v>5</v>
      </c>
      <c r="AD107" s="30"/>
      <c r="AE107" s="30"/>
      <c r="AF107" s="3"/>
      <c r="AG107" s="3"/>
      <c r="AH107" s="6" t="s">
        <v>1185</v>
      </c>
      <c r="AI107" s="30"/>
      <c r="AJ107" s="30"/>
      <c r="AK107" s="30"/>
      <c r="AL107" s="30"/>
      <c r="AM107" s="30"/>
      <c r="AN107" s="26"/>
      <c r="AO107" s="4">
        <f t="shared" si="19"/>
        <v>5</v>
      </c>
      <c r="AP107" s="4">
        <f t="shared" si="20"/>
        <v>0</v>
      </c>
      <c r="AQ107" s="4">
        <f t="shared" si="21"/>
        <v>0</v>
      </c>
      <c r="AR107" s="4">
        <f t="shared" si="22"/>
        <v>0</v>
      </c>
      <c r="AS107" s="4">
        <f t="shared" si="23"/>
        <v>0</v>
      </c>
      <c r="AT107" s="4">
        <f t="shared" si="24"/>
        <v>5</v>
      </c>
      <c r="AU107" s="34" t="s">
        <v>805</v>
      </c>
      <c r="AV107" s="34"/>
      <c r="AW107" s="34"/>
      <c r="AX107" s="36"/>
    </row>
    <row r="108" spans="1:50" ht="36" hidden="1" customHeight="1" x14ac:dyDescent="0.2">
      <c r="A108" s="54"/>
      <c r="B108" s="172" t="s">
        <v>2866</v>
      </c>
      <c r="C108" s="172" t="s">
        <v>76</v>
      </c>
      <c r="D108" s="27" t="s">
        <v>1463</v>
      </c>
      <c r="E108" s="182"/>
      <c r="F108" s="22" t="s">
        <v>1437</v>
      </c>
      <c r="G108" s="23" t="s">
        <v>1259</v>
      </c>
      <c r="H108" s="23" t="s">
        <v>460</v>
      </c>
      <c r="I108" s="9" t="s">
        <v>1483</v>
      </c>
      <c r="J108" s="5" t="s">
        <v>1186</v>
      </c>
      <c r="K108" s="30"/>
      <c r="L108" s="30"/>
      <c r="M108" s="30"/>
      <c r="N108" s="30"/>
      <c r="O108" s="30"/>
      <c r="P108" s="26"/>
      <c r="Q108" s="30"/>
      <c r="R108" s="30"/>
      <c r="S108" s="30"/>
      <c r="T108" s="30"/>
      <c r="U108" s="30"/>
      <c r="V108" s="26"/>
      <c r="W108" s="30"/>
      <c r="X108" s="30"/>
      <c r="Y108" s="30"/>
      <c r="Z108" s="30"/>
      <c r="AA108" s="30"/>
      <c r="AB108" s="26"/>
      <c r="AC108" s="30">
        <v>1</v>
      </c>
      <c r="AD108" s="30"/>
      <c r="AE108" s="30"/>
      <c r="AF108" s="3"/>
      <c r="AG108" s="3"/>
      <c r="AH108" s="6" t="s">
        <v>1187</v>
      </c>
      <c r="AI108" s="30"/>
      <c r="AJ108" s="30"/>
      <c r="AK108" s="30"/>
      <c r="AL108" s="30"/>
      <c r="AM108" s="30"/>
      <c r="AN108" s="26"/>
      <c r="AO108" s="4">
        <f t="shared" si="19"/>
        <v>1</v>
      </c>
      <c r="AP108" s="4">
        <f t="shared" si="20"/>
        <v>0</v>
      </c>
      <c r="AQ108" s="4">
        <f t="shared" si="21"/>
        <v>0</v>
      </c>
      <c r="AR108" s="4">
        <f t="shared" si="22"/>
        <v>0</v>
      </c>
      <c r="AS108" s="4">
        <f t="shared" si="23"/>
        <v>0</v>
      </c>
      <c r="AT108" s="4">
        <f t="shared" si="24"/>
        <v>1</v>
      </c>
      <c r="AU108" s="34" t="s">
        <v>805</v>
      </c>
      <c r="AV108" s="34"/>
      <c r="AW108" s="34"/>
      <c r="AX108" s="36"/>
    </row>
    <row r="109" spans="1:50" ht="36" hidden="1" customHeight="1" x14ac:dyDescent="0.2">
      <c r="A109" s="54">
        <f>+A83+1</f>
        <v>1</v>
      </c>
      <c r="B109" s="170" t="s">
        <v>2390</v>
      </c>
      <c r="C109" s="170" t="s">
        <v>76</v>
      </c>
      <c r="D109" s="53" t="s">
        <v>381</v>
      </c>
      <c r="E109" s="181">
        <f>COUNTIF($B$5:$B$702,"NI")-1</f>
        <v>72</v>
      </c>
      <c r="F109" s="74" t="s">
        <v>1436</v>
      </c>
      <c r="G109" s="74" t="s">
        <v>1259</v>
      </c>
      <c r="H109" s="74" t="s">
        <v>460</v>
      </c>
      <c r="I109" s="151" t="s">
        <v>1491</v>
      </c>
      <c r="J109" s="161" t="s">
        <v>460</v>
      </c>
      <c r="K109" s="153"/>
      <c r="L109" s="153"/>
      <c r="M109" s="153"/>
      <c r="N109" s="155"/>
      <c r="O109" s="155">
        <v>11</v>
      </c>
      <c r="P109" s="154" t="s">
        <v>617</v>
      </c>
      <c r="Q109" s="155">
        <v>2</v>
      </c>
      <c r="R109" s="155"/>
      <c r="S109" s="155"/>
      <c r="T109" s="155"/>
      <c r="U109" s="155">
        <v>18</v>
      </c>
      <c r="V109" s="154" t="s">
        <v>276</v>
      </c>
      <c r="W109" s="155">
        <v>12</v>
      </c>
      <c r="X109" s="155"/>
      <c r="Y109" s="155"/>
      <c r="Z109" s="155"/>
      <c r="AA109" s="155">
        <v>1</v>
      </c>
      <c r="AB109" s="154" t="s">
        <v>618</v>
      </c>
      <c r="AC109" s="155">
        <v>18</v>
      </c>
      <c r="AD109" s="155"/>
      <c r="AE109" s="155"/>
      <c r="AF109" s="155"/>
      <c r="AG109" s="155"/>
      <c r="AH109" s="154" t="s">
        <v>618</v>
      </c>
      <c r="AI109" s="155">
        <v>7</v>
      </c>
      <c r="AJ109" s="155">
        <v>1</v>
      </c>
      <c r="AK109" s="155"/>
      <c r="AL109" s="155"/>
      <c r="AM109" s="155">
        <v>5</v>
      </c>
      <c r="AN109" s="154" t="s">
        <v>379</v>
      </c>
      <c r="AO109" s="156">
        <f t="shared" si="19"/>
        <v>39</v>
      </c>
      <c r="AP109" s="156">
        <f t="shared" si="20"/>
        <v>1</v>
      </c>
      <c r="AQ109" s="156">
        <f t="shared" si="21"/>
        <v>0</v>
      </c>
      <c r="AR109" s="156">
        <f t="shared" si="22"/>
        <v>0</v>
      </c>
      <c r="AS109" s="156">
        <f t="shared" si="23"/>
        <v>35</v>
      </c>
      <c r="AT109" s="156">
        <f t="shared" si="24"/>
        <v>75</v>
      </c>
      <c r="AU109" s="40"/>
      <c r="AV109" s="40"/>
      <c r="AW109" s="40"/>
      <c r="AX109" s="158"/>
    </row>
    <row r="110" spans="1:50" ht="36" hidden="1" customHeight="1" x14ac:dyDescent="0.2">
      <c r="A110" s="54"/>
      <c r="B110" s="172" t="s">
        <v>2390</v>
      </c>
      <c r="C110" s="172" t="s">
        <v>76</v>
      </c>
      <c r="D110" s="2" t="s">
        <v>381</v>
      </c>
      <c r="E110" s="182"/>
      <c r="F110" s="22" t="s">
        <v>1437</v>
      </c>
      <c r="G110" s="23" t="s">
        <v>1259</v>
      </c>
      <c r="H110" s="23" t="s">
        <v>460</v>
      </c>
      <c r="I110" s="9" t="s">
        <v>1500</v>
      </c>
      <c r="J110" s="5" t="s">
        <v>5</v>
      </c>
      <c r="K110" s="3"/>
      <c r="L110" s="3"/>
      <c r="M110" s="3"/>
      <c r="N110" s="3"/>
      <c r="O110" s="3"/>
      <c r="P110" s="6"/>
      <c r="Q110" s="30"/>
      <c r="R110" s="30"/>
      <c r="S110" s="30"/>
      <c r="T110" s="30"/>
      <c r="U110" s="30">
        <v>3</v>
      </c>
      <c r="V110" s="26"/>
      <c r="W110" s="30"/>
      <c r="X110" s="30"/>
      <c r="Y110" s="30"/>
      <c r="Z110" s="30"/>
      <c r="AA110" s="30"/>
      <c r="AB110" s="26"/>
      <c r="AC110" s="30">
        <v>5</v>
      </c>
      <c r="AD110" s="30"/>
      <c r="AE110" s="30"/>
      <c r="AF110" s="30"/>
      <c r="AG110" s="30"/>
      <c r="AH110" s="26" t="s">
        <v>2169</v>
      </c>
      <c r="AI110" s="30"/>
      <c r="AJ110" s="30"/>
      <c r="AK110" s="30"/>
      <c r="AL110" s="30"/>
      <c r="AM110" s="30"/>
      <c r="AN110" s="26"/>
      <c r="AO110" s="4">
        <f t="shared" si="19"/>
        <v>5</v>
      </c>
      <c r="AP110" s="4">
        <f t="shared" si="20"/>
        <v>0</v>
      </c>
      <c r="AQ110" s="4">
        <f t="shared" si="21"/>
        <v>0</v>
      </c>
      <c r="AR110" s="4">
        <f t="shared" si="22"/>
        <v>0</v>
      </c>
      <c r="AS110" s="4">
        <f t="shared" si="23"/>
        <v>3</v>
      </c>
      <c r="AT110" s="4">
        <f t="shared" si="24"/>
        <v>8</v>
      </c>
      <c r="AU110" s="34">
        <v>37518</v>
      </c>
      <c r="AV110" s="34"/>
      <c r="AW110" s="34"/>
      <c r="AX110" s="36"/>
    </row>
    <row r="111" spans="1:50" ht="36" hidden="1" customHeight="1" x14ac:dyDescent="0.2">
      <c r="A111" s="54"/>
      <c r="B111" s="172" t="s">
        <v>2390</v>
      </c>
      <c r="C111" s="172" t="s">
        <v>76</v>
      </c>
      <c r="D111" s="2" t="s">
        <v>381</v>
      </c>
      <c r="E111" s="182"/>
      <c r="F111" s="22" t="s">
        <v>1437</v>
      </c>
      <c r="G111" s="23" t="s">
        <v>1259</v>
      </c>
      <c r="H111" s="23" t="s">
        <v>460</v>
      </c>
      <c r="I111" s="9" t="s">
        <v>1503</v>
      </c>
      <c r="J111" s="5" t="s">
        <v>6</v>
      </c>
      <c r="K111" s="3"/>
      <c r="L111" s="3"/>
      <c r="M111" s="3"/>
      <c r="N111" s="3"/>
      <c r="O111" s="3"/>
      <c r="P111" s="6"/>
      <c r="Q111" s="30">
        <v>1</v>
      </c>
      <c r="R111" s="30"/>
      <c r="S111" s="30"/>
      <c r="T111" s="30"/>
      <c r="U111" s="30"/>
      <c r="V111" s="26"/>
      <c r="W111" s="30"/>
      <c r="X111" s="30"/>
      <c r="Y111" s="30"/>
      <c r="Z111" s="30"/>
      <c r="AA111" s="30"/>
      <c r="AB111" s="26"/>
      <c r="AC111" s="30">
        <v>6</v>
      </c>
      <c r="AD111" s="30"/>
      <c r="AE111" s="30"/>
      <c r="AF111" s="30"/>
      <c r="AG111" s="30"/>
      <c r="AH111" s="26" t="s">
        <v>1284</v>
      </c>
      <c r="AI111" s="30"/>
      <c r="AJ111" s="30"/>
      <c r="AK111" s="30"/>
      <c r="AL111" s="30"/>
      <c r="AM111" s="30"/>
      <c r="AN111" s="26"/>
      <c r="AO111" s="4">
        <f t="shared" si="19"/>
        <v>7</v>
      </c>
      <c r="AP111" s="4">
        <f t="shared" si="20"/>
        <v>0</v>
      </c>
      <c r="AQ111" s="4">
        <f t="shared" si="21"/>
        <v>0</v>
      </c>
      <c r="AR111" s="4">
        <f t="shared" si="22"/>
        <v>0</v>
      </c>
      <c r="AS111" s="4">
        <f t="shared" si="23"/>
        <v>0</v>
      </c>
      <c r="AT111" s="4">
        <f t="shared" si="24"/>
        <v>7</v>
      </c>
      <c r="AU111" s="34">
        <v>39264</v>
      </c>
      <c r="AV111" s="34"/>
      <c r="AW111" s="34"/>
      <c r="AX111" s="36"/>
    </row>
    <row r="112" spans="1:50" ht="36" hidden="1" customHeight="1" x14ac:dyDescent="0.2">
      <c r="A112" s="54"/>
      <c r="B112" s="172" t="s">
        <v>2390</v>
      </c>
      <c r="C112" s="172" t="s">
        <v>76</v>
      </c>
      <c r="D112" s="2" t="s">
        <v>381</v>
      </c>
      <c r="E112" s="182"/>
      <c r="F112" s="22" t="s">
        <v>1437</v>
      </c>
      <c r="G112" s="23" t="s">
        <v>1259</v>
      </c>
      <c r="H112" s="23" t="s">
        <v>460</v>
      </c>
      <c r="I112" s="9" t="s">
        <v>1504</v>
      </c>
      <c r="J112" s="5" t="s">
        <v>842</v>
      </c>
      <c r="K112" s="3"/>
      <c r="L112" s="3"/>
      <c r="M112" s="3"/>
      <c r="N112" s="3"/>
      <c r="O112" s="3"/>
      <c r="P112" s="6"/>
      <c r="Q112" s="30"/>
      <c r="R112" s="30"/>
      <c r="S112" s="30"/>
      <c r="T112" s="30"/>
      <c r="U112" s="30">
        <v>2</v>
      </c>
      <c r="V112" s="26"/>
      <c r="W112" s="30"/>
      <c r="X112" s="30"/>
      <c r="Y112" s="30"/>
      <c r="Z112" s="30"/>
      <c r="AA112" s="30"/>
      <c r="AB112" s="26"/>
      <c r="AC112" s="30">
        <v>8</v>
      </c>
      <c r="AD112" s="30"/>
      <c r="AE112" s="30"/>
      <c r="AF112" s="30"/>
      <c r="AG112" s="30"/>
      <c r="AH112" s="26" t="s">
        <v>2170</v>
      </c>
      <c r="AI112" s="30"/>
      <c r="AJ112" s="30"/>
      <c r="AK112" s="30"/>
      <c r="AL112" s="30"/>
      <c r="AM112" s="30"/>
      <c r="AN112" s="26"/>
      <c r="AO112" s="4">
        <f t="shared" si="19"/>
        <v>8</v>
      </c>
      <c r="AP112" s="4">
        <f t="shared" si="20"/>
        <v>0</v>
      </c>
      <c r="AQ112" s="4">
        <f t="shared" si="21"/>
        <v>0</v>
      </c>
      <c r="AR112" s="4">
        <f t="shared" si="22"/>
        <v>0</v>
      </c>
      <c r="AS112" s="4">
        <f t="shared" si="23"/>
        <v>2</v>
      </c>
      <c r="AT112" s="4">
        <f t="shared" si="24"/>
        <v>10</v>
      </c>
      <c r="AU112" s="34">
        <v>39384</v>
      </c>
      <c r="AV112" s="34"/>
      <c r="AW112" s="34"/>
      <c r="AX112" s="36"/>
    </row>
    <row r="113" spans="1:50" s="72" customFormat="1" ht="36" hidden="1" customHeight="1" x14ac:dyDescent="0.2">
      <c r="A113" s="176"/>
      <c r="B113" s="175"/>
      <c r="C113" s="175"/>
      <c r="D113" s="75" t="s">
        <v>381</v>
      </c>
      <c r="E113" s="61"/>
      <c r="F113" s="61"/>
      <c r="G113" s="62"/>
      <c r="H113" s="62"/>
      <c r="I113" s="63" t="s">
        <v>1527</v>
      </c>
      <c r="J113" s="64" t="s">
        <v>670</v>
      </c>
      <c r="K113" s="67"/>
      <c r="L113" s="67"/>
      <c r="M113" s="67"/>
      <c r="N113" s="67"/>
      <c r="O113" s="67"/>
      <c r="P113" s="68"/>
      <c r="Q113" s="65"/>
      <c r="R113" s="65"/>
      <c r="S113" s="65"/>
      <c r="T113" s="65"/>
      <c r="U113" s="65">
        <v>3</v>
      </c>
      <c r="V113" s="66"/>
      <c r="W113" s="65"/>
      <c r="X113" s="65"/>
      <c r="Y113" s="65"/>
      <c r="Z113" s="65"/>
      <c r="AA113" s="65"/>
      <c r="AB113" s="66"/>
      <c r="AC113" s="65">
        <v>1</v>
      </c>
      <c r="AD113" s="65"/>
      <c r="AE113" s="65"/>
      <c r="AF113" s="65"/>
      <c r="AG113" s="65"/>
      <c r="AH113" s="66" t="s">
        <v>671</v>
      </c>
      <c r="AI113" s="65"/>
      <c r="AJ113" s="65"/>
      <c r="AK113" s="65"/>
      <c r="AL113" s="65"/>
      <c r="AM113" s="65"/>
      <c r="AN113" s="66"/>
      <c r="AO113" s="69"/>
      <c r="AP113" s="69"/>
      <c r="AQ113" s="69"/>
      <c r="AR113" s="69"/>
      <c r="AS113" s="69"/>
      <c r="AT113" s="69">
        <f t="shared" si="24"/>
        <v>0</v>
      </c>
      <c r="AU113" s="70">
        <v>40184</v>
      </c>
      <c r="AV113" s="70">
        <v>41214</v>
      </c>
      <c r="AW113" s="70"/>
      <c r="AX113" s="71"/>
    </row>
    <row r="114" spans="1:50" ht="36" hidden="1" customHeight="1" x14ac:dyDescent="0.2">
      <c r="A114" s="54"/>
      <c r="B114" s="172" t="s">
        <v>2390</v>
      </c>
      <c r="C114" s="172" t="s">
        <v>76</v>
      </c>
      <c r="D114" s="2" t="s">
        <v>381</v>
      </c>
      <c r="E114" s="182"/>
      <c r="F114" s="22" t="s">
        <v>1437</v>
      </c>
      <c r="G114" s="23" t="s">
        <v>1259</v>
      </c>
      <c r="H114" s="23" t="s">
        <v>460</v>
      </c>
      <c r="I114" s="9" t="s">
        <v>1507</v>
      </c>
      <c r="J114" s="5" t="s">
        <v>621</v>
      </c>
      <c r="K114" s="3"/>
      <c r="L114" s="3"/>
      <c r="M114" s="3"/>
      <c r="N114" s="3"/>
      <c r="O114" s="3"/>
      <c r="P114" s="6"/>
      <c r="Q114" s="30"/>
      <c r="R114" s="30"/>
      <c r="S114" s="30"/>
      <c r="T114" s="30"/>
      <c r="U114" s="30">
        <v>3</v>
      </c>
      <c r="V114" s="26"/>
      <c r="W114" s="30"/>
      <c r="X114" s="30"/>
      <c r="Y114" s="30"/>
      <c r="Z114" s="30"/>
      <c r="AA114" s="30"/>
      <c r="AB114" s="26"/>
      <c r="AC114" s="30">
        <v>4</v>
      </c>
      <c r="AD114" s="30"/>
      <c r="AE114" s="30"/>
      <c r="AF114" s="30"/>
      <c r="AG114" s="30"/>
      <c r="AH114" s="26" t="s">
        <v>234</v>
      </c>
      <c r="AI114" s="30"/>
      <c r="AJ114" s="30"/>
      <c r="AK114" s="30"/>
      <c r="AL114" s="30"/>
      <c r="AM114" s="30"/>
      <c r="AN114" s="26"/>
      <c r="AO114" s="4">
        <f>+K114+Q114+W114+AC114+AI114</f>
        <v>4</v>
      </c>
      <c r="AP114" s="4">
        <f>+L114+R114+X114+AD114+AJ114</f>
        <v>0</v>
      </c>
      <c r="AQ114" s="4">
        <f>+M114+S114+Y114+AE114+AK114</f>
        <v>0</v>
      </c>
      <c r="AR114" s="4">
        <f>+N114+T114+Z114+AF114+AL114</f>
        <v>0</v>
      </c>
      <c r="AS114" s="4">
        <f>+O114+U114+AA114+AG114+AM114</f>
        <v>3</v>
      </c>
      <c r="AT114" s="4">
        <f t="shared" si="24"/>
        <v>7</v>
      </c>
      <c r="AU114" s="34">
        <v>40025</v>
      </c>
      <c r="AV114" s="34"/>
      <c r="AW114" s="34"/>
      <c r="AX114" s="36"/>
    </row>
    <row r="115" spans="1:50" s="72" customFormat="1" ht="36" hidden="1" customHeight="1" x14ac:dyDescent="0.2">
      <c r="A115" s="176"/>
      <c r="B115" s="175"/>
      <c r="C115" s="175"/>
      <c r="D115" s="75" t="s">
        <v>381</v>
      </c>
      <c r="E115" s="61"/>
      <c r="F115" s="61"/>
      <c r="G115" s="62"/>
      <c r="H115" s="62"/>
      <c r="I115" s="63" t="s">
        <v>1529</v>
      </c>
      <c r="J115" s="64" t="s">
        <v>673</v>
      </c>
      <c r="K115" s="67"/>
      <c r="L115" s="67"/>
      <c r="M115" s="67"/>
      <c r="N115" s="67"/>
      <c r="O115" s="67"/>
      <c r="P115" s="68"/>
      <c r="Q115" s="65"/>
      <c r="R115" s="65"/>
      <c r="S115" s="65"/>
      <c r="T115" s="65"/>
      <c r="U115" s="65">
        <v>3</v>
      </c>
      <c r="V115" s="66"/>
      <c r="W115" s="65"/>
      <c r="X115" s="65"/>
      <c r="Y115" s="65"/>
      <c r="Z115" s="65"/>
      <c r="AA115" s="65"/>
      <c r="AB115" s="66"/>
      <c r="AC115" s="65">
        <v>2</v>
      </c>
      <c r="AD115" s="65"/>
      <c r="AE115" s="65"/>
      <c r="AF115" s="65"/>
      <c r="AG115" s="65"/>
      <c r="AH115" s="66" t="s">
        <v>725</v>
      </c>
      <c r="AI115" s="65"/>
      <c r="AJ115" s="65"/>
      <c r="AK115" s="65"/>
      <c r="AL115" s="65"/>
      <c r="AM115" s="65"/>
      <c r="AN115" s="66"/>
      <c r="AO115" s="69"/>
      <c r="AP115" s="69"/>
      <c r="AQ115" s="69"/>
      <c r="AR115" s="69"/>
      <c r="AS115" s="69"/>
      <c r="AT115" s="69">
        <f t="shared" si="24"/>
        <v>0</v>
      </c>
      <c r="AU115" s="70">
        <v>40207</v>
      </c>
      <c r="AV115" s="70">
        <v>41271</v>
      </c>
      <c r="AW115" s="70"/>
      <c r="AX115" s="71"/>
    </row>
    <row r="116" spans="1:50" s="72" customFormat="1" ht="36" hidden="1" customHeight="1" x14ac:dyDescent="0.2">
      <c r="A116" s="176"/>
      <c r="B116" s="175"/>
      <c r="C116" s="175"/>
      <c r="D116" s="75" t="s">
        <v>381</v>
      </c>
      <c r="E116" s="61"/>
      <c r="F116" s="61"/>
      <c r="G116" s="62"/>
      <c r="H116" s="62"/>
      <c r="I116" s="63" t="s">
        <v>1530</v>
      </c>
      <c r="J116" s="64" t="s">
        <v>674</v>
      </c>
      <c r="K116" s="67"/>
      <c r="L116" s="67"/>
      <c r="M116" s="67"/>
      <c r="N116" s="67"/>
      <c r="O116" s="67"/>
      <c r="P116" s="68"/>
      <c r="Q116" s="65"/>
      <c r="R116" s="65"/>
      <c r="S116" s="65"/>
      <c r="T116" s="65"/>
      <c r="U116" s="65">
        <v>2</v>
      </c>
      <c r="V116" s="66"/>
      <c r="W116" s="65"/>
      <c r="X116" s="65"/>
      <c r="Y116" s="65"/>
      <c r="Z116" s="65"/>
      <c r="AA116" s="65"/>
      <c r="AB116" s="66"/>
      <c r="AC116" s="65">
        <v>1</v>
      </c>
      <c r="AD116" s="65"/>
      <c r="AE116" s="65"/>
      <c r="AF116" s="65"/>
      <c r="AG116" s="65"/>
      <c r="AH116" s="66" t="s">
        <v>366</v>
      </c>
      <c r="AI116" s="65"/>
      <c r="AJ116" s="65"/>
      <c r="AK116" s="65"/>
      <c r="AL116" s="65"/>
      <c r="AM116" s="65"/>
      <c r="AN116" s="66"/>
      <c r="AO116" s="69"/>
      <c r="AP116" s="69"/>
      <c r="AQ116" s="69"/>
      <c r="AR116" s="69"/>
      <c r="AS116" s="69"/>
      <c r="AT116" s="69">
        <f t="shared" si="24"/>
        <v>0</v>
      </c>
      <c r="AU116" s="70">
        <v>40207</v>
      </c>
      <c r="AV116" s="70">
        <v>41248</v>
      </c>
      <c r="AW116" s="70"/>
      <c r="AX116" s="71"/>
    </row>
    <row r="117" spans="1:50" ht="36" hidden="1" customHeight="1" x14ac:dyDescent="0.2">
      <c r="A117" s="54"/>
      <c r="B117" s="172" t="s">
        <v>2390</v>
      </c>
      <c r="C117" s="172" t="s">
        <v>76</v>
      </c>
      <c r="D117" s="2" t="s">
        <v>381</v>
      </c>
      <c r="E117" s="182"/>
      <c r="F117" s="22" t="s">
        <v>1437</v>
      </c>
      <c r="G117" s="23" t="s">
        <v>1259</v>
      </c>
      <c r="H117" s="23" t="s">
        <v>460</v>
      </c>
      <c r="I117" s="9" t="s">
        <v>1510</v>
      </c>
      <c r="J117" s="5" t="s">
        <v>256</v>
      </c>
      <c r="K117" s="3"/>
      <c r="L117" s="3"/>
      <c r="M117" s="3"/>
      <c r="N117" s="3"/>
      <c r="O117" s="3"/>
      <c r="P117" s="6"/>
      <c r="Q117" s="30"/>
      <c r="R117" s="30"/>
      <c r="S117" s="30"/>
      <c r="T117" s="30"/>
      <c r="U117" s="30">
        <v>1</v>
      </c>
      <c r="V117" s="26"/>
      <c r="W117" s="30"/>
      <c r="X117" s="30"/>
      <c r="Y117" s="30"/>
      <c r="Z117" s="30"/>
      <c r="AA117" s="30"/>
      <c r="AB117" s="26"/>
      <c r="AC117" s="30">
        <v>2</v>
      </c>
      <c r="AD117" s="30"/>
      <c r="AE117" s="30"/>
      <c r="AF117" s="30"/>
      <c r="AG117" s="30"/>
      <c r="AH117" s="26" t="s">
        <v>2177</v>
      </c>
      <c r="AI117" s="30"/>
      <c r="AJ117" s="30"/>
      <c r="AK117" s="30"/>
      <c r="AL117" s="30"/>
      <c r="AM117" s="30"/>
      <c r="AN117" s="26"/>
      <c r="AO117" s="4">
        <f t="shared" ref="AO117:AS119" si="25">+K117+Q117+W117+AC117+AI117</f>
        <v>2</v>
      </c>
      <c r="AP117" s="4">
        <f t="shared" si="25"/>
        <v>0</v>
      </c>
      <c r="AQ117" s="4">
        <f t="shared" si="25"/>
        <v>0</v>
      </c>
      <c r="AR117" s="4">
        <f t="shared" si="25"/>
        <v>0</v>
      </c>
      <c r="AS117" s="4">
        <f t="shared" si="25"/>
        <v>1</v>
      </c>
      <c r="AT117" s="4">
        <f t="shared" si="24"/>
        <v>3</v>
      </c>
      <c r="AU117" s="34">
        <v>39923</v>
      </c>
      <c r="AV117" s="34"/>
      <c r="AW117" s="34"/>
      <c r="AX117" s="36"/>
    </row>
    <row r="118" spans="1:50" ht="36" hidden="1" customHeight="1" x14ac:dyDescent="0.2">
      <c r="A118" s="54"/>
      <c r="B118" s="172" t="s">
        <v>2390</v>
      </c>
      <c r="C118" s="172" t="s">
        <v>76</v>
      </c>
      <c r="D118" s="2" t="s">
        <v>381</v>
      </c>
      <c r="E118" s="182"/>
      <c r="F118" s="22" t="s">
        <v>1437</v>
      </c>
      <c r="G118" s="23" t="s">
        <v>1259</v>
      </c>
      <c r="H118" s="23" t="s">
        <v>460</v>
      </c>
      <c r="I118" s="9" t="s">
        <v>1511</v>
      </c>
      <c r="J118" s="5" t="s">
        <v>528</v>
      </c>
      <c r="K118" s="3"/>
      <c r="L118" s="3"/>
      <c r="M118" s="3"/>
      <c r="N118" s="3"/>
      <c r="O118" s="3"/>
      <c r="P118" s="6"/>
      <c r="Q118" s="30"/>
      <c r="R118" s="30"/>
      <c r="S118" s="30"/>
      <c r="T118" s="30"/>
      <c r="U118" s="30">
        <v>2</v>
      </c>
      <c r="V118" s="26"/>
      <c r="W118" s="30"/>
      <c r="X118" s="30"/>
      <c r="Y118" s="30"/>
      <c r="Z118" s="30"/>
      <c r="AA118" s="30"/>
      <c r="AB118" s="26"/>
      <c r="AC118" s="30">
        <v>6</v>
      </c>
      <c r="AD118" s="30"/>
      <c r="AE118" s="30"/>
      <c r="AF118" s="30"/>
      <c r="AG118" s="30"/>
      <c r="AH118" s="26" t="s">
        <v>2178</v>
      </c>
      <c r="AI118" s="30"/>
      <c r="AJ118" s="30"/>
      <c r="AK118" s="30"/>
      <c r="AL118" s="30"/>
      <c r="AM118" s="30"/>
      <c r="AN118" s="26"/>
      <c r="AO118" s="4">
        <f t="shared" si="25"/>
        <v>6</v>
      </c>
      <c r="AP118" s="4">
        <f t="shared" si="25"/>
        <v>0</v>
      </c>
      <c r="AQ118" s="4">
        <f t="shared" si="25"/>
        <v>0</v>
      </c>
      <c r="AR118" s="4">
        <f t="shared" si="25"/>
        <v>0</v>
      </c>
      <c r="AS118" s="4">
        <f t="shared" si="25"/>
        <v>2</v>
      </c>
      <c r="AT118" s="4">
        <f t="shared" si="24"/>
        <v>8</v>
      </c>
      <c r="AU118" s="34">
        <v>39965</v>
      </c>
      <c r="AV118" s="34"/>
      <c r="AW118" s="34"/>
      <c r="AX118" s="36"/>
    </row>
    <row r="119" spans="1:50" ht="36" hidden="1" customHeight="1" x14ac:dyDescent="0.2">
      <c r="A119" s="54"/>
      <c r="B119" s="172" t="s">
        <v>2390</v>
      </c>
      <c r="C119" s="172" t="s">
        <v>76</v>
      </c>
      <c r="D119" s="2" t="s">
        <v>381</v>
      </c>
      <c r="E119" s="182"/>
      <c r="F119" s="22" t="s">
        <v>1437</v>
      </c>
      <c r="G119" s="23" t="s">
        <v>1259</v>
      </c>
      <c r="H119" s="23" t="s">
        <v>460</v>
      </c>
      <c r="I119" s="9" t="s">
        <v>2179</v>
      </c>
      <c r="J119" s="5" t="s">
        <v>490</v>
      </c>
      <c r="K119" s="3"/>
      <c r="L119" s="3"/>
      <c r="M119" s="3"/>
      <c r="N119" s="3"/>
      <c r="O119" s="3"/>
      <c r="P119" s="6"/>
      <c r="Q119" s="30"/>
      <c r="R119" s="30"/>
      <c r="S119" s="30"/>
      <c r="T119" s="30"/>
      <c r="U119" s="30">
        <v>3</v>
      </c>
      <c r="V119" s="26"/>
      <c r="W119" s="30"/>
      <c r="X119" s="30"/>
      <c r="Y119" s="30"/>
      <c r="Z119" s="30"/>
      <c r="AA119" s="30"/>
      <c r="AB119" s="26"/>
      <c r="AC119" s="30">
        <v>1</v>
      </c>
      <c r="AD119" s="3"/>
      <c r="AE119" s="30"/>
      <c r="AF119" s="30"/>
      <c r="AG119" s="30"/>
      <c r="AH119" s="26" t="s">
        <v>2180</v>
      </c>
      <c r="AI119" s="30"/>
      <c r="AJ119" s="30"/>
      <c r="AK119" s="30"/>
      <c r="AL119" s="30"/>
      <c r="AM119" s="30"/>
      <c r="AN119" s="26"/>
      <c r="AO119" s="4">
        <f t="shared" si="25"/>
        <v>1</v>
      </c>
      <c r="AP119" s="4">
        <f t="shared" si="25"/>
        <v>0</v>
      </c>
      <c r="AQ119" s="4">
        <f t="shared" si="25"/>
        <v>0</v>
      </c>
      <c r="AR119" s="4">
        <f t="shared" si="25"/>
        <v>0</v>
      </c>
      <c r="AS119" s="4">
        <f t="shared" si="25"/>
        <v>3</v>
      </c>
      <c r="AT119" s="4">
        <f t="shared" si="24"/>
        <v>4</v>
      </c>
      <c r="AU119" s="34">
        <v>39946</v>
      </c>
      <c r="AV119" s="34"/>
      <c r="AW119" s="34"/>
      <c r="AX119" s="36"/>
    </row>
    <row r="120" spans="1:50" ht="36" hidden="1" customHeight="1" x14ac:dyDescent="0.2">
      <c r="A120" s="176"/>
      <c r="B120" s="178"/>
      <c r="C120" s="178"/>
      <c r="D120" s="75" t="s">
        <v>381</v>
      </c>
      <c r="E120" s="61"/>
      <c r="F120" s="61"/>
      <c r="G120" s="62"/>
      <c r="H120" s="62"/>
      <c r="I120" s="63" t="s">
        <v>1534</v>
      </c>
      <c r="J120" s="64" t="s">
        <v>696</v>
      </c>
      <c r="K120" s="67"/>
      <c r="L120" s="67"/>
      <c r="M120" s="67"/>
      <c r="N120" s="67"/>
      <c r="O120" s="67"/>
      <c r="P120" s="68"/>
      <c r="Q120" s="65"/>
      <c r="R120" s="65"/>
      <c r="S120" s="65"/>
      <c r="T120" s="65"/>
      <c r="U120" s="65">
        <v>2</v>
      </c>
      <c r="V120" s="66"/>
      <c r="W120" s="65"/>
      <c r="X120" s="65"/>
      <c r="Y120" s="65"/>
      <c r="Z120" s="65"/>
      <c r="AA120" s="65"/>
      <c r="AB120" s="66"/>
      <c r="AC120" s="65">
        <v>2</v>
      </c>
      <c r="AD120" s="65"/>
      <c r="AE120" s="65"/>
      <c r="AF120" s="65"/>
      <c r="AG120" s="65"/>
      <c r="AH120" s="66" t="s">
        <v>697</v>
      </c>
      <c r="AI120" s="65"/>
      <c r="AJ120" s="65"/>
      <c r="AK120" s="65"/>
      <c r="AL120" s="65"/>
      <c r="AM120" s="65"/>
      <c r="AN120" s="66"/>
      <c r="AO120" s="69"/>
      <c r="AP120" s="69"/>
      <c r="AQ120" s="69"/>
      <c r="AR120" s="69"/>
      <c r="AS120" s="69"/>
      <c r="AT120" s="69">
        <f t="shared" si="24"/>
        <v>0</v>
      </c>
      <c r="AU120" s="70">
        <v>40266</v>
      </c>
      <c r="AV120" s="70" t="s">
        <v>3413</v>
      </c>
      <c r="AW120" s="70"/>
      <c r="AX120" s="71"/>
    </row>
    <row r="121" spans="1:50" ht="36" hidden="1" customHeight="1" x14ac:dyDescent="0.2">
      <c r="A121" s="54"/>
      <c r="B121" s="172" t="s">
        <v>2390</v>
      </c>
      <c r="C121" s="172" t="s">
        <v>76</v>
      </c>
      <c r="D121" s="2" t="s">
        <v>381</v>
      </c>
      <c r="E121" s="182"/>
      <c r="F121" s="22" t="s">
        <v>1437</v>
      </c>
      <c r="G121" s="23" t="s">
        <v>1259</v>
      </c>
      <c r="H121" s="23" t="s">
        <v>460</v>
      </c>
      <c r="I121" s="9" t="s">
        <v>1514</v>
      </c>
      <c r="J121" s="5" t="s">
        <v>529</v>
      </c>
      <c r="K121" s="3"/>
      <c r="L121" s="3"/>
      <c r="M121" s="3"/>
      <c r="N121" s="3"/>
      <c r="O121" s="3"/>
      <c r="P121" s="6"/>
      <c r="Q121" s="30"/>
      <c r="R121" s="30"/>
      <c r="S121" s="30"/>
      <c r="T121" s="30"/>
      <c r="U121" s="30">
        <v>2</v>
      </c>
      <c r="V121" s="26"/>
      <c r="W121" s="30"/>
      <c r="X121" s="30"/>
      <c r="Y121" s="30"/>
      <c r="Z121" s="30"/>
      <c r="AA121" s="30"/>
      <c r="AB121" s="26"/>
      <c r="AC121" s="30">
        <v>1</v>
      </c>
      <c r="AD121" s="30"/>
      <c r="AE121" s="30"/>
      <c r="AF121" s="30"/>
      <c r="AG121" s="30"/>
      <c r="AH121" s="26" t="s">
        <v>530</v>
      </c>
      <c r="AI121" s="30"/>
      <c r="AJ121" s="30"/>
      <c r="AK121" s="30"/>
      <c r="AL121" s="30"/>
      <c r="AM121" s="30"/>
      <c r="AN121" s="26"/>
      <c r="AO121" s="4">
        <f t="shared" ref="AO121:AO129" si="26">+K121+Q121+W121+AC121+AI121</f>
        <v>1</v>
      </c>
      <c r="AP121" s="4">
        <f t="shared" ref="AP121:AP129" si="27">+L121+R121+X121+AD121+AJ121</f>
        <v>0</v>
      </c>
      <c r="AQ121" s="4">
        <f t="shared" ref="AQ121:AQ129" si="28">+M121+S121+Y121+AE121+AK121</f>
        <v>0</v>
      </c>
      <c r="AR121" s="4">
        <f t="shared" ref="AR121:AR129" si="29">+N121+T121+Z121+AF121+AL121</f>
        <v>0</v>
      </c>
      <c r="AS121" s="4">
        <f t="shared" ref="AS121:AS129" si="30">+O121+U121+AA121+AG121+AM121</f>
        <v>2</v>
      </c>
      <c r="AT121" s="4">
        <f t="shared" si="24"/>
        <v>3</v>
      </c>
      <c r="AU121" s="34">
        <v>39966</v>
      </c>
      <c r="AV121" s="34"/>
      <c r="AW121" s="34"/>
      <c r="AX121" s="36"/>
    </row>
    <row r="122" spans="1:50" ht="36" hidden="1" customHeight="1" x14ac:dyDescent="0.2">
      <c r="A122" s="54"/>
      <c r="B122" s="172" t="s">
        <v>2390</v>
      </c>
      <c r="C122" s="172" t="s">
        <v>76</v>
      </c>
      <c r="D122" s="2" t="s">
        <v>381</v>
      </c>
      <c r="E122" s="182"/>
      <c r="F122" s="22" t="s">
        <v>1437</v>
      </c>
      <c r="G122" s="23" t="s">
        <v>1259</v>
      </c>
      <c r="H122" s="23" t="s">
        <v>460</v>
      </c>
      <c r="I122" s="9" t="s">
        <v>1519</v>
      </c>
      <c r="J122" s="5" t="s">
        <v>623</v>
      </c>
      <c r="K122" s="3"/>
      <c r="L122" s="3"/>
      <c r="M122" s="3"/>
      <c r="N122" s="3"/>
      <c r="O122" s="3"/>
      <c r="P122" s="6"/>
      <c r="Q122" s="30"/>
      <c r="R122" s="30"/>
      <c r="S122" s="30"/>
      <c r="T122" s="30"/>
      <c r="U122" s="30">
        <v>3</v>
      </c>
      <c r="V122" s="26"/>
      <c r="W122" s="30"/>
      <c r="X122" s="30"/>
      <c r="Y122" s="30"/>
      <c r="Z122" s="30"/>
      <c r="AA122" s="30"/>
      <c r="AB122" s="26"/>
      <c r="AC122" s="30">
        <v>2</v>
      </c>
      <c r="AD122" s="30"/>
      <c r="AE122" s="30"/>
      <c r="AF122" s="30"/>
      <c r="AG122" s="30"/>
      <c r="AH122" s="26" t="s">
        <v>624</v>
      </c>
      <c r="AI122" s="30"/>
      <c r="AJ122" s="30"/>
      <c r="AK122" s="30"/>
      <c r="AL122" s="30"/>
      <c r="AM122" s="30"/>
      <c r="AN122" s="26"/>
      <c r="AO122" s="4">
        <f t="shared" si="26"/>
        <v>2</v>
      </c>
      <c r="AP122" s="4">
        <f t="shared" si="27"/>
        <v>0</v>
      </c>
      <c r="AQ122" s="4">
        <f t="shared" si="28"/>
        <v>0</v>
      </c>
      <c r="AR122" s="4">
        <f t="shared" si="29"/>
        <v>0</v>
      </c>
      <c r="AS122" s="4">
        <f t="shared" si="30"/>
        <v>3</v>
      </c>
      <c r="AT122" s="4">
        <f t="shared" si="24"/>
        <v>5</v>
      </c>
      <c r="AU122" s="34">
        <v>40022</v>
      </c>
      <c r="AV122" s="34"/>
      <c r="AW122" s="34"/>
      <c r="AX122" s="36"/>
    </row>
    <row r="123" spans="1:50" ht="36" hidden="1" customHeight="1" x14ac:dyDescent="0.2">
      <c r="A123" s="54"/>
      <c r="B123" s="172" t="s">
        <v>2390</v>
      </c>
      <c r="C123" s="172" t="s">
        <v>76</v>
      </c>
      <c r="D123" s="2" t="s">
        <v>381</v>
      </c>
      <c r="E123" s="182"/>
      <c r="F123" s="22" t="s">
        <v>1437</v>
      </c>
      <c r="G123" s="23" t="s">
        <v>1259</v>
      </c>
      <c r="H123" s="23" t="s">
        <v>460</v>
      </c>
      <c r="I123" s="9" t="s">
        <v>1520</v>
      </c>
      <c r="J123" s="5" t="s">
        <v>626</v>
      </c>
      <c r="K123" s="3"/>
      <c r="L123" s="3"/>
      <c r="M123" s="3"/>
      <c r="N123" s="3"/>
      <c r="O123" s="3"/>
      <c r="P123" s="6"/>
      <c r="Q123" s="30"/>
      <c r="R123" s="30"/>
      <c r="S123" s="30"/>
      <c r="T123" s="30"/>
      <c r="U123" s="30">
        <v>1</v>
      </c>
      <c r="V123" s="26"/>
      <c r="W123" s="30"/>
      <c r="X123" s="30"/>
      <c r="Y123" s="30"/>
      <c r="Z123" s="30"/>
      <c r="AA123" s="30"/>
      <c r="AB123" s="26"/>
      <c r="AC123" s="30">
        <v>2</v>
      </c>
      <c r="AD123" s="30">
        <v>1</v>
      </c>
      <c r="AE123" s="30"/>
      <c r="AF123" s="30"/>
      <c r="AG123" s="30"/>
      <c r="AH123" s="26" t="s">
        <v>2185</v>
      </c>
      <c r="AI123" s="30"/>
      <c r="AJ123" s="30"/>
      <c r="AK123" s="30"/>
      <c r="AL123" s="30"/>
      <c r="AM123" s="30"/>
      <c r="AN123" s="26"/>
      <c r="AO123" s="4">
        <f t="shared" si="26"/>
        <v>2</v>
      </c>
      <c r="AP123" s="4">
        <f t="shared" si="27"/>
        <v>1</v>
      </c>
      <c r="AQ123" s="4">
        <f t="shared" si="28"/>
        <v>0</v>
      </c>
      <c r="AR123" s="4">
        <f t="shared" si="29"/>
        <v>0</v>
      </c>
      <c r="AS123" s="4">
        <f t="shared" si="30"/>
        <v>1</v>
      </c>
      <c r="AT123" s="4">
        <f t="shared" si="24"/>
        <v>4</v>
      </c>
      <c r="AU123" s="34">
        <v>40022</v>
      </c>
      <c r="AV123" s="34"/>
      <c r="AW123" s="34"/>
      <c r="AX123" s="36"/>
    </row>
    <row r="124" spans="1:50" ht="36" hidden="1" customHeight="1" x14ac:dyDescent="0.2">
      <c r="A124" s="54"/>
      <c r="B124" s="172" t="s">
        <v>2390</v>
      </c>
      <c r="C124" s="172" t="s">
        <v>76</v>
      </c>
      <c r="D124" s="2" t="s">
        <v>381</v>
      </c>
      <c r="E124" s="182"/>
      <c r="F124" s="22" t="s">
        <v>1437</v>
      </c>
      <c r="G124" s="23" t="s">
        <v>1259</v>
      </c>
      <c r="H124" s="23" t="s">
        <v>460</v>
      </c>
      <c r="I124" s="9" t="s">
        <v>1521</v>
      </c>
      <c r="J124" s="5" t="s">
        <v>466</v>
      </c>
      <c r="K124" s="3"/>
      <c r="L124" s="3"/>
      <c r="M124" s="3"/>
      <c r="N124" s="3"/>
      <c r="O124" s="3"/>
      <c r="P124" s="6"/>
      <c r="Q124" s="30"/>
      <c r="R124" s="30"/>
      <c r="S124" s="30"/>
      <c r="T124" s="30"/>
      <c r="U124" s="30">
        <v>2</v>
      </c>
      <c r="V124" s="26"/>
      <c r="W124" s="30"/>
      <c r="X124" s="30"/>
      <c r="Y124" s="30"/>
      <c r="Z124" s="30"/>
      <c r="AA124" s="30"/>
      <c r="AB124" s="26"/>
      <c r="AC124" s="30">
        <v>1</v>
      </c>
      <c r="AD124" s="30"/>
      <c r="AE124" s="30"/>
      <c r="AF124" s="30"/>
      <c r="AG124" s="30"/>
      <c r="AH124" s="26" t="s">
        <v>625</v>
      </c>
      <c r="AI124" s="30"/>
      <c r="AJ124" s="30"/>
      <c r="AK124" s="30"/>
      <c r="AL124" s="30"/>
      <c r="AM124" s="30"/>
      <c r="AN124" s="26"/>
      <c r="AO124" s="4">
        <f t="shared" si="26"/>
        <v>1</v>
      </c>
      <c r="AP124" s="4">
        <f t="shared" si="27"/>
        <v>0</v>
      </c>
      <c r="AQ124" s="4">
        <f t="shared" si="28"/>
        <v>0</v>
      </c>
      <c r="AR124" s="4">
        <f t="shared" si="29"/>
        <v>0</v>
      </c>
      <c r="AS124" s="4">
        <f t="shared" si="30"/>
        <v>2</v>
      </c>
      <c r="AT124" s="4">
        <f t="shared" si="24"/>
        <v>3</v>
      </c>
      <c r="AU124" s="34">
        <v>40043</v>
      </c>
      <c r="AV124" s="34"/>
      <c r="AW124" s="34"/>
      <c r="AX124" s="36"/>
    </row>
    <row r="125" spans="1:50" ht="36" hidden="1" customHeight="1" x14ac:dyDescent="0.2">
      <c r="A125" s="54"/>
      <c r="B125" s="172" t="s">
        <v>2390</v>
      </c>
      <c r="C125" s="172" t="s">
        <v>76</v>
      </c>
      <c r="D125" s="2" t="s">
        <v>381</v>
      </c>
      <c r="E125" s="182"/>
      <c r="F125" s="22" t="s">
        <v>1437</v>
      </c>
      <c r="G125" s="23" t="s">
        <v>1259</v>
      </c>
      <c r="H125" s="23" t="s">
        <v>460</v>
      </c>
      <c r="I125" s="9" t="s">
        <v>1523</v>
      </c>
      <c r="J125" s="5" t="s">
        <v>1262</v>
      </c>
      <c r="K125" s="3"/>
      <c r="L125" s="3"/>
      <c r="M125" s="3"/>
      <c r="N125" s="3"/>
      <c r="O125" s="3"/>
      <c r="P125" s="6"/>
      <c r="Q125" s="30"/>
      <c r="R125" s="30"/>
      <c r="S125" s="30"/>
      <c r="T125" s="30"/>
      <c r="U125" s="30">
        <v>1</v>
      </c>
      <c r="V125" s="26"/>
      <c r="W125" s="30"/>
      <c r="X125" s="30"/>
      <c r="Y125" s="30"/>
      <c r="Z125" s="30"/>
      <c r="AA125" s="30"/>
      <c r="AB125" s="26"/>
      <c r="AC125" s="30">
        <v>1</v>
      </c>
      <c r="AD125" s="30"/>
      <c r="AE125" s="30"/>
      <c r="AF125" s="30"/>
      <c r="AG125" s="30"/>
      <c r="AH125" s="26" t="s">
        <v>221</v>
      </c>
      <c r="AI125" s="30"/>
      <c r="AJ125" s="30"/>
      <c r="AK125" s="30"/>
      <c r="AL125" s="30"/>
      <c r="AM125" s="30"/>
      <c r="AN125" s="26"/>
      <c r="AO125" s="4">
        <f t="shared" si="26"/>
        <v>1</v>
      </c>
      <c r="AP125" s="4">
        <f t="shared" si="27"/>
        <v>0</v>
      </c>
      <c r="AQ125" s="4">
        <f t="shared" si="28"/>
        <v>0</v>
      </c>
      <c r="AR125" s="4">
        <f t="shared" si="29"/>
        <v>0</v>
      </c>
      <c r="AS125" s="4">
        <f t="shared" si="30"/>
        <v>1</v>
      </c>
      <c r="AT125" s="4">
        <f t="shared" si="24"/>
        <v>2</v>
      </c>
      <c r="AU125" s="34">
        <v>40043</v>
      </c>
      <c r="AV125" s="34"/>
      <c r="AW125" s="34"/>
      <c r="AX125" s="36"/>
    </row>
    <row r="126" spans="1:50" ht="36" hidden="1" customHeight="1" x14ac:dyDescent="0.2">
      <c r="A126" s="54"/>
      <c r="B126" s="172" t="s">
        <v>2390</v>
      </c>
      <c r="C126" s="172" t="s">
        <v>76</v>
      </c>
      <c r="D126" s="2" t="s">
        <v>381</v>
      </c>
      <c r="E126" s="182"/>
      <c r="F126" s="22" t="s">
        <v>1437</v>
      </c>
      <c r="G126" s="23" t="s">
        <v>1259</v>
      </c>
      <c r="H126" s="23" t="s">
        <v>460</v>
      </c>
      <c r="I126" s="9" t="s">
        <v>2117</v>
      </c>
      <c r="J126" s="5" t="s">
        <v>222</v>
      </c>
      <c r="K126" s="3"/>
      <c r="L126" s="3"/>
      <c r="M126" s="3"/>
      <c r="N126" s="3"/>
      <c r="O126" s="3"/>
      <c r="P126" s="6"/>
      <c r="Q126" s="30"/>
      <c r="R126" s="30"/>
      <c r="S126" s="30"/>
      <c r="T126" s="30"/>
      <c r="U126" s="30">
        <v>1</v>
      </c>
      <c r="V126" s="26"/>
      <c r="W126" s="30"/>
      <c r="X126" s="30"/>
      <c r="Y126" s="30"/>
      <c r="Z126" s="30"/>
      <c r="AA126" s="30"/>
      <c r="AB126" s="26"/>
      <c r="AC126" s="30">
        <v>1</v>
      </c>
      <c r="AD126" s="30"/>
      <c r="AE126" s="30"/>
      <c r="AF126" s="30"/>
      <c r="AG126" s="30"/>
      <c r="AH126" s="26" t="s">
        <v>2186</v>
      </c>
      <c r="AI126" s="30"/>
      <c r="AJ126" s="30"/>
      <c r="AK126" s="30"/>
      <c r="AL126" s="30"/>
      <c r="AM126" s="30"/>
      <c r="AN126" s="26"/>
      <c r="AO126" s="4">
        <f t="shared" si="26"/>
        <v>1</v>
      </c>
      <c r="AP126" s="4">
        <f t="shared" si="27"/>
        <v>0</v>
      </c>
      <c r="AQ126" s="4">
        <f t="shared" si="28"/>
        <v>0</v>
      </c>
      <c r="AR126" s="4">
        <f t="shared" si="29"/>
        <v>0</v>
      </c>
      <c r="AS126" s="4">
        <f t="shared" si="30"/>
        <v>1</v>
      </c>
      <c r="AT126" s="4">
        <f t="shared" si="24"/>
        <v>2</v>
      </c>
      <c r="AU126" s="34">
        <v>40100</v>
      </c>
      <c r="AV126" s="34"/>
      <c r="AW126" s="34"/>
      <c r="AX126" s="9" t="s">
        <v>1525</v>
      </c>
    </row>
    <row r="127" spans="1:50" ht="36" hidden="1" customHeight="1" x14ac:dyDescent="0.2">
      <c r="A127" s="54"/>
      <c r="B127" s="172" t="s">
        <v>2390</v>
      </c>
      <c r="C127" s="172" t="s">
        <v>76</v>
      </c>
      <c r="D127" s="2" t="s">
        <v>381</v>
      </c>
      <c r="E127" s="182"/>
      <c r="F127" s="22" t="s">
        <v>1437</v>
      </c>
      <c r="G127" s="23" t="s">
        <v>1259</v>
      </c>
      <c r="H127" s="23" t="s">
        <v>460</v>
      </c>
      <c r="I127" s="9" t="s">
        <v>1526</v>
      </c>
      <c r="J127" s="5" t="s">
        <v>9</v>
      </c>
      <c r="K127" s="3"/>
      <c r="L127" s="3"/>
      <c r="M127" s="3"/>
      <c r="N127" s="3"/>
      <c r="O127" s="3"/>
      <c r="P127" s="6"/>
      <c r="Q127" s="30"/>
      <c r="R127" s="30"/>
      <c r="S127" s="30"/>
      <c r="T127" s="30"/>
      <c r="U127" s="30">
        <v>2</v>
      </c>
      <c r="V127" s="26"/>
      <c r="W127" s="30"/>
      <c r="X127" s="30"/>
      <c r="Y127" s="30"/>
      <c r="Z127" s="30"/>
      <c r="AA127" s="30"/>
      <c r="AB127" s="26"/>
      <c r="AC127" s="30">
        <v>1</v>
      </c>
      <c r="AD127" s="30"/>
      <c r="AE127" s="30"/>
      <c r="AF127" s="30"/>
      <c r="AG127" s="30"/>
      <c r="AH127" s="26" t="s">
        <v>724</v>
      </c>
      <c r="AI127" s="30"/>
      <c r="AJ127" s="30"/>
      <c r="AK127" s="30"/>
      <c r="AL127" s="30"/>
      <c r="AM127" s="30"/>
      <c r="AN127" s="26"/>
      <c r="AO127" s="4">
        <f t="shared" si="26"/>
        <v>1</v>
      </c>
      <c r="AP127" s="4">
        <f t="shared" si="27"/>
        <v>0</v>
      </c>
      <c r="AQ127" s="4">
        <f t="shared" si="28"/>
        <v>0</v>
      </c>
      <c r="AR127" s="4">
        <f t="shared" si="29"/>
        <v>0</v>
      </c>
      <c r="AS127" s="4">
        <f t="shared" si="30"/>
        <v>2</v>
      </c>
      <c r="AT127" s="4">
        <f t="shared" si="24"/>
        <v>3</v>
      </c>
      <c r="AU127" s="34">
        <v>40121</v>
      </c>
      <c r="AV127" s="34"/>
      <c r="AW127" s="34"/>
      <c r="AX127" s="36"/>
    </row>
    <row r="128" spans="1:50" ht="36" hidden="1" customHeight="1" x14ac:dyDescent="0.2">
      <c r="A128" s="54"/>
      <c r="B128" s="172" t="s">
        <v>2390</v>
      </c>
      <c r="C128" s="172" t="s">
        <v>76</v>
      </c>
      <c r="D128" s="2" t="s">
        <v>381</v>
      </c>
      <c r="E128" s="182"/>
      <c r="F128" s="22" t="s">
        <v>1437</v>
      </c>
      <c r="G128" s="23" t="s">
        <v>1435</v>
      </c>
      <c r="H128" s="23" t="s">
        <v>191</v>
      </c>
      <c r="I128" s="9" t="s">
        <v>1556</v>
      </c>
      <c r="J128" s="5" t="s">
        <v>1228</v>
      </c>
      <c r="K128" s="3"/>
      <c r="L128" s="3"/>
      <c r="M128" s="3"/>
      <c r="N128" s="3"/>
      <c r="O128" s="3"/>
      <c r="P128" s="6"/>
      <c r="Q128" s="30"/>
      <c r="R128" s="30"/>
      <c r="S128" s="30"/>
      <c r="T128" s="30"/>
      <c r="U128" s="30"/>
      <c r="V128" s="26"/>
      <c r="W128" s="30"/>
      <c r="X128" s="30"/>
      <c r="Y128" s="30"/>
      <c r="Z128" s="30"/>
      <c r="AA128" s="30"/>
      <c r="AB128" s="26"/>
      <c r="AC128" s="30">
        <v>2</v>
      </c>
      <c r="AD128" s="30"/>
      <c r="AE128" s="30"/>
      <c r="AF128" s="30"/>
      <c r="AG128" s="30"/>
      <c r="AH128" s="26" t="s">
        <v>1224</v>
      </c>
      <c r="AI128" s="30"/>
      <c r="AJ128" s="30"/>
      <c r="AK128" s="30"/>
      <c r="AL128" s="30"/>
      <c r="AM128" s="30"/>
      <c r="AN128" s="26"/>
      <c r="AO128" s="4">
        <f t="shared" si="26"/>
        <v>2</v>
      </c>
      <c r="AP128" s="4">
        <f t="shared" si="27"/>
        <v>0</v>
      </c>
      <c r="AQ128" s="4">
        <f t="shared" si="28"/>
        <v>0</v>
      </c>
      <c r="AR128" s="4">
        <f t="shared" si="29"/>
        <v>0</v>
      </c>
      <c r="AS128" s="4">
        <f t="shared" si="30"/>
        <v>0</v>
      </c>
      <c r="AT128" s="4">
        <f t="shared" si="24"/>
        <v>2</v>
      </c>
      <c r="AU128" s="34"/>
      <c r="AV128" s="34"/>
      <c r="AW128" s="34"/>
      <c r="AX128" s="36"/>
    </row>
    <row r="129" spans="1:50" ht="36" hidden="1" customHeight="1" x14ac:dyDescent="0.2">
      <c r="A129" s="54"/>
      <c r="B129" s="4" t="s">
        <v>2559</v>
      </c>
      <c r="C129" s="4" t="s">
        <v>76</v>
      </c>
      <c r="D129" s="27" t="s">
        <v>1682</v>
      </c>
      <c r="E129" s="182"/>
      <c r="F129" s="22" t="s">
        <v>1437</v>
      </c>
      <c r="G129" s="23" t="s">
        <v>1435</v>
      </c>
      <c r="H129" s="23" t="s">
        <v>191</v>
      </c>
      <c r="I129" s="9" t="s">
        <v>1683</v>
      </c>
      <c r="J129" s="5" t="s">
        <v>354</v>
      </c>
      <c r="K129" s="3"/>
      <c r="L129" s="3"/>
      <c r="M129" s="3"/>
      <c r="N129" s="3"/>
      <c r="O129" s="3"/>
      <c r="P129" s="6"/>
      <c r="Q129" s="30"/>
      <c r="R129" s="30"/>
      <c r="S129" s="30"/>
      <c r="T129" s="30"/>
      <c r="U129" s="30"/>
      <c r="V129" s="26"/>
      <c r="W129" s="30"/>
      <c r="X129" s="30"/>
      <c r="Y129" s="30"/>
      <c r="Z129" s="30"/>
      <c r="AA129" s="30"/>
      <c r="AB129" s="26"/>
      <c r="AC129" s="30">
        <v>1</v>
      </c>
      <c r="AD129" s="30"/>
      <c r="AE129" s="30"/>
      <c r="AF129" s="30"/>
      <c r="AG129" s="30">
        <v>3</v>
      </c>
      <c r="AH129" s="6" t="s">
        <v>1000</v>
      </c>
      <c r="AI129" s="30"/>
      <c r="AJ129" s="30"/>
      <c r="AK129" s="30"/>
      <c r="AL129" s="30"/>
      <c r="AM129" s="30">
        <v>1</v>
      </c>
      <c r="AN129" s="6" t="s">
        <v>553</v>
      </c>
      <c r="AO129" s="4">
        <f t="shared" si="26"/>
        <v>1</v>
      </c>
      <c r="AP129" s="4">
        <f t="shared" si="27"/>
        <v>0</v>
      </c>
      <c r="AQ129" s="4">
        <f t="shared" si="28"/>
        <v>0</v>
      </c>
      <c r="AR129" s="4">
        <f t="shared" si="29"/>
        <v>0</v>
      </c>
      <c r="AS129" s="4">
        <f t="shared" si="30"/>
        <v>4</v>
      </c>
      <c r="AT129" s="4">
        <f t="shared" si="24"/>
        <v>5</v>
      </c>
      <c r="AU129" s="34"/>
      <c r="AV129" s="34"/>
      <c r="AW129" s="3"/>
      <c r="AX129" s="36"/>
    </row>
    <row r="130" spans="1:50" s="72" customFormat="1" ht="36" hidden="1" customHeight="1" x14ac:dyDescent="0.2">
      <c r="A130" s="176"/>
      <c r="B130" s="175"/>
      <c r="C130" s="175"/>
      <c r="D130" s="75" t="s">
        <v>381</v>
      </c>
      <c r="E130" s="61"/>
      <c r="F130" s="61"/>
      <c r="G130" s="62"/>
      <c r="H130" s="62"/>
      <c r="I130" s="63" t="s">
        <v>1542</v>
      </c>
      <c r="J130" s="64" t="s">
        <v>2120</v>
      </c>
      <c r="K130" s="67"/>
      <c r="L130" s="67"/>
      <c r="M130" s="67"/>
      <c r="N130" s="67"/>
      <c r="O130" s="67"/>
      <c r="P130" s="68"/>
      <c r="Q130" s="67"/>
      <c r="R130" s="67"/>
      <c r="S130" s="67"/>
      <c r="T130" s="67"/>
      <c r="U130" s="67"/>
      <c r="V130" s="68"/>
      <c r="W130" s="67"/>
      <c r="X130" s="67"/>
      <c r="Y130" s="67"/>
      <c r="Z130" s="67"/>
      <c r="AA130" s="67"/>
      <c r="AB130" s="68"/>
      <c r="AC130" s="65">
        <v>1</v>
      </c>
      <c r="AD130" s="65"/>
      <c r="AE130" s="65"/>
      <c r="AF130" s="65"/>
      <c r="AG130" s="65"/>
      <c r="AH130" s="66" t="s">
        <v>2121</v>
      </c>
      <c r="AI130" s="65"/>
      <c r="AJ130" s="65"/>
      <c r="AK130" s="65"/>
      <c r="AL130" s="65"/>
      <c r="AM130" s="65"/>
      <c r="AN130" s="66"/>
      <c r="AO130" s="69"/>
      <c r="AP130" s="69"/>
      <c r="AQ130" s="69"/>
      <c r="AR130" s="69"/>
      <c r="AS130" s="69"/>
      <c r="AT130" s="69">
        <f t="shared" si="24"/>
        <v>0</v>
      </c>
      <c r="AU130" s="70">
        <v>40547</v>
      </c>
      <c r="AV130" s="70"/>
      <c r="AW130" s="70"/>
      <c r="AX130" s="71"/>
    </row>
    <row r="131" spans="1:50" ht="36" customHeight="1" x14ac:dyDescent="0.2">
      <c r="A131" s="54"/>
      <c r="B131" s="4" t="s">
        <v>2364</v>
      </c>
      <c r="C131" s="4" t="s">
        <v>76</v>
      </c>
      <c r="D131" s="27" t="s">
        <v>458</v>
      </c>
      <c r="E131" s="182"/>
      <c r="F131" s="22" t="s">
        <v>1437</v>
      </c>
      <c r="G131" s="23" t="s">
        <v>1460</v>
      </c>
      <c r="H131" s="23" t="s">
        <v>246</v>
      </c>
      <c r="I131" s="9" t="s">
        <v>3420</v>
      </c>
      <c r="J131" s="5" t="s">
        <v>246</v>
      </c>
      <c r="K131" s="3"/>
      <c r="L131" s="3"/>
      <c r="M131" s="3"/>
      <c r="N131" s="3"/>
      <c r="O131" s="3"/>
      <c r="P131" s="6"/>
      <c r="Q131" s="30"/>
      <c r="R131" s="30"/>
      <c r="S131" s="30"/>
      <c r="T131" s="30"/>
      <c r="U131" s="30"/>
      <c r="V131" s="26"/>
      <c r="W131" s="30">
        <v>1</v>
      </c>
      <c r="X131" s="30"/>
      <c r="Y131" s="30"/>
      <c r="Z131" s="30"/>
      <c r="AA131" s="30"/>
      <c r="AB131" s="26" t="s">
        <v>1267</v>
      </c>
      <c r="AC131" s="30">
        <v>1</v>
      </c>
      <c r="AD131" s="30"/>
      <c r="AE131" s="30"/>
      <c r="AF131" s="30"/>
      <c r="AG131" s="30">
        <v>2</v>
      </c>
      <c r="AH131" s="26" t="s">
        <v>1267</v>
      </c>
      <c r="AI131" s="30"/>
      <c r="AJ131" s="30"/>
      <c r="AK131" s="30"/>
      <c r="AL131" s="30"/>
      <c r="AM131" s="30">
        <v>3</v>
      </c>
      <c r="AN131" s="26"/>
      <c r="AO131" s="4">
        <f t="shared" ref="AO131:AO140" si="31">+K131+Q131+W131+AC131+AI131</f>
        <v>2</v>
      </c>
      <c r="AP131" s="4">
        <f t="shared" ref="AP131:AP140" si="32">+L131+R131+X131+AD131+AJ131</f>
        <v>0</v>
      </c>
      <c r="AQ131" s="4">
        <f t="shared" ref="AQ131:AQ140" si="33">+M131+S131+Y131+AE131+AK131</f>
        <v>0</v>
      </c>
      <c r="AR131" s="4">
        <f t="shared" ref="AR131:AR140" si="34">+N131+T131+Z131+AF131+AL131</f>
        <v>0</v>
      </c>
      <c r="AS131" s="4">
        <f t="shared" ref="AS131:AS140" si="35">+O131+U131+AA131+AG131+AM131</f>
        <v>5</v>
      </c>
      <c r="AT131" s="4">
        <f t="shared" si="24"/>
        <v>7</v>
      </c>
      <c r="AU131" s="34">
        <v>40330</v>
      </c>
      <c r="AV131" s="34"/>
      <c r="AW131" s="34"/>
      <c r="AX131" s="9" t="s">
        <v>3419</v>
      </c>
    </row>
    <row r="132" spans="1:50" ht="36" hidden="1" customHeight="1" x14ac:dyDescent="0.2">
      <c r="A132" s="54"/>
      <c r="B132" s="172" t="s">
        <v>2390</v>
      </c>
      <c r="C132" s="172" t="s">
        <v>76</v>
      </c>
      <c r="D132" s="2" t="s">
        <v>381</v>
      </c>
      <c r="E132" s="182"/>
      <c r="F132" s="22" t="s">
        <v>1437</v>
      </c>
      <c r="G132" s="23" t="s">
        <v>1259</v>
      </c>
      <c r="H132" s="23" t="s">
        <v>460</v>
      </c>
      <c r="I132" s="9" t="s">
        <v>1528</v>
      </c>
      <c r="J132" s="5" t="s">
        <v>2091</v>
      </c>
      <c r="K132" s="3"/>
      <c r="L132" s="3"/>
      <c r="M132" s="3"/>
      <c r="N132" s="3"/>
      <c r="O132" s="3"/>
      <c r="P132" s="6"/>
      <c r="Q132" s="30"/>
      <c r="R132" s="30"/>
      <c r="S132" s="30"/>
      <c r="T132" s="30"/>
      <c r="U132" s="30">
        <v>3</v>
      </c>
      <c r="V132" s="26"/>
      <c r="W132" s="30"/>
      <c r="X132" s="30"/>
      <c r="Y132" s="30"/>
      <c r="Z132" s="30"/>
      <c r="AA132" s="30"/>
      <c r="AB132" s="26"/>
      <c r="AC132" s="30">
        <v>1</v>
      </c>
      <c r="AD132" s="30"/>
      <c r="AE132" s="30"/>
      <c r="AF132" s="30"/>
      <c r="AG132" s="30"/>
      <c r="AH132" s="26" t="s">
        <v>672</v>
      </c>
      <c r="AI132" s="30"/>
      <c r="AJ132" s="30"/>
      <c r="AK132" s="30"/>
      <c r="AL132" s="30"/>
      <c r="AM132" s="30"/>
      <c r="AN132" s="26"/>
      <c r="AO132" s="4">
        <f t="shared" si="31"/>
        <v>1</v>
      </c>
      <c r="AP132" s="4">
        <f t="shared" si="32"/>
        <v>0</v>
      </c>
      <c r="AQ132" s="4">
        <f t="shared" si="33"/>
        <v>0</v>
      </c>
      <c r="AR132" s="4">
        <f t="shared" si="34"/>
        <v>0</v>
      </c>
      <c r="AS132" s="4">
        <f t="shared" si="35"/>
        <v>3</v>
      </c>
      <c r="AT132" s="4">
        <f t="shared" si="24"/>
        <v>4</v>
      </c>
      <c r="AU132" s="34">
        <v>40184</v>
      </c>
      <c r="AV132" s="34"/>
      <c r="AW132" s="34"/>
      <c r="AX132" s="36"/>
    </row>
    <row r="133" spans="1:50" ht="36" hidden="1" customHeight="1" x14ac:dyDescent="0.2">
      <c r="A133" s="54"/>
      <c r="B133" s="172" t="s">
        <v>2390</v>
      </c>
      <c r="C133" s="172" t="s">
        <v>76</v>
      </c>
      <c r="D133" s="2" t="s">
        <v>381</v>
      </c>
      <c r="E133" s="182"/>
      <c r="F133" s="22" t="s">
        <v>1437</v>
      </c>
      <c r="G133" s="23" t="s">
        <v>1259</v>
      </c>
      <c r="H133" s="23" t="s">
        <v>460</v>
      </c>
      <c r="I133" s="9" t="s">
        <v>1531</v>
      </c>
      <c r="J133" s="5" t="s">
        <v>675</v>
      </c>
      <c r="K133" s="3"/>
      <c r="L133" s="3"/>
      <c r="M133" s="3"/>
      <c r="N133" s="3"/>
      <c r="O133" s="3"/>
      <c r="P133" s="6"/>
      <c r="Q133" s="30"/>
      <c r="R133" s="30"/>
      <c r="S133" s="30"/>
      <c r="T133" s="30"/>
      <c r="U133" s="30">
        <v>2</v>
      </c>
      <c r="V133" s="26"/>
      <c r="W133" s="30"/>
      <c r="X133" s="30"/>
      <c r="Y133" s="30"/>
      <c r="Z133" s="30"/>
      <c r="AA133" s="30"/>
      <c r="AB133" s="26"/>
      <c r="AC133" s="30">
        <v>2</v>
      </c>
      <c r="AD133" s="30"/>
      <c r="AE133" s="30"/>
      <c r="AF133" s="30"/>
      <c r="AG133" s="30"/>
      <c r="AH133" s="26" t="s">
        <v>676</v>
      </c>
      <c r="AI133" s="30"/>
      <c r="AJ133" s="30"/>
      <c r="AK133" s="30"/>
      <c r="AL133" s="30"/>
      <c r="AM133" s="30"/>
      <c r="AN133" s="26"/>
      <c r="AO133" s="4">
        <f t="shared" si="31"/>
        <v>2</v>
      </c>
      <c r="AP133" s="4">
        <f t="shared" si="32"/>
        <v>0</v>
      </c>
      <c r="AQ133" s="4">
        <f t="shared" si="33"/>
        <v>0</v>
      </c>
      <c r="AR133" s="4">
        <f t="shared" si="34"/>
        <v>0</v>
      </c>
      <c r="AS133" s="4">
        <f t="shared" si="35"/>
        <v>2</v>
      </c>
      <c r="AT133" s="4">
        <f t="shared" ref="AT133:AT145" si="36">SUM(AO133:AS133)</f>
        <v>4</v>
      </c>
      <c r="AU133" s="34">
        <v>40214</v>
      </c>
      <c r="AV133" s="34"/>
      <c r="AW133" s="34"/>
      <c r="AX133" s="36"/>
    </row>
    <row r="134" spans="1:50" ht="36" hidden="1" customHeight="1" x14ac:dyDescent="0.2">
      <c r="A134" s="54"/>
      <c r="B134" s="172" t="s">
        <v>2390</v>
      </c>
      <c r="C134" s="172" t="s">
        <v>76</v>
      </c>
      <c r="D134" s="2" t="s">
        <v>381</v>
      </c>
      <c r="E134" s="182"/>
      <c r="F134" s="22" t="s">
        <v>1437</v>
      </c>
      <c r="G134" s="23" t="s">
        <v>1259</v>
      </c>
      <c r="H134" s="23" t="s">
        <v>460</v>
      </c>
      <c r="I134" s="9" t="s">
        <v>1532</v>
      </c>
      <c r="J134" s="5" t="s">
        <v>694</v>
      </c>
      <c r="K134" s="3"/>
      <c r="L134" s="3"/>
      <c r="M134" s="3"/>
      <c r="N134" s="3"/>
      <c r="O134" s="3"/>
      <c r="P134" s="6"/>
      <c r="Q134" s="30"/>
      <c r="R134" s="30"/>
      <c r="S134" s="30"/>
      <c r="T134" s="30"/>
      <c r="U134" s="30">
        <v>2</v>
      </c>
      <c r="V134" s="26"/>
      <c r="W134" s="30"/>
      <c r="X134" s="30"/>
      <c r="Y134" s="30"/>
      <c r="Z134" s="30"/>
      <c r="AA134" s="30"/>
      <c r="AB134" s="26"/>
      <c r="AC134" s="30">
        <v>2</v>
      </c>
      <c r="AD134" s="30"/>
      <c r="AE134" s="30"/>
      <c r="AF134" s="30"/>
      <c r="AG134" s="30"/>
      <c r="AH134" s="26" t="s">
        <v>695</v>
      </c>
      <c r="AI134" s="30"/>
      <c r="AJ134" s="30"/>
      <c r="AK134" s="30"/>
      <c r="AL134" s="30"/>
      <c r="AM134" s="30"/>
      <c r="AN134" s="26"/>
      <c r="AO134" s="4">
        <f t="shared" si="31"/>
        <v>2</v>
      </c>
      <c r="AP134" s="4">
        <f t="shared" si="32"/>
        <v>0</v>
      </c>
      <c r="AQ134" s="4">
        <f t="shared" si="33"/>
        <v>0</v>
      </c>
      <c r="AR134" s="4">
        <f t="shared" si="34"/>
        <v>0</v>
      </c>
      <c r="AS134" s="4">
        <f t="shared" si="35"/>
        <v>2</v>
      </c>
      <c r="AT134" s="4">
        <f t="shared" si="36"/>
        <v>4</v>
      </c>
      <c r="AU134" s="34">
        <v>40238</v>
      </c>
      <c r="AV134" s="34"/>
      <c r="AW134" s="34"/>
      <c r="AX134" s="36"/>
    </row>
    <row r="135" spans="1:50" ht="36" hidden="1" customHeight="1" x14ac:dyDescent="0.2">
      <c r="A135" s="54"/>
      <c r="B135" s="172" t="s">
        <v>2390</v>
      </c>
      <c r="C135" s="172" t="s">
        <v>76</v>
      </c>
      <c r="D135" s="2" t="s">
        <v>381</v>
      </c>
      <c r="E135" s="182"/>
      <c r="F135" s="22" t="s">
        <v>1437</v>
      </c>
      <c r="G135" s="23" t="s">
        <v>1259</v>
      </c>
      <c r="H135" s="23" t="s">
        <v>460</v>
      </c>
      <c r="I135" s="9" t="s">
        <v>1533</v>
      </c>
      <c r="J135" s="5" t="s">
        <v>1232</v>
      </c>
      <c r="K135" s="3"/>
      <c r="L135" s="3"/>
      <c r="M135" s="3"/>
      <c r="N135" s="3"/>
      <c r="O135" s="3"/>
      <c r="P135" s="6"/>
      <c r="Q135" s="30"/>
      <c r="R135" s="30"/>
      <c r="S135" s="30"/>
      <c r="T135" s="30"/>
      <c r="U135" s="30">
        <v>1</v>
      </c>
      <c r="V135" s="26"/>
      <c r="W135" s="30"/>
      <c r="X135" s="30"/>
      <c r="Y135" s="30"/>
      <c r="Z135" s="30"/>
      <c r="AA135" s="30"/>
      <c r="AB135" s="26"/>
      <c r="AC135" s="30">
        <v>1</v>
      </c>
      <c r="AD135" s="30"/>
      <c r="AE135" s="30"/>
      <c r="AF135" s="30"/>
      <c r="AG135" s="30"/>
      <c r="AH135" s="26" t="s">
        <v>2187</v>
      </c>
      <c r="AI135" s="30"/>
      <c r="AJ135" s="30"/>
      <c r="AK135" s="30"/>
      <c r="AL135" s="30"/>
      <c r="AM135" s="30"/>
      <c r="AN135" s="26"/>
      <c r="AO135" s="4">
        <f t="shared" si="31"/>
        <v>1</v>
      </c>
      <c r="AP135" s="4">
        <f t="shared" si="32"/>
        <v>0</v>
      </c>
      <c r="AQ135" s="4">
        <f t="shared" si="33"/>
        <v>0</v>
      </c>
      <c r="AR135" s="4">
        <f t="shared" si="34"/>
        <v>0</v>
      </c>
      <c r="AS135" s="4">
        <f t="shared" si="35"/>
        <v>1</v>
      </c>
      <c r="AT135" s="4">
        <f t="shared" si="36"/>
        <v>2</v>
      </c>
      <c r="AU135" s="34">
        <v>40266</v>
      </c>
      <c r="AV135" s="34"/>
      <c r="AW135" s="34"/>
      <c r="AX135" s="36"/>
    </row>
    <row r="136" spans="1:50" ht="36" hidden="1" customHeight="1" x14ac:dyDescent="0.2">
      <c r="A136" s="54"/>
      <c r="B136" s="172" t="s">
        <v>2390</v>
      </c>
      <c r="C136" s="172" t="s">
        <v>76</v>
      </c>
      <c r="D136" s="2" t="s">
        <v>381</v>
      </c>
      <c r="E136" s="182"/>
      <c r="F136" s="22" t="s">
        <v>1437</v>
      </c>
      <c r="G136" s="23" t="s">
        <v>1259</v>
      </c>
      <c r="H136" s="23" t="s">
        <v>460</v>
      </c>
      <c r="I136" s="9" t="s">
        <v>1535</v>
      </c>
      <c r="J136" s="5" t="s">
        <v>698</v>
      </c>
      <c r="K136" s="3"/>
      <c r="L136" s="3"/>
      <c r="M136" s="3"/>
      <c r="N136" s="3"/>
      <c r="O136" s="3"/>
      <c r="P136" s="6"/>
      <c r="Q136" s="30"/>
      <c r="R136" s="30"/>
      <c r="S136" s="30"/>
      <c r="T136" s="30"/>
      <c r="U136" s="30">
        <v>3</v>
      </c>
      <c r="V136" s="26"/>
      <c r="W136" s="30"/>
      <c r="X136" s="30"/>
      <c r="Y136" s="30"/>
      <c r="Z136" s="30"/>
      <c r="AA136" s="30"/>
      <c r="AB136" s="26"/>
      <c r="AC136" s="30">
        <v>1</v>
      </c>
      <c r="AD136" s="30"/>
      <c r="AE136" s="30"/>
      <c r="AF136" s="30"/>
      <c r="AG136" s="30"/>
      <c r="AH136" s="26" t="s">
        <v>2188</v>
      </c>
      <c r="AI136" s="30"/>
      <c r="AJ136" s="30"/>
      <c r="AK136" s="30"/>
      <c r="AL136" s="30"/>
      <c r="AM136" s="30"/>
      <c r="AN136" s="26"/>
      <c r="AO136" s="4">
        <f t="shared" si="31"/>
        <v>1</v>
      </c>
      <c r="AP136" s="4">
        <f t="shared" si="32"/>
        <v>0</v>
      </c>
      <c r="AQ136" s="4">
        <f t="shared" si="33"/>
        <v>0</v>
      </c>
      <c r="AR136" s="4">
        <f t="shared" si="34"/>
        <v>0</v>
      </c>
      <c r="AS136" s="4">
        <f t="shared" si="35"/>
        <v>3</v>
      </c>
      <c r="AT136" s="4">
        <f t="shared" si="36"/>
        <v>4</v>
      </c>
      <c r="AU136" s="34">
        <v>40266</v>
      </c>
      <c r="AV136" s="34"/>
      <c r="AW136" s="34"/>
      <c r="AX136" s="36"/>
    </row>
    <row r="137" spans="1:50" ht="36" hidden="1" customHeight="1" x14ac:dyDescent="0.2">
      <c r="A137" s="54"/>
      <c r="B137" s="172" t="s">
        <v>2390</v>
      </c>
      <c r="C137" s="172" t="s">
        <v>76</v>
      </c>
      <c r="D137" s="2" t="s">
        <v>381</v>
      </c>
      <c r="E137" s="182"/>
      <c r="F137" s="22" t="s">
        <v>1437</v>
      </c>
      <c r="G137" s="23" t="s">
        <v>1259</v>
      </c>
      <c r="H137" s="23" t="s">
        <v>460</v>
      </c>
      <c r="I137" s="9" t="s">
        <v>1536</v>
      </c>
      <c r="J137" s="48" t="s">
        <v>726</v>
      </c>
      <c r="K137" s="3"/>
      <c r="L137" s="3"/>
      <c r="M137" s="3"/>
      <c r="N137" s="3"/>
      <c r="O137" s="3"/>
      <c r="P137" s="6"/>
      <c r="Q137" s="30"/>
      <c r="R137" s="30"/>
      <c r="S137" s="30"/>
      <c r="T137" s="30"/>
      <c r="U137" s="30">
        <v>2</v>
      </c>
      <c r="V137" s="26"/>
      <c r="W137" s="30"/>
      <c r="X137" s="30"/>
      <c r="Y137" s="30"/>
      <c r="Z137" s="30"/>
      <c r="AA137" s="30"/>
      <c r="AB137" s="26"/>
      <c r="AC137" s="30">
        <v>3</v>
      </c>
      <c r="AD137" s="30">
        <v>1</v>
      </c>
      <c r="AE137" s="30">
        <v>1</v>
      </c>
      <c r="AF137" s="30"/>
      <c r="AG137" s="30"/>
      <c r="AH137" s="26" t="s">
        <v>728</v>
      </c>
      <c r="AI137" s="30"/>
      <c r="AJ137" s="30"/>
      <c r="AK137" s="30"/>
      <c r="AL137" s="30"/>
      <c r="AM137" s="30"/>
      <c r="AN137" s="26"/>
      <c r="AO137" s="4">
        <f t="shared" si="31"/>
        <v>3</v>
      </c>
      <c r="AP137" s="4">
        <f t="shared" si="32"/>
        <v>1</v>
      </c>
      <c r="AQ137" s="4">
        <f t="shared" si="33"/>
        <v>1</v>
      </c>
      <c r="AR137" s="4">
        <f t="shared" si="34"/>
        <v>0</v>
      </c>
      <c r="AS137" s="4">
        <f t="shared" si="35"/>
        <v>2</v>
      </c>
      <c r="AT137" s="4">
        <f t="shared" si="36"/>
        <v>7</v>
      </c>
      <c r="AU137" s="34">
        <v>40277</v>
      </c>
      <c r="AV137" s="34"/>
      <c r="AW137" s="34"/>
      <c r="AX137" s="36"/>
    </row>
    <row r="138" spans="1:50" ht="36" hidden="1" customHeight="1" x14ac:dyDescent="0.2">
      <c r="A138" s="54"/>
      <c r="B138" s="4" t="s">
        <v>2591</v>
      </c>
      <c r="C138" s="4" t="s">
        <v>76</v>
      </c>
      <c r="D138" s="27" t="s">
        <v>1704</v>
      </c>
      <c r="E138" s="182"/>
      <c r="F138" s="22" t="s">
        <v>1437</v>
      </c>
      <c r="G138" s="23" t="s">
        <v>1435</v>
      </c>
      <c r="H138" s="23" t="s">
        <v>191</v>
      </c>
      <c r="I138" s="9" t="s">
        <v>1743</v>
      </c>
      <c r="J138" s="5" t="s">
        <v>191</v>
      </c>
      <c r="K138" s="3"/>
      <c r="L138" s="3"/>
      <c r="M138" s="3"/>
      <c r="N138" s="3"/>
      <c r="O138" s="3"/>
      <c r="P138" s="6"/>
      <c r="Q138" s="30"/>
      <c r="R138" s="30"/>
      <c r="S138" s="30"/>
      <c r="T138" s="30"/>
      <c r="U138" s="30"/>
      <c r="V138" s="26"/>
      <c r="W138" s="30"/>
      <c r="X138" s="30"/>
      <c r="Y138" s="30"/>
      <c r="Z138" s="30"/>
      <c r="AA138" s="30"/>
      <c r="AB138" s="26"/>
      <c r="AC138" s="30">
        <v>1</v>
      </c>
      <c r="AD138" s="30"/>
      <c r="AE138" s="30"/>
      <c r="AF138" s="30"/>
      <c r="AG138" s="30"/>
      <c r="AH138" s="26"/>
      <c r="AI138" s="30"/>
      <c r="AJ138" s="30"/>
      <c r="AK138" s="30"/>
      <c r="AL138" s="30"/>
      <c r="AM138" s="30">
        <v>9</v>
      </c>
      <c r="AN138" s="26"/>
      <c r="AO138" s="4">
        <f t="shared" si="31"/>
        <v>1</v>
      </c>
      <c r="AP138" s="4">
        <f t="shared" si="32"/>
        <v>0</v>
      </c>
      <c r="AQ138" s="4">
        <f t="shared" si="33"/>
        <v>0</v>
      </c>
      <c r="AR138" s="4">
        <f t="shared" si="34"/>
        <v>0</v>
      </c>
      <c r="AS138" s="4">
        <f t="shared" si="35"/>
        <v>9</v>
      </c>
      <c r="AT138" s="4">
        <f t="shared" si="36"/>
        <v>10</v>
      </c>
      <c r="AU138" s="37"/>
      <c r="AV138" s="37"/>
      <c r="AW138" s="37"/>
      <c r="AX138" s="36"/>
    </row>
    <row r="139" spans="1:50" ht="36" hidden="1" customHeight="1" x14ac:dyDescent="0.2">
      <c r="A139" s="54"/>
      <c r="B139" s="172" t="s">
        <v>2390</v>
      </c>
      <c r="C139" s="172" t="s">
        <v>76</v>
      </c>
      <c r="D139" s="2" t="s">
        <v>381</v>
      </c>
      <c r="E139" s="182"/>
      <c r="F139" s="22" t="s">
        <v>1437</v>
      </c>
      <c r="G139" s="23" t="s">
        <v>1259</v>
      </c>
      <c r="H139" s="23" t="s">
        <v>460</v>
      </c>
      <c r="I139" s="9" t="s">
        <v>1537</v>
      </c>
      <c r="J139" s="5" t="s">
        <v>727</v>
      </c>
      <c r="K139" s="3"/>
      <c r="L139" s="3"/>
      <c r="M139" s="3"/>
      <c r="N139" s="3"/>
      <c r="O139" s="3"/>
      <c r="P139" s="6"/>
      <c r="Q139" s="30"/>
      <c r="R139" s="30"/>
      <c r="S139" s="30"/>
      <c r="T139" s="30"/>
      <c r="U139" s="30">
        <v>1</v>
      </c>
      <c r="V139" s="26"/>
      <c r="W139" s="30"/>
      <c r="X139" s="30"/>
      <c r="Y139" s="30"/>
      <c r="Z139" s="30"/>
      <c r="AA139" s="30"/>
      <c r="AB139" s="26"/>
      <c r="AC139" s="30">
        <v>1</v>
      </c>
      <c r="AD139" s="30"/>
      <c r="AE139" s="30"/>
      <c r="AF139" s="30"/>
      <c r="AG139" s="30"/>
      <c r="AH139" s="26" t="s">
        <v>2189</v>
      </c>
      <c r="AI139" s="30"/>
      <c r="AJ139" s="30"/>
      <c r="AK139" s="30"/>
      <c r="AL139" s="30"/>
      <c r="AM139" s="30"/>
      <c r="AN139" s="26"/>
      <c r="AO139" s="4">
        <f t="shared" si="31"/>
        <v>1</v>
      </c>
      <c r="AP139" s="4">
        <f t="shared" si="32"/>
        <v>0</v>
      </c>
      <c r="AQ139" s="4">
        <f t="shared" si="33"/>
        <v>0</v>
      </c>
      <c r="AR139" s="4">
        <f t="shared" si="34"/>
        <v>0</v>
      </c>
      <c r="AS139" s="4">
        <f t="shared" si="35"/>
        <v>1</v>
      </c>
      <c r="AT139" s="4">
        <f t="shared" si="36"/>
        <v>2</v>
      </c>
      <c r="AU139" s="34"/>
      <c r="AV139" s="34"/>
      <c r="AW139" s="34"/>
      <c r="AX139" s="36"/>
    </row>
    <row r="140" spans="1:50" ht="36" customHeight="1" x14ac:dyDescent="0.2">
      <c r="A140" s="54"/>
      <c r="B140" s="172" t="s">
        <v>2866</v>
      </c>
      <c r="C140" s="172" t="s">
        <v>76</v>
      </c>
      <c r="D140" s="27" t="s">
        <v>1463</v>
      </c>
      <c r="E140" s="182"/>
      <c r="F140" s="22" t="s">
        <v>1437</v>
      </c>
      <c r="G140" s="23" t="s">
        <v>1460</v>
      </c>
      <c r="H140" s="23" t="s">
        <v>246</v>
      </c>
      <c r="I140" s="9" t="s">
        <v>1477</v>
      </c>
      <c r="J140" s="5" t="s">
        <v>246</v>
      </c>
      <c r="K140" s="3"/>
      <c r="L140" s="3"/>
      <c r="M140" s="3"/>
      <c r="N140" s="3"/>
      <c r="O140" s="3"/>
      <c r="P140" s="6"/>
      <c r="Q140" s="30"/>
      <c r="R140" s="30"/>
      <c r="S140" s="30"/>
      <c r="T140" s="30"/>
      <c r="U140" s="30"/>
      <c r="V140" s="26"/>
      <c r="W140" s="30"/>
      <c r="X140" s="30"/>
      <c r="Y140" s="30"/>
      <c r="Z140" s="30"/>
      <c r="AA140" s="30"/>
      <c r="AB140" s="26"/>
      <c r="AC140" s="30">
        <v>1</v>
      </c>
      <c r="AD140" s="30"/>
      <c r="AE140" s="30"/>
      <c r="AF140" s="30"/>
      <c r="AG140" s="30"/>
      <c r="AH140" s="26" t="s">
        <v>1180</v>
      </c>
      <c r="AI140" s="30"/>
      <c r="AJ140" s="30"/>
      <c r="AK140" s="30"/>
      <c r="AL140" s="30"/>
      <c r="AM140" s="30"/>
      <c r="AN140" s="26"/>
      <c r="AO140" s="4">
        <f t="shared" si="31"/>
        <v>1</v>
      </c>
      <c r="AP140" s="4">
        <f t="shared" si="32"/>
        <v>0</v>
      </c>
      <c r="AQ140" s="4">
        <f t="shared" si="33"/>
        <v>0</v>
      </c>
      <c r="AR140" s="4">
        <f t="shared" si="34"/>
        <v>0</v>
      </c>
      <c r="AS140" s="4">
        <f t="shared" si="35"/>
        <v>0</v>
      </c>
      <c r="AT140" s="4">
        <f t="shared" si="36"/>
        <v>1</v>
      </c>
      <c r="AU140" s="34">
        <v>39598</v>
      </c>
      <c r="AV140" s="34"/>
      <c r="AW140" s="34"/>
      <c r="AX140" s="36"/>
    </row>
    <row r="141" spans="1:50" s="72" customFormat="1" ht="36" hidden="1" customHeight="1" x14ac:dyDescent="0.2">
      <c r="A141" s="176"/>
      <c r="B141" s="175"/>
      <c r="C141" s="175"/>
      <c r="D141" s="75" t="s">
        <v>381</v>
      </c>
      <c r="E141" s="61"/>
      <c r="F141" s="61"/>
      <c r="G141" s="62"/>
      <c r="H141" s="62"/>
      <c r="I141" s="63" t="s">
        <v>1554</v>
      </c>
      <c r="J141" s="64" t="s">
        <v>1230</v>
      </c>
      <c r="K141" s="67"/>
      <c r="L141" s="67"/>
      <c r="M141" s="67"/>
      <c r="N141" s="67"/>
      <c r="O141" s="67"/>
      <c r="P141" s="68"/>
      <c r="Q141" s="65"/>
      <c r="R141" s="65"/>
      <c r="S141" s="65"/>
      <c r="T141" s="65"/>
      <c r="U141" s="65"/>
      <c r="V141" s="66"/>
      <c r="W141" s="65"/>
      <c r="X141" s="65"/>
      <c r="Y141" s="65"/>
      <c r="Z141" s="65"/>
      <c r="AA141" s="65"/>
      <c r="AB141" s="66"/>
      <c r="AC141" s="65">
        <v>1</v>
      </c>
      <c r="AD141" s="65"/>
      <c r="AE141" s="65"/>
      <c r="AF141" s="65"/>
      <c r="AG141" s="65"/>
      <c r="AH141" s="66" t="s">
        <v>771</v>
      </c>
      <c r="AI141" s="65"/>
      <c r="AJ141" s="65"/>
      <c r="AK141" s="65"/>
      <c r="AL141" s="65"/>
      <c r="AM141" s="65"/>
      <c r="AN141" s="66"/>
      <c r="AO141" s="69"/>
      <c r="AP141" s="69"/>
      <c r="AQ141" s="69"/>
      <c r="AR141" s="69"/>
      <c r="AS141" s="69"/>
      <c r="AT141" s="69">
        <f t="shared" si="36"/>
        <v>0</v>
      </c>
      <c r="AU141" s="70"/>
      <c r="AV141" s="70" t="s">
        <v>2264</v>
      </c>
      <c r="AW141" s="70" t="s">
        <v>2263</v>
      </c>
      <c r="AX141" s="71"/>
    </row>
    <row r="142" spans="1:50" ht="36" hidden="1" customHeight="1" x14ac:dyDescent="0.2">
      <c r="A142" s="54"/>
      <c r="B142" s="4" t="s">
        <v>3293</v>
      </c>
      <c r="C142" s="4" t="s">
        <v>79</v>
      </c>
      <c r="D142" s="2" t="s">
        <v>908</v>
      </c>
      <c r="E142" s="182"/>
      <c r="F142" s="22" t="s">
        <v>1437</v>
      </c>
      <c r="G142" s="23" t="s">
        <v>1435</v>
      </c>
      <c r="H142" s="23" t="s">
        <v>191</v>
      </c>
      <c r="I142" s="9" t="s">
        <v>1758</v>
      </c>
      <c r="J142" s="46" t="s">
        <v>355</v>
      </c>
      <c r="K142" s="3"/>
      <c r="L142" s="3"/>
      <c r="M142" s="3"/>
      <c r="N142" s="3"/>
      <c r="O142" s="3"/>
      <c r="P142" s="6"/>
      <c r="Q142" s="3"/>
      <c r="R142" s="3"/>
      <c r="S142" s="3"/>
      <c r="T142" s="3"/>
      <c r="U142" s="3"/>
      <c r="V142" s="6"/>
      <c r="W142" s="3">
        <v>1</v>
      </c>
      <c r="X142" s="3"/>
      <c r="Y142" s="3"/>
      <c r="Z142" s="3"/>
      <c r="AA142" s="3"/>
      <c r="AB142" s="6" t="s">
        <v>1101</v>
      </c>
      <c r="AC142" s="3">
        <v>3</v>
      </c>
      <c r="AD142" s="3"/>
      <c r="AE142" s="3"/>
      <c r="AF142" s="3"/>
      <c r="AG142" s="3"/>
      <c r="AH142" s="6"/>
      <c r="AI142" s="3"/>
      <c r="AJ142" s="3"/>
      <c r="AK142" s="3"/>
      <c r="AL142" s="3"/>
      <c r="AM142" s="3"/>
      <c r="AN142" s="6"/>
      <c r="AO142" s="4">
        <f t="shared" ref="AO142:AS145" si="37">+K142+Q142+W142+AC142+AI142</f>
        <v>4</v>
      </c>
      <c r="AP142" s="4">
        <f t="shared" si="37"/>
        <v>0</v>
      </c>
      <c r="AQ142" s="4">
        <f t="shared" si="37"/>
        <v>0</v>
      </c>
      <c r="AR142" s="4">
        <f t="shared" si="37"/>
        <v>0</v>
      </c>
      <c r="AS142" s="4">
        <f t="shared" si="37"/>
        <v>0</v>
      </c>
      <c r="AT142" s="4">
        <f t="shared" si="36"/>
        <v>4</v>
      </c>
      <c r="AU142" s="34"/>
      <c r="AV142" s="34"/>
      <c r="AW142" s="34"/>
      <c r="AX142" s="36"/>
    </row>
    <row r="143" spans="1:50" ht="36" hidden="1" customHeight="1" x14ac:dyDescent="0.2">
      <c r="A143" s="54"/>
      <c r="B143" s="4" t="s">
        <v>2655</v>
      </c>
      <c r="C143" s="4" t="s">
        <v>76</v>
      </c>
      <c r="D143" s="27" t="s">
        <v>1767</v>
      </c>
      <c r="E143" s="182"/>
      <c r="F143" s="22" t="s">
        <v>507</v>
      </c>
      <c r="G143" s="23" t="s">
        <v>1435</v>
      </c>
      <c r="H143" s="23" t="s">
        <v>191</v>
      </c>
      <c r="I143" s="9" t="s">
        <v>1778</v>
      </c>
      <c r="J143" s="5" t="s">
        <v>1031</v>
      </c>
      <c r="K143" s="3"/>
      <c r="L143" s="3"/>
      <c r="M143" s="3"/>
      <c r="N143" s="3"/>
      <c r="O143" s="3"/>
      <c r="P143" s="6"/>
      <c r="Q143" s="30"/>
      <c r="R143" s="30"/>
      <c r="S143" s="30"/>
      <c r="T143" s="30"/>
      <c r="U143" s="30"/>
      <c r="V143" s="26"/>
      <c r="W143" s="30"/>
      <c r="X143" s="30"/>
      <c r="Y143" s="30"/>
      <c r="Z143" s="30"/>
      <c r="AA143" s="30"/>
      <c r="AB143" s="26"/>
      <c r="AC143" s="30"/>
      <c r="AD143" s="30"/>
      <c r="AE143" s="30"/>
      <c r="AF143" s="30"/>
      <c r="AG143" s="30"/>
      <c r="AH143" s="26"/>
      <c r="AI143" s="30"/>
      <c r="AJ143" s="30"/>
      <c r="AK143" s="30"/>
      <c r="AL143" s="30"/>
      <c r="AM143" s="30">
        <v>4</v>
      </c>
      <c r="AN143" s="26" t="s">
        <v>1033</v>
      </c>
      <c r="AO143" s="4">
        <f t="shared" si="37"/>
        <v>0</v>
      </c>
      <c r="AP143" s="4">
        <f t="shared" si="37"/>
        <v>0</v>
      </c>
      <c r="AQ143" s="4">
        <f t="shared" si="37"/>
        <v>0</v>
      </c>
      <c r="AR143" s="4">
        <f t="shared" si="37"/>
        <v>0</v>
      </c>
      <c r="AS143" s="4">
        <f t="shared" si="37"/>
        <v>4</v>
      </c>
      <c r="AT143" s="4">
        <f t="shared" si="36"/>
        <v>4</v>
      </c>
      <c r="AU143" s="34">
        <v>40133</v>
      </c>
      <c r="AV143" s="34"/>
      <c r="AW143" s="34"/>
      <c r="AX143" s="36"/>
    </row>
    <row r="144" spans="1:50" ht="36" hidden="1" customHeight="1" x14ac:dyDescent="0.2">
      <c r="A144" s="54"/>
      <c r="B144" s="172" t="s">
        <v>2390</v>
      </c>
      <c r="C144" s="172" t="s">
        <v>76</v>
      </c>
      <c r="D144" s="77" t="s">
        <v>381</v>
      </c>
      <c r="E144" s="182"/>
      <c r="F144" s="22" t="s">
        <v>1437</v>
      </c>
      <c r="G144" s="23" t="s">
        <v>1259</v>
      </c>
      <c r="H144" s="23" t="s">
        <v>460</v>
      </c>
      <c r="I144" s="9" t="s">
        <v>1540</v>
      </c>
      <c r="J144" s="5" t="s">
        <v>1270</v>
      </c>
      <c r="K144" s="3"/>
      <c r="L144" s="3"/>
      <c r="M144" s="3"/>
      <c r="N144" s="3"/>
      <c r="O144" s="3"/>
      <c r="P144" s="6"/>
      <c r="Q144" s="30"/>
      <c r="R144" s="30"/>
      <c r="S144" s="30"/>
      <c r="T144" s="30"/>
      <c r="U144" s="30">
        <v>2</v>
      </c>
      <c r="V144" s="26"/>
      <c r="W144" s="30"/>
      <c r="X144" s="30"/>
      <c r="Y144" s="30"/>
      <c r="Z144" s="30"/>
      <c r="AA144" s="30"/>
      <c r="AB144" s="26"/>
      <c r="AC144" s="30">
        <v>1</v>
      </c>
      <c r="AD144" s="30"/>
      <c r="AE144" s="30"/>
      <c r="AF144" s="30"/>
      <c r="AG144" s="30"/>
      <c r="AH144" s="26" t="s">
        <v>734</v>
      </c>
      <c r="AI144" s="30"/>
      <c r="AJ144" s="30"/>
      <c r="AK144" s="30"/>
      <c r="AL144" s="30"/>
      <c r="AM144" s="30"/>
      <c r="AN144" s="26"/>
      <c r="AO144" s="4">
        <f t="shared" si="37"/>
        <v>1</v>
      </c>
      <c r="AP144" s="4">
        <f t="shared" si="37"/>
        <v>0</v>
      </c>
      <c r="AQ144" s="4">
        <f t="shared" si="37"/>
        <v>0</v>
      </c>
      <c r="AR144" s="4">
        <f t="shared" si="37"/>
        <v>0</v>
      </c>
      <c r="AS144" s="4">
        <f t="shared" si="37"/>
        <v>2</v>
      </c>
      <c r="AT144" s="4">
        <f t="shared" si="36"/>
        <v>3</v>
      </c>
      <c r="AU144" s="34"/>
      <c r="AV144" s="34"/>
      <c r="AW144" s="34"/>
      <c r="AX144" s="36"/>
    </row>
    <row r="145" spans="1:50" ht="36" hidden="1" customHeight="1" x14ac:dyDescent="0.2">
      <c r="A145" s="54"/>
      <c r="B145" s="172" t="s">
        <v>2390</v>
      </c>
      <c r="C145" s="172" t="s">
        <v>76</v>
      </c>
      <c r="D145" s="2" t="s">
        <v>381</v>
      </c>
      <c r="E145" s="182"/>
      <c r="F145" s="22" t="s">
        <v>1437</v>
      </c>
      <c r="G145" s="23" t="s">
        <v>1259</v>
      </c>
      <c r="H145" s="23" t="s">
        <v>460</v>
      </c>
      <c r="I145" s="9" t="s">
        <v>2190</v>
      </c>
      <c r="J145" s="5" t="s">
        <v>844</v>
      </c>
      <c r="K145" s="3"/>
      <c r="L145" s="3"/>
      <c r="M145" s="3"/>
      <c r="N145" s="3"/>
      <c r="O145" s="3"/>
      <c r="P145" s="6"/>
      <c r="Q145" s="3"/>
      <c r="R145" s="3"/>
      <c r="S145" s="3"/>
      <c r="T145" s="3"/>
      <c r="U145" s="3"/>
      <c r="V145" s="6"/>
      <c r="W145" s="3"/>
      <c r="X145" s="3"/>
      <c r="Y145" s="3"/>
      <c r="Z145" s="3"/>
      <c r="AA145" s="3"/>
      <c r="AB145" s="6"/>
      <c r="AC145" s="30">
        <v>3</v>
      </c>
      <c r="AD145" s="30"/>
      <c r="AE145" s="30"/>
      <c r="AF145" s="30"/>
      <c r="AG145" s="30"/>
      <c r="AH145" s="26" t="s">
        <v>2191</v>
      </c>
      <c r="AI145" s="30"/>
      <c r="AJ145" s="30"/>
      <c r="AK145" s="30"/>
      <c r="AL145" s="30"/>
      <c r="AM145" s="30"/>
      <c r="AN145" s="26"/>
      <c r="AO145" s="4">
        <f t="shared" si="37"/>
        <v>3</v>
      </c>
      <c r="AP145" s="4">
        <f t="shared" si="37"/>
        <v>0</v>
      </c>
      <c r="AQ145" s="4">
        <f t="shared" si="37"/>
        <v>0</v>
      </c>
      <c r="AR145" s="4">
        <f t="shared" si="37"/>
        <v>0</v>
      </c>
      <c r="AS145" s="4">
        <f t="shared" si="37"/>
        <v>0</v>
      </c>
      <c r="AT145" s="4">
        <f t="shared" si="36"/>
        <v>3</v>
      </c>
      <c r="AU145" s="34"/>
      <c r="AV145" s="34"/>
      <c r="AW145" s="34"/>
      <c r="AX145" s="36"/>
    </row>
    <row r="146" spans="1:50" ht="36" hidden="1" customHeight="1" x14ac:dyDescent="0.2">
      <c r="A146" s="54"/>
      <c r="B146" s="172" t="s">
        <v>2390</v>
      </c>
      <c r="C146" s="172" t="s">
        <v>76</v>
      </c>
      <c r="D146" s="2" t="s">
        <v>381</v>
      </c>
      <c r="E146" s="182"/>
      <c r="F146" s="22" t="s">
        <v>1437</v>
      </c>
      <c r="G146" s="23" t="s">
        <v>1259</v>
      </c>
      <c r="H146" s="23" t="s">
        <v>460</v>
      </c>
      <c r="I146" s="9" t="s">
        <v>2123</v>
      </c>
      <c r="J146" s="5" t="s">
        <v>2122</v>
      </c>
      <c r="K146" s="3"/>
      <c r="L146" s="3"/>
      <c r="M146" s="3"/>
      <c r="N146" s="3"/>
      <c r="O146" s="3"/>
      <c r="P146" s="6"/>
      <c r="Q146" s="3"/>
      <c r="R146" s="3"/>
      <c r="S146" s="3"/>
      <c r="T146" s="3"/>
      <c r="U146" s="3">
        <v>2</v>
      </c>
      <c r="V146" s="6"/>
      <c r="W146" s="3"/>
      <c r="X146" s="3"/>
      <c r="Y146" s="3"/>
      <c r="Z146" s="3"/>
      <c r="AA146" s="3"/>
      <c r="AB146" s="6"/>
      <c r="AC146" s="30">
        <v>2</v>
      </c>
      <c r="AD146" s="30">
        <v>1</v>
      </c>
      <c r="AE146" s="30">
        <v>1</v>
      </c>
      <c r="AF146" s="30"/>
      <c r="AG146" s="30">
        <v>0</v>
      </c>
      <c r="AH146" s="26" t="s">
        <v>2192</v>
      </c>
      <c r="AI146" s="30"/>
      <c r="AJ146" s="30"/>
      <c r="AK146" s="30"/>
      <c r="AL146" s="30"/>
      <c r="AM146" s="30"/>
      <c r="AN146" s="26"/>
      <c r="AO146" s="4">
        <f>+K146+Q146+W146+AC146+AI146</f>
        <v>2</v>
      </c>
      <c r="AP146" s="4"/>
      <c r="AQ146" s="4"/>
      <c r="AR146" s="4"/>
      <c r="AS146" s="4"/>
      <c r="AT146" s="4"/>
      <c r="AU146" s="34"/>
      <c r="AV146" s="34"/>
      <c r="AW146" s="34"/>
      <c r="AX146" s="9"/>
    </row>
    <row r="147" spans="1:50" ht="36" hidden="1" customHeight="1" x14ac:dyDescent="0.2">
      <c r="A147" s="54"/>
      <c r="B147" s="172" t="s">
        <v>2390</v>
      </c>
      <c r="C147" s="172" t="s">
        <v>76</v>
      </c>
      <c r="D147" s="2" t="s">
        <v>381</v>
      </c>
      <c r="E147" s="182"/>
      <c r="F147" s="22" t="s">
        <v>1437</v>
      </c>
      <c r="G147" s="23" t="s">
        <v>1259</v>
      </c>
      <c r="H147" s="23" t="s">
        <v>460</v>
      </c>
      <c r="I147" s="9" t="s">
        <v>1546</v>
      </c>
      <c r="J147" s="5" t="s">
        <v>930</v>
      </c>
      <c r="K147" s="3"/>
      <c r="L147" s="3"/>
      <c r="M147" s="3"/>
      <c r="N147" s="3"/>
      <c r="O147" s="3"/>
      <c r="P147" s="6"/>
      <c r="Q147" s="3"/>
      <c r="R147" s="3"/>
      <c r="S147" s="3"/>
      <c r="T147" s="3"/>
      <c r="U147" s="3">
        <v>1</v>
      </c>
      <c r="V147" s="6"/>
      <c r="W147" s="3"/>
      <c r="X147" s="3"/>
      <c r="Y147" s="3"/>
      <c r="Z147" s="3"/>
      <c r="AA147" s="3"/>
      <c r="AB147" s="6"/>
      <c r="AC147" s="30">
        <v>4</v>
      </c>
      <c r="AD147" s="30"/>
      <c r="AE147" s="30"/>
      <c r="AF147" s="30"/>
      <c r="AG147" s="30"/>
      <c r="AH147" s="26" t="s">
        <v>931</v>
      </c>
      <c r="AI147" s="30"/>
      <c r="AJ147" s="30"/>
      <c r="AK147" s="30"/>
      <c r="AL147" s="30"/>
      <c r="AM147" s="30"/>
      <c r="AN147" s="26"/>
      <c r="AO147" s="4">
        <f>+K147+Q147+W147+AC147+AI147</f>
        <v>4</v>
      </c>
      <c r="AP147" s="4">
        <f t="shared" ref="AP147:AS148" si="38">+L147+R147+X147+AD147+AJ147</f>
        <v>0</v>
      </c>
      <c r="AQ147" s="4">
        <f t="shared" si="38"/>
        <v>0</v>
      </c>
      <c r="AR147" s="4">
        <f t="shared" si="38"/>
        <v>0</v>
      </c>
      <c r="AS147" s="4">
        <f t="shared" si="38"/>
        <v>1</v>
      </c>
      <c r="AT147" s="4">
        <f t="shared" ref="AT147:AT159" si="39">SUM(AO147:AS147)</f>
        <v>5</v>
      </c>
      <c r="AU147" s="34"/>
      <c r="AV147" s="34"/>
      <c r="AW147" s="34"/>
      <c r="AX147" s="36"/>
    </row>
    <row r="148" spans="1:50" ht="36" hidden="1" customHeight="1" x14ac:dyDescent="0.2">
      <c r="A148" s="54"/>
      <c r="B148" s="172" t="s">
        <v>2390</v>
      </c>
      <c r="C148" s="172" t="s">
        <v>76</v>
      </c>
      <c r="D148" s="2" t="s">
        <v>381</v>
      </c>
      <c r="E148" s="182"/>
      <c r="F148" s="22" t="s">
        <v>1437</v>
      </c>
      <c r="G148" s="23" t="s">
        <v>1259</v>
      </c>
      <c r="H148" s="23" t="s">
        <v>460</v>
      </c>
      <c r="I148" s="9" t="s">
        <v>1548</v>
      </c>
      <c r="J148" s="5" t="s">
        <v>1052</v>
      </c>
      <c r="K148" s="3"/>
      <c r="L148" s="3"/>
      <c r="M148" s="3"/>
      <c r="N148" s="3"/>
      <c r="O148" s="3"/>
      <c r="P148" s="6"/>
      <c r="Q148" s="3"/>
      <c r="R148" s="3"/>
      <c r="S148" s="3"/>
      <c r="T148" s="3"/>
      <c r="U148" s="3">
        <v>3</v>
      </c>
      <c r="V148" s="6"/>
      <c r="W148" s="3"/>
      <c r="X148" s="3"/>
      <c r="Y148" s="3"/>
      <c r="Z148" s="3"/>
      <c r="AA148" s="3"/>
      <c r="AB148" s="6"/>
      <c r="AC148" s="30">
        <v>1</v>
      </c>
      <c r="AD148" s="30"/>
      <c r="AE148" s="30"/>
      <c r="AF148" s="30"/>
      <c r="AG148" s="30"/>
      <c r="AH148" s="26" t="s">
        <v>1053</v>
      </c>
      <c r="AI148" s="30"/>
      <c r="AJ148" s="30"/>
      <c r="AK148" s="30"/>
      <c r="AL148" s="30"/>
      <c r="AM148" s="30"/>
      <c r="AN148" s="26"/>
      <c r="AO148" s="4">
        <f>+K148+Q148+W148+AC148+AI148</f>
        <v>1</v>
      </c>
      <c r="AP148" s="4">
        <f t="shared" si="38"/>
        <v>0</v>
      </c>
      <c r="AQ148" s="4">
        <f t="shared" si="38"/>
        <v>0</v>
      </c>
      <c r="AR148" s="4">
        <f t="shared" si="38"/>
        <v>0</v>
      </c>
      <c r="AS148" s="4">
        <f t="shared" si="38"/>
        <v>3</v>
      </c>
      <c r="AT148" s="4">
        <f t="shared" si="39"/>
        <v>4</v>
      </c>
      <c r="AU148" s="34"/>
      <c r="AV148" s="34"/>
      <c r="AW148" s="34"/>
      <c r="AX148" s="36"/>
    </row>
    <row r="149" spans="1:50" s="72" customFormat="1" ht="36" hidden="1" customHeight="1" x14ac:dyDescent="0.2">
      <c r="A149" s="176"/>
      <c r="B149" s="175"/>
      <c r="C149" s="175"/>
      <c r="D149" s="75" t="s">
        <v>381</v>
      </c>
      <c r="E149" s="61"/>
      <c r="F149" s="61"/>
      <c r="G149" s="62"/>
      <c r="H149" s="62"/>
      <c r="I149" s="63" t="s">
        <v>1563</v>
      </c>
      <c r="J149" s="64" t="s">
        <v>1360</v>
      </c>
      <c r="K149" s="67"/>
      <c r="L149" s="67"/>
      <c r="M149" s="67"/>
      <c r="N149" s="67"/>
      <c r="O149" s="67"/>
      <c r="P149" s="68"/>
      <c r="Q149" s="65"/>
      <c r="R149" s="65"/>
      <c r="S149" s="65"/>
      <c r="T149" s="65"/>
      <c r="U149" s="65">
        <v>1</v>
      </c>
      <c r="V149" s="66"/>
      <c r="W149" s="65"/>
      <c r="X149" s="65"/>
      <c r="Y149" s="65"/>
      <c r="Z149" s="65"/>
      <c r="AA149" s="65"/>
      <c r="AB149" s="66"/>
      <c r="AC149" s="65">
        <v>2</v>
      </c>
      <c r="AD149" s="65"/>
      <c r="AE149" s="65"/>
      <c r="AF149" s="65"/>
      <c r="AG149" s="65"/>
      <c r="AH149" s="66" t="s">
        <v>1361</v>
      </c>
      <c r="AI149" s="65"/>
      <c r="AJ149" s="65"/>
      <c r="AK149" s="65"/>
      <c r="AL149" s="65"/>
      <c r="AM149" s="65"/>
      <c r="AN149" s="66"/>
      <c r="AO149" s="69"/>
      <c r="AP149" s="69"/>
      <c r="AQ149" s="69"/>
      <c r="AR149" s="69"/>
      <c r="AS149" s="69"/>
      <c r="AT149" s="69">
        <f t="shared" si="39"/>
        <v>0</v>
      </c>
      <c r="AU149" s="70"/>
      <c r="AV149" s="70" t="s">
        <v>2264</v>
      </c>
      <c r="AW149" s="70" t="s">
        <v>2263</v>
      </c>
      <c r="AX149" s="71"/>
    </row>
    <row r="150" spans="1:50" ht="36" hidden="1" customHeight="1" x14ac:dyDescent="0.2">
      <c r="A150" s="54"/>
      <c r="B150" s="172" t="s">
        <v>2390</v>
      </c>
      <c r="C150" s="172" t="s">
        <v>76</v>
      </c>
      <c r="D150" s="2" t="s">
        <v>381</v>
      </c>
      <c r="E150" s="182"/>
      <c r="F150" s="22" t="s">
        <v>1437</v>
      </c>
      <c r="G150" s="23" t="s">
        <v>443</v>
      </c>
      <c r="H150" s="23" t="s">
        <v>479</v>
      </c>
      <c r="I150" s="9" t="s">
        <v>1564</v>
      </c>
      <c r="J150" s="5" t="s">
        <v>1364</v>
      </c>
      <c r="K150" s="3"/>
      <c r="L150" s="3"/>
      <c r="M150" s="3"/>
      <c r="N150" s="3"/>
      <c r="O150" s="3"/>
      <c r="P150" s="6"/>
      <c r="Q150" s="30"/>
      <c r="R150" s="30"/>
      <c r="S150" s="30"/>
      <c r="T150" s="30"/>
      <c r="U150" s="30"/>
      <c r="V150" s="26"/>
      <c r="W150" s="30"/>
      <c r="X150" s="30"/>
      <c r="Y150" s="30"/>
      <c r="Z150" s="30"/>
      <c r="AA150" s="30"/>
      <c r="AB150" s="26"/>
      <c r="AC150" s="30">
        <v>1</v>
      </c>
      <c r="AD150" s="30"/>
      <c r="AE150" s="30"/>
      <c r="AF150" s="30"/>
      <c r="AG150" s="30"/>
      <c r="AH150" s="26" t="s">
        <v>1365</v>
      </c>
      <c r="AI150" s="30"/>
      <c r="AJ150" s="30"/>
      <c r="AK150" s="30"/>
      <c r="AL150" s="30"/>
      <c r="AM150" s="30"/>
      <c r="AN150" s="26"/>
      <c r="AO150" s="4">
        <f t="shared" ref="AO150:AO159" si="40">+K150+Q150+W150+AC150+AI150</f>
        <v>1</v>
      </c>
      <c r="AP150" s="4">
        <f t="shared" ref="AP150:AP159" si="41">+L150+R150+X150+AD150+AJ150</f>
        <v>0</v>
      </c>
      <c r="AQ150" s="4">
        <f t="shared" ref="AQ150:AQ159" si="42">+M150+S150+Y150+AE150+AK150</f>
        <v>0</v>
      </c>
      <c r="AR150" s="4">
        <f t="shared" ref="AR150:AR159" si="43">+N150+T150+Z150+AF150+AL150</f>
        <v>0</v>
      </c>
      <c r="AS150" s="4">
        <f t="shared" ref="AS150:AS159" si="44">+O150+U150+AA150+AG150+AM150</f>
        <v>0</v>
      </c>
      <c r="AT150" s="4">
        <f t="shared" si="39"/>
        <v>1</v>
      </c>
      <c r="AU150" s="34"/>
      <c r="AV150" s="34"/>
      <c r="AW150" s="34"/>
      <c r="AX150" s="36"/>
    </row>
    <row r="151" spans="1:50" ht="36" hidden="1" customHeight="1" x14ac:dyDescent="0.2">
      <c r="A151" s="54"/>
      <c r="B151" s="172" t="s">
        <v>2390</v>
      </c>
      <c r="C151" s="172" t="s">
        <v>76</v>
      </c>
      <c r="D151" s="2" t="s">
        <v>381</v>
      </c>
      <c r="E151" s="182"/>
      <c r="F151" s="22" t="s">
        <v>1437</v>
      </c>
      <c r="G151" s="23" t="s">
        <v>443</v>
      </c>
      <c r="H151" s="23" t="s">
        <v>479</v>
      </c>
      <c r="I151" s="9" t="s">
        <v>1565</v>
      </c>
      <c r="J151" s="5" t="s">
        <v>1366</v>
      </c>
      <c r="K151" s="3"/>
      <c r="L151" s="3"/>
      <c r="M151" s="3"/>
      <c r="N151" s="3"/>
      <c r="O151" s="3"/>
      <c r="P151" s="6"/>
      <c r="Q151" s="30"/>
      <c r="R151" s="30"/>
      <c r="S151" s="30"/>
      <c r="T151" s="30"/>
      <c r="U151" s="30"/>
      <c r="V151" s="26"/>
      <c r="W151" s="30"/>
      <c r="X151" s="30"/>
      <c r="Y151" s="30"/>
      <c r="Z151" s="30"/>
      <c r="AA151" s="30"/>
      <c r="AB151" s="26"/>
      <c r="AC151" s="30">
        <v>1</v>
      </c>
      <c r="AD151" s="30"/>
      <c r="AE151" s="30"/>
      <c r="AF151" s="30"/>
      <c r="AG151" s="30"/>
      <c r="AH151" s="26" t="s">
        <v>1365</v>
      </c>
      <c r="AI151" s="30"/>
      <c r="AJ151" s="30"/>
      <c r="AK151" s="30"/>
      <c r="AL151" s="30"/>
      <c r="AM151" s="30"/>
      <c r="AN151" s="26"/>
      <c r="AO151" s="4">
        <f t="shared" si="40"/>
        <v>1</v>
      </c>
      <c r="AP151" s="4">
        <f t="shared" si="41"/>
        <v>0</v>
      </c>
      <c r="AQ151" s="4">
        <f t="shared" si="42"/>
        <v>0</v>
      </c>
      <c r="AR151" s="4">
        <f t="shared" si="43"/>
        <v>0</v>
      </c>
      <c r="AS151" s="4">
        <f t="shared" si="44"/>
        <v>0</v>
      </c>
      <c r="AT151" s="4">
        <f t="shared" si="39"/>
        <v>1</v>
      </c>
      <c r="AU151" s="34"/>
      <c r="AV151" s="34"/>
      <c r="AW151" s="34"/>
      <c r="AX151" s="36"/>
    </row>
    <row r="152" spans="1:50" ht="36" hidden="1" customHeight="1" x14ac:dyDescent="0.2">
      <c r="A152" s="54"/>
      <c r="B152" s="4" t="s">
        <v>2821</v>
      </c>
      <c r="C152" s="4" t="s">
        <v>76</v>
      </c>
      <c r="D152" s="2" t="s">
        <v>14</v>
      </c>
      <c r="E152" s="182"/>
      <c r="F152" s="22" t="s">
        <v>1437</v>
      </c>
      <c r="G152" s="23" t="s">
        <v>1435</v>
      </c>
      <c r="H152" s="23" t="s">
        <v>191</v>
      </c>
      <c r="I152" s="9" t="s">
        <v>1845</v>
      </c>
      <c r="J152" s="5" t="s">
        <v>191</v>
      </c>
      <c r="K152" s="3"/>
      <c r="L152" s="3"/>
      <c r="M152" s="3"/>
      <c r="N152" s="3"/>
      <c r="O152" s="3"/>
      <c r="P152" s="6"/>
      <c r="Q152" s="30"/>
      <c r="R152" s="30"/>
      <c r="S152" s="30"/>
      <c r="T152" s="30"/>
      <c r="U152" s="30"/>
      <c r="V152" s="26"/>
      <c r="W152" s="30">
        <v>1</v>
      </c>
      <c r="X152" s="30"/>
      <c r="Y152" s="30"/>
      <c r="Z152" s="30"/>
      <c r="AA152" s="30"/>
      <c r="AB152" s="26" t="s">
        <v>1157</v>
      </c>
      <c r="AC152" s="30"/>
      <c r="AD152" s="30"/>
      <c r="AE152" s="30"/>
      <c r="AF152" s="30"/>
      <c r="AG152" s="30"/>
      <c r="AH152" s="26"/>
      <c r="AI152" s="30"/>
      <c r="AJ152" s="30"/>
      <c r="AK152" s="30"/>
      <c r="AL152" s="30"/>
      <c r="AM152" s="30">
        <v>5</v>
      </c>
      <c r="AN152" s="26" t="s">
        <v>1157</v>
      </c>
      <c r="AO152" s="4">
        <f t="shared" si="40"/>
        <v>1</v>
      </c>
      <c r="AP152" s="4">
        <f t="shared" si="41"/>
        <v>0</v>
      </c>
      <c r="AQ152" s="4">
        <f t="shared" si="42"/>
        <v>0</v>
      </c>
      <c r="AR152" s="4">
        <f t="shared" si="43"/>
        <v>0</v>
      </c>
      <c r="AS152" s="4">
        <f t="shared" si="44"/>
        <v>5</v>
      </c>
      <c r="AT152" s="4">
        <f t="shared" si="39"/>
        <v>6</v>
      </c>
      <c r="AU152" s="3"/>
      <c r="AV152" s="3"/>
      <c r="AW152" s="34"/>
      <c r="AX152" s="36"/>
    </row>
    <row r="153" spans="1:50" ht="36" customHeight="1" x14ac:dyDescent="0.2">
      <c r="A153" s="54"/>
      <c r="B153" s="172" t="s">
        <v>2390</v>
      </c>
      <c r="C153" s="172" t="s">
        <v>76</v>
      </c>
      <c r="D153" s="2" t="s">
        <v>381</v>
      </c>
      <c r="E153" s="182"/>
      <c r="F153" s="22" t="s">
        <v>1437</v>
      </c>
      <c r="G153" s="23" t="s">
        <v>1460</v>
      </c>
      <c r="H153" s="23" t="s">
        <v>246</v>
      </c>
      <c r="I153" s="9" t="s">
        <v>1553</v>
      </c>
      <c r="J153" s="5" t="s">
        <v>1168</v>
      </c>
      <c r="K153" s="3"/>
      <c r="L153" s="3"/>
      <c r="M153" s="3"/>
      <c r="N153" s="3"/>
      <c r="O153" s="3"/>
      <c r="P153" s="6"/>
      <c r="Q153" s="30"/>
      <c r="R153" s="30"/>
      <c r="S153" s="30"/>
      <c r="T153" s="30"/>
      <c r="U153" s="30">
        <v>1</v>
      </c>
      <c r="V153" s="26"/>
      <c r="W153" s="30"/>
      <c r="X153" s="30"/>
      <c r="Y153" s="30"/>
      <c r="Z153" s="30"/>
      <c r="AA153" s="30"/>
      <c r="AB153" s="26"/>
      <c r="AC153" s="30">
        <v>1</v>
      </c>
      <c r="AD153" s="30"/>
      <c r="AE153" s="30"/>
      <c r="AF153" s="30"/>
      <c r="AG153" s="30"/>
      <c r="AH153" s="26" t="s">
        <v>2174</v>
      </c>
      <c r="AI153" s="30"/>
      <c r="AJ153" s="30"/>
      <c r="AK153" s="30"/>
      <c r="AL153" s="30"/>
      <c r="AM153" s="30"/>
      <c r="AN153" s="26"/>
      <c r="AO153" s="4">
        <f t="shared" si="40"/>
        <v>1</v>
      </c>
      <c r="AP153" s="4">
        <f t="shared" si="41"/>
        <v>0</v>
      </c>
      <c r="AQ153" s="4">
        <f t="shared" si="42"/>
        <v>0</v>
      </c>
      <c r="AR153" s="4">
        <f t="shared" si="43"/>
        <v>0</v>
      </c>
      <c r="AS153" s="4">
        <f t="shared" si="44"/>
        <v>1</v>
      </c>
      <c r="AT153" s="4">
        <f t="shared" si="39"/>
        <v>2</v>
      </c>
      <c r="AU153" s="34"/>
      <c r="AV153" s="34"/>
      <c r="AW153" s="34"/>
      <c r="AX153" s="36"/>
    </row>
    <row r="154" spans="1:50" ht="36" customHeight="1" x14ac:dyDescent="0.2">
      <c r="A154" s="54"/>
      <c r="B154" s="172" t="s">
        <v>2469</v>
      </c>
      <c r="C154" s="172" t="s">
        <v>76</v>
      </c>
      <c r="D154" s="2" t="s">
        <v>416</v>
      </c>
      <c r="E154" s="182"/>
      <c r="F154" s="22" t="s">
        <v>1437</v>
      </c>
      <c r="G154" s="23" t="s">
        <v>1460</v>
      </c>
      <c r="H154" s="23" t="s">
        <v>246</v>
      </c>
      <c r="I154" s="9" t="s">
        <v>1635</v>
      </c>
      <c r="J154" s="5" t="s">
        <v>251</v>
      </c>
      <c r="K154" s="3"/>
      <c r="L154" s="3"/>
      <c r="M154" s="3"/>
      <c r="N154" s="3"/>
      <c r="O154" s="3"/>
      <c r="P154" s="6"/>
      <c r="Q154" s="30"/>
      <c r="R154" s="30"/>
      <c r="S154" s="30"/>
      <c r="T154" s="30"/>
      <c r="U154" s="30"/>
      <c r="V154" s="26"/>
      <c r="W154" s="30">
        <v>1</v>
      </c>
      <c r="X154" s="30"/>
      <c r="Y154" s="30"/>
      <c r="Z154" s="30"/>
      <c r="AA154" s="30"/>
      <c r="AB154" s="6" t="s">
        <v>743</v>
      </c>
      <c r="AC154" s="30"/>
      <c r="AD154" s="30"/>
      <c r="AE154" s="30"/>
      <c r="AF154" s="30"/>
      <c r="AG154" s="30"/>
      <c r="AH154" s="26"/>
      <c r="AI154" s="30"/>
      <c r="AJ154" s="30"/>
      <c r="AK154" s="30"/>
      <c r="AL154" s="30"/>
      <c r="AM154" s="30"/>
      <c r="AN154" s="26"/>
      <c r="AO154" s="4">
        <f t="shared" si="40"/>
        <v>1</v>
      </c>
      <c r="AP154" s="4">
        <f t="shared" si="41"/>
        <v>0</v>
      </c>
      <c r="AQ154" s="4">
        <f t="shared" si="42"/>
        <v>0</v>
      </c>
      <c r="AR154" s="4">
        <f t="shared" si="43"/>
        <v>0</v>
      </c>
      <c r="AS154" s="4">
        <f t="shared" si="44"/>
        <v>0</v>
      </c>
      <c r="AT154" s="4">
        <f t="shared" si="39"/>
        <v>1</v>
      </c>
      <c r="AU154" s="34">
        <v>38412</v>
      </c>
      <c r="AV154" s="34"/>
      <c r="AW154" s="34"/>
      <c r="AX154" s="36"/>
    </row>
    <row r="155" spans="1:50" s="159" customFormat="1" ht="36" hidden="1" customHeight="1" x14ac:dyDescent="0.2">
      <c r="A155" s="54"/>
      <c r="B155" s="172" t="s">
        <v>2390</v>
      </c>
      <c r="C155" s="172" t="s">
        <v>76</v>
      </c>
      <c r="D155" s="2" t="s">
        <v>381</v>
      </c>
      <c r="E155" s="182"/>
      <c r="F155" s="22" t="s">
        <v>1437</v>
      </c>
      <c r="G155" s="23" t="s">
        <v>1259</v>
      </c>
      <c r="H155" s="23" t="s">
        <v>460</v>
      </c>
      <c r="I155" s="9" t="s">
        <v>1557</v>
      </c>
      <c r="J155" s="5" t="s">
        <v>1225</v>
      </c>
      <c r="K155" s="3"/>
      <c r="L155" s="3"/>
      <c r="M155" s="3"/>
      <c r="N155" s="3"/>
      <c r="O155" s="3"/>
      <c r="P155" s="6"/>
      <c r="Q155" s="30"/>
      <c r="R155" s="30"/>
      <c r="S155" s="30"/>
      <c r="T155" s="30"/>
      <c r="U155" s="30"/>
      <c r="V155" s="26"/>
      <c r="W155" s="30"/>
      <c r="X155" s="30"/>
      <c r="Y155" s="30"/>
      <c r="Z155" s="30"/>
      <c r="AA155" s="30"/>
      <c r="AB155" s="26"/>
      <c r="AC155" s="30">
        <v>1</v>
      </c>
      <c r="AD155" s="30"/>
      <c r="AE155" s="30"/>
      <c r="AF155" s="30"/>
      <c r="AG155" s="30"/>
      <c r="AH155" s="26" t="s">
        <v>1226</v>
      </c>
      <c r="AI155" s="30"/>
      <c r="AJ155" s="30"/>
      <c r="AK155" s="30"/>
      <c r="AL155" s="30"/>
      <c r="AM155" s="30"/>
      <c r="AN155" s="26"/>
      <c r="AO155" s="4">
        <f t="shared" si="40"/>
        <v>1</v>
      </c>
      <c r="AP155" s="4">
        <f t="shared" si="41"/>
        <v>0</v>
      </c>
      <c r="AQ155" s="4">
        <f t="shared" si="42"/>
        <v>0</v>
      </c>
      <c r="AR155" s="4">
        <f t="shared" si="43"/>
        <v>0</v>
      </c>
      <c r="AS155" s="4">
        <f t="shared" si="44"/>
        <v>0</v>
      </c>
      <c r="AT155" s="4">
        <f t="shared" si="39"/>
        <v>1</v>
      </c>
      <c r="AU155" s="34"/>
      <c r="AV155" s="34"/>
      <c r="AW155" s="34"/>
      <c r="AX155" s="36"/>
    </row>
    <row r="156" spans="1:50" ht="36" hidden="1" customHeight="1" x14ac:dyDescent="0.2">
      <c r="A156" s="54"/>
      <c r="B156" s="172" t="s">
        <v>2390</v>
      </c>
      <c r="C156" s="172" t="s">
        <v>76</v>
      </c>
      <c r="D156" s="2" t="s">
        <v>381</v>
      </c>
      <c r="E156" s="182"/>
      <c r="F156" s="22" t="s">
        <v>1437</v>
      </c>
      <c r="G156" s="23" t="s">
        <v>1259</v>
      </c>
      <c r="H156" s="23" t="s">
        <v>460</v>
      </c>
      <c r="I156" s="9" t="s">
        <v>1559</v>
      </c>
      <c r="J156" s="5" t="s">
        <v>1250</v>
      </c>
      <c r="K156" s="3"/>
      <c r="L156" s="3"/>
      <c r="M156" s="3"/>
      <c r="N156" s="3"/>
      <c r="O156" s="3"/>
      <c r="P156" s="6"/>
      <c r="Q156" s="30"/>
      <c r="R156" s="30"/>
      <c r="S156" s="30"/>
      <c r="T156" s="30"/>
      <c r="U156" s="30">
        <v>2</v>
      </c>
      <c r="V156" s="26"/>
      <c r="W156" s="30"/>
      <c r="X156" s="30"/>
      <c r="Y156" s="30"/>
      <c r="Z156" s="30"/>
      <c r="AA156" s="30"/>
      <c r="AB156" s="26"/>
      <c r="AC156" s="30">
        <v>2</v>
      </c>
      <c r="AD156" s="30"/>
      <c r="AE156" s="30"/>
      <c r="AF156" s="30"/>
      <c r="AG156" s="30"/>
      <c r="AH156" s="26" t="s">
        <v>1251</v>
      </c>
      <c r="AI156" s="30"/>
      <c r="AJ156" s="30"/>
      <c r="AK156" s="30"/>
      <c r="AL156" s="30"/>
      <c r="AM156" s="30"/>
      <c r="AN156" s="26"/>
      <c r="AO156" s="4">
        <f t="shared" si="40"/>
        <v>2</v>
      </c>
      <c r="AP156" s="4">
        <f t="shared" si="41"/>
        <v>0</v>
      </c>
      <c r="AQ156" s="4">
        <f t="shared" si="42"/>
        <v>0</v>
      </c>
      <c r="AR156" s="4">
        <f t="shared" si="43"/>
        <v>0</v>
      </c>
      <c r="AS156" s="4">
        <f t="shared" si="44"/>
        <v>2</v>
      </c>
      <c r="AT156" s="4">
        <f t="shared" si="39"/>
        <v>4</v>
      </c>
      <c r="AU156" s="34"/>
      <c r="AV156" s="34"/>
      <c r="AW156" s="34"/>
      <c r="AX156" s="36"/>
    </row>
    <row r="157" spans="1:50" ht="36" hidden="1" customHeight="1" x14ac:dyDescent="0.2">
      <c r="A157" s="54"/>
      <c r="B157" s="172" t="s">
        <v>2390</v>
      </c>
      <c r="C157" s="172" t="s">
        <v>76</v>
      </c>
      <c r="D157" s="2" t="s">
        <v>381</v>
      </c>
      <c r="E157" s="182"/>
      <c r="F157" s="22" t="s">
        <v>1437</v>
      </c>
      <c r="G157" s="23" t="s">
        <v>1259</v>
      </c>
      <c r="H157" s="23" t="s">
        <v>460</v>
      </c>
      <c r="I157" s="208" t="s">
        <v>1560</v>
      </c>
      <c r="J157" s="5" t="s">
        <v>1255</v>
      </c>
      <c r="K157" s="3"/>
      <c r="L157" s="3"/>
      <c r="M157" s="3"/>
      <c r="N157" s="3"/>
      <c r="O157" s="3"/>
      <c r="P157" s="6"/>
      <c r="Q157" s="30"/>
      <c r="R157" s="30"/>
      <c r="S157" s="30"/>
      <c r="T157" s="30"/>
      <c r="U157" s="30">
        <v>3</v>
      </c>
      <c r="V157" s="26"/>
      <c r="W157" s="30"/>
      <c r="X157" s="30"/>
      <c r="Y157" s="30"/>
      <c r="Z157" s="30"/>
      <c r="AA157" s="30"/>
      <c r="AB157" s="26"/>
      <c r="AC157" s="30">
        <v>1</v>
      </c>
      <c r="AD157" s="30"/>
      <c r="AE157" s="30"/>
      <c r="AF157" s="30"/>
      <c r="AG157" s="30"/>
      <c r="AH157" s="211" t="s">
        <v>2193</v>
      </c>
      <c r="AI157" s="30"/>
      <c r="AJ157" s="30"/>
      <c r="AK157" s="30"/>
      <c r="AL157" s="30"/>
      <c r="AM157" s="30"/>
      <c r="AN157" s="26"/>
      <c r="AO157" s="4">
        <f t="shared" si="40"/>
        <v>1</v>
      </c>
      <c r="AP157" s="4">
        <f t="shared" si="41"/>
        <v>0</v>
      </c>
      <c r="AQ157" s="4">
        <f t="shared" si="42"/>
        <v>0</v>
      </c>
      <c r="AR157" s="4">
        <f t="shared" si="43"/>
        <v>0</v>
      </c>
      <c r="AS157" s="4">
        <f t="shared" si="44"/>
        <v>3</v>
      </c>
      <c r="AT157" s="4">
        <f t="shared" si="39"/>
        <v>4</v>
      </c>
      <c r="AU157" s="34"/>
      <c r="AV157" s="34"/>
      <c r="AW157" s="34"/>
      <c r="AX157" s="36"/>
    </row>
    <row r="158" spans="1:50" ht="36" hidden="1" customHeight="1" x14ac:dyDescent="0.2">
      <c r="A158" s="54"/>
      <c r="B158" s="4" t="s">
        <v>2991</v>
      </c>
      <c r="C158" s="4" t="s">
        <v>76</v>
      </c>
      <c r="D158" s="27" t="s">
        <v>339</v>
      </c>
      <c r="E158" s="182"/>
      <c r="F158" s="22" t="s">
        <v>1437</v>
      </c>
      <c r="G158" s="23" t="s">
        <v>1435</v>
      </c>
      <c r="H158" s="23" t="s">
        <v>191</v>
      </c>
      <c r="I158" s="208" t="s">
        <v>1939</v>
      </c>
      <c r="J158" s="5" t="s">
        <v>191</v>
      </c>
      <c r="K158" s="3"/>
      <c r="L158" s="3"/>
      <c r="M158" s="3"/>
      <c r="N158" s="3"/>
      <c r="O158" s="3"/>
      <c r="P158" s="6"/>
      <c r="Q158" s="30"/>
      <c r="R158" s="30"/>
      <c r="S158" s="30"/>
      <c r="T158" s="30"/>
      <c r="U158" s="30"/>
      <c r="V158" s="26"/>
      <c r="W158" s="30"/>
      <c r="X158" s="30"/>
      <c r="Y158" s="30"/>
      <c r="Z158" s="30"/>
      <c r="AA158" s="30"/>
      <c r="AB158" s="26"/>
      <c r="AC158" s="30">
        <v>1</v>
      </c>
      <c r="AD158" s="30"/>
      <c r="AE158" s="30"/>
      <c r="AF158" s="30"/>
      <c r="AG158" s="30"/>
      <c r="AH158" s="217" t="s">
        <v>925</v>
      </c>
      <c r="AI158" s="30"/>
      <c r="AJ158" s="30"/>
      <c r="AK158" s="30"/>
      <c r="AL158" s="30"/>
      <c r="AM158" s="30">
        <v>2</v>
      </c>
      <c r="AN158" s="79"/>
      <c r="AO158" s="4">
        <f t="shared" si="40"/>
        <v>1</v>
      </c>
      <c r="AP158" s="4">
        <f t="shared" si="41"/>
        <v>0</v>
      </c>
      <c r="AQ158" s="4">
        <f t="shared" si="42"/>
        <v>0</v>
      </c>
      <c r="AR158" s="4">
        <f t="shared" si="43"/>
        <v>0</v>
      </c>
      <c r="AS158" s="4">
        <f t="shared" si="44"/>
        <v>2</v>
      </c>
      <c r="AT158" s="4">
        <f t="shared" si="39"/>
        <v>3</v>
      </c>
      <c r="AU158" s="34" t="s">
        <v>10</v>
      </c>
      <c r="AV158" s="34"/>
      <c r="AW158" s="34"/>
      <c r="AX158" s="36"/>
    </row>
    <row r="159" spans="1:50" s="159" customFormat="1" ht="36" hidden="1" customHeight="1" x14ac:dyDescent="0.2">
      <c r="A159" s="54">
        <f>+A79+1</f>
        <v>2</v>
      </c>
      <c r="B159" s="170" t="s">
        <v>2408</v>
      </c>
      <c r="C159" s="170" t="s">
        <v>76</v>
      </c>
      <c r="D159" s="53" t="s">
        <v>1568</v>
      </c>
      <c r="E159" s="181">
        <f>COUNTIF($B$5:$B$702,"HK")-1</f>
        <v>3</v>
      </c>
      <c r="F159" s="74" t="s">
        <v>1436</v>
      </c>
      <c r="G159" s="74" t="s">
        <v>1259</v>
      </c>
      <c r="H159" s="74" t="s">
        <v>460</v>
      </c>
      <c r="I159" s="151" t="s">
        <v>1567</v>
      </c>
      <c r="J159" s="161" t="s">
        <v>460</v>
      </c>
      <c r="K159" s="153"/>
      <c r="L159" s="153"/>
      <c r="M159" s="153"/>
      <c r="N159" s="153"/>
      <c r="O159" s="153">
        <v>2</v>
      </c>
      <c r="P159" s="154" t="s">
        <v>638</v>
      </c>
      <c r="Q159" s="155">
        <v>1</v>
      </c>
      <c r="R159" s="155"/>
      <c r="S159" s="155"/>
      <c r="T159" s="155"/>
      <c r="U159" s="155">
        <v>3</v>
      </c>
      <c r="V159" s="154" t="s">
        <v>29</v>
      </c>
      <c r="W159" s="155">
        <v>2</v>
      </c>
      <c r="X159" s="155"/>
      <c r="Y159" s="155"/>
      <c r="Z159" s="155"/>
      <c r="AA159" s="155"/>
      <c r="AB159" s="154" t="s">
        <v>274</v>
      </c>
      <c r="AC159" s="155">
        <v>4</v>
      </c>
      <c r="AD159" s="155"/>
      <c r="AE159" s="155">
        <v>2</v>
      </c>
      <c r="AF159" s="155"/>
      <c r="AG159" s="155">
        <v>1</v>
      </c>
      <c r="AH159" s="154" t="s">
        <v>284</v>
      </c>
      <c r="AI159" s="155"/>
      <c r="AJ159" s="155">
        <v>1</v>
      </c>
      <c r="AK159" s="155"/>
      <c r="AL159" s="155"/>
      <c r="AM159" s="155">
        <v>12</v>
      </c>
      <c r="AN159" s="154" t="s">
        <v>30</v>
      </c>
      <c r="AO159" s="156">
        <f t="shared" si="40"/>
        <v>7</v>
      </c>
      <c r="AP159" s="156">
        <f t="shared" si="41"/>
        <v>1</v>
      </c>
      <c r="AQ159" s="156">
        <f t="shared" si="42"/>
        <v>2</v>
      </c>
      <c r="AR159" s="156">
        <f t="shared" si="43"/>
        <v>0</v>
      </c>
      <c r="AS159" s="156">
        <f t="shared" si="44"/>
        <v>18</v>
      </c>
      <c r="AT159" s="156">
        <f t="shared" si="39"/>
        <v>28</v>
      </c>
      <c r="AU159" s="40" t="s">
        <v>28</v>
      </c>
      <c r="AV159" s="40"/>
      <c r="AW159" s="40"/>
      <c r="AX159" s="158"/>
    </row>
    <row r="160" spans="1:50" ht="36" hidden="1" customHeight="1" x14ac:dyDescent="0.25">
      <c r="A160" s="54"/>
      <c r="B160" s="172" t="s">
        <v>2408</v>
      </c>
      <c r="C160" s="172" t="s">
        <v>76</v>
      </c>
      <c r="D160" s="2" t="s">
        <v>1568</v>
      </c>
      <c r="E160" s="182"/>
      <c r="F160" s="22" t="s">
        <v>1437</v>
      </c>
      <c r="G160" s="23" t="s">
        <v>1259</v>
      </c>
      <c r="H160" s="23" t="s">
        <v>460</v>
      </c>
      <c r="I160" s="209" t="s">
        <v>2254</v>
      </c>
      <c r="J160" s="5" t="s">
        <v>653</v>
      </c>
      <c r="K160" s="3"/>
      <c r="L160" s="3"/>
      <c r="M160" s="3"/>
      <c r="N160" s="3"/>
      <c r="O160" s="3"/>
      <c r="P160" s="6"/>
      <c r="Q160" s="30"/>
      <c r="R160" s="30"/>
      <c r="S160" s="30"/>
      <c r="T160" s="30"/>
      <c r="U160" s="30"/>
      <c r="V160" s="26"/>
      <c r="W160" s="30"/>
      <c r="X160" s="30"/>
      <c r="Y160" s="30"/>
      <c r="Z160" s="30"/>
      <c r="AA160" s="30"/>
      <c r="AB160" s="26"/>
      <c r="AC160" s="30"/>
      <c r="AD160" s="30"/>
      <c r="AE160" s="30"/>
      <c r="AF160" s="30"/>
      <c r="AG160" s="30"/>
      <c r="AH160" s="212" t="s">
        <v>2257</v>
      </c>
      <c r="AI160" s="30"/>
      <c r="AJ160" s="30"/>
      <c r="AK160" s="30"/>
      <c r="AL160" s="30"/>
      <c r="AM160" s="30"/>
      <c r="AN160" s="26"/>
      <c r="AO160" s="4"/>
      <c r="AP160" s="4"/>
      <c r="AQ160" s="4"/>
      <c r="AR160" s="4"/>
      <c r="AS160" s="4"/>
      <c r="AT160" s="4"/>
      <c r="AU160" s="34">
        <v>41295</v>
      </c>
      <c r="AV160" s="34"/>
      <c r="AW160" s="34"/>
      <c r="AX160" s="36"/>
    </row>
    <row r="161" spans="1:50" ht="36" hidden="1" customHeight="1" x14ac:dyDescent="0.2">
      <c r="A161" s="54">
        <f>+A157+1</f>
        <v>1</v>
      </c>
      <c r="B161" s="170" t="s">
        <v>3167</v>
      </c>
      <c r="C161" s="170" t="s">
        <v>76</v>
      </c>
      <c r="D161" s="53" t="s">
        <v>1570</v>
      </c>
      <c r="E161" s="181">
        <f>COUNTIF($B$5:$B$702,"CP")-1</f>
        <v>17</v>
      </c>
      <c r="F161" s="74" t="s">
        <v>1436</v>
      </c>
      <c r="G161" s="74" t="s">
        <v>1259</v>
      </c>
      <c r="H161" s="74" t="s">
        <v>460</v>
      </c>
      <c r="I161" s="151" t="s">
        <v>1571</v>
      </c>
      <c r="J161" s="164" t="s">
        <v>460</v>
      </c>
      <c r="K161" s="153">
        <v>2</v>
      </c>
      <c r="L161" s="153"/>
      <c r="M161" s="153"/>
      <c r="N161" s="155"/>
      <c r="O161" s="155">
        <v>2</v>
      </c>
      <c r="P161" s="165" t="s">
        <v>203</v>
      </c>
      <c r="Q161" s="155">
        <v>3</v>
      </c>
      <c r="R161" s="155"/>
      <c r="S161" s="155"/>
      <c r="T161" s="155"/>
      <c r="U161" s="155">
        <v>15</v>
      </c>
      <c r="V161" s="165" t="s">
        <v>569</v>
      </c>
      <c r="W161" s="153">
        <v>9</v>
      </c>
      <c r="X161" s="153"/>
      <c r="Y161" s="153"/>
      <c r="Z161" s="153"/>
      <c r="AA161" s="153"/>
      <c r="AB161" s="165" t="s">
        <v>570</v>
      </c>
      <c r="AC161" s="153">
        <v>13</v>
      </c>
      <c r="AD161" s="153"/>
      <c r="AE161" s="153"/>
      <c r="AF161" s="153"/>
      <c r="AG161" s="153"/>
      <c r="AH161" s="165" t="s">
        <v>131</v>
      </c>
      <c r="AI161" s="155">
        <f>7+16+3</f>
        <v>26</v>
      </c>
      <c r="AJ161" s="155">
        <f>4+2</f>
        <v>6</v>
      </c>
      <c r="AK161" s="155">
        <f>7+8</f>
        <v>15</v>
      </c>
      <c r="AL161" s="155"/>
      <c r="AM161" s="155">
        <f>60+1+5</f>
        <v>66</v>
      </c>
      <c r="AN161" s="165" t="s">
        <v>1198</v>
      </c>
      <c r="AO161" s="156">
        <f t="shared" ref="AO161:AO199" si="45">+K161+Q161+W161+AC161+AI161</f>
        <v>53</v>
      </c>
      <c r="AP161" s="156">
        <f t="shared" ref="AP161:AP199" si="46">+L161+R161+X161+AD161+AJ161</f>
        <v>6</v>
      </c>
      <c r="AQ161" s="156">
        <f t="shared" ref="AQ161:AQ199" si="47">+M161+S161+Y161+AE161+AK161</f>
        <v>15</v>
      </c>
      <c r="AR161" s="156">
        <f t="shared" ref="AR161:AR199" si="48">+N161+T161+Z161+AF161+AL161</f>
        <v>0</v>
      </c>
      <c r="AS161" s="156">
        <f t="shared" ref="AS161:AS199" si="49">+O161+U161+AA161+AG161+AM161</f>
        <v>83</v>
      </c>
      <c r="AT161" s="156">
        <f t="shared" ref="AT161:AT199" si="50">SUM(AO161:AS161)</f>
        <v>157</v>
      </c>
      <c r="AU161" s="40"/>
      <c r="AV161" s="40"/>
      <c r="AW161" s="40"/>
      <c r="AX161" s="158"/>
    </row>
    <row r="162" spans="1:50" ht="36" hidden="1" customHeight="1" x14ac:dyDescent="0.2">
      <c r="A162" s="167"/>
      <c r="B162" s="172" t="s">
        <v>2339</v>
      </c>
      <c r="C162" s="172" t="s">
        <v>76</v>
      </c>
      <c r="D162" s="29" t="s">
        <v>23</v>
      </c>
      <c r="E162" s="182"/>
      <c r="F162" s="23" t="s">
        <v>1437</v>
      </c>
      <c r="G162" s="23" t="s">
        <v>1435</v>
      </c>
      <c r="H162" s="23" t="s">
        <v>465</v>
      </c>
      <c r="I162" s="9" t="s">
        <v>1434</v>
      </c>
      <c r="J162" s="43" t="s">
        <v>465</v>
      </c>
      <c r="K162" s="3"/>
      <c r="L162" s="3"/>
      <c r="M162" s="3"/>
      <c r="N162" s="3"/>
      <c r="O162" s="3"/>
      <c r="P162" s="26"/>
      <c r="Q162" s="30"/>
      <c r="R162" s="30"/>
      <c r="S162" s="30"/>
      <c r="T162" s="30"/>
      <c r="U162" s="30"/>
      <c r="V162" s="26"/>
      <c r="W162" s="30"/>
      <c r="X162" s="30"/>
      <c r="Y162" s="30"/>
      <c r="Z162" s="30"/>
      <c r="AA162" s="30"/>
      <c r="AB162" s="26" t="s">
        <v>174</v>
      </c>
      <c r="AC162" s="30">
        <v>2</v>
      </c>
      <c r="AD162" s="30"/>
      <c r="AE162" s="30"/>
      <c r="AF162" s="30"/>
      <c r="AG162" s="30"/>
      <c r="AH162" s="26" t="s">
        <v>174</v>
      </c>
      <c r="AI162" s="30"/>
      <c r="AJ162" s="30"/>
      <c r="AK162" s="30"/>
      <c r="AL162" s="30"/>
      <c r="AM162" s="30">
        <v>1</v>
      </c>
      <c r="AN162" s="26" t="s">
        <v>174</v>
      </c>
      <c r="AO162" s="4">
        <f t="shared" si="45"/>
        <v>2</v>
      </c>
      <c r="AP162" s="4">
        <f t="shared" si="46"/>
        <v>0</v>
      </c>
      <c r="AQ162" s="4">
        <f t="shared" si="47"/>
        <v>0</v>
      </c>
      <c r="AR162" s="4">
        <f t="shared" si="48"/>
        <v>0</v>
      </c>
      <c r="AS162" s="4">
        <f t="shared" si="49"/>
        <v>1</v>
      </c>
      <c r="AT162" s="4">
        <f t="shared" si="50"/>
        <v>3</v>
      </c>
      <c r="AU162" s="24" t="s">
        <v>476</v>
      </c>
      <c r="AV162" s="24"/>
      <c r="AW162" s="24"/>
      <c r="AX162" s="36"/>
    </row>
    <row r="163" spans="1:50" ht="36" hidden="1" customHeight="1" x14ac:dyDescent="0.2">
      <c r="A163" s="54"/>
      <c r="B163" s="172" t="s">
        <v>3167</v>
      </c>
      <c r="C163" s="172" t="s">
        <v>76</v>
      </c>
      <c r="D163" s="85" t="s">
        <v>1570</v>
      </c>
      <c r="E163" s="182"/>
      <c r="F163" s="23" t="s">
        <v>1437</v>
      </c>
      <c r="G163" s="23" t="s">
        <v>1259</v>
      </c>
      <c r="H163" s="23" t="s">
        <v>460</v>
      </c>
      <c r="I163" s="9" t="s">
        <v>1576</v>
      </c>
      <c r="J163" s="83" t="s">
        <v>264</v>
      </c>
      <c r="K163" s="3"/>
      <c r="L163" s="3"/>
      <c r="M163" s="3"/>
      <c r="N163" s="3"/>
      <c r="O163" s="3"/>
      <c r="P163" s="26"/>
      <c r="Q163" s="30"/>
      <c r="R163" s="30"/>
      <c r="S163" s="30"/>
      <c r="T163" s="30"/>
      <c r="U163" s="3">
        <v>2</v>
      </c>
      <c r="V163" s="26" t="s">
        <v>418</v>
      </c>
      <c r="W163" s="30">
        <v>4</v>
      </c>
      <c r="X163" s="30"/>
      <c r="Y163" s="30"/>
      <c r="Z163" s="30"/>
      <c r="AA163" s="30"/>
      <c r="AB163" s="26" t="s">
        <v>2225</v>
      </c>
      <c r="AC163" s="30">
        <v>10</v>
      </c>
      <c r="AD163" s="30">
        <v>1</v>
      </c>
      <c r="AE163" s="30">
        <v>3</v>
      </c>
      <c r="AF163" s="30"/>
      <c r="AG163" s="30"/>
      <c r="AH163" s="26" t="s">
        <v>975</v>
      </c>
      <c r="AI163" s="30"/>
      <c r="AJ163" s="30"/>
      <c r="AK163" s="30"/>
      <c r="AL163" s="30"/>
      <c r="AM163" s="30">
        <v>9</v>
      </c>
      <c r="AN163" s="26" t="s">
        <v>975</v>
      </c>
      <c r="AO163" s="4">
        <f t="shared" si="45"/>
        <v>14</v>
      </c>
      <c r="AP163" s="4">
        <f t="shared" si="46"/>
        <v>1</v>
      </c>
      <c r="AQ163" s="4">
        <f t="shared" si="47"/>
        <v>3</v>
      </c>
      <c r="AR163" s="4">
        <f t="shared" si="48"/>
        <v>0</v>
      </c>
      <c r="AS163" s="4">
        <f t="shared" si="49"/>
        <v>11</v>
      </c>
      <c r="AT163" s="4">
        <f t="shared" si="50"/>
        <v>29</v>
      </c>
      <c r="AU163" s="34">
        <v>40609</v>
      </c>
      <c r="AV163" s="34"/>
      <c r="AW163" s="3"/>
      <c r="AX163" s="36"/>
    </row>
    <row r="164" spans="1:50" ht="36" hidden="1" customHeight="1" x14ac:dyDescent="0.2">
      <c r="A164" s="54"/>
      <c r="B164" s="172" t="s">
        <v>3167</v>
      </c>
      <c r="C164" s="172" t="s">
        <v>76</v>
      </c>
      <c r="D164" s="85" t="s">
        <v>1570</v>
      </c>
      <c r="E164" s="182"/>
      <c r="F164" s="23" t="s">
        <v>1437</v>
      </c>
      <c r="G164" s="23" t="s">
        <v>1259</v>
      </c>
      <c r="H164" s="23" t="s">
        <v>460</v>
      </c>
      <c r="I164" s="9" t="s">
        <v>1577</v>
      </c>
      <c r="J164" s="83" t="s">
        <v>460</v>
      </c>
      <c r="K164" s="3"/>
      <c r="L164" s="3"/>
      <c r="M164" s="3"/>
      <c r="N164" s="3"/>
      <c r="O164" s="3"/>
      <c r="P164" s="26"/>
      <c r="Q164" s="30"/>
      <c r="R164" s="30"/>
      <c r="S164" s="30"/>
      <c r="T164" s="30"/>
      <c r="U164" s="3">
        <v>1</v>
      </c>
      <c r="V164" s="26" t="s">
        <v>1170</v>
      </c>
      <c r="W164" s="30">
        <v>2</v>
      </c>
      <c r="X164" s="30"/>
      <c r="Y164" s="30"/>
      <c r="Z164" s="30"/>
      <c r="AA164" s="30"/>
      <c r="AB164" s="26" t="s">
        <v>2226</v>
      </c>
      <c r="AC164" s="30">
        <v>5</v>
      </c>
      <c r="AD164" s="30"/>
      <c r="AE164" s="30"/>
      <c r="AF164" s="30"/>
      <c r="AG164" s="30"/>
      <c r="AH164" s="26" t="s">
        <v>2228</v>
      </c>
      <c r="AI164" s="30"/>
      <c r="AJ164" s="30"/>
      <c r="AK164" s="30"/>
      <c r="AL164" s="30"/>
      <c r="AM164" s="30">
        <v>8</v>
      </c>
      <c r="AN164" s="26" t="s">
        <v>598</v>
      </c>
      <c r="AO164" s="4">
        <f t="shared" si="45"/>
        <v>7</v>
      </c>
      <c r="AP164" s="4">
        <f t="shared" si="46"/>
        <v>0</v>
      </c>
      <c r="AQ164" s="4">
        <f t="shared" si="47"/>
        <v>0</v>
      </c>
      <c r="AR164" s="4">
        <f t="shared" si="48"/>
        <v>0</v>
      </c>
      <c r="AS164" s="4">
        <f t="shared" si="49"/>
        <v>9</v>
      </c>
      <c r="AT164" s="4">
        <f t="shared" si="50"/>
        <v>16</v>
      </c>
      <c r="AU164" s="34" t="s">
        <v>398</v>
      </c>
      <c r="AV164" s="34"/>
      <c r="AW164" s="34"/>
      <c r="AX164" s="36"/>
    </row>
    <row r="165" spans="1:50" ht="36" hidden="1" customHeight="1" x14ac:dyDescent="0.2">
      <c r="A165" s="54"/>
      <c r="B165" s="172" t="s">
        <v>3167</v>
      </c>
      <c r="C165" s="172" t="s">
        <v>76</v>
      </c>
      <c r="D165" s="85" t="s">
        <v>1570</v>
      </c>
      <c r="E165" s="182"/>
      <c r="F165" s="23" t="s">
        <v>1437</v>
      </c>
      <c r="G165" s="23" t="s">
        <v>1259</v>
      </c>
      <c r="H165" s="23" t="s">
        <v>460</v>
      </c>
      <c r="I165" s="9" t="s">
        <v>1579</v>
      </c>
      <c r="J165" s="83" t="s">
        <v>460</v>
      </c>
      <c r="K165" s="3"/>
      <c r="L165" s="3"/>
      <c r="M165" s="3"/>
      <c r="N165" s="3"/>
      <c r="O165" s="3"/>
      <c r="P165" s="26"/>
      <c r="Q165" s="30"/>
      <c r="R165" s="30"/>
      <c r="S165" s="30"/>
      <c r="T165" s="30"/>
      <c r="U165" s="3">
        <v>2</v>
      </c>
      <c r="V165" s="26" t="s">
        <v>976</v>
      </c>
      <c r="W165" s="30">
        <v>2</v>
      </c>
      <c r="X165" s="30"/>
      <c r="Y165" s="30"/>
      <c r="Z165" s="30"/>
      <c r="AA165" s="30"/>
      <c r="AB165" s="26" t="s">
        <v>2227</v>
      </c>
      <c r="AC165" s="30">
        <v>10</v>
      </c>
      <c r="AD165" s="30"/>
      <c r="AE165" s="30"/>
      <c r="AF165" s="30"/>
      <c r="AG165" s="30"/>
      <c r="AH165" s="26" t="str">
        <f>+[2]BARU!$D$873</f>
        <v>Kasum</v>
      </c>
      <c r="AI165" s="30"/>
      <c r="AJ165" s="30"/>
      <c r="AK165" s="30"/>
      <c r="AL165" s="30"/>
      <c r="AM165" s="30">
        <v>7</v>
      </c>
      <c r="AN165" s="26" t="str">
        <f>+AH165</f>
        <v>Kasum</v>
      </c>
      <c r="AO165" s="4">
        <f t="shared" si="45"/>
        <v>12</v>
      </c>
      <c r="AP165" s="4">
        <f t="shared" si="46"/>
        <v>0</v>
      </c>
      <c r="AQ165" s="4">
        <f t="shared" si="47"/>
        <v>0</v>
      </c>
      <c r="AR165" s="4">
        <f t="shared" si="48"/>
        <v>0</v>
      </c>
      <c r="AS165" s="4">
        <f t="shared" si="49"/>
        <v>9</v>
      </c>
      <c r="AT165" s="4">
        <f t="shared" si="50"/>
        <v>21</v>
      </c>
      <c r="AU165" s="34" t="s">
        <v>31</v>
      </c>
      <c r="AV165" s="34"/>
      <c r="AW165" s="34"/>
      <c r="AX165" s="36"/>
    </row>
    <row r="166" spans="1:50" ht="36" hidden="1" customHeight="1" x14ac:dyDescent="0.2">
      <c r="A166" s="54"/>
      <c r="B166" s="172" t="s">
        <v>3167</v>
      </c>
      <c r="C166" s="172" t="s">
        <v>76</v>
      </c>
      <c r="D166" s="85" t="s">
        <v>1570</v>
      </c>
      <c r="E166" s="182"/>
      <c r="F166" s="23" t="s">
        <v>1437</v>
      </c>
      <c r="G166" s="23" t="s">
        <v>443</v>
      </c>
      <c r="H166" s="23" t="s">
        <v>479</v>
      </c>
      <c r="I166" s="9" t="s">
        <v>1578</v>
      </c>
      <c r="J166" s="83" t="s">
        <v>479</v>
      </c>
      <c r="K166" s="3"/>
      <c r="L166" s="3"/>
      <c r="M166" s="3"/>
      <c r="N166" s="3"/>
      <c r="O166" s="3"/>
      <c r="P166" s="26"/>
      <c r="Q166" s="30"/>
      <c r="R166" s="30"/>
      <c r="S166" s="30"/>
      <c r="T166" s="30"/>
      <c r="U166" s="3">
        <v>1</v>
      </c>
      <c r="V166" s="26" t="s">
        <v>419</v>
      </c>
      <c r="W166" s="30">
        <v>1</v>
      </c>
      <c r="X166" s="30"/>
      <c r="Y166" s="30"/>
      <c r="Z166" s="30"/>
      <c r="AA166" s="30"/>
      <c r="AB166" s="26"/>
      <c r="AC166" s="30">
        <v>3</v>
      </c>
      <c r="AD166" s="30"/>
      <c r="AE166" s="30"/>
      <c r="AF166" s="30"/>
      <c r="AG166" s="30"/>
      <c r="AH166" s="26" t="s">
        <v>572</v>
      </c>
      <c r="AI166" s="30"/>
      <c r="AJ166" s="30"/>
      <c r="AK166" s="30"/>
      <c r="AL166" s="30"/>
      <c r="AM166" s="30">
        <v>2</v>
      </c>
      <c r="AN166" s="26" t="s">
        <v>572</v>
      </c>
      <c r="AO166" s="4">
        <f t="shared" si="45"/>
        <v>4</v>
      </c>
      <c r="AP166" s="4">
        <f t="shared" si="46"/>
        <v>0</v>
      </c>
      <c r="AQ166" s="4">
        <f t="shared" si="47"/>
        <v>0</v>
      </c>
      <c r="AR166" s="4">
        <f t="shared" si="48"/>
        <v>0</v>
      </c>
      <c r="AS166" s="4">
        <f t="shared" si="49"/>
        <v>3</v>
      </c>
      <c r="AT166" s="4">
        <f t="shared" si="50"/>
        <v>7</v>
      </c>
      <c r="AU166" s="34" t="s">
        <v>34</v>
      </c>
      <c r="AV166" s="34"/>
      <c r="AW166" s="34"/>
      <c r="AX166" s="36"/>
    </row>
    <row r="167" spans="1:50" ht="36" hidden="1" customHeight="1" x14ac:dyDescent="0.2">
      <c r="A167" s="54"/>
      <c r="B167" s="172" t="s">
        <v>3167</v>
      </c>
      <c r="C167" s="172" t="s">
        <v>76</v>
      </c>
      <c r="D167" s="85" t="s">
        <v>1570</v>
      </c>
      <c r="E167" s="182"/>
      <c r="F167" s="23" t="s">
        <v>1437</v>
      </c>
      <c r="G167" s="23" t="s">
        <v>1259</v>
      </c>
      <c r="H167" s="23" t="s">
        <v>460</v>
      </c>
      <c r="I167" s="9" t="s">
        <v>1585</v>
      </c>
      <c r="J167" s="83" t="s">
        <v>229</v>
      </c>
      <c r="K167" s="3"/>
      <c r="L167" s="3"/>
      <c r="M167" s="3"/>
      <c r="N167" s="3"/>
      <c r="O167" s="3"/>
      <c r="P167" s="26"/>
      <c r="Q167" s="30"/>
      <c r="R167" s="30"/>
      <c r="S167" s="30"/>
      <c r="T167" s="30"/>
      <c r="U167" s="3">
        <v>1</v>
      </c>
      <c r="V167" s="26" t="s">
        <v>1203</v>
      </c>
      <c r="W167" s="30">
        <v>1</v>
      </c>
      <c r="X167" s="30"/>
      <c r="Y167" s="30"/>
      <c r="Z167" s="30"/>
      <c r="AA167" s="30"/>
      <c r="AB167" s="6" t="s">
        <v>1204</v>
      </c>
      <c r="AC167" s="30">
        <v>2</v>
      </c>
      <c r="AD167" s="30"/>
      <c r="AE167" s="30"/>
      <c r="AF167" s="30"/>
      <c r="AG167" s="30"/>
      <c r="AH167" s="6" t="s">
        <v>598</v>
      </c>
      <c r="AI167" s="30"/>
      <c r="AJ167" s="30"/>
      <c r="AK167" s="30"/>
      <c r="AL167" s="30"/>
      <c r="AM167" s="30">
        <v>10</v>
      </c>
      <c r="AN167" s="6" t="s">
        <v>598</v>
      </c>
      <c r="AO167" s="4">
        <f t="shared" si="45"/>
        <v>3</v>
      </c>
      <c r="AP167" s="4">
        <f t="shared" si="46"/>
        <v>0</v>
      </c>
      <c r="AQ167" s="4">
        <f t="shared" si="47"/>
        <v>0</v>
      </c>
      <c r="AR167" s="4">
        <f t="shared" si="48"/>
        <v>0</v>
      </c>
      <c r="AS167" s="4">
        <f t="shared" si="49"/>
        <v>11</v>
      </c>
      <c r="AT167" s="4">
        <f t="shared" si="50"/>
        <v>14</v>
      </c>
      <c r="AU167" s="34">
        <v>39449</v>
      </c>
      <c r="AV167" s="34"/>
      <c r="AW167" s="34"/>
      <c r="AX167" s="36"/>
    </row>
    <row r="168" spans="1:50" ht="36" hidden="1" customHeight="1" x14ac:dyDescent="0.2">
      <c r="A168" s="54"/>
      <c r="B168" s="172" t="s">
        <v>2349</v>
      </c>
      <c r="C168" s="172" t="s">
        <v>76</v>
      </c>
      <c r="D168" s="25" t="s">
        <v>526</v>
      </c>
      <c r="E168" s="182"/>
      <c r="F168" s="22" t="s">
        <v>1437</v>
      </c>
      <c r="G168" s="23" t="s">
        <v>1435</v>
      </c>
      <c r="H168" s="23" t="s">
        <v>465</v>
      </c>
      <c r="I168" s="9" t="s">
        <v>1439</v>
      </c>
      <c r="J168" s="47" t="s">
        <v>465</v>
      </c>
      <c r="K168" s="3"/>
      <c r="L168" s="3"/>
      <c r="M168" s="3"/>
      <c r="N168" s="3"/>
      <c r="O168" s="3"/>
      <c r="P168" s="6"/>
      <c r="Q168" s="30"/>
      <c r="R168" s="30"/>
      <c r="S168" s="30"/>
      <c r="T168" s="30"/>
      <c r="U168" s="30"/>
      <c r="V168" s="26"/>
      <c r="W168" s="30"/>
      <c r="X168" s="30"/>
      <c r="Y168" s="30"/>
      <c r="Z168" s="30"/>
      <c r="AA168" s="30"/>
      <c r="AB168" s="26"/>
      <c r="AC168" s="30">
        <v>1</v>
      </c>
      <c r="AD168" s="30"/>
      <c r="AE168" s="30"/>
      <c r="AF168" s="30"/>
      <c r="AG168" s="30"/>
      <c r="AH168" s="26" t="s">
        <v>454</v>
      </c>
      <c r="AI168" s="30"/>
      <c r="AJ168" s="30"/>
      <c r="AK168" s="30"/>
      <c r="AL168" s="30"/>
      <c r="AM168" s="30">
        <v>2</v>
      </c>
      <c r="AN168" s="26" t="s">
        <v>2232</v>
      </c>
      <c r="AO168" s="4">
        <f t="shared" si="45"/>
        <v>1</v>
      </c>
      <c r="AP168" s="4">
        <f t="shared" si="46"/>
        <v>0</v>
      </c>
      <c r="AQ168" s="4">
        <f t="shared" si="47"/>
        <v>0</v>
      </c>
      <c r="AR168" s="4">
        <f t="shared" si="48"/>
        <v>0</v>
      </c>
      <c r="AS168" s="4">
        <f t="shared" si="49"/>
        <v>2</v>
      </c>
      <c r="AT168" s="4">
        <f t="shared" si="50"/>
        <v>3</v>
      </c>
      <c r="AU168" s="34"/>
      <c r="AV168" s="34"/>
      <c r="AW168" s="34"/>
      <c r="AX168" s="36"/>
    </row>
    <row r="169" spans="1:50" ht="36" hidden="1" customHeight="1" x14ac:dyDescent="0.2">
      <c r="A169" s="54">
        <f>+A151+1</f>
        <v>1</v>
      </c>
      <c r="B169" s="170" t="s">
        <v>2431</v>
      </c>
      <c r="C169" s="170" t="s">
        <v>76</v>
      </c>
      <c r="D169" s="53" t="s">
        <v>1591</v>
      </c>
      <c r="E169" s="181">
        <f>COUNTIF($B$5:$B$702,"YU")-1</f>
        <v>16</v>
      </c>
      <c r="F169" s="74" t="s">
        <v>1436</v>
      </c>
      <c r="G169" s="74" t="s">
        <v>1259</v>
      </c>
      <c r="H169" s="74" t="s">
        <v>460</v>
      </c>
      <c r="I169" s="151" t="s">
        <v>1590</v>
      </c>
      <c r="J169" s="161" t="s">
        <v>460</v>
      </c>
      <c r="K169" s="153">
        <v>1</v>
      </c>
      <c r="L169" s="153"/>
      <c r="M169" s="153"/>
      <c r="N169" s="155"/>
      <c r="O169" s="155">
        <v>7</v>
      </c>
      <c r="P169" s="163" t="s">
        <v>241</v>
      </c>
      <c r="Q169" s="155"/>
      <c r="R169" s="155"/>
      <c r="S169" s="155"/>
      <c r="T169" s="155"/>
      <c r="U169" s="155">
        <v>12</v>
      </c>
      <c r="V169" s="163" t="s">
        <v>242</v>
      </c>
      <c r="W169" s="153">
        <v>13</v>
      </c>
      <c r="X169" s="153"/>
      <c r="Y169" s="153"/>
      <c r="Z169" s="153"/>
      <c r="AA169" s="153"/>
      <c r="AB169" s="163" t="s">
        <v>243</v>
      </c>
      <c r="AC169" s="155">
        <v>60</v>
      </c>
      <c r="AD169" s="155">
        <v>1</v>
      </c>
      <c r="AE169" s="155"/>
      <c r="AF169" s="155"/>
      <c r="AG169" s="155"/>
      <c r="AH169" s="163" t="s">
        <v>243</v>
      </c>
      <c r="AI169" s="155">
        <v>10</v>
      </c>
      <c r="AJ169" s="155">
        <v>7</v>
      </c>
      <c r="AK169" s="155">
        <v>1</v>
      </c>
      <c r="AL169" s="155"/>
      <c r="AM169" s="155">
        <v>81</v>
      </c>
      <c r="AN169" s="163" t="s">
        <v>885</v>
      </c>
      <c r="AO169" s="156">
        <f t="shared" si="45"/>
        <v>84</v>
      </c>
      <c r="AP169" s="156">
        <f t="shared" si="46"/>
        <v>8</v>
      </c>
      <c r="AQ169" s="156">
        <f t="shared" si="47"/>
        <v>1</v>
      </c>
      <c r="AR169" s="156">
        <f t="shared" si="48"/>
        <v>0</v>
      </c>
      <c r="AS169" s="156">
        <f t="shared" si="49"/>
        <v>100</v>
      </c>
      <c r="AT169" s="156">
        <f t="shared" si="50"/>
        <v>193</v>
      </c>
      <c r="AU169" s="40"/>
      <c r="AV169" s="40"/>
      <c r="AW169" s="40"/>
      <c r="AX169" s="158"/>
    </row>
    <row r="170" spans="1:50" ht="36" hidden="1" customHeight="1" x14ac:dyDescent="0.2">
      <c r="A170" s="54"/>
      <c r="B170" s="172" t="s">
        <v>2431</v>
      </c>
      <c r="C170" s="172" t="s">
        <v>76</v>
      </c>
      <c r="D170" s="2" t="s">
        <v>1591</v>
      </c>
      <c r="E170" s="182"/>
      <c r="F170" s="22" t="s">
        <v>1437</v>
      </c>
      <c r="G170" s="23" t="s">
        <v>1259</v>
      </c>
      <c r="H170" s="23" t="s">
        <v>460</v>
      </c>
      <c r="I170" s="9" t="s">
        <v>1596</v>
      </c>
      <c r="J170" s="5" t="s">
        <v>460</v>
      </c>
      <c r="K170" s="3"/>
      <c r="L170" s="3"/>
      <c r="M170" s="3"/>
      <c r="N170" s="3"/>
      <c r="O170" s="3"/>
      <c r="P170" s="6"/>
      <c r="Q170" s="30"/>
      <c r="R170" s="30"/>
      <c r="S170" s="30"/>
      <c r="T170" s="30"/>
      <c r="U170" s="30"/>
      <c r="V170" s="26"/>
      <c r="W170" s="30">
        <v>1</v>
      </c>
      <c r="X170" s="30"/>
      <c r="Y170" s="30"/>
      <c r="Z170" s="30"/>
      <c r="AA170" s="30"/>
      <c r="AB170" s="26"/>
      <c r="AC170" s="30">
        <v>12</v>
      </c>
      <c r="AD170" s="30"/>
      <c r="AE170" s="30"/>
      <c r="AF170" s="30"/>
      <c r="AG170" s="30"/>
      <c r="AH170" s="6" t="s">
        <v>244</v>
      </c>
      <c r="AI170" s="30"/>
      <c r="AJ170" s="30"/>
      <c r="AK170" s="30"/>
      <c r="AL170" s="30"/>
      <c r="AM170" s="30">
        <v>5</v>
      </c>
      <c r="AN170" s="6" t="s">
        <v>244</v>
      </c>
      <c r="AO170" s="4">
        <f t="shared" si="45"/>
        <v>13</v>
      </c>
      <c r="AP170" s="4">
        <f t="shared" si="46"/>
        <v>0</v>
      </c>
      <c r="AQ170" s="4">
        <f t="shared" si="47"/>
        <v>0</v>
      </c>
      <c r="AR170" s="4">
        <f t="shared" si="48"/>
        <v>0</v>
      </c>
      <c r="AS170" s="4">
        <f t="shared" si="49"/>
        <v>5</v>
      </c>
      <c r="AT170" s="4">
        <f t="shared" si="50"/>
        <v>18</v>
      </c>
      <c r="AU170" s="34"/>
      <c r="AV170" s="34"/>
      <c r="AW170" s="34"/>
      <c r="AX170" s="36"/>
    </row>
    <row r="171" spans="1:50" ht="36" hidden="1" customHeight="1" x14ac:dyDescent="0.2">
      <c r="A171" s="54"/>
      <c r="B171" s="4" t="s">
        <v>2821</v>
      </c>
      <c r="C171" s="4" t="s">
        <v>76</v>
      </c>
      <c r="D171" s="2" t="s">
        <v>14</v>
      </c>
      <c r="E171" s="182"/>
      <c r="F171" s="22" t="s">
        <v>1437</v>
      </c>
      <c r="G171" s="23" t="s">
        <v>185</v>
      </c>
      <c r="H171" s="23" t="s">
        <v>298</v>
      </c>
      <c r="I171" s="9" t="s">
        <v>2140</v>
      </c>
      <c r="J171" s="5" t="s">
        <v>2138</v>
      </c>
      <c r="K171" s="3"/>
      <c r="L171" s="3"/>
      <c r="M171" s="3"/>
      <c r="N171" s="3"/>
      <c r="O171" s="3"/>
      <c r="P171" s="6"/>
      <c r="Q171" s="30"/>
      <c r="R171" s="30"/>
      <c r="S171" s="30"/>
      <c r="T171" s="30"/>
      <c r="U171" s="30"/>
      <c r="V171" s="26"/>
      <c r="W171" s="30"/>
      <c r="X171" s="30"/>
      <c r="Y171" s="30"/>
      <c r="Z171" s="30"/>
      <c r="AA171" s="30"/>
      <c r="AB171" s="26"/>
      <c r="AC171" s="30">
        <v>1</v>
      </c>
      <c r="AD171" s="30"/>
      <c r="AE171" s="30"/>
      <c r="AF171" s="30"/>
      <c r="AG171" s="30"/>
      <c r="AH171" s="26"/>
      <c r="AI171" s="30"/>
      <c r="AJ171" s="30"/>
      <c r="AK171" s="30"/>
      <c r="AL171" s="30"/>
      <c r="AM171" s="30">
        <v>3</v>
      </c>
      <c r="AN171" s="26"/>
      <c r="AO171" s="4">
        <f t="shared" si="45"/>
        <v>1</v>
      </c>
      <c r="AP171" s="4">
        <f t="shared" si="46"/>
        <v>0</v>
      </c>
      <c r="AQ171" s="4">
        <f t="shared" si="47"/>
        <v>0</v>
      </c>
      <c r="AR171" s="4">
        <f t="shared" si="48"/>
        <v>0</v>
      </c>
      <c r="AS171" s="4">
        <f t="shared" si="49"/>
        <v>3</v>
      </c>
      <c r="AT171" s="4">
        <f t="shared" si="50"/>
        <v>4</v>
      </c>
      <c r="AU171" s="34">
        <v>41285</v>
      </c>
      <c r="AV171" s="34"/>
      <c r="AW171" s="34"/>
      <c r="AX171" s="36"/>
    </row>
    <row r="172" spans="1:50" ht="36" hidden="1" customHeight="1" x14ac:dyDescent="0.2">
      <c r="A172" s="54"/>
      <c r="B172" s="4" t="s">
        <v>2364</v>
      </c>
      <c r="C172" s="4" t="s">
        <v>76</v>
      </c>
      <c r="D172" s="27" t="s">
        <v>458</v>
      </c>
      <c r="E172" s="182"/>
      <c r="F172" s="22" t="s">
        <v>1437</v>
      </c>
      <c r="G172" s="23" t="s">
        <v>1435</v>
      </c>
      <c r="H172" s="23" t="s">
        <v>465</v>
      </c>
      <c r="I172" s="9" t="s">
        <v>1455</v>
      </c>
      <c r="J172" s="5" t="s">
        <v>465</v>
      </c>
      <c r="K172" s="3"/>
      <c r="L172" s="3"/>
      <c r="M172" s="3"/>
      <c r="N172" s="3"/>
      <c r="O172" s="3"/>
      <c r="P172" s="6"/>
      <c r="Q172" s="30"/>
      <c r="R172" s="30"/>
      <c r="S172" s="30"/>
      <c r="T172" s="30"/>
      <c r="U172" s="30"/>
      <c r="V172" s="26"/>
      <c r="W172" s="30">
        <v>1</v>
      </c>
      <c r="X172" s="30"/>
      <c r="Y172" s="30"/>
      <c r="Z172" s="30"/>
      <c r="AA172" s="30"/>
      <c r="AB172" s="26" t="s">
        <v>777</v>
      </c>
      <c r="AC172" s="30">
        <v>3</v>
      </c>
      <c r="AD172" s="30"/>
      <c r="AE172" s="30"/>
      <c r="AF172" s="30"/>
      <c r="AG172" s="30"/>
      <c r="AH172" s="26" t="s">
        <v>777</v>
      </c>
      <c r="AI172" s="30"/>
      <c r="AJ172" s="30"/>
      <c r="AK172" s="30"/>
      <c r="AL172" s="30"/>
      <c r="AM172" s="30">
        <v>2</v>
      </c>
      <c r="AN172" s="26"/>
      <c r="AO172" s="4">
        <f t="shared" si="45"/>
        <v>4</v>
      </c>
      <c r="AP172" s="4">
        <f t="shared" si="46"/>
        <v>0</v>
      </c>
      <c r="AQ172" s="4">
        <f t="shared" si="47"/>
        <v>0</v>
      </c>
      <c r="AR172" s="4">
        <f t="shared" si="48"/>
        <v>0</v>
      </c>
      <c r="AS172" s="4">
        <f t="shared" si="49"/>
        <v>2</v>
      </c>
      <c r="AT172" s="4">
        <f t="shared" si="50"/>
        <v>6</v>
      </c>
      <c r="AU172" s="34">
        <v>39412</v>
      </c>
      <c r="AV172" s="34"/>
      <c r="AW172" s="35"/>
      <c r="AX172" s="36"/>
    </row>
    <row r="173" spans="1:50" ht="36" hidden="1" customHeight="1" x14ac:dyDescent="0.2">
      <c r="A173" s="54"/>
      <c r="B173" s="172" t="s">
        <v>2431</v>
      </c>
      <c r="C173" s="172" t="s">
        <v>76</v>
      </c>
      <c r="D173" s="2" t="s">
        <v>1591</v>
      </c>
      <c r="E173" s="182"/>
      <c r="F173" s="22" t="s">
        <v>1437</v>
      </c>
      <c r="G173" s="23" t="s">
        <v>1259</v>
      </c>
      <c r="H173" s="23" t="s">
        <v>460</v>
      </c>
      <c r="I173" s="9" t="s">
        <v>1597</v>
      </c>
      <c r="J173" s="5" t="s">
        <v>583</v>
      </c>
      <c r="K173" s="3"/>
      <c r="L173" s="3"/>
      <c r="M173" s="3"/>
      <c r="N173" s="3"/>
      <c r="O173" s="3"/>
      <c r="P173" s="6"/>
      <c r="Q173" s="30"/>
      <c r="R173" s="30"/>
      <c r="S173" s="30"/>
      <c r="T173" s="30"/>
      <c r="U173" s="30"/>
      <c r="V173" s="26"/>
      <c r="W173" s="30"/>
      <c r="X173" s="30"/>
      <c r="Y173" s="30"/>
      <c r="Z173" s="30"/>
      <c r="AA173" s="30"/>
      <c r="AB173" s="26"/>
      <c r="AC173" s="30">
        <v>10</v>
      </c>
      <c r="AD173" s="30"/>
      <c r="AE173" s="30"/>
      <c r="AF173" s="30"/>
      <c r="AG173" s="30"/>
      <c r="AH173" s="6" t="s">
        <v>1177</v>
      </c>
      <c r="AI173" s="30"/>
      <c r="AJ173" s="30"/>
      <c r="AK173" s="30"/>
      <c r="AL173" s="30"/>
      <c r="AM173" s="30">
        <v>5</v>
      </c>
      <c r="AN173" s="6" t="s">
        <v>1177</v>
      </c>
      <c r="AO173" s="4">
        <f t="shared" si="45"/>
        <v>10</v>
      </c>
      <c r="AP173" s="4">
        <f t="shared" si="46"/>
        <v>0</v>
      </c>
      <c r="AQ173" s="4">
        <f t="shared" si="47"/>
        <v>0</v>
      </c>
      <c r="AR173" s="4">
        <f t="shared" si="48"/>
        <v>0</v>
      </c>
      <c r="AS173" s="4">
        <f t="shared" si="49"/>
        <v>5</v>
      </c>
      <c r="AT173" s="4">
        <f t="shared" si="50"/>
        <v>15</v>
      </c>
      <c r="AU173" s="34">
        <v>40147</v>
      </c>
      <c r="AV173" s="34"/>
      <c r="AW173" s="34"/>
      <c r="AX173" s="36"/>
    </row>
    <row r="174" spans="1:50" ht="36" hidden="1" customHeight="1" x14ac:dyDescent="0.2">
      <c r="A174" s="54"/>
      <c r="B174" s="172" t="s">
        <v>3061</v>
      </c>
      <c r="C174" s="172" t="s">
        <v>76</v>
      </c>
      <c r="D174" s="2" t="s">
        <v>1964</v>
      </c>
      <c r="E174" s="182"/>
      <c r="F174" s="22" t="s">
        <v>1437</v>
      </c>
      <c r="G174" s="23" t="s">
        <v>185</v>
      </c>
      <c r="H174" s="23" t="s">
        <v>298</v>
      </c>
      <c r="I174" s="9" t="s">
        <v>1979</v>
      </c>
      <c r="J174" s="5" t="s">
        <v>63</v>
      </c>
      <c r="K174" s="3">
        <v>0</v>
      </c>
      <c r="L174" s="3"/>
      <c r="M174" s="3"/>
      <c r="N174" s="3"/>
      <c r="O174" s="3"/>
      <c r="P174" s="6"/>
      <c r="Q174" s="30">
        <v>0</v>
      </c>
      <c r="R174" s="30"/>
      <c r="S174" s="30"/>
      <c r="T174" s="30"/>
      <c r="U174" s="30"/>
      <c r="V174" s="26"/>
      <c r="W174" s="30"/>
      <c r="X174" s="30"/>
      <c r="Y174" s="30"/>
      <c r="Z174" s="30"/>
      <c r="AA174" s="30"/>
      <c r="AB174" s="26"/>
      <c r="AC174" s="30">
        <v>1</v>
      </c>
      <c r="AD174" s="30"/>
      <c r="AE174" s="30"/>
      <c r="AF174" s="30"/>
      <c r="AG174" s="30"/>
      <c r="AH174" s="6" t="s">
        <v>7</v>
      </c>
      <c r="AI174" s="30"/>
      <c r="AJ174" s="30"/>
      <c r="AK174" s="30"/>
      <c r="AL174" s="30"/>
      <c r="AM174" s="30">
        <v>3</v>
      </c>
      <c r="AN174" s="6" t="s">
        <v>1055</v>
      </c>
      <c r="AO174" s="4">
        <f t="shared" si="45"/>
        <v>1</v>
      </c>
      <c r="AP174" s="4">
        <f t="shared" si="46"/>
        <v>0</v>
      </c>
      <c r="AQ174" s="4">
        <f t="shared" si="47"/>
        <v>0</v>
      </c>
      <c r="AR174" s="4">
        <f t="shared" si="48"/>
        <v>0</v>
      </c>
      <c r="AS174" s="4">
        <f t="shared" si="49"/>
        <v>3</v>
      </c>
      <c r="AT174" s="4">
        <f t="shared" si="50"/>
        <v>4</v>
      </c>
      <c r="AU174" s="34" t="s">
        <v>921</v>
      </c>
      <c r="AV174" s="34"/>
      <c r="AW174" s="34"/>
      <c r="AX174" s="36"/>
    </row>
    <row r="175" spans="1:50" ht="36" hidden="1" customHeight="1" x14ac:dyDescent="0.2">
      <c r="A175" s="54"/>
      <c r="B175" s="172" t="s">
        <v>2431</v>
      </c>
      <c r="C175" s="172" t="s">
        <v>76</v>
      </c>
      <c r="D175" s="2" t="s">
        <v>1591</v>
      </c>
      <c r="E175" s="182"/>
      <c r="F175" s="22" t="s">
        <v>1437</v>
      </c>
      <c r="G175" s="23" t="s">
        <v>1259</v>
      </c>
      <c r="H175" s="23" t="s">
        <v>460</v>
      </c>
      <c r="I175" s="9" t="s">
        <v>1601</v>
      </c>
      <c r="J175" s="5" t="s">
        <v>460</v>
      </c>
      <c r="K175" s="3"/>
      <c r="L175" s="3"/>
      <c r="M175" s="3"/>
      <c r="N175" s="3"/>
      <c r="O175" s="3"/>
      <c r="P175" s="6"/>
      <c r="Q175" s="30"/>
      <c r="R175" s="30"/>
      <c r="S175" s="30"/>
      <c r="T175" s="30"/>
      <c r="U175" s="30"/>
      <c r="V175" s="26"/>
      <c r="W175" s="30"/>
      <c r="X175" s="30"/>
      <c r="Y175" s="30"/>
      <c r="Z175" s="30"/>
      <c r="AA175" s="30"/>
      <c r="AB175" s="26"/>
      <c r="AC175" s="30">
        <v>1</v>
      </c>
      <c r="AD175" s="30"/>
      <c r="AE175" s="30"/>
      <c r="AF175" s="30"/>
      <c r="AG175" s="30"/>
      <c r="AH175" s="6" t="s">
        <v>735</v>
      </c>
      <c r="AI175" s="30"/>
      <c r="AJ175" s="30"/>
      <c r="AK175" s="30"/>
      <c r="AL175" s="30"/>
      <c r="AM175" s="30"/>
      <c r="AN175" s="26"/>
      <c r="AO175" s="4">
        <f t="shared" si="45"/>
        <v>1</v>
      </c>
      <c r="AP175" s="4">
        <f t="shared" si="46"/>
        <v>0</v>
      </c>
      <c r="AQ175" s="4">
        <f t="shared" si="47"/>
        <v>0</v>
      </c>
      <c r="AR175" s="4">
        <f t="shared" si="48"/>
        <v>0</v>
      </c>
      <c r="AS175" s="4">
        <f t="shared" si="49"/>
        <v>0</v>
      </c>
      <c r="AT175" s="4">
        <f t="shared" si="50"/>
        <v>1</v>
      </c>
      <c r="AU175" s="34">
        <v>40924</v>
      </c>
      <c r="AV175" s="34"/>
      <c r="AW175" s="34"/>
      <c r="AX175" s="36"/>
    </row>
    <row r="176" spans="1:50" ht="36" hidden="1" customHeight="1" x14ac:dyDescent="0.2">
      <c r="A176" s="54"/>
      <c r="B176" s="172" t="s">
        <v>2390</v>
      </c>
      <c r="C176" s="172" t="s">
        <v>76</v>
      </c>
      <c r="D176" s="2" t="s">
        <v>381</v>
      </c>
      <c r="E176" s="182"/>
      <c r="F176" s="22" t="s">
        <v>1437</v>
      </c>
      <c r="G176" s="23" t="s">
        <v>1435</v>
      </c>
      <c r="H176" s="23" t="s">
        <v>465</v>
      </c>
      <c r="I176" s="9" t="s">
        <v>1492</v>
      </c>
      <c r="J176" s="5" t="s">
        <v>465</v>
      </c>
      <c r="K176" s="3"/>
      <c r="L176" s="3"/>
      <c r="M176" s="3"/>
      <c r="N176" s="3"/>
      <c r="O176" s="3"/>
      <c r="P176" s="6"/>
      <c r="Q176" s="30"/>
      <c r="R176" s="30"/>
      <c r="S176" s="30"/>
      <c r="T176" s="30"/>
      <c r="U176" s="30">
        <v>2</v>
      </c>
      <c r="V176" s="26"/>
      <c r="W176" s="30"/>
      <c r="X176" s="30"/>
      <c r="Y176" s="30"/>
      <c r="Z176" s="30"/>
      <c r="AA176" s="30"/>
      <c r="AB176" s="26"/>
      <c r="AC176" s="30">
        <v>3</v>
      </c>
      <c r="AD176" s="30"/>
      <c r="AE176" s="30"/>
      <c r="AF176" s="30"/>
      <c r="AG176" s="30"/>
      <c r="AH176" s="26" t="s">
        <v>71</v>
      </c>
      <c r="AI176" s="30"/>
      <c r="AJ176" s="30"/>
      <c r="AK176" s="30"/>
      <c r="AL176" s="30"/>
      <c r="AM176" s="30"/>
      <c r="AN176" s="26"/>
      <c r="AO176" s="4">
        <f t="shared" si="45"/>
        <v>3</v>
      </c>
      <c r="AP176" s="4">
        <f t="shared" si="46"/>
        <v>0</v>
      </c>
      <c r="AQ176" s="4">
        <f t="shared" si="47"/>
        <v>0</v>
      </c>
      <c r="AR176" s="4">
        <f t="shared" si="48"/>
        <v>0</v>
      </c>
      <c r="AS176" s="4">
        <f t="shared" si="49"/>
        <v>2</v>
      </c>
      <c r="AT176" s="4">
        <f t="shared" si="50"/>
        <v>5</v>
      </c>
      <c r="AU176" s="34" t="s">
        <v>232</v>
      </c>
      <c r="AV176" s="34"/>
      <c r="AW176" s="3"/>
      <c r="AX176" s="36"/>
    </row>
    <row r="177" spans="1:50" s="159" customFormat="1" ht="36" hidden="1" customHeight="1" x14ac:dyDescent="0.2">
      <c r="A177" s="54"/>
      <c r="B177" s="172" t="s">
        <v>2431</v>
      </c>
      <c r="C177" s="172" t="s">
        <v>76</v>
      </c>
      <c r="D177" s="2" t="s">
        <v>1591</v>
      </c>
      <c r="E177" s="182"/>
      <c r="F177" s="22" t="s">
        <v>1437</v>
      </c>
      <c r="G177" s="23" t="s">
        <v>1259</v>
      </c>
      <c r="H177" s="23" t="s">
        <v>460</v>
      </c>
      <c r="I177" s="9" t="s">
        <v>1602</v>
      </c>
      <c r="J177" s="5" t="s">
        <v>460</v>
      </c>
      <c r="K177" s="3"/>
      <c r="L177" s="3"/>
      <c r="M177" s="3"/>
      <c r="N177" s="3"/>
      <c r="O177" s="3"/>
      <c r="P177" s="6"/>
      <c r="Q177" s="30"/>
      <c r="R177" s="30"/>
      <c r="S177" s="30"/>
      <c r="T177" s="30"/>
      <c r="U177" s="30"/>
      <c r="V177" s="26"/>
      <c r="W177" s="30"/>
      <c r="X177" s="30"/>
      <c r="Y177" s="30"/>
      <c r="Z177" s="30"/>
      <c r="AA177" s="30"/>
      <c r="AB177" s="26"/>
      <c r="AC177" s="30">
        <v>1</v>
      </c>
      <c r="AD177" s="30"/>
      <c r="AE177" s="30"/>
      <c r="AF177" s="30"/>
      <c r="AG177" s="30"/>
      <c r="AH177" s="6" t="s">
        <v>735</v>
      </c>
      <c r="AI177" s="30"/>
      <c r="AJ177" s="30"/>
      <c r="AK177" s="30"/>
      <c r="AL177" s="30"/>
      <c r="AM177" s="30"/>
      <c r="AN177" s="26"/>
      <c r="AO177" s="4">
        <f t="shared" si="45"/>
        <v>1</v>
      </c>
      <c r="AP177" s="4">
        <f t="shared" si="46"/>
        <v>0</v>
      </c>
      <c r="AQ177" s="4">
        <f t="shared" si="47"/>
        <v>0</v>
      </c>
      <c r="AR177" s="4">
        <f t="shared" si="48"/>
        <v>0</v>
      </c>
      <c r="AS177" s="4">
        <f t="shared" si="49"/>
        <v>0</v>
      </c>
      <c r="AT177" s="4">
        <f t="shared" si="50"/>
        <v>1</v>
      </c>
      <c r="AU177" s="34">
        <v>40961</v>
      </c>
      <c r="AV177" s="34"/>
      <c r="AW177" s="34"/>
      <c r="AX177" s="36"/>
    </row>
    <row r="178" spans="1:50" ht="36" hidden="1" customHeight="1" x14ac:dyDescent="0.2">
      <c r="A178" s="54"/>
      <c r="B178" s="172" t="s">
        <v>2431</v>
      </c>
      <c r="C178" s="172" t="s">
        <v>76</v>
      </c>
      <c r="D178" s="2" t="s">
        <v>1591</v>
      </c>
      <c r="E178" s="182"/>
      <c r="F178" s="22" t="s">
        <v>1437</v>
      </c>
      <c r="G178" s="23" t="s">
        <v>1259</v>
      </c>
      <c r="H178" s="23" t="s">
        <v>460</v>
      </c>
      <c r="I178" s="9" t="s">
        <v>1606</v>
      </c>
      <c r="J178" s="5" t="s">
        <v>1288</v>
      </c>
      <c r="K178" s="3"/>
      <c r="L178" s="3"/>
      <c r="M178" s="3"/>
      <c r="N178" s="3"/>
      <c r="O178" s="3"/>
      <c r="P178" s="6"/>
      <c r="Q178" s="30"/>
      <c r="R178" s="30"/>
      <c r="S178" s="30"/>
      <c r="T178" s="30"/>
      <c r="U178" s="30"/>
      <c r="V178" s="26"/>
      <c r="W178" s="30"/>
      <c r="X178" s="30"/>
      <c r="Y178" s="30"/>
      <c r="Z178" s="30"/>
      <c r="AA178" s="30"/>
      <c r="AB178" s="26"/>
      <c r="AC178" s="30">
        <v>1</v>
      </c>
      <c r="AD178" s="30"/>
      <c r="AE178" s="30"/>
      <c r="AF178" s="30"/>
      <c r="AG178" s="30"/>
      <c r="AH178" s="6" t="s">
        <v>1289</v>
      </c>
      <c r="AI178" s="30"/>
      <c r="AJ178" s="30"/>
      <c r="AK178" s="30"/>
      <c r="AL178" s="30"/>
      <c r="AM178" s="30"/>
      <c r="AN178" s="26"/>
      <c r="AO178" s="4">
        <f t="shared" si="45"/>
        <v>1</v>
      </c>
      <c r="AP178" s="4">
        <f t="shared" si="46"/>
        <v>0</v>
      </c>
      <c r="AQ178" s="4">
        <f t="shared" si="47"/>
        <v>0</v>
      </c>
      <c r="AR178" s="4">
        <f t="shared" si="48"/>
        <v>0</v>
      </c>
      <c r="AS178" s="4">
        <f t="shared" si="49"/>
        <v>0</v>
      </c>
      <c r="AT178" s="4">
        <f t="shared" si="50"/>
        <v>1</v>
      </c>
      <c r="AU178" s="34">
        <v>41068</v>
      </c>
      <c r="AV178" s="34"/>
      <c r="AW178" s="34"/>
      <c r="AX178" s="36"/>
    </row>
    <row r="179" spans="1:50" ht="36" hidden="1" customHeight="1" x14ac:dyDescent="0.2">
      <c r="A179" s="54">
        <f>+A162+1</f>
        <v>1</v>
      </c>
      <c r="B179" s="170" t="s">
        <v>2437</v>
      </c>
      <c r="C179" s="170" t="s">
        <v>76</v>
      </c>
      <c r="D179" s="53" t="s">
        <v>230</v>
      </c>
      <c r="E179" s="181">
        <f>COUNTIF($B$5:$B$702,"KI")-1</f>
        <v>8</v>
      </c>
      <c r="F179" s="74" t="s">
        <v>1436</v>
      </c>
      <c r="G179" s="74" t="s">
        <v>1259</v>
      </c>
      <c r="H179" s="74" t="s">
        <v>460</v>
      </c>
      <c r="I179" s="151" t="s">
        <v>1608</v>
      </c>
      <c r="J179" s="161" t="s">
        <v>460</v>
      </c>
      <c r="K179" s="153"/>
      <c r="L179" s="153"/>
      <c r="M179" s="153"/>
      <c r="N179" s="155"/>
      <c r="O179" s="155">
        <v>5</v>
      </c>
      <c r="P179" s="163" t="s">
        <v>584</v>
      </c>
      <c r="Q179" s="155"/>
      <c r="R179" s="155"/>
      <c r="S179" s="155"/>
      <c r="T179" s="155"/>
      <c r="U179" s="155">
        <v>5</v>
      </c>
      <c r="V179" s="163" t="s">
        <v>584</v>
      </c>
      <c r="W179" s="153">
        <v>1</v>
      </c>
      <c r="X179" s="153"/>
      <c r="Y179" s="153"/>
      <c r="Z179" s="153"/>
      <c r="AA179" s="153"/>
      <c r="AB179" s="163" t="s">
        <v>753</v>
      </c>
      <c r="AC179" s="153">
        <v>15</v>
      </c>
      <c r="AD179" s="153"/>
      <c r="AE179" s="153"/>
      <c r="AF179" s="153"/>
      <c r="AG179" s="153"/>
      <c r="AH179" s="163" t="s">
        <v>753</v>
      </c>
      <c r="AI179" s="155">
        <v>5</v>
      </c>
      <c r="AJ179" s="155">
        <v>5</v>
      </c>
      <c r="AK179" s="155">
        <v>3</v>
      </c>
      <c r="AL179" s="155"/>
      <c r="AM179" s="155">
        <v>25</v>
      </c>
      <c r="AN179" s="163" t="s">
        <v>753</v>
      </c>
      <c r="AO179" s="156">
        <f t="shared" si="45"/>
        <v>21</v>
      </c>
      <c r="AP179" s="156">
        <f t="shared" si="46"/>
        <v>5</v>
      </c>
      <c r="AQ179" s="156">
        <f t="shared" si="47"/>
        <v>3</v>
      </c>
      <c r="AR179" s="156">
        <f t="shared" si="48"/>
        <v>0</v>
      </c>
      <c r="AS179" s="156">
        <f t="shared" si="49"/>
        <v>35</v>
      </c>
      <c r="AT179" s="156">
        <f t="shared" si="50"/>
        <v>64</v>
      </c>
      <c r="AU179" s="40"/>
      <c r="AV179" s="40"/>
      <c r="AW179" s="40"/>
      <c r="AX179" s="158"/>
    </row>
    <row r="180" spans="1:50" ht="36" hidden="1" customHeight="1" x14ac:dyDescent="0.2">
      <c r="A180" s="54"/>
      <c r="B180" s="172" t="s">
        <v>2437</v>
      </c>
      <c r="C180" s="172" t="s">
        <v>76</v>
      </c>
      <c r="D180" s="2" t="s">
        <v>230</v>
      </c>
      <c r="E180" s="182"/>
      <c r="F180" s="22" t="s">
        <v>1437</v>
      </c>
      <c r="G180" s="23" t="s">
        <v>1259</v>
      </c>
      <c r="H180" s="23" t="s">
        <v>460</v>
      </c>
      <c r="I180" s="9" t="s">
        <v>1613</v>
      </c>
      <c r="J180" s="5" t="s">
        <v>460</v>
      </c>
      <c r="K180" s="3"/>
      <c r="L180" s="3"/>
      <c r="M180" s="3"/>
      <c r="N180" s="3"/>
      <c r="O180" s="3"/>
      <c r="P180" s="6"/>
      <c r="Q180" s="30"/>
      <c r="R180" s="30"/>
      <c r="S180" s="30"/>
      <c r="T180" s="30"/>
      <c r="U180" s="30"/>
      <c r="V180" s="26"/>
      <c r="W180" s="30"/>
      <c r="X180" s="30"/>
      <c r="Y180" s="30"/>
      <c r="Z180" s="30"/>
      <c r="AA180" s="30"/>
      <c r="AB180" s="26"/>
      <c r="AC180" s="30">
        <v>2</v>
      </c>
      <c r="AD180" s="30"/>
      <c r="AE180" s="30"/>
      <c r="AF180" s="30"/>
      <c r="AG180" s="30"/>
      <c r="AH180" s="6" t="s">
        <v>1146</v>
      </c>
      <c r="AI180" s="30"/>
      <c r="AJ180" s="30"/>
      <c r="AK180" s="30"/>
      <c r="AL180" s="30"/>
      <c r="AM180" s="30">
        <v>3</v>
      </c>
      <c r="AN180" s="26"/>
      <c r="AO180" s="4">
        <f t="shared" si="45"/>
        <v>2</v>
      </c>
      <c r="AP180" s="4">
        <f t="shared" si="46"/>
        <v>0</v>
      </c>
      <c r="AQ180" s="4">
        <f t="shared" si="47"/>
        <v>0</v>
      </c>
      <c r="AR180" s="4">
        <f t="shared" si="48"/>
        <v>0</v>
      </c>
      <c r="AS180" s="4">
        <f t="shared" si="49"/>
        <v>3</v>
      </c>
      <c r="AT180" s="4">
        <f t="shared" si="50"/>
        <v>5</v>
      </c>
      <c r="AU180" s="34">
        <v>39199</v>
      </c>
      <c r="AV180" s="34"/>
      <c r="AW180" s="34"/>
      <c r="AX180" s="36"/>
    </row>
    <row r="181" spans="1:50" ht="36" hidden="1" customHeight="1" x14ac:dyDescent="0.2">
      <c r="A181" s="54"/>
      <c r="B181" s="172" t="s">
        <v>2437</v>
      </c>
      <c r="C181" s="172" t="s">
        <v>76</v>
      </c>
      <c r="D181" s="2" t="s">
        <v>230</v>
      </c>
      <c r="E181" s="182"/>
      <c r="F181" s="22" t="s">
        <v>1437</v>
      </c>
      <c r="G181" s="23" t="s">
        <v>1259</v>
      </c>
      <c r="H181" s="23" t="s">
        <v>460</v>
      </c>
      <c r="I181" s="9" t="s">
        <v>1615</v>
      </c>
      <c r="J181" s="5" t="s">
        <v>587</v>
      </c>
      <c r="K181" s="3"/>
      <c r="L181" s="3"/>
      <c r="M181" s="3"/>
      <c r="N181" s="3"/>
      <c r="O181" s="3"/>
      <c r="P181" s="6"/>
      <c r="Q181" s="30"/>
      <c r="R181" s="30"/>
      <c r="S181" s="30"/>
      <c r="T181" s="30"/>
      <c r="U181" s="30"/>
      <c r="V181" s="26"/>
      <c r="W181" s="30"/>
      <c r="X181" s="30"/>
      <c r="Y181" s="30"/>
      <c r="Z181" s="30"/>
      <c r="AA181" s="30"/>
      <c r="AB181" s="26"/>
      <c r="AC181" s="30">
        <v>8</v>
      </c>
      <c r="AD181" s="30"/>
      <c r="AE181" s="30"/>
      <c r="AF181" s="30"/>
      <c r="AG181" s="30"/>
      <c r="AH181" s="26" t="s">
        <v>588</v>
      </c>
      <c r="AI181" s="30"/>
      <c r="AJ181" s="30"/>
      <c r="AK181" s="30"/>
      <c r="AL181" s="30"/>
      <c r="AM181" s="30">
        <v>3</v>
      </c>
      <c r="AN181" s="26" t="s">
        <v>588</v>
      </c>
      <c r="AO181" s="4">
        <f t="shared" si="45"/>
        <v>8</v>
      </c>
      <c r="AP181" s="4">
        <f t="shared" si="46"/>
        <v>0</v>
      </c>
      <c r="AQ181" s="4">
        <f t="shared" si="47"/>
        <v>0</v>
      </c>
      <c r="AR181" s="4">
        <f t="shared" si="48"/>
        <v>0</v>
      </c>
      <c r="AS181" s="4">
        <f t="shared" si="49"/>
        <v>3</v>
      </c>
      <c r="AT181" s="4">
        <f t="shared" si="50"/>
        <v>11</v>
      </c>
      <c r="AU181" s="34">
        <v>39783</v>
      </c>
      <c r="AV181" s="34"/>
      <c r="AW181" s="34"/>
      <c r="AX181" s="36"/>
    </row>
    <row r="182" spans="1:50" ht="36" hidden="1" customHeight="1" x14ac:dyDescent="0.2">
      <c r="A182" s="54"/>
      <c r="B182" s="172" t="s">
        <v>2437</v>
      </c>
      <c r="C182" s="172" t="s">
        <v>76</v>
      </c>
      <c r="D182" s="2" t="s">
        <v>230</v>
      </c>
      <c r="E182" s="182"/>
      <c r="F182" s="22" t="s">
        <v>1437</v>
      </c>
      <c r="G182" s="23" t="s">
        <v>1259</v>
      </c>
      <c r="H182" s="23" t="s">
        <v>460</v>
      </c>
      <c r="I182" s="9" t="s">
        <v>1616</v>
      </c>
      <c r="J182" s="5" t="s">
        <v>201</v>
      </c>
      <c r="K182" s="3"/>
      <c r="L182" s="3"/>
      <c r="M182" s="3"/>
      <c r="N182" s="3"/>
      <c r="O182" s="3"/>
      <c r="P182" s="6"/>
      <c r="Q182" s="30"/>
      <c r="R182" s="30"/>
      <c r="S182" s="30"/>
      <c r="T182" s="30"/>
      <c r="U182" s="30"/>
      <c r="V182" s="26"/>
      <c r="W182" s="30"/>
      <c r="X182" s="30"/>
      <c r="Y182" s="30"/>
      <c r="Z182" s="30"/>
      <c r="AA182" s="30"/>
      <c r="AB182" s="26"/>
      <c r="AC182" s="30">
        <v>1</v>
      </c>
      <c r="AD182" s="30"/>
      <c r="AE182" s="30"/>
      <c r="AF182" s="30"/>
      <c r="AG182" s="30"/>
      <c r="AH182" s="26" t="s">
        <v>1010</v>
      </c>
      <c r="AI182" s="30"/>
      <c r="AJ182" s="30"/>
      <c r="AK182" s="30"/>
      <c r="AL182" s="30"/>
      <c r="AM182" s="30">
        <v>4</v>
      </c>
      <c r="AN182" s="26" t="s">
        <v>1010</v>
      </c>
      <c r="AO182" s="4">
        <f t="shared" si="45"/>
        <v>1</v>
      </c>
      <c r="AP182" s="4">
        <f t="shared" si="46"/>
        <v>0</v>
      </c>
      <c r="AQ182" s="4">
        <f t="shared" si="47"/>
        <v>0</v>
      </c>
      <c r="AR182" s="4">
        <f t="shared" si="48"/>
        <v>0</v>
      </c>
      <c r="AS182" s="4">
        <f t="shared" si="49"/>
        <v>4</v>
      </c>
      <c r="AT182" s="4">
        <f t="shared" si="50"/>
        <v>5</v>
      </c>
      <c r="AU182" s="34">
        <v>40749</v>
      </c>
      <c r="AV182" s="34"/>
      <c r="AW182" s="34"/>
      <c r="AX182" s="36"/>
    </row>
    <row r="183" spans="1:50" ht="36" hidden="1" customHeight="1" x14ac:dyDescent="0.2">
      <c r="A183" s="54">
        <f>+A174+1</f>
        <v>1</v>
      </c>
      <c r="B183" s="170" t="s">
        <v>2772</v>
      </c>
      <c r="C183" s="170" t="s">
        <v>76</v>
      </c>
      <c r="D183" s="188" t="s">
        <v>2128</v>
      </c>
      <c r="E183" s="181">
        <f>COUNTIF($B$5:$B$702,"TA")-1</f>
        <v>1</v>
      </c>
      <c r="F183" s="74" t="s">
        <v>1436</v>
      </c>
      <c r="G183" s="74" t="s">
        <v>1259</v>
      </c>
      <c r="H183" s="74" t="s">
        <v>460</v>
      </c>
      <c r="I183" s="151" t="s">
        <v>1617</v>
      </c>
      <c r="J183" s="161" t="s">
        <v>460</v>
      </c>
      <c r="K183" s="153"/>
      <c r="L183" s="153"/>
      <c r="M183" s="153"/>
      <c r="N183" s="153"/>
      <c r="O183" s="153">
        <v>2</v>
      </c>
      <c r="P183" s="163" t="s">
        <v>307</v>
      </c>
      <c r="Q183" s="153"/>
      <c r="R183" s="153"/>
      <c r="S183" s="153"/>
      <c r="T183" s="153"/>
      <c r="U183" s="153">
        <v>3</v>
      </c>
      <c r="V183" s="163" t="s">
        <v>308</v>
      </c>
      <c r="W183" s="153">
        <v>5</v>
      </c>
      <c r="X183" s="153">
        <v>1</v>
      </c>
      <c r="Y183" s="153"/>
      <c r="Z183" s="153"/>
      <c r="AA183" s="153"/>
      <c r="AB183" s="163" t="s">
        <v>1174</v>
      </c>
      <c r="AC183" s="153">
        <v>2</v>
      </c>
      <c r="AD183" s="153"/>
      <c r="AE183" s="153"/>
      <c r="AF183" s="153"/>
      <c r="AG183" s="153"/>
      <c r="AH183" s="163" t="s">
        <v>309</v>
      </c>
      <c r="AI183" s="153"/>
      <c r="AJ183" s="153">
        <v>1</v>
      </c>
      <c r="AK183" s="153"/>
      <c r="AL183" s="153"/>
      <c r="AM183" s="153">
        <v>13</v>
      </c>
      <c r="AN183" s="163" t="s">
        <v>2262</v>
      </c>
      <c r="AO183" s="156">
        <f t="shared" si="45"/>
        <v>7</v>
      </c>
      <c r="AP183" s="156">
        <f t="shared" si="46"/>
        <v>2</v>
      </c>
      <c r="AQ183" s="156">
        <f t="shared" si="47"/>
        <v>0</v>
      </c>
      <c r="AR183" s="156">
        <f t="shared" si="48"/>
        <v>0</v>
      </c>
      <c r="AS183" s="156">
        <f t="shared" si="49"/>
        <v>18</v>
      </c>
      <c r="AT183" s="156">
        <f t="shared" si="50"/>
        <v>27</v>
      </c>
      <c r="AU183" s="40"/>
      <c r="AV183" s="40"/>
      <c r="AW183" s="40"/>
      <c r="AX183" s="158"/>
    </row>
    <row r="184" spans="1:50" ht="36" hidden="1" customHeight="1" x14ac:dyDescent="0.2">
      <c r="A184" s="54"/>
      <c r="B184" s="172" t="s">
        <v>2772</v>
      </c>
      <c r="C184" s="172" t="s">
        <v>76</v>
      </c>
      <c r="D184" s="2" t="s">
        <v>2128</v>
      </c>
      <c r="E184" s="182"/>
      <c r="F184" s="22" t="s">
        <v>1437</v>
      </c>
      <c r="G184" s="23" t="s">
        <v>1259</v>
      </c>
      <c r="H184" s="23" t="s">
        <v>460</v>
      </c>
      <c r="I184" s="9" t="s">
        <v>1618</v>
      </c>
      <c r="J184" s="5" t="s">
        <v>460</v>
      </c>
      <c r="K184" s="3"/>
      <c r="L184" s="3"/>
      <c r="M184" s="3"/>
      <c r="N184" s="3"/>
      <c r="O184" s="3"/>
      <c r="P184" s="6"/>
      <c r="Q184" s="30"/>
      <c r="R184" s="30"/>
      <c r="S184" s="30"/>
      <c r="T184" s="30"/>
      <c r="U184" s="30"/>
      <c r="V184" s="26"/>
      <c r="W184" s="30">
        <v>1</v>
      </c>
      <c r="X184" s="30"/>
      <c r="Y184" s="30"/>
      <c r="Z184" s="30"/>
      <c r="AA184" s="30"/>
      <c r="AB184" s="6" t="s">
        <v>1175</v>
      </c>
      <c r="AC184" s="30"/>
      <c r="AD184" s="30"/>
      <c r="AE184" s="30"/>
      <c r="AF184" s="30"/>
      <c r="AG184" s="30"/>
      <c r="AH184" s="26"/>
      <c r="AI184" s="30"/>
      <c r="AJ184" s="30"/>
      <c r="AK184" s="30"/>
      <c r="AL184" s="30"/>
      <c r="AM184" s="30">
        <v>4</v>
      </c>
      <c r="AN184" s="26" t="s">
        <v>1176</v>
      </c>
      <c r="AO184" s="4">
        <f t="shared" si="45"/>
        <v>1</v>
      </c>
      <c r="AP184" s="4">
        <f t="shared" si="46"/>
        <v>0</v>
      </c>
      <c r="AQ184" s="4">
        <f t="shared" si="47"/>
        <v>0</v>
      </c>
      <c r="AR184" s="4">
        <f t="shared" si="48"/>
        <v>0</v>
      </c>
      <c r="AS184" s="4">
        <f t="shared" si="49"/>
        <v>4</v>
      </c>
      <c r="AT184" s="4">
        <f t="shared" si="50"/>
        <v>5</v>
      </c>
      <c r="AU184" s="34" t="s">
        <v>310</v>
      </c>
      <c r="AV184" s="34"/>
      <c r="AW184" s="34"/>
      <c r="AX184" s="36"/>
    </row>
    <row r="185" spans="1:50" ht="36" hidden="1" customHeight="1" x14ac:dyDescent="0.2">
      <c r="A185" s="54"/>
      <c r="B185" s="172" t="s">
        <v>2390</v>
      </c>
      <c r="C185" s="172" t="s">
        <v>76</v>
      </c>
      <c r="D185" s="2" t="s">
        <v>381</v>
      </c>
      <c r="E185" s="182"/>
      <c r="F185" s="22" t="s">
        <v>1437</v>
      </c>
      <c r="G185" s="23" t="s">
        <v>1435</v>
      </c>
      <c r="H185" s="23" t="s">
        <v>465</v>
      </c>
      <c r="I185" s="9" t="s">
        <v>1555</v>
      </c>
      <c r="J185" s="5" t="s">
        <v>1223</v>
      </c>
      <c r="K185" s="3"/>
      <c r="L185" s="3"/>
      <c r="M185" s="3"/>
      <c r="N185" s="3"/>
      <c r="O185" s="3"/>
      <c r="P185" s="6"/>
      <c r="Q185" s="30"/>
      <c r="R185" s="30"/>
      <c r="S185" s="30"/>
      <c r="T185" s="30"/>
      <c r="U185" s="30"/>
      <c r="V185" s="26"/>
      <c r="W185" s="30"/>
      <c r="X185" s="30"/>
      <c r="Y185" s="30"/>
      <c r="Z185" s="30"/>
      <c r="AA185" s="30"/>
      <c r="AB185" s="26"/>
      <c r="AC185" s="30">
        <v>1</v>
      </c>
      <c r="AD185" s="30"/>
      <c r="AE185" s="30"/>
      <c r="AF185" s="30"/>
      <c r="AG185" s="30"/>
      <c r="AH185" s="26" t="s">
        <v>2172</v>
      </c>
      <c r="AI185" s="30"/>
      <c r="AJ185" s="30"/>
      <c r="AK185" s="30"/>
      <c r="AL185" s="30"/>
      <c r="AM185" s="30"/>
      <c r="AN185" s="26"/>
      <c r="AO185" s="4">
        <f t="shared" si="45"/>
        <v>1</v>
      </c>
      <c r="AP185" s="4">
        <f t="shared" si="46"/>
        <v>0</v>
      </c>
      <c r="AQ185" s="4">
        <f t="shared" si="47"/>
        <v>0</v>
      </c>
      <c r="AR185" s="4">
        <f t="shared" si="48"/>
        <v>0</v>
      </c>
      <c r="AS185" s="4">
        <f t="shared" si="49"/>
        <v>0</v>
      </c>
      <c r="AT185" s="4">
        <f t="shared" si="50"/>
        <v>1</v>
      </c>
      <c r="AU185" s="34" t="s">
        <v>2173</v>
      </c>
      <c r="AV185" s="34"/>
      <c r="AW185" s="34"/>
      <c r="AX185" s="36"/>
    </row>
    <row r="186" spans="1:50" ht="36" hidden="1" customHeight="1" x14ac:dyDescent="0.2">
      <c r="A186" s="54">
        <f>+A184+1</f>
        <v>1</v>
      </c>
      <c r="B186" s="170" t="s">
        <v>3199</v>
      </c>
      <c r="C186" s="170" t="s">
        <v>76</v>
      </c>
      <c r="D186" s="53" t="s">
        <v>1619</v>
      </c>
      <c r="E186" s="181">
        <f>COUNTIF($B$5:$B$702,"XA")-1</f>
        <v>1</v>
      </c>
      <c r="F186" s="74" t="s">
        <v>1436</v>
      </c>
      <c r="G186" s="74" t="s">
        <v>1259</v>
      </c>
      <c r="H186" s="74" t="s">
        <v>460</v>
      </c>
      <c r="I186" s="151" t="s">
        <v>1620</v>
      </c>
      <c r="J186" s="161" t="s">
        <v>460</v>
      </c>
      <c r="K186" s="153"/>
      <c r="L186" s="153"/>
      <c r="M186" s="153"/>
      <c r="N186" s="153"/>
      <c r="O186" s="153">
        <v>2</v>
      </c>
      <c r="P186" s="154" t="s">
        <v>963</v>
      </c>
      <c r="Q186" s="153"/>
      <c r="R186" s="153"/>
      <c r="S186" s="153"/>
      <c r="T186" s="153"/>
      <c r="U186" s="153">
        <v>2</v>
      </c>
      <c r="V186" s="154" t="s">
        <v>964</v>
      </c>
      <c r="W186" s="155">
        <v>3</v>
      </c>
      <c r="X186" s="155"/>
      <c r="Y186" s="155"/>
      <c r="Z186" s="155"/>
      <c r="AA186" s="155">
        <v>3</v>
      </c>
      <c r="AB186" s="154" t="s">
        <v>965</v>
      </c>
      <c r="AC186" s="155">
        <v>5</v>
      </c>
      <c r="AD186" s="155"/>
      <c r="AE186" s="155"/>
      <c r="AF186" s="155"/>
      <c r="AG186" s="155">
        <v>3</v>
      </c>
      <c r="AH186" s="154" t="s">
        <v>966</v>
      </c>
      <c r="AI186" s="155">
        <v>6</v>
      </c>
      <c r="AJ186" s="155">
        <v>1</v>
      </c>
      <c r="AK186" s="155">
        <v>1</v>
      </c>
      <c r="AL186" s="155"/>
      <c r="AM186" s="155">
        <v>18</v>
      </c>
      <c r="AN186" s="165" t="s">
        <v>967</v>
      </c>
      <c r="AO186" s="156">
        <f t="shared" si="45"/>
        <v>14</v>
      </c>
      <c r="AP186" s="156">
        <f t="shared" si="46"/>
        <v>1</v>
      </c>
      <c r="AQ186" s="156">
        <f t="shared" si="47"/>
        <v>1</v>
      </c>
      <c r="AR186" s="156">
        <f t="shared" si="48"/>
        <v>0</v>
      </c>
      <c r="AS186" s="156">
        <f t="shared" si="49"/>
        <v>28</v>
      </c>
      <c r="AT186" s="156">
        <f t="shared" si="50"/>
        <v>44</v>
      </c>
      <c r="AU186" s="40"/>
      <c r="AV186" s="40"/>
      <c r="AW186" s="40"/>
      <c r="AX186" s="158"/>
    </row>
    <row r="187" spans="1:50" ht="36" hidden="1" customHeight="1" x14ac:dyDescent="0.2">
      <c r="A187" s="54"/>
      <c r="B187" s="172" t="s">
        <v>3199</v>
      </c>
      <c r="C187" s="172" t="s">
        <v>76</v>
      </c>
      <c r="D187" s="2" t="s">
        <v>1619</v>
      </c>
      <c r="E187" s="182"/>
      <c r="F187" s="22" t="s">
        <v>1437</v>
      </c>
      <c r="G187" s="23" t="s">
        <v>1259</v>
      </c>
      <c r="H187" s="23" t="s">
        <v>460</v>
      </c>
      <c r="I187" s="9" t="s">
        <v>1621</v>
      </c>
      <c r="J187" s="5" t="s">
        <v>460</v>
      </c>
      <c r="K187" s="3"/>
      <c r="L187" s="3"/>
      <c r="M187" s="3"/>
      <c r="N187" s="3"/>
      <c r="O187" s="3"/>
      <c r="P187" s="6"/>
      <c r="Q187" s="30"/>
      <c r="R187" s="30"/>
      <c r="S187" s="30"/>
      <c r="T187" s="30"/>
      <c r="U187" s="30"/>
      <c r="V187" s="26"/>
      <c r="W187" s="30"/>
      <c r="X187" s="30"/>
      <c r="Y187" s="30"/>
      <c r="Z187" s="30"/>
      <c r="AA187" s="30">
        <v>1</v>
      </c>
      <c r="AB187" s="26" t="s">
        <v>968</v>
      </c>
      <c r="AC187" s="30">
        <v>7</v>
      </c>
      <c r="AD187" s="30"/>
      <c r="AE187" s="30"/>
      <c r="AF187" s="30"/>
      <c r="AG187" s="30"/>
      <c r="AH187" s="26" t="s">
        <v>969</v>
      </c>
      <c r="AI187" s="30"/>
      <c r="AJ187" s="30"/>
      <c r="AK187" s="30"/>
      <c r="AL187" s="30"/>
      <c r="AM187" s="30">
        <v>8</v>
      </c>
      <c r="AN187" s="26" t="s">
        <v>970</v>
      </c>
      <c r="AO187" s="4">
        <f t="shared" si="45"/>
        <v>7</v>
      </c>
      <c r="AP187" s="4">
        <f t="shared" si="46"/>
        <v>0</v>
      </c>
      <c r="AQ187" s="4">
        <f t="shared" si="47"/>
        <v>0</v>
      </c>
      <c r="AR187" s="4">
        <f t="shared" si="48"/>
        <v>0</v>
      </c>
      <c r="AS187" s="4">
        <f t="shared" si="49"/>
        <v>9</v>
      </c>
      <c r="AT187" s="4">
        <f t="shared" si="50"/>
        <v>16</v>
      </c>
      <c r="AU187" s="34"/>
      <c r="AV187" s="34"/>
      <c r="AW187" s="34"/>
      <c r="AX187" s="36"/>
    </row>
    <row r="188" spans="1:50" ht="36" hidden="1" customHeight="1" x14ac:dyDescent="0.2">
      <c r="A188" s="54">
        <f>+A186+1</f>
        <v>2</v>
      </c>
      <c r="B188" s="170" t="s">
        <v>2469</v>
      </c>
      <c r="C188" s="170" t="s">
        <v>76</v>
      </c>
      <c r="D188" s="53" t="s">
        <v>416</v>
      </c>
      <c r="E188" s="181">
        <f>COUNTIF($B$5:$B$702,"OD")-1</f>
        <v>43</v>
      </c>
      <c r="F188" s="74" t="s">
        <v>1436</v>
      </c>
      <c r="G188" s="74" t="s">
        <v>1259</v>
      </c>
      <c r="H188" s="74" t="s">
        <v>460</v>
      </c>
      <c r="I188" s="151" t="s">
        <v>1622</v>
      </c>
      <c r="J188" s="161" t="s">
        <v>460</v>
      </c>
      <c r="K188" s="155">
        <v>1</v>
      </c>
      <c r="L188" s="153"/>
      <c r="M188" s="153"/>
      <c r="N188" s="155"/>
      <c r="O188" s="155">
        <v>6</v>
      </c>
      <c r="P188" s="163" t="s">
        <v>250</v>
      </c>
      <c r="Q188" s="155"/>
      <c r="R188" s="155"/>
      <c r="S188" s="155"/>
      <c r="T188" s="155"/>
      <c r="U188" s="155">
        <v>4</v>
      </c>
      <c r="V188" s="163" t="s">
        <v>227</v>
      </c>
      <c r="W188" s="155">
        <v>5</v>
      </c>
      <c r="X188" s="155">
        <v>1</v>
      </c>
      <c r="Y188" s="155"/>
      <c r="Z188" s="155"/>
      <c r="AA188" s="155"/>
      <c r="AB188" s="163" t="s">
        <v>736</v>
      </c>
      <c r="AC188" s="155">
        <v>5</v>
      </c>
      <c r="AD188" s="155">
        <v>0</v>
      </c>
      <c r="AE188" s="155">
        <v>0</v>
      </c>
      <c r="AF188" s="155">
        <v>0</v>
      </c>
      <c r="AG188" s="155"/>
      <c r="AH188" s="163" t="s">
        <v>736</v>
      </c>
      <c r="AI188" s="155">
        <v>12</v>
      </c>
      <c r="AJ188" s="155">
        <v>6</v>
      </c>
      <c r="AK188" s="155">
        <v>4</v>
      </c>
      <c r="AL188" s="155">
        <v>0</v>
      </c>
      <c r="AM188" s="155">
        <v>56</v>
      </c>
      <c r="AN188" s="163"/>
      <c r="AO188" s="156">
        <f t="shared" si="45"/>
        <v>23</v>
      </c>
      <c r="AP188" s="156">
        <f t="shared" si="46"/>
        <v>7</v>
      </c>
      <c r="AQ188" s="156">
        <f t="shared" si="47"/>
        <v>4</v>
      </c>
      <c r="AR188" s="156">
        <f t="shared" si="48"/>
        <v>0</v>
      </c>
      <c r="AS188" s="156">
        <f t="shared" si="49"/>
        <v>66</v>
      </c>
      <c r="AT188" s="156">
        <f t="shared" si="50"/>
        <v>100</v>
      </c>
      <c r="AU188" s="40" t="s">
        <v>190</v>
      </c>
      <c r="AV188" s="40"/>
      <c r="AW188" s="153"/>
      <c r="AX188" s="158"/>
    </row>
    <row r="189" spans="1:50" ht="36" hidden="1" customHeight="1" x14ac:dyDescent="0.2">
      <c r="A189" s="54"/>
      <c r="B189" s="172" t="s">
        <v>3128</v>
      </c>
      <c r="C189" s="172" t="s">
        <v>76</v>
      </c>
      <c r="D189" s="2" t="s">
        <v>429</v>
      </c>
      <c r="E189" s="182"/>
      <c r="F189" s="22" t="s">
        <v>1437</v>
      </c>
      <c r="G189" s="23" t="s">
        <v>185</v>
      </c>
      <c r="H189" s="23" t="s">
        <v>298</v>
      </c>
      <c r="I189" s="9" t="s">
        <v>2042</v>
      </c>
      <c r="J189" s="5" t="s">
        <v>298</v>
      </c>
      <c r="K189" s="3"/>
      <c r="L189" s="3"/>
      <c r="M189" s="3"/>
      <c r="N189" s="3"/>
      <c r="O189" s="3"/>
      <c r="P189" s="6"/>
      <c r="Q189" s="30"/>
      <c r="R189" s="30"/>
      <c r="S189" s="30"/>
      <c r="T189" s="30"/>
      <c r="U189" s="30"/>
      <c r="V189" s="26"/>
      <c r="W189" s="30"/>
      <c r="X189" s="30"/>
      <c r="Y189" s="30"/>
      <c r="Z189" s="30"/>
      <c r="AA189" s="30"/>
      <c r="AB189" s="26"/>
      <c r="AC189" s="30"/>
      <c r="AD189" s="30"/>
      <c r="AE189" s="30"/>
      <c r="AF189" s="30"/>
      <c r="AG189" s="30">
        <v>1</v>
      </c>
      <c r="AH189" s="6" t="s">
        <v>1105</v>
      </c>
      <c r="AI189" s="30">
        <v>1</v>
      </c>
      <c r="AJ189" s="30"/>
      <c r="AK189" s="30"/>
      <c r="AL189" s="30"/>
      <c r="AM189" s="30"/>
      <c r="AN189" s="6" t="s">
        <v>1105</v>
      </c>
      <c r="AO189" s="4">
        <f t="shared" si="45"/>
        <v>1</v>
      </c>
      <c r="AP189" s="4">
        <f t="shared" si="46"/>
        <v>0</v>
      </c>
      <c r="AQ189" s="4">
        <f t="shared" si="47"/>
        <v>0</v>
      </c>
      <c r="AR189" s="4">
        <f t="shared" si="48"/>
        <v>0</v>
      </c>
      <c r="AS189" s="4">
        <f t="shared" si="49"/>
        <v>1</v>
      </c>
      <c r="AT189" s="4">
        <f t="shared" si="50"/>
        <v>2</v>
      </c>
      <c r="AU189" s="34">
        <v>39503</v>
      </c>
      <c r="AV189" s="34"/>
      <c r="AW189" s="34"/>
      <c r="AX189" s="36"/>
    </row>
    <row r="190" spans="1:50" ht="36" hidden="1" customHeight="1" x14ac:dyDescent="0.2">
      <c r="A190" s="54"/>
      <c r="B190" s="172" t="s">
        <v>2431</v>
      </c>
      <c r="C190" s="172" t="s">
        <v>76</v>
      </c>
      <c r="D190" s="2" t="s">
        <v>1591</v>
      </c>
      <c r="E190" s="182"/>
      <c r="F190" s="22" t="s">
        <v>1437</v>
      </c>
      <c r="G190" s="23" t="s">
        <v>443</v>
      </c>
      <c r="H190" s="23" t="s">
        <v>479</v>
      </c>
      <c r="I190" s="9" t="s">
        <v>1604</v>
      </c>
      <c r="J190" s="5" t="s">
        <v>1264</v>
      </c>
      <c r="K190" s="3"/>
      <c r="L190" s="3"/>
      <c r="M190" s="3"/>
      <c r="N190" s="3"/>
      <c r="O190" s="3"/>
      <c r="P190" s="6"/>
      <c r="Q190" s="30"/>
      <c r="R190" s="30"/>
      <c r="S190" s="30"/>
      <c r="T190" s="30"/>
      <c r="U190" s="30"/>
      <c r="V190" s="26"/>
      <c r="W190" s="30"/>
      <c r="X190" s="30"/>
      <c r="Y190" s="30"/>
      <c r="Z190" s="30"/>
      <c r="AA190" s="30"/>
      <c r="AB190" s="26"/>
      <c r="AC190" s="30">
        <v>1</v>
      </c>
      <c r="AD190" s="30"/>
      <c r="AE190" s="30"/>
      <c r="AF190" s="30"/>
      <c r="AG190" s="30"/>
      <c r="AH190" s="6" t="s">
        <v>735</v>
      </c>
      <c r="AI190" s="30"/>
      <c r="AJ190" s="30"/>
      <c r="AK190" s="30"/>
      <c r="AL190" s="30"/>
      <c r="AM190" s="30"/>
      <c r="AN190" s="26"/>
      <c r="AO190" s="4">
        <f t="shared" si="45"/>
        <v>1</v>
      </c>
      <c r="AP190" s="4">
        <f t="shared" si="46"/>
        <v>0</v>
      </c>
      <c r="AQ190" s="4">
        <f t="shared" si="47"/>
        <v>0</v>
      </c>
      <c r="AR190" s="4">
        <f t="shared" si="48"/>
        <v>0</v>
      </c>
      <c r="AS190" s="4">
        <f t="shared" si="49"/>
        <v>0</v>
      </c>
      <c r="AT190" s="4">
        <f t="shared" si="50"/>
        <v>1</v>
      </c>
      <c r="AU190" s="34">
        <v>41043</v>
      </c>
      <c r="AV190" s="34"/>
      <c r="AW190" s="34"/>
      <c r="AX190" s="36"/>
    </row>
    <row r="191" spans="1:50" ht="36" hidden="1" customHeight="1" x14ac:dyDescent="0.2">
      <c r="A191" s="54"/>
      <c r="B191" s="172" t="s">
        <v>2390</v>
      </c>
      <c r="C191" s="172" t="s">
        <v>76</v>
      </c>
      <c r="D191" s="2" t="s">
        <v>381</v>
      </c>
      <c r="E191" s="182"/>
      <c r="F191" s="22" t="s">
        <v>1437</v>
      </c>
      <c r="G191" s="23" t="s">
        <v>185</v>
      </c>
      <c r="H191" s="23" t="s">
        <v>337</v>
      </c>
      <c r="I191" s="9" t="s">
        <v>1506</v>
      </c>
      <c r="J191" s="5" t="s">
        <v>843</v>
      </c>
      <c r="K191" s="3"/>
      <c r="L191" s="3"/>
      <c r="M191" s="3"/>
      <c r="N191" s="3"/>
      <c r="O191" s="3"/>
      <c r="P191" s="6"/>
      <c r="Q191" s="30"/>
      <c r="R191" s="30"/>
      <c r="S191" s="30"/>
      <c r="T191" s="30"/>
      <c r="U191" s="30">
        <v>1</v>
      </c>
      <c r="V191" s="26"/>
      <c r="W191" s="30"/>
      <c r="X191" s="30"/>
      <c r="Y191" s="30"/>
      <c r="Z191" s="30"/>
      <c r="AA191" s="30"/>
      <c r="AB191" s="26"/>
      <c r="AC191" s="30">
        <v>1</v>
      </c>
      <c r="AD191" s="30"/>
      <c r="AE191" s="30"/>
      <c r="AF191" s="30"/>
      <c r="AG191" s="30"/>
      <c r="AH191" s="28" t="s">
        <v>2175</v>
      </c>
      <c r="AI191" s="30"/>
      <c r="AJ191" s="30"/>
      <c r="AK191" s="30"/>
      <c r="AL191" s="30"/>
      <c r="AM191" s="30"/>
      <c r="AN191" s="26"/>
      <c r="AO191" s="4">
        <f t="shared" si="45"/>
        <v>1</v>
      </c>
      <c r="AP191" s="4">
        <f t="shared" si="46"/>
        <v>0</v>
      </c>
      <c r="AQ191" s="4">
        <f t="shared" si="47"/>
        <v>0</v>
      </c>
      <c r="AR191" s="4">
        <f t="shared" si="48"/>
        <v>0</v>
      </c>
      <c r="AS191" s="4">
        <f t="shared" si="49"/>
        <v>1</v>
      </c>
      <c r="AT191" s="4">
        <f t="shared" si="50"/>
        <v>2</v>
      </c>
      <c r="AU191" s="34"/>
      <c r="AV191" s="34"/>
      <c r="AW191" s="34"/>
      <c r="AX191" s="36"/>
    </row>
    <row r="192" spans="1:50" ht="36" hidden="1" customHeight="1" x14ac:dyDescent="0.2">
      <c r="A192" s="54"/>
      <c r="B192" s="172" t="s">
        <v>2469</v>
      </c>
      <c r="C192" s="172" t="s">
        <v>76</v>
      </c>
      <c r="D192" s="2" t="s">
        <v>416</v>
      </c>
      <c r="E192" s="182"/>
      <c r="F192" s="22" t="s">
        <v>1437</v>
      </c>
      <c r="G192" s="23" t="s">
        <v>1259</v>
      </c>
      <c r="H192" s="23" t="s">
        <v>460</v>
      </c>
      <c r="I192" s="9" t="s">
        <v>1623</v>
      </c>
      <c r="J192" s="5" t="s">
        <v>1064</v>
      </c>
      <c r="K192" s="3"/>
      <c r="L192" s="3"/>
      <c r="M192" s="3"/>
      <c r="N192" s="3"/>
      <c r="O192" s="3"/>
      <c r="P192" s="6"/>
      <c r="Q192" s="3"/>
      <c r="R192" s="3"/>
      <c r="S192" s="3"/>
      <c r="T192" s="3"/>
      <c r="U192" s="3"/>
      <c r="V192" s="6"/>
      <c r="W192" s="3">
        <v>1</v>
      </c>
      <c r="X192" s="3"/>
      <c r="Y192" s="3"/>
      <c r="Z192" s="3"/>
      <c r="AA192" s="3"/>
      <c r="AB192" s="6" t="s">
        <v>1065</v>
      </c>
      <c r="AC192" s="3">
        <v>12</v>
      </c>
      <c r="AD192" s="3"/>
      <c r="AE192" s="3"/>
      <c r="AF192" s="3"/>
      <c r="AG192" s="3"/>
      <c r="AH192" s="6" t="s">
        <v>1065</v>
      </c>
      <c r="AI192" s="3"/>
      <c r="AJ192" s="3"/>
      <c r="AK192" s="3"/>
      <c r="AL192" s="3"/>
      <c r="AM192" s="3">
        <v>2</v>
      </c>
      <c r="AN192" s="6"/>
      <c r="AO192" s="4">
        <f t="shared" si="45"/>
        <v>13</v>
      </c>
      <c r="AP192" s="4">
        <f t="shared" si="46"/>
        <v>0</v>
      </c>
      <c r="AQ192" s="4">
        <f t="shared" si="47"/>
        <v>0</v>
      </c>
      <c r="AR192" s="4">
        <f t="shared" si="48"/>
        <v>0</v>
      </c>
      <c r="AS192" s="4">
        <f t="shared" si="49"/>
        <v>2</v>
      </c>
      <c r="AT192" s="4">
        <f t="shared" si="50"/>
        <v>15</v>
      </c>
      <c r="AU192" s="34"/>
      <c r="AV192" s="34"/>
      <c r="AW192" s="34"/>
      <c r="AX192" s="36"/>
    </row>
    <row r="193" spans="1:50" ht="36" hidden="1" customHeight="1" x14ac:dyDescent="0.2">
      <c r="A193" s="54"/>
      <c r="B193" s="172" t="s">
        <v>2469</v>
      </c>
      <c r="C193" s="172" t="s">
        <v>76</v>
      </c>
      <c r="D193" s="2" t="s">
        <v>416</v>
      </c>
      <c r="E193" s="182"/>
      <c r="F193" s="22" t="s">
        <v>1437</v>
      </c>
      <c r="G193" s="23" t="s">
        <v>1259</v>
      </c>
      <c r="H193" s="23" t="s">
        <v>460</v>
      </c>
      <c r="I193" s="9" t="s">
        <v>1624</v>
      </c>
      <c r="J193" s="5" t="s">
        <v>1079</v>
      </c>
      <c r="K193" s="3"/>
      <c r="L193" s="3"/>
      <c r="M193" s="3"/>
      <c r="N193" s="3"/>
      <c r="O193" s="3"/>
      <c r="P193" s="6"/>
      <c r="Q193" s="3"/>
      <c r="R193" s="3"/>
      <c r="S193" s="3"/>
      <c r="T193" s="3"/>
      <c r="U193" s="3"/>
      <c r="V193" s="6"/>
      <c r="W193" s="3">
        <v>1</v>
      </c>
      <c r="X193" s="3"/>
      <c r="Y193" s="3"/>
      <c r="Z193" s="3"/>
      <c r="AA193" s="3"/>
      <c r="AB193" s="6" t="s">
        <v>1066</v>
      </c>
      <c r="AC193" s="3"/>
      <c r="AD193" s="3"/>
      <c r="AE193" s="3"/>
      <c r="AF193" s="3"/>
      <c r="AG193" s="3">
        <v>2</v>
      </c>
      <c r="AH193" s="6" t="s">
        <v>1066</v>
      </c>
      <c r="AI193" s="3"/>
      <c r="AJ193" s="3"/>
      <c r="AK193" s="3"/>
      <c r="AL193" s="3"/>
      <c r="AM193" s="3">
        <v>1</v>
      </c>
      <c r="AN193" s="6"/>
      <c r="AO193" s="4">
        <f t="shared" si="45"/>
        <v>1</v>
      </c>
      <c r="AP193" s="4">
        <f t="shared" si="46"/>
        <v>0</v>
      </c>
      <c r="AQ193" s="4">
        <f t="shared" si="47"/>
        <v>0</v>
      </c>
      <c r="AR193" s="4">
        <f t="shared" si="48"/>
        <v>0</v>
      </c>
      <c r="AS193" s="4">
        <f t="shared" si="49"/>
        <v>3</v>
      </c>
      <c r="AT193" s="4">
        <f t="shared" si="50"/>
        <v>4</v>
      </c>
      <c r="AU193" s="34" t="s">
        <v>1067</v>
      </c>
      <c r="AV193" s="34"/>
      <c r="AW193" s="34"/>
      <c r="AX193" s="36"/>
    </row>
    <row r="194" spans="1:50" s="159" customFormat="1" ht="36" hidden="1" customHeight="1" x14ac:dyDescent="0.2">
      <c r="A194" s="54"/>
      <c r="B194" s="172" t="s">
        <v>2469</v>
      </c>
      <c r="C194" s="172" t="s">
        <v>76</v>
      </c>
      <c r="D194" s="2" t="s">
        <v>416</v>
      </c>
      <c r="E194" s="182"/>
      <c r="F194" s="22" t="s">
        <v>1437</v>
      </c>
      <c r="G194" s="23" t="s">
        <v>1259</v>
      </c>
      <c r="H194" s="23" t="s">
        <v>460</v>
      </c>
      <c r="I194" s="9" t="s">
        <v>1625</v>
      </c>
      <c r="J194" s="5" t="s">
        <v>987</v>
      </c>
      <c r="K194" s="3"/>
      <c r="L194" s="3"/>
      <c r="M194" s="3"/>
      <c r="N194" s="3"/>
      <c r="O194" s="3"/>
      <c r="P194" s="6"/>
      <c r="Q194" s="3"/>
      <c r="R194" s="3"/>
      <c r="S194" s="3"/>
      <c r="T194" s="3"/>
      <c r="U194" s="3"/>
      <c r="V194" s="6"/>
      <c r="W194" s="3"/>
      <c r="X194" s="3"/>
      <c r="Y194" s="3"/>
      <c r="Z194" s="3"/>
      <c r="AA194" s="3"/>
      <c r="AB194" s="6"/>
      <c r="AC194" s="3">
        <v>4</v>
      </c>
      <c r="AD194" s="3"/>
      <c r="AE194" s="3"/>
      <c r="AF194" s="3"/>
      <c r="AG194" s="3"/>
      <c r="AH194" s="6" t="s">
        <v>988</v>
      </c>
      <c r="AI194" s="3"/>
      <c r="AJ194" s="3"/>
      <c r="AK194" s="3"/>
      <c r="AL194" s="3"/>
      <c r="AM194" s="3">
        <v>7</v>
      </c>
      <c r="AN194" s="6" t="s">
        <v>988</v>
      </c>
      <c r="AO194" s="4">
        <f t="shared" si="45"/>
        <v>4</v>
      </c>
      <c r="AP194" s="4">
        <f t="shared" si="46"/>
        <v>0</v>
      </c>
      <c r="AQ194" s="4">
        <f t="shared" si="47"/>
        <v>0</v>
      </c>
      <c r="AR194" s="4">
        <f t="shared" si="48"/>
        <v>0</v>
      </c>
      <c r="AS194" s="4">
        <f t="shared" si="49"/>
        <v>7</v>
      </c>
      <c r="AT194" s="4">
        <f t="shared" si="50"/>
        <v>11</v>
      </c>
      <c r="AU194" s="34" t="s">
        <v>989</v>
      </c>
      <c r="AV194" s="34"/>
      <c r="AW194" s="34"/>
      <c r="AX194" s="36"/>
    </row>
    <row r="195" spans="1:50" ht="36" hidden="1" customHeight="1" x14ac:dyDescent="0.2">
      <c r="A195" s="54"/>
      <c r="B195" s="172" t="s">
        <v>2469</v>
      </c>
      <c r="C195" s="172" t="s">
        <v>76</v>
      </c>
      <c r="D195" s="2" t="s">
        <v>416</v>
      </c>
      <c r="E195" s="182"/>
      <c r="F195" s="22" t="s">
        <v>1437</v>
      </c>
      <c r="G195" s="23" t="s">
        <v>1259</v>
      </c>
      <c r="H195" s="23" t="s">
        <v>460</v>
      </c>
      <c r="I195" s="9" t="s">
        <v>1626</v>
      </c>
      <c r="J195" s="5" t="s">
        <v>1082</v>
      </c>
      <c r="K195" s="3"/>
      <c r="L195" s="3"/>
      <c r="M195" s="3"/>
      <c r="N195" s="3"/>
      <c r="O195" s="3"/>
      <c r="P195" s="6"/>
      <c r="Q195" s="3"/>
      <c r="R195" s="3"/>
      <c r="S195" s="3"/>
      <c r="T195" s="3"/>
      <c r="U195" s="3"/>
      <c r="V195" s="6"/>
      <c r="W195" s="3">
        <v>1</v>
      </c>
      <c r="X195" s="3"/>
      <c r="Y195" s="3"/>
      <c r="Z195" s="3"/>
      <c r="AA195" s="3"/>
      <c r="AB195" s="6" t="s">
        <v>605</v>
      </c>
      <c r="AC195" s="3"/>
      <c r="AD195" s="3"/>
      <c r="AE195" s="3"/>
      <c r="AF195" s="3"/>
      <c r="AG195" s="3"/>
      <c r="AH195" s="6"/>
      <c r="AI195" s="3"/>
      <c r="AJ195" s="3"/>
      <c r="AK195" s="3"/>
      <c r="AL195" s="3"/>
      <c r="AM195" s="3"/>
      <c r="AN195" s="6"/>
      <c r="AO195" s="4">
        <f t="shared" si="45"/>
        <v>1</v>
      </c>
      <c r="AP195" s="4">
        <f t="shared" si="46"/>
        <v>0</v>
      </c>
      <c r="AQ195" s="4">
        <f t="shared" si="47"/>
        <v>0</v>
      </c>
      <c r="AR195" s="4">
        <f t="shared" si="48"/>
        <v>0</v>
      </c>
      <c r="AS195" s="4">
        <f t="shared" si="49"/>
        <v>0</v>
      </c>
      <c r="AT195" s="4">
        <f t="shared" si="50"/>
        <v>1</v>
      </c>
      <c r="AU195" s="34">
        <v>37773</v>
      </c>
      <c r="AV195" s="34"/>
      <c r="AW195" s="34"/>
      <c r="AX195" s="36"/>
    </row>
    <row r="196" spans="1:50" ht="36" hidden="1" customHeight="1" x14ac:dyDescent="0.2">
      <c r="A196" s="54"/>
      <c r="B196" s="172" t="s">
        <v>2469</v>
      </c>
      <c r="C196" s="172" t="s">
        <v>76</v>
      </c>
      <c r="D196" s="2" t="s">
        <v>416</v>
      </c>
      <c r="E196" s="182"/>
      <c r="F196" s="22" t="s">
        <v>1437</v>
      </c>
      <c r="G196" s="23" t="s">
        <v>1259</v>
      </c>
      <c r="H196" s="23" t="s">
        <v>460</v>
      </c>
      <c r="I196" s="9" t="s">
        <v>1627</v>
      </c>
      <c r="J196" s="5" t="s">
        <v>215</v>
      </c>
      <c r="K196" s="3"/>
      <c r="L196" s="3"/>
      <c r="M196" s="3"/>
      <c r="N196" s="3"/>
      <c r="O196" s="3"/>
      <c r="P196" s="6"/>
      <c r="Q196" s="30"/>
      <c r="R196" s="30"/>
      <c r="S196" s="30"/>
      <c r="T196" s="30"/>
      <c r="U196" s="30"/>
      <c r="V196" s="26"/>
      <c r="W196" s="30">
        <v>1</v>
      </c>
      <c r="X196" s="30"/>
      <c r="Y196" s="30"/>
      <c r="Z196" s="30"/>
      <c r="AA196" s="30"/>
      <c r="AB196" s="6" t="s">
        <v>606</v>
      </c>
      <c r="AC196" s="30">
        <v>11</v>
      </c>
      <c r="AD196" s="30"/>
      <c r="AE196" s="30"/>
      <c r="AF196" s="30"/>
      <c r="AG196" s="30"/>
      <c r="AH196" s="6" t="s">
        <v>606</v>
      </c>
      <c r="AI196" s="30"/>
      <c r="AJ196" s="30"/>
      <c r="AK196" s="30"/>
      <c r="AL196" s="30"/>
      <c r="AM196" s="30">
        <v>4</v>
      </c>
      <c r="AN196" s="26"/>
      <c r="AO196" s="4">
        <f t="shared" si="45"/>
        <v>12</v>
      </c>
      <c r="AP196" s="4">
        <f t="shared" si="46"/>
        <v>0</v>
      </c>
      <c r="AQ196" s="4">
        <f t="shared" si="47"/>
        <v>0</v>
      </c>
      <c r="AR196" s="4">
        <f t="shared" si="48"/>
        <v>0</v>
      </c>
      <c r="AS196" s="4">
        <f t="shared" si="49"/>
        <v>4</v>
      </c>
      <c r="AT196" s="4">
        <f t="shared" si="50"/>
        <v>16</v>
      </c>
      <c r="AU196" s="34">
        <v>35156</v>
      </c>
      <c r="AV196" s="34"/>
      <c r="AW196" s="34"/>
      <c r="AX196" s="36"/>
    </row>
    <row r="197" spans="1:50" ht="36" hidden="1" customHeight="1" x14ac:dyDescent="0.2">
      <c r="A197" s="54"/>
      <c r="B197" s="172" t="s">
        <v>2469</v>
      </c>
      <c r="C197" s="172" t="s">
        <v>76</v>
      </c>
      <c r="D197" s="2" t="s">
        <v>416</v>
      </c>
      <c r="E197" s="182"/>
      <c r="F197" s="22" t="s">
        <v>1437</v>
      </c>
      <c r="G197" s="23" t="s">
        <v>1259</v>
      </c>
      <c r="H197" s="23" t="s">
        <v>460</v>
      </c>
      <c r="I197" s="9" t="s">
        <v>1628</v>
      </c>
      <c r="J197" s="5" t="s">
        <v>168</v>
      </c>
      <c r="K197" s="3"/>
      <c r="L197" s="3"/>
      <c r="M197" s="3"/>
      <c r="N197" s="3"/>
      <c r="O197" s="3"/>
      <c r="P197" s="6"/>
      <c r="Q197" s="30"/>
      <c r="R197" s="30"/>
      <c r="S197" s="30"/>
      <c r="T197" s="30"/>
      <c r="U197" s="30"/>
      <c r="V197" s="26"/>
      <c r="W197" s="30">
        <v>1</v>
      </c>
      <c r="X197" s="30"/>
      <c r="Y197" s="30"/>
      <c r="Z197" s="30"/>
      <c r="AA197" s="30"/>
      <c r="AB197" s="6" t="s">
        <v>607</v>
      </c>
      <c r="AC197" s="30">
        <v>10</v>
      </c>
      <c r="AD197" s="30"/>
      <c r="AE197" s="30"/>
      <c r="AF197" s="30"/>
      <c r="AG197" s="30"/>
      <c r="AH197" s="6" t="s">
        <v>607</v>
      </c>
      <c r="AI197" s="30"/>
      <c r="AJ197" s="30"/>
      <c r="AK197" s="30"/>
      <c r="AL197" s="30"/>
      <c r="AM197" s="30">
        <v>6</v>
      </c>
      <c r="AN197" s="26"/>
      <c r="AO197" s="4">
        <f t="shared" si="45"/>
        <v>11</v>
      </c>
      <c r="AP197" s="4">
        <f t="shared" si="46"/>
        <v>0</v>
      </c>
      <c r="AQ197" s="4">
        <f t="shared" si="47"/>
        <v>0</v>
      </c>
      <c r="AR197" s="4">
        <f t="shared" si="48"/>
        <v>0</v>
      </c>
      <c r="AS197" s="4">
        <f t="shared" si="49"/>
        <v>6</v>
      </c>
      <c r="AT197" s="4">
        <f t="shared" si="50"/>
        <v>17</v>
      </c>
      <c r="AU197" s="34">
        <v>35217</v>
      </c>
      <c r="AV197" s="34"/>
      <c r="AW197" s="34"/>
      <c r="AX197" s="36"/>
    </row>
    <row r="198" spans="1:50" ht="36" hidden="1" customHeight="1" x14ac:dyDescent="0.2">
      <c r="A198" s="54"/>
      <c r="B198" s="172" t="s">
        <v>2469</v>
      </c>
      <c r="C198" s="172" t="s">
        <v>76</v>
      </c>
      <c r="D198" s="2" t="s">
        <v>416</v>
      </c>
      <c r="E198" s="182"/>
      <c r="F198" s="22" t="s">
        <v>1437</v>
      </c>
      <c r="G198" s="23" t="s">
        <v>1259</v>
      </c>
      <c r="H198" s="23" t="s">
        <v>460</v>
      </c>
      <c r="I198" s="9" t="s">
        <v>1632</v>
      </c>
      <c r="J198" s="5" t="s">
        <v>170</v>
      </c>
      <c r="K198" s="3"/>
      <c r="L198" s="3"/>
      <c r="M198" s="3"/>
      <c r="N198" s="3"/>
      <c r="O198" s="3"/>
      <c r="P198" s="6"/>
      <c r="Q198" s="30"/>
      <c r="R198" s="30"/>
      <c r="S198" s="30"/>
      <c r="T198" s="30"/>
      <c r="U198" s="30"/>
      <c r="V198" s="26"/>
      <c r="W198" s="30">
        <v>1</v>
      </c>
      <c r="X198" s="30"/>
      <c r="Y198" s="30"/>
      <c r="Z198" s="30"/>
      <c r="AA198" s="30"/>
      <c r="AB198" s="6" t="s">
        <v>65</v>
      </c>
      <c r="AC198" s="30">
        <v>4</v>
      </c>
      <c r="AD198" s="30"/>
      <c r="AE198" s="30"/>
      <c r="AF198" s="30"/>
      <c r="AG198" s="30"/>
      <c r="AH198" s="6" t="s">
        <v>65</v>
      </c>
      <c r="AI198" s="30"/>
      <c r="AJ198" s="30"/>
      <c r="AK198" s="30"/>
      <c r="AL198" s="30"/>
      <c r="AM198" s="30">
        <v>3</v>
      </c>
      <c r="AN198" s="26"/>
      <c r="AO198" s="4">
        <f t="shared" si="45"/>
        <v>5</v>
      </c>
      <c r="AP198" s="4">
        <f t="shared" si="46"/>
        <v>0</v>
      </c>
      <c r="AQ198" s="4">
        <f t="shared" si="47"/>
        <v>0</v>
      </c>
      <c r="AR198" s="4">
        <f t="shared" si="48"/>
        <v>0</v>
      </c>
      <c r="AS198" s="4">
        <f t="shared" si="49"/>
        <v>3</v>
      </c>
      <c r="AT198" s="4">
        <f t="shared" si="50"/>
        <v>8</v>
      </c>
      <c r="AU198" s="34">
        <v>38541</v>
      </c>
      <c r="AV198" s="34"/>
      <c r="AW198" s="34"/>
      <c r="AX198" s="36"/>
    </row>
    <row r="199" spans="1:50" ht="36" hidden="1" customHeight="1" x14ac:dyDescent="0.2">
      <c r="A199" s="54"/>
      <c r="B199" s="172" t="s">
        <v>2469</v>
      </c>
      <c r="C199" s="172" t="s">
        <v>76</v>
      </c>
      <c r="D199" s="2" t="s">
        <v>416</v>
      </c>
      <c r="E199" s="182"/>
      <c r="F199" s="22" t="s">
        <v>1437</v>
      </c>
      <c r="G199" s="23" t="s">
        <v>1259</v>
      </c>
      <c r="H199" s="23" t="s">
        <v>460</v>
      </c>
      <c r="I199" s="9" t="s">
        <v>1636</v>
      </c>
      <c r="J199" s="5" t="s">
        <v>68</v>
      </c>
      <c r="K199" s="3"/>
      <c r="L199" s="3"/>
      <c r="M199" s="3"/>
      <c r="N199" s="3"/>
      <c r="O199" s="3"/>
      <c r="P199" s="6"/>
      <c r="Q199" s="30"/>
      <c r="R199" s="30"/>
      <c r="S199" s="30"/>
      <c r="T199" s="30"/>
      <c r="U199" s="30"/>
      <c r="V199" s="26"/>
      <c r="W199" s="30">
        <v>1</v>
      </c>
      <c r="X199" s="30"/>
      <c r="Y199" s="30"/>
      <c r="Z199" s="30"/>
      <c r="AA199" s="30"/>
      <c r="AB199" s="6" t="s">
        <v>744</v>
      </c>
      <c r="AC199" s="30">
        <v>3</v>
      </c>
      <c r="AD199" s="30"/>
      <c r="AE199" s="30"/>
      <c r="AF199" s="30"/>
      <c r="AG199" s="30"/>
      <c r="AH199" s="6" t="s">
        <v>744</v>
      </c>
      <c r="AI199" s="30"/>
      <c r="AJ199" s="30"/>
      <c r="AK199" s="30"/>
      <c r="AL199" s="30"/>
      <c r="AM199" s="30">
        <v>4</v>
      </c>
      <c r="AN199" s="26"/>
      <c r="AO199" s="4">
        <f t="shared" si="45"/>
        <v>4</v>
      </c>
      <c r="AP199" s="4">
        <f t="shared" si="46"/>
        <v>0</v>
      </c>
      <c r="AQ199" s="4">
        <f t="shared" si="47"/>
        <v>0</v>
      </c>
      <c r="AR199" s="4">
        <f t="shared" si="48"/>
        <v>0</v>
      </c>
      <c r="AS199" s="4">
        <f t="shared" si="49"/>
        <v>4</v>
      </c>
      <c r="AT199" s="4">
        <f t="shared" si="50"/>
        <v>8</v>
      </c>
      <c r="AU199" s="34">
        <v>38874</v>
      </c>
      <c r="AV199" s="34"/>
      <c r="AW199" s="34"/>
      <c r="AX199" s="36"/>
    </row>
    <row r="200" spans="1:50" ht="36" hidden="1" customHeight="1" x14ac:dyDescent="0.25">
      <c r="A200" s="54"/>
      <c r="B200" s="172" t="s">
        <v>2408</v>
      </c>
      <c r="C200" s="172" t="s">
        <v>76</v>
      </c>
      <c r="D200" s="2" t="s">
        <v>1568</v>
      </c>
      <c r="E200" s="182"/>
      <c r="F200" s="22" t="s">
        <v>1437</v>
      </c>
      <c r="G200" s="23" t="s">
        <v>1435</v>
      </c>
      <c r="H200" s="23" t="s">
        <v>465</v>
      </c>
      <c r="I200" s="212" t="s">
        <v>2255</v>
      </c>
      <c r="J200" s="5" t="s">
        <v>395</v>
      </c>
      <c r="K200" s="3"/>
      <c r="L200" s="3"/>
      <c r="M200" s="3"/>
      <c r="N200" s="3"/>
      <c r="O200" s="3"/>
      <c r="P200" s="6"/>
      <c r="Q200" s="30"/>
      <c r="R200" s="30"/>
      <c r="S200" s="30"/>
      <c r="T200" s="30"/>
      <c r="U200" s="30"/>
      <c r="V200" s="26"/>
      <c r="W200" s="30"/>
      <c r="X200" s="30"/>
      <c r="Y200" s="30"/>
      <c r="Z200" s="30"/>
      <c r="AA200" s="30"/>
      <c r="AB200" s="26"/>
      <c r="AC200" s="30"/>
      <c r="AD200" s="30"/>
      <c r="AE200" s="30"/>
      <c r="AF200" s="30"/>
      <c r="AG200" s="30"/>
      <c r="AH200" s="212" t="s">
        <v>2256</v>
      </c>
      <c r="AI200" s="30"/>
      <c r="AJ200" s="30"/>
      <c r="AK200" s="30"/>
      <c r="AL200" s="30"/>
      <c r="AM200" s="30"/>
      <c r="AN200" s="26"/>
      <c r="AO200" s="4"/>
      <c r="AP200" s="4"/>
      <c r="AQ200" s="4"/>
      <c r="AR200" s="4"/>
      <c r="AS200" s="4"/>
      <c r="AT200" s="4"/>
      <c r="AU200" s="34">
        <v>41295</v>
      </c>
      <c r="AV200" s="34"/>
      <c r="AW200" s="34"/>
      <c r="AX200" s="36"/>
    </row>
    <row r="201" spans="1:50" ht="36" hidden="1" customHeight="1" x14ac:dyDescent="0.2">
      <c r="A201" s="54"/>
      <c r="B201" s="172" t="s">
        <v>2469</v>
      </c>
      <c r="C201" s="172" t="s">
        <v>76</v>
      </c>
      <c r="D201" s="2" t="s">
        <v>416</v>
      </c>
      <c r="E201" s="182"/>
      <c r="F201" s="22" t="s">
        <v>1437</v>
      </c>
      <c r="G201" s="23" t="s">
        <v>1259</v>
      </c>
      <c r="H201" s="23" t="s">
        <v>460</v>
      </c>
      <c r="I201" s="9" t="s">
        <v>1637</v>
      </c>
      <c r="J201" s="5" t="s">
        <v>69</v>
      </c>
      <c r="K201" s="3"/>
      <c r="L201" s="3"/>
      <c r="M201" s="3"/>
      <c r="N201" s="3"/>
      <c r="O201" s="3"/>
      <c r="P201" s="6"/>
      <c r="Q201" s="30"/>
      <c r="R201" s="30"/>
      <c r="S201" s="30"/>
      <c r="T201" s="30"/>
      <c r="U201" s="30"/>
      <c r="V201" s="26"/>
      <c r="W201" s="30">
        <v>1</v>
      </c>
      <c r="X201" s="30"/>
      <c r="Y201" s="30"/>
      <c r="Z201" s="30"/>
      <c r="AA201" s="30"/>
      <c r="AB201" s="6" t="s">
        <v>67</v>
      </c>
      <c r="AC201" s="30">
        <v>12</v>
      </c>
      <c r="AD201" s="30"/>
      <c r="AE201" s="30"/>
      <c r="AF201" s="30"/>
      <c r="AG201" s="30"/>
      <c r="AH201" s="6" t="s">
        <v>67</v>
      </c>
      <c r="AI201" s="3"/>
      <c r="AJ201" s="3"/>
      <c r="AK201" s="3"/>
      <c r="AL201" s="3"/>
      <c r="AM201" s="3">
        <v>9</v>
      </c>
      <c r="AN201" s="6"/>
      <c r="AO201" s="4">
        <f t="shared" ref="AO201:AS205" si="51">+K201+Q201+W201+AC201+AI201</f>
        <v>13</v>
      </c>
      <c r="AP201" s="4">
        <f t="shared" si="51"/>
        <v>0</v>
      </c>
      <c r="AQ201" s="4">
        <f t="shared" si="51"/>
        <v>0</v>
      </c>
      <c r="AR201" s="4">
        <f t="shared" si="51"/>
        <v>0</v>
      </c>
      <c r="AS201" s="4">
        <f t="shared" si="51"/>
        <v>9</v>
      </c>
      <c r="AT201" s="4">
        <f>SUM(AO201:AS201)</f>
        <v>22</v>
      </c>
      <c r="AU201" s="34">
        <v>37773</v>
      </c>
      <c r="AV201" s="34"/>
      <c r="AW201" s="34"/>
      <c r="AX201" s="36"/>
    </row>
    <row r="202" spans="1:50" ht="36" hidden="1" customHeight="1" x14ac:dyDescent="0.2">
      <c r="A202" s="54"/>
      <c r="B202" s="172" t="s">
        <v>2469</v>
      </c>
      <c r="C202" s="172" t="s">
        <v>76</v>
      </c>
      <c r="D202" s="2" t="s">
        <v>416</v>
      </c>
      <c r="E202" s="182"/>
      <c r="F202" s="22" t="s">
        <v>1437</v>
      </c>
      <c r="G202" s="23" t="s">
        <v>1259</v>
      </c>
      <c r="H202" s="23" t="s">
        <v>460</v>
      </c>
      <c r="I202" s="9" t="s">
        <v>1638</v>
      </c>
      <c r="J202" s="5" t="s">
        <v>1082</v>
      </c>
      <c r="K202" s="3"/>
      <c r="L202" s="3"/>
      <c r="M202" s="3"/>
      <c r="N202" s="3"/>
      <c r="O202" s="3"/>
      <c r="P202" s="6"/>
      <c r="Q202" s="30"/>
      <c r="R202" s="30"/>
      <c r="S202" s="30"/>
      <c r="T202" s="30"/>
      <c r="U202" s="30"/>
      <c r="V202" s="26"/>
      <c r="W202" s="30">
        <v>1</v>
      </c>
      <c r="X202" s="30"/>
      <c r="Y202" s="30"/>
      <c r="Z202" s="30"/>
      <c r="AA202" s="30"/>
      <c r="AB202" s="6" t="s">
        <v>1080</v>
      </c>
      <c r="AC202" s="30"/>
      <c r="AD202" s="30"/>
      <c r="AE202" s="30"/>
      <c r="AF202" s="30"/>
      <c r="AG202" s="30"/>
      <c r="AH202" s="6"/>
      <c r="AI202" s="3"/>
      <c r="AJ202" s="3"/>
      <c r="AK202" s="3"/>
      <c r="AL202" s="3"/>
      <c r="AM202" s="3"/>
      <c r="AN202" s="6"/>
      <c r="AO202" s="4">
        <f t="shared" si="51"/>
        <v>1</v>
      </c>
      <c r="AP202" s="4">
        <f t="shared" si="51"/>
        <v>0</v>
      </c>
      <c r="AQ202" s="4">
        <f t="shared" si="51"/>
        <v>0</v>
      </c>
      <c r="AR202" s="4">
        <f t="shared" si="51"/>
        <v>0</v>
      </c>
      <c r="AS202" s="4">
        <f t="shared" si="51"/>
        <v>0</v>
      </c>
      <c r="AT202" s="4">
        <f>SUM(AO202:AS202)</f>
        <v>1</v>
      </c>
      <c r="AU202" s="34">
        <v>37773</v>
      </c>
      <c r="AV202" s="34"/>
      <c r="AW202" s="34"/>
      <c r="AX202" s="36"/>
    </row>
    <row r="203" spans="1:50" s="159" customFormat="1" ht="36" hidden="1" customHeight="1" x14ac:dyDescent="0.2">
      <c r="A203" s="54"/>
      <c r="B203" s="172" t="s">
        <v>2469</v>
      </c>
      <c r="C203" s="172" t="s">
        <v>76</v>
      </c>
      <c r="D203" s="2" t="s">
        <v>416</v>
      </c>
      <c r="E203" s="182"/>
      <c r="F203" s="22" t="s">
        <v>1437</v>
      </c>
      <c r="G203" s="23" t="s">
        <v>1259</v>
      </c>
      <c r="H203" s="23" t="s">
        <v>460</v>
      </c>
      <c r="I203" s="9" t="s">
        <v>1639</v>
      </c>
      <c r="J203" s="5" t="s">
        <v>1081</v>
      </c>
      <c r="K203" s="3"/>
      <c r="L203" s="3"/>
      <c r="M203" s="3"/>
      <c r="N203" s="3"/>
      <c r="O203" s="3"/>
      <c r="P203" s="6"/>
      <c r="Q203" s="30"/>
      <c r="R203" s="30"/>
      <c r="S203" s="30"/>
      <c r="T203" s="30"/>
      <c r="U203" s="30"/>
      <c r="V203" s="26"/>
      <c r="W203" s="30">
        <v>1</v>
      </c>
      <c r="X203" s="30"/>
      <c r="Y203" s="30"/>
      <c r="Z203" s="30"/>
      <c r="AA203" s="30"/>
      <c r="AB203" s="6" t="s">
        <v>746</v>
      </c>
      <c r="AC203" s="30">
        <v>1</v>
      </c>
      <c r="AD203" s="30"/>
      <c r="AE203" s="30"/>
      <c r="AF203" s="30"/>
      <c r="AG203" s="30"/>
      <c r="AH203" s="6" t="s">
        <v>67</v>
      </c>
      <c r="AI203" s="30"/>
      <c r="AJ203" s="30"/>
      <c r="AK203" s="30"/>
      <c r="AL203" s="30"/>
      <c r="AM203" s="30">
        <v>1</v>
      </c>
      <c r="AN203" s="26"/>
      <c r="AO203" s="4">
        <f t="shared" si="51"/>
        <v>2</v>
      </c>
      <c r="AP203" s="4">
        <f t="shared" si="51"/>
        <v>0</v>
      </c>
      <c r="AQ203" s="4">
        <f t="shared" si="51"/>
        <v>0</v>
      </c>
      <c r="AR203" s="4">
        <f t="shared" si="51"/>
        <v>0</v>
      </c>
      <c r="AS203" s="4">
        <f t="shared" si="51"/>
        <v>1</v>
      </c>
      <c r="AT203" s="4">
        <f>SUM(AO203:AS203)</f>
        <v>3</v>
      </c>
      <c r="AU203" s="34">
        <v>37773</v>
      </c>
      <c r="AV203" s="34"/>
      <c r="AW203" s="34"/>
      <c r="AX203" s="36"/>
    </row>
    <row r="204" spans="1:50" ht="36" hidden="1" customHeight="1" x14ac:dyDescent="0.2">
      <c r="A204" s="54"/>
      <c r="B204" s="172" t="s">
        <v>2469</v>
      </c>
      <c r="C204" s="172" t="s">
        <v>76</v>
      </c>
      <c r="D204" s="2" t="s">
        <v>416</v>
      </c>
      <c r="E204" s="182"/>
      <c r="F204" s="22" t="s">
        <v>1437</v>
      </c>
      <c r="G204" s="23" t="s">
        <v>1259</v>
      </c>
      <c r="H204" s="23" t="s">
        <v>460</v>
      </c>
      <c r="I204" s="9" t="s">
        <v>1657</v>
      </c>
      <c r="J204" s="5" t="s">
        <v>1294</v>
      </c>
      <c r="K204" s="3"/>
      <c r="L204" s="3"/>
      <c r="M204" s="3"/>
      <c r="N204" s="3"/>
      <c r="O204" s="3"/>
      <c r="P204" s="6"/>
      <c r="Q204" s="30"/>
      <c r="R204" s="30"/>
      <c r="S204" s="30"/>
      <c r="T204" s="30"/>
      <c r="U204" s="30"/>
      <c r="V204" s="26"/>
      <c r="W204" s="30">
        <v>1</v>
      </c>
      <c r="X204" s="30"/>
      <c r="Y204" s="30"/>
      <c r="Z204" s="30"/>
      <c r="AA204" s="30"/>
      <c r="AB204" s="6" t="s">
        <v>1077</v>
      </c>
      <c r="AC204" s="30"/>
      <c r="AD204" s="30"/>
      <c r="AE204" s="30"/>
      <c r="AF204" s="30"/>
      <c r="AG204" s="30"/>
      <c r="AH204" s="26"/>
      <c r="AI204" s="30"/>
      <c r="AJ204" s="30"/>
      <c r="AK204" s="30"/>
      <c r="AL204" s="30"/>
      <c r="AM204" s="30"/>
      <c r="AN204" s="26"/>
      <c r="AO204" s="4">
        <f t="shared" si="51"/>
        <v>1</v>
      </c>
      <c r="AP204" s="4">
        <f t="shared" si="51"/>
        <v>0</v>
      </c>
      <c r="AQ204" s="4">
        <f t="shared" si="51"/>
        <v>0</v>
      </c>
      <c r="AR204" s="4">
        <f t="shared" si="51"/>
        <v>0</v>
      </c>
      <c r="AS204" s="4">
        <f t="shared" si="51"/>
        <v>0</v>
      </c>
      <c r="AT204" s="4">
        <f>SUM(AO204:AS204)</f>
        <v>1</v>
      </c>
      <c r="AU204" s="34">
        <v>40816</v>
      </c>
      <c r="AV204" s="34"/>
      <c r="AW204" s="34"/>
      <c r="AX204" s="36"/>
    </row>
    <row r="205" spans="1:50" s="159" customFormat="1" ht="36" hidden="1" customHeight="1" x14ac:dyDescent="0.2">
      <c r="A205" s="54"/>
      <c r="B205" s="172" t="s">
        <v>2469</v>
      </c>
      <c r="C205" s="172" t="s">
        <v>76</v>
      </c>
      <c r="D205" s="2" t="s">
        <v>416</v>
      </c>
      <c r="E205" s="182"/>
      <c r="F205" s="22" t="s">
        <v>1437</v>
      </c>
      <c r="G205" s="23" t="s">
        <v>1259</v>
      </c>
      <c r="H205" s="23" t="s">
        <v>460</v>
      </c>
      <c r="I205" s="9" t="s">
        <v>1660</v>
      </c>
      <c r="J205" s="5" t="s">
        <v>1295</v>
      </c>
      <c r="K205" s="3"/>
      <c r="L205" s="3"/>
      <c r="M205" s="3"/>
      <c r="N205" s="3"/>
      <c r="O205" s="3"/>
      <c r="P205" s="6"/>
      <c r="Q205" s="30"/>
      <c r="R205" s="30"/>
      <c r="S205" s="30"/>
      <c r="T205" s="30"/>
      <c r="U205" s="30"/>
      <c r="V205" s="26"/>
      <c r="W205" s="30">
        <v>1</v>
      </c>
      <c r="X205" s="30"/>
      <c r="Y205" s="30"/>
      <c r="Z205" s="30"/>
      <c r="AA205" s="30"/>
      <c r="AB205" s="6" t="s">
        <v>1296</v>
      </c>
      <c r="AC205" s="30"/>
      <c r="AD205" s="30"/>
      <c r="AE205" s="30"/>
      <c r="AF205" s="30"/>
      <c r="AG205" s="30"/>
      <c r="AH205" s="26"/>
      <c r="AI205" s="30"/>
      <c r="AJ205" s="30"/>
      <c r="AK205" s="30"/>
      <c r="AL205" s="30"/>
      <c r="AM205" s="30"/>
      <c r="AN205" s="26"/>
      <c r="AO205" s="4">
        <f t="shared" si="51"/>
        <v>1</v>
      </c>
      <c r="AP205" s="4">
        <f t="shared" si="51"/>
        <v>0</v>
      </c>
      <c r="AQ205" s="4">
        <f t="shared" si="51"/>
        <v>0</v>
      </c>
      <c r="AR205" s="4">
        <f t="shared" si="51"/>
        <v>0</v>
      </c>
      <c r="AS205" s="4">
        <f t="shared" si="51"/>
        <v>0</v>
      </c>
      <c r="AT205" s="4">
        <f>SUM(AO205:AS205)</f>
        <v>1</v>
      </c>
      <c r="AU205" s="34" t="s">
        <v>1297</v>
      </c>
      <c r="AV205" s="34"/>
      <c r="AW205" s="34"/>
      <c r="AX205" s="36"/>
    </row>
    <row r="206" spans="1:50" ht="36" hidden="1" customHeight="1" x14ac:dyDescent="0.2">
      <c r="A206" s="54"/>
      <c r="B206" s="172" t="s">
        <v>2469</v>
      </c>
      <c r="C206" s="172" t="s">
        <v>76</v>
      </c>
      <c r="D206" s="2" t="s">
        <v>416</v>
      </c>
      <c r="E206" s="182"/>
      <c r="F206" s="22" t="s">
        <v>1437</v>
      </c>
      <c r="G206" s="23" t="s">
        <v>1259</v>
      </c>
      <c r="H206" s="23" t="s">
        <v>460</v>
      </c>
      <c r="I206" s="9" t="s">
        <v>2124</v>
      </c>
      <c r="J206" s="5" t="s">
        <v>2125</v>
      </c>
      <c r="K206" s="3"/>
      <c r="L206" s="3"/>
      <c r="M206" s="3"/>
      <c r="N206" s="3"/>
      <c r="O206" s="3"/>
      <c r="P206" s="6"/>
      <c r="Q206" s="30"/>
      <c r="R206" s="30"/>
      <c r="S206" s="30"/>
      <c r="T206" s="30"/>
      <c r="U206" s="30"/>
      <c r="V206" s="26"/>
      <c r="W206" s="30">
        <v>1</v>
      </c>
      <c r="X206" s="30"/>
      <c r="Y206" s="30"/>
      <c r="Z206" s="30"/>
      <c r="AA206" s="30"/>
      <c r="AB206" s="6" t="s">
        <v>2126</v>
      </c>
      <c r="AC206" s="30"/>
      <c r="AD206" s="30"/>
      <c r="AE206" s="30"/>
      <c r="AF206" s="30"/>
      <c r="AG206" s="30"/>
      <c r="AH206" s="6" t="s">
        <v>2126</v>
      </c>
      <c r="AI206" s="30"/>
      <c r="AJ206" s="30"/>
      <c r="AK206" s="30"/>
      <c r="AL206" s="30"/>
      <c r="AM206" s="30"/>
      <c r="AN206" s="26"/>
      <c r="AO206" s="4"/>
      <c r="AP206" s="4"/>
      <c r="AQ206" s="4"/>
      <c r="AR206" s="4"/>
      <c r="AS206" s="4"/>
      <c r="AT206" s="4"/>
      <c r="AU206" s="34">
        <v>41232</v>
      </c>
      <c r="AV206" s="34">
        <v>41226</v>
      </c>
      <c r="AW206" s="34"/>
      <c r="AX206" s="36"/>
    </row>
    <row r="207" spans="1:50" s="159" customFormat="1" ht="36" hidden="1" customHeight="1" x14ac:dyDescent="0.2">
      <c r="A207" s="54"/>
      <c r="B207" s="4" t="s">
        <v>2469</v>
      </c>
      <c r="C207" s="4" t="s">
        <v>76</v>
      </c>
      <c r="D207" s="2" t="s">
        <v>416</v>
      </c>
      <c r="E207" s="182"/>
      <c r="F207" s="22" t="s">
        <v>1437</v>
      </c>
      <c r="G207" s="23" t="s">
        <v>1259</v>
      </c>
      <c r="H207" s="23" t="s">
        <v>460</v>
      </c>
      <c r="I207" s="9" t="s">
        <v>1664</v>
      </c>
      <c r="J207" s="5" t="s">
        <v>615</v>
      </c>
      <c r="K207" s="3"/>
      <c r="L207" s="3"/>
      <c r="M207" s="3"/>
      <c r="N207" s="3"/>
      <c r="O207" s="3"/>
      <c r="P207" s="6"/>
      <c r="Q207" s="30"/>
      <c r="R207" s="30"/>
      <c r="S207" s="30"/>
      <c r="T207" s="30"/>
      <c r="U207" s="30"/>
      <c r="V207" s="26"/>
      <c r="W207" s="30">
        <v>1</v>
      </c>
      <c r="X207" s="30"/>
      <c r="Y207" s="30"/>
      <c r="Z207" s="30"/>
      <c r="AA207" s="30"/>
      <c r="AB207" s="6" t="s">
        <v>303</v>
      </c>
      <c r="AC207" s="30">
        <v>2</v>
      </c>
      <c r="AD207" s="30"/>
      <c r="AE207" s="30"/>
      <c r="AF207" s="30"/>
      <c r="AG207" s="30"/>
      <c r="AH207" s="6" t="s">
        <v>303</v>
      </c>
      <c r="AI207" s="30"/>
      <c r="AJ207" s="30"/>
      <c r="AK207" s="30"/>
      <c r="AL207" s="30"/>
      <c r="AM207" s="30">
        <v>19</v>
      </c>
      <c r="AN207" s="26"/>
      <c r="AO207" s="4">
        <f t="shared" ref="AO207:AO247" si="52">+K207+Q207+W207+AC207+AI207</f>
        <v>3</v>
      </c>
      <c r="AP207" s="4">
        <f t="shared" ref="AP207:AP247" si="53">+L207+R207+X207+AD207+AJ207</f>
        <v>0</v>
      </c>
      <c r="AQ207" s="4">
        <f t="shared" ref="AQ207:AQ247" si="54">+M207+S207+Y207+AE207+AK207</f>
        <v>0</v>
      </c>
      <c r="AR207" s="4">
        <f t="shared" ref="AR207:AR247" si="55">+N207+T207+Z207+AF207+AL207</f>
        <v>0</v>
      </c>
      <c r="AS207" s="4">
        <f t="shared" ref="AS207:AS247" si="56">+O207+U207+AA207+AG207+AM207</f>
        <v>19</v>
      </c>
      <c r="AT207" s="4">
        <f t="shared" ref="AT207:AT238" si="57">SUM(AO207:AS207)</f>
        <v>22</v>
      </c>
      <c r="AU207" s="34">
        <v>38545</v>
      </c>
      <c r="AV207" s="55"/>
      <c r="AW207" s="55"/>
      <c r="AX207" s="36"/>
    </row>
    <row r="208" spans="1:50" ht="36" hidden="1" customHeight="1" x14ac:dyDescent="0.2">
      <c r="A208" s="54">
        <f>+A163+1</f>
        <v>1</v>
      </c>
      <c r="B208" s="156" t="s">
        <v>2476</v>
      </c>
      <c r="C208" s="156" t="s">
        <v>76</v>
      </c>
      <c r="D208" s="53" t="s">
        <v>442</v>
      </c>
      <c r="E208" s="181">
        <f>COUNTIF($B$5:$B$702,"PF")-1</f>
        <v>1</v>
      </c>
      <c r="F208" s="74" t="s">
        <v>1436</v>
      </c>
      <c r="G208" s="74" t="s">
        <v>1259</v>
      </c>
      <c r="H208" s="74" t="s">
        <v>460</v>
      </c>
      <c r="I208" s="151" t="s">
        <v>1667</v>
      </c>
      <c r="J208" s="161" t="s">
        <v>460</v>
      </c>
      <c r="K208" s="153"/>
      <c r="L208" s="153"/>
      <c r="M208" s="153"/>
      <c r="N208" s="153"/>
      <c r="O208" s="153">
        <v>4</v>
      </c>
      <c r="P208" s="163" t="s">
        <v>172</v>
      </c>
      <c r="Q208" s="153"/>
      <c r="R208" s="153"/>
      <c r="S208" s="153"/>
      <c r="T208" s="153"/>
      <c r="U208" s="153">
        <v>2</v>
      </c>
      <c r="V208" s="163" t="s">
        <v>2238</v>
      </c>
      <c r="W208" s="153">
        <v>4</v>
      </c>
      <c r="X208" s="153"/>
      <c r="Y208" s="153"/>
      <c r="Z208" s="153"/>
      <c r="AA208" s="153"/>
      <c r="AB208" s="163" t="s">
        <v>2239</v>
      </c>
      <c r="AC208" s="153">
        <v>6</v>
      </c>
      <c r="AD208" s="153"/>
      <c r="AE208" s="153"/>
      <c r="AF208" s="153"/>
      <c r="AG208" s="153">
        <v>1</v>
      </c>
      <c r="AH208" s="163" t="s">
        <v>2240</v>
      </c>
      <c r="AI208" s="155">
        <v>2</v>
      </c>
      <c r="AJ208" s="155">
        <v>2</v>
      </c>
      <c r="AK208" s="155"/>
      <c r="AL208" s="155"/>
      <c r="AM208" s="155">
        <v>16</v>
      </c>
      <c r="AN208" s="163" t="s">
        <v>2241</v>
      </c>
      <c r="AO208" s="156">
        <f t="shared" si="52"/>
        <v>12</v>
      </c>
      <c r="AP208" s="156">
        <f t="shared" si="53"/>
        <v>2</v>
      </c>
      <c r="AQ208" s="156">
        <f t="shared" si="54"/>
        <v>0</v>
      </c>
      <c r="AR208" s="156">
        <f t="shared" si="55"/>
        <v>0</v>
      </c>
      <c r="AS208" s="156">
        <f t="shared" si="56"/>
        <v>23</v>
      </c>
      <c r="AT208" s="156">
        <f t="shared" si="57"/>
        <v>37</v>
      </c>
      <c r="AU208" s="40">
        <v>33124</v>
      </c>
      <c r="AV208" s="40"/>
      <c r="AW208" s="40"/>
      <c r="AX208" s="158"/>
    </row>
    <row r="209" spans="1:50" ht="36" hidden="1" customHeight="1" x14ac:dyDescent="0.2">
      <c r="A209" s="54">
        <f>+A207+1</f>
        <v>1</v>
      </c>
      <c r="B209" s="156" t="s">
        <v>2524</v>
      </c>
      <c r="C209" s="156" t="s">
        <v>76</v>
      </c>
      <c r="D209" s="188" t="s">
        <v>1216</v>
      </c>
      <c r="E209" s="181">
        <f>COUNTIF($B$5:$B$702,"TX")-1</f>
        <v>1</v>
      </c>
      <c r="F209" s="74" t="s">
        <v>1436</v>
      </c>
      <c r="G209" s="74" t="s">
        <v>1259</v>
      </c>
      <c r="H209" s="74" t="s">
        <v>460</v>
      </c>
      <c r="I209" s="151" t="s">
        <v>1668</v>
      </c>
      <c r="J209" s="161" t="s">
        <v>460</v>
      </c>
      <c r="K209" s="153"/>
      <c r="L209" s="153"/>
      <c r="M209" s="153"/>
      <c r="N209" s="153"/>
      <c r="O209" s="153">
        <v>7</v>
      </c>
      <c r="P209" s="163" t="s">
        <v>2258</v>
      </c>
      <c r="Q209" s="155"/>
      <c r="R209" s="155">
        <v>1</v>
      </c>
      <c r="S209" s="155"/>
      <c r="T209" s="155"/>
      <c r="U209" s="155">
        <v>2</v>
      </c>
      <c r="V209" s="154" t="s">
        <v>549</v>
      </c>
      <c r="W209" s="155">
        <v>3</v>
      </c>
      <c r="X209" s="155"/>
      <c r="Y209" s="155"/>
      <c r="Z209" s="155"/>
      <c r="AA209" s="155"/>
      <c r="AB209" s="154" t="s">
        <v>2259</v>
      </c>
      <c r="AC209" s="155">
        <v>4</v>
      </c>
      <c r="AD209" s="155"/>
      <c r="AE209" s="155"/>
      <c r="AF209" s="155"/>
      <c r="AG209" s="155">
        <v>2</v>
      </c>
      <c r="AH209" s="160" t="s">
        <v>2260</v>
      </c>
      <c r="AI209" s="155">
        <v>7</v>
      </c>
      <c r="AJ209" s="155">
        <v>1</v>
      </c>
      <c r="AK209" s="155">
        <v>5</v>
      </c>
      <c r="AL209" s="155"/>
      <c r="AM209" s="155">
        <v>25</v>
      </c>
      <c r="AN209" s="154" t="s">
        <v>549</v>
      </c>
      <c r="AO209" s="156">
        <f t="shared" si="52"/>
        <v>14</v>
      </c>
      <c r="AP209" s="156">
        <f t="shared" si="53"/>
        <v>2</v>
      </c>
      <c r="AQ209" s="156">
        <f t="shared" si="54"/>
        <v>5</v>
      </c>
      <c r="AR209" s="156">
        <f t="shared" si="55"/>
        <v>0</v>
      </c>
      <c r="AS209" s="156">
        <f t="shared" si="56"/>
        <v>36</v>
      </c>
      <c r="AT209" s="156">
        <f t="shared" si="57"/>
        <v>57</v>
      </c>
      <c r="AU209" s="40"/>
      <c r="AV209" s="40"/>
      <c r="AW209" s="40"/>
      <c r="AX209" s="158"/>
    </row>
    <row r="210" spans="1:50" ht="36" hidden="1" customHeight="1" x14ac:dyDescent="0.2">
      <c r="A210" s="54">
        <f>+A206+1</f>
        <v>1</v>
      </c>
      <c r="B210" s="156" t="s">
        <v>2733</v>
      </c>
      <c r="C210" s="156" t="s">
        <v>76</v>
      </c>
      <c r="D210" s="53" t="s">
        <v>1118</v>
      </c>
      <c r="E210" s="181">
        <f>COUNTIF($B$5:$B$702,"AG")-1</f>
        <v>8</v>
      </c>
      <c r="F210" s="74" t="s">
        <v>1436</v>
      </c>
      <c r="G210" s="74" t="s">
        <v>1259</v>
      </c>
      <c r="H210" s="74" t="s">
        <v>460</v>
      </c>
      <c r="I210" s="151" t="s">
        <v>1672</v>
      </c>
      <c r="J210" s="161" t="s">
        <v>460</v>
      </c>
      <c r="K210" s="153">
        <v>1</v>
      </c>
      <c r="L210" s="153">
        <v>0</v>
      </c>
      <c r="M210" s="153">
        <v>0</v>
      </c>
      <c r="N210" s="155">
        <v>0</v>
      </c>
      <c r="O210" s="155">
        <v>2</v>
      </c>
      <c r="P210" s="163" t="s">
        <v>940</v>
      </c>
      <c r="Q210" s="153"/>
      <c r="R210" s="153"/>
      <c r="S210" s="153"/>
      <c r="T210" s="153"/>
      <c r="U210" s="153">
        <v>4</v>
      </c>
      <c r="V210" s="163" t="s">
        <v>1291</v>
      </c>
      <c r="W210" s="153"/>
      <c r="X210" s="153"/>
      <c r="Y210" s="153"/>
      <c r="Z210" s="153"/>
      <c r="AA210" s="153">
        <v>1</v>
      </c>
      <c r="AB210" s="163" t="s">
        <v>706</v>
      </c>
      <c r="AC210" s="153">
        <v>5</v>
      </c>
      <c r="AD210" s="153"/>
      <c r="AE210" s="153"/>
      <c r="AF210" s="153"/>
      <c r="AG210" s="153"/>
      <c r="AH210" s="163" t="s">
        <v>451</v>
      </c>
      <c r="AI210" s="155">
        <v>1</v>
      </c>
      <c r="AJ210" s="155">
        <v>1</v>
      </c>
      <c r="AK210" s="155"/>
      <c r="AL210" s="155"/>
      <c r="AM210" s="155">
        <v>18</v>
      </c>
      <c r="AN210" s="163" t="s">
        <v>319</v>
      </c>
      <c r="AO210" s="156">
        <f t="shared" si="52"/>
        <v>7</v>
      </c>
      <c r="AP210" s="156">
        <f t="shared" si="53"/>
        <v>1</v>
      </c>
      <c r="AQ210" s="156">
        <f t="shared" si="54"/>
        <v>0</v>
      </c>
      <c r="AR210" s="156">
        <f t="shared" si="55"/>
        <v>0</v>
      </c>
      <c r="AS210" s="156">
        <f t="shared" si="56"/>
        <v>25</v>
      </c>
      <c r="AT210" s="156">
        <f t="shared" si="57"/>
        <v>33</v>
      </c>
      <c r="AU210" s="40"/>
      <c r="AV210" s="40"/>
      <c r="AW210" s="40"/>
      <c r="AX210" s="158"/>
    </row>
    <row r="211" spans="1:50" ht="36" hidden="1" customHeight="1" x14ac:dyDescent="0.2">
      <c r="A211" s="54"/>
      <c r="B211" s="4" t="s">
        <v>2733</v>
      </c>
      <c r="C211" s="4" t="s">
        <v>76</v>
      </c>
      <c r="D211" s="2" t="s">
        <v>1118</v>
      </c>
      <c r="E211" s="182"/>
      <c r="F211" s="22" t="s">
        <v>1437</v>
      </c>
      <c r="G211" s="23" t="s">
        <v>1259</v>
      </c>
      <c r="H211" s="23" t="s">
        <v>460</v>
      </c>
      <c r="I211" s="9" t="s">
        <v>1673</v>
      </c>
      <c r="J211" s="5" t="s">
        <v>460</v>
      </c>
      <c r="K211" s="3"/>
      <c r="L211" s="3"/>
      <c r="M211" s="3"/>
      <c r="N211" s="3"/>
      <c r="O211" s="3"/>
      <c r="P211" s="6"/>
      <c r="Q211" s="30"/>
      <c r="R211" s="30"/>
      <c r="S211" s="30"/>
      <c r="T211" s="30"/>
      <c r="U211" s="30">
        <v>1</v>
      </c>
      <c r="V211" s="6" t="s">
        <v>316</v>
      </c>
      <c r="W211" s="30"/>
      <c r="X211" s="30"/>
      <c r="Y211" s="30"/>
      <c r="Z211" s="30"/>
      <c r="AA211" s="30"/>
      <c r="AB211" s="26"/>
      <c r="AC211" s="30">
        <v>2</v>
      </c>
      <c r="AD211" s="30"/>
      <c r="AE211" s="30"/>
      <c r="AF211" s="30"/>
      <c r="AG211" s="30"/>
      <c r="AH211" s="6" t="s">
        <v>316</v>
      </c>
      <c r="AI211" s="30"/>
      <c r="AJ211" s="30"/>
      <c r="AK211" s="30"/>
      <c r="AL211" s="30"/>
      <c r="AM211" s="30">
        <v>1</v>
      </c>
      <c r="AN211" s="6" t="s">
        <v>316</v>
      </c>
      <c r="AO211" s="4">
        <f t="shared" si="52"/>
        <v>2</v>
      </c>
      <c r="AP211" s="4">
        <f t="shared" si="53"/>
        <v>0</v>
      </c>
      <c r="AQ211" s="4">
        <f t="shared" si="54"/>
        <v>0</v>
      </c>
      <c r="AR211" s="4">
        <f t="shared" si="55"/>
        <v>0</v>
      </c>
      <c r="AS211" s="4">
        <f t="shared" si="56"/>
        <v>2</v>
      </c>
      <c r="AT211" s="4">
        <f t="shared" si="57"/>
        <v>4</v>
      </c>
      <c r="AU211" s="34" t="s">
        <v>353</v>
      </c>
      <c r="AV211" s="34"/>
      <c r="AW211" s="34"/>
      <c r="AX211" s="36"/>
    </row>
    <row r="212" spans="1:50" ht="36" hidden="1" customHeight="1" x14ac:dyDescent="0.2">
      <c r="A212" s="54"/>
      <c r="B212" s="4" t="s">
        <v>2733</v>
      </c>
      <c r="C212" s="4" t="s">
        <v>76</v>
      </c>
      <c r="D212" s="2" t="s">
        <v>1118</v>
      </c>
      <c r="E212" s="182"/>
      <c r="F212" s="22" t="s">
        <v>1437</v>
      </c>
      <c r="G212" s="23" t="s">
        <v>1259</v>
      </c>
      <c r="H212" s="23" t="s">
        <v>460</v>
      </c>
      <c r="I212" s="9" t="s">
        <v>1675</v>
      </c>
      <c r="J212" s="5" t="s">
        <v>229</v>
      </c>
      <c r="K212" s="3"/>
      <c r="L212" s="3"/>
      <c r="M212" s="3"/>
      <c r="N212" s="3"/>
      <c r="O212" s="3"/>
      <c r="P212" s="6"/>
      <c r="Q212" s="30"/>
      <c r="R212" s="30"/>
      <c r="S212" s="30"/>
      <c r="T212" s="30"/>
      <c r="U212" s="30"/>
      <c r="V212" s="26"/>
      <c r="W212" s="30"/>
      <c r="X212" s="30"/>
      <c r="Y212" s="30"/>
      <c r="Z212" s="30"/>
      <c r="AA212" s="30"/>
      <c r="AB212" s="26"/>
      <c r="AC212" s="30">
        <v>4</v>
      </c>
      <c r="AD212" s="30"/>
      <c r="AE212" s="30"/>
      <c r="AF212" s="30"/>
      <c r="AG212" s="30"/>
      <c r="AH212" s="6" t="s">
        <v>941</v>
      </c>
      <c r="AI212" s="30">
        <v>1</v>
      </c>
      <c r="AJ212" s="30"/>
      <c r="AK212" s="30"/>
      <c r="AL212" s="30"/>
      <c r="AM212" s="30">
        <v>1</v>
      </c>
      <c r="AN212" s="6" t="s">
        <v>941</v>
      </c>
      <c r="AO212" s="4">
        <f t="shared" si="52"/>
        <v>5</v>
      </c>
      <c r="AP212" s="4">
        <f t="shared" si="53"/>
        <v>0</v>
      </c>
      <c r="AQ212" s="4">
        <f t="shared" si="54"/>
        <v>0</v>
      </c>
      <c r="AR212" s="4">
        <f t="shared" si="55"/>
        <v>0</v>
      </c>
      <c r="AS212" s="4">
        <f t="shared" si="56"/>
        <v>1</v>
      </c>
      <c r="AT212" s="4">
        <f t="shared" si="57"/>
        <v>6</v>
      </c>
      <c r="AU212" s="34">
        <v>40148</v>
      </c>
      <c r="AV212" s="34"/>
      <c r="AW212" s="34"/>
      <c r="AX212" s="36"/>
    </row>
    <row r="213" spans="1:50" ht="36" hidden="1" customHeight="1" x14ac:dyDescent="0.2">
      <c r="A213" s="54"/>
      <c r="B213" s="4" t="s">
        <v>2733</v>
      </c>
      <c r="C213" s="4" t="s">
        <v>76</v>
      </c>
      <c r="D213" s="2" t="s">
        <v>1118</v>
      </c>
      <c r="E213" s="182"/>
      <c r="F213" s="22" t="s">
        <v>1437</v>
      </c>
      <c r="G213" s="23" t="s">
        <v>1259</v>
      </c>
      <c r="H213" s="23" t="s">
        <v>460</v>
      </c>
      <c r="I213" s="9" t="s">
        <v>1677</v>
      </c>
      <c r="J213" s="5" t="s">
        <v>466</v>
      </c>
      <c r="K213" s="3"/>
      <c r="L213" s="3"/>
      <c r="M213" s="3"/>
      <c r="N213" s="3"/>
      <c r="O213" s="3"/>
      <c r="P213" s="6"/>
      <c r="Q213" s="30"/>
      <c r="R213" s="30"/>
      <c r="S213" s="30"/>
      <c r="T213" s="30"/>
      <c r="U213" s="30"/>
      <c r="V213" s="26"/>
      <c r="W213" s="30"/>
      <c r="X213" s="30"/>
      <c r="Y213" s="30"/>
      <c r="Z213" s="30"/>
      <c r="AA213" s="30"/>
      <c r="AB213" s="26"/>
      <c r="AC213" s="30">
        <v>1</v>
      </c>
      <c r="AD213" s="30"/>
      <c r="AE213" s="30"/>
      <c r="AF213" s="30"/>
      <c r="AG213" s="30"/>
      <c r="AH213" s="6" t="s">
        <v>709</v>
      </c>
      <c r="AI213" s="30"/>
      <c r="AJ213" s="30"/>
      <c r="AK213" s="30"/>
      <c r="AL213" s="30"/>
      <c r="AM213" s="30">
        <v>1</v>
      </c>
      <c r="AN213" s="6" t="s">
        <v>709</v>
      </c>
      <c r="AO213" s="4">
        <f t="shared" si="52"/>
        <v>1</v>
      </c>
      <c r="AP213" s="4">
        <f t="shared" si="53"/>
        <v>0</v>
      </c>
      <c r="AQ213" s="4">
        <f t="shared" si="54"/>
        <v>0</v>
      </c>
      <c r="AR213" s="4">
        <f t="shared" si="55"/>
        <v>0</v>
      </c>
      <c r="AS213" s="4">
        <f t="shared" si="56"/>
        <v>1</v>
      </c>
      <c r="AT213" s="4">
        <f t="shared" si="57"/>
        <v>2</v>
      </c>
      <c r="AU213" s="34" t="s">
        <v>707</v>
      </c>
      <c r="AV213" s="34"/>
      <c r="AW213" s="34"/>
      <c r="AX213" s="36"/>
    </row>
    <row r="214" spans="1:50" ht="36" hidden="1" customHeight="1" x14ac:dyDescent="0.2">
      <c r="A214" s="54"/>
      <c r="B214" s="4" t="s">
        <v>2733</v>
      </c>
      <c r="C214" s="4" t="s">
        <v>76</v>
      </c>
      <c r="D214" s="2" t="s">
        <v>1118</v>
      </c>
      <c r="E214" s="182"/>
      <c r="F214" s="22" t="s">
        <v>1437</v>
      </c>
      <c r="G214" s="23" t="s">
        <v>1259</v>
      </c>
      <c r="H214" s="23" t="s">
        <v>460</v>
      </c>
      <c r="I214" s="9" t="s">
        <v>1680</v>
      </c>
      <c r="J214" s="5" t="s">
        <v>460</v>
      </c>
      <c r="K214" s="3"/>
      <c r="L214" s="3"/>
      <c r="M214" s="3"/>
      <c r="N214" s="3"/>
      <c r="O214" s="3"/>
      <c r="P214" s="6"/>
      <c r="Q214" s="30"/>
      <c r="R214" s="30"/>
      <c r="S214" s="30"/>
      <c r="T214" s="30"/>
      <c r="U214" s="30"/>
      <c r="V214" s="26"/>
      <c r="W214" s="30"/>
      <c r="X214" s="30"/>
      <c r="Y214" s="30"/>
      <c r="Z214" s="30"/>
      <c r="AA214" s="30"/>
      <c r="AB214" s="26"/>
      <c r="AC214" s="30">
        <v>1</v>
      </c>
      <c r="AD214" s="30"/>
      <c r="AE214" s="30"/>
      <c r="AF214" s="30"/>
      <c r="AG214" s="30"/>
      <c r="AH214" s="6" t="s">
        <v>1119</v>
      </c>
      <c r="AI214" s="30"/>
      <c r="AJ214" s="30"/>
      <c r="AK214" s="30"/>
      <c r="AL214" s="30"/>
      <c r="AM214" s="30">
        <v>1</v>
      </c>
      <c r="AN214" s="6" t="s">
        <v>1119</v>
      </c>
      <c r="AO214" s="4">
        <f t="shared" si="52"/>
        <v>1</v>
      </c>
      <c r="AP214" s="4">
        <f t="shared" si="53"/>
        <v>0</v>
      </c>
      <c r="AQ214" s="4">
        <f t="shared" si="54"/>
        <v>0</v>
      </c>
      <c r="AR214" s="4">
        <f t="shared" si="55"/>
        <v>0</v>
      </c>
      <c r="AS214" s="4">
        <f t="shared" si="56"/>
        <v>1</v>
      </c>
      <c r="AT214" s="4">
        <f t="shared" si="57"/>
        <v>2</v>
      </c>
      <c r="AU214" s="34" t="s">
        <v>1120</v>
      </c>
      <c r="AV214" s="34"/>
      <c r="AW214" s="34"/>
      <c r="AX214" s="36"/>
    </row>
    <row r="215" spans="1:50" ht="36" hidden="1" customHeight="1" x14ac:dyDescent="0.2">
      <c r="A215" s="54">
        <f>+A206+1</f>
        <v>1</v>
      </c>
      <c r="B215" s="156" t="s">
        <v>2559</v>
      </c>
      <c r="C215" s="156" t="s">
        <v>76</v>
      </c>
      <c r="D215" s="188" t="s">
        <v>1682</v>
      </c>
      <c r="E215" s="181">
        <f>COUNTIF($B$5:$B$702,"PI")-1</f>
        <v>1</v>
      </c>
      <c r="F215" s="74" t="s">
        <v>1436</v>
      </c>
      <c r="G215" s="74" t="s">
        <v>1259</v>
      </c>
      <c r="H215" s="74" t="s">
        <v>460</v>
      </c>
      <c r="I215" s="151" t="s">
        <v>1681</v>
      </c>
      <c r="J215" s="161" t="s">
        <v>460</v>
      </c>
      <c r="K215" s="153"/>
      <c r="L215" s="153"/>
      <c r="M215" s="153"/>
      <c r="N215" s="153"/>
      <c r="O215" s="153">
        <v>2</v>
      </c>
      <c r="P215" s="163" t="s">
        <v>2244</v>
      </c>
      <c r="Q215" s="155">
        <v>1</v>
      </c>
      <c r="R215" s="155"/>
      <c r="S215" s="155"/>
      <c r="T215" s="155"/>
      <c r="U215" s="155">
        <v>2</v>
      </c>
      <c r="V215" s="163" t="s">
        <v>449</v>
      </c>
      <c r="W215" s="153">
        <v>3</v>
      </c>
      <c r="X215" s="153"/>
      <c r="Y215" s="153"/>
      <c r="Z215" s="153"/>
      <c r="AA215" s="153"/>
      <c r="AB215" s="163" t="s">
        <v>450</v>
      </c>
      <c r="AC215" s="155">
        <v>4</v>
      </c>
      <c r="AD215" s="155">
        <v>1</v>
      </c>
      <c r="AE215" s="155"/>
      <c r="AF215" s="155"/>
      <c r="AG215" s="155">
        <v>2</v>
      </c>
      <c r="AH215" s="163" t="s">
        <v>554</v>
      </c>
      <c r="AI215" s="155">
        <v>2</v>
      </c>
      <c r="AJ215" s="155">
        <v>3</v>
      </c>
      <c r="AK215" s="155"/>
      <c r="AL215" s="155"/>
      <c r="AM215" s="155">
        <v>13</v>
      </c>
      <c r="AN215" s="163" t="s">
        <v>2245</v>
      </c>
      <c r="AO215" s="156">
        <f t="shared" si="52"/>
        <v>10</v>
      </c>
      <c r="AP215" s="156">
        <f t="shared" si="53"/>
        <v>4</v>
      </c>
      <c r="AQ215" s="156">
        <f t="shared" si="54"/>
        <v>0</v>
      </c>
      <c r="AR215" s="156">
        <f t="shared" si="55"/>
        <v>0</v>
      </c>
      <c r="AS215" s="156">
        <f t="shared" si="56"/>
        <v>19</v>
      </c>
      <c r="AT215" s="156">
        <f t="shared" si="57"/>
        <v>33</v>
      </c>
      <c r="AU215" s="40"/>
      <c r="AV215" s="40"/>
      <c r="AW215" s="40"/>
      <c r="AX215" s="158"/>
    </row>
    <row r="216" spans="1:50" ht="36" hidden="1" customHeight="1" x14ac:dyDescent="0.2">
      <c r="A216" s="54">
        <f>+A213+1</f>
        <v>1</v>
      </c>
      <c r="B216" s="156" t="s">
        <v>2424</v>
      </c>
      <c r="C216" s="156" t="s">
        <v>76</v>
      </c>
      <c r="D216" s="53" t="s">
        <v>1686</v>
      </c>
      <c r="E216" s="181">
        <f>COUNTIF($B$5:$B$702,"ZR")-1</f>
        <v>5</v>
      </c>
      <c r="F216" s="74" t="s">
        <v>1436</v>
      </c>
      <c r="G216" s="74" t="s">
        <v>1259</v>
      </c>
      <c r="H216" s="74" t="s">
        <v>460</v>
      </c>
      <c r="I216" s="151" t="s">
        <v>1687</v>
      </c>
      <c r="J216" s="160" t="s">
        <v>460</v>
      </c>
      <c r="K216" s="153"/>
      <c r="L216" s="153"/>
      <c r="M216" s="153"/>
      <c r="N216" s="153"/>
      <c r="O216" s="153">
        <v>2</v>
      </c>
      <c r="P216" s="163" t="s">
        <v>306</v>
      </c>
      <c r="Q216" s="155">
        <v>1</v>
      </c>
      <c r="R216" s="155"/>
      <c r="S216" s="155"/>
      <c r="T216" s="155"/>
      <c r="U216" s="155">
        <v>5</v>
      </c>
      <c r="V216" s="163" t="s">
        <v>639</v>
      </c>
      <c r="W216" s="153">
        <v>1</v>
      </c>
      <c r="X216" s="153"/>
      <c r="Y216" s="153"/>
      <c r="Z216" s="153"/>
      <c r="AA216" s="153"/>
      <c r="AB216" s="163" t="s">
        <v>640</v>
      </c>
      <c r="AC216" s="155">
        <v>12</v>
      </c>
      <c r="AD216" s="155"/>
      <c r="AE216" s="155"/>
      <c r="AF216" s="155"/>
      <c r="AG216" s="155">
        <v>3</v>
      </c>
      <c r="AH216" s="163" t="s">
        <v>332</v>
      </c>
      <c r="AI216" s="155">
        <v>6</v>
      </c>
      <c r="AJ216" s="155">
        <v>1</v>
      </c>
      <c r="AK216" s="155"/>
      <c r="AL216" s="155"/>
      <c r="AM216" s="155">
        <v>18</v>
      </c>
      <c r="AN216" s="154" t="s">
        <v>577</v>
      </c>
      <c r="AO216" s="156">
        <f t="shared" si="52"/>
        <v>20</v>
      </c>
      <c r="AP216" s="156">
        <f t="shared" si="53"/>
        <v>1</v>
      </c>
      <c r="AQ216" s="156">
        <f t="shared" si="54"/>
        <v>0</v>
      </c>
      <c r="AR216" s="156">
        <f t="shared" si="55"/>
        <v>0</v>
      </c>
      <c r="AS216" s="156">
        <f t="shared" si="56"/>
        <v>28</v>
      </c>
      <c r="AT216" s="156">
        <f t="shared" si="57"/>
        <v>49</v>
      </c>
      <c r="AU216" s="40"/>
      <c r="AV216" s="40"/>
      <c r="AW216" s="40"/>
      <c r="AX216" s="158"/>
    </row>
    <row r="217" spans="1:50" ht="36" hidden="1" customHeight="1" x14ac:dyDescent="0.2">
      <c r="A217" s="54">
        <f>+A211+1</f>
        <v>1</v>
      </c>
      <c r="B217" s="156" t="s">
        <v>2550</v>
      </c>
      <c r="C217" s="156" t="s">
        <v>76</v>
      </c>
      <c r="D217" s="188" t="s">
        <v>207</v>
      </c>
      <c r="E217" s="181">
        <f>COUNTIF($B$5:$B$702,"ES")-1</f>
        <v>3</v>
      </c>
      <c r="F217" s="74" t="s">
        <v>1436</v>
      </c>
      <c r="G217" s="74" t="s">
        <v>1259</v>
      </c>
      <c r="H217" s="74" t="s">
        <v>460</v>
      </c>
      <c r="I217" s="151" t="s">
        <v>1693</v>
      </c>
      <c r="J217" s="161" t="s">
        <v>460</v>
      </c>
      <c r="K217" s="155">
        <v>1</v>
      </c>
      <c r="L217" s="153"/>
      <c r="M217" s="153"/>
      <c r="N217" s="155"/>
      <c r="O217" s="155">
        <v>3</v>
      </c>
      <c r="P217" s="163" t="s">
        <v>430</v>
      </c>
      <c r="Q217" s="155">
        <v>1</v>
      </c>
      <c r="R217" s="155"/>
      <c r="S217" s="155"/>
      <c r="T217" s="155"/>
      <c r="U217" s="155">
        <v>1</v>
      </c>
      <c r="V217" s="163" t="s">
        <v>788</v>
      </c>
      <c r="W217" s="153">
        <v>1</v>
      </c>
      <c r="X217" s="153"/>
      <c r="Y217" s="153"/>
      <c r="Z217" s="153"/>
      <c r="AA217" s="153"/>
      <c r="AB217" s="163" t="s">
        <v>2142</v>
      </c>
      <c r="AC217" s="155">
        <v>4</v>
      </c>
      <c r="AD217" s="155">
        <v>1</v>
      </c>
      <c r="AE217" s="155"/>
      <c r="AF217" s="155"/>
      <c r="AG217" s="155"/>
      <c r="AH217" s="163" t="s">
        <v>789</v>
      </c>
      <c r="AI217" s="155">
        <v>1</v>
      </c>
      <c r="AJ217" s="155"/>
      <c r="AK217" s="155"/>
      <c r="AL217" s="155"/>
      <c r="AM217" s="155">
        <v>7</v>
      </c>
      <c r="AN217" s="163" t="s">
        <v>790</v>
      </c>
      <c r="AO217" s="156">
        <f t="shared" si="52"/>
        <v>8</v>
      </c>
      <c r="AP217" s="156">
        <f t="shared" si="53"/>
        <v>1</v>
      </c>
      <c r="AQ217" s="156">
        <f t="shared" si="54"/>
        <v>0</v>
      </c>
      <c r="AR217" s="156">
        <f t="shared" si="55"/>
        <v>0</v>
      </c>
      <c r="AS217" s="156">
        <f t="shared" si="56"/>
        <v>11</v>
      </c>
      <c r="AT217" s="156">
        <f t="shared" si="57"/>
        <v>20</v>
      </c>
      <c r="AU217" s="40" t="s">
        <v>38</v>
      </c>
      <c r="AV217" s="40"/>
      <c r="AW217" s="40"/>
      <c r="AX217" s="158"/>
    </row>
    <row r="218" spans="1:50" ht="36" hidden="1" customHeight="1" x14ac:dyDescent="0.2">
      <c r="A218" s="54">
        <f>+A214+1</f>
        <v>1</v>
      </c>
      <c r="B218" s="156" t="s">
        <v>2575</v>
      </c>
      <c r="C218" s="156" t="s">
        <v>76</v>
      </c>
      <c r="D218" s="53" t="s">
        <v>382</v>
      </c>
      <c r="E218" s="181">
        <f>COUNTIF($B$5:$B$702,"BS")-1</f>
        <v>5</v>
      </c>
      <c r="F218" s="74" t="s">
        <v>1436</v>
      </c>
      <c r="G218" s="74" t="s">
        <v>1259</v>
      </c>
      <c r="H218" s="74" t="s">
        <v>460</v>
      </c>
      <c r="I218" s="74" t="s">
        <v>1697</v>
      </c>
      <c r="J218" s="161" t="s">
        <v>460</v>
      </c>
      <c r="K218" s="153"/>
      <c r="L218" s="153"/>
      <c r="M218" s="153"/>
      <c r="N218" s="155"/>
      <c r="O218" s="155">
        <v>5</v>
      </c>
      <c r="P218" s="163" t="s">
        <v>212</v>
      </c>
      <c r="Q218" s="155"/>
      <c r="R218" s="155"/>
      <c r="S218" s="155"/>
      <c r="T218" s="155"/>
      <c r="U218" s="155">
        <v>3</v>
      </c>
      <c r="V218" s="163" t="s">
        <v>199</v>
      </c>
      <c r="W218" s="153">
        <v>1</v>
      </c>
      <c r="X218" s="153"/>
      <c r="Y218" s="153"/>
      <c r="Z218" s="153"/>
      <c r="AA218" s="153"/>
      <c r="AB218" s="163" t="s">
        <v>1083</v>
      </c>
      <c r="AC218" s="153">
        <v>3</v>
      </c>
      <c r="AD218" s="153"/>
      <c r="AE218" s="153"/>
      <c r="AF218" s="153"/>
      <c r="AG218" s="153"/>
      <c r="AH218" s="163" t="s">
        <v>1319</v>
      </c>
      <c r="AI218" s="155">
        <v>3</v>
      </c>
      <c r="AJ218" s="155">
        <v>2</v>
      </c>
      <c r="AK218" s="155">
        <v>4</v>
      </c>
      <c r="AL218" s="155"/>
      <c r="AM218" s="155">
        <v>22</v>
      </c>
      <c r="AN218" s="163" t="s">
        <v>1162</v>
      </c>
      <c r="AO218" s="156">
        <f t="shared" si="52"/>
        <v>7</v>
      </c>
      <c r="AP218" s="156">
        <f t="shared" si="53"/>
        <v>2</v>
      </c>
      <c r="AQ218" s="156">
        <f t="shared" si="54"/>
        <v>4</v>
      </c>
      <c r="AR218" s="156">
        <f t="shared" si="55"/>
        <v>0</v>
      </c>
      <c r="AS218" s="156">
        <f t="shared" si="56"/>
        <v>30</v>
      </c>
      <c r="AT218" s="156">
        <f t="shared" si="57"/>
        <v>43</v>
      </c>
      <c r="AU218" s="40"/>
      <c r="AV218" s="40"/>
      <c r="AW218" s="40"/>
      <c r="AX218" s="158"/>
    </row>
    <row r="219" spans="1:50" ht="36" hidden="1" customHeight="1" x14ac:dyDescent="0.2">
      <c r="A219" s="54"/>
      <c r="B219" s="4" t="s">
        <v>2575</v>
      </c>
      <c r="C219" s="4" t="s">
        <v>76</v>
      </c>
      <c r="D219" s="2" t="s">
        <v>382</v>
      </c>
      <c r="E219" s="182"/>
      <c r="F219" s="22" t="s">
        <v>1437</v>
      </c>
      <c r="G219" s="23" t="s">
        <v>1259</v>
      </c>
      <c r="H219" s="23" t="s">
        <v>460</v>
      </c>
      <c r="I219" s="9" t="s">
        <v>1698</v>
      </c>
      <c r="J219" s="5" t="s">
        <v>200</v>
      </c>
      <c r="K219" s="3"/>
      <c r="L219" s="3"/>
      <c r="M219" s="3"/>
      <c r="N219" s="3"/>
      <c r="O219" s="3"/>
      <c r="P219" s="6"/>
      <c r="Q219" s="30"/>
      <c r="R219" s="30"/>
      <c r="S219" s="30"/>
      <c r="T219" s="30"/>
      <c r="U219" s="30">
        <v>1</v>
      </c>
      <c r="V219" s="6" t="s">
        <v>213</v>
      </c>
      <c r="W219" s="30"/>
      <c r="X219" s="30"/>
      <c r="Y219" s="30"/>
      <c r="Z219" s="30"/>
      <c r="AA219" s="30"/>
      <c r="AB219" s="26"/>
      <c r="AC219" s="30">
        <v>1</v>
      </c>
      <c r="AD219" s="30"/>
      <c r="AE219" s="30"/>
      <c r="AF219" s="30"/>
      <c r="AG219" s="30"/>
      <c r="AH219" s="6" t="s">
        <v>376</v>
      </c>
      <c r="AI219" s="30"/>
      <c r="AJ219" s="30"/>
      <c r="AK219" s="30"/>
      <c r="AL219" s="30"/>
      <c r="AM219" s="30">
        <v>2</v>
      </c>
      <c r="AN219" s="26"/>
      <c r="AO219" s="4">
        <f t="shared" si="52"/>
        <v>1</v>
      </c>
      <c r="AP219" s="4">
        <f t="shared" si="53"/>
        <v>0</v>
      </c>
      <c r="AQ219" s="4">
        <f t="shared" si="54"/>
        <v>0</v>
      </c>
      <c r="AR219" s="4">
        <f t="shared" si="55"/>
        <v>0</v>
      </c>
      <c r="AS219" s="4">
        <f t="shared" si="56"/>
        <v>3</v>
      </c>
      <c r="AT219" s="4">
        <f t="shared" si="57"/>
        <v>4</v>
      </c>
      <c r="AU219" s="34">
        <v>36404</v>
      </c>
      <c r="AV219" s="34"/>
      <c r="AW219" s="34"/>
      <c r="AX219" s="36"/>
    </row>
    <row r="220" spans="1:50" ht="36" customHeight="1" x14ac:dyDescent="0.2">
      <c r="A220" s="54"/>
      <c r="B220" s="4" t="s">
        <v>2550</v>
      </c>
      <c r="C220" s="4" t="s">
        <v>76</v>
      </c>
      <c r="D220" s="27" t="s">
        <v>207</v>
      </c>
      <c r="E220" s="182"/>
      <c r="F220" s="22" t="s">
        <v>1437</v>
      </c>
      <c r="G220" s="23" t="s">
        <v>1460</v>
      </c>
      <c r="H220" s="23" t="s">
        <v>246</v>
      </c>
      <c r="I220" s="9" t="s">
        <v>1695</v>
      </c>
      <c r="J220" s="5" t="s">
        <v>251</v>
      </c>
      <c r="K220" s="3"/>
      <c r="L220" s="3"/>
      <c r="M220" s="3"/>
      <c r="N220" s="3"/>
      <c r="O220" s="3"/>
      <c r="P220" s="6"/>
      <c r="Q220" s="30"/>
      <c r="R220" s="30"/>
      <c r="S220" s="30"/>
      <c r="T220" s="30"/>
      <c r="U220" s="30"/>
      <c r="V220" s="26"/>
      <c r="W220" s="30"/>
      <c r="X220" s="30"/>
      <c r="Y220" s="30"/>
      <c r="Z220" s="30"/>
      <c r="AA220" s="30"/>
      <c r="AB220" s="26"/>
      <c r="AC220" s="30">
        <v>1</v>
      </c>
      <c r="AD220" s="30"/>
      <c r="AE220" s="30"/>
      <c r="AF220" s="30"/>
      <c r="AG220" s="30"/>
      <c r="AH220" s="26" t="s">
        <v>793</v>
      </c>
      <c r="AI220" s="30"/>
      <c r="AJ220" s="30"/>
      <c r="AK220" s="30"/>
      <c r="AL220" s="30"/>
      <c r="AM220" s="30">
        <v>2</v>
      </c>
      <c r="AN220" s="6" t="s">
        <v>794</v>
      </c>
      <c r="AO220" s="4">
        <f t="shared" si="52"/>
        <v>1</v>
      </c>
      <c r="AP220" s="4">
        <f t="shared" si="53"/>
        <v>0</v>
      </c>
      <c r="AQ220" s="4">
        <f t="shared" si="54"/>
        <v>0</v>
      </c>
      <c r="AR220" s="4">
        <f t="shared" si="55"/>
        <v>0</v>
      </c>
      <c r="AS220" s="4">
        <f t="shared" si="56"/>
        <v>2</v>
      </c>
      <c r="AT220" s="4">
        <f t="shared" si="57"/>
        <v>3</v>
      </c>
      <c r="AU220" s="34">
        <v>40193</v>
      </c>
      <c r="AV220" s="34"/>
      <c r="AW220" s="34"/>
      <c r="AX220" s="36"/>
    </row>
    <row r="221" spans="1:50" ht="36" hidden="1" customHeight="1" x14ac:dyDescent="0.2">
      <c r="A221" s="54"/>
      <c r="B221" s="4" t="s">
        <v>2575</v>
      </c>
      <c r="C221" s="4" t="s">
        <v>76</v>
      </c>
      <c r="D221" s="2" t="s">
        <v>382</v>
      </c>
      <c r="E221" s="182"/>
      <c r="F221" s="22" t="s">
        <v>1437</v>
      </c>
      <c r="G221" s="23" t="s">
        <v>1259</v>
      </c>
      <c r="H221" s="23" t="s">
        <v>460</v>
      </c>
      <c r="I221" s="9" t="s">
        <v>1699</v>
      </c>
      <c r="J221" s="5" t="s">
        <v>201</v>
      </c>
      <c r="K221" s="3"/>
      <c r="L221" s="3"/>
      <c r="M221" s="3"/>
      <c r="N221" s="3"/>
      <c r="O221" s="3"/>
      <c r="P221" s="6"/>
      <c r="Q221" s="30"/>
      <c r="R221" s="30"/>
      <c r="S221" s="30"/>
      <c r="T221" s="30"/>
      <c r="U221" s="30">
        <v>1</v>
      </c>
      <c r="V221" s="6" t="s">
        <v>1320</v>
      </c>
      <c r="W221" s="30"/>
      <c r="X221" s="30"/>
      <c r="Y221" s="30"/>
      <c r="Z221" s="30"/>
      <c r="AA221" s="30"/>
      <c r="AB221" s="26"/>
      <c r="AC221" s="30">
        <v>2</v>
      </c>
      <c r="AD221" s="30"/>
      <c r="AE221" s="30"/>
      <c r="AF221" s="30"/>
      <c r="AG221" s="30"/>
      <c r="AH221" s="6" t="s">
        <v>383</v>
      </c>
      <c r="AI221" s="30"/>
      <c r="AJ221" s="30"/>
      <c r="AK221" s="30"/>
      <c r="AL221" s="30"/>
      <c r="AM221" s="30">
        <v>2</v>
      </c>
      <c r="AN221" s="26"/>
      <c r="AO221" s="4">
        <f t="shared" si="52"/>
        <v>2</v>
      </c>
      <c r="AP221" s="4">
        <f t="shared" si="53"/>
        <v>0</v>
      </c>
      <c r="AQ221" s="4">
        <f t="shared" si="54"/>
        <v>0</v>
      </c>
      <c r="AR221" s="4">
        <f t="shared" si="55"/>
        <v>0</v>
      </c>
      <c r="AS221" s="4">
        <f t="shared" si="56"/>
        <v>3</v>
      </c>
      <c r="AT221" s="4">
        <f t="shared" si="57"/>
        <v>5</v>
      </c>
      <c r="AU221" s="34">
        <v>36572</v>
      </c>
      <c r="AV221" s="34"/>
      <c r="AW221" s="34"/>
      <c r="AX221" s="36"/>
    </row>
    <row r="222" spans="1:50" ht="36" hidden="1" customHeight="1" x14ac:dyDescent="0.2">
      <c r="A222" s="54">
        <f>+A215+1</f>
        <v>2</v>
      </c>
      <c r="B222" s="156" t="s">
        <v>2591</v>
      </c>
      <c r="C222" s="156" t="s">
        <v>76</v>
      </c>
      <c r="D222" s="188" t="s">
        <v>1704</v>
      </c>
      <c r="E222" s="181">
        <f>COUNTIF($B$5:$B$702,"YP")-1</f>
        <v>52</v>
      </c>
      <c r="F222" s="74" t="s">
        <v>1436</v>
      </c>
      <c r="G222" s="74" t="s">
        <v>1259</v>
      </c>
      <c r="H222" s="74" t="s">
        <v>460</v>
      </c>
      <c r="I222" s="151" t="s">
        <v>1705</v>
      </c>
      <c r="J222" s="161" t="s">
        <v>432</v>
      </c>
      <c r="K222" s="153"/>
      <c r="L222" s="153"/>
      <c r="M222" s="153"/>
      <c r="N222" s="153"/>
      <c r="O222" s="153">
        <v>3</v>
      </c>
      <c r="P222" s="163"/>
      <c r="Q222" s="155">
        <v>1</v>
      </c>
      <c r="R222" s="155"/>
      <c r="S222" s="155"/>
      <c r="T222" s="155"/>
      <c r="U222" s="155">
        <v>6</v>
      </c>
      <c r="V222" s="163"/>
      <c r="W222" s="153">
        <v>13</v>
      </c>
      <c r="X222" s="153"/>
      <c r="Y222" s="153"/>
      <c r="Z222" s="153"/>
      <c r="AA222" s="153"/>
      <c r="AB222" s="163"/>
      <c r="AC222" s="153"/>
      <c r="AD222" s="153"/>
      <c r="AE222" s="153"/>
      <c r="AF222" s="153"/>
      <c r="AG222" s="153">
        <v>4</v>
      </c>
      <c r="AH222" s="163"/>
      <c r="AI222" s="155">
        <v>9</v>
      </c>
      <c r="AJ222" s="155"/>
      <c r="AK222" s="155"/>
      <c r="AL222" s="155"/>
      <c r="AM222" s="155">
        <v>91</v>
      </c>
      <c r="AN222" s="163"/>
      <c r="AO222" s="156">
        <f t="shared" si="52"/>
        <v>23</v>
      </c>
      <c r="AP222" s="156">
        <f t="shared" si="53"/>
        <v>0</v>
      </c>
      <c r="AQ222" s="156">
        <f t="shared" si="54"/>
        <v>0</v>
      </c>
      <c r="AR222" s="156">
        <f t="shared" si="55"/>
        <v>0</v>
      </c>
      <c r="AS222" s="156">
        <f t="shared" si="56"/>
        <v>104</v>
      </c>
      <c r="AT222" s="156">
        <f t="shared" si="57"/>
        <v>127</v>
      </c>
      <c r="AU222" s="40"/>
      <c r="AV222" s="40"/>
      <c r="AW222" s="40"/>
      <c r="AX222" s="158"/>
    </row>
    <row r="223" spans="1:50" ht="36" hidden="1" customHeight="1" x14ac:dyDescent="0.2">
      <c r="A223" s="54"/>
      <c r="B223" s="4" t="s">
        <v>2591</v>
      </c>
      <c r="C223" s="4" t="s">
        <v>76</v>
      </c>
      <c r="D223" s="27" t="s">
        <v>1704</v>
      </c>
      <c r="E223" s="182"/>
      <c r="F223" s="22" t="s">
        <v>1437</v>
      </c>
      <c r="G223" s="23" t="s">
        <v>1259</v>
      </c>
      <c r="H223" s="23" t="s">
        <v>460</v>
      </c>
      <c r="I223" s="9" t="s">
        <v>1707</v>
      </c>
      <c r="J223" s="5" t="s">
        <v>432</v>
      </c>
      <c r="K223" s="37"/>
      <c r="L223" s="37"/>
      <c r="M223" s="37"/>
      <c r="N223" s="37"/>
      <c r="O223" s="37"/>
      <c r="P223" s="31"/>
      <c r="Q223" s="37"/>
      <c r="R223" s="37"/>
      <c r="S223" s="37"/>
      <c r="T223" s="37"/>
      <c r="U223" s="37"/>
      <c r="V223" s="31"/>
      <c r="W223" s="37"/>
      <c r="X223" s="37"/>
      <c r="Y223" s="37"/>
      <c r="Z223" s="37"/>
      <c r="AA223" s="37"/>
      <c r="AB223" s="31"/>
      <c r="AC223" s="22">
        <v>1</v>
      </c>
      <c r="AD223" s="37"/>
      <c r="AE223" s="37"/>
      <c r="AF223" s="37"/>
      <c r="AG223" s="37"/>
      <c r="AH223" s="31"/>
      <c r="AI223" s="37"/>
      <c r="AJ223" s="37"/>
      <c r="AK223" s="37"/>
      <c r="AL223" s="37"/>
      <c r="AM223" s="37" t="s">
        <v>1708</v>
      </c>
      <c r="AN223" s="31"/>
      <c r="AO223" s="4">
        <f t="shared" si="52"/>
        <v>1</v>
      </c>
      <c r="AP223" s="4">
        <f t="shared" si="53"/>
        <v>0</v>
      </c>
      <c r="AQ223" s="4">
        <f t="shared" si="54"/>
        <v>0</v>
      </c>
      <c r="AR223" s="4">
        <f t="shared" si="55"/>
        <v>0</v>
      </c>
      <c r="AS223" s="4">
        <f t="shared" si="56"/>
        <v>18</v>
      </c>
      <c r="AT223" s="4">
        <f t="shared" si="57"/>
        <v>19</v>
      </c>
      <c r="AU223" s="37"/>
      <c r="AV223" s="37"/>
      <c r="AW223" s="37"/>
      <c r="AX223" s="36"/>
    </row>
    <row r="224" spans="1:50" ht="36" hidden="1" customHeight="1" x14ac:dyDescent="0.2">
      <c r="A224" s="54"/>
      <c r="B224" s="4" t="s">
        <v>2591</v>
      </c>
      <c r="C224" s="4" t="s">
        <v>76</v>
      </c>
      <c r="D224" s="27" t="s">
        <v>1704</v>
      </c>
      <c r="E224" s="182"/>
      <c r="F224" s="22" t="s">
        <v>1437</v>
      </c>
      <c r="G224" s="23" t="s">
        <v>1259</v>
      </c>
      <c r="H224" s="23" t="s">
        <v>460</v>
      </c>
      <c r="I224" s="9" t="s">
        <v>1709</v>
      </c>
      <c r="J224" s="5" t="s">
        <v>864</v>
      </c>
      <c r="K224" s="3"/>
      <c r="L224" s="3"/>
      <c r="M224" s="3"/>
      <c r="N224" s="3"/>
      <c r="O224" s="3"/>
      <c r="P224" s="6"/>
      <c r="Q224" s="30"/>
      <c r="R224" s="30"/>
      <c r="S224" s="30"/>
      <c r="T224" s="30"/>
      <c r="U224" s="30"/>
      <c r="V224" s="26"/>
      <c r="W224" s="30"/>
      <c r="X224" s="30"/>
      <c r="Y224" s="30"/>
      <c r="Z224" s="30"/>
      <c r="AA224" s="30"/>
      <c r="AB224" s="26"/>
      <c r="AC224" s="30">
        <v>1</v>
      </c>
      <c r="AD224" s="30"/>
      <c r="AE224" s="30"/>
      <c r="AF224" s="30"/>
      <c r="AG224" s="30"/>
      <c r="AH224" s="26"/>
      <c r="AI224" s="30"/>
      <c r="AJ224" s="30"/>
      <c r="AK224" s="30"/>
      <c r="AL224" s="30"/>
      <c r="AM224" s="30">
        <v>13</v>
      </c>
      <c r="AN224" s="26"/>
      <c r="AO224" s="4">
        <f t="shared" si="52"/>
        <v>1</v>
      </c>
      <c r="AP224" s="4">
        <f t="shared" si="53"/>
        <v>0</v>
      </c>
      <c r="AQ224" s="4">
        <f t="shared" si="54"/>
        <v>0</v>
      </c>
      <c r="AR224" s="4">
        <f t="shared" si="55"/>
        <v>0</v>
      </c>
      <c r="AS224" s="4">
        <f t="shared" si="56"/>
        <v>13</v>
      </c>
      <c r="AT224" s="4">
        <f t="shared" si="57"/>
        <v>14</v>
      </c>
      <c r="AU224" s="37"/>
      <c r="AV224" s="37"/>
      <c r="AW224" s="37"/>
      <c r="AX224" s="36"/>
    </row>
    <row r="225" spans="1:50" ht="36" hidden="1" customHeight="1" x14ac:dyDescent="0.2">
      <c r="A225" s="54"/>
      <c r="B225" s="4" t="s">
        <v>2591</v>
      </c>
      <c r="C225" s="4" t="s">
        <v>76</v>
      </c>
      <c r="D225" s="27" t="s">
        <v>1704</v>
      </c>
      <c r="E225" s="182"/>
      <c r="F225" s="22" t="s">
        <v>1437</v>
      </c>
      <c r="G225" s="23" t="s">
        <v>1259</v>
      </c>
      <c r="H225" s="23" t="s">
        <v>460</v>
      </c>
      <c r="I225" s="9" t="s">
        <v>1711</v>
      </c>
      <c r="J225" s="5" t="s">
        <v>866</v>
      </c>
      <c r="K225" s="3"/>
      <c r="L225" s="3"/>
      <c r="M225" s="3"/>
      <c r="N225" s="3"/>
      <c r="O225" s="3"/>
      <c r="P225" s="6"/>
      <c r="Q225" s="30"/>
      <c r="R225" s="30"/>
      <c r="S225" s="30"/>
      <c r="T225" s="30"/>
      <c r="U225" s="30"/>
      <c r="V225" s="26"/>
      <c r="W225" s="30"/>
      <c r="X225" s="30"/>
      <c r="Y225" s="30"/>
      <c r="Z225" s="30"/>
      <c r="AA225" s="30"/>
      <c r="AB225" s="26"/>
      <c r="AC225" s="30">
        <v>1</v>
      </c>
      <c r="AD225" s="30"/>
      <c r="AE225" s="30"/>
      <c r="AF225" s="30"/>
      <c r="AG225" s="30"/>
      <c r="AH225" s="26"/>
      <c r="AI225" s="30"/>
      <c r="AJ225" s="30"/>
      <c r="AK225" s="30"/>
      <c r="AL225" s="30"/>
      <c r="AM225" s="30">
        <v>11</v>
      </c>
      <c r="AN225" s="26"/>
      <c r="AO225" s="4">
        <f t="shared" si="52"/>
        <v>1</v>
      </c>
      <c r="AP225" s="4">
        <f t="shared" si="53"/>
        <v>0</v>
      </c>
      <c r="AQ225" s="4">
        <f t="shared" si="54"/>
        <v>0</v>
      </c>
      <c r="AR225" s="4">
        <f t="shared" si="55"/>
        <v>0</v>
      </c>
      <c r="AS225" s="4">
        <f t="shared" si="56"/>
        <v>11</v>
      </c>
      <c r="AT225" s="4">
        <f t="shared" si="57"/>
        <v>12</v>
      </c>
      <c r="AU225" s="37"/>
      <c r="AV225" s="37"/>
      <c r="AW225" s="37"/>
      <c r="AX225" s="36"/>
    </row>
    <row r="226" spans="1:50" ht="36" hidden="1" customHeight="1" x14ac:dyDescent="0.2">
      <c r="A226" s="54"/>
      <c r="B226" s="4" t="s">
        <v>2591</v>
      </c>
      <c r="C226" s="4" t="s">
        <v>76</v>
      </c>
      <c r="D226" s="27" t="s">
        <v>1704</v>
      </c>
      <c r="E226" s="182"/>
      <c r="F226" s="22" t="s">
        <v>1437</v>
      </c>
      <c r="G226" s="23" t="s">
        <v>1259</v>
      </c>
      <c r="H226" s="23" t="s">
        <v>460</v>
      </c>
      <c r="I226" s="9" t="s">
        <v>1712</v>
      </c>
      <c r="J226" s="5" t="s">
        <v>1713</v>
      </c>
      <c r="K226" s="3"/>
      <c r="L226" s="3"/>
      <c r="M226" s="3"/>
      <c r="N226" s="3"/>
      <c r="O226" s="3"/>
      <c r="P226" s="6"/>
      <c r="Q226" s="30"/>
      <c r="R226" s="30"/>
      <c r="S226" s="30"/>
      <c r="T226" s="30"/>
      <c r="U226" s="30"/>
      <c r="V226" s="26"/>
      <c r="W226" s="30"/>
      <c r="X226" s="30"/>
      <c r="Y226" s="30"/>
      <c r="Z226" s="30"/>
      <c r="AA226" s="30"/>
      <c r="AB226" s="26"/>
      <c r="AC226" s="30">
        <v>1</v>
      </c>
      <c r="AD226" s="30"/>
      <c r="AE226" s="30"/>
      <c r="AF226" s="30"/>
      <c r="AG226" s="30"/>
      <c r="AH226" s="26"/>
      <c r="AI226" s="30"/>
      <c r="AJ226" s="30"/>
      <c r="AK226" s="30"/>
      <c r="AL226" s="30"/>
      <c r="AM226" s="30">
        <v>19</v>
      </c>
      <c r="AN226" s="26"/>
      <c r="AO226" s="4">
        <f t="shared" si="52"/>
        <v>1</v>
      </c>
      <c r="AP226" s="4">
        <f t="shared" si="53"/>
        <v>0</v>
      </c>
      <c r="AQ226" s="4">
        <f t="shared" si="54"/>
        <v>0</v>
      </c>
      <c r="AR226" s="4">
        <f t="shared" si="55"/>
        <v>0</v>
      </c>
      <c r="AS226" s="4">
        <f t="shared" si="56"/>
        <v>19</v>
      </c>
      <c r="AT226" s="4">
        <f t="shared" si="57"/>
        <v>20</v>
      </c>
      <c r="AU226" s="37"/>
      <c r="AV226" s="37"/>
      <c r="AW226" s="37"/>
      <c r="AX226" s="36"/>
    </row>
    <row r="227" spans="1:50" ht="36" hidden="1" customHeight="1" x14ac:dyDescent="0.2">
      <c r="A227" s="54"/>
      <c r="B227" s="4" t="s">
        <v>2591</v>
      </c>
      <c r="C227" s="4" t="s">
        <v>76</v>
      </c>
      <c r="D227" s="27" t="s">
        <v>1704</v>
      </c>
      <c r="E227" s="182"/>
      <c r="F227" s="22" t="s">
        <v>1437</v>
      </c>
      <c r="G227" s="23" t="s">
        <v>1259</v>
      </c>
      <c r="H227" s="23" t="s">
        <v>460</v>
      </c>
      <c r="I227" s="9" t="s">
        <v>1715</v>
      </c>
      <c r="J227" s="5" t="s">
        <v>745</v>
      </c>
      <c r="K227" s="3"/>
      <c r="L227" s="3"/>
      <c r="M227" s="3"/>
      <c r="N227" s="3"/>
      <c r="O227" s="3"/>
      <c r="P227" s="6"/>
      <c r="Q227" s="30"/>
      <c r="R227" s="30"/>
      <c r="S227" s="30"/>
      <c r="T227" s="30"/>
      <c r="U227" s="30"/>
      <c r="V227" s="26"/>
      <c r="W227" s="30"/>
      <c r="X227" s="30"/>
      <c r="Y227" s="30"/>
      <c r="Z227" s="30"/>
      <c r="AA227" s="30"/>
      <c r="AB227" s="26"/>
      <c r="AC227" s="30">
        <v>1</v>
      </c>
      <c r="AD227" s="30"/>
      <c r="AE227" s="30"/>
      <c r="AF227" s="30"/>
      <c r="AG227" s="30"/>
      <c r="AH227" s="26"/>
      <c r="AI227" s="30"/>
      <c r="AJ227" s="30"/>
      <c r="AK227" s="30"/>
      <c r="AL227" s="30"/>
      <c r="AM227" s="30">
        <v>12</v>
      </c>
      <c r="AN227" s="26"/>
      <c r="AO227" s="4">
        <f t="shared" si="52"/>
        <v>1</v>
      </c>
      <c r="AP227" s="4">
        <f t="shared" si="53"/>
        <v>0</v>
      </c>
      <c r="AQ227" s="4">
        <f t="shared" si="54"/>
        <v>0</v>
      </c>
      <c r="AR227" s="4">
        <f t="shared" si="55"/>
        <v>0</v>
      </c>
      <c r="AS227" s="4">
        <f t="shared" si="56"/>
        <v>12</v>
      </c>
      <c r="AT227" s="4">
        <f t="shared" si="57"/>
        <v>13</v>
      </c>
      <c r="AU227" s="37"/>
      <c r="AV227" s="37"/>
      <c r="AW227" s="37"/>
      <c r="AX227" s="36"/>
    </row>
    <row r="228" spans="1:50" ht="36" hidden="1" customHeight="1" x14ac:dyDescent="0.2">
      <c r="A228" s="54"/>
      <c r="B228" s="4" t="s">
        <v>2591</v>
      </c>
      <c r="C228" s="4" t="s">
        <v>76</v>
      </c>
      <c r="D228" s="27" t="s">
        <v>1704</v>
      </c>
      <c r="E228" s="182"/>
      <c r="F228" s="22" t="s">
        <v>1437</v>
      </c>
      <c r="G228" s="23" t="s">
        <v>1259</v>
      </c>
      <c r="H228" s="23" t="s">
        <v>460</v>
      </c>
      <c r="I228" s="9" t="s">
        <v>1717</v>
      </c>
      <c r="J228" s="5" t="s">
        <v>869</v>
      </c>
      <c r="K228" s="3"/>
      <c r="L228" s="3"/>
      <c r="M228" s="3"/>
      <c r="N228" s="3"/>
      <c r="O228" s="3"/>
      <c r="P228" s="6"/>
      <c r="Q228" s="30"/>
      <c r="R228" s="30"/>
      <c r="S228" s="30"/>
      <c r="T228" s="30"/>
      <c r="U228" s="30"/>
      <c r="V228" s="26"/>
      <c r="W228" s="30"/>
      <c r="X228" s="30"/>
      <c r="Y228" s="30"/>
      <c r="Z228" s="30"/>
      <c r="AA228" s="30"/>
      <c r="AB228" s="26"/>
      <c r="AC228" s="30"/>
      <c r="AD228" s="30"/>
      <c r="AE228" s="30"/>
      <c r="AF228" s="30"/>
      <c r="AG228" s="30"/>
      <c r="AH228" s="26"/>
      <c r="AI228" s="30"/>
      <c r="AJ228" s="30"/>
      <c r="AK228" s="30"/>
      <c r="AL228" s="30"/>
      <c r="AM228" s="30">
        <v>10</v>
      </c>
      <c r="AN228" s="26"/>
      <c r="AO228" s="4">
        <f t="shared" si="52"/>
        <v>0</v>
      </c>
      <c r="AP228" s="4">
        <f t="shared" si="53"/>
        <v>0</v>
      </c>
      <c r="AQ228" s="4">
        <f t="shared" si="54"/>
        <v>0</v>
      </c>
      <c r="AR228" s="4">
        <f t="shared" si="55"/>
        <v>0</v>
      </c>
      <c r="AS228" s="4">
        <f t="shared" si="56"/>
        <v>10</v>
      </c>
      <c r="AT228" s="4">
        <f t="shared" si="57"/>
        <v>10</v>
      </c>
      <c r="AU228" s="37"/>
      <c r="AV228" s="37"/>
      <c r="AW228" s="37"/>
      <c r="AX228" s="36"/>
    </row>
    <row r="229" spans="1:50" ht="36" hidden="1" customHeight="1" x14ac:dyDescent="0.2">
      <c r="A229" s="54"/>
      <c r="B229" s="4" t="s">
        <v>2591</v>
      </c>
      <c r="C229" s="4" t="s">
        <v>76</v>
      </c>
      <c r="D229" s="27" t="s">
        <v>1704</v>
      </c>
      <c r="E229" s="182"/>
      <c r="F229" s="22" t="s">
        <v>1437</v>
      </c>
      <c r="G229" s="23" t="s">
        <v>1259</v>
      </c>
      <c r="H229" s="23" t="s">
        <v>460</v>
      </c>
      <c r="I229" s="9" t="s">
        <v>1718</v>
      </c>
      <c r="J229" s="5" t="s">
        <v>1002</v>
      </c>
      <c r="K229" s="3"/>
      <c r="L229" s="3"/>
      <c r="M229" s="3"/>
      <c r="N229" s="3"/>
      <c r="O229" s="3"/>
      <c r="P229" s="6"/>
      <c r="Q229" s="30"/>
      <c r="R229" s="30"/>
      <c r="S229" s="30"/>
      <c r="T229" s="30"/>
      <c r="U229" s="30"/>
      <c r="V229" s="26"/>
      <c r="W229" s="30"/>
      <c r="X229" s="30"/>
      <c r="Y229" s="30"/>
      <c r="Z229" s="30"/>
      <c r="AA229" s="30"/>
      <c r="AB229" s="26"/>
      <c r="AC229" s="30"/>
      <c r="AD229" s="30"/>
      <c r="AE229" s="30"/>
      <c r="AF229" s="30"/>
      <c r="AG229" s="30"/>
      <c r="AH229" s="26"/>
      <c r="AI229" s="30"/>
      <c r="AJ229" s="30"/>
      <c r="AK229" s="30"/>
      <c r="AL229" s="30"/>
      <c r="AM229" s="30">
        <v>8</v>
      </c>
      <c r="AN229" s="26"/>
      <c r="AO229" s="4">
        <f t="shared" si="52"/>
        <v>0</v>
      </c>
      <c r="AP229" s="4">
        <f t="shared" si="53"/>
        <v>0</v>
      </c>
      <c r="AQ229" s="4">
        <f t="shared" si="54"/>
        <v>0</v>
      </c>
      <c r="AR229" s="4">
        <f t="shared" si="55"/>
        <v>0</v>
      </c>
      <c r="AS229" s="4">
        <f t="shared" si="56"/>
        <v>8</v>
      </c>
      <c r="AT229" s="4">
        <f t="shared" si="57"/>
        <v>8</v>
      </c>
      <c r="AU229" s="37"/>
      <c r="AV229" s="37"/>
      <c r="AW229" s="37"/>
      <c r="AX229" s="36"/>
    </row>
    <row r="230" spans="1:50" ht="36" hidden="1" customHeight="1" x14ac:dyDescent="0.2">
      <c r="A230" s="54"/>
      <c r="B230" s="4" t="s">
        <v>2591</v>
      </c>
      <c r="C230" s="4" t="s">
        <v>76</v>
      </c>
      <c r="D230" s="27" t="s">
        <v>1704</v>
      </c>
      <c r="E230" s="182"/>
      <c r="F230" s="22" t="s">
        <v>1437</v>
      </c>
      <c r="G230" s="23" t="s">
        <v>1259</v>
      </c>
      <c r="H230" s="23" t="s">
        <v>460</v>
      </c>
      <c r="I230" s="9" t="s">
        <v>1719</v>
      </c>
      <c r="J230" s="5" t="s">
        <v>610</v>
      </c>
      <c r="K230" s="3"/>
      <c r="L230" s="3"/>
      <c r="M230" s="3"/>
      <c r="N230" s="3"/>
      <c r="O230" s="3"/>
      <c r="P230" s="6"/>
      <c r="Q230" s="30"/>
      <c r="R230" s="30"/>
      <c r="S230" s="30"/>
      <c r="T230" s="30"/>
      <c r="U230" s="30"/>
      <c r="V230" s="26"/>
      <c r="W230" s="30"/>
      <c r="X230" s="30"/>
      <c r="Y230" s="30"/>
      <c r="Z230" s="30"/>
      <c r="AA230" s="30"/>
      <c r="AB230" s="26"/>
      <c r="AC230" s="30">
        <v>2</v>
      </c>
      <c r="AD230" s="30"/>
      <c r="AE230" s="30"/>
      <c r="AF230" s="30"/>
      <c r="AG230" s="30"/>
      <c r="AH230" s="26"/>
      <c r="AI230" s="30"/>
      <c r="AJ230" s="30"/>
      <c r="AK230" s="30"/>
      <c r="AL230" s="30"/>
      <c r="AM230" s="30">
        <v>12</v>
      </c>
      <c r="AN230" s="26"/>
      <c r="AO230" s="4">
        <f t="shared" si="52"/>
        <v>2</v>
      </c>
      <c r="AP230" s="4">
        <f t="shared" si="53"/>
        <v>0</v>
      </c>
      <c r="AQ230" s="4">
        <f t="shared" si="54"/>
        <v>0</v>
      </c>
      <c r="AR230" s="4">
        <f t="shared" si="55"/>
        <v>0</v>
      </c>
      <c r="AS230" s="4">
        <f t="shared" si="56"/>
        <v>12</v>
      </c>
      <c r="AT230" s="4">
        <f t="shared" si="57"/>
        <v>14</v>
      </c>
      <c r="AU230" s="37"/>
      <c r="AV230" s="37"/>
      <c r="AW230" s="37"/>
      <c r="AX230" s="36"/>
    </row>
    <row r="231" spans="1:50" ht="36" hidden="1" customHeight="1" x14ac:dyDescent="0.2">
      <c r="A231" s="54"/>
      <c r="B231" s="4" t="s">
        <v>2591</v>
      </c>
      <c r="C231" s="4" t="s">
        <v>76</v>
      </c>
      <c r="D231" s="27" t="s">
        <v>1704</v>
      </c>
      <c r="E231" s="182"/>
      <c r="F231" s="22" t="s">
        <v>1437</v>
      </c>
      <c r="G231" s="23" t="s">
        <v>1259</v>
      </c>
      <c r="H231" s="23" t="s">
        <v>460</v>
      </c>
      <c r="I231" s="9" t="s">
        <v>1720</v>
      </c>
      <c r="J231" s="5" t="s">
        <v>870</v>
      </c>
      <c r="K231" s="37"/>
      <c r="L231" s="37"/>
      <c r="M231" s="37"/>
      <c r="N231" s="37"/>
      <c r="O231" s="37"/>
      <c r="P231" s="31"/>
      <c r="Q231" s="37"/>
      <c r="R231" s="37"/>
      <c r="S231" s="37"/>
      <c r="T231" s="37"/>
      <c r="U231" s="37"/>
      <c r="V231" s="31"/>
      <c r="W231" s="37"/>
      <c r="X231" s="37"/>
      <c r="Y231" s="37"/>
      <c r="Z231" s="37"/>
      <c r="AA231" s="37"/>
      <c r="AB231" s="31"/>
      <c r="AC231" s="37"/>
      <c r="AD231" s="37"/>
      <c r="AE231" s="37"/>
      <c r="AF231" s="37"/>
      <c r="AG231" s="37"/>
      <c r="AH231" s="31"/>
      <c r="AI231" s="37"/>
      <c r="AJ231" s="37"/>
      <c r="AK231" s="37"/>
      <c r="AL231" s="37"/>
      <c r="AM231" s="22">
        <v>11</v>
      </c>
      <c r="AN231" s="31"/>
      <c r="AO231" s="4">
        <f t="shared" si="52"/>
        <v>0</v>
      </c>
      <c r="AP231" s="4">
        <f t="shared" si="53"/>
        <v>0</v>
      </c>
      <c r="AQ231" s="4">
        <f t="shared" si="54"/>
        <v>0</v>
      </c>
      <c r="AR231" s="4">
        <f t="shared" si="55"/>
        <v>0</v>
      </c>
      <c r="AS231" s="4">
        <f t="shared" si="56"/>
        <v>11</v>
      </c>
      <c r="AT231" s="4">
        <f t="shared" si="57"/>
        <v>11</v>
      </c>
      <c r="AU231" s="37"/>
      <c r="AV231" s="37"/>
      <c r="AW231" s="37"/>
      <c r="AX231" s="36"/>
    </row>
    <row r="232" spans="1:50" ht="36" hidden="1" customHeight="1" x14ac:dyDescent="0.2">
      <c r="A232" s="54"/>
      <c r="B232" s="172" t="s">
        <v>3167</v>
      </c>
      <c r="C232" s="172" t="s">
        <v>76</v>
      </c>
      <c r="D232" s="85" t="s">
        <v>1570</v>
      </c>
      <c r="E232" s="182"/>
      <c r="F232" s="23" t="s">
        <v>1437</v>
      </c>
      <c r="G232" s="23" t="s">
        <v>1435</v>
      </c>
      <c r="H232" s="23" t="s">
        <v>465</v>
      </c>
      <c r="I232" s="9" t="s">
        <v>1574</v>
      </c>
      <c r="J232" s="83" t="s">
        <v>465</v>
      </c>
      <c r="K232" s="3"/>
      <c r="L232" s="3"/>
      <c r="M232" s="3"/>
      <c r="N232" s="3"/>
      <c r="O232" s="3"/>
      <c r="P232" s="6"/>
      <c r="Q232" s="30"/>
      <c r="R232" s="30"/>
      <c r="S232" s="30"/>
      <c r="T232" s="30"/>
      <c r="U232" s="30">
        <v>1</v>
      </c>
      <c r="V232" s="26" t="s">
        <v>397</v>
      </c>
      <c r="W232" s="30">
        <v>1</v>
      </c>
      <c r="X232" s="30"/>
      <c r="Y232" s="30"/>
      <c r="Z232" s="30"/>
      <c r="AA232" s="30"/>
      <c r="AB232" s="26" t="s">
        <v>204</v>
      </c>
      <c r="AC232" s="30">
        <v>3</v>
      </c>
      <c r="AD232" s="30"/>
      <c r="AE232" s="30"/>
      <c r="AF232" s="30"/>
      <c r="AG232" s="30"/>
      <c r="AH232" s="26" t="s">
        <v>211</v>
      </c>
      <c r="AI232" s="30"/>
      <c r="AJ232" s="30"/>
      <c r="AK232" s="30"/>
      <c r="AL232" s="30"/>
      <c r="AM232" s="30">
        <v>12</v>
      </c>
      <c r="AN232" s="26" t="s">
        <v>211</v>
      </c>
      <c r="AO232" s="4">
        <f t="shared" si="52"/>
        <v>4</v>
      </c>
      <c r="AP232" s="4">
        <f t="shared" si="53"/>
        <v>0</v>
      </c>
      <c r="AQ232" s="4">
        <f t="shared" si="54"/>
        <v>0</v>
      </c>
      <c r="AR232" s="4">
        <f t="shared" si="55"/>
        <v>0</v>
      </c>
      <c r="AS232" s="4">
        <f t="shared" si="56"/>
        <v>13</v>
      </c>
      <c r="AT232" s="4">
        <f t="shared" si="57"/>
        <v>17</v>
      </c>
      <c r="AU232" s="34">
        <v>36913</v>
      </c>
      <c r="AV232" s="34"/>
      <c r="AW232" s="34"/>
      <c r="AX232" s="36"/>
    </row>
    <row r="233" spans="1:50" ht="36" hidden="1" customHeight="1" x14ac:dyDescent="0.2">
      <c r="A233" s="54"/>
      <c r="B233" s="4" t="s">
        <v>2591</v>
      </c>
      <c r="C233" s="4" t="s">
        <v>76</v>
      </c>
      <c r="D233" s="27" t="s">
        <v>1704</v>
      </c>
      <c r="E233" s="182"/>
      <c r="F233" s="22" t="s">
        <v>1437</v>
      </c>
      <c r="G233" s="23" t="s">
        <v>1259</v>
      </c>
      <c r="H233" s="23" t="s">
        <v>460</v>
      </c>
      <c r="I233" s="9" t="s">
        <v>1721</v>
      </c>
      <c r="J233" s="5" t="s">
        <v>871</v>
      </c>
      <c r="K233" s="3"/>
      <c r="L233" s="3"/>
      <c r="M233" s="3"/>
      <c r="N233" s="3"/>
      <c r="O233" s="3"/>
      <c r="P233" s="6"/>
      <c r="Q233" s="30"/>
      <c r="R233" s="30"/>
      <c r="S233" s="30"/>
      <c r="T233" s="30"/>
      <c r="U233" s="30"/>
      <c r="V233" s="26"/>
      <c r="W233" s="30"/>
      <c r="X233" s="30"/>
      <c r="Y233" s="30"/>
      <c r="Z233" s="30"/>
      <c r="AA233" s="30"/>
      <c r="AB233" s="26"/>
      <c r="AC233" s="30"/>
      <c r="AD233" s="30"/>
      <c r="AE233" s="30"/>
      <c r="AF233" s="30"/>
      <c r="AG233" s="30"/>
      <c r="AH233" s="26"/>
      <c r="AI233" s="30"/>
      <c r="AJ233" s="30"/>
      <c r="AK233" s="30"/>
      <c r="AL233" s="30"/>
      <c r="AM233" s="30">
        <v>7</v>
      </c>
      <c r="AN233" s="26"/>
      <c r="AO233" s="4">
        <f t="shared" si="52"/>
        <v>0</v>
      </c>
      <c r="AP233" s="4">
        <f t="shared" si="53"/>
        <v>0</v>
      </c>
      <c r="AQ233" s="4">
        <f t="shared" si="54"/>
        <v>0</v>
      </c>
      <c r="AR233" s="4">
        <f t="shared" si="55"/>
        <v>0</v>
      </c>
      <c r="AS233" s="4">
        <f t="shared" si="56"/>
        <v>7</v>
      </c>
      <c r="AT233" s="4">
        <f t="shared" si="57"/>
        <v>7</v>
      </c>
      <c r="AU233" s="37"/>
      <c r="AV233" s="37"/>
      <c r="AW233" s="37"/>
      <c r="AX233" s="36"/>
    </row>
    <row r="234" spans="1:50" ht="36" hidden="1" customHeight="1" x14ac:dyDescent="0.2">
      <c r="A234" s="54"/>
      <c r="B234" s="4" t="s">
        <v>2591</v>
      </c>
      <c r="C234" s="4" t="s">
        <v>76</v>
      </c>
      <c r="D234" s="27" t="s">
        <v>1704</v>
      </c>
      <c r="E234" s="182"/>
      <c r="F234" s="22" t="s">
        <v>1437</v>
      </c>
      <c r="G234" s="23" t="s">
        <v>1259</v>
      </c>
      <c r="H234" s="23" t="s">
        <v>460</v>
      </c>
      <c r="I234" s="9" t="s">
        <v>1722</v>
      </c>
      <c r="J234" s="5" t="s">
        <v>872</v>
      </c>
      <c r="K234" s="3"/>
      <c r="L234" s="3"/>
      <c r="M234" s="3"/>
      <c r="N234" s="3"/>
      <c r="O234" s="3"/>
      <c r="P234" s="6"/>
      <c r="Q234" s="30"/>
      <c r="R234" s="30"/>
      <c r="S234" s="30"/>
      <c r="T234" s="30"/>
      <c r="U234" s="30"/>
      <c r="V234" s="26"/>
      <c r="W234" s="30"/>
      <c r="X234" s="30"/>
      <c r="Y234" s="30"/>
      <c r="Z234" s="30"/>
      <c r="AA234" s="30"/>
      <c r="AB234" s="26"/>
      <c r="AC234" s="30">
        <v>1</v>
      </c>
      <c r="AD234" s="30"/>
      <c r="AE234" s="30"/>
      <c r="AF234" s="30"/>
      <c r="AG234" s="30"/>
      <c r="AH234" s="26"/>
      <c r="AI234" s="30"/>
      <c r="AJ234" s="30"/>
      <c r="AK234" s="30"/>
      <c r="AL234" s="30"/>
      <c r="AM234" s="30">
        <v>12</v>
      </c>
      <c r="AN234" s="26"/>
      <c r="AO234" s="4">
        <f t="shared" si="52"/>
        <v>1</v>
      </c>
      <c r="AP234" s="4">
        <f t="shared" si="53"/>
        <v>0</v>
      </c>
      <c r="AQ234" s="4">
        <f t="shared" si="54"/>
        <v>0</v>
      </c>
      <c r="AR234" s="4">
        <f t="shared" si="55"/>
        <v>0</v>
      </c>
      <c r="AS234" s="4">
        <f t="shared" si="56"/>
        <v>12</v>
      </c>
      <c r="AT234" s="4">
        <f t="shared" si="57"/>
        <v>13</v>
      </c>
      <c r="AU234" s="37"/>
      <c r="AV234" s="37"/>
      <c r="AW234" s="37"/>
      <c r="AX234" s="36"/>
    </row>
    <row r="235" spans="1:50" ht="36" hidden="1" customHeight="1" x14ac:dyDescent="0.2">
      <c r="A235" s="54"/>
      <c r="B235" s="4" t="s">
        <v>2591</v>
      </c>
      <c r="C235" s="4" t="s">
        <v>76</v>
      </c>
      <c r="D235" s="27" t="s">
        <v>1704</v>
      </c>
      <c r="E235" s="182"/>
      <c r="F235" s="22" t="s">
        <v>1437</v>
      </c>
      <c r="G235" s="23" t="s">
        <v>1259</v>
      </c>
      <c r="H235" s="23" t="s">
        <v>460</v>
      </c>
      <c r="I235" s="9" t="s">
        <v>1723</v>
      </c>
      <c r="J235" s="5" t="s">
        <v>1371</v>
      </c>
      <c r="K235" s="3"/>
      <c r="L235" s="3"/>
      <c r="M235" s="3"/>
      <c r="N235" s="3"/>
      <c r="O235" s="3"/>
      <c r="P235" s="6"/>
      <c r="Q235" s="30"/>
      <c r="R235" s="30"/>
      <c r="S235" s="30"/>
      <c r="T235" s="30"/>
      <c r="U235" s="30"/>
      <c r="V235" s="26"/>
      <c r="W235" s="30"/>
      <c r="X235" s="30"/>
      <c r="Y235" s="30"/>
      <c r="Z235" s="30"/>
      <c r="AA235" s="30"/>
      <c r="AB235" s="26"/>
      <c r="AC235" s="30">
        <v>1</v>
      </c>
      <c r="AD235" s="30"/>
      <c r="AE235" s="30"/>
      <c r="AF235" s="30"/>
      <c r="AG235" s="30"/>
      <c r="AH235" s="26"/>
      <c r="AI235" s="30"/>
      <c r="AJ235" s="30"/>
      <c r="AK235" s="30"/>
      <c r="AL235" s="30"/>
      <c r="AM235" s="30">
        <v>11</v>
      </c>
      <c r="AN235" s="26"/>
      <c r="AO235" s="4">
        <f t="shared" si="52"/>
        <v>1</v>
      </c>
      <c r="AP235" s="4">
        <f t="shared" si="53"/>
        <v>0</v>
      </c>
      <c r="AQ235" s="4">
        <f t="shared" si="54"/>
        <v>0</v>
      </c>
      <c r="AR235" s="4">
        <f t="shared" si="55"/>
        <v>0</v>
      </c>
      <c r="AS235" s="4">
        <f t="shared" si="56"/>
        <v>11</v>
      </c>
      <c r="AT235" s="4">
        <f t="shared" si="57"/>
        <v>12</v>
      </c>
      <c r="AU235" s="37"/>
      <c r="AV235" s="37"/>
      <c r="AW235" s="37"/>
      <c r="AX235" s="36"/>
    </row>
    <row r="236" spans="1:50" ht="36" hidden="1" customHeight="1" x14ac:dyDescent="0.2">
      <c r="A236" s="54"/>
      <c r="B236" s="4" t="s">
        <v>2591</v>
      </c>
      <c r="C236" s="4" t="s">
        <v>76</v>
      </c>
      <c r="D236" s="27" t="s">
        <v>1704</v>
      </c>
      <c r="E236" s="182"/>
      <c r="F236" s="22" t="s">
        <v>1437</v>
      </c>
      <c r="G236" s="23" t="s">
        <v>1259</v>
      </c>
      <c r="H236" s="23" t="s">
        <v>460</v>
      </c>
      <c r="I236" s="9" t="s">
        <v>1724</v>
      </c>
      <c r="J236" s="5" t="s">
        <v>873</v>
      </c>
      <c r="K236" s="3"/>
      <c r="L236" s="3"/>
      <c r="M236" s="3"/>
      <c r="N236" s="3"/>
      <c r="O236" s="3"/>
      <c r="P236" s="6"/>
      <c r="Q236" s="30"/>
      <c r="R236" s="30"/>
      <c r="S236" s="30"/>
      <c r="T236" s="30"/>
      <c r="U236" s="30"/>
      <c r="V236" s="26"/>
      <c r="W236" s="30"/>
      <c r="X236" s="30"/>
      <c r="Y236" s="30"/>
      <c r="Z236" s="30"/>
      <c r="AA236" s="30"/>
      <c r="AB236" s="26"/>
      <c r="AC236" s="30"/>
      <c r="AD236" s="30"/>
      <c r="AE236" s="30"/>
      <c r="AF236" s="30"/>
      <c r="AG236" s="30"/>
      <c r="AH236" s="26"/>
      <c r="AI236" s="30"/>
      <c r="AJ236" s="30"/>
      <c r="AK236" s="30"/>
      <c r="AL236" s="30"/>
      <c r="AM236" s="30">
        <v>12</v>
      </c>
      <c r="AN236" s="26"/>
      <c r="AO236" s="4">
        <f t="shared" si="52"/>
        <v>0</v>
      </c>
      <c r="AP236" s="4">
        <f t="shared" si="53"/>
        <v>0</v>
      </c>
      <c r="AQ236" s="4">
        <f t="shared" si="54"/>
        <v>0</v>
      </c>
      <c r="AR236" s="4">
        <f t="shared" si="55"/>
        <v>0</v>
      </c>
      <c r="AS236" s="4">
        <f t="shared" si="56"/>
        <v>12</v>
      </c>
      <c r="AT236" s="4">
        <f t="shared" si="57"/>
        <v>12</v>
      </c>
      <c r="AU236" s="37"/>
      <c r="AV236" s="37"/>
      <c r="AW236" s="37"/>
      <c r="AX236" s="36"/>
    </row>
    <row r="237" spans="1:50" ht="36" hidden="1" customHeight="1" x14ac:dyDescent="0.2">
      <c r="A237" s="54"/>
      <c r="B237" s="4" t="s">
        <v>2591</v>
      </c>
      <c r="C237" s="4" t="s">
        <v>76</v>
      </c>
      <c r="D237" s="27" t="s">
        <v>1704</v>
      </c>
      <c r="E237" s="182"/>
      <c r="F237" s="22" t="s">
        <v>1437</v>
      </c>
      <c r="G237" s="23" t="s">
        <v>1259</v>
      </c>
      <c r="H237" s="23" t="s">
        <v>460</v>
      </c>
      <c r="I237" s="9" t="s">
        <v>1725</v>
      </c>
      <c r="J237" s="5" t="s">
        <v>797</v>
      </c>
      <c r="K237" s="3"/>
      <c r="L237" s="3"/>
      <c r="M237" s="3"/>
      <c r="N237" s="3"/>
      <c r="O237" s="3"/>
      <c r="P237" s="6"/>
      <c r="Q237" s="30"/>
      <c r="R237" s="30"/>
      <c r="S237" s="30"/>
      <c r="T237" s="30"/>
      <c r="U237" s="30"/>
      <c r="V237" s="26"/>
      <c r="W237" s="30"/>
      <c r="X237" s="30"/>
      <c r="Y237" s="30"/>
      <c r="Z237" s="30"/>
      <c r="AA237" s="30"/>
      <c r="AB237" s="26"/>
      <c r="AC237" s="30"/>
      <c r="AD237" s="30"/>
      <c r="AE237" s="30"/>
      <c r="AF237" s="30"/>
      <c r="AG237" s="30"/>
      <c r="AH237" s="26"/>
      <c r="AI237" s="30"/>
      <c r="AJ237" s="30"/>
      <c r="AK237" s="30"/>
      <c r="AL237" s="30"/>
      <c r="AM237" s="30">
        <v>14</v>
      </c>
      <c r="AN237" s="26"/>
      <c r="AO237" s="4">
        <f t="shared" si="52"/>
        <v>0</v>
      </c>
      <c r="AP237" s="4">
        <f t="shared" si="53"/>
        <v>0</v>
      </c>
      <c r="AQ237" s="4">
        <f t="shared" si="54"/>
        <v>0</v>
      </c>
      <c r="AR237" s="4">
        <f t="shared" si="55"/>
        <v>0</v>
      </c>
      <c r="AS237" s="4">
        <f t="shared" si="56"/>
        <v>14</v>
      </c>
      <c r="AT237" s="4">
        <f t="shared" si="57"/>
        <v>14</v>
      </c>
      <c r="AU237" s="37"/>
      <c r="AV237" s="37"/>
      <c r="AW237" s="37"/>
      <c r="AX237" s="36"/>
    </row>
    <row r="238" spans="1:50" ht="36" hidden="1" customHeight="1" x14ac:dyDescent="0.2">
      <c r="A238" s="54"/>
      <c r="B238" s="4" t="s">
        <v>2591</v>
      </c>
      <c r="C238" s="4" t="s">
        <v>76</v>
      </c>
      <c r="D238" s="27" t="s">
        <v>1704</v>
      </c>
      <c r="E238" s="182"/>
      <c r="F238" s="22" t="s">
        <v>1437</v>
      </c>
      <c r="G238" s="23" t="s">
        <v>1259</v>
      </c>
      <c r="H238" s="23" t="s">
        <v>460</v>
      </c>
      <c r="I238" s="9" t="s">
        <v>1728</v>
      </c>
      <c r="J238" s="5" t="s">
        <v>365</v>
      </c>
      <c r="K238" s="3"/>
      <c r="L238" s="3"/>
      <c r="M238" s="3"/>
      <c r="N238" s="3"/>
      <c r="O238" s="3"/>
      <c r="P238" s="6"/>
      <c r="Q238" s="30"/>
      <c r="R238" s="30"/>
      <c r="S238" s="30"/>
      <c r="T238" s="30"/>
      <c r="U238" s="30"/>
      <c r="V238" s="26"/>
      <c r="W238" s="30"/>
      <c r="X238" s="30"/>
      <c r="Y238" s="30"/>
      <c r="Z238" s="30"/>
      <c r="AA238" s="30"/>
      <c r="AB238" s="26"/>
      <c r="AC238" s="30">
        <v>2</v>
      </c>
      <c r="AD238" s="30"/>
      <c r="AE238" s="30"/>
      <c r="AF238" s="30"/>
      <c r="AG238" s="30"/>
      <c r="AH238" s="26"/>
      <c r="AI238" s="30"/>
      <c r="AJ238" s="30"/>
      <c r="AK238" s="30"/>
      <c r="AL238" s="30"/>
      <c r="AM238" s="30">
        <v>4</v>
      </c>
      <c r="AN238" s="26"/>
      <c r="AO238" s="4">
        <f t="shared" si="52"/>
        <v>2</v>
      </c>
      <c r="AP238" s="4">
        <f t="shared" si="53"/>
        <v>0</v>
      </c>
      <c r="AQ238" s="4">
        <f t="shared" si="54"/>
        <v>0</v>
      </c>
      <c r="AR238" s="4">
        <f t="shared" si="55"/>
        <v>0</v>
      </c>
      <c r="AS238" s="4">
        <f t="shared" si="56"/>
        <v>4</v>
      </c>
      <c r="AT238" s="4">
        <f t="shared" si="57"/>
        <v>6</v>
      </c>
      <c r="AU238" s="37" t="s">
        <v>943</v>
      </c>
      <c r="AV238" s="37"/>
      <c r="AW238" s="37"/>
      <c r="AX238" s="36"/>
    </row>
    <row r="239" spans="1:50" ht="36" hidden="1" customHeight="1" x14ac:dyDescent="0.2">
      <c r="A239" s="54"/>
      <c r="B239" s="4" t="s">
        <v>2591</v>
      </c>
      <c r="C239" s="4" t="s">
        <v>76</v>
      </c>
      <c r="D239" s="27" t="s">
        <v>1704</v>
      </c>
      <c r="E239" s="182"/>
      <c r="F239" s="22" t="s">
        <v>1437</v>
      </c>
      <c r="G239" s="23" t="s">
        <v>1259</v>
      </c>
      <c r="H239" s="23" t="s">
        <v>460</v>
      </c>
      <c r="I239" s="9" t="s">
        <v>1729</v>
      </c>
      <c r="J239" s="5" t="s">
        <v>218</v>
      </c>
      <c r="K239" s="37"/>
      <c r="L239" s="37"/>
      <c r="M239" s="37"/>
      <c r="N239" s="37"/>
      <c r="O239" s="37"/>
      <c r="P239" s="31"/>
      <c r="Q239" s="37"/>
      <c r="R239" s="37"/>
      <c r="S239" s="37"/>
      <c r="T239" s="37"/>
      <c r="U239" s="37"/>
      <c r="V239" s="31"/>
      <c r="W239" s="37"/>
      <c r="X239" s="37"/>
      <c r="Y239" s="37"/>
      <c r="Z239" s="37"/>
      <c r="AA239" s="37"/>
      <c r="AB239" s="31"/>
      <c r="AC239" s="37" t="s">
        <v>388</v>
      </c>
      <c r="AD239" s="37"/>
      <c r="AE239" s="37"/>
      <c r="AF239" s="37"/>
      <c r="AG239" s="37"/>
      <c r="AH239" s="31"/>
      <c r="AI239" s="37"/>
      <c r="AJ239" s="37"/>
      <c r="AK239" s="37"/>
      <c r="AL239" s="37"/>
      <c r="AM239" s="23">
        <v>13</v>
      </c>
      <c r="AN239" s="31"/>
      <c r="AO239" s="4">
        <f t="shared" si="52"/>
        <v>1</v>
      </c>
      <c r="AP239" s="4">
        <f t="shared" si="53"/>
        <v>0</v>
      </c>
      <c r="AQ239" s="4">
        <f t="shared" si="54"/>
        <v>0</v>
      </c>
      <c r="AR239" s="4">
        <f t="shared" si="55"/>
        <v>0</v>
      </c>
      <c r="AS239" s="4">
        <f t="shared" si="56"/>
        <v>13</v>
      </c>
      <c r="AT239" s="4">
        <f t="shared" ref="AT239:AT270" si="58">SUM(AO239:AS239)</f>
        <v>14</v>
      </c>
      <c r="AU239" s="37"/>
      <c r="AV239" s="37"/>
      <c r="AW239" s="37"/>
      <c r="AX239" s="36"/>
    </row>
    <row r="240" spans="1:50" ht="36" hidden="1" customHeight="1" x14ac:dyDescent="0.2">
      <c r="A240" s="54"/>
      <c r="B240" s="4" t="s">
        <v>2591</v>
      </c>
      <c r="C240" s="4" t="s">
        <v>76</v>
      </c>
      <c r="D240" s="27" t="s">
        <v>1704</v>
      </c>
      <c r="E240" s="182"/>
      <c r="F240" s="22" t="s">
        <v>1437</v>
      </c>
      <c r="G240" s="23" t="s">
        <v>1259</v>
      </c>
      <c r="H240" s="23" t="s">
        <v>460</v>
      </c>
      <c r="I240" s="9" t="s">
        <v>1731</v>
      </c>
      <c r="J240" s="5" t="s">
        <v>460</v>
      </c>
      <c r="K240" s="37"/>
      <c r="L240" s="37"/>
      <c r="M240" s="37"/>
      <c r="N240" s="37"/>
      <c r="O240" s="37"/>
      <c r="P240" s="31"/>
      <c r="Q240" s="37"/>
      <c r="R240" s="37"/>
      <c r="S240" s="37"/>
      <c r="T240" s="37"/>
      <c r="U240" s="37"/>
      <c r="V240" s="31"/>
      <c r="W240" s="37"/>
      <c r="X240" s="37"/>
      <c r="Y240" s="37"/>
      <c r="Z240" s="37"/>
      <c r="AA240" s="37"/>
      <c r="AB240" s="31"/>
      <c r="AC240" s="37"/>
      <c r="AD240" s="37"/>
      <c r="AE240" s="37"/>
      <c r="AF240" s="37"/>
      <c r="AG240" s="37"/>
      <c r="AH240" s="31"/>
      <c r="AI240" s="37"/>
      <c r="AJ240" s="37"/>
      <c r="AK240" s="37"/>
      <c r="AL240" s="37"/>
      <c r="AM240" s="23">
        <v>10</v>
      </c>
      <c r="AN240" s="31"/>
      <c r="AO240" s="4">
        <f t="shared" si="52"/>
        <v>0</v>
      </c>
      <c r="AP240" s="4">
        <f t="shared" si="53"/>
        <v>0</v>
      </c>
      <c r="AQ240" s="4">
        <f t="shared" si="54"/>
        <v>0</v>
      </c>
      <c r="AR240" s="4">
        <f t="shared" si="55"/>
        <v>0</v>
      </c>
      <c r="AS240" s="4">
        <f t="shared" si="56"/>
        <v>10</v>
      </c>
      <c r="AT240" s="4">
        <f t="shared" si="58"/>
        <v>10</v>
      </c>
      <c r="AU240" s="37"/>
      <c r="AV240" s="37"/>
      <c r="AW240" s="37"/>
      <c r="AX240" s="36"/>
    </row>
    <row r="241" spans="1:50" ht="36" hidden="1" customHeight="1" x14ac:dyDescent="0.2">
      <c r="A241" s="54"/>
      <c r="B241" s="4" t="s">
        <v>2591</v>
      </c>
      <c r="C241" s="4" t="s">
        <v>76</v>
      </c>
      <c r="D241" s="27" t="s">
        <v>1704</v>
      </c>
      <c r="E241" s="182"/>
      <c r="F241" s="22" t="s">
        <v>1437</v>
      </c>
      <c r="G241" s="23" t="s">
        <v>1259</v>
      </c>
      <c r="H241" s="23" t="s">
        <v>460</v>
      </c>
      <c r="I241" s="9" t="s">
        <v>1732</v>
      </c>
      <c r="J241" s="5" t="s">
        <v>460</v>
      </c>
      <c r="K241" s="3"/>
      <c r="L241" s="3"/>
      <c r="M241" s="3"/>
      <c r="N241" s="3"/>
      <c r="O241" s="3"/>
      <c r="P241" s="6"/>
      <c r="Q241" s="30"/>
      <c r="R241" s="30"/>
      <c r="S241" s="30"/>
      <c r="T241" s="30"/>
      <c r="U241" s="30"/>
      <c r="V241" s="26"/>
      <c r="W241" s="30"/>
      <c r="X241" s="30"/>
      <c r="Y241" s="30"/>
      <c r="Z241" s="30"/>
      <c r="AA241" s="30"/>
      <c r="AB241" s="26"/>
      <c r="AC241" s="30"/>
      <c r="AD241" s="30"/>
      <c r="AE241" s="30"/>
      <c r="AF241" s="30"/>
      <c r="AG241" s="30"/>
      <c r="AH241" s="26"/>
      <c r="AI241" s="30"/>
      <c r="AJ241" s="30"/>
      <c r="AK241" s="30"/>
      <c r="AL241" s="30"/>
      <c r="AM241" s="30">
        <v>15</v>
      </c>
      <c r="AN241" s="26"/>
      <c r="AO241" s="4">
        <f t="shared" si="52"/>
        <v>0</v>
      </c>
      <c r="AP241" s="4">
        <f t="shared" si="53"/>
        <v>0</v>
      </c>
      <c r="AQ241" s="4">
        <f t="shared" si="54"/>
        <v>0</v>
      </c>
      <c r="AR241" s="4">
        <f t="shared" si="55"/>
        <v>0</v>
      </c>
      <c r="AS241" s="4">
        <f t="shared" si="56"/>
        <v>15</v>
      </c>
      <c r="AT241" s="4">
        <f t="shared" si="58"/>
        <v>15</v>
      </c>
      <c r="AU241" s="37"/>
      <c r="AV241" s="37"/>
      <c r="AW241" s="37"/>
      <c r="AX241" s="36"/>
    </row>
    <row r="242" spans="1:50" ht="36" hidden="1" customHeight="1" x14ac:dyDescent="0.2">
      <c r="A242" s="54"/>
      <c r="B242" s="172" t="s">
        <v>2431</v>
      </c>
      <c r="C242" s="172" t="s">
        <v>76</v>
      </c>
      <c r="D242" s="2" t="s">
        <v>1591</v>
      </c>
      <c r="E242" s="182"/>
      <c r="F242" s="22" t="s">
        <v>1437</v>
      </c>
      <c r="G242" s="23" t="s">
        <v>1435</v>
      </c>
      <c r="H242" s="23" t="s">
        <v>465</v>
      </c>
      <c r="I242" s="9" t="s">
        <v>1599</v>
      </c>
      <c r="J242" s="5" t="s">
        <v>465</v>
      </c>
      <c r="K242" s="3"/>
      <c r="L242" s="3"/>
      <c r="M242" s="3"/>
      <c r="N242" s="3"/>
      <c r="O242" s="3"/>
      <c r="P242" s="6"/>
      <c r="Q242" s="30"/>
      <c r="R242" s="30"/>
      <c r="S242" s="30"/>
      <c r="T242" s="30"/>
      <c r="U242" s="30"/>
      <c r="V242" s="26"/>
      <c r="W242" s="30"/>
      <c r="X242" s="30"/>
      <c r="Y242" s="30"/>
      <c r="Z242" s="30"/>
      <c r="AA242" s="30"/>
      <c r="AB242" s="26"/>
      <c r="AC242" s="30">
        <v>7</v>
      </c>
      <c r="AD242" s="30"/>
      <c r="AE242" s="30"/>
      <c r="AF242" s="30"/>
      <c r="AG242" s="30"/>
      <c r="AH242" s="6" t="s">
        <v>835</v>
      </c>
      <c r="AI242" s="30"/>
      <c r="AJ242" s="30"/>
      <c r="AK242" s="30"/>
      <c r="AL242" s="30"/>
      <c r="AM242" s="30">
        <v>8</v>
      </c>
      <c r="AN242" s="6" t="s">
        <v>835</v>
      </c>
      <c r="AO242" s="4">
        <f t="shared" si="52"/>
        <v>7</v>
      </c>
      <c r="AP242" s="4">
        <f t="shared" si="53"/>
        <v>0</v>
      </c>
      <c r="AQ242" s="4">
        <f t="shared" si="54"/>
        <v>0</v>
      </c>
      <c r="AR242" s="4">
        <f t="shared" si="55"/>
        <v>0</v>
      </c>
      <c r="AS242" s="4">
        <f t="shared" si="56"/>
        <v>8</v>
      </c>
      <c r="AT242" s="4">
        <f t="shared" si="58"/>
        <v>15</v>
      </c>
      <c r="AU242" s="34">
        <v>40422</v>
      </c>
      <c r="AV242" s="34"/>
      <c r="AW242" s="34"/>
      <c r="AX242" s="36"/>
    </row>
    <row r="243" spans="1:50" ht="36" hidden="1" customHeight="1" x14ac:dyDescent="0.2">
      <c r="A243" s="54"/>
      <c r="B243" s="172" t="s">
        <v>2437</v>
      </c>
      <c r="C243" s="172" t="s">
        <v>76</v>
      </c>
      <c r="D243" s="2" t="s">
        <v>230</v>
      </c>
      <c r="E243" s="182"/>
      <c r="F243" s="22" t="s">
        <v>1437</v>
      </c>
      <c r="G243" s="23" t="s">
        <v>1435</v>
      </c>
      <c r="H243" s="23" t="s">
        <v>465</v>
      </c>
      <c r="I243" s="9" t="s">
        <v>1614</v>
      </c>
      <c r="J243" s="5" t="s">
        <v>465</v>
      </c>
      <c r="K243" s="3"/>
      <c r="L243" s="3"/>
      <c r="M243" s="3"/>
      <c r="N243" s="3"/>
      <c r="O243" s="3"/>
      <c r="P243" s="6"/>
      <c r="Q243" s="30"/>
      <c r="R243" s="30"/>
      <c r="S243" s="30"/>
      <c r="T243" s="30"/>
      <c r="U243" s="30"/>
      <c r="V243" s="26"/>
      <c r="W243" s="30"/>
      <c r="X243" s="30"/>
      <c r="Y243" s="30"/>
      <c r="Z243" s="30"/>
      <c r="AA243" s="30"/>
      <c r="AB243" s="26"/>
      <c r="AC243" s="30">
        <v>4</v>
      </c>
      <c r="AD243" s="30"/>
      <c r="AE243" s="30"/>
      <c r="AF243" s="30"/>
      <c r="AG243" s="30"/>
      <c r="AH243" s="26" t="s">
        <v>586</v>
      </c>
      <c r="AI243" s="30"/>
      <c r="AJ243" s="30"/>
      <c r="AK243" s="30"/>
      <c r="AL243" s="30"/>
      <c r="AM243" s="30">
        <v>4</v>
      </c>
      <c r="AN243" s="26" t="s">
        <v>586</v>
      </c>
      <c r="AO243" s="4">
        <f t="shared" si="52"/>
        <v>4</v>
      </c>
      <c r="AP243" s="4">
        <f t="shared" si="53"/>
        <v>0</v>
      </c>
      <c r="AQ243" s="4">
        <f t="shared" si="54"/>
        <v>0</v>
      </c>
      <c r="AR243" s="4">
        <f t="shared" si="55"/>
        <v>0</v>
      </c>
      <c r="AS243" s="4">
        <f t="shared" si="56"/>
        <v>4</v>
      </c>
      <c r="AT243" s="4">
        <f t="shared" si="58"/>
        <v>8</v>
      </c>
      <c r="AU243" s="34">
        <v>39559</v>
      </c>
      <c r="AV243" s="34"/>
      <c r="AW243" s="34"/>
      <c r="AX243" s="36"/>
    </row>
    <row r="244" spans="1:50" ht="36" hidden="1" customHeight="1" x14ac:dyDescent="0.2">
      <c r="A244" s="54"/>
      <c r="B244" s="4" t="s">
        <v>2591</v>
      </c>
      <c r="C244" s="4" t="s">
        <v>76</v>
      </c>
      <c r="D244" s="27" t="s">
        <v>1704</v>
      </c>
      <c r="E244" s="182"/>
      <c r="F244" s="22" t="s">
        <v>1437</v>
      </c>
      <c r="G244" s="23" t="s">
        <v>1259</v>
      </c>
      <c r="H244" s="23" t="s">
        <v>460</v>
      </c>
      <c r="I244" s="9" t="s">
        <v>1733</v>
      </c>
      <c r="J244" s="5" t="s">
        <v>460</v>
      </c>
      <c r="K244" s="3"/>
      <c r="L244" s="3"/>
      <c r="M244" s="3"/>
      <c r="N244" s="3"/>
      <c r="O244" s="3"/>
      <c r="P244" s="6"/>
      <c r="Q244" s="30"/>
      <c r="R244" s="30"/>
      <c r="S244" s="30"/>
      <c r="T244" s="30"/>
      <c r="U244" s="30"/>
      <c r="V244" s="26"/>
      <c r="W244" s="30"/>
      <c r="X244" s="30"/>
      <c r="Y244" s="30"/>
      <c r="Z244" s="30"/>
      <c r="AA244" s="30"/>
      <c r="AB244" s="26"/>
      <c r="AC244" s="30"/>
      <c r="AD244" s="30"/>
      <c r="AE244" s="30"/>
      <c r="AF244" s="30"/>
      <c r="AG244" s="30"/>
      <c r="AH244" s="26"/>
      <c r="AI244" s="30"/>
      <c r="AJ244" s="30"/>
      <c r="AK244" s="30"/>
      <c r="AL244" s="30"/>
      <c r="AM244" s="30">
        <v>12</v>
      </c>
      <c r="AN244" s="26"/>
      <c r="AO244" s="4">
        <f t="shared" si="52"/>
        <v>0</v>
      </c>
      <c r="AP244" s="4">
        <f t="shared" si="53"/>
        <v>0</v>
      </c>
      <c r="AQ244" s="4">
        <f t="shared" si="54"/>
        <v>0</v>
      </c>
      <c r="AR244" s="4">
        <f t="shared" si="55"/>
        <v>0</v>
      </c>
      <c r="AS244" s="4">
        <f t="shared" si="56"/>
        <v>12</v>
      </c>
      <c r="AT244" s="4">
        <f t="shared" si="58"/>
        <v>12</v>
      </c>
      <c r="AU244" s="37"/>
      <c r="AV244" s="37"/>
      <c r="AW244" s="37"/>
      <c r="AX244" s="36"/>
    </row>
    <row r="245" spans="1:50" ht="36" hidden="1" customHeight="1" x14ac:dyDescent="0.2">
      <c r="A245" s="54"/>
      <c r="B245" s="4" t="s">
        <v>2591</v>
      </c>
      <c r="C245" s="4" t="s">
        <v>76</v>
      </c>
      <c r="D245" s="27" t="s">
        <v>1704</v>
      </c>
      <c r="E245" s="182"/>
      <c r="F245" s="22" t="s">
        <v>1437</v>
      </c>
      <c r="G245" s="23" t="s">
        <v>1259</v>
      </c>
      <c r="H245" s="23" t="s">
        <v>460</v>
      </c>
      <c r="I245" s="9" t="s">
        <v>1734</v>
      </c>
      <c r="J245" s="5" t="s">
        <v>460</v>
      </c>
      <c r="K245" s="3"/>
      <c r="L245" s="3"/>
      <c r="M245" s="3"/>
      <c r="N245" s="3"/>
      <c r="O245" s="3"/>
      <c r="P245" s="6"/>
      <c r="Q245" s="30"/>
      <c r="R245" s="30"/>
      <c r="S245" s="30"/>
      <c r="T245" s="30"/>
      <c r="U245" s="30"/>
      <c r="V245" s="26"/>
      <c r="W245" s="30"/>
      <c r="X245" s="30"/>
      <c r="Y245" s="30"/>
      <c r="Z245" s="30"/>
      <c r="AA245" s="30"/>
      <c r="AB245" s="26"/>
      <c r="AC245" s="30"/>
      <c r="AD245" s="30"/>
      <c r="AE245" s="30"/>
      <c r="AF245" s="30"/>
      <c r="AG245" s="30"/>
      <c r="AH245" s="26"/>
      <c r="AI245" s="30"/>
      <c r="AJ245" s="30"/>
      <c r="AK245" s="30"/>
      <c r="AL245" s="30"/>
      <c r="AM245" s="30">
        <v>17</v>
      </c>
      <c r="AN245" s="26"/>
      <c r="AO245" s="4">
        <f t="shared" si="52"/>
        <v>0</v>
      </c>
      <c r="AP245" s="4">
        <f t="shared" si="53"/>
        <v>0</v>
      </c>
      <c r="AQ245" s="4">
        <f t="shared" si="54"/>
        <v>0</v>
      </c>
      <c r="AR245" s="4">
        <f t="shared" si="55"/>
        <v>0</v>
      </c>
      <c r="AS245" s="4">
        <f t="shared" si="56"/>
        <v>17</v>
      </c>
      <c r="AT245" s="4">
        <f t="shared" si="58"/>
        <v>17</v>
      </c>
      <c r="AU245" s="37"/>
      <c r="AV245" s="37"/>
      <c r="AW245" s="37"/>
      <c r="AX245" s="36"/>
    </row>
    <row r="246" spans="1:50" ht="36" hidden="1" customHeight="1" x14ac:dyDescent="0.2">
      <c r="A246" s="54"/>
      <c r="B246" s="172" t="s">
        <v>2469</v>
      </c>
      <c r="C246" s="172" t="s">
        <v>76</v>
      </c>
      <c r="D246" s="2" t="s">
        <v>416</v>
      </c>
      <c r="E246" s="182"/>
      <c r="F246" s="22" t="s">
        <v>1437</v>
      </c>
      <c r="G246" s="23" t="s">
        <v>443</v>
      </c>
      <c r="H246" s="23" t="s">
        <v>479</v>
      </c>
      <c r="I246" s="9" t="s">
        <v>1661</v>
      </c>
      <c r="J246" s="5" t="s">
        <v>613</v>
      </c>
      <c r="K246" s="3"/>
      <c r="L246" s="3"/>
      <c r="M246" s="3"/>
      <c r="N246" s="3"/>
      <c r="O246" s="3"/>
      <c r="P246" s="6"/>
      <c r="Q246" s="30"/>
      <c r="R246" s="30"/>
      <c r="S246" s="30"/>
      <c r="T246" s="30"/>
      <c r="U246" s="30"/>
      <c r="V246" s="26"/>
      <c r="W246" s="30">
        <v>1</v>
      </c>
      <c r="X246" s="30"/>
      <c r="Y246" s="30"/>
      <c r="Z246" s="30"/>
      <c r="AA246" s="30"/>
      <c r="AB246" s="6" t="s">
        <v>62</v>
      </c>
      <c r="AC246" s="30">
        <v>2</v>
      </c>
      <c r="AD246" s="30"/>
      <c r="AE246" s="30"/>
      <c r="AF246" s="30"/>
      <c r="AG246" s="30"/>
      <c r="AH246" s="6" t="s">
        <v>62</v>
      </c>
      <c r="AI246" s="30"/>
      <c r="AJ246" s="30"/>
      <c r="AK246" s="30"/>
      <c r="AL246" s="30"/>
      <c r="AM246" s="30">
        <v>7</v>
      </c>
      <c r="AN246" s="26"/>
      <c r="AO246" s="4">
        <f t="shared" si="52"/>
        <v>3</v>
      </c>
      <c r="AP246" s="4">
        <f t="shared" si="53"/>
        <v>0</v>
      </c>
      <c r="AQ246" s="4">
        <f t="shared" si="54"/>
        <v>0</v>
      </c>
      <c r="AR246" s="4">
        <f t="shared" si="55"/>
        <v>0</v>
      </c>
      <c r="AS246" s="4">
        <f t="shared" si="56"/>
        <v>7</v>
      </c>
      <c r="AT246" s="4">
        <f t="shared" si="58"/>
        <v>10</v>
      </c>
      <c r="AU246" s="34">
        <v>37607</v>
      </c>
      <c r="AV246" s="34"/>
      <c r="AW246" s="34"/>
      <c r="AX246" s="36"/>
    </row>
    <row r="247" spans="1:50" ht="36" hidden="1" customHeight="1" x14ac:dyDescent="0.2">
      <c r="A247" s="54"/>
      <c r="B247" s="4" t="s">
        <v>2591</v>
      </c>
      <c r="C247" s="4" t="s">
        <v>76</v>
      </c>
      <c r="D247" s="27" t="s">
        <v>1704</v>
      </c>
      <c r="E247" s="182"/>
      <c r="F247" s="22" t="s">
        <v>1437</v>
      </c>
      <c r="G247" s="23" t="s">
        <v>1259</v>
      </c>
      <c r="H247" s="23" t="s">
        <v>460</v>
      </c>
      <c r="I247" s="9" t="s">
        <v>1749</v>
      </c>
      <c r="J247" s="5" t="s">
        <v>460</v>
      </c>
      <c r="K247" s="3"/>
      <c r="L247" s="3"/>
      <c r="M247" s="3"/>
      <c r="N247" s="3"/>
      <c r="O247" s="3"/>
      <c r="P247" s="6"/>
      <c r="Q247" s="30"/>
      <c r="R247" s="30"/>
      <c r="S247" s="30"/>
      <c r="T247" s="30"/>
      <c r="U247" s="30"/>
      <c r="V247" s="26"/>
      <c r="W247" s="30"/>
      <c r="X247" s="30"/>
      <c r="Y247" s="30"/>
      <c r="Z247" s="30"/>
      <c r="AA247" s="30"/>
      <c r="AB247" s="26"/>
      <c r="AC247" s="30">
        <v>1</v>
      </c>
      <c r="AD247" s="30"/>
      <c r="AE247" s="30"/>
      <c r="AF247" s="30"/>
      <c r="AG247" s="30"/>
      <c r="AH247" s="26"/>
      <c r="AI247" s="30"/>
      <c r="AJ247" s="30"/>
      <c r="AK247" s="30"/>
      <c r="AL247" s="30"/>
      <c r="AM247" s="30">
        <v>20</v>
      </c>
      <c r="AN247" s="26"/>
      <c r="AO247" s="4">
        <f t="shared" si="52"/>
        <v>1</v>
      </c>
      <c r="AP247" s="4">
        <f t="shared" si="53"/>
        <v>0</v>
      </c>
      <c r="AQ247" s="4">
        <f t="shared" si="54"/>
        <v>0</v>
      </c>
      <c r="AR247" s="4">
        <f t="shared" si="55"/>
        <v>0</v>
      </c>
      <c r="AS247" s="4">
        <f t="shared" si="56"/>
        <v>20</v>
      </c>
      <c r="AT247" s="4">
        <f t="shared" si="58"/>
        <v>21</v>
      </c>
      <c r="AU247" s="37"/>
      <c r="AV247" s="37"/>
      <c r="AW247" s="37"/>
      <c r="AX247" s="36"/>
    </row>
    <row r="248" spans="1:50" s="72" customFormat="1" ht="36" hidden="1" customHeight="1" x14ac:dyDescent="0.2">
      <c r="A248" s="176"/>
      <c r="B248" s="175"/>
      <c r="C248" s="175"/>
      <c r="D248" s="75" t="s">
        <v>416</v>
      </c>
      <c r="E248" s="183"/>
      <c r="F248" s="61"/>
      <c r="G248" s="62"/>
      <c r="H248" s="62"/>
      <c r="I248" s="63" t="s">
        <v>1663</v>
      </c>
      <c r="J248" s="64" t="s">
        <v>614</v>
      </c>
      <c r="K248" s="67"/>
      <c r="L248" s="67"/>
      <c r="M248" s="67"/>
      <c r="N248" s="67"/>
      <c r="O248" s="67"/>
      <c r="P248" s="68"/>
      <c r="Q248" s="65"/>
      <c r="R248" s="65"/>
      <c r="S248" s="65"/>
      <c r="T248" s="65"/>
      <c r="U248" s="65"/>
      <c r="V248" s="66"/>
      <c r="W248" s="65">
        <v>1</v>
      </c>
      <c r="X248" s="65"/>
      <c r="Y248" s="65"/>
      <c r="Z248" s="65"/>
      <c r="AA248" s="65"/>
      <c r="AB248" s="68" t="s">
        <v>15</v>
      </c>
      <c r="AC248" s="65"/>
      <c r="AD248" s="65"/>
      <c r="AE248" s="65"/>
      <c r="AF248" s="65"/>
      <c r="AG248" s="65"/>
      <c r="AH248" s="68"/>
      <c r="AI248" s="65"/>
      <c r="AJ248" s="65"/>
      <c r="AK248" s="65"/>
      <c r="AL248" s="65"/>
      <c r="AM248" s="65">
        <v>5</v>
      </c>
      <c r="AN248" s="66"/>
      <c r="AO248" s="69"/>
      <c r="AP248" s="69"/>
      <c r="AQ248" s="69"/>
      <c r="AR248" s="69"/>
      <c r="AS248" s="69"/>
      <c r="AT248" s="69">
        <f t="shared" si="58"/>
        <v>0</v>
      </c>
      <c r="AU248" s="70">
        <v>39157</v>
      </c>
      <c r="AV248" s="70">
        <v>41347</v>
      </c>
      <c r="AW248" s="70"/>
      <c r="AX248" s="71"/>
    </row>
    <row r="249" spans="1:50" ht="36" hidden="1" customHeight="1" x14ac:dyDescent="0.2">
      <c r="A249" s="54"/>
      <c r="B249" s="150" t="s">
        <v>2591</v>
      </c>
      <c r="C249" s="150" t="s">
        <v>76</v>
      </c>
      <c r="D249" s="27" t="s">
        <v>1704</v>
      </c>
      <c r="E249" s="182"/>
      <c r="F249" s="22" t="s">
        <v>1437</v>
      </c>
      <c r="G249" s="23" t="s">
        <v>1259</v>
      </c>
      <c r="H249" s="23" t="s">
        <v>460</v>
      </c>
      <c r="I249" s="9" t="s">
        <v>1750</v>
      </c>
      <c r="J249" s="5" t="s">
        <v>460</v>
      </c>
      <c r="K249" s="3"/>
      <c r="L249" s="3"/>
      <c r="M249" s="3"/>
      <c r="N249" s="3"/>
      <c r="O249" s="3"/>
      <c r="P249" s="6"/>
      <c r="Q249" s="30"/>
      <c r="R249" s="30"/>
      <c r="S249" s="30"/>
      <c r="T249" s="30"/>
      <c r="U249" s="30"/>
      <c r="V249" s="26"/>
      <c r="W249" s="30"/>
      <c r="X249" s="30"/>
      <c r="Y249" s="30"/>
      <c r="Z249" s="30"/>
      <c r="AA249" s="30"/>
      <c r="AB249" s="26"/>
      <c r="AC249" s="30">
        <v>1</v>
      </c>
      <c r="AD249" s="30"/>
      <c r="AE249" s="30"/>
      <c r="AF249" s="30"/>
      <c r="AG249" s="30"/>
      <c r="AH249" s="26"/>
      <c r="AI249" s="30"/>
      <c r="AJ249" s="30"/>
      <c r="AK249" s="30"/>
      <c r="AL249" s="30"/>
      <c r="AM249" s="30">
        <v>10</v>
      </c>
      <c r="AN249" s="26"/>
      <c r="AO249" s="4">
        <f t="shared" ref="AO249:AS254" si="59">+K249+Q249+W249+AC249+AI249</f>
        <v>1</v>
      </c>
      <c r="AP249" s="4">
        <f t="shared" si="59"/>
        <v>0</v>
      </c>
      <c r="AQ249" s="4">
        <f t="shared" si="59"/>
        <v>0</v>
      </c>
      <c r="AR249" s="4">
        <f t="shared" si="59"/>
        <v>0</v>
      </c>
      <c r="AS249" s="4">
        <f t="shared" si="59"/>
        <v>10</v>
      </c>
      <c r="AT249" s="4">
        <f t="shared" si="58"/>
        <v>11</v>
      </c>
      <c r="AU249" s="37"/>
      <c r="AV249" s="37"/>
      <c r="AW249" s="37"/>
      <c r="AX249" s="36"/>
    </row>
    <row r="250" spans="1:50" ht="36" hidden="1" customHeight="1" x14ac:dyDescent="0.2">
      <c r="A250" s="54"/>
      <c r="B250" s="150" t="s">
        <v>2591</v>
      </c>
      <c r="C250" s="150" t="s">
        <v>76</v>
      </c>
      <c r="D250" s="27" t="s">
        <v>1704</v>
      </c>
      <c r="E250" s="182"/>
      <c r="F250" s="22" t="s">
        <v>507</v>
      </c>
      <c r="G250" s="23" t="s">
        <v>1259</v>
      </c>
      <c r="H250" s="23" t="s">
        <v>460</v>
      </c>
      <c r="I250" s="5" t="s">
        <v>1277</v>
      </c>
      <c r="J250" s="5" t="s">
        <v>460</v>
      </c>
      <c r="K250" s="37"/>
      <c r="L250" s="37"/>
      <c r="M250" s="37"/>
      <c r="N250" s="37"/>
      <c r="O250" s="37"/>
      <c r="P250" s="31"/>
      <c r="Q250" s="37"/>
      <c r="R250" s="37"/>
      <c r="S250" s="37"/>
      <c r="T250" s="37"/>
      <c r="U250" s="37"/>
      <c r="V250" s="31"/>
      <c r="W250" s="37"/>
      <c r="X250" s="37"/>
      <c r="Y250" s="37"/>
      <c r="Z250" s="37"/>
      <c r="AA250" s="37"/>
      <c r="AB250" s="31"/>
      <c r="AC250" s="37"/>
      <c r="AD250" s="37"/>
      <c r="AE250" s="37"/>
      <c r="AF250" s="37"/>
      <c r="AG250" s="37"/>
      <c r="AH250" s="31"/>
      <c r="AI250" s="37"/>
      <c r="AJ250" s="37"/>
      <c r="AK250" s="37"/>
      <c r="AL250" s="37"/>
      <c r="AM250" s="37"/>
      <c r="AN250" s="31" t="s">
        <v>1373</v>
      </c>
      <c r="AO250" s="4">
        <f t="shared" si="59"/>
        <v>0</v>
      </c>
      <c r="AP250" s="4">
        <f t="shared" si="59"/>
        <v>0</v>
      </c>
      <c r="AQ250" s="4">
        <f t="shared" si="59"/>
        <v>0</v>
      </c>
      <c r="AR250" s="4">
        <f t="shared" si="59"/>
        <v>0</v>
      </c>
      <c r="AS250" s="4">
        <f t="shared" si="59"/>
        <v>0</v>
      </c>
      <c r="AT250" s="4">
        <f t="shared" si="58"/>
        <v>0</v>
      </c>
      <c r="AU250" s="37"/>
      <c r="AV250" s="37"/>
      <c r="AW250" s="37"/>
      <c r="AX250" s="36"/>
    </row>
    <row r="251" spans="1:50" ht="36" hidden="1" customHeight="1" x14ac:dyDescent="0.2">
      <c r="A251" s="54"/>
      <c r="B251" s="206" t="s">
        <v>3167</v>
      </c>
      <c r="C251" s="206" t="s">
        <v>76</v>
      </c>
      <c r="D251" s="85" t="s">
        <v>1570</v>
      </c>
      <c r="E251" s="182"/>
      <c r="F251" s="23" t="s">
        <v>1437</v>
      </c>
      <c r="G251" s="23" t="s">
        <v>185</v>
      </c>
      <c r="H251" s="23" t="s">
        <v>337</v>
      </c>
      <c r="I251" s="9" t="s">
        <v>1583</v>
      </c>
      <c r="J251" s="83" t="s">
        <v>337</v>
      </c>
      <c r="K251" s="3"/>
      <c r="L251" s="3"/>
      <c r="M251" s="3"/>
      <c r="N251" s="3"/>
      <c r="O251" s="3"/>
      <c r="P251" s="6"/>
      <c r="Q251" s="30"/>
      <c r="R251" s="30"/>
      <c r="S251" s="30"/>
      <c r="T251" s="30"/>
      <c r="U251" s="3">
        <v>1</v>
      </c>
      <c r="V251" s="6" t="s">
        <v>1201</v>
      </c>
      <c r="W251" s="30">
        <v>1</v>
      </c>
      <c r="X251" s="30"/>
      <c r="Y251" s="30"/>
      <c r="Z251" s="30"/>
      <c r="AA251" s="30"/>
      <c r="AB251" s="6" t="s">
        <v>1202</v>
      </c>
      <c r="AC251" s="30">
        <v>1</v>
      </c>
      <c r="AD251" s="30"/>
      <c r="AE251" s="30"/>
      <c r="AF251" s="30"/>
      <c r="AG251" s="30"/>
      <c r="AH251" s="6" t="s">
        <v>262</v>
      </c>
      <c r="AI251" s="30"/>
      <c r="AJ251" s="30"/>
      <c r="AK251" s="30"/>
      <c r="AL251" s="30"/>
      <c r="AM251" s="30">
        <v>10</v>
      </c>
      <c r="AN251" s="26" t="str">
        <f>+AH251</f>
        <v>F.X. Sonny Dewanto</v>
      </c>
      <c r="AO251" s="4">
        <f t="shared" si="59"/>
        <v>2</v>
      </c>
      <c r="AP251" s="4">
        <f t="shared" si="59"/>
        <v>0</v>
      </c>
      <c r="AQ251" s="4">
        <f t="shared" si="59"/>
        <v>0</v>
      </c>
      <c r="AR251" s="4">
        <f t="shared" si="59"/>
        <v>0</v>
      </c>
      <c r="AS251" s="4">
        <f t="shared" si="59"/>
        <v>11</v>
      </c>
      <c r="AT251" s="4">
        <f t="shared" si="58"/>
        <v>13</v>
      </c>
      <c r="AU251" s="34">
        <v>38726</v>
      </c>
      <c r="AV251" s="34"/>
      <c r="AW251" s="34"/>
      <c r="AX251" s="9" t="s">
        <v>2224</v>
      </c>
    </row>
    <row r="252" spans="1:50" s="159" customFormat="1" ht="36" hidden="1" customHeight="1" x14ac:dyDescent="0.2">
      <c r="A252" s="54"/>
      <c r="B252" s="150" t="s">
        <v>2591</v>
      </c>
      <c r="C252" s="150" t="s">
        <v>76</v>
      </c>
      <c r="D252" s="27" t="s">
        <v>1704</v>
      </c>
      <c r="E252" s="182"/>
      <c r="F252" s="22" t="s">
        <v>507</v>
      </c>
      <c r="G252" s="23" t="s">
        <v>1259</v>
      </c>
      <c r="H252" s="23" t="s">
        <v>460</v>
      </c>
      <c r="I252" s="5" t="s">
        <v>1280</v>
      </c>
      <c r="J252" s="5" t="s">
        <v>460</v>
      </c>
      <c r="K252" s="37"/>
      <c r="L252" s="37"/>
      <c r="M252" s="37"/>
      <c r="N252" s="37"/>
      <c r="O252" s="37"/>
      <c r="P252" s="31"/>
      <c r="Q252" s="37"/>
      <c r="R252" s="37"/>
      <c r="S252" s="37"/>
      <c r="T252" s="37"/>
      <c r="U252" s="37"/>
      <c r="V252" s="31"/>
      <c r="W252" s="37"/>
      <c r="X252" s="37"/>
      <c r="Y252" s="37"/>
      <c r="Z252" s="37"/>
      <c r="AA252" s="37"/>
      <c r="AB252" s="31"/>
      <c r="AC252" s="37"/>
      <c r="AD252" s="37"/>
      <c r="AE252" s="37"/>
      <c r="AF252" s="37"/>
      <c r="AG252" s="37"/>
      <c r="AH252" s="31"/>
      <c r="AI252" s="37"/>
      <c r="AJ252" s="37"/>
      <c r="AK252" s="37"/>
      <c r="AL252" s="37"/>
      <c r="AM252" s="37"/>
      <c r="AN252" s="31" t="s">
        <v>1375</v>
      </c>
      <c r="AO252" s="4">
        <f t="shared" si="59"/>
        <v>0</v>
      </c>
      <c r="AP252" s="4">
        <f t="shared" si="59"/>
        <v>0</v>
      </c>
      <c r="AQ252" s="4">
        <f t="shared" si="59"/>
        <v>0</v>
      </c>
      <c r="AR252" s="4">
        <f t="shared" si="59"/>
        <v>0</v>
      </c>
      <c r="AS252" s="4">
        <f t="shared" si="59"/>
        <v>0</v>
      </c>
      <c r="AT252" s="4">
        <f t="shared" si="58"/>
        <v>0</v>
      </c>
      <c r="AU252" s="37"/>
      <c r="AV252" s="37"/>
      <c r="AW252" s="37"/>
      <c r="AX252" s="36"/>
    </row>
    <row r="253" spans="1:50" ht="36" hidden="1" customHeight="1" x14ac:dyDescent="0.2">
      <c r="A253" s="54"/>
      <c r="B253" s="150" t="s">
        <v>2591</v>
      </c>
      <c r="C253" s="150" t="s">
        <v>76</v>
      </c>
      <c r="D253" s="27" t="s">
        <v>1704</v>
      </c>
      <c r="E253" s="182"/>
      <c r="F253" s="22" t="s">
        <v>507</v>
      </c>
      <c r="G253" s="23" t="s">
        <v>1259</v>
      </c>
      <c r="H253" s="23" t="s">
        <v>460</v>
      </c>
      <c r="I253" s="5" t="s">
        <v>1276</v>
      </c>
      <c r="J253" s="5" t="s">
        <v>460</v>
      </c>
      <c r="K253" s="37"/>
      <c r="L253" s="37"/>
      <c r="M253" s="37"/>
      <c r="N253" s="37"/>
      <c r="O253" s="37"/>
      <c r="P253" s="31"/>
      <c r="Q253" s="37"/>
      <c r="R253" s="37"/>
      <c r="S253" s="37"/>
      <c r="T253" s="37"/>
      <c r="U253" s="37"/>
      <c r="V253" s="31"/>
      <c r="W253" s="37"/>
      <c r="X253" s="37"/>
      <c r="Y253" s="37"/>
      <c r="Z253" s="37"/>
      <c r="AA253" s="37"/>
      <c r="AB253" s="31"/>
      <c r="AC253" s="37"/>
      <c r="AD253" s="37"/>
      <c r="AE253" s="37"/>
      <c r="AF253" s="37"/>
      <c r="AG253" s="37"/>
      <c r="AH253" s="31"/>
      <c r="AI253" s="37"/>
      <c r="AJ253" s="37"/>
      <c r="AK253" s="37"/>
      <c r="AL253" s="37"/>
      <c r="AM253" s="37"/>
      <c r="AN253" s="31" t="s">
        <v>1380</v>
      </c>
      <c r="AO253" s="4">
        <f t="shared" si="59"/>
        <v>0</v>
      </c>
      <c r="AP253" s="4">
        <f t="shared" si="59"/>
        <v>0</v>
      </c>
      <c r="AQ253" s="4">
        <f t="shared" si="59"/>
        <v>0</v>
      </c>
      <c r="AR253" s="4">
        <f t="shared" si="59"/>
        <v>0</v>
      </c>
      <c r="AS253" s="4">
        <f t="shared" si="59"/>
        <v>0</v>
      </c>
      <c r="AT253" s="4">
        <f t="shared" si="58"/>
        <v>0</v>
      </c>
      <c r="AU253" s="37"/>
      <c r="AV253" s="37"/>
      <c r="AW253" s="37"/>
      <c r="AX253" s="36"/>
    </row>
    <row r="254" spans="1:50" s="159" customFormat="1" ht="36" hidden="1" customHeight="1" x14ac:dyDescent="0.2">
      <c r="A254" s="54">
        <f>+A201+1</f>
        <v>1</v>
      </c>
      <c r="B254" s="86" t="s">
        <v>2599</v>
      </c>
      <c r="C254" s="86" t="s">
        <v>76</v>
      </c>
      <c r="D254" s="188" t="s">
        <v>757</v>
      </c>
      <c r="E254" s="181">
        <f>COUNTIF($B$5:$B$702,"EL")-1</f>
        <v>1</v>
      </c>
      <c r="F254" s="74" t="s">
        <v>1436</v>
      </c>
      <c r="G254" s="74" t="s">
        <v>1259</v>
      </c>
      <c r="H254" s="74" t="s">
        <v>460</v>
      </c>
      <c r="I254" s="151" t="s">
        <v>1751</v>
      </c>
      <c r="J254" s="161" t="s">
        <v>460</v>
      </c>
      <c r="K254" s="155">
        <v>1</v>
      </c>
      <c r="L254" s="153"/>
      <c r="M254" s="153"/>
      <c r="N254" s="155"/>
      <c r="O254" s="155">
        <v>1</v>
      </c>
      <c r="P254" s="154" t="s">
        <v>252</v>
      </c>
      <c r="Q254" s="155">
        <v>1</v>
      </c>
      <c r="R254" s="155"/>
      <c r="S254" s="155"/>
      <c r="T254" s="155"/>
      <c r="U254" s="155">
        <v>5</v>
      </c>
      <c r="V254" s="154" t="s">
        <v>759</v>
      </c>
      <c r="W254" s="155">
        <v>6</v>
      </c>
      <c r="X254" s="155"/>
      <c r="Y254" s="155"/>
      <c r="Z254" s="155"/>
      <c r="AA254" s="155">
        <v>0</v>
      </c>
      <c r="AB254" s="154" t="s">
        <v>760</v>
      </c>
      <c r="AC254" s="155">
        <v>5</v>
      </c>
      <c r="AD254" s="155">
        <v>2</v>
      </c>
      <c r="AE254" s="155">
        <v>0</v>
      </c>
      <c r="AF254" s="155"/>
      <c r="AG254" s="155">
        <v>2</v>
      </c>
      <c r="AH254" s="163" t="s">
        <v>761</v>
      </c>
      <c r="AI254" s="155">
        <v>2</v>
      </c>
      <c r="AJ254" s="155">
        <v>1</v>
      </c>
      <c r="AK254" s="155">
        <v>0</v>
      </c>
      <c r="AL254" s="155"/>
      <c r="AM254" s="155">
        <v>18</v>
      </c>
      <c r="AN254" s="154" t="s">
        <v>762</v>
      </c>
      <c r="AO254" s="156">
        <f t="shared" si="59"/>
        <v>15</v>
      </c>
      <c r="AP254" s="156">
        <f t="shared" si="59"/>
        <v>3</v>
      </c>
      <c r="AQ254" s="156">
        <f t="shared" si="59"/>
        <v>0</v>
      </c>
      <c r="AR254" s="156">
        <f t="shared" si="59"/>
        <v>0</v>
      </c>
      <c r="AS254" s="156">
        <f t="shared" si="59"/>
        <v>26</v>
      </c>
      <c r="AT254" s="156">
        <f t="shared" si="58"/>
        <v>44</v>
      </c>
      <c r="AU254" s="40">
        <v>36717</v>
      </c>
      <c r="AV254" s="40"/>
      <c r="AW254" s="40"/>
      <c r="AX254" s="158"/>
    </row>
    <row r="255" spans="1:50" s="72" customFormat="1" ht="36" hidden="1" customHeight="1" x14ac:dyDescent="0.2">
      <c r="A255" s="176"/>
      <c r="B255" s="175"/>
      <c r="C255" s="175"/>
      <c r="D255" s="60" t="s">
        <v>1216</v>
      </c>
      <c r="E255" s="183"/>
      <c r="F255" s="61"/>
      <c r="G255" s="62"/>
      <c r="H255" s="62"/>
      <c r="I255" s="63" t="s">
        <v>1669</v>
      </c>
      <c r="J255" s="64" t="s">
        <v>218</v>
      </c>
      <c r="K255" s="67"/>
      <c r="L255" s="67"/>
      <c r="M255" s="67"/>
      <c r="N255" s="67"/>
      <c r="O255" s="67"/>
      <c r="P255" s="68"/>
      <c r="Q255" s="65"/>
      <c r="R255" s="65"/>
      <c r="S255" s="65"/>
      <c r="T255" s="65"/>
      <c r="U255" s="65"/>
      <c r="V255" s="66"/>
      <c r="W255" s="65"/>
      <c r="X255" s="65"/>
      <c r="Y255" s="65"/>
      <c r="Z255" s="65"/>
      <c r="AA255" s="65"/>
      <c r="AB255" s="66"/>
      <c r="AC255" s="65"/>
      <c r="AD255" s="65"/>
      <c r="AE255" s="65"/>
      <c r="AF255" s="65"/>
      <c r="AG255" s="65"/>
      <c r="AH255" s="76"/>
      <c r="AI255" s="65"/>
      <c r="AJ255" s="65"/>
      <c r="AK255" s="65"/>
      <c r="AL255" s="65"/>
      <c r="AM255" s="65"/>
      <c r="AN255" s="66"/>
      <c r="AO255" s="69"/>
      <c r="AP255" s="69"/>
      <c r="AQ255" s="69"/>
      <c r="AR255" s="69"/>
      <c r="AS255" s="69"/>
      <c r="AT255" s="69">
        <f t="shared" si="58"/>
        <v>0</v>
      </c>
      <c r="AU255" s="70">
        <v>37361</v>
      </c>
      <c r="AV255" s="70">
        <v>41271</v>
      </c>
      <c r="AW255" s="70">
        <v>41309</v>
      </c>
      <c r="AX255" s="71"/>
    </row>
    <row r="256" spans="1:50" s="72" customFormat="1" ht="36" hidden="1" customHeight="1" x14ac:dyDescent="0.2">
      <c r="A256" s="176"/>
      <c r="B256" s="175"/>
      <c r="C256" s="175"/>
      <c r="D256" s="60" t="s">
        <v>1216</v>
      </c>
      <c r="E256" s="183"/>
      <c r="F256" s="61"/>
      <c r="G256" s="62"/>
      <c r="H256" s="62"/>
      <c r="I256" s="63" t="s">
        <v>1670</v>
      </c>
      <c r="J256" s="64" t="s">
        <v>464</v>
      </c>
      <c r="K256" s="67"/>
      <c r="L256" s="67"/>
      <c r="M256" s="67"/>
      <c r="N256" s="67"/>
      <c r="O256" s="67"/>
      <c r="P256" s="68"/>
      <c r="Q256" s="65"/>
      <c r="R256" s="65"/>
      <c r="S256" s="65"/>
      <c r="T256" s="65"/>
      <c r="U256" s="65"/>
      <c r="V256" s="66"/>
      <c r="W256" s="65"/>
      <c r="X256" s="65"/>
      <c r="Y256" s="65"/>
      <c r="Z256" s="65"/>
      <c r="AA256" s="65"/>
      <c r="AB256" s="66"/>
      <c r="AC256" s="65">
        <v>3</v>
      </c>
      <c r="AD256" s="65"/>
      <c r="AE256" s="65"/>
      <c r="AF256" s="65"/>
      <c r="AG256" s="65">
        <v>3</v>
      </c>
      <c r="AH256" s="68" t="s">
        <v>1130</v>
      </c>
      <c r="AI256" s="65"/>
      <c r="AJ256" s="65"/>
      <c r="AK256" s="65"/>
      <c r="AL256" s="65"/>
      <c r="AM256" s="65"/>
      <c r="AN256" s="66"/>
      <c r="AO256" s="69"/>
      <c r="AP256" s="69"/>
      <c r="AQ256" s="69"/>
      <c r="AR256" s="69"/>
      <c r="AS256" s="69"/>
      <c r="AT256" s="69">
        <f t="shared" si="58"/>
        <v>0</v>
      </c>
      <c r="AU256" s="70">
        <v>37361</v>
      </c>
      <c r="AV256" s="70">
        <v>41306</v>
      </c>
      <c r="AW256" s="70">
        <v>41309</v>
      </c>
      <c r="AX256" s="71"/>
    </row>
    <row r="257" spans="1:50" ht="36" hidden="1" customHeight="1" x14ac:dyDescent="0.2">
      <c r="A257" s="54">
        <f>+A255+1</f>
        <v>1</v>
      </c>
      <c r="B257" s="86" t="s">
        <v>2584</v>
      </c>
      <c r="C257" s="86" t="s">
        <v>76</v>
      </c>
      <c r="D257" s="188" t="s">
        <v>766</v>
      </c>
      <c r="E257" s="181">
        <f>COUNTIF($B$5:$B$702,"AO")-1</f>
        <v>2</v>
      </c>
      <c r="F257" s="74" t="s">
        <v>1436</v>
      </c>
      <c r="G257" s="74" t="s">
        <v>1259</v>
      </c>
      <c r="H257" s="74" t="s">
        <v>460</v>
      </c>
      <c r="I257" s="151" t="s">
        <v>1753</v>
      </c>
      <c r="J257" s="161" t="s">
        <v>400</v>
      </c>
      <c r="K257" s="155">
        <v>1</v>
      </c>
      <c r="L257" s="153"/>
      <c r="M257" s="153"/>
      <c r="N257" s="155"/>
      <c r="O257" s="155">
        <v>2</v>
      </c>
      <c r="P257" s="154" t="s">
        <v>767</v>
      </c>
      <c r="Q257" s="155">
        <v>1</v>
      </c>
      <c r="R257" s="155"/>
      <c r="S257" s="155"/>
      <c r="T257" s="155"/>
      <c r="U257" s="155">
        <v>2</v>
      </c>
      <c r="V257" s="154" t="s">
        <v>768</v>
      </c>
      <c r="W257" s="155">
        <v>9</v>
      </c>
      <c r="X257" s="155"/>
      <c r="Y257" s="155"/>
      <c r="Z257" s="155"/>
      <c r="AA257" s="155">
        <v>1</v>
      </c>
      <c r="AB257" s="163" t="s">
        <v>769</v>
      </c>
      <c r="AC257" s="155">
        <v>16</v>
      </c>
      <c r="AD257" s="155">
        <v>2</v>
      </c>
      <c r="AE257" s="155"/>
      <c r="AF257" s="155"/>
      <c r="AG257" s="155">
        <v>5</v>
      </c>
      <c r="AH257" s="163" t="s">
        <v>770</v>
      </c>
      <c r="AI257" s="155">
        <v>8</v>
      </c>
      <c r="AJ257" s="155">
        <v>0</v>
      </c>
      <c r="AK257" s="155">
        <v>0</v>
      </c>
      <c r="AL257" s="155"/>
      <c r="AM257" s="155">
        <v>19</v>
      </c>
      <c r="AN257" s="163"/>
      <c r="AO257" s="156">
        <f t="shared" ref="AO257:AO268" si="60">+K257+Q257+W257+AC257+AI257</f>
        <v>35</v>
      </c>
      <c r="AP257" s="156">
        <f t="shared" ref="AP257:AP268" si="61">+L257+R257+X257+AD257+AJ257</f>
        <v>2</v>
      </c>
      <c r="AQ257" s="156">
        <f t="shared" ref="AQ257:AQ268" si="62">+M257+S257+Y257+AE257+AK257</f>
        <v>0</v>
      </c>
      <c r="AR257" s="156">
        <f t="shared" ref="AR257:AR268" si="63">+N257+T257+Z257+AF257+AL257</f>
        <v>0</v>
      </c>
      <c r="AS257" s="156">
        <f t="shared" ref="AS257:AS268" si="64">+O257+U257+AA257+AG257+AM257</f>
        <v>29</v>
      </c>
      <c r="AT257" s="156">
        <f t="shared" si="58"/>
        <v>66</v>
      </c>
      <c r="AU257" s="40">
        <v>32690</v>
      </c>
      <c r="AV257" s="40"/>
      <c r="AW257" s="40"/>
      <c r="AX257" s="158"/>
    </row>
    <row r="258" spans="1:50" s="159" customFormat="1" ht="36" hidden="1" customHeight="1" x14ac:dyDescent="0.2">
      <c r="A258" s="54">
        <f>+A255+1</f>
        <v>1</v>
      </c>
      <c r="B258" s="86" t="s">
        <v>2629</v>
      </c>
      <c r="C258" s="86" t="s">
        <v>76</v>
      </c>
      <c r="D258" s="188" t="s">
        <v>2127</v>
      </c>
      <c r="E258" s="181">
        <f>COUNTIF($B$5:$B$702,"HD")-1</f>
        <v>3</v>
      </c>
      <c r="F258" s="74" t="s">
        <v>1436</v>
      </c>
      <c r="G258" s="74" t="s">
        <v>1259</v>
      </c>
      <c r="H258" s="74" t="s">
        <v>460</v>
      </c>
      <c r="I258" s="151" t="s">
        <v>1759</v>
      </c>
      <c r="J258" s="161" t="s">
        <v>460</v>
      </c>
      <c r="K258" s="153"/>
      <c r="L258" s="153"/>
      <c r="M258" s="153"/>
      <c r="N258" s="153"/>
      <c r="O258" s="153">
        <v>2</v>
      </c>
      <c r="P258" s="163" t="s">
        <v>277</v>
      </c>
      <c r="Q258" s="153"/>
      <c r="R258" s="153"/>
      <c r="S258" s="153"/>
      <c r="T258" s="153"/>
      <c r="U258" s="153">
        <v>1</v>
      </c>
      <c r="V258" s="163" t="s">
        <v>562</v>
      </c>
      <c r="W258" s="153">
        <v>3</v>
      </c>
      <c r="X258" s="153"/>
      <c r="Y258" s="153"/>
      <c r="Z258" s="153"/>
      <c r="AA258" s="153"/>
      <c r="AB258" s="163" t="s">
        <v>563</v>
      </c>
      <c r="AC258" s="153">
        <v>7</v>
      </c>
      <c r="AD258" s="153"/>
      <c r="AE258" s="153"/>
      <c r="AF258" s="153"/>
      <c r="AG258" s="153"/>
      <c r="AH258" s="163" t="s">
        <v>564</v>
      </c>
      <c r="AI258" s="155">
        <v>1</v>
      </c>
      <c r="AJ258" s="155">
        <v>2</v>
      </c>
      <c r="AK258" s="155">
        <v>1</v>
      </c>
      <c r="AL258" s="155"/>
      <c r="AM258" s="155">
        <v>31</v>
      </c>
      <c r="AN258" s="154" t="s">
        <v>565</v>
      </c>
      <c r="AO258" s="156">
        <f t="shared" si="60"/>
        <v>11</v>
      </c>
      <c r="AP258" s="156">
        <f t="shared" si="61"/>
        <v>2</v>
      </c>
      <c r="AQ258" s="156">
        <f t="shared" si="62"/>
        <v>1</v>
      </c>
      <c r="AR258" s="156">
        <f t="shared" si="63"/>
        <v>0</v>
      </c>
      <c r="AS258" s="156">
        <f t="shared" si="64"/>
        <v>34</v>
      </c>
      <c r="AT258" s="156">
        <f t="shared" si="58"/>
        <v>48</v>
      </c>
      <c r="AU258" s="40"/>
      <c r="AV258" s="40"/>
      <c r="AW258" s="40"/>
      <c r="AX258" s="158"/>
    </row>
    <row r="259" spans="1:50" ht="36" hidden="1" customHeight="1" x14ac:dyDescent="0.2">
      <c r="A259" s="54"/>
      <c r="B259" s="150" t="s">
        <v>2629</v>
      </c>
      <c r="C259" s="150" t="s">
        <v>76</v>
      </c>
      <c r="D259" s="27" t="s">
        <v>2127</v>
      </c>
      <c r="E259" s="182"/>
      <c r="F259" s="22" t="s">
        <v>1437</v>
      </c>
      <c r="G259" s="23" t="s">
        <v>1259</v>
      </c>
      <c r="H259" s="23" t="s">
        <v>460</v>
      </c>
      <c r="I259" s="9" t="s">
        <v>1760</v>
      </c>
      <c r="J259" s="5" t="s">
        <v>460</v>
      </c>
      <c r="K259" s="3"/>
      <c r="L259" s="3"/>
      <c r="M259" s="3"/>
      <c r="N259" s="3"/>
      <c r="O259" s="3"/>
      <c r="P259" s="6" t="s">
        <v>327</v>
      </c>
      <c r="Q259" s="3"/>
      <c r="R259" s="3"/>
      <c r="S259" s="3"/>
      <c r="T259" s="3"/>
      <c r="U259" s="3"/>
      <c r="V259" s="6" t="s">
        <v>328</v>
      </c>
      <c r="W259" s="3"/>
      <c r="X259" s="3"/>
      <c r="Y259" s="3"/>
      <c r="Z259" s="3"/>
      <c r="AA259" s="3"/>
      <c r="AB259" s="6" t="s">
        <v>329</v>
      </c>
      <c r="AC259" s="3"/>
      <c r="AD259" s="3"/>
      <c r="AE259" s="3"/>
      <c r="AF259" s="3"/>
      <c r="AG259" s="3"/>
      <c r="AH259" s="6" t="s">
        <v>330</v>
      </c>
      <c r="AI259" s="3"/>
      <c r="AJ259" s="3"/>
      <c r="AK259" s="3"/>
      <c r="AL259" s="3"/>
      <c r="AM259" s="3"/>
      <c r="AN259" s="6" t="s">
        <v>331</v>
      </c>
      <c r="AO259" s="4">
        <f t="shared" si="60"/>
        <v>0</v>
      </c>
      <c r="AP259" s="4">
        <f t="shared" si="61"/>
        <v>0</v>
      </c>
      <c r="AQ259" s="4">
        <f t="shared" si="62"/>
        <v>0</v>
      </c>
      <c r="AR259" s="4">
        <f t="shared" si="63"/>
        <v>0</v>
      </c>
      <c r="AS259" s="4">
        <f t="shared" si="64"/>
        <v>0</v>
      </c>
      <c r="AT259" s="4">
        <f t="shared" si="58"/>
        <v>0</v>
      </c>
      <c r="AU259" s="34" t="s">
        <v>128</v>
      </c>
      <c r="AV259" s="34"/>
      <c r="AW259" s="34"/>
      <c r="AX259" s="36"/>
    </row>
    <row r="260" spans="1:50" ht="36" hidden="1" customHeight="1" x14ac:dyDescent="0.2">
      <c r="A260" s="54">
        <f>+A256+1</f>
        <v>1</v>
      </c>
      <c r="B260" s="86" t="s">
        <v>2639</v>
      </c>
      <c r="C260" s="86" t="s">
        <v>76</v>
      </c>
      <c r="D260" s="53" t="s">
        <v>219</v>
      </c>
      <c r="E260" s="181">
        <f>COUNTIF($B$5:$B$702,"HP")-1</f>
        <v>3</v>
      </c>
      <c r="F260" s="74" t="s">
        <v>1436</v>
      </c>
      <c r="G260" s="74" t="s">
        <v>1259</v>
      </c>
      <c r="H260" s="74" t="s">
        <v>460</v>
      </c>
      <c r="I260" s="151" t="s">
        <v>1763</v>
      </c>
      <c r="J260" s="161" t="s">
        <v>460</v>
      </c>
      <c r="K260" s="153"/>
      <c r="L260" s="153"/>
      <c r="M260" s="153"/>
      <c r="N260" s="153"/>
      <c r="O260" s="153">
        <v>5</v>
      </c>
      <c r="P260" s="163" t="s">
        <v>447</v>
      </c>
      <c r="Q260" s="155">
        <v>3</v>
      </c>
      <c r="R260" s="155"/>
      <c r="S260" s="155"/>
      <c r="T260" s="155"/>
      <c r="U260" s="155">
        <v>7</v>
      </c>
      <c r="V260" s="163" t="s">
        <v>350</v>
      </c>
      <c r="W260" s="153">
        <v>2</v>
      </c>
      <c r="X260" s="153"/>
      <c r="Y260" s="153"/>
      <c r="Z260" s="153"/>
      <c r="AA260" s="153"/>
      <c r="AB260" s="163" t="s">
        <v>513</v>
      </c>
      <c r="AC260" s="153">
        <v>11</v>
      </c>
      <c r="AD260" s="153"/>
      <c r="AE260" s="153"/>
      <c r="AF260" s="153"/>
      <c r="AG260" s="153"/>
      <c r="AH260" s="163" t="s">
        <v>763</v>
      </c>
      <c r="AI260" s="155">
        <v>8</v>
      </c>
      <c r="AJ260" s="155">
        <v>2</v>
      </c>
      <c r="AK260" s="155">
        <v>1</v>
      </c>
      <c r="AL260" s="155"/>
      <c r="AM260" s="155">
        <v>33</v>
      </c>
      <c r="AN260" s="163" t="s">
        <v>448</v>
      </c>
      <c r="AO260" s="156">
        <f t="shared" si="60"/>
        <v>24</v>
      </c>
      <c r="AP260" s="156">
        <f t="shared" si="61"/>
        <v>2</v>
      </c>
      <c r="AQ260" s="156">
        <f t="shared" si="62"/>
        <v>1</v>
      </c>
      <c r="AR260" s="156">
        <f t="shared" si="63"/>
        <v>0</v>
      </c>
      <c r="AS260" s="156">
        <f t="shared" si="64"/>
        <v>45</v>
      </c>
      <c r="AT260" s="156">
        <f t="shared" si="58"/>
        <v>72</v>
      </c>
      <c r="AU260" s="40" t="s">
        <v>431</v>
      </c>
      <c r="AV260" s="40"/>
      <c r="AW260" s="40"/>
      <c r="AX260" s="158"/>
    </row>
    <row r="261" spans="1:50" ht="36" hidden="1" customHeight="1" x14ac:dyDescent="0.2">
      <c r="A261" s="54">
        <f>+A257+1</f>
        <v>2</v>
      </c>
      <c r="B261" s="86" t="s">
        <v>2655</v>
      </c>
      <c r="C261" s="86" t="s">
        <v>76</v>
      </c>
      <c r="D261" s="188" t="s">
        <v>1767</v>
      </c>
      <c r="E261" s="181">
        <f>COUNTIF($B$5:$B$702,"PD")-1</f>
        <v>22</v>
      </c>
      <c r="F261" s="74" t="s">
        <v>1436</v>
      </c>
      <c r="G261" s="74" t="s">
        <v>1259</v>
      </c>
      <c r="H261" s="74" t="s">
        <v>460</v>
      </c>
      <c r="I261" s="151" t="s">
        <v>1768</v>
      </c>
      <c r="J261" s="160" t="s">
        <v>460</v>
      </c>
      <c r="K261" s="153"/>
      <c r="L261" s="153"/>
      <c r="M261" s="153"/>
      <c r="N261" s="153"/>
      <c r="O261" s="153">
        <v>8</v>
      </c>
      <c r="P261" s="154" t="s">
        <v>1022</v>
      </c>
      <c r="Q261" s="155">
        <v>3</v>
      </c>
      <c r="R261" s="155"/>
      <c r="S261" s="155">
        <v>1</v>
      </c>
      <c r="T261" s="155"/>
      <c r="U261" s="155">
        <v>33</v>
      </c>
      <c r="V261" s="154" t="s">
        <v>1023</v>
      </c>
      <c r="W261" s="153">
        <v>7</v>
      </c>
      <c r="X261" s="153"/>
      <c r="Y261" s="153"/>
      <c r="Z261" s="153"/>
      <c r="AA261" s="153"/>
      <c r="AB261" s="154" t="s">
        <v>566</v>
      </c>
      <c r="AC261" s="155">
        <v>13</v>
      </c>
      <c r="AD261" s="155">
        <v>1</v>
      </c>
      <c r="AE261" s="155">
        <v>2</v>
      </c>
      <c r="AF261" s="155"/>
      <c r="AG261" s="155">
        <v>1</v>
      </c>
      <c r="AH261" s="154" t="s">
        <v>1024</v>
      </c>
      <c r="AI261" s="153"/>
      <c r="AJ261" s="153"/>
      <c r="AK261" s="153"/>
      <c r="AL261" s="153"/>
      <c r="AM261" s="153"/>
      <c r="AN261" s="163"/>
      <c r="AO261" s="156">
        <f t="shared" si="60"/>
        <v>23</v>
      </c>
      <c r="AP261" s="156">
        <f t="shared" si="61"/>
        <v>1</v>
      </c>
      <c r="AQ261" s="156">
        <f t="shared" si="62"/>
        <v>3</v>
      </c>
      <c r="AR261" s="156">
        <f t="shared" si="63"/>
        <v>0</v>
      </c>
      <c r="AS261" s="156">
        <f t="shared" si="64"/>
        <v>42</v>
      </c>
      <c r="AT261" s="156">
        <f t="shared" si="58"/>
        <v>69</v>
      </c>
      <c r="AU261" s="40"/>
      <c r="AV261" s="40"/>
      <c r="AW261" s="40"/>
      <c r="AX261" s="158"/>
    </row>
    <row r="262" spans="1:50" ht="36" hidden="1" customHeight="1" x14ac:dyDescent="0.2">
      <c r="A262" s="54"/>
      <c r="B262" s="150" t="s">
        <v>2655</v>
      </c>
      <c r="C262" s="150" t="s">
        <v>76</v>
      </c>
      <c r="D262" s="27" t="s">
        <v>1767</v>
      </c>
      <c r="E262" s="182"/>
      <c r="F262" s="22" t="s">
        <v>1437</v>
      </c>
      <c r="G262" s="23" t="s">
        <v>1259</v>
      </c>
      <c r="H262" s="23" t="s">
        <v>460</v>
      </c>
      <c r="I262" s="9" t="s">
        <v>1769</v>
      </c>
      <c r="J262" s="5" t="s">
        <v>460</v>
      </c>
      <c r="K262" s="3"/>
      <c r="L262" s="3"/>
      <c r="M262" s="3"/>
      <c r="N262" s="3"/>
      <c r="O262" s="3"/>
      <c r="P262" s="6"/>
      <c r="Q262" s="30"/>
      <c r="R262" s="30"/>
      <c r="S262" s="30"/>
      <c r="T262" s="30"/>
      <c r="U262" s="30"/>
      <c r="V262" s="26"/>
      <c r="W262" s="30"/>
      <c r="X262" s="30"/>
      <c r="Y262" s="30"/>
      <c r="Z262" s="30"/>
      <c r="AA262" s="30"/>
      <c r="AB262" s="26"/>
      <c r="AC262" s="30"/>
      <c r="AD262" s="30"/>
      <c r="AE262" s="30"/>
      <c r="AF262" s="30"/>
      <c r="AG262" s="30"/>
      <c r="AH262" s="26"/>
      <c r="AI262" s="30"/>
      <c r="AJ262" s="30"/>
      <c r="AK262" s="30"/>
      <c r="AL262" s="30"/>
      <c r="AM262" s="30">
        <v>2</v>
      </c>
      <c r="AN262" s="6" t="s">
        <v>1025</v>
      </c>
      <c r="AO262" s="4">
        <f t="shared" si="60"/>
        <v>0</v>
      </c>
      <c r="AP262" s="4">
        <f t="shared" si="61"/>
        <v>0</v>
      </c>
      <c r="AQ262" s="4">
        <f t="shared" si="62"/>
        <v>0</v>
      </c>
      <c r="AR262" s="4">
        <f t="shared" si="63"/>
        <v>0</v>
      </c>
      <c r="AS262" s="4">
        <f t="shared" si="64"/>
        <v>2</v>
      </c>
      <c r="AT262" s="4">
        <f t="shared" si="58"/>
        <v>2</v>
      </c>
      <c r="AU262" s="34">
        <v>38919</v>
      </c>
      <c r="AV262" s="34"/>
      <c r="AW262" s="34"/>
      <c r="AX262" s="36"/>
    </row>
    <row r="263" spans="1:50" ht="36" hidden="1" customHeight="1" x14ac:dyDescent="0.2">
      <c r="A263" s="54"/>
      <c r="B263" s="150" t="s">
        <v>2655</v>
      </c>
      <c r="C263" s="150" t="s">
        <v>76</v>
      </c>
      <c r="D263" s="27" t="s">
        <v>1767</v>
      </c>
      <c r="E263" s="182"/>
      <c r="F263" s="22" t="s">
        <v>1437</v>
      </c>
      <c r="G263" s="23" t="s">
        <v>1259</v>
      </c>
      <c r="H263" s="23" t="s">
        <v>460</v>
      </c>
      <c r="I263" s="9" t="s">
        <v>1779</v>
      </c>
      <c r="J263" s="5" t="s">
        <v>197</v>
      </c>
      <c r="K263" s="3"/>
      <c r="L263" s="3"/>
      <c r="M263" s="3"/>
      <c r="N263" s="3"/>
      <c r="O263" s="3"/>
      <c r="P263" s="6"/>
      <c r="Q263" s="30"/>
      <c r="R263" s="30"/>
      <c r="S263" s="30"/>
      <c r="T263" s="30"/>
      <c r="U263" s="30"/>
      <c r="V263" s="26"/>
      <c r="W263" s="30"/>
      <c r="X263" s="30"/>
      <c r="Y263" s="30"/>
      <c r="Z263" s="30"/>
      <c r="AA263" s="30"/>
      <c r="AB263" s="26"/>
      <c r="AC263" s="30"/>
      <c r="AD263" s="30"/>
      <c r="AE263" s="30"/>
      <c r="AF263" s="30"/>
      <c r="AG263" s="30"/>
      <c r="AH263" s="26"/>
      <c r="AI263" s="30"/>
      <c r="AJ263" s="30"/>
      <c r="AK263" s="30"/>
      <c r="AL263" s="30"/>
      <c r="AM263" s="30">
        <v>3</v>
      </c>
      <c r="AN263" s="26" t="s">
        <v>1034</v>
      </c>
      <c r="AO263" s="4">
        <f t="shared" si="60"/>
        <v>0</v>
      </c>
      <c r="AP263" s="4">
        <f t="shared" si="61"/>
        <v>0</v>
      </c>
      <c r="AQ263" s="4">
        <f t="shared" si="62"/>
        <v>0</v>
      </c>
      <c r="AR263" s="4">
        <f t="shared" si="63"/>
        <v>0</v>
      </c>
      <c r="AS263" s="4">
        <f t="shared" si="64"/>
        <v>3</v>
      </c>
      <c r="AT263" s="4">
        <f t="shared" si="58"/>
        <v>3</v>
      </c>
      <c r="AU263" s="34">
        <v>40234</v>
      </c>
      <c r="AV263" s="34"/>
      <c r="AW263" s="34"/>
      <c r="AX263" s="36"/>
    </row>
    <row r="264" spans="1:50" ht="36" hidden="1" customHeight="1" x14ac:dyDescent="0.2">
      <c r="A264" s="54"/>
      <c r="B264" s="206" t="s">
        <v>2469</v>
      </c>
      <c r="C264" s="206" t="s">
        <v>76</v>
      </c>
      <c r="D264" s="2" t="s">
        <v>416</v>
      </c>
      <c r="E264" s="182"/>
      <c r="F264" s="22" t="s">
        <v>1437</v>
      </c>
      <c r="G264" s="23" t="s">
        <v>1435</v>
      </c>
      <c r="H264" s="23" t="s">
        <v>465</v>
      </c>
      <c r="I264" s="9" t="s">
        <v>1658</v>
      </c>
      <c r="J264" s="5" t="s">
        <v>1073</v>
      </c>
      <c r="K264" s="3"/>
      <c r="L264" s="3"/>
      <c r="M264" s="3"/>
      <c r="N264" s="3"/>
      <c r="O264" s="3"/>
      <c r="P264" s="6"/>
      <c r="Q264" s="30"/>
      <c r="R264" s="30"/>
      <c r="S264" s="30"/>
      <c r="T264" s="30"/>
      <c r="U264" s="30"/>
      <c r="V264" s="26"/>
      <c r="W264" s="30">
        <v>1</v>
      </c>
      <c r="X264" s="30"/>
      <c r="Y264" s="30"/>
      <c r="Z264" s="30"/>
      <c r="AA264" s="30"/>
      <c r="AB264" s="6" t="s">
        <v>1078</v>
      </c>
      <c r="AC264" s="30"/>
      <c r="AD264" s="30"/>
      <c r="AE264" s="30"/>
      <c r="AF264" s="30"/>
      <c r="AG264" s="30"/>
      <c r="AH264" s="26"/>
      <c r="AI264" s="30"/>
      <c r="AJ264" s="30"/>
      <c r="AK264" s="30"/>
      <c r="AL264" s="30"/>
      <c r="AM264" s="30"/>
      <c r="AN264" s="26"/>
      <c r="AO264" s="4">
        <f t="shared" si="60"/>
        <v>1</v>
      </c>
      <c r="AP264" s="4">
        <f t="shared" si="61"/>
        <v>0</v>
      </c>
      <c r="AQ264" s="4">
        <f t="shared" si="62"/>
        <v>0</v>
      </c>
      <c r="AR264" s="4">
        <f t="shared" si="63"/>
        <v>0</v>
      </c>
      <c r="AS264" s="4">
        <f t="shared" si="64"/>
        <v>0</v>
      </c>
      <c r="AT264" s="4">
        <f t="shared" si="58"/>
        <v>1</v>
      </c>
      <c r="AU264" s="34">
        <v>40816</v>
      </c>
      <c r="AV264" s="34"/>
      <c r="AW264" s="34"/>
      <c r="AX264" s="36"/>
    </row>
    <row r="265" spans="1:50" ht="36" hidden="1" customHeight="1" x14ac:dyDescent="0.2">
      <c r="A265" s="54"/>
      <c r="B265" s="150" t="s">
        <v>2655</v>
      </c>
      <c r="C265" s="150" t="s">
        <v>76</v>
      </c>
      <c r="D265" s="27" t="s">
        <v>1767</v>
      </c>
      <c r="E265" s="182"/>
      <c r="F265" s="22" t="s">
        <v>1437</v>
      </c>
      <c r="G265" s="23" t="s">
        <v>1259</v>
      </c>
      <c r="H265" s="23" t="s">
        <v>460</v>
      </c>
      <c r="I265" s="9" t="s">
        <v>1784</v>
      </c>
      <c r="J265" s="5" t="s">
        <v>797</v>
      </c>
      <c r="K265" s="3"/>
      <c r="L265" s="3"/>
      <c r="M265" s="3"/>
      <c r="N265" s="3"/>
      <c r="O265" s="3"/>
      <c r="P265" s="6"/>
      <c r="Q265" s="30"/>
      <c r="R265" s="30"/>
      <c r="S265" s="30"/>
      <c r="T265" s="30"/>
      <c r="U265" s="30"/>
      <c r="V265" s="26"/>
      <c r="W265" s="30"/>
      <c r="X265" s="30"/>
      <c r="Y265" s="30"/>
      <c r="Z265" s="30"/>
      <c r="AA265" s="30"/>
      <c r="AB265" s="26"/>
      <c r="AC265" s="30"/>
      <c r="AD265" s="30"/>
      <c r="AE265" s="30"/>
      <c r="AF265" s="30"/>
      <c r="AG265" s="30"/>
      <c r="AH265" s="26"/>
      <c r="AI265" s="30"/>
      <c r="AJ265" s="30"/>
      <c r="AK265" s="30"/>
      <c r="AL265" s="30"/>
      <c r="AM265" s="30">
        <v>3</v>
      </c>
      <c r="AN265" s="26" t="s">
        <v>1088</v>
      </c>
      <c r="AO265" s="4">
        <f t="shared" si="60"/>
        <v>0</v>
      </c>
      <c r="AP265" s="4">
        <f t="shared" si="61"/>
        <v>0</v>
      </c>
      <c r="AQ265" s="4">
        <f t="shared" si="62"/>
        <v>0</v>
      </c>
      <c r="AR265" s="4">
        <f t="shared" si="63"/>
        <v>0</v>
      </c>
      <c r="AS265" s="4">
        <f t="shared" si="64"/>
        <v>3</v>
      </c>
      <c r="AT265" s="4">
        <f t="shared" si="58"/>
        <v>3</v>
      </c>
      <c r="AU265" s="34">
        <v>40588</v>
      </c>
      <c r="AV265" s="34"/>
      <c r="AW265" s="34"/>
      <c r="AX265" s="36"/>
    </row>
    <row r="266" spans="1:50" ht="36" hidden="1" customHeight="1" x14ac:dyDescent="0.2">
      <c r="A266" s="54"/>
      <c r="B266" s="150" t="s">
        <v>2655</v>
      </c>
      <c r="C266" s="150" t="s">
        <v>76</v>
      </c>
      <c r="D266" s="27" t="s">
        <v>1767</v>
      </c>
      <c r="E266" s="182"/>
      <c r="F266" s="22" t="s">
        <v>1437</v>
      </c>
      <c r="G266" s="23" t="s">
        <v>1259</v>
      </c>
      <c r="H266" s="23" t="s">
        <v>460</v>
      </c>
      <c r="I266" s="9" t="s">
        <v>1785</v>
      </c>
      <c r="J266" s="5" t="s">
        <v>1089</v>
      </c>
      <c r="K266" s="3"/>
      <c r="L266" s="3"/>
      <c r="M266" s="3"/>
      <c r="N266" s="3"/>
      <c r="O266" s="3"/>
      <c r="P266" s="6"/>
      <c r="Q266" s="30"/>
      <c r="R266" s="30"/>
      <c r="S266" s="30"/>
      <c r="T266" s="30"/>
      <c r="U266" s="30"/>
      <c r="V266" s="26"/>
      <c r="W266" s="30"/>
      <c r="X266" s="30"/>
      <c r="Y266" s="30"/>
      <c r="Z266" s="30"/>
      <c r="AA266" s="30"/>
      <c r="AB266" s="26"/>
      <c r="AC266" s="30"/>
      <c r="AD266" s="30"/>
      <c r="AE266" s="30"/>
      <c r="AF266" s="30"/>
      <c r="AG266" s="30"/>
      <c r="AH266" s="26"/>
      <c r="AI266" s="30"/>
      <c r="AJ266" s="30"/>
      <c r="AK266" s="30"/>
      <c r="AL266" s="30"/>
      <c r="AM266" s="30"/>
      <c r="AN266" s="26"/>
      <c r="AO266" s="4">
        <f t="shared" si="60"/>
        <v>0</v>
      </c>
      <c r="AP266" s="4">
        <f t="shared" si="61"/>
        <v>0</v>
      </c>
      <c r="AQ266" s="4">
        <f t="shared" si="62"/>
        <v>0</v>
      </c>
      <c r="AR266" s="4">
        <f t="shared" si="63"/>
        <v>0</v>
      </c>
      <c r="AS266" s="4">
        <f t="shared" si="64"/>
        <v>0</v>
      </c>
      <c r="AT266" s="4">
        <f t="shared" si="58"/>
        <v>0</v>
      </c>
      <c r="AU266" s="34">
        <v>40652</v>
      </c>
      <c r="AV266" s="34"/>
      <c r="AW266" s="34"/>
      <c r="AX266" s="36"/>
    </row>
    <row r="267" spans="1:50" s="159" customFormat="1" ht="36" hidden="1" customHeight="1" x14ac:dyDescent="0.2">
      <c r="A267" s="54"/>
      <c r="B267" s="150" t="s">
        <v>2682</v>
      </c>
      <c r="C267" s="150" t="s">
        <v>76</v>
      </c>
      <c r="D267" s="2" t="s">
        <v>182</v>
      </c>
      <c r="E267" s="182"/>
      <c r="F267" s="22" t="s">
        <v>1437</v>
      </c>
      <c r="G267" s="23" t="s">
        <v>1259</v>
      </c>
      <c r="H267" s="23" t="s">
        <v>460</v>
      </c>
      <c r="I267" s="9" t="s">
        <v>1792</v>
      </c>
      <c r="J267" s="5" t="s">
        <v>460</v>
      </c>
      <c r="K267" s="3"/>
      <c r="L267" s="3"/>
      <c r="M267" s="3"/>
      <c r="N267" s="3"/>
      <c r="O267" s="3">
        <v>2</v>
      </c>
      <c r="P267" s="6" t="s">
        <v>717</v>
      </c>
      <c r="Q267" s="30"/>
      <c r="R267" s="30"/>
      <c r="S267" s="30"/>
      <c r="T267" s="30"/>
      <c r="U267" s="30"/>
      <c r="V267" s="26"/>
      <c r="W267" s="30"/>
      <c r="X267" s="30"/>
      <c r="Y267" s="30"/>
      <c r="Z267" s="30"/>
      <c r="AA267" s="30"/>
      <c r="AB267" s="26"/>
      <c r="AC267" s="30"/>
      <c r="AD267" s="30"/>
      <c r="AE267" s="30"/>
      <c r="AF267" s="30"/>
      <c r="AG267" s="30"/>
      <c r="AH267" s="26"/>
      <c r="AI267" s="30"/>
      <c r="AJ267" s="30"/>
      <c r="AK267" s="30"/>
      <c r="AL267" s="30"/>
      <c r="AM267" s="30">
        <v>1</v>
      </c>
      <c r="AN267" s="6" t="s">
        <v>721</v>
      </c>
      <c r="AO267" s="4">
        <f t="shared" si="60"/>
        <v>0</v>
      </c>
      <c r="AP267" s="4">
        <f t="shared" si="61"/>
        <v>0</v>
      </c>
      <c r="AQ267" s="4">
        <f t="shared" si="62"/>
        <v>0</v>
      </c>
      <c r="AR267" s="4">
        <f t="shared" si="63"/>
        <v>0</v>
      </c>
      <c r="AS267" s="4">
        <f t="shared" si="64"/>
        <v>3</v>
      </c>
      <c r="AT267" s="4">
        <f t="shared" si="58"/>
        <v>3</v>
      </c>
      <c r="AU267" s="34">
        <v>36373</v>
      </c>
      <c r="AV267" s="34"/>
      <c r="AW267" s="34"/>
      <c r="AX267" s="36"/>
    </row>
    <row r="268" spans="1:50" ht="36" hidden="1" customHeight="1" x14ac:dyDescent="0.2">
      <c r="A268" s="54"/>
      <c r="B268" s="150" t="s">
        <v>2733</v>
      </c>
      <c r="C268" s="150" t="s">
        <v>76</v>
      </c>
      <c r="D268" s="2" t="s">
        <v>1118</v>
      </c>
      <c r="E268" s="182"/>
      <c r="F268" s="22" t="s">
        <v>1437</v>
      </c>
      <c r="G268" s="23" t="s">
        <v>1435</v>
      </c>
      <c r="H268" s="23" t="s">
        <v>465</v>
      </c>
      <c r="I268" s="9" t="s">
        <v>1678</v>
      </c>
      <c r="J268" s="5" t="s">
        <v>465</v>
      </c>
      <c r="K268" s="3"/>
      <c r="L268" s="3"/>
      <c r="M268" s="3"/>
      <c r="N268" s="3"/>
      <c r="O268" s="3"/>
      <c r="P268" s="6"/>
      <c r="Q268" s="30"/>
      <c r="R268" s="30"/>
      <c r="S268" s="30"/>
      <c r="T268" s="30"/>
      <c r="U268" s="30"/>
      <c r="V268" s="26"/>
      <c r="W268" s="30"/>
      <c r="X268" s="30"/>
      <c r="Y268" s="30"/>
      <c r="Z268" s="30"/>
      <c r="AA268" s="30"/>
      <c r="AB268" s="26"/>
      <c r="AC268" s="30">
        <v>1</v>
      </c>
      <c r="AD268" s="30"/>
      <c r="AE268" s="30"/>
      <c r="AF268" s="30"/>
      <c r="AG268" s="30"/>
      <c r="AH268" s="6" t="s">
        <v>710</v>
      </c>
      <c r="AI268" s="30"/>
      <c r="AJ268" s="30"/>
      <c r="AK268" s="30"/>
      <c r="AL268" s="30"/>
      <c r="AM268" s="30">
        <v>1</v>
      </c>
      <c r="AN268" s="6" t="s">
        <v>710</v>
      </c>
      <c r="AO268" s="4">
        <f t="shared" si="60"/>
        <v>1</v>
      </c>
      <c r="AP268" s="4">
        <f t="shared" si="61"/>
        <v>0</v>
      </c>
      <c r="AQ268" s="4">
        <f t="shared" si="62"/>
        <v>0</v>
      </c>
      <c r="AR268" s="4">
        <f t="shared" si="63"/>
        <v>0</v>
      </c>
      <c r="AS268" s="4">
        <f t="shared" si="64"/>
        <v>1</v>
      </c>
      <c r="AT268" s="4">
        <f t="shared" si="58"/>
        <v>2</v>
      </c>
      <c r="AU268" s="34" t="s">
        <v>707</v>
      </c>
      <c r="AV268" s="34"/>
      <c r="AW268" s="34"/>
      <c r="AX268" s="36"/>
    </row>
    <row r="269" spans="1:50" s="72" customFormat="1" ht="36" hidden="1" customHeight="1" x14ac:dyDescent="0.2">
      <c r="A269" s="176"/>
      <c r="B269" s="175"/>
      <c r="C269" s="175"/>
      <c r="D269" s="60" t="s">
        <v>1682</v>
      </c>
      <c r="E269" s="183"/>
      <c r="F269" s="61"/>
      <c r="G269" s="62"/>
      <c r="H269" s="62"/>
      <c r="I269" s="63" t="s">
        <v>1684</v>
      </c>
      <c r="J269" s="64" t="s">
        <v>460</v>
      </c>
      <c r="K269" s="67"/>
      <c r="L269" s="67"/>
      <c r="M269" s="67"/>
      <c r="N269" s="67"/>
      <c r="O269" s="67"/>
      <c r="P269" s="68"/>
      <c r="Q269" s="65"/>
      <c r="R269" s="65"/>
      <c r="S269" s="65"/>
      <c r="T269" s="65"/>
      <c r="U269" s="65"/>
      <c r="V269" s="66"/>
      <c r="W269" s="65"/>
      <c r="X269" s="65"/>
      <c r="Y269" s="65"/>
      <c r="Z269" s="65"/>
      <c r="AA269" s="65"/>
      <c r="AB269" s="66"/>
      <c r="AC269" s="65">
        <v>1</v>
      </c>
      <c r="AD269" s="65">
        <v>1</v>
      </c>
      <c r="AE269" s="65"/>
      <c r="AF269" s="65"/>
      <c r="AG269" s="65">
        <v>2</v>
      </c>
      <c r="AH269" s="68" t="s">
        <v>693</v>
      </c>
      <c r="AI269" s="65"/>
      <c r="AJ269" s="65"/>
      <c r="AK269" s="65"/>
      <c r="AL269" s="65"/>
      <c r="AM269" s="65">
        <v>2</v>
      </c>
      <c r="AN269" s="68" t="s">
        <v>1685</v>
      </c>
      <c r="AO269" s="69"/>
      <c r="AP269" s="69"/>
      <c r="AQ269" s="69"/>
      <c r="AR269" s="69"/>
      <c r="AS269" s="69"/>
      <c r="AT269" s="69">
        <f t="shared" si="58"/>
        <v>0</v>
      </c>
      <c r="AU269" s="70">
        <v>40269</v>
      </c>
      <c r="AV269" s="70">
        <v>40938</v>
      </c>
      <c r="AW269" s="70">
        <v>40938</v>
      </c>
      <c r="AX269" s="71"/>
    </row>
    <row r="270" spans="1:50" s="159" customFormat="1" ht="36" hidden="1" customHeight="1" x14ac:dyDescent="0.2">
      <c r="A270" s="54">
        <f>+A268+1</f>
        <v>1</v>
      </c>
      <c r="B270" s="86" t="s">
        <v>2690</v>
      </c>
      <c r="C270" s="86" t="s">
        <v>76</v>
      </c>
      <c r="D270" s="53" t="s">
        <v>183</v>
      </c>
      <c r="E270" s="181">
        <f>COUNTIF($B$5:$B$702,"IN")-1</f>
        <v>1</v>
      </c>
      <c r="F270" s="74" t="s">
        <v>1436</v>
      </c>
      <c r="G270" s="74" t="s">
        <v>1259</v>
      </c>
      <c r="H270" s="74" t="s">
        <v>460</v>
      </c>
      <c r="I270" s="151" t="s">
        <v>1793</v>
      </c>
      <c r="J270" s="161" t="s">
        <v>460</v>
      </c>
      <c r="K270" s="153"/>
      <c r="L270" s="153"/>
      <c r="M270" s="153"/>
      <c r="N270" s="153"/>
      <c r="O270" s="153">
        <v>3</v>
      </c>
      <c r="P270" s="163" t="s">
        <v>517</v>
      </c>
      <c r="Q270" s="153"/>
      <c r="R270" s="153"/>
      <c r="S270" s="153"/>
      <c r="T270" s="153"/>
      <c r="U270" s="153">
        <v>5</v>
      </c>
      <c r="V270" s="163" t="s">
        <v>516</v>
      </c>
      <c r="W270" s="155">
        <v>4</v>
      </c>
      <c r="X270" s="155"/>
      <c r="Y270" s="155"/>
      <c r="Z270" s="155"/>
      <c r="AA270" s="155">
        <v>1</v>
      </c>
      <c r="AB270" s="163" t="s">
        <v>518</v>
      </c>
      <c r="AC270" s="155">
        <v>11</v>
      </c>
      <c r="AD270" s="155"/>
      <c r="AE270" s="155"/>
      <c r="AF270" s="155"/>
      <c r="AG270" s="155">
        <v>3</v>
      </c>
      <c r="AH270" s="163" t="s">
        <v>519</v>
      </c>
      <c r="AI270" s="155">
        <v>1</v>
      </c>
      <c r="AJ270" s="155">
        <v>3</v>
      </c>
      <c r="AK270" s="155">
        <v>3</v>
      </c>
      <c r="AL270" s="155">
        <v>2</v>
      </c>
      <c r="AM270" s="155">
        <v>20</v>
      </c>
      <c r="AN270" s="163" t="s">
        <v>520</v>
      </c>
      <c r="AO270" s="156">
        <f t="shared" ref="AO270:AO282" si="65">+K270+Q270+W270+AC270+AI270</f>
        <v>16</v>
      </c>
      <c r="AP270" s="156">
        <f t="shared" ref="AP270:AP282" si="66">+L270+R270+X270+AD270+AJ270</f>
        <v>3</v>
      </c>
      <c r="AQ270" s="156">
        <f t="shared" ref="AQ270:AQ282" si="67">+M270+S270+Y270+AE270+AK270</f>
        <v>3</v>
      </c>
      <c r="AR270" s="156">
        <f t="shared" ref="AR270:AR282" si="68">+N270+T270+Z270+AF270+AL270</f>
        <v>2</v>
      </c>
      <c r="AS270" s="156">
        <f t="shared" ref="AS270:AS282" si="69">+O270+U270+AA270+AG270+AM270</f>
        <v>32</v>
      </c>
      <c r="AT270" s="156">
        <f t="shared" si="58"/>
        <v>56</v>
      </c>
      <c r="AU270" s="40"/>
      <c r="AV270" s="40"/>
      <c r="AW270" s="40"/>
      <c r="AX270" s="158"/>
    </row>
    <row r="271" spans="1:50" ht="36" hidden="1" customHeight="1" x14ac:dyDescent="0.2">
      <c r="A271" s="54">
        <f>+A269+1</f>
        <v>1</v>
      </c>
      <c r="B271" s="86" t="s">
        <v>2709</v>
      </c>
      <c r="C271" s="86" t="s">
        <v>76</v>
      </c>
      <c r="D271" s="188" t="s">
        <v>2270</v>
      </c>
      <c r="E271" s="181">
        <f>COUNTIF($B$5:$B$702,"YB")-1</f>
        <v>2</v>
      </c>
      <c r="F271" s="74" t="s">
        <v>1436</v>
      </c>
      <c r="G271" s="74" t="s">
        <v>1259</v>
      </c>
      <c r="H271" s="74" t="s">
        <v>460</v>
      </c>
      <c r="I271" s="151" t="s">
        <v>2096</v>
      </c>
      <c r="J271" s="161" t="s">
        <v>460</v>
      </c>
      <c r="K271" s="153"/>
      <c r="L271" s="153"/>
      <c r="M271" s="153"/>
      <c r="N271" s="153"/>
      <c r="O271" s="153"/>
      <c r="P271" s="163"/>
      <c r="Q271" s="155"/>
      <c r="R271" s="155"/>
      <c r="S271" s="155"/>
      <c r="T271" s="155"/>
      <c r="U271" s="155"/>
      <c r="V271" s="154"/>
      <c r="W271" s="155"/>
      <c r="X271" s="155"/>
      <c r="Y271" s="155"/>
      <c r="Z271" s="155"/>
      <c r="AA271" s="155"/>
      <c r="AB271" s="154"/>
      <c r="AC271" s="155"/>
      <c r="AD271" s="155"/>
      <c r="AE271" s="155"/>
      <c r="AF271" s="155"/>
      <c r="AG271" s="155"/>
      <c r="AH271" s="163"/>
      <c r="AI271" s="155"/>
      <c r="AJ271" s="155"/>
      <c r="AK271" s="155"/>
      <c r="AL271" s="155"/>
      <c r="AM271" s="155"/>
      <c r="AN271" s="154"/>
      <c r="AO271" s="156">
        <f t="shared" si="65"/>
        <v>0</v>
      </c>
      <c r="AP271" s="156">
        <f t="shared" si="66"/>
        <v>0</v>
      </c>
      <c r="AQ271" s="156">
        <f t="shared" si="67"/>
        <v>0</v>
      </c>
      <c r="AR271" s="156">
        <f t="shared" si="68"/>
        <v>0</v>
      </c>
      <c r="AS271" s="156">
        <f t="shared" si="69"/>
        <v>0</v>
      </c>
      <c r="AT271" s="156">
        <f t="shared" ref="AT271:AT302" si="70">SUM(AO271:AS271)</f>
        <v>0</v>
      </c>
      <c r="AU271" s="40"/>
      <c r="AV271" s="40"/>
      <c r="AW271" s="40"/>
      <c r="AX271" s="158"/>
    </row>
    <row r="272" spans="1:50" ht="36" hidden="1" customHeight="1" x14ac:dyDescent="0.2">
      <c r="A272" s="54"/>
      <c r="B272" s="150" t="s">
        <v>2591</v>
      </c>
      <c r="C272" s="150" t="s">
        <v>76</v>
      </c>
      <c r="D272" s="27" t="s">
        <v>1704</v>
      </c>
      <c r="E272" s="182"/>
      <c r="F272" s="22" t="s">
        <v>1437</v>
      </c>
      <c r="G272" s="23" t="s">
        <v>1435</v>
      </c>
      <c r="H272" s="23" t="s">
        <v>465</v>
      </c>
      <c r="I272" s="9" t="s">
        <v>1744</v>
      </c>
      <c r="J272" s="5" t="s">
        <v>465</v>
      </c>
      <c r="K272" s="3"/>
      <c r="L272" s="3"/>
      <c r="M272" s="3"/>
      <c r="N272" s="3"/>
      <c r="O272" s="3"/>
      <c r="P272" s="6"/>
      <c r="Q272" s="30"/>
      <c r="R272" s="30"/>
      <c r="S272" s="30"/>
      <c r="T272" s="30"/>
      <c r="U272" s="30"/>
      <c r="V272" s="26"/>
      <c r="W272" s="30"/>
      <c r="X272" s="30"/>
      <c r="Y272" s="30"/>
      <c r="Z272" s="30"/>
      <c r="AA272" s="30"/>
      <c r="AB272" s="26"/>
      <c r="AC272" s="30">
        <v>1</v>
      </c>
      <c r="AD272" s="30"/>
      <c r="AE272" s="30"/>
      <c r="AF272" s="30"/>
      <c r="AG272" s="30"/>
      <c r="AH272" s="26"/>
      <c r="AI272" s="30"/>
      <c r="AJ272" s="30"/>
      <c r="AK272" s="30"/>
      <c r="AL272" s="30"/>
      <c r="AM272" s="30">
        <v>16</v>
      </c>
      <c r="AN272" s="26"/>
      <c r="AO272" s="4">
        <f t="shared" si="65"/>
        <v>1</v>
      </c>
      <c r="AP272" s="4">
        <f t="shared" si="66"/>
        <v>0</v>
      </c>
      <c r="AQ272" s="4">
        <f t="shared" si="67"/>
        <v>0</v>
      </c>
      <c r="AR272" s="4">
        <f t="shared" si="68"/>
        <v>0</v>
      </c>
      <c r="AS272" s="4">
        <f t="shared" si="69"/>
        <v>16</v>
      </c>
      <c r="AT272" s="4">
        <f t="shared" si="70"/>
        <v>17</v>
      </c>
      <c r="AU272" s="37"/>
      <c r="AV272" s="37"/>
      <c r="AW272" s="37"/>
      <c r="AX272" s="36"/>
    </row>
    <row r="273" spans="1:50" ht="36" hidden="1" customHeight="1" x14ac:dyDescent="0.2">
      <c r="A273" s="54"/>
      <c r="B273" s="150" t="s">
        <v>2821</v>
      </c>
      <c r="C273" s="150" t="s">
        <v>76</v>
      </c>
      <c r="D273" s="2" t="s">
        <v>14</v>
      </c>
      <c r="E273" s="182"/>
      <c r="F273" s="22" t="s">
        <v>1437</v>
      </c>
      <c r="G273" s="23" t="s">
        <v>185</v>
      </c>
      <c r="H273" s="23" t="s">
        <v>337</v>
      </c>
      <c r="I273" s="9" t="s">
        <v>1842</v>
      </c>
      <c r="J273" s="5" t="s">
        <v>337</v>
      </c>
      <c r="K273" s="3"/>
      <c r="L273" s="3"/>
      <c r="M273" s="3"/>
      <c r="N273" s="3"/>
      <c r="O273" s="3"/>
      <c r="P273" s="6"/>
      <c r="Q273" s="30"/>
      <c r="R273" s="30"/>
      <c r="S273" s="30"/>
      <c r="T273" s="30"/>
      <c r="U273" s="30"/>
      <c r="V273" s="26"/>
      <c r="W273" s="30">
        <v>1</v>
      </c>
      <c r="X273" s="30"/>
      <c r="Y273" s="30"/>
      <c r="Z273" s="30"/>
      <c r="AA273" s="30"/>
      <c r="AB273" s="26" t="s">
        <v>1156</v>
      </c>
      <c r="AC273" s="30"/>
      <c r="AD273" s="30"/>
      <c r="AE273" s="30"/>
      <c r="AF273" s="30"/>
      <c r="AG273" s="30"/>
      <c r="AH273" s="26"/>
      <c r="AI273" s="30"/>
      <c r="AJ273" s="30"/>
      <c r="AK273" s="30"/>
      <c r="AL273" s="30"/>
      <c r="AM273" s="30">
        <v>2</v>
      </c>
      <c r="AN273" s="26" t="s">
        <v>1156</v>
      </c>
      <c r="AO273" s="4">
        <f t="shared" si="65"/>
        <v>1</v>
      </c>
      <c r="AP273" s="4">
        <f t="shared" si="66"/>
        <v>0</v>
      </c>
      <c r="AQ273" s="4">
        <f t="shared" si="67"/>
        <v>0</v>
      </c>
      <c r="AR273" s="4">
        <f t="shared" si="68"/>
        <v>0</v>
      </c>
      <c r="AS273" s="4">
        <f t="shared" si="69"/>
        <v>2</v>
      </c>
      <c r="AT273" s="4">
        <f t="shared" si="70"/>
        <v>3</v>
      </c>
      <c r="AU273" s="34"/>
      <c r="AV273" s="34"/>
      <c r="AW273" s="34"/>
      <c r="AX273" s="36"/>
    </row>
    <row r="274" spans="1:50" ht="36" hidden="1" customHeight="1" x14ac:dyDescent="0.2">
      <c r="A274" s="54"/>
      <c r="B274" s="206" t="s">
        <v>2390</v>
      </c>
      <c r="C274" s="206" t="s">
        <v>76</v>
      </c>
      <c r="D274" s="2" t="s">
        <v>381</v>
      </c>
      <c r="E274" s="182"/>
      <c r="F274" s="22" t="s">
        <v>1437</v>
      </c>
      <c r="G274" s="23" t="s">
        <v>185</v>
      </c>
      <c r="H274" s="23" t="s">
        <v>433</v>
      </c>
      <c r="I274" s="9" t="s">
        <v>1513</v>
      </c>
      <c r="J274" s="5" t="s">
        <v>433</v>
      </c>
      <c r="K274" s="3"/>
      <c r="L274" s="3"/>
      <c r="M274" s="3"/>
      <c r="N274" s="3"/>
      <c r="O274" s="3"/>
      <c r="P274" s="6"/>
      <c r="Q274" s="30"/>
      <c r="R274" s="30"/>
      <c r="S274" s="30"/>
      <c r="T274" s="30"/>
      <c r="U274" s="30">
        <v>1</v>
      </c>
      <c r="V274" s="26"/>
      <c r="W274" s="30"/>
      <c r="X274" s="30"/>
      <c r="Y274" s="30"/>
      <c r="Z274" s="30"/>
      <c r="AA274" s="30"/>
      <c r="AB274" s="26"/>
      <c r="AC274" s="30">
        <v>1</v>
      </c>
      <c r="AD274" s="30"/>
      <c r="AE274" s="30"/>
      <c r="AF274" s="30"/>
      <c r="AG274" s="30"/>
      <c r="AH274" s="26" t="s">
        <v>2182</v>
      </c>
      <c r="AI274" s="30"/>
      <c r="AJ274" s="30"/>
      <c r="AK274" s="30"/>
      <c r="AL274" s="30"/>
      <c r="AM274" s="30"/>
      <c r="AN274" s="26"/>
      <c r="AO274" s="4">
        <f t="shared" si="65"/>
        <v>1</v>
      </c>
      <c r="AP274" s="4">
        <f t="shared" si="66"/>
        <v>0</v>
      </c>
      <c r="AQ274" s="4">
        <f t="shared" si="67"/>
        <v>0</v>
      </c>
      <c r="AR274" s="4">
        <f t="shared" si="68"/>
        <v>0</v>
      </c>
      <c r="AS274" s="4">
        <f t="shared" si="69"/>
        <v>1</v>
      </c>
      <c r="AT274" s="4">
        <f t="shared" si="70"/>
        <v>2</v>
      </c>
      <c r="AU274" s="34">
        <v>39961</v>
      </c>
      <c r="AV274" s="34"/>
      <c r="AW274" s="34"/>
      <c r="AX274" s="36"/>
    </row>
    <row r="275" spans="1:50" ht="36" hidden="1" customHeight="1" x14ac:dyDescent="0.2">
      <c r="A275" s="54"/>
      <c r="B275" s="150" t="s">
        <v>2709</v>
      </c>
      <c r="C275" s="150" t="s">
        <v>76</v>
      </c>
      <c r="D275" s="27" t="s">
        <v>1003</v>
      </c>
      <c r="E275" s="182"/>
      <c r="F275" s="22" t="s">
        <v>1437</v>
      </c>
      <c r="G275" s="23" t="s">
        <v>1259</v>
      </c>
      <c r="H275" s="23" t="s">
        <v>460</v>
      </c>
      <c r="I275" s="9" t="s">
        <v>1795</v>
      </c>
      <c r="J275" s="43" t="s">
        <v>460</v>
      </c>
      <c r="K275" s="3"/>
      <c r="L275" s="3"/>
      <c r="M275" s="3"/>
      <c r="N275" s="3"/>
      <c r="O275" s="3"/>
      <c r="P275" s="6"/>
      <c r="Q275" s="3"/>
      <c r="R275" s="3"/>
      <c r="S275" s="3"/>
      <c r="T275" s="3"/>
      <c r="U275" s="3"/>
      <c r="V275" s="6"/>
      <c r="W275" s="3">
        <v>1</v>
      </c>
      <c r="X275" s="3"/>
      <c r="Y275" s="3"/>
      <c r="Z275" s="3"/>
      <c r="AA275" s="3"/>
      <c r="AB275" s="26" t="s">
        <v>1004</v>
      </c>
      <c r="AC275" s="3">
        <v>1</v>
      </c>
      <c r="AD275" s="3"/>
      <c r="AE275" s="3"/>
      <c r="AF275" s="3"/>
      <c r="AG275" s="3"/>
      <c r="AH275" s="26" t="s">
        <v>1005</v>
      </c>
      <c r="AI275" s="3"/>
      <c r="AJ275" s="3"/>
      <c r="AK275" s="3"/>
      <c r="AL275" s="3"/>
      <c r="AM275" s="3">
        <v>1</v>
      </c>
      <c r="AN275" s="26" t="s">
        <v>1006</v>
      </c>
      <c r="AO275" s="4">
        <f t="shared" si="65"/>
        <v>2</v>
      </c>
      <c r="AP275" s="4">
        <f t="shared" si="66"/>
        <v>0</v>
      </c>
      <c r="AQ275" s="4">
        <f t="shared" si="67"/>
        <v>0</v>
      </c>
      <c r="AR275" s="4">
        <f t="shared" si="68"/>
        <v>0</v>
      </c>
      <c r="AS275" s="4">
        <f t="shared" si="69"/>
        <v>1</v>
      </c>
      <c r="AT275" s="4">
        <f t="shared" si="70"/>
        <v>3</v>
      </c>
      <c r="AU275" s="34" t="s">
        <v>1007</v>
      </c>
      <c r="AV275" s="34"/>
      <c r="AW275" s="34"/>
      <c r="AX275" s="36"/>
    </row>
    <row r="276" spans="1:50" s="159" customFormat="1" ht="36" hidden="1" customHeight="1" x14ac:dyDescent="0.2">
      <c r="A276" s="54"/>
      <c r="B276" s="150" t="s">
        <v>2709</v>
      </c>
      <c r="C276" s="150" t="s">
        <v>76</v>
      </c>
      <c r="D276" s="27" t="s">
        <v>1003</v>
      </c>
      <c r="E276" s="182"/>
      <c r="F276" s="22" t="s">
        <v>1437</v>
      </c>
      <c r="G276" s="23" t="s">
        <v>1259</v>
      </c>
      <c r="H276" s="23" t="s">
        <v>460</v>
      </c>
      <c r="I276" s="9" t="s">
        <v>1796</v>
      </c>
      <c r="J276" s="5" t="s">
        <v>460</v>
      </c>
      <c r="K276" s="3"/>
      <c r="L276" s="3"/>
      <c r="M276" s="3"/>
      <c r="N276" s="3"/>
      <c r="O276" s="3"/>
      <c r="P276" s="6"/>
      <c r="Q276" s="30"/>
      <c r="R276" s="30"/>
      <c r="S276" s="30"/>
      <c r="T276" s="30"/>
      <c r="U276" s="30"/>
      <c r="V276" s="26"/>
      <c r="W276" s="30">
        <v>1</v>
      </c>
      <c r="X276" s="30"/>
      <c r="Y276" s="30"/>
      <c r="Z276" s="30"/>
      <c r="AA276" s="30"/>
      <c r="AB276" s="26" t="s">
        <v>1008</v>
      </c>
      <c r="AC276" s="30"/>
      <c r="AD276" s="30"/>
      <c r="AE276" s="30"/>
      <c r="AF276" s="30"/>
      <c r="AG276" s="30"/>
      <c r="AH276" s="26"/>
      <c r="AI276" s="30"/>
      <c r="AJ276" s="30"/>
      <c r="AK276" s="30"/>
      <c r="AL276" s="30"/>
      <c r="AM276" s="30">
        <v>1</v>
      </c>
      <c r="AN276" s="26" t="s">
        <v>1009</v>
      </c>
      <c r="AO276" s="4">
        <f t="shared" si="65"/>
        <v>1</v>
      </c>
      <c r="AP276" s="4">
        <f t="shared" si="66"/>
        <v>0</v>
      </c>
      <c r="AQ276" s="4">
        <f t="shared" si="67"/>
        <v>0</v>
      </c>
      <c r="AR276" s="4">
        <f t="shared" si="68"/>
        <v>0</v>
      </c>
      <c r="AS276" s="4">
        <f t="shared" si="69"/>
        <v>1</v>
      </c>
      <c r="AT276" s="4">
        <f t="shared" si="70"/>
        <v>2</v>
      </c>
      <c r="AU276" s="34" t="s">
        <v>1007</v>
      </c>
      <c r="AV276" s="34"/>
      <c r="AW276" s="34"/>
      <c r="AX276" s="36"/>
    </row>
    <row r="277" spans="1:50" ht="36" hidden="1" customHeight="1" x14ac:dyDescent="0.2">
      <c r="A277" s="54">
        <f>+A274+1</f>
        <v>1</v>
      </c>
      <c r="B277" s="86" t="s">
        <v>2938</v>
      </c>
      <c r="C277" s="86" t="s">
        <v>76</v>
      </c>
      <c r="D277" s="188" t="s">
        <v>2271</v>
      </c>
      <c r="E277" s="181">
        <f>COUNTIF($B$5:$B$702,"AD")-1</f>
        <v>9</v>
      </c>
      <c r="F277" s="74" t="s">
        <v>1436</v>
      </c>
      <c r="G277" s="74" t="s">
        <v>1259</v>
      </c>
      <c r="H277" s="74" t="s">
        <v>460</v>
      </c>
      <c r="I277" s="151" t="s">
        <v>1797</v>
      </c>
      <c r="J277" s="160" t="s">
        <v>460</v>
      </c>
      <c r="K277" s="153">
        <v>2</v>
      </c>
      <c r="L277" s="153"/>
      <c r="M277" s="153"/>
      <c r="N277" s="155"/>
      <c r="O277" s="155">
        <v>3</v>
      </c>
      <c r="P277" s="154" t="s">
        <v>1798</v>
      </c>
      <c r="Q277" s="155">
        <v>1</v>
      </c>
      <c r="R277" s="155"/>
      <c r="S277" s="155"/>
      <c r="T277" s="155"/>
      <c r="U277" s="155">
        <v>4</v>
      </c>
      <c r="V277" s="154" t="s">
        <v>485</v>
      </c>
      <c r="W277" s="153">
        <v>5</v>
      </c>
      <c r="X277" s="153"/>
      <c r="Y277" s="153"/>
      <c r="Z277" s="153"/>
      <c r="AA277" s="153"/>
      <c r="AB277" s="154" t="s">
        <v>938</v>
      </c>
      <c r="AC277" s="155">
        <v>7</v>
      </c>
      <c r="AD277" s="155"/>
      <c r="AE277" s="155"/>
      <c r="AF277" s="155"/>
      <c r="AG277" s="155">
        <v>10</v>
      </c>
      <c r="AH277" s="154" t="s">
        <v>1351</v>
      </c>
      <c r="AI277" s="155">
        <v>4</v>
      </c>
      <c r="AJ277" s="155">
        <v>3</v>
      </c>
      <c r="AK277" s="155"/>
      <c r="AL277" s="155"/>
      <c r="AM277" s="155">
        <v>19</v>
      </c>
      <c r="AN277" s="154" t="s">
        <v>939</v>
      </c>
      <c r="AO277" s="156">
        <f t="shared" si="65"/>
        <v>19</v>
      </c>
      <c r="AP277" s="156">
        <f t="shared" si="66"/>
        <v>3</v>
      </c>
      <c r="AQ277" s="156">
        <f t="shared" si="67"/>
        <v>0</v>
      </c>
      <c r="AR277" s="156">
        <f t="shared" si="68"/>
        <v>0</v>
      </c>
      <c r="AS277" s="156">
        <f t="shared" si="69"/>
        <v>36</v>
      </c>
      <c r="AT277" s="156">
        <f t="shared" si="70"/>
        <v>58</v>
      </c>
      <c r="AU277" s="40"/>
      <c r="AV277" s="40"/>
      <c r="AW277" s="40"/>
      <c r="AX277" s="158"/>
    </row>
    <row r="278" spans="1:50" ht="36" customHeight="1" x14ac:dyDescent="0.2">
      <c r="A278" s="54"/>
      <c r="B278" s="150" t="s">
        <v>2591</v>
      </c>
      <c r="C278" s="150" t="s">
        <v>76</v>
      </c>
      <c r="D278" s="27" t="s">
        <v>1704</v>
      </c>
      <c r="E278" s="182"/>
      <c r="F278" s="22" t="s">
        <v>1437</v>
      </c>
      <c r="G278" s="23" t="s">
        <v>1460</v>
      </c>
      <c r="H278" s="23" t="s">
        <v>246</v>
      </c>
      <c r="I278" s="9" t="s">
        <v>1746</v>
      </c>
      <c r="J278" s="5" t="s">
        <v>251</v>
      </c>
      <c r="K278" s="3"/>
      <c r="L278" s="3"/>
      <c r="M278" s="3"/>
      <c r="N278" s="3"/>
      <c r="O278" s="3"/>
      <c r="P278" s="6"/>
      <c r="Q278" s="30"/>
      <c r="R278" s="30"/>
      <c r="S278" s="30"/>
      <c r="T278" s="30"/>
      <c r="U278" s="30"/>
      <c r="V278" s="26"/>
      <c r="W278" s="30"/>
      <c r="X278" s="30"/>
      <c r="Y278" s="30"/>
      <c r="Z278" s="30"/>
      <c r="AA278" s="30"/>
      <c r="AB278" s="26"/>
      <c r="AC278" s="30"/>
      <c r="AD278" s="30"/>
      <c r="AE278" s="30"/>
      <c r="AF278" s="30"/>
      <c r="AG278" s="30"/>
      <c r="AH278" s="26"/>
      <c r="AI278" s="30"/>
      <c r="AJ278" s="30"/>
      <c r="AK278" s="30"/>
      <c r="AL278" s="30"/>
      <c r="AM278" s="30">
        <v>10</v>
      </c>
      <c r="AN278" s="26"/>
      <c r="AO278" s="4">
        <f t="shared" si="65"/>
        <v>0</v>
      </c>
      <c r="AP278" s="4">
        <f t="shared" si="66"/>
        <v>0</v>
      </c>
      <c r="AQ278" s="4">
        <f t="shared" si="67"/>
        <v>0</v>
      </c>
      <c r="AR278" s="4">
        <f t="shared" si="68"/>
        <v>0</v>
      </c>
      <c r="AS278" s="4">
        <f t="shared" si="69"/>
        <v>10</v>
      </c>
      <c r="AT278" s="4">
        <f t="shared" si="70"/>
        <v>10</v>
      </c>
      <c r="AU278" s="37"/>
      <c r="AV278" s="37"/>
      <c r="AW278" s="37"/>
      <c r="AX278" s="36"/>
    </row>
    <row r="279" spans="1:50" ht="36" hidden="1" customHeight="1" x14ac:dyDescent="0.2">
      <c r="A279" s="54"/>
      <c r="B279" s="206" t="s">
        <v>3167</v>
      </c>
      <c r="C279" s="206" t="s">
        <v>76</v>
      </c>
      <c r="D279" s="85" t="s">
        <v>1570</v>
      </c>
      <c r="E279" s="182"/>
      <c r="F279" s="23" t="s">
        <v>1437</v>
      </c>
      <c r="G279" s="23" t="s">
        <v>185</v>
      </c>
      <c r="H279" s="23" t="s">
        <v>433</v>
      </c>
      <c r="I279" s="9" t="s">
        <v>1586</v>
      </c>
      <c r="J279" s="83" t="s">
        <v>433</v>
      </c>
      <c r="K279" s="30"/>
      <c r="L279" s="30"/>
      <c r="M279" s="30"/>
      <c r="N279" s="30"/>
      <c r="O279" s="30"/>
      <c r="P279" s="26"/>
      <c r="Q279" s="30"/>
      <c r="R279" s="30"/>
      <c r="S279" s="30"/>
      <c r="T279" s="30"/>
      <c r="U279" s="30">
        <v>1</v>
      </c>
      <c r="V279" s="26" t="s">
        <v>1318</v>
      </c>
      <c r="W279" s="30"/>
      <c r="X279" s="30"/>
      <c r="Y279" s="30"/>
      <c r="Z279" s="30"/>
      <c r="AA279" s="30"/>
      <c r="AB279" s="26"/>
      <c r="AC279" s="30">
        <v>1</v>
      </c>
      <c r="AD279" s="30"/>
      <c r="AE279" s="30"/>
      <c r="AF279" s="30"/>
      <c r="AG279" s="30"/>
      <c r="AH279" s="6" t="s">
        <v>977</v>
      </c>
      <c r="AI279" s="3"/>
      <c r="AJ279" s="3"/>
      <c r="AK279" s="3"/>
      <c r="AL279" s="3"/>
      <c r="AM279" s="3">
        <v>5</v>
      </c>
      <c r="AN279" s="6" t="s">
        <v>977</v>
      </c>
      <c r="AO279" s="4">
        <f t="shared" si="65"/>
        <v>1</v>
      </c>
      <c r="AP279" s="4">
        <f t="shared" si="66"/>
        <v>0</v>
      </c>
      <c r="AQ279" s="4">
        <f t="shared" si="67"/>
        <v>0</v>
      </c>
      <c r="AR279" s="4">
        <f t="shared" si="68"/>
        <v>0</v>
      </c>
      <c r="AS279" s="4">
        <f t="shared" si="69"/>
        <v>6</v>
      </c>
      <c r="AT279" s="4">
        <f t="shared" si="70"/>
        <v>7</v>
      </c>
      <c r="AU279" s="34">
        <v>40182</v>
      </c>
      <c r="AV279" s="34"/>
      <c r="AW279" s="34"/>
      <c r="AX279" s="36"/>
    </row>
    <row r="280" spans="1:50" s="159" customFormat="1" ht="36" hidden="1" customHeight="1" x14ac:dyDescent="0.2">
      <c r="A280" s="54"/>
      <c r="B280" s="150" t="s">
        <v>2938</v>
      </c>
      <c r="C280" s="150" t="s">
        <v>76</v>
      </c>
      <c r="D280" s="27" t="s">
        <v>910</v>
      </c>
      <c r="E280" s="182"/>
      <c r="F280" s="22" t="s">
        <v>1437</v>
      </c>
      <c r="G280" s="23" t="s">
        <v>1259</v>
      </c>
      <c r="H280" s="23" t="s">
        <v>460</v>
      </c>
      <c r="I280" s="9" t="s">
        <v>1803</v>
      </c>
      <c r="J280" s="5" t="s">
        <v>139</v>
      </c>
      <c r="K280" s="3"/>
      <c r="L280" s="3"/>
      <c r="M280" s="3"/>
      <c r="N280" s="3"/>
      <c r="O280" s="3"/>
      <c r="P280" s="6"/>
      <c r="Q280" s="30"/>
      <c r="R280" s="30"/>
      <c r="S280" s="30"/>
      <c r="T280" s="30"/>
      <c r="U280" s="30"/>
      <c r="V280" s="26"/>
      <c r="W280" s="30"/>
      <c r="X280" s="30"/>
      <c r="Y280" s="30"/>
      <c r="Z280" s="30"/>
      <c r="AA280" s="30">
        <v>1</v>
      </c>
      <c r="AB280" s="26" t="s">
        <v>1018</v>
      </c>
      <c r="AC280" s="30">
        <v>3</v>
      </c>
      <c r="AD280" s="30"/>
      <c r="AE280" s="30"/>
      <c r="AF280" s="30"/>
      <c r="AG280" s="30"/>
      <c r="AH280" s="26" t="s">
        <v>1018</v>
      </c>
      <c r="AI280" s="30"/>
      <c r="AJ280" s="30"/>
      <c r="AK280" s="30"/>
      <c r="AL280" s="30"/>
      <c r="AM280" s="30"/>
      <c r="AN280" s="26"/>
      <c r="AO280" s="4">
        <f t="shared" si="65"/>
        <v>3</v>
      </c>
      <c r="AP280" s="4">
        <f t="shared" si="66"/>
        <v>0</v>
      </c>
      <c r="AQ280" s="4">
        <f t="shared" si="67"/>
        <v>0</v>
      </c>
      <c r="AR280" s="4">
        <f t="shared" si="68"/>
        <v>0</v>
      </c>
      <c r="AS280" s="4">
        <f t="shared" si="69"/>
        <v>1</v>
      </c>
      <c r="AT280" s="4">
        <f t="shared" si="70"/>
        <v>4</v>
      </c>
      <c r="AU280" s="34" t="s">
        <v>1017</v>
      </c>
      <c r="AV280" s="34"/>
      <c r="AW280" s="34"/>
      <c r="AX280" s="36"/>
    </row>
    <row r="281" spans="1:50" ht="36" hidden="1" customHeight="1" x14ac:dyDescent="0.2">
      <c r="A281" s="54"/>
      <c r="B281" s="150" t="s">
        <v>2938</v>
      </c>
      <c r="C281" s="150" t="s">
        <v>76</v>
      </c>
      <c r="D281" s="27" t="s">
        <v>910</v>
      </c>
      <c r="E281" s="182"/>
      <c r="F281" s="22" t="s">
        <v>1437</v>
      </c>
      <c r="G281" s="23" t="s">
        <v>1259</v>
      </c>
      <c r="H281" s="23" t="s">
        <v>460</v>
      </c>
      <c r="I281" s="9" t="s">
        <v>1805</v>
      </c>
      <c r="J281" s="43" t="s">
        <v>139</v>
      </c>
      <c r="K281" s="3"/>
      <c r="L281" s="3"/>
      <c r="M281" s="3"/>
      <c r="N281" s="3"/>
      <c r="O281" s="3"/>
      <c r="P281" s="6"/>
      <c r="Q281" s="30"/>
      <c r="R281" s="30"/>
      <c r="S281" s="30"/>
      <c r="T281" s="30"/>
      <c r="U281" s="30"/>
      <c r="V281" s="26"/>
      <c r="W281" s="30">
        <v>1</v>
      </c>
      <c r="X281" s="30"/>
      <c r="Y281" s="30"/>
      <c r="Z281" s="30"/>
      <c r="AA281" s="30"/>
      <c r="AB281" s="26" t="s">
        <v>622</v>
      </c>
      <c r="AC281" s="30">
        <v>4</v>
      </c>
      <c r="AD281" s="30"/>
      <c r="AE281" s="30"/>
      <c r="AF281" s="30"/>
      <c r="AG281" s="30">
        <v>4</v>
      </c>
      <c r="AH281" s="26" t="s">
        <v>622</v>
      </c>
      <c r="AI281" s="30"/>
      <c r="AJ281" s="30"/>
      <c r="AK281" s="30"/>
      <c r="AL281" s="30"/>
      <c r="AM281" s="30">
        <v>4</v>
      </c>
      <c r="AN281" s="26" t="s">
        <v>622</v>
      </c>
      <c r="AO281" s="4">
        <f t="shared" si="65"/>
        <v>5</v>
      </c>
      <c r="AP281" s="4">
        <f t="shared" si="66"/>
        <v>0</v>
      </c>
      <c r="AQ281" s="4">
        <f t="shared" si="67"/>
        <v>0</v>
      </c>
      <c r="AR281" s="4">
        <f t="shared" si="68"/>
        <v>0</v>
      </c>
      <c r="AS281" s="4">
        <f t="shared" si="69"/>
        <v>8</v>
      </c>
      <c r="AT281" s="4">
        <f t="shared" si="70"/>
        <v>13</v>
      </c>
      <c r="AU281" s="34"/>
      <c r="AV281" s="34"/>
      <c r="AW281" s="34"/>
      <c r="AX281" s="36"/>
    </row>
    <row r="282" spans="1:50" ht="36" hidden="1" customHeight="1" x14ac:dyDescent="0.2">
      <c r="A282" s="54">
        <f>+A272+1</f>
        <v>1</v>
      </c>
      <c r="B282" s="86" t="s">
        <v>2724</v>
      </c>
      <c r="C282" s="86" t="s">
        <v>76</v>
      </c>
      <c r="D282" s="53" t="s">
        <v>53</v>
      </c>
      <c r="E282" s="181">
        <f>COUNTIF($B$5:$B$702,"ZP")-1</f>
        <v>5</v>
      </c>
      <c r="F282" s="74" t="s">
        <v>1436</v>
      </c>
      <c r="G282" s="74" t="s">
        <v>1259</v>
      </c>
      <c r="H282" s="74" t="s">
        <v>460</v>
      </c>
      <c r="I282" s="151" t="s">
        <v>1808</v>
      </c>
      <c r="J282" s="160" t="s">
        <v>460</v>
      </c>
      <c r="K282" s="153">
        <v>0</v>
      </c>
      <c r="L282" s="153">
        <v>1</v>
      </c>
      <c r="M282" s="153">
        <v>0</v>
      </c>
      <c r="N282" s="155"/>
      <c r="O282" s="155">
        <v>2</v>
      </c>
      <c r="P282" s="163" t="s">
        <v>403</v>
      </c>
      <c r="Q282" s="155">
        <v>2</v>
      </c>
      <c r="R282" s="155">
        <v>1</v>
      </c>
      <c r="S282" s="155"/>
      <c r="T282" s="155"/>
      <c r="U282" s="155">
        <v>8</v>
      </c>
      <c r="V282" s="163" t="s">
        <v>403</v>
      </c>
      <c r="W282" s="153">
        <v>20</v>
      </c>
      <c r="X282" s="153"/>
      <c r="Y282" s="153"/>
      <c r="Z282" s="153"/>
      <c r="AA282" s="153"/>
      <c r="AB282" s="163" t="s">
        <v>43</v>
      </c>
      <c r="AC282" s="155">
        <v>27</v>
      </c>
      <c r="AD282" s="155">
        <v>5</v>
      </c>
      <c r="AE282" s="155"/>
      <c r="AF282" s="155"/>
      <c r="AG282" s="155"/>
      <c r="AH282" s="163" t="s">
        <v>43</v>
      </c>
      <c r="AI282" s="155">
        <v>5</v>
      </c>
      <c r="AJ282" s="155">
        <v>6</v>
      </c>
      <c r="AK282" s="155">
        <v>1</v>
      </c>
      <c r="AL282" s="155"/>
      <c r="AM282" s="155">
        <v>53</v>
      </c>
      <c r="AN282" s="163" t="s">
        <v>43</v>
      </c>
      <c r="AO282" s="156">
        <f t="shared" si="65"/>
        <v>54</v>
      </c>
      <c r="AP282" s="156">
        <f t="shared" si="66"/>
        <v>13</v>
      </c>
      <c r="AQ282" s="156">
        <f t="shared" si="67"/>
        <v>1</v>
      </c>
      <c r="AR282" s="156">
        <f t="shared" si="68"/>
        <v>0</v>
      </c>
      <c r="AS282" s="156">
        <f t="shared" si="69"/>
        <v>63</v>
      </c>
      <c r="AT282" s="156">
        <f t="shared" si="70"/>
        <v>131</v>
      </c>
      <c r="AU282" s="40"/>
      <c r="AV282" s="40"/>
      <c r="AW282" s="40"/>
      <c r="AX282" s="158"/>
    </row>
    <row r="283" spans="1:50" s="72" customFormat="1" ht="36" hidden="1" customHeight="1" x14ac:dyDescent="0.2">
      <c r="A283" s="176"/>
      <c r="B283" s="175"/>
      <c r="C283" s="175"/>
      <c r="D283" s="75" t="s">
        <v>382</v>
      </c>
      <c r="E283" s="183"/>
      <c r="F283" s="61"/>
      <c r="G283" s="62"/>
      <c r="H283" s="62"/>
      <c r="I283" s="63" t="s">
        <v>1700</v>
      </c>
      <c r="J283" s="64" t="s">
        <v>1085</v>
      </c>
      <c r="K283" s="67"/>
      <c r="L283" s="67"/>
      <c r="M283" s="67"/>
      <c r="N283" s="67"/>
      <c r="O283" s="67"/>
      <c r="P283" s="68"/>
      <c r="Q283" s="65"/>
      <c r="R283" s="65"/>
      <c r="S283" s="65"/>
      <c r="T283" s="65"/>
      <c r="U283" s="65">
        <v>1</v>
      </c>
      <c r="V283" s="68" t="s">
        <v>1086</v>
      </c>
      <c r="W283" s="65"/>
      <c r="X283" s="65"/>
      <c r="Y283" s="65"/>
      <c r="Z283" s="65"/>
      <c r="AA283" s="65"/>
      <c r="AB283" s="66"/>
      <c r="AC283" s="65">
        <v>3</v>
      </c>
      <c r="AD283" s="65"/>
      <c r="AE283" s="65"/>
      <c r="AF283" s="65"/>
      <c r="AG283" s="65"/>
      <c r="AH283" s="68" t="s">
        <v>1087</v>
      </c>
      <c r="AI283" s="65"/>
      <c r="AJ283" s="65"/>
      <c r="AK283" s="65"/>
      <c r="AL283" s="65"/>
      <c r="AM283" s="65">
        <v>1</v>
      </c>
      <c r="AN283" s="66"/>
      <c r="AO283" s="69"/>
      <c r="AP283" s="69"/>
      <c r="AQ283" s="69"/>
      <c r="AR283" s="69"/>
      <c r="AS283" s="69"/>
      <c r="AT283" s="69">
        <f t="shared" si="70"/>
        <v>0</v>
      </c>
      <c r="AU283" s="70">
        <v>40819</v>
      </c>
      <c r="AV283" s="70">
        <v>41257</v>
      </c>
      <c r="AW283" s="70"/>
      <c r="AX283" s="71"/>
    </row>
    <row r="284" spans="1:50" ht="36" hidden="1" customHeight="1" x14ac:dyDescent="0.2">
      <c r="A284" s="54"/>
      <c r="B284" s="150" t="s">
        <v>2724</v>
      </c>
      <c r="C284" s="150" t="s">
        <v>76</v>
      </c>
      <c r="D284" s="25" t="s">
        <v>53</v>
      </c>
      <c r="E284" s="182"/>
      <c r="F284" s="22" t="s">
        <v>1437</v>
      </c>
      <c r="G284" s="23" t="s">
        <v>1259</v>
      </c>
      <c r="H284" s="23" t="s">
        <v>460</v>
      </c>
      <c r="I284" s="9" t="s">
        <v>1809</v>
      </c>
      <c r="J284" s="43" t="s">
        <v>386</v>
      </c>
      <c r="K284" s="3"/>
      <c r="L284" s="3"/>
      <c r="M284" s="3"/>
      <c r="N284" s="3"/>
      <c r="O284" s="3"/>
      <c r="P284" s="6"/>
      <c r="Q284" s="30"/>
      <c r="R284" s="30"/>
      <c r="S284" s="30"/>
      <c r="T284" s="30"/>
      <c r="U284" s="30"/>
      <c r="V284" s="26"/>
      <c r="W284" s="30">
        <v>2</v>
      </c>
      <c r="X284" s="30"/>
      <c r="Y284" s="30"/>
      <c r="Z284" s="30"/>
      <c r="AA284" s="30"/>
      <c r="AB284" s="6" t="s">
        <v>44</v>
      </c>
      <c r="AC284" s="30">
        <v>9</v>
      </c>
      <c r="AD284" s="30"/>
      <c r="AE284" s="30"/>
      <c r="AF284" s="30"/>
      <c r="AG284" s="30"/>
      <c r="AH284" s="6" t="s">
        <v>44</v>
      </c>
      <c r="AI284" s="30"/>
      <c r="AJ284" s="30"/>
      <c r="AK284" s="30"/>
      <c r="AL284" s="30"/>
      <c r="AM284" s="30">
        <v>3</v>
      </c>
      <c r="AN284" s="6" t="s">
        <v>44</v>
      </c>
      <c r="AO284" s="4">
        <f t="shared" ref="AO284:AO315" si="71">+K284+Q284+W284+AC284+AI284</f>
        <v>11</v>
      </c>
      <c r="AP284" s="4">
        <f t="shared" ref="AP284:AP315" si="72">+L284+R284+X284+AD284+AJ284</f>
        <v>0</v>
      </c>
      <c r="AQ284" s="4">
        <f t="shared" ref="AQ284:AQ315" si="73">+M284+S284+Y284+AE284+AK284</f>
        <v>0</v>
      </c>
      <c r="AR284" s="4">
        <f t="shared" ref="AR284:AR315" si="74">+N284+T284+Z284+AF284+AL284</f>
        <v>0</v>
      </c>
      <c r="AS284" s="4">
        <f t="shared" ref="AS284:AS315" si="75">+O284+U284+AA284+AG284+AM284</f>
        <v>3</v>
      </c>
      <c r="AT284" s="4">
        <f t="shared" si="70"/>
        <v>14</v>
      </c>
      <c r="AU284" s="34"/>
      <c r="AV284" s="34"/>
      <c r="AW284" s="34"/>
      <c r="AX284" s="36"/>
    </row>
    <row r="285" spans="1:50" ht="36" hidden="1" customHeight="1" x14ac:dyDescent="0.2">
      <c r="A285" s="54"/>
      <c r="B285" s="150" t="s">
        <v>2724</v>
      </c>
      <c r="C285" s="150" t="s">
        <v>76</v>
      </c>
      <c r="D285" s="25" t="s">
        <v>53</v>
      </c>
      <c r="E285" s="182"/>
      <c r="F285" s="22" t="s">
        <v>1437</v>
      </c>
      <c r="G285" s="23" t="s">
        <v>1259</v>
      </c>
      <c r="H285" s="23" t="s">
        <v>460</v>
      </c>
      <c r="I285" s="9" t="s">
        <v>1811</v>
      </c>
      <c r="J285" s="43" t="s">
        <v>460</v>
      </c>
      <c r="K285" s="3"/>
      <c r="L285" s="3"/>
      <c r="M285" s="3"/>
      <c r="N285" s="3"/>
      <c r="O285" s="3"/>
      <c r="P285" s="6"/>
      <c r="Q285" s="30"/>
      <c r="R285" s="30"/>
      <c r="S285" s="30"/>
      <c r="T285" s="30"/>
      <c r="U285" s="30"/>
      <c r="V285" s="26"/>
      <c r="W285" s="30">
        <v>1</v>
      </c>
      <c r="X285" s="30"/>
      <c r="Y285" s="30"/>
      <c r="Z285" s="30"/>
      <c r="AA285" s="30"/>
      <c r="AB285" s="6" t="s">
        <v>480</v>
      </c>
      <c r="AC285" s="30">
        <v>10</v>
      </c>
      <c r="AD285" s="30"/>
      <c r="AE285" s="30"/>
      <c r="AF285" s="30"/>
      <c r="AG285" s="30"/>
      <c r="AH285" s="6" t="s">
        <v>480</v>
      </c>
      <c r="AI285" s="30">
        <v>1</v>
      </c>
      <c r="AJ285" s="30"/>
      <c r="AK285" s="30"/>
      <c r="AL285" s="30"/>
      <c r="AM285" s="30">
        <v>2</v>
      </c>
      <c r="AN285" s="6" t="s">
        <v>480</v>
      </c>
      <c r="AO285" s="4">
        <f t="shared" si="71"/>
        <v>12</v>
      </c>
      <c r="AP285" s="4">
        <f t="shared" si="72"/>
        <v>0</v>
      </c>
      <c r="AQ285" s="4">
        <f t="shared" si="73"/>
        <v>0</v>
      </c>
      <c r="AR285" s="4">
        <f t="shared" si="74"/>
        <v>0</v>
      </c>
      <c r="AS285" s="4">
        <f t="shared" si="75"/>
        <v>2</v>
      </c>
      <c r="AT285" s="4">
        <f t="shared" si="70"/>
        <v>14</v>
      </c>
      <c r="AU285" s="34">
        <v>38940</v>
      </c>
      <c r="AV285" s="34"/>
      <c r="AW285" s="34"/>
      <c r="AX285" s="36"/>
    </row>
    <row r="286" spans="1:50" ht="36" hidden="1" customHeight="1" x14ac:dyDescent="0.2">
      <c r="A286" s="54"/>
      <c r="B286" s="150" t="s">
        <v>2724</v>
      </c>
      <c r="C286" s="150" t="s">
        <v>76</v>
      </c>
      <c r="D286" s="25" t="s">
        <v>53</v>
      </c>
      <c r="E286" s="182"/>
      <c r="F286" s="22" t="s">
        <v>1437</v>
      </c>
      <c r="G286" s="23" t="s">
        <v>1259</v>
      </c>
      <c r="H286" s="23" t="s">
        <v>460</v>
      </c>
      <c r="I286" s="9" t="s">
        <v>1812</v>
      </c>
      <c r="J286" s="43" t="s">
        <v>460</v>
      </c>
      <c r="K286" s="3"/>
      <c r="L286" s="3"/>
      <c r="M286" s="3"/>
      <c r="N286" s="3"/>
      <c r="O286" s="3"/>
      <c r="P286" s="6"/>
      <c r="Q286" s="30"/>
      <c r="R286" s="30"/>
      <c r="S286" s="30"/>
      <c r="T286" s="30"/>
      <c r="U286" s="30"/>
      <c r="V286" s="26"/>
      <c r="W286" s="30">
        <v>2</v>
      </c>
      <c r="X286" s="30"/>
      <c r="Y286" s="30"/>
      <c r="Z286" s="30"/>
      <c r="AA286" s="30"/>
      <c r="AB286" s="6" t="s">
        <v>408</v>
      </c>
      <c r="AC286" s="30">
        <v>19</v>
      </c>
      <c r="AD286" s="30"/>
      <c r="AE286" s="30"/>
      <c r="AF286" s="30"/>
      <c r="AG286" s="30"/>
      <c r="AH286" s="6" t="s">
        <v>408</v>
      </c>
      <c r="AI286" s="30"/>
      <c r="AJ286" s="30"/>
      <c r="AK286" s="30"/>
      <c r="AL286" s="30"/>
      <c r="AM286" s="30">
        <v>3</v>
      </c>
      <c r="AN286" s="6" t="s">
        <v>408</v>
      </c>
      <c r="AO286" s="4">
        <f t="shared" si="71"/>
        <v>21</v>
      </c>
      <c r="AP286" s="4">
        <f t="shared" si="72"/>
        <v>0</v>
      </c>
      <c r="AQ286" s="4">
        <f t="shared" si="73"/>
        <v>0</v>
      </c>
      <c r="AR286" s="4">
        <f t="shared" si="74"/>
        <v>0</v>
      </c>
      <c r="AS286" s="4">
        <f t="shared" si="75"/>
        <v>3</v>
      </c>
      <c r="AT286" s="4">
        <f t="shared" si="70"/>
        <v>24</v>
      </c>
      <c r="AU286" s="34">
        <v>39364</v>
      </c>
      <c r="AV286" s="34"/>
      <c r="AW286" s="34"/>
      <c r="AX286" s="36"/>
    </row>
    <row r="287" spans="1:50" s="159" customFormat="1" ht="36" hidden="1" customHeight="1" x14ac:dyDescent="0.2">
      <c r="A287" s="54">
        <f>+A281+1</f>
        <v>1</v>
      </c>
      <c r="B287" s="86" t="s">
        <v>2742</v>
      </c>
      <c r="C287" s="86" t="s">
        <v>76</v>
      </c>
      <c r="D287" s="188" t="s">
        <v>136</v>
      </c>
      <c r="E287" s="181">
        <f>COUNTIF($B$5:$B$702,"KS")-1</f>
        <v>11</v>
      </c>
      <c r="F287" s="74" t="s">
        <v>1436</v>
      </c>
      <c r="G287" s="74" t="s">
        <v>1259</v>
      </c>
      <c r="H287" s="74" t="s">
        <v>460</v>
      </c>
      <c r="I287" s="151" t="s">
        <v>2215</v>
      </c>
      <c r="J287" s="160" t="s">
        <v>460</v>
      </c>
      <c r="K287" s="153">
        <v>0</v>
      </c>
      <c r="L287" s="153"/>
      <c r="M287" s="153"/>
      <c r="N287" s="155"/>
      <c r="O287" s="155">
        <v>3</v>
      </c>
      <c r="P287" s="163" t="s">
        <v>2216</v>
      </c>
      <c r="Q287" s="153"/>
      <c r="R287" s="153"/>
      <c r="S287" s="153">
        <v>1</v>
      </c>
      <c r="T287" s="153"/>
      <c r="U287" s="153">
        <v>8</v>
      </c>
      <c r="V287" s="163" t="s">
        <v>478</v>
      </c>
      <c r="W287" s="153">
        <v>3</v>
      </c>
      <c r="X287" s="153"/>
      <c r="Y287" s="153"/>
      <c r="Z287" s="153"/>
      <c r="AA287" s="153"/>
      <c r="AB287" s="163" t="s">
        <v>2217</v>
      </c>
      <c r="AC287" s="155">
        <v>12</v>
      </c>
      <c r="AD287" s="155"/>
      <c r="AE287" s="155"/>
      <c r="AF287" s="155"/>
      <c r="AG287" s="155">
        <v>6</v>
      </c>
      <c r="AH287" s="163" t="s">
        <v>543</v>
      </c>
      <c r="AI287" s="155">
        <v>7</v>
      </c>
      <c r="AJ287" s="155">
        <v>3</v>
      </c>
      <c r="AK287" s="155">
        <v>2</v>
      </c>
      <c r="AL287" s="155"/>
      <c r="AM287" s="155">
        <v>77</v>
      </c>
      <c r="AN287" s="163"/>
      <c r="AO287" s="156">
        <f t="shared" si="71"/>
        <v>22</v>
      </c>
      <c r="AP287" s="156">
        <f t="shared" si="72"/>
        <v>3</v>
      </c>
      <c r="AQ287" s="156">
        <f t="shared" si="73"/>
        <v>3</v>
      </c>
      <c r="AR287" s="156">
        <f t="shared" si="74"/>
        <v>0</v>
      </c>
      <c r="AS287" s="156">
        <f t="shared" si="75"/>
        <v>94</v>
      </c>
      <c r="AT287" s="156">
        <f t="shared" si="70"/>
        <v>122</v>
      </c>
      <c r="AU287" s="40">
        <v>36705</v>
      </c>
      <c r="AV287" s="40"/>
      <c r="AW287" s="40"/>
      <c r="AX287" s="151" t="s">
        <v>1814</v>
      </c>
    </row>
    <row r="288" spans="1:50" ht="36" hidden="1" customHeight="1" x14ac:dyDescent="0.2">
      <c r="A288" s="54"/>
      <c r="B288" s="150" t="s">
        <v>2591</v>
      </c>
      <c r="C288" s="150" t="s">
        <v>76</v>
      </c>
      <c r="D288" s="27" t="s">
        <v>1704</v>
      </c>
      <c r="E288" s="182"/>
      <c r="F288" s="22" t="s">
        <v>1437</v>
      </c>
      <c r="G288" s="23" t="s">
        <v>1435</v>
      </c>
      <c r="H288" s="23" t="s">
        <v>465</v>
      </c>
      <c r="I288" s="9" t="s">
        <v>1745</v>
      </c>
      <c r="J288" s="5" t="s">
        <v>878</v>
      </c>
      <c r="K288" s="3"/>
      <c r="L288" s="3"/>
      <c r="M288" s="3"/>
      <c r="N288" s="3"/>
      <c r="O288" s="3"/>
      <c r="P288" s="6"/>
      <c r="Q288" s="30"/>
      <c r="R288" s="30"/>
      <c r="S288" s="30"/>
      <c r="T288" s="30"/>
      <c r="U288" s="30"/>
      <c r="V288" s="26"/>
      <c r="W288" s="30"/>
      <c r="X288" s="30"/>
      <c r="Y288" s="30"/>
      <c r="Z288" s="30"/>
      <c r="AA288" s="30"/>
      <c r="AB288" s="26"/>
      <c r="AC288" s="30"/>
      <c r="AD288" s="30"/>
      <c r="AE288" s="30"/>
      <c r="AF288" s="30"/>
      <c r="AG288" s="30"/>
      <c r="AH288" s="26"/>
      <c r="AI288" s="30"/>
      <c r="AJ288" s="30"/>
      <c r="AK288" s="30"/>
      <c r="AL288" s="30"/>
      <c r="AM288" s="30">
        <v>14</v>
      </c>
      <c r="AN288" s="26"/>
      <c r="AO288" s="4">
        <f t="shared" si="71"/>
        <v>0</v>
      </c>
      <c r="AP288" s="4">
        <f t="shared" si="72"/>
        <v>0</v>
      </c>
      <c r="AQ288" s="4">
        <f t="shared" si="73"/>
        <v>0</v>
      </c>
      <c r="AR288" s="4">
        <f t="shared" si="74"/>
        <v>0</v>
      </c>
      <c r="AS288" s="4">
        <f t="shared" si="75"/>
        <v>14</v>
      </c>
      <c r="AT288" s="4">
        <f t="shared" si="70"/>
        <v>14</v>
      </c>
      <c r="AU288" s="37"/>
      <c r="AV288" s="37"/>
      <c r="AW288" s="37"/>
      <c r="AX288" s="36"/>
    </row>
    <row r="289" spans="1:50" ht="36" hidden="1" customHeight="1" x14ac:dyDescent="0.2">
      <c r="A289" s="54"/>
      <c r="B289" s="150" t="s">
        <v>2742</v>
      </c>
      <c r="C289" s="150" t="s">
        <v>76</v>
      </c>
      <c r="D289" s="27" t="s">
        <v>136</v>
      </c>
      <c r="E289" s="182"/>
      <c r="F289" s="22" t="s">
        <v>1437</v>
      </c>
      <c r="G289" s="23" t="s">
        <v>1259</v>
      </c>
      <c r="H289" s="23" t="s">
        <v>460</v>
      </c>
      <c r="I289" s="9" t="s">
        <v>1815</v>
      </c>
      <c r="J289" s="43" t="s">
        <v>2218</v>
      </c>
      <c r="K289" s="3"/>
      <c r="L289" s="3"/>
      <c r="M289" s="3"/>
      <c r="N289" s="3"/>
      <c r="O289" s="3"/>
      <c r="P289" s="6"/>
      <c r="Q289" s="30"/>
      <c r="R289" s="30"/>
      <c r="S289" s="30"/>
      <c r="T289" s="30"/>
      <c r="U289" s="30"/>
      <c r="V289" s="26"/>
      <c r="W289" s="30"/>
      <c r="X289" s="30"/>
      <c r="Y289" s="30"/>
      <c r="Z289" s="30"/>
      <c r="AA289" s="30"/>
      <c r="AB289" s="26"/>
      <c r="AC289" s="30">
        <v>3</v>
      </c>
      <c r="AD289" s="30"/>
      <c r="AE289" s="30"/>
      <c r="AF289" s="30"/>
      <c r="AG289" s="30"/>
      <c r="AH289" s="6" t="s">
        <v>2219</v>
      </c>
      <c r="AI289" s="30"/>
      <c r="AJ289" s="30"/>
      <c r="AK289" s="30"/>
      <c r="AL289" s="30"/>
      <c r="AM289" s="30"/>
      <c r="AN289" s="26"/>
      <c r="AO289" s="4">
        <f t="shared" si="71"/>
        <v>3</v>
      </c>
      <c r="AP289" s="4">
        <f t="shared" si="72"/>
        <v>0</v>
      </c>
      <c r="AQ289" s="4">
        <f t="shared" si="73"/>
        <v>0</v>
      </c>
      <c r="AR289" s="4">
        <f t="shared" si="74"/>
        <v>0</v>
      </c>
      <c r="AS289" s="4">
        <f t="shared" si="75"/>
        <v>0</v>
      </c>
      <c r="AT289" s="4">
        <f t="shared" si="70"/>
        <v>3</v>
      </c>
      <c r="AU289" s="34">
        <v>37827</v>
      </c>
      <c r="AV289" s="34"/>
      <c r="AW289" s="34"/>
      <c r="AX289" s="36"/>
    </row>
    <row r="290" spans="1:50" ht="36" hidden="1" customHeight="1" x14ac:dyDescent="0.2">
      <c r="A290" s="54"/>
      <c r="B290" s="150" t="s">
        <v>2742</v>
      </c>
      <c r="C290" s="150" t="s">
        <v>76</v>
      </c>
      <c r="D290" s="27" t="s">
        <v>136</v>
      </c>
      <c r="E290" s="182"/>
      <c r="F290" s="22" t="s">
        <v>1437</v>
      </c>
      <c r="G290" s="23" t="s">
        <v>1259</v>
      </c>
      <c r="H290" s="23" t="s">
        <v>460</v>
      </c>
      <c r="I290" s="9" t="s">
        <v>1821</v>
      </c>
      <c r="J290" s="43" t="s">
        <v>460</v>
      </c>
      <c r="K290" s="3"/>
      <c r="L290" s="3"/>
      <c r="M290" s="3"/>
      <c r="N290" s="3"/>
      <c r="O290" s="3"/>
      <c r="P290" s="6"/>
      <c r="Q290" s="30"/>
      <c r="R290" s="30"/>
      <c r="S290" s="30"/>
      <c r="T290" s="30"/>
      <c r="U290" s="30"/>
      <c r="V290" s="26"/>
      <c r="W290" s="30"/>
      <c r="X290" s="30"/>
      <c r="Y290" s="30"/>
      <c r="Z290" s="30"/>
      <c r="AA290" s="30"/>
      <c r="AB290" s="26"/>
      <c r="AC290" s="30">
        <v>3</v>
      </c>
      <c r="AD290" s="30">
        <v>1</v>
      </c>
      <c r="AE290" s="30"/>
      <c r="AF290" s="30"/>
      <c r="AG290" s="30">
        <v>3</v>
      </c>
      <c r="AH290" s="26" t="s">
        <v>2222</v>
      </c>
      <c r="AI290" s="30"/>
      <c r="AJ290" s="30"/>
      <c r="AK290" s="30"/>
      <c r="AL290" s="30"/>
      <c r="AM290" s="30">
        <v>2</v>
      </c>
      <c r="AN290" s="26"/>
      <c r="AO290" s="4">
        <f t="shared" si="71"/>
        <v>3</v>
      </c>
      <c r="AP290" s="4">
        <f t="shared" si="72"/>
        <v>1</v>
      </c>
      <c r="AQ290" s="4">
        <f t="shared" si="73"/>
        <v>0</v>
      </c>
      <c r="AR290" s="4">
        <f t="shared" si="74"/>
        <v>0</v>
      </c>
      <c r="AS290" s="4">
        <f t="shared" si="75"/>
        <v>5</v>
      </c>
      <c r="AT290" s="4">
        <f t="shared" si="70"/>
        <v>9</v>
      </c>
      <c r="AU290" s="34">
        <v>40639</v>
      </c>
      <c r="AV290" s="34"/>
      <c r="AW290" s="34"/>
      <c r="AX290" s="36"/>
    </row>
    <row r="291" spans="1:50" ht="36" hidden="1" customHeight="1" x14ac:dyDescent="0.2">
      <c r="A291" s="54">
        <f>+A279+1</f>
        <v>1</v>
      </c>
      <c r="B291" s="86" t="s">
        <v>2749</v>
      </c>
      <c r="C291" s="86" t="s">
        <v>76</v>
      </c>
      <c r="D291" s="53" t="s">
        <v>317</v>
      </c>
      <c r="E291" s="181">
        <f>COUNTIF($B$5:$B$702,"YJ")-1</f>
        <v>9</v>
      </c>
      <c r="F291" s="74" t="s">
        <v>1436</v>
      </c>
      <c r="G291" s="74" t="s">
        <v>1259</v>
      </c>
      <c r="H291" s="74" t="s">
        <v>460</v>
      </c>
      <c r="I291" s="151" t="s">
        <v>1822</v>
      </c>
      <c r="J291" s="161" t="s">
        <v>460</v>
      </c>
      <c r="K291" s="153"/>
      <c r="L291" s="153"/>
      <c r="M291" s="153"/>
      <c r="N291" s="153"/>
      <c r="O291" s="153">
        <v>4</v>
      </c>
      <c r="P291" s="163" t="s">
        <v>135</v>
      </c>
      <c r="Q291" s="155">
        <v>1</v>
      </c>
      <c r="R291" s="155"/>
      <c r="S291" s="155"/>
      <c r="T291" s="155"/>
      <c r="U291" s="155">
        <v>12</v>
      </c>
      <c r="V291" s="163" t="s">
        <v>318</v>
      </c>
      <c r="W291" s="155">
        <v>3</v>
      </c>
      <c r="X291" s="155"/>
      <c r="Y291" s="155">
        <v>1</v>
      </c>
      <c r="Z291" s="155"/>
      <c r="AA291" s="155"/>
      <c r="AB291" s="163" t="s">
        <v>186</v>
      </c>
      <c r="AC291" s="155">
        <v>10</v>
      </c>
      <c r="AD291" s="155">
        <v>2</v>
      </c>
      <c r="AE291" s="155"/>
      <c r="AF291" s="155"/>
      <c r="AG291" s="155"/>
      <c r="AH291" s="163" t="s">
        <v>352</v>
      </c>
      <c r="AI291" s="155">
        <v>2</v>
      </c>
      <c r="AJ291" s="155">
        <v>2</v>
      </c>
      <c r="AK291" s="155"/>
      <c r="AL291" s="155"/>
      <c r="AM291" s="155">
        <v>33</v>
      </c>
      <c r="AN291" s="163" t="s">
        <v>312</v>
      </c>
      <c r="AO291" s="156">
        <f t="shared" si="71"/>
        <v>16</v>
      </c>
      <c r="AP291" s="156">
        <f t="shared" si="72"/>
        <v>4</v>
      </c>
      <c r="AQ291" s="156">
        <f t="shared" si="73"/>
        <v>1</v>
      </c>
      <c r="AR291" s="156">
        <f t="shared" si="74"/>
        <v>0</v>
      </c>
      <c r="AS291" s="156">
        <f t="shared" si="75"/>
        <v>49</v>
      </c>
      <c r="AT291" s="156">
        <f t="shared" si="70"/>
        <v>70</v>
      </c>
      <c r="AU291" s="40" t="s">
        <v>374</v>
      </c>
      <c r="AV291" s="40"/>
      <c r="AW291" s="40"/>
      <c r="AX291" s="158"/>
    </row>
    <row r="292" spans="1:50" ht="36" hidden="1" customHeight="1" x14ac:dyDescent="0.2">
      <c r="A292" s="54"/>
      <c r="B292" s="150" t="s">
        <v>2749</v>
      </c>
      <c r="C292" s="150" t="s">
        <v>76</v>
      </c>
      <c r="D292" s="2" t="s">
        <v>317</v>
      </c>
      <c r="E292" s="182"/>
      <c r="F292" s="22" t="s">
        <v>1437</v>
      </c>
      <c r="G292" s="23" t="s">
        <v>1259</v>
      </c>
      <c r="H292" s="23" t="s">
        <v>460</v>
      </c>
      <c r="I292" s="9" t="s">
        <v>1823</v>
      </c>
      <c r="J292" s="5" t="s">
        <v>460</v>
      </c>
      <c r="K292" s="3"/>
      <c r="L292" s="3"/>
      <c r="M292" s="3"/>
      <c r="N292" s="3"/>
      <c r="O292" s="3">
        <v>1</v>
      </c>
      <c r="P292" s="6" t="s">
        <v>152</v>
      </c>
      <c r="Q292" s="30"/>
      <c r="R292" s="30"/>
      <c r="S292" s="30"/>
      <c r="T292" s="30"/>
      <c r="U292" s="30">
        <v>1</v>
      </c>
      <c r="V292" s="6" t="s">
        <v>659</v>
      </c>
      <c r="W292" s="30"/>
      <c r="X292" s="30"/>
      <c r="Y292" s="30"/>
      <c r="Z292" s="30"/>
      <c r="AA292" s="30"/>
      <c r="AB292" s="26"/>
      <c r="AC292" s="30">
        <v>6</v>
      </c>
      <c r="AD292" s="30"/>
      <c r="AE292" s="30"/>
      <c r="AF292" s="30"/>
      <c r="AG292" s="30"/>
      <c r="AH292" s="6" t="s">
        <v>786</v>
      </c>
      <c r="AI292" s="30"/>
      <c r="AJ292" s="30"/>
      <c r="AK292" s="30"/>
      <c r="AL292" s="30"/>
      <c r="AM292" s="30">
        <v>5</v>
      </c>
      <c r="AN292" s="6" t="s">
        <v>49</v>
      </c>
      <c r="AO292" s="4">
        <f t="shared" si="71"/>
        <v>6</v>
      </c>
      <c r="AP292" s="4">
        <f t="shared" si="72"/>
        <v>0</v>
      </c>
      <c r="AQ292" s="4">
        <f t="shared" si="73"/>
        <v>0</v>
      </c>
      <c r="AR292" s="4">
        <f t="shared" si="74"/>
        <v>0</v>
      </c>
      <c r="AS292" s="4">
        <f t="shared" si="75"/>
        <v>7</v>
      </c>
      <c r="AT292" s="4">
        <f t="shared" si="70"/>
        <v>13</v>
      </c>
      <c r="AU292" s="34"/>
      <c r="AV292" s="34"/>
      <c r="AW292" s="34"/>
      <c r="AX292" s="36"/>
    </row>
    <row r="293" spans="1:50" ht="36" hidden="1" customHeight="1" x14ac:dyDescent="0.2">
      <c r="A293" s="54"/>
      <c r="B293" s="150" t="s">
        <v>2749</v>
      </c>
      <c r="C293" s="150" t="s">
        <v>76</v>
      </c>
      <c r="D293" s="2" t="s">
        <v>317</v>
      </c>
      <c r="E293" s="182"/>
      <c r="F293" s="22" t="s">
        <v>1437</v>
      </c>
      <c r="G293" s="23" t="s">
        <v>1259</v>
      </c>
      <c r="H293" s="23" t="s">
        <v>460</v>
      </c>
      <c r="I293" s="9" t="s">
        <v>1826</v>
      </c>
      <c r="J293" s="5" t="s">
        <v>460</v>
      </c>
      <c r="K293" s="3"/>
      <c r="L293" s="3"/>
      <c r="M293" s="3"/>
      <c r="N293" s="3"/>
      <c r="O293" s="3"/>
      <c r="P293" s="6"/>
      <c r="Q293" s="30"/>
      <c r="R293" s="30"/>
      <c r="S293" s="30"/>
      <c r="T293" s="30"/>
      <c r="U293" s="30">
        <v>2</v>
      </c>
      <c r="V293" s="6" t="s">
        <v>301</v>
      </c>
      <c r="W293" s="30"/>
      <c r="X293" s="30"/>
      <c r="Y293" s="30"/>
      <c r="Z293" s="30"/>
      <c r="AA293" s="30"/>
      <c r="AB293" s="26"/>
      <c r="AC293" s="30">
        <v>7</v>
      </c>
      <c r="AD293" s="30"/>
      <c r="AE293" s="30"/>
      <c r="AF293" s="30"/>
      <c r="AG293" s="30"/>
      <c r="AH293" s="6" t="s">
        <v>300</v>
      </c>
      <c r="AI293" s="30"/>
      <c r="AJ293" s="30"/>
      <c r="AK293" s="30"/>
      <c r="AL293" s="30"/>
      <c r="AM293" s="30">
        <v>3</v>
      </c>
      <c r="AN293" s="6" t="s">
        <v>630</v>
      </c>
      <c r="AO293" s="4">
        <f t="shared" si="71"/>
        <v>7</v>
      </c>
      <c r="AP293" s="4">
        <f t="shared" si="72"/>
        <v>0</v>
      </c>
      <c r="AQ293" s="4">
        <f t="shared" si="73"/>
        <v>0</v>
      </c>
      <c r="AR293" s="4">
        <f t="shared" si="74"/>
        <v>0</v>
      </c>
      <c r="AS293" s="4">
        <f t="shared" si="75"/>
        <v>5</v>
      </c>
      <c r="AT293" s="4">
        <f t="shared" si="70"/>
        <v>12</v>
      </c>
      <c r="AU293" s="34"/>
      <c r="AV293" s="34"/>
      <c r="AW293" s="34"/>
      <c r="AX293" s="36"/>
    </row>
    <row r="294" spans="1:50" ht="36" hidden="1" customHeight="1" x14ac:dyDescent="0.2">
      <c r="A294" s="54"/>
      <c r="B294" s="150" t="s">
        <v>2749</v>
      </c>
      <c r="C294" s="150" t="s">
        <v>76</v>
      </c>
      <c r="D294" s="2" t="s">
        <v>317</v>
      </c>
      <c r="E294" s="182"/>
      <c r="F294" s="22" t="s">
        <v>1437</v>
      </c>
      <c r="G294" s="23" t="s">
        <v>1259</v>
      </c>
      <c r="H294" s="23" t="s">
        <v>460</v>
      </c>
      <c r="I294" s="9" t="s">
        <v>1827</v>
      </c>
      <c r="J294" s="5" t="s">
        <v>460</v>
      </c>
      <c r="K294" s="3"/>
      <c r="L294" s="3"/>
      <c r="M294" s="3"/>
      <c r="N294" s="3"/>
      <c r="O294" s="3"/>
      <c r="P294" s="6"/>
      <c r="Q294" s="30"/>
      <c r="R294" s="30"/>
      <c r="S294" s="30"/>
      <c r="T294" s="30"/>
      <c r="U294" s="30">
        <v>1</v>
      </c>
      <c r="V294" s="6" t="s">
        <v>51</v>
      </c>
      <c r="W294" s="30"/>
      <c r="X294" s="30"/>
      <c r="Y294" s="30"/>
      <c r="Z294" s="30"/>
      <c r="AA294" s="30"/>
      <c r="AB294" s="26"/>
      <c r="AC294" s="30">
        <v>7</v>
      </c>
      <c r="AD294" s="30"/>
      <c r="AE294" s="30"/>
      <c r="AF294" s="30"/>
      <c r="AG294" s="30"/>
      <c r="AH294" s="6" t="s">
        <v>179</v>
      </c>
      <c r="AI294" s="30"/>
      <c r="AJ294" s="30"/>
      <c r="AK294" s="30"/>
      <c r="AL294" s="30"/>
      <c r="AM294" s="30">
        <v>3</v>
      </c>
      <c r="AN294" s="6" t="s">
        <v>52</v>
      </c>
      <c r="AO294" s="4">
        <f t="shared" si="71"/>
        <v>7</v>
      </c>
      <c r="AP294" s="4">
        <f t="shared" si="72"/>
        <v>0</v>
      </c>
      <c r="AQ294" s="4">
        <f t="shared" si="73"/>
        <v>0</v>
      </c>
      <c r="AR294" s="4">
        <f t="shared" si="74"/>
        <v>0</v>
      </c>
      <c r="AS294" s="4">
        <f t="shared" si="75"/>
        <v>4</v>
      </c>
      <c r="AT294" s="4">
        <f t="shared" si="70"/>
        <v>11</v>
      </c>
      <c r="AU294" s="34">
        <v>39738</v>
      </c>
      <c r="AV294" s="34"/>
      <c r="AW294" s="34"/>
      <c r="AX294" s="36"/>
    </row>
    <row r="295" spans="1:50" ht="36" hidden="1" customHeight="1" x14ac:dyDescent="0.2">
      <c r="A295" s="54">
        <f>+A285+1</f>
        <v>1</v>
      </c>
      <c r="B295" s="86" t="s">
        <v>2821</v>
      </c>
      <c r="C295" s="86" t="s">
        <v>76</v>
      </c>
      <c r="D295" s="53" t="s">
        <v>14</v>
      </c>
      <c r="E295" s="181">
        <f>COUNTIF($B$5:$B$702,"CC")-1</f>
        <v>22</v>
      </c>
      <c r="F295" s="74" t="s">
        <v>1436</v>
      </c>
      <c r="G295" s="74" t="s">
        <v>1259</v>
      </c>
      <c r="H295" s="74" t="s">
        <v>460</v>
      </c>
      <c r="I295" s="151" t="s">
        <v>1832</v>
      </c>
      <c r="J295" s="161" t="s">
        <v>460</v>
      </c>
      <c r="K295" s="155">
        <v>2</v>
      </c>
      <c r="L295" s="153"/>
      <c r="M295" s="153"/>
      <c r="N295" s="155"/>
      <c r="O295" s="155">
        <v>13</v>
      </c>
      <c r="P295" s="163" t="s">
        <v>838</v>
      </c>
      <c r="Q295" s="155">
        <v>3</v>
      </c>
      <c r="R295" s="155"/>
      <c r="S295" s="155">
        <v>1</v>
      </c>
      <c r="T295" s="155"/>
      <c r="U295" s="155">
        <v>6</v>
      </c>
      <c r="V295" s="163" t="s">
        <v>838</v>
      </c>
      <c r="W295" s="153">
        <v>4</v>
      </c>
      <c r="X295" s="153"/>
      <c r="Y295" s="153"/>
      <c r="Z295" s="153"/>
      <c r="AA295" s="153"/>
      <c r="AB295" s="163" t="s">
        <v>1147</v>
      </c>
      <c r="AC295" s="155">
        <v>10</v>
      </c>
      <c r="AD295" s="155">
        <v>1</v>
      </c>
      <c r="AE295" s="155"/>
      <c r="AF295" s="155"/>
      <c r="AG295" s="155"/>
      <c r="AH295" s="163" t="s">
        <v>1148</v>
      </c>
      <c r="AI295" s="155">
        <v>17</v>
      </c>
      <c r="AJ295" s="155">
        <v>11</v>
      </c>
      <c r="AK295" s="155">
        <v>13</v>
      </c>
      <c r="AL295" s="155"/>
      <c r="AM295" s="155">
        <v>112</v>
      </c>
      <c r="AN295" s="163" t="s">
        <v>1148</v>
      </c>
      <c r="AO295" s="156">
        <f t="shared" si="71"/>
        <v>36</v>
      </c>
      <c r="AP295" s="156">
        <f t="shared" si="72"/>
        <v>12</v>
      </c>
      <c r="AQ295" s="156">
        <f t="shared" si="73"/>
        <v>14</v>
      </c>
      <c r="AR295" s="156">
        <f t="shared" si="74"/>
        <v>0</v>
      </c>
      <c r="AS295" s="156">
        <f t="shared" si="75"/>
        <v>131</v>
      </c>
      <c r="AT295" s="156">
        <f t="shared" si="70"/>
        <v>193</v>
      </c>
      <c r="AU295" s="40"/>
      <c r="AV295" s="40"/>
      <c r="AW295" s="40"/>
      <c r="AX295" s="158"/>
    </row>
    <row r="296" spans="1:50" ht="36" hidden="1" customHeight="1" x14ac:dyDescent="0.2">
      <c r="A296" s="54"/>
      <c r="B296" s="150" t="s">
        <v>2821</v>
      </c>
      <c r="C296" s="150" t="s">
        <v>76</v>
      </c>
      <c r="D296" s="2" t="s">
        <v>14</v>
      </c>
      <c r="E296" s="182"/>
      <c r="F296" s="22" t="s">
        <v>1437</v>
      </c>
      <c r="G296" s="23" t="s">
        <v>1259</v>
      </c>
      <c r="H296" s="23" t="s">
        <v>460</v>
      </c>
      <c r="I296" s="9" t="s">
        <v>1833</v>
      </c>
      <c r="J296" s="5" t="s">
        <v>460</v>
      </c>
      <c r="K296" s="3"/>
      <c r="L296" s="3"/>
      <c r="M296" s="3"/>
      <c r="N296" s="3"/>
      <c r="O296" s="3"/>
      <c r="P296" s="6"/>
      <c r="Q296" s="3"/>
      <c r="R296" s="3"/>
      <c r="S296" s="3"/>
      <c r="T296" s="3"/>
      <c r="U296" s="3"/>
      <c r="V296" s="6"/>
      <c r="W296" s="3">
        <v>13</v>
      </c>
      <c r="X296" s="3"/>
      <c r="Y296" s="3"/>
      <c r="Z296" s="3"/>
      <c r="AA296" s="3"/>
      <c r="AB296" s="6" t="s">
        <v>839</v>
      </c>
      <c r="AC296" s="3"/>
      <c r="AD296" s="3"/>
      <c r="AE296" s="3"/>
      <c r="AF296" s="3"/>
      <c r="AG296" s="3"/>
      <c r="AH296" s="6"/>
      <c r="AI296" s="30">
        <v>1</v>
      </c>
      <c r="AJ296" s="30"/>
      <c r="AK296" s="30"/>
      <c r="AL296" s="30"/>
      <c r="AM296" s="30">
        <v>4</v>
      </c>
      <c r="AN296" s="6" t="s">
        <v>839</v>
      </c>
      <c r="AO296" s="4">
        <f t="shared" si="71"/>
        <v>14</v>
      </c>
      <c r="AP296" s="4">
        <f t="shared" si="72"/>
        <v>0</v>
      </c>
      <c r="AQ296" s="4">
        <f t="shared" si="73"/>
        <v>0</v>
      </c>
      <c r="AR296" s="4">
        <f t="shared" si="74"/>
        <v>0</v>
      </c>
      <c r="AS296" s="4">
        <f t="shared" si="75"/>
        <v>4</v>
      </c>
      <c r="AT296" s="4">
        <f t="shared" si="70"/>
        <v>18</v>
      </c>
      <c r="AU296" s="34">
        <v>37895</v>
      </c>
      <c r="AV296" s="34"/>
      <c r="AW296" s="34"/>
      <c r="AX296" s="36"/>
    </row>
    <row r="297" spans="1:50" ht="36" hidden="1" customHeight="1" x14ac:dyDescent="0.2">
      <c r="A297" s="54"/>
      <c r="B297" s="150" t="s">
        <v>2821</v>
      </c>
      <c r="C297" s="150" t="s">
        <v>76</v>
      </c>
      <c r="D297" s="2" t="s">
        <v>14</v>
      </c>
      <c r="E297" s="182"/>
      <c r="F297" s="22" t="s">
        <v>1437</v>
      </c>
      <c r="G297" s="23" t="s">
        <v>1259</v>
      </c>
      <c r="H297" s="23" t="s">
        <v>460</v>
      </c>
      <c r="I297" s="9" t="s">
        <v>1837</v>
      </c>
      <c r="J297" s="5" t="s">
        <v>272</v>
      </c>
      <c r="K297" s="3"/>
      <c r="L297" s="3"/>
      <c r="M297" s="3"/>
      <c r="N297" s="3"/>
      <c r="O297" s="3"/>
      <c r="P297" s="6"/>
      <c r="Q297" s="30"/>
      <c r="R297" s="30"/>
      <c r="S297" s="30"/>
      <c r="T297" s="30"/>
      <c r="U297" s="30"/>
      <c r="V297" s="26"/>
      <c r="W297" s="30">
        <v>4</v>
      </c>
      <c r="X297" s="30"/>
      <c r="Y297" s="30"/>
      <c r="Z297" s="30"/>
      <c r="AA297" s="30"/>
      <c r="AB297" s="6" t="s">
        <v>1151</v>
      </c>
      <c r="AC297" s="30">
        <v>1</v>
      </c>
      <c r="AD297" s="30"/>
      <c r="AE297" s="30"/>
      <c r="AF297" s="30"/>
      <c r="AG297" s="30"/>
      <c r="AH297" s="6" t="s">
        <v>1151</v>
      </c>
      <c r="AI297" s="30"/>
      <c r="AJ297" s="30"/>
      <c r="AK297" s="30"/>
      <c r="AL297" s="30"/>
      <c r="AM297" s="30">
        <v>1</v>
      </c>
      <c r="AN297" s="6" t="s">
        <v>1151</v>
      </c>
      <c r="AO297" s="4">
        <f t="shared" si="71"/>
        <v>5</v>
      </c>
      <c r="AP297" s="4">
        <f t="shared" si="72"/>
        <v>0</v>
      </c>
      <c r="AQ297" s="4">
        <f t="shared" si="73"/>
        <v>0</v>
      </c>
      <c r="AR297" s="4">
        <f t="shared" si="74"/>
        <v>0</v>
      </c>
      <c r="AS297" s="4">
        <f t="shared" si="75"/>
        <v>1</v>
      </c>
      <c r="AT297" s="4">
        <f t="shared" si="70"/>
        <v>6</v>
      </c>
      <c r="AU297" s="34">
        <v>39251</v>
      </c>
      <c r="AV297" s="34"/>
      <c r="AW297" s="34"/>
      <c r="AX297" s="36"/>
    </row>
    <row r="298" spans="1:50" ht="36" hidden="1" customHeight="1" x14ac:dyDescent="0.2">
      <c r="A298" s="54"/>
      <c r="B298" s="150" t="s">
        <v>2821</v>
      </c>
      <c r="C298" s="150" t="s">
        <v>76</v>
      </c>
      <c r="D298" s="2" t="s">
        <v>14</v>
      </c>
      <c r="E298" s="182"/>
      <c r="F298" s="22" t="s">
        <v>1437</v>
      </c>
      <c r="G298" s="23" t="s">
        <v>1259</v>
      </c>
      <c r="H298" s="23" t="s">
        <v>460</v>
      </c>
      <c r="I298" s="9" t="s">
        <v>1840</v>
      </c>
      <c r="J298" s="5" t="s">
        <v>620</v>
      </c>
      <c r="K298" s="3"/>
      <c r="L298" s="3"/>
      <c r="M298" s="3"/>
      <c r="N298" s="3"/>
      <c r="O298" s="3"/>
      <c r="P298" s="6"/>
      <c r="Q298" s="30"/>
      <c r="R298" s="30"/>
      <c r="S298" s="30"/>
      <c r="T298" s="30"/>
      <c r="U298" s="30"/>
      <c r="V298" s="26"/>
      <c r="W298" s="30">
        <v>1</v>
      </c>
      <c r="X298" s="30"/>
      <c r="Y298" s="30"/>
      <c r="Z298" s="30"/>
      <c r="AA298" s="30"/>
      <c r="AB298" s="26" t="s">
        <v>1154</v>
      </c>
      <c r="AC298" s="30"/>
      <c r="AD298" s="30"/>
      <c r="AE298" s="30"/>
      <c r="AF298" s="30"/>
      <c r="AG298" s="30"/>
      <c r="AH298" s="26"/>
      <c r="AI298" s="30"/>
      <c r="AJ298" s="30"/>
      <c r="AK298" s="30"/>
      <c r="AL298" s="30"/>
      <c r="AM298" s="30">
        <v>1</v>
      </c>
      <c r="AN298" s="26" t="s">
        <v>1154</v>
      </c>
      <c r="AO298" s="4">
        <f t="shared" si="71"/>
        <v>1</v>
      </c>
      <c r="AP298" s="4">
        <f t="shared" si="72"/>
        <v>0</v>
      </c>
      <c r="AQ298" s="4">
        <f t="shared" si="73"/>
        <v>0</v>
      </c>
      <c r="AR298" s="4">
        <f t="shared" si="74"/>
        <v>0</v>
      </c>
      <c r="AS298" s="4">
        <f t="shared" si="75"/>
        <v>1</v>
      </c>
      <c r="AT298" s="4">
        <f t="shared" si="70"/>
        <v>2</v>
      </c>
      <c r="AU298" s="34">
        <v>39812</v>
      </c>
      <c r="AV298" s="34"/>
      <c r="AW298" s="34"/>
      <c r="AX298" s="36"/>
    </row>
    <row r="299" spans="1:50" ht="36" hidden="1" customHeight="1" x14ac:dyDescent="0.2">
      <c r="A299" s="168"/>
      <c r="B299" s="150" t="s">
        <v>2821</v>
      </c>
      <c r="C299" s="150" t="s">
        <v>76</v>
      </c>
      <c r="D299" s="2" t="s">
        <v>14</v>
      </c>
      <c r="E299" s="182"/>
      <c r="F299" s="22" t="s">
        <v>1437</v>
      </c>
      <c r="G299" s="23" t="s">
        <v>1259</v>
      </c>
      <c r="H299" s="23" t="s">
        <v>460</v>
      </c>
      <c r="I299" s="9" t="s">
        <v>1841</v>
      </c>
      <c r="J299" s="5" t="s">
        <v>619</v>
      </c>
      <c r="K299" s="3"/>
      <c r="L299" s="3"/>
      <c r="M299" s="3"/>
      <c r="N299" s="3"/>
      <c r="O299" s="3"/>
      <c r="P299" s="6"/>
      <c r="Q299" s="30"/>
      <c r="R299" s="30"/>
      <c r="S299" s="30"/>
      <c r="T299" s="30"/>
      <c r="U299" s="30"/>
      <c r="V299" s="26"/>
      <c r="W299" s="30">
        <v>1</v>
      </c>
      <c r="X299" s="30"/>
      <c r="Y299" s="30"/>
      <c r="Z299" s="30"/>
      <c r="AA299" s="30"/>
      <c r="AB299" s="26" t="s">
        <v>1155</v>
      </c>
      <c r="AC299" s="30"/>
      <c r="AD299" s="30"/>
      <c r="AE299" s="30"/>
      <c r="AF299" s="30"/>
      <c r="AG299" s="30"/>
      <c r="AH299" s="26"/>
      <c r="AI299" s="30"/>
      <c r="AJ299" s="30"/>
      <c r="AK299" s="30"/>
      <c r="AL299" s="30"/>
      <c r="AM299" s="30"/>
      <c r="AN299" s="26"/>
      <c r="AO299" s="4">
        <f t="shared" si="71"/>
        <v>1</v>
      </c>
      <c r="AP299" s="4">
        <f t="shared" si="72"/>
        <v>0</v>
      </c>
      <c r="AQ299" s="4">
        <f t="shared" si="73"/>
        <v>0</v>
      </c>
      <c r="AR299" s="4">
        <f t="shared" si="74"/>
        <v>0</v>
      </c>
      <c r="AS299" s="4">
        <f t="shared" si="75"/>
        <v>0</v>
      </c>
      <c r="AT299" s="4">
        <f t="shared" si="70"/>
        <v>1</v>
      </c>
      <c r="AU299" s="34">
        <v>39812</v>
      </c>
      <c r="AV299" s="34"/>
      <c r="AW299" s="34"/>
      <c r="AX299" s="36"/>
    </row>
    <row r="300" spans="1:50" ht="36" hidden="1" customHeight="1" x14ac:dyDescent="0.2">
      <c r="A300" s="54"/>
      <c r="B300" s="150" t="s">
        <v>2821</v>
      </c>
      <c r="C300" s="150" t="s">
        <v>76</v>
      </c>
      <c r="D300" s="2" t="s">
        <v>14</v>
      </c>
      <c r="E300" s="182"/>
      <c r="F300" s="22" t="s">
        <v>1437</v>
      </c>
      <c r="G300" s="23" t="s">
        <v>1259</v>
      </c>
      <c r="H300" s="23" t="s">
        <v>460</v>
      </c>
      <c r="I300" s="9" t="s">
        <v>1844</v>
      </c>
      <c r="J300" s="5" t="s">
        <v>460</v>
      </c>
      <c r="K300" s="3"/>
      <c r="L300" s="3"/>
      <c r="M300" s="3"/>
      <c r="N300" s="3"/>
      <c r="O300" s="3"/>
      <c r="P300" s="6"/>
      <c r="Q300" s="30"/>
      <c r="R300" s="30"/>
      <c r="S300" s="30"/>
      <c r="T300" s="30"/>
      <c r="U300" s="30"/>
      <c r="V300" s="26"/>
      <c r="W300" s="30">
        <v>2</v>
      </c>
      <c r="X300" s="30"/>
      <c r="Y300" s="30"/>
      <c r="Z300" s="30"/>
      <c r="AA300" s="30"/>
      <c r="AB300" s="26" t="s">
        <v>547</v>
      </c>
      <c r="AC300" s="30">
        <v>1</v>
      </c>
      <c r="AD300" s="30"/>
      <c r="AE300" s="30"/>
      <c r="AF300" s="30"/>
      <c r="AG300" s="30"/>
      <c r="AH300" s="26" t="s">
        <v>547</v>
      </c>
      <c r="AI300" s="30"/>
      <c r="AJ300" s="30"/>
      <c r="AK300" s="30"/>
      <c r="AL300" s="30"/>
      <c r="AM300" s="30">
        <v>1</v>
      </c>
      <c r="AN300" s="26" t="s">
        <v>547</v>
      </c>
      <c r="AO300" s="4">
        <f t="shared" si="71"/>
        <v>3</v>
      </c>
      <c r="AP300" s="4">
        <f t="shared" si="72"/>
        <v>0</v>
      </c>
      <c r="AQ300" s="4">
        <f t="shared" si="73"/>
        <v>0</v>
      </c>
      <c r="AR300" s="4">
        <f t="shared" si="74"/>
        <v>0</v>
      </c>
      <c r="AS300" s="4">
        <f t="shared" si="75"/>
        <v>1</v>
      </c>
      <c r="AT300" s="4">
        <f t="shared" si="70"/>
        <v>4</v>
      </c>
      <c r="AU300" s="34"/>
      <c r="AV300" s="34"/>
      <c r="AW300" s="34"/>
      <c r="AX300" s="36"/>
    </row>
    <row r="301" spans="1:50" ht="36" hidden="1" customHeight="1" x14ac:dyDescent="0.2">
      <c r="A301" s="54"/>
      <c r="B301" s="150" t="s">
        <v>2821</v>
      </c>
      <c r="C301" s="150" t="s">
        <v>76</v>
      </c>
      <c r="D301" s="2" t="s">
        <v>14</v>
      </c>
      <c r="E301" s="182"/>
      <c r="F301" s="22" t="s">
        <v>1437</v>
      </c>
      <c r="G301" s="23" t="s">
        <v>1259</v>
      </c>
      <c r="H301" s="23" t="s">
        <v>460</v>
      </c>
      <c r="I301" s="9" t="s">
        <v>1847</v>
      </c>
      <c r="J301" s="5" t="s">
        <v>1160</v>
      </c>
      <c r="K301" s="3"/>
      <c r="L301" s="3"/>
      <c r="M301" s="3"/>
      <c r="N301" s="3"/>
      <c r="O301" s="3"/>
      <c r="P301" s="6"/>
      <c r="Q301" s="30"/>
      <c r="R301" s="30"/>
      <c r="S301" s="30"/>
      <c r="T301" s="30"/>
      <c r="U301" s="30"/>
      <c r="V301" s="26"/>
      <c r="W301" s="30">
        <v>2</v>
      </c>
      <c r="X301" s="30"/>
      <c r="Y301" s="30"/>
      <c r="Z301" s="30"/>
      <c r="AA301" s="30"/>
      <c r="AB301" s="26" t="s">
        <v>1161</v>
      </c>
      <c r="AC301" s="30">
        <v>1</v>
      </c>
      <c r="AD301" s="30"/>
      <c r="AE301" s="30"/>
      <c r="AF301" s="30"/>
      <c r="AG301" s="30"/>
      <c r="AH301" s="26" t="s">
        <v>1161</v>
      </c>
      <c r="AI301" s="30"/>
      <c r="AJ301" s="30"/>
      <c r="AK301" s="30"/>
      <c r="AL301" s="30"/>
      <c r="AM301" s="30">
        <v>7</v>
      </c>
      <c r="AN301" s="26" t="s">
        <v>1161</v>
      </c>
      <c r="AO301" s="4">
        <f t="shared" si="71"/>
        <v>3</v>
      </c>
      <c r="AP301" s="4">
        <f t="shared" si="72"/>
        <v>0</v>
      </c>
      <c r="AQ301" s="4">
        <f t="shared" si="73"/>
        <v>0</v>
      </c>
      <c r="AR301" s="4">
        <f t="shared" si="74"/>
        <v>0</v>
      </c>
      <c r="AS301" s="4">
        <f t="shared" si="75"/>
        <v>7</v>
      </c>
      <c r="AT301" s="4">
        <f t="shared" si="70"/>
        <v>10</v>
      </c>
      <c r="AU301" s="34"/>
      <c r="AV301" s="34"/>
      <c r="AW301" s="34"/>
      <c r="AX301" s="36"/>
    </row>
    <row r="302" spans="1:50" ht="36" hidden="1" customHeight="1" x14ac:dyDescent="0.2">
      <c r="A302" s="54"/>
      <c r="B302" s="150" t="s">
        <v>2821</v>
      </c>
      <c r="C302" s="150" t="s">
        <v>76</v>
      </c>
      <c r="D302" s="2" t="s">
        <v>14</v>
      </c>
      <c r="E302" s="182"/>
      <c r="F302" s="22" t="s">
        <v>1437</v>
      </c>
      <c r="G302" s="23" t="s">
        <v>1259</v>
      </c>
      <c r="H302" s="23" t="s">
        <v>460</v>
      </c>
      <c r="I302" s="9" t="s">
        <v>1848</v>
      </c>
      <c r="J302" s="5" t="s">
        <v>1233</v>
      </c>
      <c r="K302" s="3"/>
      <c r="L302" s="3"/>
      <c r="M302" s="3"/>
      <c r="N302" s="3"/>
      <c r="O302" s="3"/>
      <c r="P302" s="6"/>
      <c r="Q302" s="30"/>
      <c r="R302" s="30"/>
      <c r="S302" s="30"/>
      <c r="T302" s="30"/>
      <c r="U302" s="30"/>
      <c r="V302" s="26"/>
      <c r="W302" s="30"/>
      <c r="X302" s="30"/>
      <c r="Y302" s="30"/>
      <c r="Z302" s="30"/>
      <c r="AA302" s="30"/>
      <c r="AB302" s="26"/>
      <c r="AC302" s="30">
        <v>1</v>
      </c>
      <c r="AD302" s="30"/>
      <c r="AE302" s="30"/>
      <c r="AF302" s="30"/>
      <c r="AG302" s="30"/>
      <c r="AH302" s="26" t="s">
        <v>1234</v>
      </c>
      <c r="AI302" s="30"/>
      <c r="AJ302" s="30"/>
      <c r="AK302" s="30"/>
      <c r="AL302" s="30"/>
      <c r="AM302" s="30">
        <v>2</v>
      </c>
      <c r="AN302" s="26" t="s">
        <v>1234</v>
      </c>
      <c r="AO302" s="4">
        <f t="shared" si="71"/>
        <v>1</v>
      </c>
      <c r="AP302" s="4">
        <f t="shared" si="72"/>
        <v>0</v>
      </c>
      <c r="AQ302" s="4">
        <f t="shared" si="73"/>
        <v>0</v>
      </c>
      <c r="AR302" s="4">
        <f t="shared" si="74"/>
        <v>0</v>
      </c>
      <c r="AS302" s="4">
        <f t="shared" si="75"/>
        <v>2</v>
      </c>
      <c r="AT302" s="4">
        <f t="shared" si="70"/>
        <v>3</v>
      </c>
      <c r="AU302" s="34">
        <v>40956</v>
      </c>
      <c r="AV302" s="34"/>
      <c r="AW302" s="34"/>
      <c r="AX302" s="36"/>
    </row>
    <row r="303" spans="1:50" ht="36" hidden="1" customHeight="1" x14ac:dyDescent="0.2">
      <c r="A303" s="54"/>
      <c r="B303" s="150" t="s">
        <v>2821</v>
      </c>
      <c r="C303" s="150" t="s">
        <v>76</v>
      </c>
      <c r="D303" s="2" t="s">
        <v>14</v>
      </c>
      <c r="E303" s="182"/>
      <c r="F303" s="22" t="s">
        <v>1437</v>
      </c>
      <c r="G303" s="23" t="s">
        <v>1259</v>
      </c>
      <c r="H303" s="23" t="s">
        <v>460</v>
      </c>
      <c r="I303" s="9" t="s">
        <v>1849</v>
      </c>
      <c r="J303" s="5" t="s">
        <v>1265</v>
      </c>
      <c r="K303" s="3"/>
      <c r="L303" s="3"/>
      <c r="M303" s="3"/>
      <c r="N303" s="3"/>
      <c r="O303" s="3"/>
      <c r="P303" s="6"/>
      <c r="Q303" s="30"/>
      <c r="R303" s="30"/>
      <c r="S303" s="30"/>
      <c r="T303" s="30"/>
      <c r="U303" s="30"/>
      <c r="V303" s="26"/>
      <c r="W303" s="30">
        <v>1</v>
      </c>
      <c r="X303" s="30"/>
      <c r="Y303" s="30"/>
      <c r="Z303" s="30"/>
      <c r="AA303" s="30"/>
      <c r="AB303" s="26" t="s">
        <v>1266</v>
      </c>
      <c r="AC303" s="30"/>
      <c r="AD303" s="30"/>
      <c r="AE303" s="30"/>
      <c r="AF303" s="30"/>
      <c r="AG303" s="30">
        <v>2</v>
      </c>
      <c r="AH303" s="26" t="s">
        <v>1266</v>
      </c>
      <c r="AI303" s="30"/>
      <c r="AJ303" s="30"/>
      <c r="AK303" s="30"/>
      <c r="AL303" s="30"/>
      <c r="AM303" s="30">
        <v>1</v>
      </c>
      <c r="AN303" s="26" t="s">
        <v>1266</v>
      </c>
      <c r="AO303" s="4">
        <f t="shared" si="71"/>
        <v>1</v>
      </c>
      <c r="AP303" s="4">
        <f t="shared" si="72"/>
        <v>0</v>
      </c>
      <c r="AQ303" s="4">
        <f t="shared" si="73"/>
        <v>0</v>
      </c>
      <c r="AR303" s="4">
        <f t="shared" si="74"/>
        <v>0</v>
      </c>
      <c r="AS303" s="4">
        <f t="shared" si="75"/>
        <v>3</v>
      </c>
      <c r="AT303" s="4">
        <f t="shared" ref="AT303:AT334" si="76">SUM(AO303:AS303)</f>
        <v>4</v>
      </c>
      <c r="AU303" s="34">
        <v>41030</v>
      </c>
      <c r="AV303" s="34"/>
      <c r="AW303" s="34"/>
      <c r="AX303" s="36"/>
    </row>
    <row r="304" spans="1:50" ht="36" hidden="1" customHeight="1" x14ac:dyDescent="0.2">
      <c r="A304" s="54"/>
      <c r="B304" s="150" t="s">
        <v>2821</v>
      </c>
      <c r="C304" s="150" t="s">
        <v>76</v>
      </c>
      <c r="D304" s="2" t="s">
        <v>14</v>
      </c>
      <c r="E304" s="182"/>
      <c r="F304" s="22" t="s">
        <v>1437</v>
      </c>
      <c r="G304" s="23" t="s">
        <v>1259</v>
      </c>
      <c r="H304" s="23" t="s">
        <v>460</v>
      </c>
      <c r="I304" s="9" t="s">
        <v>2139</v>
      </c>
      <c r="J304" s="5" t="s">
        <v>2141</v>
      </c>
      <c r="K304" s="3"/>
      <c r="L304" s="3"/>
      <c r="M304" s="3"/>
      <c r="N304" s="3"/>
      <c r="O304" s="3"/>
      <c r="P304" s="6"/>
      <c r="Q304" s="30"/>
      <c r="R304" s="30"/>
      <c r="S304" s="30"/>
      <c r="T304" s="30"/>
      <c r="U304" s="30"/>
      <c r="V304" s="26"/>
      <c r="W304" s="30"/>
      <c r="X304" s="30"/>
      <c r="Y304" s="30"/>
      <c r="Z304" s="30"/>
      <c r="AA304" s="30"/>
      <c r="AB304" s="26"/>
      <c r="AC304" s="30">
        <v>1</v>
      </c>
      <c r="AD304" s="30"/>
      <c r="AE304" s="30"/>
      <c r="AF304" s="30"/>
      <c r="AG304" s="30"/>
      <c r="AH304" s="26"/>
      <c r="AI304" s="30"/>
      <c r="AJ304" s="30"/>
      <c r="AK304" s="30"/>
      <c r="AL304" s="30"/>
      <c r="AM304" s="30">
        <v>1</v>
      </c>
      <c r="AN304" s="26"/>
      <c r="AO304" s="4">
        <f t="shared" si="71"/>
        <v>1</v>
      </c>
      <c r="AP304" s="4">
        <f t="shared" si="72"/>
        <v>0</v>
      </c>
      <c r="AQ304" s="4">
        <f t="shared" si="73"/>
        <v>0</v>
      </c>
      <c r="AR304" s="4">
        <f t="shared" si="74"/>
        <v>0</v>
      </c>
      <c r="AS304" s="4">
        <f t="shared" si="75"/>
        <v>1</v>
      </c>
      <c r="AT304" s="4">
        <f t="shared" si="76"/>
        <v>2</v>
      </c>
      <c r="AU304" s="34">
        <v>41271</v>
      </c>
      <c r="AV304" s="34"/>
      <c r="AW304" s="34"/>
      <c r="AX304" s="36"/>
    </row>
    <row r="305" spans="1:50" ht="36" hidden="1" customHeight="1" x14ac:dyDescent="0.2">
      <c r="A305" s="54">
        <f>+A282+1</f>
        <v>2</v>
      </c>
      <c r="B305" s="86" t="s">
        <v>2836</v>
      </c>
      <c r="C305" s="86" t="s">
        <v>76</v>
      </c>
      <c r="D305" s="53" t="s">
        <v>324</v>
      </c>
      <c r="E305" s="181">
        <f>COUNTIF($B$5:$B$702,"CD")-1</f>
        <v>11</v>
      </c>
      <c r="F305" s="74" t="s">
        <v>1436</v>
      </c>
      <c r="G305" s="74" t="s">
        <v>1259</v>
      </c>
      <c r="H305" s="74" t="s">
        <v>460</v>
      </c>
      <c r="I305" s="151" t="s">
        <v>1853</v>
      </c>
      <c r="J305" s="161" t="s">
        <v>460</v>
      </c>
      <c r="K305" s="153">
        <v>1</v>
      </c>
      <c r="L305" s="153"/>
      <c r="M305" s="153"/>
      <c r="N305" s="155">
        <v>1</v>
      </c>
      <c r="O305" s="155">
        <v>5</v>
      </c>
      <c r="P305" s="163" t="s">
        <v>495</v>
      </c>
      <c r="Q305" s="153"/>
      <c r="R305" s="153"/>
      <c r="S305" s="153"/>
      <c r="T305" s="153"/>
      <c r="U305" s="153">
        <v>4</v>
      </c>
      <c r="V305" s="163" t="s">
        <v>1131</v>
      </c>
      <c r="W305" s="155">
        <v>14</v>
      </c>
      <c r="X305" s="155"/>
      <c r="Y305" s="155">
        <v>1</v>
      </c>
      <c r="Z305" s="155"/>
      <c r="AA305" s="155">
        <v>1</v>
      </c>
      <c r="AB305" s="163" t="s">
        <v>898</v>
      </c>
      <c r="AC305" s="155">
        <v>5</v>
      </c>
      <c r="AD305" s="155">
        <v>1</v>
      </c>
      <c r="AE305" s="155"/>
      <c r="AF305" s="155"/>
      <c r="AG305" s="155"/>
      <c r="AH305" s="163" t="s">
        <v>589</v>
      </c>
      <c r="AI305" s="153"/>
      <c r="AJ305" s="153"/>
      <c r="AK305" s="153"/>
      <c r="AL305" s="153"/>
      <c r="AM305" s="153"/>
      <c r="AN305" s="163"/>
      <c r="AO305" s="156">
        <f t="shared" si="71"/>
        <v>20</v>
      </c>
      <c r="AP305" s="156">
        <f t="shared" si="72"/>
        <v>1</v>
      </c>
      <c r="AQ305" s="156">
        <f t="shared" si="73"/>
        <v>1</v>
      </c>
      <c r="AR305" s="156">
        <f t="shared" si="74"/>
        <v>1</v>
      </c>
      <c r="AS305" s="156">
        <f t="shared" si="75"/>
        <v>10</v>
      </c>
      <c r="AT305" s="156">
        <f t="shared" si="76"/>
        <v>33</v>
      </c>
      <c r="AU305" s="40">
        <v>33626</v>
      </c>
      <c r="AV305" s="40"/>
      <c r="AW305" s="40"/>
      <c r="AX305" s="158"/>
    </row>
    <row r="306" spans="1:50" ht="36" hidden="1" customHeight="1" x14ac:dyDescent="0.2">
      <c r="A306" s="54"/>
      <c r="B306" s="150" t="s">
        <v>2836</v>
      </c>
      <c r="C306" s="150" t="s">
        <v>76</v>
      </c>
      <c r="D306" s="25" t="s">
        <v>324</v>
      </c>
      <c r="E306" s="182"/>
      <c r="F306" s="22" t="s">
        <v>1437</v>
      </c>
      <c r="G306" s="23" t="s">
        <v>1259</v>
      </c>
      <c r="H306" s="23" t="s">
        <v>460</v>
      </c>
      <c r="I306" s="9" t="s">
        <v>1854</v>
      </c>
      <c r="J306" s="5" t="s">
        <v>505</v>
      </c>
      <c r="K306" s="3"/>
      <c r="L306" s="3"/>
      <c r="M306" s="3"/>
      <c r="N306" s="3"/>
      <c r="O306" s="3"/>
      <c r="P306" s="6"/>
      <c r="Q306" s="30"/>
      <c r="R306" s="30"/>
      <c r="S306" s="30"/>
      <c r="T306" s="30"/>
      <c r="U306" s="30"/>
      <c r="V306" s="26"/>
      <c r="W306" s="30">
        <v>5</v>
      </c>
      <c r="X306" s="30"/>
      <c r="Y306" s="30"/>
      <c r="Z306" s="30"/>
      <c r="AA306" s="30">
        <v>3</v>
      </c>
      <c r="AB306" s="6" t="s">
        <v>852</v>
      </c>
      <c r="AC306" s="30"/>
      <c r="AD306" s="30"/>
      <c r="AE306" s="30"/>
      <c r="AF306" s="30"/>
      <c r="AG306" s="30"/>
      <c r="AH306" s="26"/>
      <c r="AI306" s="30"/>
      <c r="AJ306" s="30"/>
      <c r="AK306" s="30"/>
      <c r="AL306" s="30"/>
      <c r="AM306" s="30"/>
      <c r="AN306" s="26"/>
      <c r="AO306" s="4">
        <f t="shared" si="71"/>
        <v>5</v>
      </c>
      <c r="AP306" s="4">
        <f t="shared" si="72"/>
        <v>0</v>
      </c>
      <c r="AQ306" s="4">
        <f t="shared" si="73"/>
        <v>0</v>
      </c>
      <c r="AR306" s="4">
        <f t="shared" si="74"/>
        <v>0</v>
      </c>
      <c r="AS306" s="4">
        <f t="shared" si="75"/>
        <v>3</v>
      </c>
      <c r="AT306" s="4">
        <f t="shared" si="76"/>
        <v>8</v>
      </c>
      <c r="AU306" s="34">
        <v>39588</v>
      </c>
      <c r="AV306" s="34"/>
      <c r="AW306" s="34"/>
      <c r="AX306" s="36"/>
    </row>
    <row r="307" spans="1:50" ht="36" hidden="1" customHeight="1" x14ac:dyDescent="0.2">
      <c r="A307" s="54"/>
      <c r="B307" s="150" t="s">
        <v>2836</v>
      </c>
      <c r="C307" s="150" t="s">
        <v>76</v>
      </c>
      <c r="D307" s="25" t="s">
        <v>324</v>
      </c>
      <c r="E307" s="182"/>
      <c r="F307" s="22" t="s">
        <v>1437</v>
      </c>
      <c r="G307" s="23" t="s">
        <v>1259</v>
      </c>
      <c r="H307" s="23" t="s">
        <v>460</v>
      </c>
      <c r="I307" s="9" t="s">
        <v>1855</v>
      </c>
      <c r="J307" s="5" t="s">
        <v>497</v>
      </c>
      <c r="K307" s="3"/>
      <c r="L307" s="3"/>
      <c r="M307" s="3"/>
      <c r="N307" s="3"/>
      <c r="O307" s="3"/>
      <c r="P307" s="6"/>
      <c r="Q307" s="30"/>
      <c r="R307" s="30"/>
      <c r="S307" s="30"/>
      <c r="T307" s="30"/>
      <c r="U307" s="30"/>
      <c r="V307" s="26"/>
      <c r="W307" s="30">
        <v>6</v>
      </c>
      <c r="X307" s="30"/>
      <c r="Y307" s="30"/>
      <c r="Z307" s="30"/>
      <c r="AA307" s="30">
        <v>1</v>
      </c>
      <c r="AB307" s="6" t="s">
        <v>496</v>
      </c>
      <c r="AC307" s="30"/>
      <c r="AD307" s="30"/>
      <c r="AE307" s="30"/>
      <c r="AF307" s="30"/>
      <c r="AG307" s="30"/>
      <c r="AH307" s="26"/>
      <c r="AI307" s="30"/>
      <c r="AJ307" s="30"/>
      <c r="AK307" s="30"/>
      <c r="AL307" s="30"/>
      <c r="AM307" s="30"/>
      <c r="AN307" s="26"/>
      <c r="AO307" s="4">
        <f t="shared" si="71"/>
        <v>6</v>
      </c>
      <c r="AP307" s="4">
        <f t="shared" si="72"/>
        <v>0</v>
      </c>
      <c r="AQ307" s="4">
        <f t="shared" si="73"/>
        <v>0</v>
      </c>
      <c r="AR307" s="4">
        <f t="shared" si="74"/>
        <v>0</v>
      </c>
      <c r="AS307" s="4">
        <f t="shared" si="75"/>
        <v>1</v>
      </c>
      <c r="AT307" s="4">
        <f t="shared" si="76"/>
        <v>7</v>
      </c>
      <c r="AU307" s="34">
        <v>36746</v>
      </c>
      <c r="AV307" s="34"/>
      <c r="AW307" s="34"/>
      <c r="AX307" s="36"/>
    </row>
    <row r="308" spans="1:50" ht="36" hidden="1" customHeight="1" x14ac:dyDescent="0.2">
      <c r="A308" s="54"/>
      <c r="B308" s="150" t="s">
        <v>2836</v>
      </c>
      <c r="C308" s="150" t="s">
        <v>76</v>
      </c>
      <c r="D308" s="25" t="s">
        <v>324</v>
      </c>
      <c r="E308" s="182"/>
      <c r="F308" s="22" t="s">
        <v>1437</v>
      </c>
      <c r="G308" s="23" t="s">
        <v>1259</v>
      </c>
      <c r="H308" s="23" t="s">
        <v>460</v>
      </c>
      <c r="I308" s="9" t="s">
        <v>1856</v>
      </c>
      <c r="J308" s="5" t="s">
        <v>642</v>
      </c>
      <c r="K308" s="3"/>
      <c r="L308" s="3"/>
      <c r="M308" s="3"/>
      <c r="N308" s="3"/>
      <c r="O308" s="3"/>
      <c r="P308" s="6"/>
      <c r="Q308" s="30"/>
      <c r="R308" s="30"/>
      <c r="S308" s="30"/>
      <c r="T308" s="30"/>
      <c r="U308" s="30"/>
      <c r="V308" s="26"/>
      <c r="W308" s="30">
        <v>4</v>
      </c>
      <c r="X308" s="30"/>
      <c r="Y308" s="30"/>
      <c r="Z308" s="30"/>
      <c r="AA308" s="30">
        <v>1</v>
      </c>
      <c r="AB308" s="6" t="s">
        <v>1132</v>
      </c>
      <c r="AC308" s="30"/>
      <c r="AD308" s="30"/>
      <c r="AE308" s="30"/>
      <c r="AF308" s="30"/>
      <c r="AG308" s="30"/>
      <c r="AH308" s="26"/>
      <c r="AI308" s="30"/>
      <c r="AJ308" s="30"/>
      <c r="AK308" s="30"/>
      <c r="AL308" s="30"/>
      <c r="AM308" s="30"/>
      <c r="AN308" s="26"/>
      <c r="AO308" s="4">
        <f t="shared" si="71"/>
        <v>4</v>
      </c>
      <c r="AP308" s="4">
        <f t="shared" si="72"/>
        <v>0</v>
      </c>
      <c r="AQ308" s="4">
        <f t="shared" si="73"/>
        <v>0</v>
      </c>
      <c r="AR308" s="4">
        <f t="shared" si="74"/>
        <v>0</v>
      </c>
      <c r="AS308" s="4">
        <f t="shared" si="75"/>
        <v>1</v>
      </c>
      <c r="AT308" s="4">
        <f t="shared" si="76"/>
        <v>5</v>
      </c>
      <c r="AU308" s="34">
        <v>40169</v>
      </c>
      <c r="AV308" s="34"/>
      <c r="AW308" s="34"/>
      <c r="AX308" s="36"/>
    </row>
    <row r="309" spans="1:50" ht="36" hidden="1" customHeight="1" x14ac:dyDescent="0.2">
      <c r="A309" s="54"/>
      <c r="B309" s="150" t="s">
        <v>2836</v>
      </c>
      <c r="C309" s="150" t="s">
        <v>76</v>
      </c>
      <c r="D309" s="25" t="s">
        <v>324</v>
      </c>
      <c r="E309" s="182"/>
      <c r="F309" s="22" t="s">
        <v>1437</v>
      </c>
      <c r="G309" s="23" t="s">
        <v>1259</v>
      </c>
      <c r="H309" s="23" t="s">
        <v>460</v>
      </c>
      <c r="I309" s="9" t="s">
        <v>1857</v>
      </c>
      <c r="J309" s="5" t="s">
        <v>590</v>
      </c>
      <c r="K309" s="3"/>
      <c r="L309" s="3"/>
      <c r="M309" s="3"/>
      <c r="N309" s="3"/>
      <c r="O309" s="3"/>
      <c r="P309" s="6"/>
      <c r="Q309" s="30"/>
      <c r="R309" s="30"/>
      <c r="S309" s="30"/>
      <c r="T309" s="30"/>
      <c r="U309" s="30"/>
      <c r="V309" s="26"/>
      <c r="W309" s="30">
        <v>3</v>
      </c>
      <c r="X309" s="30"/>
      <c r="Y309" s="30"/>
      <c r="Z309" s="30"/>
      <c r="AA309" s="30">
        <v>3</v>
      </c>
      <c r="AB309" s="6" t="s">
        <v>700</v>
      </c>
      <c r="AC309" s="30"/>
      <c r="AD309" s="30"/>
      <c r="AE309" s="30"/>
      <c r="AF309" s="30"/>
      <c r="AG309" s="30"/>
      <c r="AH309" s="26"/>
      <c r="AI309" s="30"/>
      <c r="AJ309" s="30"/>
      <c r="AK309" s="30"/>
      <c r="AL309" s="30"/>
      <c r="AM309" s="30"/>
      <c r="AN309" s="26"/>
      <c r="AO309" s="4">
        <f t="shared" si="71"/>
        <v>3</v>
      </c>
      <c r="AP309" s="4">
        <f t="shared" si="72"/>
        <v>0</v>
      </c>
      <c r="AQ309" s="4">
        <f t="shared" si="73"/>
        <v>0</v>
      </c>
      <c r="AR309" s="4">
        <f t="shared" si="74"/>
        <v>0</v>
      </c>
      <c r="AS309" s="4">
        <f t="shared" si="75"/>
        <v>3</v>
      </c>
      <c r="AT309" s="4">
        <f t="shared" si="76"/>
        <v>6</v>
      </c>
      <c r="AU309" s="34">
        <v>39729</v>
      </c>
      <c r="AV309" s="34"/>
      <c r="AW309" s="34"/>
      <c r="AX309" s="36"/>
    </row>
    <row r="310" spans="1:50" ht="36" hidden="1" customHeight="1" x14ac:dyDescent="0.2">
      <c r="A310" s="54"/>
      <c r="B310" s="150" t="s">
        <v>2836</v>
      </c>
      <c r="C310" s="150" t="s">
        <v>76</v>
      </c>
      <c r="D310" s="25" t="s">
        <v>324</v>
      </c>
      <c r="E310" s="182"/>
      <c r="F310" s="22" t="s">
        <v>1437</v>
      </c>
      <c r="G310" s="23" t="s">
        <v>1259</v>
      </c>
      <c r="H310" s="23" t="s">
        <v>460</v>
      </c>
      <c r="I310" s="9" t="s">
        <v>1858</v>
      </c>
      <c r="J310" s="5" t="s">
        <v>1109</v>
      </c>
      <c r="K310" s="3"/>
      <c r="L310" s="3"/>
      <c r="M310" s="3"/>
      <c r="N310" s="3"/>
      <c r="O310" s="3"/>
      <c r="P310" s="6"/>
      <c r="Q310" s="30"/>
      <c r="R310" s="30"/>
      <c r="S310" s="30"/>
      <c r="T310" s="30"/>
      <c r="U310" s="30"/>
      <c r="V310" s="26"/>
      <c r="W310" s="30">
        <v>2</v>
      </c>
      <c r="X310" s="30"/>
      <c r="Y310" s="30"/>
      <c r="Z310" s="30"/>
      <c r="AA310" s="30">
        <v>2</v>
      </c>
      <c r="AB310" s="6" t="s">
        <v>851</v>
      </c>
      <c r="AC310" s="30"/>
      <c r="AD310" s="30"/>
      <c r="AE310" s="30"/>
      <c r="AF310" s="30"/>
      <c r="AG310" s="30"/>
      <c r="AH310" s="26"/>
      <c r="AI310" s="30"/>
      <c r="AJ310" s="30"/>
      <c r="AK310" s="30"/>
      <c r="AL310" s="30"/>
      <c r="AM310" s="30"/>
      <c r="AN310" s="26"/>
      <c r="AO310" s="4">
        <f t="shared" si="71"/>
        <v>2</v>
      </c>
      <c r="AP310" s="4">
        <f t="shared" si="72"/>
        <v>0</v>
      </c>
      <c r="AQ310" s="4">
        <f t="shared" si="73"/>
        <v>0</v>
      </c>
      <c r="AR310" s="4">
        <f t="shared" si="74"/>
        <v>0</v>
      </c>
      <c r="AS310" s="4">
        <f t="shared" si="75"/>
        <v>2</v>
      </c>
      <c r="AT310" s="4">
        <f t="shared" si="76"/>
        <v>4</v>
      </c>
      <c r="AU310" s="34">
        <v>40109</v>
      </c>
      <c r="AV310" s="34"/>
      <c r="AW310" s="34"/>
      <c r="AX310" s="36"/>
    </row>
    <row r="311" spans="1:50" ht="36" hidden="1" customHeight="1" x14ac:dyDescent="0.2">
      <c r="A311" s="54">
        <f>+A298+1</f>
        <v>1</v>
      </c>
      <c r="B311" s="86" t="s">
        <v>2852</v>
      </c>
      <c r="C311" s="86" t="s">
        <v>76</v>
      </c>
      <c r="D311" s="53" t="s">
        <v>1867</v>
      </c>
      <c r="E311" s="181">
        <f>COUNTIF($B$5:$B$702,"SM")-1</f>
        <v>3</v>
      </c>
      <c r="F311" s="74" t="s">
        <v>1436</v>
      </c>
      <c r="G311" s="74" t="s">
        <v>1259</v>
      </c>
      <c r="H311" s="74" t="s">
        <v>460</v>
      </c>
      <c r="I311" s="151" t="s">
        <v>1866</v>
      </c>
      <c r="J311" s="161" t="s">
        <v>460</v>
      </c>
      <c r="K311" s="153"/>
      <c r="L311" s="153"/>
      <c r="M311" s="153"/>
      <c r="N311" s="153"/>
      <c r="O311" s="153">
        <v>2</v>
      </c>
      <c r="P311" s="163" t="s">
        <v>439</v>
      </c>
      <c r="Q311" s="153"/>
      <c r="R311" s="153"/>
      <c r="S311" s="153"/>
      <c r="T311" s="153"/>
      <c r="U311" s="153">
        <v>3</v>
      </c>
      <c r="V311" s="163" t="s">
        <v>960</v>
      </c>
      <c r="W311" s="153">
        <v>1</v>
      </c>
      <c r="X311" s="153"/>
      <c r="Y311" s="153"/>
      <c r="Z311" s="153"/>
      <c r="AA311" s="153"/>
      <c r="AB311" s="163" t="s">
        <v>961</v>
      </c>
      <c r="AC311" s="155">
        <v>9</v>
      </c>
      <c r="AD311" s="155"/>
      <c r="AE311" s="155"/>
      <c r="AF311" s="155"/>
      <c r="AG311" s="155">
        <v>1</v>
      </c>
      <c r="AH311" s="163" t="s">
        <v>438</v>
      </c>
      <c r="AI311" s="155">
        <v>6</v>
      </c>
      <c r="AJ311" s="155"/>
      <c r="AK311" s="155"/>
      <c r="AL311" s="155"/>
      <c r="AM311" s="155">
        <v>18</v>
      </c>
      <c r="AN311" s="154" t="s">
        <v>887</v>
      </c>
      <c r="AO311" s="156">
        <f t="shared" si="71"/>
        <v>16</v>
      </c>
      <c r="AP311" s="156">
        <f t="shared" si="72"/>
        <v>0</v>
      </c>
      <c r="AQ311" s="156">
        <f t="shared" si="73"/>
        <v>0</v>
      </c>
      <c r="AR311" s="156">
        <f t="shared" si="74"/>
        <v>0</v>
      </c>
      <c r="AS311" s="156">
        <f t="shared" si="75"/>
        <v>24</v>
      </c>
      <c r="AT311" s="156">
        <f t="shared" si="76"/>
        <v>40</v>
      </c>
      <c r="AU311" s="40">
        <v>37469</v>
      </c>
      <c r="AV311" s="40"/>
      <c r="AW311" s="40"/>
      <c r="AX311" s="158"/>
    </row>
    <row r="312" spans="1:50" ht="36" hidden="1" customHeight="1" x14ac:dyDescent="0.2">
      <c r="A312" s="54"/>
      <c r="B312" s="150" t="s">
        <v>2852</v>
      </c>
      <c r="C312" s="150" t="s">
        <v>76</v>
      </c>
      <c r="D312" s="2" t="s">
        <v>1867</v>
      </c>
      <c r="E312" s="182"/>
      <c r="F312" s="22" t="s">
        <v>1437</v>
      </c>
      <c r="G312" s="23" t="s">
        <v>1259</v>
      </c>
      <c r="H312" s="23" t="s">
        <v>460</v>
      </c>
      <c r="I312" s="9" t="s">
        <v>1870</v>
      </c>
      <c r="J312" s="5" t="s">
        <v>460</v>
      </c>
      <c r="K312" s="3"/>
      <c r="L312" s="3"/>
      <c r="M312" s="3"/>
      <c r="N312" s="3"/>
      <c r="O312" s="3"/>
      <c r="P312" s="6"/>
      <c r="Q312" s="30"/>
      <c r="R312" s="30"/>
      <c r="S312" s="30"/>
      <c r="T312" s="30"/>
      <c r="U312" s="30"/>
      <c r="V312" s="26"/>
      <c r="W312" s="30">
        <v>1</v>
      </c>
      <c r="X312" s="30"/>
      <c r="Y312" s="30"/>
      <c r="Z312" s="30"/>
      <c r="AA312" s="30"/>
      <c r="AB312" s="26" t="s">
        <v>2167</v>
      </c>
      <c r="AC312" s="30">
        <v>4</v>
      </c>
      <c r="AD312" s="30"/>
      <c r="AE312" s="30"/>
      <c r="AF312" s="30"/>
      <c r="AG312" s="30"/>
      <c r="AH312" s="6" t="s">
        <v>437</v>
      </c>
      <c r="AI312" s="30"/>
      <c r="AJ312" s="30"/>
      <c r="AK312" s="30"/>
      <c r="AL312" s="30"/>
      <c r="AM312" s="30">
        <v>1</v>
      </c>
      <c r="AN312" s="6" t="s">
        <v>437</v>
      </c>
      <c r="AO312" s="4">
        <f t="shared" si="71"/>
        <v>5</v>
      </c>
      <c r="AP312" s="4">
        <f t="shared" si="72"/>
        <v>0</v>
      </c>
      <c r="AQ312" s="4">
        <f t="shared" si="73"/>
        <v>0</v>
      </c>
      <c r="AR312" s="4">
        <f t="shared" si="74"/>
        <v>0</v>
      </c>
      <c r="AS312" s="4">
        <f t="shared" si="75"/>
        <v>1</v>
      </c>
      <c r="AT312" s="4">
        <f t="shared" si="76"/>
        <v>6</v>
      </c>
      <c r="AU312" s="34" t="s">
        <v>1121</v>
      </c>
      <c r="AV312" s="34"/>
      <c r="AW312" s="34"/>
      <c r="AX312" s="36"/>
    </row>
    <row r="313" spans="1:50" ht="36" hidden="1" customHeight="1" x14ac:dyDescent="0.2">
      <c r="A313" s="54">
        <f>+A309+1</f>
        <v>1</v>
      </c>
      <c r="B313" s="86" t="s">
        <v>2661</v>
      </c>
      <c r="C313" s="86" t="s">
        <v>76</v>
      </c>
      <c r="D313" s="53" t="s">
        <v>1871</v>
      </c>
      <c r="E313" s="181">
        <f>COUNTIF($B$5:$B$702,"BD")-1</f>
        <v>7</v>
      </c>
      <c r="F313" s="74" t="s">
        <v>1436</v>
      </c>
      <c r="G313" s="74" t="s">
        <v>1259</v>
      </c>
      <c r="H313" s="74" t="s">
        <v>460</v>
      </c>
      <c r="I313" s="151" t="s">
        <v>1872</v>
      </c>
      <c r="J313" s="161" t="s">
        <v>460</v>
      </c>
      <c r="K313" s="153">
        <v>1</v>
      </c>
      <c r="L313" s="153"/>
      <c r="M313" s="153"/>
      <c r="N313" s="155"/>
      <c r="O313" s="155">
        <v>1</v>
      </c>
      <c r="P313" s="163" t="s">
        <v>205</v>
      </c>
      <c r="Q313" s="155">
        <v>3</v>
      </c>
      <c r="R313" s="155"/>
      <c r="S313" s="155"/>
      <c r="T313" s="155"/>
      <c r="U313" s="155">
        <v>7</v>
      </c>
      <c r="V313" s="163" t="s">
        <v>206</v>
      </c>
      <c r="W313" s="153"/>
      <c r="X313" s="153"/>
      <c r="Y313" s="153"/>
      <c r="Z313" s="153"/>
      <c r="AA313" s="153"/>
      <c r="AB313" s="163"/>
      <c r="AC313" s="155">
        <v>17</v>
      </c>
      <c r="AD313" s="155">
        <v>1</v>
      </c>
      <c r="AE313" s="155"/>
      <c r="AF313" s="155"/>
      <c r="AG313" s="155">
        <v>3</v>
      </c>
      <c r="AH313" s="163" t="s">
        <v>334</v>
      </c>
      <c r="AI313" s="155">
        <v>1</v>
      </c>
      <c r="AJ313" s="155"/>
      <c r="AK313" s="155"/>
      <c r="AL313" s="155"/>
      <c r="AM313" s="155">
        <v>3</v>
      </c>
      <c r="AN313" s="163" t="s">
        <v>335</v>
      </c>
      <c r="AO313" s="156">
        <f t="shared" si="71"/>
        <v>22</v>
      </c>
      <c r="AP313" s="156">
        <f t="shared" si="72"/>
        <v>1</v>
      </c>
      <c r="AQ313" s="156">
        <f t="shared" si="73"/>
        <v>0</v>
      </c>
      <c r="AR313" s="156">
        <f t="shared" si="74"/>
        <v>0</v>
      </c>
      <c r="AS313" s="156">
        <f t="shared" si="75"/>
        <v>14</v>
      </c>
      <c r="AT313" s="156">
        <f t="shared" si="76"/>
        <v>37</v>
      </c>
      <c r="AU313" s="40">
        <v>34943</v>
      </c>
      <c r="AV313" s="40"/>
      <c r="AW313" s="40"/>
      <c r="AX313" s="158"/>
    </row>
    <row r="314" spans="1:50" ht="36" hidden="1" customHeight="1" x14ac:dyDescent="0.2">
      <c r="A314" s="54"/>
      <c r="B314" s="150" t="s">
        <v>2661</v>
      </c>
      <c r="C314" s="150" t="s">
        <v>76</v>
      </c>
      <c r="D314" s="2" t="s">
        <v>1871</v>
      </c>
      <c r="E314" s="182"/>
      <c r="F314" s="22" t="s">
        <v>1437</v>
      </c>
      <c r="G314" s="23" t="s">
        <v>1259</v>
      </c>
      <c r="H314" s="23" t="s">
        <v>460</v>
      </c>
      <c r="I314" s="9" t="s">
        <v>1874</v>
      </c>
      <c r="J314" s="5" t="s">
        <v>143</v>
      </c>
      <c r="K314" s="3"/>
      <c r="L314" s="3"/>
      <c r="M314" s="3"/>
      <c r="N314" s="3"/>
      <c r="O314" s="3"/>
      <c r="P314" s="6"/>
      <c r="Q314" s="30"/>
      <c r="R314" s="30"/>
      <c r="S314" s="30"/>
      <c r="T314" s="30"/>
      <c r="U314" s="30"/>
      <c r="V314" s="26"/>
      <c r="W314" s="30"/>
      <c r="X314" s="30"/>
      <c r="Y314" s="30"/>
      <c r="Z314" s="30"/>
      <c r="AA314" s="30"/>
      <c r="AB314" s="26"/>
      <c r="AC314" s="30">
        <v>1</v>
      </c>
      <c r="AD314" s="30"/>
      <c r="AE314" s="30"/>
      <c r="AF314" s="30"/>
      <c r="AG314" s="30">
        <v>2</v>
      </c>
      <c r="AH314" s="6" t="s">
        <v>297</v>
      </c>
      <c r="AI314" s="30"/>
      <c r="AJ314" s="30"/>
      <c r="AK314" s="30"/>
      <c r="AL314" s="30"/>
      <c r="AM314" s="30"/>
      <c r="AN314" s="26"/>
      <c r="AO314" s="4">
        <f t="shared" si="71"/>
        <v>1</v>
      </c>
      <c r="AP314" s="4">
        <f t="shared" si="72"/>
        <v>0</v>
      </c>
      <c r="AQ314" s="4">
        <f t="shared" si="73"/>
        <v>0</v>
      </c>
      <c r="AR314" s="4">
        <f t="shared" si="74"/>
        <v>0</v>
      </c>
      <c r="AS314" s="4">
        <f t="shared" si="75"/>
        <v>2</v>
      </c>
      <c r="AT314" s="4">
        <f t="shared" si="76"/>
        <v>3</v>
      </c>
      <c r="AU314" s="34"/>
      <c r="AV314" s="34"/>
      <c r="AW314" s="34"/>
      <c r="AX314" s="36"/>
    </row>
    <row r="315" spans="1:50" ht="36" hidden="1" customHeight="1" x14ac:dyDescent="0.2">
      <c r="A315" s="54"/>
      <c r="B315" s="150" t="s">
        <v>2591</v>
      </c>
      <c r="C315" s="150" t="s">
        <v>76</v>
      </c>
      <c r="D315" s="27" t="s">
        <v>1704</v>
      </c>
      <c r="E315" s="182"/>
      <c r="F315" s="22" t="s">
        <v>1437</v>
      </c>
      <c r="G315" s="23" t="s">
        <v>443</v>
      </c>
      <c r="H315" s="23" t="s">
        <v>479</v>
      </c>
      <c r="I315" s="9" t="s">
        <v>1735</v>
      </c>
      <c r="J315" s="5" t="s">
        <v>443</v>
      </c>
      <c r="K315" s="3"/>
      <c r="L315" s="3"/>
      <c r="M315" s="3"/>
      <c r="N315" s="3"/>
      <c r="O315" s="3"/>
      <c r="P315" s="6"/>
      <c r="Q315" s="30"/>
      <c r="R315" s="30"/>
      <c r="S315" s="30"/>
      <c r="T315" s="30"/>
      <c r="U315" s="30"/>
      <c r="V315" s="26"/>
      <c r="W315" s="30"/>
      <c r="X315" s="30"/>
      <c r="Y315" s="30"/>
      <c r="Z315" s="30"/>
      <c r="AA315" s="30"/>
      <c r="AB315" s="26"/>
      <c r="AC315" s="30">
        <v>2</v>
      </c>
      <c r="AD315" s="30"/>
      <c r="AE315" s="30"/>
      <c r="AF315" s="30"/>
      <c r="AG315" s="30"/>
      <c r="AH315" s="26"/>
      <c r="AI315" s="30"/>
      <c r="AJ315" s="30"/>
      <c r="AK315" s="30"/>
      <c r="AL315" s="30"/>
      <c r="AM315" s="30">
        <v>17</v>
      </c>
      <c r="AN315" s="26"/>
      <c r="AO315" s="4">
        <f t="shared" si="71"/>
        <v>2</v>
      </c>
      <c r="AP315" s="4">
        <f t="shared" si="72"/>
        <v>0</v>
      </c>
      <c r="AQ315" s="4">
        <f t="shared" si="73"/>
        <v>0</v>
      </c>
      <c r="AR315" s="4">
        <f t="shared" si="74"/>
        <v>0</v>
      </c>
      <c r="AS315" s="4">
        <f t="shared" si="75"/>
        <v>17</v>
      </c>
      <c r="AT315" s="4">
        <f t="shared" si="76"/>
        <v>19</v>
      </c>
      <c r="AU315" s="37"/>
      <c r="AV315" s="37"/>
      <c r="AW315" s="37"/>
      <c r="AX315" s="36"/>
    </row>
    <row r="316" spans="1:50" ht="36" hidden="1" customHeight="1" x14ac:dyDescent="0.2">
      <c r="A316" s="54"/>
      <c r="B316" s="150" t="s">
        <v>2661</v>
      </c>
      <c r="C316" s="150" t="s">
        <v>76</v>
      </c>
      <c r="D316" s="2" t="s">
        <v>1871</v>
      </c>
      <c r="E316" s="182"/>
      <c r="F316" s="22" t="s">
        <v>1437</v>
      </c>
      <c r="G316" s="23" t="s">
        <v>1259</v>
      </c>
      <c r="H316" s="23" t="s">
        <v>460</v>
      </c>
      <c r="I316" s="9" t="s">
        <v>1877</v>
      </c>
      <c r="J316" s="5" t="s">
        <v>460</v>
      </c>
      <c r="K316" s="3"/>
      <c r="L316" s="3"/>
      <c r="M316" s="3"/>
      <c r="N316" s="3"/>
      <c r="O316" s="3"/>
      <c r="P316" s="6"/>
      <c r="Q316" s="30"/>
      <c r="R316" s="30"/>
      <c r="S316" s="30"/>
      <c r="T316" s="30"/>
      <c r="U316" s="30"/>
      <c r="V316" s="26"/>
      <c r="W316" s="30"/>
      <c r="X316" s="30"/>
      <c r="Y316" s="30"/>
      <c r="Z316" s="30"/>
      <c r="AA316" s="30"/>
      <c r="AB316" s="26"/>
      <c r="AC316" s="30">
        <v>1</v>
      </c>
      <c r="AD316" s="30"/>
      <c r="AE316" s="30"/>
      <c r="AF316" s="30"/>
      <c r="AG316" s="30">
        <v>3</v>
      </c>
      <c r="AH316" s="6" t="s">
        <v>132</v>
      </c>
      <c r="AI316" s="30"/>
      <c r="AJ316" s="30"/>
      <c r="AK316" s="30"/>
      <c r="AL316" s="30"/>
      <c r="AM316" s="30"/>
      <c r="AN316" s="26"/>
      <c r="AO316" s="4">
        <f t="shared" ref="AO316:AO347" si="77">+K316+Q316+W316+AC316+AI316</f>
        <v>1</v>
      </c>
      <c r="AP316" s="4">
        <f t="shared" ref="AP316:AP347" si="78">+L316+R316+X316+AD316+AJ316</f>
        <v>0</v>
      </c>
      <c r="AQ316" s="4">
        <f t="shared" ref="AQ316:AQ347" si="79">+M316+S316+Y316+AE316+AK316</f>
        <v>0</v>
      </c>
      <c r="AR316" s="4">
        <f t="shared" ref="AR316:AR347" si="80">+N316+T316+Z316+AF316+AL316</f>
        <v>0</v>
      </c>
      <c r="AS316" s="4">
        <f t="shared" ref="AS316:AS347" si="81">+O316+U316+AA316+AG316+AM316</f>
        <v>3</v>
      </c>
      <c r="AT316" s="4">
        <f t="shared" si="76"/>
        <v>4</v>
      </c>
      <c r="AU316" s="34" t="s">
        <v>133</v>
      </c>
      <c r="AV316" s="34"/>
      <c r="AW316" s="34"/>
      <c r="AX316" s="36"/>
    </row>
    <row r="317" spans="1:50" ht="36" hidden="1" customHeight="1" x14ac:dyDescent="0.2">
      <c r="A317" s="54">
        <f>+A309+1</f>
        <v>1</v>
      </c>
      <c r="B317" s="86" t="s">
        <v>2874</v>
      </c>
      <c r="C317" s="86" t="s">
        <v>76</v>
      </c>
      <c r="D317" s="53" t="s">
        <v>61</v>
      </c>
      <c r="E317" s="181">
        <f>COUNTIF($B$5:$B$702,"OK")-1</f>
        <v>1</v>
      </c>
      <c r="F317" s="74" t="s">
        <v>1436</v>
      </c>
      <c r="G317" s="74" t="s">
        <v>1259</v>
      </c>
      <c r="H317" s="74" t="s">
        <v>460</v>
      </c>
      <c r="I317" s="151" t="s">
        <v>1880</v>
      </c>
      <c r="J317" s="161" t="s">
        <v>460</v>
      </c>
      <c r="K317" s="153"/>
      <c r="L317" s="153"/>
      <c r="M317" s="153"/>
      <c r="N317" s="153"/>
      <c r="O317" s="153">
        <v>2</v>
      </c>
      <c r="P317" s="163" t="s">
        <v>268</v>
      </c>
      <c r="Q317" s="155">
        <v>1</v>
      </c>
      <c r="R317" s="155">
        <v>1</v>
      </c>
      <c r="S317" s="155"/>
      <c r="T317" s="155"/>
      <c r="U317" s="155">
        <v>3</v>
      </c>
      <c r="V317" s="163" t="s">
        <v>269</v>
      </c>
      <c r="W317" s="155">
        <v>5</v>
      </c>
      <c r="X317" s="155"/>
      <c r="Y317" s="155"/>
      <c r="Z317" s="155"/>
      <c r="AA317" s="155"/>
      <c r="AB317" s="163" t="s">
        <v>59</v>
      </c>
      <c r="AC317" s="155">
        <v>1</v>
      </c>
      <c r="AD317" s="155"/>
      <c r="AE317" s="155"/>
      <c r="AF317" s="155"/>
      <c r="AG317" s="155"/>
      <c r="AH317" s="163" t="s">
        <v>2234</v>
      </c>
      <c r="AI317" s="155">
        <v>1</v>
      </c>
      <c r="AJ317" s="155"/>
      <c r="AK317" s="155">
        <v>1</v>
      </c>
      <c r="AL317" s="155"/>
      <c r="AM317" s="155">
        <v>7</v>
      </c>
      <c r="AN317" s="163" t="s">
        <v>58</v>
      </c>
      <c r="AO317" s="156">
        <f t="shared" si="77"/>
        <v>8</v>
      </c>
      <c r="AP317" s="156">
        <f t="shared" si="78"/>
        <v>1</v>
      </c>
      <c r="AQ317" s="156">
        <f t="shared" si="79"/>
        <v>1</v>
      </c>
      <c r="AR317" s="156">
        <f t="shared" si="80"/>
        <v>0</v>
      </c>
      <c r="AS317" s="156">
        <f t="shared" si="81"/>
        <v>12</v>
      </c>
      <c r="AT317" s="156">
        <f t="shared" si="76"/>
        <v>22</v>
      </c>
      <c r="AU317" s="40">
        <v>37152</v>
      </c>
      <c r="AV317" s="40"/>
      <c r="AW317" s="40"/>
      <c r="AX317" s="158"/>
    </row>
    <row r="318" spans="1:50" ht="36" hidden="1" customHeight="1" x14ac:dyDescent="0.2">
      <c r="A318" s="54">
        <f>+A316+1</f>
        <v>1</v>
      </c>
      <c r="B318" s="86" t="s">
        <v>2892</v>
      </c>
      <c r="C318" s="86" t="s">
        <v>76</v>
      </c>
      <c r="D318" s="188" t="s">
        <v>367</v>
      </c>
      <c r="E318" s="181">
        <f>COUNTIF($B$5:$B$702,"RO")-1</f>
        <v>3</v>
      </c>
      <c r="F318" s="74" t="s">
        <v>1436</v>
      </c>
      <c r="G318" s="74" t="s">
        <v>1259</v>
      </c>
      <c r="H318" s="74" t="s">
        <v>460</v>
      </c>
      <c r="I318" s="151" t="s">
        <v>1882</v>
      </c>
      <c r="J318" s="161" t="s">
        <v>432</v>
      </c>
      <c r="K318" s="153"/>
      <c r="L318" s="153"/>
      <c r="M318" s="153"/>
      <c r="N318" s="153"/>
      <c r="O318" s="153">
        <v>3</v>
      </c>
      <c r="P318" s="163" t="s">
        <v>137</v>
      </c>
      <c r="Q318" s="153">
        <v>1</v>
      </c>
      <c r="R318" s="153"/>
      <c r="S318" s="153"/>
      <c r="T318" s="153"/>
      <c r="U318" s="153">
        <v>8</v>
      </c>
      <c r="V318" s="163" t="s">
        <v>138</v>
      </c>
      <c r="W318" s="153">
        <v>3</v>
      </c>
      <c r="X318" s="153"/>
      <c r="Y318" s="153"/>
      <c r="Z318" s="153"/>
      <c r="AA318" s="153"/>
      <c r="AB318" s="163" t="s">
        <v>1172</v>
      </c>
      <c r="AC318" s="155">
        <v>6</v>
      </c>
      <c r="AD318" s="155"/>
      <c r="AE318" s="155">
        <v>1</v>
      </c>
      <c r="AF318" s="155"/>
      <c r="AG318" s="155"/>
      <c r="AH318" s="163" t="s">
        <v>1173</v>
      </c>
      <c r="AI318" s="155">
        <v>6</v>
      </c>
      <c r="AJ318" s="155">
        <v>3</v>
      </c>
      <c r="AK318" s="155">
        <v>1</v>
      </c>
      <c r="AL318" s="155"/>
      <c r="AM318" s="155">
        <v>24</v>
      </c>
      <c r="AN318" s="163"/>
      <c r="AO318" s="156">
        <f t="shared" si="77"/>
        <v>16</v>
      </c>
      <c r="AP318" s="156">
        <f t="shared" si="78"/>
        <v>3</v>
      </c>
      <c r="AQ318" s="156">
        <f t="shared" si="79"/>
        <v>2</v>
      </c>
      <c r="AR318" s="156">
        <f t="shared" si="80"/>
        <v>0</v>
      </c>
      <c r="AS318" s="156">
        <f t="shared" si="81"/>
        <v>35</v>
      </c>
      <c r="AT318" s="156">
        <f t="shared" si="76"/>
        <v>56</v>
      </c>
      <c r="AU318" s="40"/>
      <c r="AV318" s="40"/>
      <c r="AW318" s="40"/>
      <c r="AX318" s="158"/>
    </row>
    <row r="319" spans="1:50" ht="36" hidden="1" customHeight="1" x14ac:dyDescent="0.2">
      <c r="A319" s="54"/>
      <c r="B319" s="150" t="s">
        <v>2892</v>
      </c>
      <c r="C319" s="150" t="s">
        <v>76</v>
      </c>
      <c r="D319" s="27" t="s">
        <v>367</v>
      </c>
      <c r="E319" s="182"/>
      <c r="F319" s="22" t="s">
        <v>1437</v>
      </c>
      <c r="G319" s="23" t="s">
        <v>1259</v>
      </c>
      <c r="H319" s="23" t="s">
        <v>460</v>
      </c>
      <c r="I319" s="9" t="s">
        <v>1885</v>
      </c>
      <c r="J319" s="5" t="s">
        <v>357</v>
      </c>
      <c r="K319" s="3"/>
      <c r="L319" s="3"/>
      <c r="M319" s="3"/>
      <c r="N319" s="3"/>
      <c r="O319" s="3"/>
      <c r="P319" s="6"/>
      <c r="Q319" s="30"/>
      <c r="R319" s="30"/>
      <c r="S319" s="30"/>
      <c r="T319" s="30"/>
      <c r="U319" s="30">
        <v>1</v>
      </c>
      <c r="V319" s="26"/>
      <c r="W319" s="30">
        <v>2</v>
      </c>
      <c r="X319" s="30"/>
      <c r="Y319" s="30"/>
      <c r="Z319" s="30"/>
      <c r="AA319" s="30"/>
      <c r="AB319" s="26"/>
      <c r="AC319" s="30">
        <v>6</v>
      </c>
      <c r="AD319" s="30"/>
      <c r="AE319" s="30">
        <v>1</v>
      </c>
      <c r="AF319" s="30"/>
      <c r="AG319" s="30"/>
      <c r="AH319" s="6" t="s">
        <v>714</v>
      </c>
      <c r="AI319" s="30">
        <v>1</v>
      </c>
      <c r="AJ319" s="30"/>
      <c r="AK319" s="30"/>
      <c r="AL319" s="30"/>
      <c r="AM319" s="30">
        <v>1</v>
      </c>
      <c r="AN319" s="26"/>
      <c r="AO319" s="4">
        <f t="shared" si="77"/>
        <v>9</v>
      </c>
      <c r="AP319" s="4">
        <f t="shared" si="78"/>
        <v>0</v>
      </c>
      <c r="AQ319" s="4">
        <f t="shared" si="79"/>
        <v>1</v>
      </c>
      <c r="AR319" s="4">
        <f t="shared" si="80"/>
        <v>0</v>
      </c>
      <c r="AS319" s="4">
        <f t="shared" si="81"/>
        <v>2</v>
      </c>
      <c r="AT319" s="4">
        <f t="shared" si="76"/>
        <v>12</v>
      </c>
      <c r="AU319" s="34">
        <v>40343</v>
      </c>
      <c r="AV319" s="34"/>
      <c r="AW319" s="34"/>
      <c r="AX319" s="36"/>
    </row>
    <row r="320" spans="1:50" ht="36" hidden="1" customHeight="1" x14ac:dyDescent="0.2">
      <c r="A320" s="54">
        <f>+A316+1</f>
        <v>1</v>
      </c>
      <c r="B320" s="86" t="s">
        <v>2930</v>
      </c>
      <c r="C320" s="86" t="s">
        <v>76</v>
      </c>
      <c r="D320" s="53" t="s">
        <v>1886</v>
      </c>
      <c r="E320" s="181">
        <f>COUNTIF($B$5:$B$702,"DR")-1</f>
        <v>15</v>
      </c>
      <c r="F320" s="74" t="s">
        <v>1436</v>
      </c>
      <c r="G320" s="74" t="s">
        <v>1259</v>
      </c>
      <c r="H320" s="74" t="s">
        <v>460</v>
      </c>
      <c r="I320" s="151" t="s">
        <v>1887</v>
      </c>
      <c r="J320" s="161" t="s">
        <v>460</v>
      </c>
      <c r="K320" s="153"/>
      <c r="L320" s="153"/>
      <c r="M320" s="153"/>
      <c r="N320" s="153"/>
      <c r="O320" s="153">
        <v>5</v>
      </c>
      <c r="P320" s="163" t="s">
        <v>340</v>
      </c>
      <c r="Q320" s="155">
        <v>2</v>
      </c>
      <c r="R320" s="155"/>
      <c r="S320" s="155"/>
      <c r="T320" s="155"/>
      <c r="U320" s="155">
        <v>9</v>
      </c>
      <c r="V320" s="163" t="s">
        <v>321</v>
      </c>
      <c r="W320" s="153">
        <v>5</v>
      </c>
      <c r="X320" s="153"/>
      <c r="Y320" s="153"/>
      <c r="Z320" s="153"/>
      <c r="AA320" s="153"/>
      <c r="AB320" s="163" t="s">
        <v>546</v>
      </c>
      <c r="AC320" s="153">
        <v>24</v>
      </c>
      <c r="AD320" s="153">
        <v>1</v>
      </c>
      <c r="AE320" s="153"/>
      <c r="AF320" s="153"/>
      <c r="AG320" s="153"/>
      <c r="AH320" s="163" t="s">
        <v>546</v>
      </c>
      <c r="AI320" s="155">
        <v>14</v>
      </c>
      <c r="AJ320" s="155">
        <v>4</v>
      </c>
      <c r="AK320" s="155">
        <v>5</v>
      </c>
      <c r="AL320" s="155">
        <v>0</v>
      </c>
      <c r="AM320" s="155">
        <v>64</v>
      </c>
      <c r="AN320" s="154" t="s">
        <v>853</v>
      </c>
      <c r="AO320" s="156">
        <f t="shared" si="77"/>
        <v>45</v>
      </c>
      <c r="AP320" s="156">
        <f t="shared" si="78"/>
        <v>5</v>
      </c>
      <c r="AQ320" s="156">
        <f t="shared" si="79"/>
        <v>5</v>
      </c>
      <c r="AR320" s="156">
        <f t="shared" si="80"/>
        <v>0</v>
      </c>
      <c r="AS320" s="156">
        <f t="shared" si="81"/>
        <v>78</v>
      </c>
      <c r="AT320" s="156">
        <f t="shared" si="76"/>
        <v>133</v>
      </c>
      <c r="AU320" s="40" t="s">
        <v>290</v>
      </c>
      <c r="AV320" s="40"/>
      <c r="AW320" s="40"/>
      <c r="AX320" s="158"/>
    </row>
    <row r="321" spans="1:50" ht="36" hidden="1" customHeight="1" x14ac:dyDescent="0.2">
      <c r="A321" s="54"/>
      <c r="B321" s="150" t="s">
        <v>2930</v>
      </c>
      <c r="C321" s="150" t="s">
        <v>76</v>
      </c>
      <c r="D321" s="2" t="s">
        <v>1886</v>
      </c>
      <c r="E321" s="182"/>
      <c r="F321" s="22" t="s">
        <v>1437</v>
      </c>
      <c r="G321" s="23" t="s">
        <v>1259</v>
      </c>
      <c r="H321" s="23" t="s">
        <v>460</v>
      </c>
      <c r="I321" s="9" t="s">
        <v>1888</v>
      </c>
      <c r="J321" s="5" t="s">
        <v>386</v>
      </c>
      <c r="K321" s="3"/>
      <c r="L321" s="3"/>
      <c r="M321" s="3"/>
      <c r="N321" s="3"/>
      <c r="O321" s="3"/>
      <c r="P321" s="6"/>
      <c r="Q321" s="30"/>
      <c r="R321" s="30"/>
      <c r="S321" s="30"/>
      <c r="T321" s="30"/>
      <c r="U321" s="30">
        <v>1</v>
      </c>
      <c r="V321" s="6" t="s">
        <v>1346</v>
      </c>
      <c r="W321" s="30">
        <v>5</v>
      </c>
      <c r="X321" s="30"/>
      <c r="Y321" s="30"/>
      <c r="Z321" s="30"/>
      <c r="AA321" s="30"/>
      <c r="AB321" s="6" t="s">
        <v>1346</v>
      </c>
      <c r="AC321" s="30">
        <v>9</v>
      </c>
      <c r="AD321" s="30"/>
      <c r="AE321" s="30"/>
      <c r="AF321" s="30"/>
      <c r="AG321" s="30"/>
      <c r="AH321" s="6" t="s">
        <v>1346</v>
      </c>
      <c r="AI321" s="30">
        <v>1</v>
      </c>
      <c r="AJ321" s="30"/>
      <c r="AK321" s="30"/>
      <c r="AL321" s="30"/>
      <c r="AM321" s="30">
        <v>6</v>
      </c>
      <c r="AN321" s="6" t="s">
        <v>1346</v>
      </c>
      <c r="AO321" s="4">
        <f t="shared" si="77"/>
        <v>15</v>
      </c>
      <c r="AP321" s="4">
        <f t="shared" si="78"/>
        <v>0</v>
      </c>
      <c r="AQ321" s="4">
        <f t="shared" si="79"/>
        <v>0</v>
      </c>
      <c r="AR321" s="4">
        <f t="shared" si="80"/>
        <v>0</v>
      </c>
      <c r="AS321" s="4">
        <f t="shared" si="81"/>
        <v>7</v>
      </c>
      <c r="AT321" s="4">
        <f t="shared" si="76"/>
        <v>22</v>
      </c>
      <c r="AU321" s="34">
        <v>38818</v>
      </c>
      <c r="AV321" s="34"/>
      <c r="AW321" s="34"/>
      <c r="AX321" s="36"/>
    </row>
    <row r="322" spans="1:50" ht="36" hidden="1" customHeight="1" x14ac:dyDescent="0.2">
      <c r="A322" s="54"/>
      <c r="B322" s="150" t="s">
        <v>2930</v>
      </c>
      <c r="C322" s="150" t="s">
        <v>76</v>
      </c>
      <c r="D322" s="2" t="s">
        <v>1886</v>
      </c>
      <c r="E322" s="182"/>
      <c r="F322" s="22" t="s">
        <v>1437</v>
      </c>
      <c r="G322" s="23" t="s">
        <v>1259</v>
      </c>
      <c r="H322" s="23" t="s">
        <v>460</v>
      </c>
      <c r="I322" s="9" t="s">
        <v>1889</v>
      </c>
      <c r="J322" s="5" t="s">
        <v>229</v>
      </c>
      <c r="K322" s="3"/>
      <c r="L322" s="3"/>
      <c r="M322" s="3"/>
      <c r="N322" s="3"/>
      <c r="O322" s="3">
        <v>0</v>
      </c>
      <c r="P322" s="6"/>
      <c r="Q322" s="30"/>
      <c r="R322" s="30"/>
      <c r="S322" s="30"/>
      <c r="T322" s="30"/>
      <c r="U322" s="30">
        <v>1</v>
      </c>
      <c r="V322" s="6" t="s">
        <v>2194</v>
      </c>
      <c r="W322" s="30">
        <v>2</v>
      </c>
      <c r="X322" s="30"/>
      <c r="Y322" s="30"/>
      <c r="Z322" s="30"/>
      <c r="AA322" s="30"/>
      <c r="AB322" s="6" t="s">
        <v>556</v>
      </c>
      <c r="AC322" s="30">
        <v>7</v>
      </c>
      <c r="AD322" s="30"/>
      <c r="AE322" s="30"/>
      <c r="AF322" s="30"/>
      <c r="AG322" s="30"/>
      <c r="AH322" s="6" t="s">
        <v>556</v>
      </c>
      <c r="AI322" s="30">
        <v>1</v>
      </c>
      <c r="AJ322" s="30"/>
      <c r="AK322" s="30"/>
      <c r="AL322" s="30"/>
      <c r="AM322" s="30">
        <v>5</v>
      </c>
      <c r="AN322" s="6" t="s">
        <v>556</v>
      </c>
      <c r="AO322" s="4">
        <f t="shared" si="77"/>
        <v>10</v>
      </c>
      <c r="AP322" s="4">
        <f t="shared" si="78"/>
        <v>0</v>
      </c>
      <c r="AQ322" s="4">
        <f t="shared" si="79"/>
        <v>0</v>
      </c>
      <c r="AR322" s="4">
        <f t="shared" si="80"/>
        <v>0</v>
      </c>
      <c r="AS322" s="4">
        <f t="shared" si="81"/>
        <v>6</v>
      </c>
      <c r="AT322" s="4">
        <f t="shared" si="76"/>
        <v>16</v>
      </c>
      <c r="AU322" s="34">
        <v>40021</v>
      </c>
      <c r="AV322" s="34"/>
      <c r="AW322" s="34"/>
      <c r="AX322" s="36"/>
    </row>
    <row r="323" spans="1:50" ht="36" hidden="1" customHeight="1" x14ac:dyDescent="0.2">
      <c r="A323" s="54"/>
      <c r="B323" s="150" t="s">
        <v>2655</v>
      </c>
      <c r="C323" s="150" t="s">
        <v>76</v>
      </c>
      <c r="D323" s="27" t="s">
        <v>1767</v>
      </c>
      <c r="E323" s="182"/>
      <c r="F323" s="22" t="s">
        <v>1437</v>
      </c>
      <c r="G323" s="23" t="s">
        <v>1435</v>
      </c>
      <c r="H323" s="23" t="s">
        <v>465</v>
      </c>
      <c r="I323" s="9" t="s">
        <v>1774</v>
      </c>
      <c r="J323" s="5" t="s">
        <v>395</v>
      </c>
      <c r="K323" s="3"/>
      <c r="L323" s="3"/>
      <c r="M323" s="3"/>
      <c r="N323" s="3"/>
      <c r="O323" s="3"/>
      <c r="P323" s="6"/>
      <c r="Q323" s="30"/>
      <c r="R323" s="30"/>
      <c r="S323" s="30"/>
      <c r="T323" s="30"/>
      <c r="U323" s="30"/>
      <c r="V323" s="26"/>
      <c r="W323" s="30"/>
      <c r="X323" s="30"/>
      <c r="Y323" s="30"/>
      <c r="Z323" s="30"/>
      <c r="AA323" s="30"/>
      <c r="AB323" s="26"/>
      <c r="AC323" s="30"/>
      <c r="AD323" s="30"/>
      <c r="AE323" s="30"/>
      <c r="AF323" s="30"/>
      <c r="AG323" s="30"/>
      <c r="AH323" s="26"/>
      <c r="AI323" s="30">
        <v>1</v>
      </c>
      <c r="AJ323" s="30"/>
      <c r="AK323" s="30"/>
      <c r="AL323" s="30"/>
      <c r="AM323" s="30">
        <v>1</v>
      </c>
      <c r="AN323" s="26" t="s">
        <v>568</v>
      </c>
      <c r="AO323" s="4">
        <f t="shared" si="77"/>
        <v>1</v>
      </c>
      <c r="AP323" s="4">
        <f t="shared" si="78"/>
        <v>0</v>
      </c>
      <c r="AQ323" s="4">
        <f t="shared" si="79"/>
        <v>0</v>
      </c>
      <c r="AR323" s="4">
        <f t="shared" si="80"/>
        <v>0</v>
      </c>
      <c r="AS323" s="4">
        <f t="shared" si="81"/>
        <v>1</v>
      </c>
      <c r="AT323" s="4">
        <f t="shared" si="76"/>
        <v>2</v>
      </c>
      <c r="AU323" s="34">
        <v>39756</v>
      </c>
      <c r="AV323" s="34"/>
      <c r="AW323" s="34"/>
      <c r="AX323" s="36"/>
    </row>
    <row r="324" spans="1:50" ht="36" hidden="1" customHeight="1" x14ac:dyDescent="0.2">
      <c r="A324" s="54"/>
      <c r="B324" s="150" t="s">
        <v>2690</v>
      </c>
      <c r="C324" s="150" t="s">
        <v>76</v>
      </c>
      <c r="D324" s="2" t="s">
        <v>183</v>
      </c>
      <c r="E324" s="182"/>
      <c r="F324" s="22" t="s">
        <v>1437</v>
      </c>
      <c r="G324" s="23" t="s">
        <v>1435</v>
      </c>
      <c r="H324" s="23" t="s">
        <v>465</v>
      </c>
      <c r="I324" s="9" t="s">
        <v>1794</v>
      </c>
      <c r="J324" s="5" t="s">
        <v>465</v>
      </c>
      <c r="K324" s="3"/>
      <c r="L324" s="3"/>
      <c r="M324" s="3"/>
      <c r="N324" s="3"/>
      <c r="O324" s="3"/>
      <c r="P324" s="6"/>
      <c r="Q324" s="30"/>
      <c r="R324" s="30"/>
      <c r="S324" s="30"/>
      <c r="T324" s="30"/>
      <c r="U324" s="30"/>
      <c r="V324" s="26"/>
      <c r="W324" s="30"/>
      <c r="X324" s="30"/>
      <c r="Y324" s="30"/>
      <c r="Z324" s="30"/>
      <c r="AA324" s="30"/>
      <c r="AB324" s="26"/>
      <c r="AC324" s="30">
        <v>1</v>
      </c>
      <c r="AD324" s="30"/>
      <c r="AE324" s="30"/>
      <c r="AF324" s="30"/>
      <c r="AG324" s="30">
        <v>2</v>
      </c>
      <c r="AH324" s="6" t="s">
        <v>521</v>
      </c>
      <c r="AI324" s="30"/>
      <c r="AJ324" s="30"/>
      <c r="AK324" s="30"/>
      <c r="AL324" s="30"/>
      <c r="AM324" s="30"/>
      <c r="AN324" s="26"/>
      <c r="AO324" s="4">
        <f t="shared" si="77"/>
        <v>1</v>
      </c>
      <c r="AP324" s="4">
        <f t="shared" si="78"/>
        <v>0</v>
      </c>
      <c r="AQ324" s="4">
        <f t="shared" si="79"/>
        <v>0</v>
      </c>
      <c r="AR324" s="4">
        <f t="shared" si="80"/>
        <v>0</v>
      </c>
      <c r="AS324" s="4">
        <f t="shared" si="81"/>
        <v>2</v>
      </c>
      <c r="AT324" s="4">
        <f t="shared" si="76"/>
        <v>3</v>
      </c>
      <c r="AU324" s="34"/>
      <c r="AV324" s="34"/>
      <c r="AW324" s="34"/>
      <c r="AX324" s="36"/>
    </row>
    <row r="325" spans="1:50" ht="36" hidden="1" customHeight="1" x14ac:dyDescent="0.2">
      <c r="A325" s="54"/>
      <c r="B325" s="150" t="s">
        <v>2742</v>
      </c>
      <c r="C325" s="150" t="s">
        <v>76</v>
      </c>
      <c r="D325" s="27" t="s">
        <v>136</v>
      </c>
      <c r="E325" s="182"/>
      <c r="F325" s="22" t="s">
        <v>1437</v>
      </c>
      <c r="G325" s="23" t="s">
        <v>1435</v>
      </c>
      <c r="H325" s="23" t="s">
        <v>465</v>
      </c>
      <c r="I325" s="9" t="s">
        <v>2221</v>
      </c>
      <c r="J325" s="43" t="s">
        <v>465</v>
      </c>
      <c r="K325" s="3"/>
      <c r="L325" s="3"/>
      <c r="M325" s="3"/>
      <c r="N325" s="3"/>
      <c r="O325" s="3"/>
      <c r="P325" s="6"/>
      <c r="Q325" s="30"/>
      <c r="R325" s="30"/>
      <c r="S325" s="30"/>
      <c r="T325" s="30"/>
      <c r="U325" s="30"/>
      <c r="V325" s="26"/>
      <c r="W325" s="30"/>
      <c r="X325" s="30"/>
      <c r="Y325" s="30"/>
      <c r="Z325" s="30"/>
      <c r="AA325" s="30"/>
      <c r="AB325" s="26"/>
      <c r="AC325" s="30">
        <v>4</v>
      </c>
      <c r="AD325" s="30"/>
      <c r="AE325" s="30"/>
      <c r="AF325" s="30"/>
      <c r="AG325" s="30">
        <v>5</v>
      </c>
      <c r="AH325" s="6" t="s">
        <v>512</v>
      </c>
      <c r="AI325" s="30"/>
      <c r="AJ325" s="30"/>
      <c r="AK325" s="30"/>
      <c r="AL325" s="30"/>
      <c r="AM325" s="30">
        <v>4</v>
      </c>
      <c r="AN325" s="26"/>
      <c r="AO325" s="4">
        <f t="shared" si="77"/>
        <v>4</v>
      </c>
      <c r="AP325" s="4">
        <f t="shared" si="78"/>
        <v>0</v>
      </c>
      <c r="AQ325" s="4">
        <f t="shared" si="79"/>
        <v>0</v>
      </c>
      <c r="AR325" s="4">
        <f t="shared" si="80"/>
        <v>0</v>
      </c>
      <c r="AS325" s="4">
        <f t="shared" si="81"/>
        <v>9</v>
      </c>
      <c r="AT325" s="4">
        <f t="shared" si="76"/>
        <v>13</v>
      </c>
      <c r="AU325" s="34">
        <v>39542</v>
      </c>
      <c r="AV325" s="34"/>
      <c r="AW325" s="34"/>
      <c r="AX325" s="36"/>
    </row>
    <row r="326" spans="1:50" ht="36" customHeight="1" x14ac:dyDescent="0.2">
      <c r="A326" s="54"/>
      <c r="B326" s="150" t="s">
        <v>2655</v>
      </c>
      <c r="C326" s="150" t="s">
        <v>76</v>
      </c>
      <c r="D326" s="27" t="s">
        <v>1767</v>
      </c>
      <c r="E326" s="182"/>
      <c r="F326" s="22" t="s">
        <v>1437</v>
      </c>
      <c r="G326" s="23" t="s">
        <v>1460</v>
      </c>
      <c r="H326" s="23" t="s">
        <v>246</v>
      </c>
      <c r="I326" s="9" t="s">
        <v>1773</v>
      </c>
      <c r="J326" s="5" t="s">
        <v>246</v>
      </c>
      <c r="K326" s="3"/>
      <c r="L326" s="3"/>
      <c r="M326" s="3"/>
      <c r="N326" s="3"/>
      <c r="O326" s="3"/>
      <c r="P326" s="6"/>
      <c r="Q326" s="30"/>
      <c r="R326" s="30"/>
      <c r="S326" s="30"/>
      <c r="T326" s="30"/>
      <c r="U326" s="30"/>
      <c r="V326" s="26"/>
      <c r="W326" s="30"/>
      <c r="X326" s="30"/>
      <c r="Y326" s="30"/>
      <c r="Z326" s="30"/>
      <c r="AA326" s="30"/>
      <c r="AB326" s="26"/>
      <c r="AC326" s="30"/>
      <c r="AD326" s="30"/>
      <c r="AE326" s="30"/>
      <c r="AF326" s="30"/>
      <c r="AG326" s="30"/>
      <c r="AH326" s="26"/>
      <c r="AI326" s="30"/>
      <c r="AJ326" s="30"/>
      <c r="AK326" s="30"/>
      <c r="AL326" s="30"/>
      <c r="AM326" s="30">
        <v>4</v>
      </c>
      <c r="AN326" s="26" t="s">
        <v>1028</v>
      </c>
      <c r="AO326" s="4">
        <f t="shared" si="77"/>
        <v>0</v>
      </c>
      <c r="AP326" s="4">
        <f t="shared" si="78"/>
        <v>0</v>
      </c>
      <c r="AQ326" s="4">
        <f t="shared" si="79"/>
        <v>0</v>
      </c>
      <c r="AR326" s="4">
        <f t="shared" si="80"/>
        <v>0</v>
      </c>
      <c r="AS326" s="4">
        <f t="shared" si="81"/>
        <v>4</v>
      </c>
      <c r="AT326" s="4">
        <f t="shared" si="76"/>
        <v>4</v>
      </c>
      <c r="AU326" s="34">
        <v>39567</v>
      </c>
      <c r="AV326" s="34"/>
      <c r="AW326" s="34"/>
      <c r="AX326" s="36"/>
    </row>
    <row r="327" spans="1:50" ht="36" hidden="1" customHeight="1" x14ac:dyDescent="0.2">
      <c r="A327" s="54"/>
      <c r="B327" s="150" t="s">
        <v>2749</v>
      </c>
      <c r="C327" s="150" t="s">
        <v>76</v>
      </c>
      <c r="D327" s="2" t="s">
        <v>317</v>
      </c>
      <c r="E327" s="182"/>
      <c r="F327" s="22" t="s">
        <v>1437</v>
      </c>
      <c r="G327" s="23" t="s">
        <v>1435</v>
      </c>
      <c r="H327" s="23" t="s">
        <v>465</v>
      </c>
      <c r="I327" s="9" t="s">
        <v>1829</v>
      </c>
      <c r="J327" s="5" t="s">
        <v>465</v>
      </c>
      <c r="K327" s="3"/>
      <c r="L327" s="3"/>
      <c r="M327" s="3"/>
      <c r="N327" s="3"/>
      <c r="O327" s="3"/>
      <c r="P327" s="6"/>
      <c r="Q327" s="30"/>
      <c r="R327" s="30"/>
      <c r="S327" s="30"/>
      <c r="T327" s="30"/>
      <c r="U327" s="30">
        <v>2</v>
      </c>
      <c r="V327" s="6" t="s">
        <v>627</v>
      </c>
      <c r="W327" s="30"/>
      <c r="X327" s="30"/>
      <c r="Y327" s="30"/>
      <c r="Z327" s="30"/>
      <c r="AA327" s="30"/>
      <c r="AB327" s="26"/>
      <c r="AC327" s="30">
        <v>2</v>
      </c>
      <c r="AD327" s="30"/>
      <c r="AE327" s="30"/>
      <c r="AF327" s="30"/>
      <c r="AG327" s="30"/>
      <c r="AH327" s="6" t="s">
        <v>628</v>
      </c>
      <c r="AI327" s="30"/>
      <c r="AJ327" s="30"/>
      <c r="AK327" s="30"/>
      <c r="AL327" s="30"/>
      <c r="AM327" s="30">
        <v>4</v>
      </c>
      <c r="AN327" s="6" t="s">
        <v>629</v>
      </c>
      <c r="AO327" s="4">
        <f t="shared" si="77"/>
        <v>2</v>
      </c>
      <c r="AP327" s="4">
        <f t="shared" si="78"/>
        <v>0</v>
      </c>
      <c r="AQ327" s="4">
        <f t="shared" si="79"/>
        <v>0</v>
      </c>
      <c r="AR327" s="4">
        <f t="shared" si="80"/>
        <v>0</v>
      </c>
      <c r="AS327" s="4">
        <f t="shared" si="81"/>
        <v>6</v>
      </c>
      <c r="AT327" s="4">
        <f t="shared" si="76"/>
        <v>8</v>
      </c>
      <c r="AU327" s="34">
        <v>40170</v>
      </c>
      <c r="AV327" s="34"/>
      <c r="AW327" s="34"/>
      <c r="AX327" s="36"/>
    </row>
    <row r="328" spans="1:50" ht="36" hidden="1" customHeight="1" x14ac:dyDescent="0.2">
      <c r="A328" s="54"/>
      <c r="B328" s="206" t="s">
        <v>2431</v>
      </c>
      <c r="C328" s="206" t="s">
        <v>76</v>
      </c>
      <c r="D328" s="2" t="s">
        <v>1591</v>
      </c>
      <c r="E328" s="182"/>
      <c r="F328" s="22" t="s">
        <v>1437</v>
      </c>
      <c r="G328" s="23" t="s">
        <v>185</v>
      </c>
      <c r="H328" s="23" t="s">
        <v>433</v>
      </c>
      <c r="I328" s="9" t="s">
        <v>1603</v>
      </c>
      <c r="J328" s="5" t="s">
        <v>1263</v>
      </c>
      <c r="K328" s="3"/>
      <c r="L328" s="3"/>
      <c r="M328" s="3"/>
      <c r="N328" s="3"/>
      <c r="O328" s="3"/>
      <c r="P328" s="6"/>
      <c r="Q328" s="30"/>
      <c r="R328" s="30"/>
      <c r="S328" s="30"/>
      <c r="T328" s="30"/>
      <c r="U328" s="30"/>
      <c r="V328" s="26"/>
      <c r="W328" s="30"/>
      <c r="X328" s="30"/>
      <c r="Y328" s="30"/>
      <c r="Z328" s="30"/>
      <c r="AA328" s="30"/>
      <c r="AB328" s="26"/>
      <c r="AC328" s="30">
        <v>1</v>
      </c>
      <c r="AD328" s="30"/>
      <c r="AE328" s="30"/>
      <c r="AF328" s="30"/>
      <c r="AG328" s="30"/>
      <c r="AH328" s="6" t="s">
        <v>735</v>
      </c>
      <c r="AI328" s="30"/>
      <c r="AJ328" s="30"/>
      <c r="AK328" s="30"/>
      <c r="AL328" s="30"/>
      <c r="AM328" s="30"/>
      <c r="AN328" s="26"/>
      <c r="AO328" s="4">
        <f t="shared" si="77"/>
        <v>1</v>
      </c>
      <c r="AP328" s="4">
        <f t="shared" si="78"/>
        <v>0</v>
      </c>
      <c r="AQ328" s="4">
        <f t="shared" si="79"/>
        <v>0</v>
      </c>
      <c r="AR328" s="4">
        <f t="shared" si="80"/>
        <v>0</v>
      </c>
      <c r="AS328" s="4">
        <f t="shared" si="81"/>
        <v>0</v>
      </c>
      <c r="AT328" s="4">
        <f t="shared" si="76"/>
        <v>1</v>
      </c>
      <c r="AU328" s="34">
        <v>41029</v>
      </c>
      <c r="AV328" s="34"/>
      <c r="AW328" s="34"/>
      <c r="AX328" s="36"/>
    </row>
    <row r="329" spans="1:50" ht="36" hidden="1" customHeight="1" x14ac:dyDescent="0.2">
      <c r="A329" s="54"/>
      <c r="B329" s="150" t="s">
        <v>2930</v>
      </c>
      <c r="C329" s="150" t="s">
        <v>76</v>
      </c>
      <c r="D329" s="2" t="s">
        <v>1886</v>
      </c>
      <c r="E329" s="182"/>
      <c r="F329" s="22" t="s">
        <v>1437</v>
      </c>
      <c r="G329" s="23" t="s">
        <v>1259</v>
      </c>
      <c r="H329" s="23" t="s">
        <v>460</v>
      </c>
      <c r="I329" s="9" t="s">
        <v>2111</v>
      </c>
      <c r="J329" s="5" t="s">
        <v>2112</v>
      </c>
      <c r="K329" s="3"/>
      <c r="L329" s="3"/>
      <c r="M329" s="3"/>
      <c r="N329" s="3"/>
      <c r="O329" s="3"/>
      <c r="P329" s="6"/>
      <c r="Q329" s="30"/>
      <c r="R329" s="30"/>
      <c r="S329" s="30"/>
      <c r="T329" s="30"/>
      <c r="U329" s="30">
        <v>1</v>
      </c>
      <c r="V329" s="6" t="s">
        <v>643</v>
      </c>
      <c r="W329" s="30">
        <v>1</v>
      </c>
      <c r="X329" s="30"/>
      <c r="Y329" s="30"/>
      <c r="Z329" s="30"/>
      <c r="AA329" s="30"/>
      <c r="AB329" s="26" t="s">
        <v>2195</v>
      </c>
      <c r="AC329" s="30">
        <v>4</v>
      </c>
      <c r="AD329" s="30"/>
      <c r="AE329" s="30"/>
      <c r="AF329" s="30"/>
      <c r="AG329" s="30"/>
      <c r="AH329" s="6" t="s">
        <v>643</v>
      </c>
      <c r="AI329" s="30"/>
      <c r="AJ329" s="30"/>
      <c r="AK329" s="30"/>
      <c r="AL329" s="30"/>
      <c r="AM329" s="30">
        <v>0</v>
      </c>
      <c r="AN329" s="6" t="s">
        <v>643</v>
      </c>
      <c r="AO329" s="4">
        <f t="shared" si="77"/>
        <v>5</v>
      </c>
      <c r="AP329" s="4">
        <f t="shared" si="78"/>
        <v>0</v>
      </c>
      <c r="AQ329" s="4">
        <f t="shared" si="79"/>
        <v>0</v>
      </c>
      <c r="AR329" s="4">
        <f t="shared" si="80"/>
        <v>0</v>
      </c>
      <c r="AS329" s="4">
        <f t="shared" si="81"/>
        <v>1</v>
      </c>
      <c r="AT329" s="4">
        <f t="shared" si="76"/>
        <v>6</v>
      </c>
      <c r="AU329" s="34" t="s">
        <v>644</v>
      </c>
      <c r="AV329" s="34"/>
      <c r="AW329" s="34"/>
      <c r="AX329" s="36"/>
    </row>
    <row r="330" spans="1:50" ht="36" hidden="1" customHeight="1" x14ac:dyDescent="0.2">
      <c r="A330" s="54"/>
      <c r="B330" s="150" t="s">
        <v>2930</v>
      </c>
      <c r="C330" s="150" t="s">
        <v>76</v>
      </c>
      <c r="D330" s="2" t="s">
        <v>1886</v>
      </c>
      <c r="E330" s="182"/>
      <c r="F330" s="22" t="s">
        <v>1437</v>
      </c>
      <c r="G330" s="23" t="s">
        <v>1259</v>
      </c>
      <c r="H330" s="23" t="s">
        <v>460</v>
      </c>
      <c r="I330" s="9" t="s">
        <v>1895</v>
      </c>
      <c r="J330" s="5" t="s">
        <v>797</v>
      </c>
      <c r="K330" s="3"/>
      <c r="L330" s="3"/>
      <c r="M330" s="3"/>
      <c r="N330" s="3"/>
      <c r="O330" s="3"/>
      <c r="P330" s="6"/>
      <c r="Q330" s="30"/>
      <c r="R330" s="30"/>
      <c r="S330" s="30"/>
      <c r="T330" s="30"/>
      <c r="U330" s="30">
        <v>1</v>
      </c>
      <c r="V330" s="6" t="s">
        <v>1207</v>
      </c>
      <c r="W330" s="30"/>
      <c r="X330" s="30"/>
      <c r="Y330" s="30"/>
      <c r="Z330" s="30"/>
      <c r="AA330" s="30"/>
      <c r="AB330" s="26"/>
      <c r="AC330" s="30">
        <v>7</v>
      </c>
      <c r="AD330" s="30"/>
      <c r="AE330" s="30"/>
      <c r="AF330" s="30"/>
      <c r="AG330" s="30"/>
      <c r="AH330" s="6" t="s">
        <v>1207</v>
      </c>
      <c r="AI330" s="30">
        <v>1</v>
      </c>
      <c r="AJ330" s="30"/>
      <c r="AK330" s="30"/>
      <c r="AL330" s="30"/>
      <c r="AM330" s="30">
        <v>3</v>
      </c>
      <c r="AN330" s="6" t="s">
        <v>1207</v>
      </c>
      <c r="AO330" s="4">
        <f t="shared" si="77"/>
        <v>8</v>
      </c>
      <c r="AP330" s="4">
        <f t="shared" si="78"/>
        <v>0</v>
      </c>
      <c r="AQ330" s="4">
        <f t="shared" si="79"/>
        <v>0</v>
      </c>
      <c r="AR330" s="4">
        <f t="shared" si="80"/>
        <v>0</v>
      </c>
      <c r="AS330" s="4">
        <f t="shared" si="81"/>
        <v>4</v>
      </c>
      <c r="AT330" s="4">
        <f t="shared" si="76"/>
        <v>12</v>
      </c>
      <c r="AU330" s="34" t="s">
        <v>798</v>
      </c>
      <c r="AV330" s="34"/>
      <c r="AW330" s="34"/>
      <c r="AX330" s="36"/>
    </row>
    <row r="331" spans="1:50" ht="36" hidden="1" customHeight="1" x14ac:dyDescent="0.2">
      <c r="A331" s="54"/>
      <c r="B331" s="150" t="s">
        <v>2821</v>
      </c>
      <c r="C331" s="150" t="s">
        <v>76</v>
      </c>
      <c r="D331" s="2" t="s">
        <v>14</v>
      </c>
      <c r="E331" s="182"/>
      <c r="F331" s="22" t="s">
        <v>1437</v>
      </c>
      <c r="G331" s="23" t="s">
        <v>1435</v>
      </c>
      <c r="H331" s="23" t="s">
        <v>465</v>
      </c>
      <c r="I331" s="215" t="s">
        <v>1835</v>
      </c>
      <c r="J331" s="49" t="s">
        <v>465</v>
      </c>
      <c r="K331" s="3"/>
      <c r="L331" s="3"/>
      <c r="M331" s="3"/>
      <c r="N331" s="3"/>
      <c r="O331" s="3"/>
      <c r="P331" s="6"/>
      <c r="Q331" s="30"/>
      <c r="R331" s="30"/>
      <c r="S331" s="30"/>
      <c r="T331" s="30"/>
      <c r="U331" s="30"/>
      <c r="V331" s="26"/>
      <c r="W331" s="30">
        <v>2</v>
      </c>
      <c r="X331" s="30"/>
      <c r="Y331" s="30"/>
      <c r="Z331" s="30"/>
      <c r="AA331" s="30"/>
      <c r="AB331" s="6" t="s">
        <v>456</v>
      </c>
      <c r="AC331" s="30">
        <v>3</v>
      </c>
      <c r="AD331" s="30"/>
      <c r="AE331" s="30"/>
      <c r="AF331" s="30"/>
      <c r="AG331" s="30"/>
      <c r="AH331" s="6" t="s">
        <v>456</v>
      </c>
      <c r="AI331" s="30"/>
      <c r="AJ331" s="30"/>
      <c r="AK331" s="30"/>
      <c r="AL331" s="30"/>
      <c r="AM331" s="30">
        <v>1</v>
      </c>
      <c r="AN331" s="6" t="s">
        <v>456</v>
      </c>
      <c r="AO331" s="4">
        <f t="shared" si="77"/>
        <v>5</v>
      </c>
      <c r="AP331" s="4">
        <f t="shared" si="78"/>
        <v>0</v>
      </c>
      <c r="AQ331" s="4">
        <f t="shared" si="79"/>
        <v>0</v>
      </c>
      <c r="AR331" s="4">
        <f t="shared" si="80"/>
        <v>0</v>
      </c>
      <c r="AS331" s="4">
        <f t="shared" si="81"/>
        <v>1</v>
      </c>
      <c r="AT331" s="4">
        <f t="shared" si="76"/>
        <v>6</v>
      </c>
      <c r="AU331" s="34">
        <v>39085</v>
      </c>
      <c r="AV331" s="34"/>
      <c r="AW331" s="34"/>
      <c r="AX331" s="36"/>
    </row>
    <row r="332" spans="1:50" ht="36" hidden="1" customHeight="1" x14ac:dyDescent="0.2">
      <c r="A332" s="54"/>
      <c r="B332" s="150" t="s">
        <v>2930</v>
      </c>
      <c r="C332" s="150" t="s">
        <v>76</v>
      </c>
      <c r="D332" s="2" t="s">
        <v>1886</v>
      </c>
      <c r="E332" s="182"/>
      <c r="F332" s="22" t="s">
        <v>1437</v>
      </c>
      <c r="G332" s="23" t="s">
        <v>1259</v>
      </c>
      <c r="H332" s="23" t="s">
        <v>460</v>
      </c>
      <c r="I332" s="9" t="s">
        <v>1900</v>
      </c>
      <c r="J332" s="49" t="s">
        <v>154</v>
      </c>
      <c r="K332" s="3"/>
      <c r="L332" s="3"/>
      <c r="M332" s="3"/>
      <c r="N332" s="3"/>
      <c r="O332" s="3"/>
      <c r="P332" s="6"/>
      <c r="Q332" s="30"/>
      <c r="R332" s="30"/>
      <c r="S332" s="30"/>
      <c r="T332" s="30"/>
      <c r="U332" s="30">
        <v>1</v>
      </c>
      <c r="V332" s="6" t="s">
        <v>1348</v>
      </c>
      <c r="W332" s="30"/>
      <c r="X332" s="30"/>
      <c r="Y332" s="30"/>
      <c r="Z332" s="30"/>
      <c r="AA332" s="30"/>
      <c r="AB332" s="26"/>
      <c r="AC332" s="30">
        <v>2</v>
      </c>
      <c r="AD332" s="30"/>
      <c r="AE332" s="30"/>
      <c r="AF332" s="30"/>
      <c r="AG332" s="30">
        <v>1</v>
      </c>
      <c r="AH332" s="6" t="s">
        <v>1348</v>
      </c>
      <c r="AI332" s="30"/>
      <c r="AJ332" s="30"/>
      <c r="AK332" s="30"/>
      <c r="AL332" s="30"/>
      <c r="AM332" s="30">
        <v>3</v>
      </c>
      <c r="AN332" s="6" t="s">
        <v>1348</v>
      </c>
      <c r="AO332" s="4">
        <f t="shared" si="77"/>
        <v>2</v>
      </c>
      <c r="AP332" s="4">
        <f t="shared" si="78"/>
        <v>0</v>
      </c>
      <c r="AQ332" s="4">
        <f t="shared" si="79"/>
        <v>0</v>
      </c>
      <c r="AR332" s="4">
        <f t="shared" si="80"/>
        <v>0</v>
      </c>
      <c r="AS332" s="4">
        <f t="shared" si="81"/>
        <v>5</v>
      </c>
      <c r="AT332" s="4">
        <f t="shared" si="76"/>
        <v>7</v>
      </c>
      <c r="AU332" s="34" t="s">
        <v>1241</v>
      </c>
      <c r="AV332" s="34"/>
      <c r="AW332" s="34"/>
      <c r="AX332" s="36"/>
    </row>
    <row r="333" spans="1:50" ht="36" hidden="1" customHeight="1" x14ac:dyDescent="0.2">
      <c r="A333" s="54">
        <f>+A317+1</f>
        <v>2</v>
      </c>
      <c r="B333" s="86" t="s">
        <v>2947</v>
      </c>
      <c r="C333" s="86" t="s">
        <v>76</v>
      </c>
      <c r="D333" s="53" t="s">
        <v>1309</v>
      </c>
      <c r="E333" s="181">
        <f>COUNTIF($B$5:$B$702,"BM")-1</f>
        <v>1</v>
      </c>
      <c r="F333" s="74" t="s">
        <v>1436</v>
      </c>
      <c r="G333" s="74" t="s">
        <v>1259</v>
      </c>
      <c r="H333" s="74" t="s">
        <v>460</v>
      </c>
      <c r="I333" s="151" t="s">
        <v>1903</v>
      </c>
      <c r="J333" s="210" t="s">
        <v>460</v>
      </c>
      <c r="K333" s="155">
        <v>1</v>
      </c>
      <c r="L333" s="153"/>
      <c r="M333" s="153"/>
      <c r="N333" s="155"/>
      <c r="O333" s="155">
        <v>3</v>
      </c>
      <c r="P333" s="163" t="s">
        <v>1310</v>
      </c>
      <c r="Q333" s="153"/>
      <c r="R333" s="153"/>
      <c r="S333" s="153"/>
      <c r="T333" s="153"/>
      <c r="U333" s="153">
        <v>1</v>
      </c>
      <c r="V333" s="163" t="s">
        <v>1310</v>
      </c>
      <c r="W333" s="153">
        <v>3</v>
      </c>
      <c r="X333" s="153"/>
      <c r="Y333" s="153"/>
      <c r="Z333" s="153"/>
      <c r="AA333" s="153"/>
      <c r="AB333" s="163" t="s">
        <v>1310</v>
      </c>
      <c r="AC333" s="153">
        <v>2</v>
      </c>
      <c r="AD333" s="153"/>
      <c r="AE333" s="153"/>
      <c r="AF333" s="153"/>
      <c r="AG333" s="153"/>
      <c r="AH333" s="163" t="s">
        <v>1310</v>
      </c>
      <c r="AI333" s="155">
        <v>5</v>
      </c>
      <c r="AJ333" s="155">
        <v>2</v>
      </c>
      <c r="AK333" s="155"/>
      <c r="AL333" s="155"/>
      <c r="AM333" s="155">
        <v>19</v>
      </c>
      <c r="AN333" s="163" t="s">
        <v>1310</v>
      </c>
      <c r="AO333" s="156">
        <f t="shared" si="77"/>
        <v>11</v>
      </c>
      <c r="AP333" s="156">
        <f t="shared" si="78"/>
        <v>2</v>
      </c>
      <c r="AQ333" s="156">
        <f t="shared" si="79"/>
        <v>0</v>
      </c>
      <c r="AR333" s="156">
        <f t="shared" si="80"/>
        <v>0</v>
      </c>
      <c r="AS333" s="156">
        <f t="shared" si="81"/>
        <v>23</v>
      </c>
      <c r="AT333" s="156">
        <f t="shared" si="76"/>
        <v>36</v>
      </c>
      <c r="AU333" s="40" t="s">
        <v>1312</v>
      </c>
      <c r="AV333" s="40"/>
      <c r="AW333" s="40"/>
      <c r="AX333" s="166"/>
    </row>
    <row r="334" spans="1:50" ht="36" hidden="1" customHeight="1" x14ac:dyDescent="0.2">
      <c r="A334" s="54"/>
      <c r="B334" s="150" t="s">
        <v>2821</v>
      </c>
      <c r="C334" s="150" t="s">
        <v>76</v>
      </c>
      <c r="D334" s="2" t="s">
        <v>14</v>
      </c>
      <c r="E334" s="182"/>
      <c r="F334" s="22" t="s">
        <v>1437</v>
      </c>
      <c r="G334" s="23" t="s">
        <v>1435</v>
      </c>
      <c r="H334" s="23" t="s">
        <v>465</v>
      </c>
      <c r="I334" s="9" t="s">
        <v>1836</v>
      </c>
      <c r="J334" s="49" t="s">
        <v>465</v>
      </c>
      <c r="K334" s="3"/>
      <c r="L334" s="3"/>
      <c r="M334" s="3"/>
      <c r="N334" s="3"/>
      <c r="O334" s="3"/>
      <c r="P334" s="6"/>
      <c r="Q334" s="30"/>
      <c r="R334" s="30"/>
      <c r="S334" s="30"/>
      <c r="T334" s="30"/>
      <c r="U334" s="30"/>
      <c r="V334" s="26"/>
      <c r="W334" s="30">
        <v>1</v>
      </c>
      <c r="X334" s="30"/>
      <c r="Y334" s="30"/>
      <c r="Z334" s="30"/>
      <c r="AA334" s="30"/>
      <c r="AB334" s="26" t="s">
        <v>1150</v>
      </c>
      <c r="AC334" s="30">
        <v>1</v>
      </c>
      <c r="AD334" s="30"/>
      <c r="AE334" s="30"/>
      <c r="AF334" s="30"/>
      <c r="AG334" s="30"/>
      <c r="AH334" s="26" t="s">
        <v>1150</v>
      </c>
      <c r="AI334" s="30"/>
      <c r="AJ334" s="30"/>
      <c r="AK334" s="30"/>
      <c r="AL334" s="30"/>
      <c r="AM334" s="30">
        <v>1</v>
      </c>
      <c r="AN334" s="26" t="s">
        <v>1150</v>
      </c>
      <c r="AO334" s="4">
        <f t="shared" si="77"/>
        <v>2</v>
      </c>
      <c r="AP334" s="4">
        <f t="shared" si="78"/>
        <v>0</v>
      </c>
      <c r="AQ334" s="4">
        <f t="shared" si="79"/>
        <v>0</v>
      </c>
      <c r="AR334" s="4">
        <f t="shared" si="80"/>
        <v>0</v>
      </c>
      <c r="AS334" s="4">
        <f t="shared" si="81"/>
        <v>1</v>
      </c>
      <c r="AT334" s="4">
        <f t="shared" si="76"/>
        <v>3</v>
      </c>
      <c r="AU334" s="34"/>
      <c r="AV334" s="34"/>
      <c r="AW334" s="34"/>
      <c r="AX334" s="36"/>
    </row>
    <row r="335" spans="1:50" ht="36" hidden="1" customHeight="1" x14ac:dyDescent="0.2">
      <c r="A335" s="54"/>
      <c r="B335" s="150" t="s">
        <v>2821</v>
      </c>
      <c r="C335" s="150" t="s">
        <v>76</v>
      </c>
      <c r="D335" s="2" t="s">
        <v>14</v>
      </c>
      <c r="E335" s="182"/>
      <c r="F335" s="22" t="s">
        <v>1437</v>
      </c>
      <c r="G335" s="23" t="s">
        <v>1435</v>
      </c>
      <c r="H335" s="23" t="s">
        <v>465</v>
      </c>
      <c r="I335" s="9" t="s">
        <v>1843</v>
      </c>
      <c r="J335" s="49" t="s">
        <v>26</v>
      </c>
      <c r="K335" s="3"/>
      <c r="L335" s="3"/>
      <c r="M335" s="3"/>
      <c r="N335" s="3"/>
      <c r="O335" s="3"/>
      <c r="P335" s="6"/>
      <c r="Q335" s="30"/>
      <c r="R335" s="30"/>
      <c r="S335" s="30"/>
      <c r="T335" s="30"/>
      <c r="U335" s="30"/>
      <c r="V335" s="26"/>
      <c r="W335" s="30">
        <v>1</v>
      </c>
      <c r="X335" s="30"/>
      <c r="Y335" s="30"/>
      <c r="Z335" s="30"/>
      <c r="AA335" s="30"/>
      <c r="AB335" s="26" t="s">
        <v>703</v>
      </c>
      <c r="AC335" s="30"/>
      <c r="AD335" s="30"/>
      <c r="AE335" s="30"/>
      <c r="AF335" s="30"/>
      <c r="AG335" s="30"/>
      <c r="AH335" s="26" t="s">
        <v>703</v>
      </c>
      <c r="AI335" s="30"/>
      <c r="AJ335" s="30"/>
      <c r="AK335" s="30"/>
      <c r="AL335" s="30"/>
      <c r="AM335" s="30">
        <v>1</v>
      </c>
      <c r="AN335" s="26" t="s">
        <v>703</v>
      </c>
      <c r="AO335" s="4">
        <f t="shared" si="77"/>
        <v>1</v>
      </c>
      <c r="AP335" s="4">
        <f t="shared" si="78"/>
        <v>0</v>
      </c>
      <c r="AQ335" s="4">
        <f t="shared" si="79"/>
        <v>0</v>
      </c>
      <c r="AR335" s="4">
        <f t="shared" si="80"/>
        <v>0</v>
      </c>
      <c r="AS335" s="4">
        <f t="shared" si="81"/>
        <v>1</v>
      </c>
      <c r="AT335" s="4">
        <f t="shared" ref="AT335:AT366" si="82">SUM(AO335:AS335)</f>
        <v>2</v>
      </c>
      <c r="AU335" s="34">
        <v>40322</v>
      </c>
      <c r="AV335" s="34"/>
      <c r="AW335" s="34"/>
      <c r="AX335" s="36"/>
    </row>
    <row r="336" spans="1:50" ht="36" hidden="1" customHeight="1" x14ac:dyDescent="0.2">
      <c r="A336" s="54"/>
      <c r="B336" s="150" t="s">
        <v>2947</v>
      </c>
      <c r="C336" s="150" t="s">
        <v>76</v>
      </c>
      <c r="D336" s="2" t="s">
        <v>1309</v>
      </c>
      <c r="E336" s="182"/>
      <c r="F336" s="22" t="s">
        <v>1437</v>
      </c>
      <c r="G336" s="23" t="s">
        <v>1259</v>
      </c>
      <c r="H336" s="23" t="s">
        <v>460</v>
      </c>
      <c r="I336" s="9" t="s">
        <v>1904</v>
      </c>
      <c r="J336" s="49" t="s">
        <v>544</v>
      </c>
      <c r="K336" s="3"/>
      <c r="L336" s="3"/>
      <c r="M336" s="3"/>
      <c r="N336" s="3"/>
      <c r="O336" s="3"/>
      <c r="P336" s="6"/>
      <c r="Q336" s="30"/>
      <c r="R336" s="30"/>
      <c r="S336" s="30"/>
      <c r="T336" s="30"/>
      <c r="U336" s="30"/>
      <c r="V336" s="26"/>
      <c r="W336" s="30"/>
      <c r="X336" s="30"/>
      <c r="Y336" s="30"/>
      <c r="Z336" s="30"/>
      <c r="AA336" s="30"/>
      <c r="AB336" s="26"/>
      <c r="AC336" s="30">
        <v>2</v>
      </c>
      <c r="AD336" s="30"/>
      <c r="AE336" s="30"/>
      <c r="AF336" s="30"/>
      <c r="AG336" s="30"/>
      <c r="AH336" s="6" t="s">
        <v>1311</v>
      </c>
      <c r="AI336" s="30">
        <v>1</v>
      </c>
      <c r="AJ336" s="30"/>
      <c r="AK336" s="30"/>
      <c r="AL336" s="30"/>
      <c r="AM336" s="30">
        <v>2</v>
      </c>
      <c r="AN336" s="6" t="s">
        <v>999</v>
      </c>
      <c r="AO336" s="4">
        <f t="shared" si="77"/>
        <v>3</v>
      </c>
      <c r="AP336" s="4">
        <f t="shared" si="78"/>
        <v>0</v>
      </c>
      <c r="AQ336" s="4">
        <f t="shared" si="79"/>
        <v>0</v>
      </c>
      <c r="AR336" s="4">
        <f t="shared" si="80"/>
        <v>0</v>
      </c>
      <c r="AS336" s="4">
        <f t="shared" si="81"/>
        <v>2</v>
      </c>
      <c r="AT336" s="4">
        <f t="shared" si="82"/>
        <v>5</v>
      </c>
      <c r="AU336" s="34" t="s">
        <v>889</v>
      </c>
      <c r="AV336" s="34"/>
      <c r="AW336" s="34"/>
      <c r="AX336" s="36"/>
    </row>
    <row r="337" spans="1:50" ht="36" hidden="1" customHeight="1" x14ac:dyDescent="0.2">
      <c r="A337" s="54"/>
      <c r="B337" s="150" t="s">
        <v>2591</v>
      </c>
      <c r="C337" s="150" t="s">
        <v>76</v>
      </c>
      <c r="D337" s="27" t="s">
        <v>1704</v>
      </c>
      <c r="E337" s="182"/>
      <c r="F337" s="22" t="s">
        <v>507</v>
      </c>
      <c r="G337" s="23" t="s">
        <v>443</v>
      </c>
      <c r="H337" s="23" t="s">
        <v>479</v>
      </c>
      <c r="I337" s="5" t="s">
        <v>1279</v>
      </c>
      <c r="J337" s="49" t="s">
        <v>443</v>
      </c>
      <c r="K337" s="37"/>
      <c r="L337" s="37"/>
      <c r="M337" s="37"/>
      <c r="N337" s="37"/>
      <c r="O337" s="37"/>
      <c r="P337" s="31"/>
      <c r="Q337" s="37"/>
      <c r="R337" s="37"/>
      <c r="S337" s="37"/>
      <c r="T337" s="37"/>
      <c r="U337" s="37"/>
      <c r="V337" s="31"/>
      <c r="W337" s="37"/>
      <c r="X337" s="37"/>
      <c r="Y337" s="37"/>
      <c r="Z337" s="37"/>
      <c r="AA337" s="37"/>
      <c r="AB337" s="31"/>
      <c r="AC337" s="37"/>
      <c r="AD337" s="37"/>
      <c r="AE337" s="37"/>
      <c r="AF337" s="37"/>
      <c r="AG337" s="37"/>
      <c r="AH337" s="31"/>
      <c r="AI337" s="37"/>
      <c r="AJ337" s="37"/>
      <c r="AK337" s="37"/>
      <c r="AL337" s="37"/>
      <c r="AM337" s="37"/>
      <c r="AN337" s="31" t="s">
        <v>1379</v>
      </c>
      <c r="AO337" s="4">
        <f t="shared" si="77"/>
        <v>0</v>
      </c>
      <c r="AP337" s="4">
        <f t="shared" si="78"/>
        <v>0</v>
      </c>
      <c r="AQ337" s="4">
        <f t="shared" si="79"/>
        <v>0</v>
      </c>
      <c r="AR337" s="4">
        <f t="shared" si="80"/>
        <v>0</v>
      </c>
      <c r="AS337" s="4">
        <f t="shared" si="81"/>
        <v>0</v>
      </c>
      <c r="AT337" s="4">
        <f t="shared" si="82"/>
        <v>0</v>
      </c>
      <c r="AU337" s="37"/>
      <c r="AV337" s="37"/>
      <c r="AW337" s="37"/>
      <c r="AX337" s="36"/>
    </row>
    <row r="338" spans="1:50" ht="36" hidden="1" customHeight="1" x14ac:dyDescent="0.2">
      <c r="A338" s="54">
        <f>+A336+1</f>
        <v>1</v>
      </c>
      <c r="B338" s="86" t="s">
        <v>2606</v>
      </c>
      <c r="C338" s="86" t="s">
        <v>76</v>
      </c>
      <c r="D338" s="53" t="s">
        <v>537</v>
      </c>
      <c r="E338" s="181">
        <f>COUNTIF($B$5:$B$702,"PC")-1</f>
        <v>9</v>
      </c>
      <c r="F338" s="74" t="s">
        <v>1436</v>
      </c>
      <c r="G338" s="74" t="s">
        <v>1259</v>
      </c>
      <c r="H338" s="74" t="s">
        <v>460</v>
      </c>
      <c r="I338" s="151" t="s">
        <v>1905</v>
      </c>
      <c r="J338" s="210" t="s">
        <v>460</v>
      </c>
      <c r="K338" s="153"/>
      <c r="L338" s="153"/>
      <c r="M338" s="153"/>
      <c r="N338" s="153"/>
      <c r="O338" s="153">
        <v>3</v>
      </c>
      <c r="P338" s="163" t="s">
        <v>522</v>
      </c>
      <c r="Q338" s="153"/>
      <c r="R338" s="153"/>
      <c r="S338" s="153"/>
      <c r="T338" s="153"/>
      <c r="U338" s="153">
        <v>6</v>
      </c>
      <c r="V338" s="163" t="s">
        <v>755</v>
      </c>
      <c r="W338" s="153">
        <v>1</v>
      </c>
      <c r="X338" s="153"/>
      <c r="Y338" s="153"/>
      <c r="Z338" s="153"/>
      <c r="AA338" s="153"/>
      <c r="AB338" s="163" t="s">
        <v>1107</v>
      </c>
      <c r="AC338" s="153">
        <v>11</v>
      </c>
      <c r="AD338" s="153"/>
      <c r="AE338" s="153"/>
      <c r="AF338" s="153"/>
      <c r="AG338" s="153"/>
      <c r="AH338" s="163" t="s">
        <v>1107</v>
      </c>
      <c r="AI338" s="155">
        <v>2</v>
      </c>
      <c r="AJ338" s="155"/>
      <c r="AK338" s="155"/>
      <c r="AL338" s="155"/>
      <c r="AM338" s="155">
        <v>14</v>
      </c>
      <c r="AN338" s="163" t="s">
        <v>756</v>
      </c>
      <c r="AO338" s="156">
        <f t="shared" si="77"/>
        <v>14</v>
      </c>
      <c r="AP338" s="156">
        <f t="shared" si="78"/>
        <v>0</v>
      </c>
      <c r="AQ338" s="156">
        <f t="shared" si="79"/>
        <v>0</v>
      </c>
      <c r="AR338" s="156">
        <f t="shared" si="80"/>
        <v>0</v>
      </c>
      <c r="AS338" s="156">
        <f t="shared" si="81"/>
        <v>23</v>
      </c>
      <c r="AT338" s="156">
        <f t="shared" si="82"/>
        <v>37</v>
      </c>
      <c r="AU338" s="40" t="s">
        <v>292</v>
      </c>
      <c r="AV338" s="40"/>
      <c r="AW338" s="153"/>
      <c r="AX338" s="158"/>
    </row>
    <row r="339" spans="1:50" ht="36" hidden="1" customHeight="1" x14ac:dyDescent="0.2">
      <c r="A339" s="54"/>
      <c r="B339" s="150" t="s">
        <v>2606</v>
      </c>
      <c r="C339" s="150" t="s">
        <v>76</v>
      </c>
      <c r="D339" s="2" t="s">
        <v>537</v>
      </c>
      <c r="E339" s="182"/>
      <c r="F339" s="22" t="s">
        <v>1437</v>
      </c>
      <c r="G339" s="23" t="s">
        <v>1259</v>
      </c>
      <c r="H339" s="23" t="s">
        <v>460</v>
      </c>
      <c r="I339" s="9" t="s">
        <v>1907</v>
      </c>
      <c r="J339" s="49" t="s">
        <v>460</v>
      </c>
      <c r="K339" s="3"/>
      <c r="L339" s="3"/>
      <c r="M339" s="3"/>
      <c r="N339" s="3"/>
      <c r="O339" s="3"/>
      <c r="P339" s="6"/>
      <c r="Q339" s="30"/>
      <c r="R339" s="30"/>
      <c r="S339" s="30"/>
      <c r="T339" s="30"/>
      <c r="U339" s="30"/>
      <c r="V339" s="26"/>
      <c r="W339" s="30"/>
      <c r="X339" s="30"/>
      <c r="Y339" s="30"/>
      <c r="Z339" s="30"/>
      <c r="AA339" s="30"/>
      <c r="AB339" s="26"/>
      <c r="AC339" s="30">
        <v>4</v>
      </c>
      <c r="AD339" s="30"/>
      <c r="AE339" s="30"/>
      <c r="AF339" s="30"/>
      <c r="AG339" s="30"/>
      <c r="AH339" s="6" t="s">
        <v>523</v>
      </c>
      <c r="AI339" s="30"/>
      <c r="AJ339" s="30"/>
      <c r="AK339" s="30"/>
      <c r="AL339" s="30"/>
      <c r="AM339" s="30">
        <v>2</v>
      </c>
      <c r="AN339" s="6" t="s">
        <v>523</v>
      </c>
      <c r="AO339" s="4">
        <f t="shared" si="77"/>
        <v>4</v>
      </c>
      <c r="AP339" s="4">
        <f t="shared" si="78"/>
        <v>0</v>
      </c>
      <c r="AQ339" s="4">
        <f t="shared" si="79"/>
        <v>0</v>
      </c>
      <c r="AR339" s="4">
        <f t="shared" si="80"/>
        <v>0</v>
      </c>
      <c r="AS339" s="4">
        <f t="shared" si="81"/>
        <v>2</v>
      </c>
      <c r="AT339" s="4">
        <f t="shared" si="82"/>
        <v>6</v>
      </c>
      <c r="AU339" s="34">
        <v>40032</v>
      </c>
      <c r="AV339" s="34"/>
      <c r="AW339" s="34"/>
      <c r="AX339" s="36"/>
    </row>
    <row r="340" spans="1:50" s="159" customFormat="1" ht="36" hidden="1" customHeight="1" x14ac:dyDescent="0.2">
      <c r="A340" s="54"/>
      <c r="B340" s="150" t="s">
        <v>2606</v>
      </c>
      <c r="C340" s="150" t="s">
        <v>76</v>
      </c>
      <c r="D340" s="2" t="s">
        <v>537</v>
      </c>
      <c r="E340" s="182"/>
      <c r="F340" s="22" t="s">
        <v>1437</v>
      </c>
      <c r="G340" s="23" t="s">
        <v>1259</v>
      </c>
      <c r="H340" s="23" t="s">
        <v>460</v>
      </c>
      <c r="I340" s="9" t="s">
        <v>1909</v>
      </c>
      <c r="J340" s="5" t="s">
        <v>460</v>
      </c>
      <c r="K340" s="3"/>
      <c r="L340" s="3"/>
      <c r="M340" s="3"/>
      <c r="N340" s="3"/>
      <c r="O340" s="3"/>
      <c r="P340" s="6"/>
      <c r="Q340" s="30"/>
      <c r="R340" s="30"/>
      <c r="S340" s="30"/>
      <c r="T340" s="30"/>
      <c r="U340" s="30"/>
      <c r="V340" s="26"/>
      <c r="W340" s="30"/>
      <c r="X340" s="30"/>
      <c r="Y340" s="30"/>
      <c r="Z340" s="30"/>
      <c r="AA340" s="30"/>
      <c r="AB340" s="26"/>
      <c r="AC340" s="30">
        <v>3</v>
      </c>
      <c r="AD340" s="30"/>
      <c r="AE340" s="30"/>
      <c r="AF340" s="30"/>
      <c r="AG340" s="30"/>
      <c r="AH340" s="6" t="s">
        <v>862</v>
      </c>
      <c r="AI340" s="30"/>
      <c r="AJ340" s="30"/>
      <c r="AK340" s="30"/>
      <c r="AL340" s="30"/>
      <c r="AM340" s="30">
        <v>5</v>
      </c>
      <c r="AN340" s="6" t="s">
        <v>862</v>
      </c>
      <c r="AO340" s="4">
        <f t="shared" si="77"/>
        <v>3</v>
      </c>
      <c r="AP340" s="4">
        <f t="shared" si="78"/>
        <v>0</v>
      </c>
      <c r="AQ340" s="4">
        <f t="shared" si="79"/>
        <v>0</v>
      </c>
      <c r="AR340" s="4">
        <f t="shared" si="80"/>
        <v>0</v>
      </c>
      <c r="AS340" s="4">
        <f t="shared" si="81"/>
        <v>5</v>
      </c>
      <c r="AT340" s="4">
        <f t="shared" si="82"/>
        <v>8</v>
      </c>
      <c r="AU340" s="34">
        <v>40564</v>
      </c>
      <c r="AV340" s="34"/>
      <c r="AW340" s="34"/>
      <c r="AX340" s="36"/>
    </row>
    <row r="341" spans="1:50" ht="36" hidden="1" customHeight="1" x14ac:dyDescent="0.2">
      <c r="A341" s="54"/>
      <c r="B341" s="150" t="s">
        <v>2606</v>
      </c>
      <c r="C341" s="150" t="s">
        <v>76</v>
      </c>
      <c r="D341" s="2" t="s">
        <v>537</v>
      </c>
      <c r="E341" s="182"/>
      <c r="F341" s="22" t="s">
        <v>1437</v>
      </c>
      <c r="G341" s="23" t="s">
        <v>1259</v>
      </c>
      <c r="H341" s="23" t="s">
        <v>460</v>
      </c>
      <c r="I341" s="9" t="s">
        <v>1911</v>
      </c>
      <c r="J341" s="5" t="s">
        <v>1109</v>
      </c>
      <c r="K341" s="30"/>
      <c r="L341" s="30"/>
      <c r="M341" s="30"/>
      <c r="N341" s="30"/>
      <c r="O341" s="30"/>
      <c r="P341" s="26"/>
      <c r="Q341" s="30"/>
      <c r="R341" s="30"/>
      <c r="S341" s="30"/>
      <c r="T341" s="30"/>
      <c r="U341" s="30"/>
      <c r="V341" s="26"/>
      <c r="W341" s="30"/>
      <c r="X341" s="30"/>
      <c r="Y341" s="30"/>
      <c r="Z341" s="30"/>
      <c r="AA341" s="30"/>
      <c r="AB341" s="26"/>
      <c r="AC341" s="30">
        <v>1</v>
      </c>
      <c r="AD341" s="30"/>
      <c r="AE341" s="30"/>
      <c r="AF341" s="30"/>
      <c r="AG341" s="30"/>
      <c r="AH341" s="6" t="s">
        <v>1382</v>
      </c>
      <c r="AI341" s="3"/>
      <c r="AJ341" s="3"/>
      <c r="AK341" s="3"/>
      <c r="AL341" s="3"/>
      <c r="AM341" s="3">
        <v>3</v>
      </c>
      <c r="AN341" s="6" t="s">
        <v>1382</v>
      </c>
      <c r="AO341" s="4">
        <f t="shared" si="77"/>
        <v>1</v>
      </c>
      <c r="AP341" s="4">
        <f t="shared" si="78"/>
        <v>0</v>
      </c>
      <c r="AQ341" s="4">
        <f t="shared" si="79"/>
        <v>0</v>
      </c>
      <c r="AR341" s="4">
        <f t="shared" si="80"/>
        <v>0</v>
      </c>
      <c r="AS341" s="4">
        <f t="shared" si="81"/>
        <v>3</v>
      </c>
      <c r="AT341" s="4">
        <f t="shared" si="82"/>
        <v>4</v>
      </c>
      <c r="AU341" s="34">
        <v>40735</v>
      </c>
      <c r="AV341" s="34"/>
      <c r="AW341" s="34"/>
      <c r="AX341" s="36"/>
    </row>
    <row r="342" spans="1:50" s="159" customFormat="1" ht="36" hidden="1" customHeight="1" x14ac:dyDescent="0.2">
      <c r="A342" s="54"/>
      <c r="B342" s="150" t="s">
        <v>2606</v>
      </c>
      <c r="C342" s="150" t="s">
        <v>76</v>
      </c>
      <c r="D342" s="2" t="s">
        <v>537</v>
      </c>
      <c r="E342" s="182"/>
      <c r="F342" s="22" t="s">
        <v>1437</v>
      </c>
      <c r="G342" s="23" t="s">
        <v>1259</v>
      </c>
      <c r="H342" s="23" t="s">
        <v>460</v>
      </c>
      <c r="I342" s="9" t="s">
        <v>1913</v>
      </c>
      <c r="J342" s="5" t="s">
        <v>1257</v>
      </c>
      <c r="K342" s="30"/>
      <c r="L342" s="30"/>
      <c r="M342" s="30"/>
      <c r="N342" s="30"/>
      <c r="O342" s="30"/>
      <c r="P342" s="26"/>
      <c r="Q342" s="30"/>
      <c r="R342" s="30"/>
      <c r="S342" s="30"/>
      <c r="T342" s="30"/>
      <c r="U342" s="30"/>
      <c r="V342" s="26"/>
      <c r="W342" s="30"/>
      <c r="X342" s="30"/>
      <c r="Y342" s="30"/>
      <c r="Z342" s="30"/>
      <c r="AA342" s="30"/>
      <c r="AB342" s="26"/>
      <c r="AC342" s="30"/>
      <c r="AD342" s="30"/>
      <c r="AE342" s="30"/>
      <c r="AF342" s="30"/>
      <c r="AG342" s="30"/>
      <c r="AH342" s="26"/>
      <c r="AI342" s="3"/>
      <c r="AJ342" s="3"/>
      <c r="AK342" s="3"/>
      <c r="AL342" s="3"/>
      <c r="AM342" s="3">
        <v>2</v>
      </c>
      <c r="AN342" s="6" t="s">
        <v>1256</v>
      </c>
      <c r="AO342" s="4">
        <f t="shared" si="77"/>
        <v>0</v>
      </c>
      <c r="AP342" s="4">
        <f t="shared" si="78"/>
        <v>0</v>
      </c>
      <c r="AQ342" s="4">
        <f t="shared" si="79"/>
        <v>0</v>
      </c>
      <c r="AR342" s="4">
        <f t="shared" si="80"/>
        <v>0</v>
      </c>
      <c r="AS342" s="4">
        <f t="shared" si="81"/>
        <v>2</v>
      </c>
      <c r="AT342" s="4">
        <f t="shared" si="82"/>
        <v>2</v>
      </c>
      <c r="AU342" s="34">
        <v>40882</v>
      </c>
      <c r="AV342" s="34"/>
      <c r="AW342" s="34"/>
      <c r="AX342" s="36"/>
    </row>
    <row r="343" spans="1:50" ht="36" hidden="1" customHeight="1" x14ac:dyDescent="0.2">
      <c r="A343" s="54"/>
      <c r="B343" s="150" t="s">
        <v>2606</v>
      </c>
      <c r="C343" s="150" t="s">
        <v>76</v>
      </c>
      <c r="D343" s="2" t="s">
        <v>537</v>
      </c>
      <c r="E343" s="182"/>
      <c r="F343" s="22" t="s">
        <v>1437</v>
      </c>
      <c r="G343" s="23" t="s">
        <v>1259</v>
      </c>
      <c r="H343" s="23" t="s">
        <v>460</v>
      </c>
      <c r="I343" s="9" t="s">
        <v>1914</v>
      </c>
      <c r="J343" s="5" t="s">
        <v>1258</v>
      </c>
      <c r="K343" s="30"/>
      <c r="L343" s="30"/>
      <c r="M343" s="30"/>
      <c r="N343" s="30"/>
      <c r="O343" s="30"/>
      <c r="P343" s="26"/>
      <c r="Q343" s="30"/>
      <c r="R343" s="30"/>
      <c r="S343" s="30"/>
      <c r="T343" s="30"/>
      <c r="U343" s="30"/>
      <c r="V343" s="26"/>
      <c r="W343" s="30"/>
      <c r="X343" s="30"/>
      <c r="Y343" s="30"/>
      <c r="Z343" s="30"/>
      <c r="AA343" s="30"/>
      <c r="AB343" s="26"/>
      <c r="AC343" s="30">
        <v>2</v>
      </c>
      <c r="AD343" s="30"/>
      <c r="AE343" s="30"/>
      <c r="AF343" s="30"/>
      <c r="AG343" s="30"/>
      <c r="AH343" s="6" t="s">
        <v>658</v>
      </c>
      <c r="AI343" s="3"/>
      <c r="AJ343" s="3"/>
      <c r="AK343" s="3"/>
      <c r="AL343" s="3"/>
      <c r="AM343" s="3">
        <v>2</v>
      </c>
      <c r="AN343" s="6" t="s">
        <v>658</v>
      </c>
      <c r="AO343" s="4">
        <f t="shared" si="77"/>
        <v>2</v>
      </c>
      <c r="AP343" s="4">
        <f t="shared" si="78"/>
        <v>0</v>
      </c>
      <c r="AQ343" s="4">
        <f t="shared" si="79"/>
        <v>0</v>
      </c>
      <c r="AR343" s="4">
        <f t="shared" si="80"/>
        <v>0</v>
      </c>
      <c r="AS343" s="4">
        <f t="shared" si="81"/>
        <v>2</v>
      </c>
      <c r="AT343" s="4">
        <f t="shared" si="82"/>
        <v>4</v>
      </c>
      <c r="AU343" s="34">
        <v>40987</v>
      </c>
      <c r="AV343" s="34"/>
      <c r="AW343" s="34"/>
      <c r="AX343" s="36"/>
    </row>
    <row r="344" spans="1:50" ht="36" hidden="1" customHeight="1" x14ac:dyDescent="0.2">
      <c r="A344" s="54">
        <f>+A334+1</f>
        <v>1</v>
      </c>
      <c r="B344" s="86" t="s">
        <v>2977</v>
      </c>
      <c r="C344" s="86" t="s">
        <v>76</v>
      </c>
      <c r="D344" s="53" t="s">
        <v>57</v>
      </c>
      <c r="E344" s="181">
        <f>COUNTIF($B$5:$B$702,"GR")-1</f>
        <v>22</v>
      </c>
      <c r="F344" s="74" t="s">
        <v>1436</v>
      </c>
      <c r="G344" s="74" t="s">
        <v>1259</v>
      </c>
      <c r="H344" s="74" t="s">
        <v>460</v>
      </c>
      <c r="I344" s="151" t="s">
        <v>1915</v>
      </c>
      <c r="J344" s="161" t="s">
        <v>460</v>
      </c>
      <c r="K344" s="153">
        <v>1</v>
      </c>
      <c r="L344" s="153"/>
      <c r="M344" s="153"/>
      <c r="N344" s="155"/>
      <c r="O344" s="155">
        <v>2</v>
      </c>
      <c r="P344" s="163" t="s">
        <v>228</v>
      </c>
      <c r="Q344" s="153">
        <v>2</v>
      </c>
      <c r="R344" s="155"/>
      <c r="S344" s="155"/>
      <c r="T344" s="155"/>
      <c r="U344" s="155">
        <v>10</v>
      </c>
      <c r="V344" s="163" t="s">
        <v>228</v>
      </c>
      <c r="W344" s="153">
        <v>9</v>
      </c>
      <c r="X344" s="155"/>
      <c r="Y344" s="155">
        <v>1</v>
      </c>
      <c r="Z344" s="155"/>
      <c r="AA344" s="155"/>
      <c r="AB344" s="163" t="s">
        <v>575</v>
      </c>
      <c r="AC344" s="153">
        <v>2</v>
      </c>
      <c r="AD344" s="155">
        <v>1</v>
      </c>
      <c r="AE344" s="155"/>
      <c r="AF344" s="155"/>
      <c r="AG344" s="155"/>
      <c r="AH344" s="163" t="s">
        <v>575</v>
      </c>
      <c r="AI344" s="153">
        <v>4</v>
      </c>
      <c r="AJ344" s="155"/>
      <c r="AK344" s="155">
        <v>1</v>
      </c>
      <c r="AL344" s="155">
        <v>1</v>
      </c>
      <c r="AM344" s="155">
        <v>33</v>
      </c>
      <c r="AN344" s="163" t="s">
        <v>1322</v>
      </c>
      <c r="AO344" s="156">
        <f t="shared" si="77"/>
        <v>18</v>
      </c>
      <c r="AP344" s="156">
        <f t="shared" si="78"/>
        <v>1</v>
      </c>
      <c r="AQ344" s="156">
        <f t="shared" si="79"/>
        <v>2</v>
      </c>
      <c r="AR344" s="156">
        <f t="shared" si="80"/>
        <v>1</v>
      </c>
      <c r="AS344" s="156">
        <f t="shared" si="81"/>
        <v>45</v>
      </c>
      <c r="AT344" s="156">
        <f t="shared" si="82"/>
        <v>67</v>
      </c>
      <c r="AU344" s="40">
        <v>32716</v>
      </c>
      <c r="AV344" s="40"/>
      <c r="AW344" s="40"/>
      <c r="AX344" s="158"/>
    </row>
    <row r="345" spans="1:50" s="159" customFormat="1" ht="36" hidden="1" customHeight="1" x14ac:dyDescent="0.2">
      <c r="A345" s="54"/>
      <c r="B345" s="150" t="s">
        <v>2977</v>
      </c>
      <c r="C345" s="150" t="s">
        <v>76</v>
      </c>
      <c r="D345" s="2" t="s">
        <v>57</v>
      </c>
      <c r="E345" s="182"/>
      <c r="F345" s="22" t="s">
        <v>1437</v>
      </c>
      <c r="G345" s="23" t="s">
        <v>1259</v>
      </c>
      <c r="H345" s="23" t="s">
        <v>460</v>
      </c>
      <c r="I345" s="9" t="s">
        <v>1916</v>
      </c>
      <c r="J345" s="5" t="s">
        <v>460</v>
      </c>
      <c r="K345" s="3"/>
      <c r="L345" s="3"/>
      <c r="M345" s="3"/>
      <c r="N345" s="3"/>
      <c r="O345" s="3"/>
      <c r="P345" s="6"/>
      <c r="Q345" s="30"/>
      <c r="R345" s="30"/>
      <c r="S345" s="30"/>
      <c r="T345" s="30"/>
      <c r="U345" s="30"/>
      <c r="V345" s="26"/>
      <c r="W345" s="30"/>
      <c r="X345" s="30"/>
      <c r="Y345" s="30"/>
      <c r="Z345" s="30"/>
      <c r="AA345" s="30"/>
      <c r="AB345" s="26"/>
      <c r="AC345" s="30">
        <v>2</v>
      </c>
      <c r="AD345" s="30"/>
      <c r="AE345" s="30"/>
      <c r="AF345" s="30"/>
      <c r="AG345" s="30">
        <v>3</v>
      </c>
      <c r="AH345" s="6" t="s">
        <v>155</v>
      </c>
      <c r="AI345" s="30"/>
      <c r="AJ345" s="30"/>
      <c r="AK345" s="30"/>
      <c r="AL345" s="30"/>
      <c r="AM345" s="30">
        <v>2</v>
      </c>
      <c r="AN345" s="6" t="s">
        <v>155</v>
      </c>
      <c r="AO345" s="4">
        <f t="shared" si="77"/>
        <v>2</v>
      </c>
      <c r="AP345" s="4">
        <f t="shared" si="78"/>
        <v>0</v>
      </c>
      <c r="AQ345" s="4">
        <f t="shared" si="79"/>
        <v>0</v>
      </c>
      <c r="AR345" s="4">
        <f t="shared" si="80"/>
        <v>0</v>
      </c>
      <c r="AS345" s="4">
        <f t="shared" si="81"/>
        <v>5</v>
      </c>
      <c r="AT345" s="4">
        <f t="shared" si="82"/>
        <v>7</v>
      </c>
      <c r="AU345" s="34">
        <v>37074</v>
      </c>
      <c r="AV345" s="34"/>
      <c r="AW345" s="39"/>
      <c r="AX345" s="36"/>
    </row>
    <row r="346" spans="1:50" ht="36" hidden="1" customHeight="1" x14ac:dyDescent="0.2">
      <c r="A346" s="54"/>
      <c r="B346" s="150" t="s">
        <v>2977</v>
      </c>
      <c r="C346" s="150" t="s">
        <v>76</v>
      </c>
      <c r="D346" s="2" t="s">
        <v>57</v>
      </c>
      <c r="E346" s="182"/>
      <c r="F346" s="22" t="s">
        <v>1437</v>
      </c>
      <c r="G346" s="23" t="s">
        <v>1259</v>
      </c>
      <c r="H346" s="23" t="s">
        <v>460</v>
      </c>
      <c r="I346" s="9" t="s">
        <v>1919</v>
      </c>
      <c r="J346" s="5" t="s">
        <v>460</v>
      </c>
      <c r="K346" s="3"/>
      <c r="L346" s="3"/>
      <c r="M346" s="3"/>
      <c r="N346" s="3"/>
      <c r="O346" s="3"/>
      <c r="P346" s="6"/>
      <c r="Q346" s="30"/>
      <c r="R346" s="30"/>
      <c r="S346" s="30"/>
      <c r="T346" s="30"/>
      <c r="U346" s="30"/>
      <c r="V346" s="26"/>
      <c r="W346" s="30"/>
      <c r="X346" s="30"/>
      <c r="Y346" s="30"/>
      <c r="Z346" s="30"/>
      <c r="AA346" s="30"/>
      <c r="AB346" s="26"/>
      <c r="AC346" s="30">
        <v>3</v>
      </c>
      <c r="AD346" s="30"/>
      <c r="AE346" s="30"/>
      <c r="AF346" s="30"/>
      <c r="AG346" s="30">
        <v>2</v>
      </c>
      <c r="AH346" s="6" t="s">
        <v>823</v>
      </c>
      <c r="AI346" s="30">
        <v>1</v>
      </c>
      <c r="AJ346" s="30"/>
      <c r="AK346" s="30"/>
      <c r="AL346" s="30"/>
      <c r="AM346" s="30">
        <v>3</v>
      </c>
      <c r="AN346" s="6" t="s">
        <v>823</v>
      </c>
      <c r="AO346" s="4">
        <f t="shared" si="77"/>
        <v>4</v>
      </c>
      <c r="AP346" s="4">
        <f t="shared" si="78"/>
        <v>0</v>
      </c>
      <c r="AQ346" s="4">
        <f t="shared" si="79"/>
        <v>0</v>
      </c>
      <c r="AR346" s="4">
        <f t="shared" si="80"/>
        <v>0</v>
      </c>
      <c r="AS346" s="4">
        <f t="shared" si="81"/>
        <v>5</v>
      </c>
      <c r="AT346" s="4">
        <f t="shared" si="82"/>
        <v>9</v>
      </c>
      <c r="AU346" s="34">
        <v>38934</v>
      </c>
      <c r="AV346" s="34"/>
      <c r="AW346" s="34"/>
      <c r="AX346" s="36"/>
    </row>
    <row r="347" spans="1:50" ht="36" hidden="1" customHeight="1" x14ac:dyDescent="0.2">
      <c r="A347" s="54"/>
      <c r="B347" s="150" t="s">
        <v>2852</v>
      </c>
      <c r="C347" s="150" t="s">
        <v>76</v>
      </c>
      <c r="D347" s="2" t="s">
        <v>1867</v>
      </c>
      <c r="E347" s="182"/>
      <c r="F347" s="22" t="s">
        <v>1437</v>
      </c>
      <c r="G347" s="23" t="s">
        <v>1435</v>
      </c>
      <c r="H347" s="23" t="s">
        <v>465</v>
      </c>
      <c r="I347" s="9" t="s">
        <v>1869</v>
      </c>
      <c r="J347" s="5" t="s">
        <v>465</v>
      </c>
      <c r="K347" s="3"/>
      <c r="L347" s="3"/>
      <c r="M347" s="3"/>
      <c r="N347" s="3"/>
      <c r="O347" s="3"/>
      <c r="P347" s="6"/>
      <c r="Q347" s="30"/>
      <c r="R347" s="30"/>
      <c r="S347" s="30"/>
      <c r="T347" s="30"/>
      <c r="U347" s="30"/>
      <c r="V347" s="26"/>
      <c r="W347" s="30"/>
      <c r="X347" s="30"/>
      <c r="Y347" s="30"/>
      <c r="Z347" s="30"/>
      <c r="AA347" s="30"/>
      <c r="AB347" s="26"/>
      <c r="AC347" s="30">
        <v>2</v>
      </c>
      <c r="AD347" s="30"/>
      <c r="AE347" s="30"/>
      <c r="AF347" s="30"/>
      <c r="AG347" s="30"/>
      <c r="AH347" s="6" t="s">
        <v>1303</v>
      </c>
      <c r="AI347" s="30"/>
      <c r="AJ347" s="30"/>
      <c r="AK347" s="30"/>
      <c r="AL347" s="30"/>
      <c r="AM347" s="30">
        <v>1</v>
      </c>
      <c r="AN347" s="6" t="s">
        <v>962</v>
      </c>
      <c r="AO347" s="4">
        <f t="shared" si="77"/>
        <v>2</v>
      </c>
      <c r="AP347" s="4">
        <f t="shared" si="78"/>
        <v>0</v>
      </c>
      <c r="AQ347" s="4">
        <f t="shared" si="79"/>
        <v>0</v>
      </c>
      <c r="AR347" s="4">
        <f t="shared" si="80"/>
        <v>0</v>
      </c>
      <c r="AS347" s="4">
        <f t="shared" si="81"/>
        <v>1</v>
      </c>
      <c r="AT347" s="4">
        <f t="shared" si="82"/>
        <v>3</v>
      </c>
      <c r="AU347" s="34">
        <v>37480</v>
      </c>
      <c r="AV347" s="34"/>
      <c r="AW347" s="34"/>
      <c r="AX347" s="36"/>
    </row>
    <row r="348" spans="1:50" s="159" customFormat="1" ht="36" hidden="1" customHeight="1" x14ac:dyDescent="0.2">
      <c r="A348" s="54"/>
      <c r="B348" s="150" t="s">
        <v>2977</v>
      </c>
      <c r="C348" s="150" t="s">
        <v>76</v>
      </c>
      <c r="D348" s="2" t="s">
        <v>57</v>
      </c>
      <c r="E348" s="182"/>
      <c r="F348" s="22" t="s">
        <v>1437</v>
      </c>
      <c r="G348" s="23" t="s">
        <v>1259</v>
      </c>
      <c r="H348" s="23" t="s">
        <v>460</v>
      </c>
      <c r="I348" s="9" t="s">
        <v>1921</v>
      </c>
      <c r="J348" s="5" t="s">
        <v>466</v>
      </c>
      <c r="K348" s="3"/>
      <c r="L348" s="3"/>
      <c r="M348" s="3"/>
      <c r="N348" s="3"/>
      <c r="O348" s="3"/>
      <c r="P348" s="6"/>
      <c r="Q348" s="30"/>
      <c r="R348" s="30"/>
      <c r="S348" s="30"/>
      <c r="T348" s="30"/>
      <c r="U348" s="30"/>
      <c r="V348" s="26"/>
      <c r="W348" s="30"/>
      <c r="X348" s="30"/>
      <c r="Y348" s="30"/>
      <c r="Z348" s="30"/>
      <c r="AA348" s="30"/>
      <c r="AB348" s="26"/>
      <c r="AC348" s="30">
        <v>3</v>
      </c>
      <c r="AD348" s="30"/>
      <c r="AE348" s="30"/>
      <c r="AF348" s="30"/>
      <c r="AG348" s="30">
        <v>1</v>
      </c>
      <c r="AH348" s="6" t="s">
        <v>499</v>
      </c>
      <c r="AI348" s="30">
        <v>1</v>
      </c>
      <c r="AJ348" s="30"/>
      <c r="AK348" s="30"/>
      <c r="AL348" s="30"/>
      <c r="AM348" s="30">
        <v>1</v>
      </c>
      <c r="AN348" s="26"/>
      <c r="AO348" s="4">
        <f t="shared" ref="AO348:AO379" si="83">+K348+Q348+W348+AC348+AI348</f>
        <v>4</v>
      </c>
      <c r="AP348" s="4">
        <f t="shared" ref="AP348:AP379" si="84">+L348+R348+X348+AD348+AJ348</f>
        <v>0</v>
      </c>
      <c r="AQ348" s="4">
        <f t="shared" ref="AQ348:AQ379" si="85">+M348+S348+Y348+AE348+AK348</f>
        <v>0</v>
      </c>
      <c r="AR348" s="4">
        <f t="shared" ref="AR348:AR379" si="86">+N348+T348+Z348+AF348+AL348</f>
        <v>0</v>
      </c>
      <c r="AS348" s="4">
        <f t="shared" ref="AS348:AS379" si="87">+O348+U348+AA348+AG348+AM348</f>
        <v>2</v>
      </c>
      <c r="AT348" s="4">
        <f t="shared" si="82"/>
        <v>6</v>
      </c>
      <c r="AU348" s="34">
        <v>39835</v>
      </c>
      <c r="AV348" s="34"/>
      <c r="AW348" s="34"/>
      <c r="AX348" s="36"/>
    </row>
    <row r="349" spans="1:50" ht="36" hidden="1" customHeight="1" x14ac:dyDescent="0.2">
      <c r="A349" s="54"/>
      <c r="B349" s="150" t="s">
        <v>2977</v>
      </c>
      <c r="C349" s="150" t="s">
        <v>76</v>
      </c>
      <c r="D349" s="2" t="s">
        <v>57</v>
      </c>
      <c r="E349" s="182"/>
      <c r="F349" s="22" t="s">
        <v>1437</v>
      </c>
      <c r="G349" s="23" t="s">
        <v>1259</v>
      </c>
      <c r="H349" s="23" t="s">
        <v>460</v>
      </c>
      <c r="I349" s="9" t="s">
        <v>1922</v>
      </c>
      <c r="J349" s="5" t="s">
        <v>229</v>
      </c>
      <c r="K349" s="3"/>
      <c r="L349" s="3"/>
      <c r="M349" s="3"/>
      <c r="N349" s="3"/>
      <c r="O349" s="3"/>
      <c r="P349" s="6"/>
      <c r="Q349" s="30"/>
      <c r="R349" s="30"/>
      <c r="S349" s="30"/>
      <c r="T349" s="30"/>
      <c r="U349" s="30"/>
      <c r="V349" s="26"/>
      <c r="W349" s="30"/>
      <c r="X349" s="30"/>
      <c r="Y349" s="30"/>
      <c r="Z349" s="30"/>
      <c r="AA349" s="30"/>
      <c r="AB349" s="26"/>
      <c r="AC349" s="30">
        <v>2</v>
      </c>
      <c r="AD349" s="30"/>
      <c r="AE349" s="30"/>
      <c r="AF349" s="30"/>
      <c r="AG349" s="30">
        <v>2</v>
      </c>
      <c r="AH349" s="6" t="s">
        <v>500</v>
      </c>
      <c r="AI349" s="30">
        <v>1</v>
      </c>
      <c r="AJ349" s="30"/>
      <c r="AK349" s="30"/>
      <c r="AL349" s="30"/>
      <c r="AM349" s="30">
        <v>3</v>
      </c>
      <c r="AN349" s="6" t="s">
        <v>500</v>
      </c>
      <c r="AO349" s="4">
        <f t="shared" si="83"/>
        <v>3</v>
      </c>
      <c r="AP349" s="4">
        <f t="shared" si="84"/>
        <v>0</v>
      </c>
      <c r="AQ349" s="4">
        <f t="shared" si="85"/>
        <v>0</v>
      </c>
      <c r="AR349" s="4">
        <f t="shared" si="86"/>
        <v>0</v>
      </c>
      <c r="AS349" s="4">
        <f t="shared" si="87"/>
        <v>5</v>
      </c>
      <c r="AT349" s="4">
        <f t="shared" si="82"/>
        <v>8</v>
      </c>
      <c r="AU349" s="34">
        <v>39920</v>
      </c>
      <c r="AV349" s="34"/>
      <c r="AW349" s="34"/>
      <c r="AX349" s="36"/>
    </row>
    <row r="350" spans="1:50" ht="36" hidden="1" customHeight="1" x14ac:dyDescent="0.2">
      <c r="A350" s="54"/>
      <c r="B350" s="150" t="s">
        <v>2977</v>
      </c>
      <c r="C350" s="150" t="s">
        <v>76</v>
      </c>
      <c r="D350" s="2" t="s">
        <v>57</v>
      </c>
      <c r="E350" s="182"/>
      <c r="F350" s="22" t="s">
        <v>1437</v>
      </c>
      <c r="G350" s="23" t="s">
        <v>1259</v>
      </c>
      <c r="H350" s="23" t="s">
        <v>460</v>
      </c>
      <c r="I350" s="9" t="s">
        <v>1923</v>
      </c>
      <c r="J350" s="5" t="s">
        <v>501</v>
      </c>
      <c r="K350" s="3"/>
      <c r="L350" s="3"/>
      <c r="M350" s="3"/>
      <c r="N350" s="3"/>
      <c r="O350" s="3"/>
      <c r="P350" s="6"/>
      <c r="Q350" s="30"/>
      <c r="R350" s="30"/>
      <c r="S350" s="30"/>
      <c r="T350" s="30"/>
      <c r="U350" s="30"/>
      <c r="V350" s="26"/>
      <c r="W350" s="30"/>
      <c r="X350" s="30"/>
      <c r="Y350" s="30"/>
      <c r="Z350" s="30"/>
      <c r="AA350" s="30"/>
      <c r="AB350" s="26"/>
      <c r="AC350" s="30">
        <v>1</v>
      </c>
      <c r="AD350" s="30"/>
      <c r="AE350" s="30"/>
      <c r="AF350" s="30"/>
      <c r="AG350" s="30">
        <v>1</v>
      </c>
      <c r="AH350" s="6" t="s">
        <v>824</v>
      </c>
      <c r="AI350" s="30">
        <v>1</v>
      </c>
      <c r="AJ350" s="30"/>
      <c r="AK350" s="30"/>
      <c r="AL350" s="30"/>
      <c r="AM350" s="30">
        <v>2</v>
      </c>
      <c r="AN350" s="6" t="s">
        <v>824</v>
      </c>
      <c r="AO350" s="4">
        <f t="shared" si="83"/>
        <v>2</v>
      </c>
      <c r="AP350" s="4">
        <f t="shared" si="84"/>
        <v>0</v>
      </c>
      <c r="AQ350" s="4">
        <f t="shared" si="85"/>
        <v>0</v>
      </c>
      <c r="AR350" s="4">
        <f t="shared" si="86"/>
        <v>0</v>
      </c>
      <c r="AS350" s="4">
        <f t="shared" si="87"/>
        <v>3</v>
      </c>
      <c r="AT350" s="4">
        <f t="shared" si="82"/>
        <v>5</v>
      </c>
      <c r="AU350" s="34">
        <v>39920</v>
      </c>
      <c r="AV350" s="34"/>
      <c r="AW350" s="34"/>
      <c r="AX350" s="36"/>
    </row>
    <row r="351" spans="1:50" ht="36" hidden="1" customHeight="1" x14ac:dyDescent="0.2">
      <c r="A351" s="54"/>
      <c r="B351" s="150" t="s">
        <v>2977</v>
      </c>
      <c r="C351" s="150" t="s">
        <v>76</v>
      </c>
      <c r="D351" s="2" t="s">
        <v>57</v>
      </c>
      <c r="E351" s="182"/>
      <c r="F351" s="22" t="s">
        <v>1437</v>
      </c>
      <c r="G351" s="23" t="s">
        <v>1259</v>
      </c>
      <c r="H351" s="23" t="s">
        <v>460</v>
      </c>
      <c r="I351" s="9" t="s">
        <v>1932</v>
      </c>
      <c r="J351" s="5" t="s">
        <v>711</v>
      </c>
      <c r="K351" s="30"/>
      <c r="L351" s="30"/>
      <c r="M351" s="30"/>
      <c r="N351" s="30"/>
      <c r="O351" s="30"/>
      <c r="P351" s="26"/>
      <c r="Q351" s="30"/>
      <c r="R351" s="30"/>
      <c r="S351" s="30"/>
      <c r="T351" s="30"/>
      <c r="U351" s="30"/>
      <c r="V351" s="26"/>
      <c r="W351" s="30"/>
      <c r="X351" s="30"/>
      <c r="Y351" s="30"/>
      <c r="Z351" s="30"/>
      <c r="AA351" s="30"/>
      <c r="AB351" s="26"/>
      <c r="AC351" s="3">
        <v>1</v>
      </c>
      <c r="AD351" s="3"/>
      <c r="AE351" s="3"/>
      <c r="AF351" s="3"/>
      <c r="AG351" s="3">
        <v>3</v>
      </c>
      <c r="AH351" s="6" t="s">
        <v>712</v>
      </c>
      <c r="AI351" s="3"/>
      <c r="AJ351" s="3"/>
      <c r="AK351" s="3"/>
      <c r="AL351" s="3"/>
      <c r="AM351" s="3">
        <v>1</v>
      </c>
      <c r="AN351" s="6" t="s">
        <v>712</v>
      </c>
      <c r="AO351" s="4">
        <f t="shared" si="83"/>
        <v>1</v>
      </c>
      <c r="AP351" s="4">
        <f t="shared" si="84"/>
        <v>0</v>
      </c>
      <c r="AQ351" s="4">
        <f t="shared" si="85"/>
        <v>0</v>
      </c>
      <c r="AR351" s="4">
        <f t="shared" si="86"/>
        <v>0</v>
      </c>
      <c r="AS351" s="4">
        <f t="shared" si="87"/>
        <v>4</v>
      </c>
      <c r="AT351" s="4">
        <f t="shared" si="82"/>
        <v>5</v>
      </c>
      <c r="AU351" s="34" t="s">
        <v>713</v>
      </c>
      <c r="AV351" s="34"/>
      <c r="AW351" s="34"/>
      <c r="AX351" s="36"/>
    </row>
    <row r="352" spans="1:50" s="159" customFormat="1" ht="36" hidden="1" customHeight="1" x14ac:dyDescent="0.2">
      <c r="A352" s="54"/>
      <c r="B352" s="150" t="s">
        <v>2977</v>
      </c>
      <c r="C352" s="150" t="s">
        <v>76</v>
      </c>
      <c r="D352" s="2" t="s">
        <v>57</v>
      </c>
      <c r="E352" s="182"/>
      <c r="F352" s="22" t="s">
        <v>1437</v>
      </c>
      <c r="G352" s="23" t="s">
        <v>1259</v>
      </c>
      <c r="H352" s="23" t="s">
        <v>460</v>
      </c>
      <c r="I352" s="9" t="s">
        <v>1936</v>
      </c>
      <c r="J352" s="5" t="s">
        <v>1219</v>
      </c>
      <c r="K352" s="30"/>
      <c r="L352" s="30"/>
      <c r="M352" s="30"/>
      <c r="N352" s="30"/>
      <c r="O352" s="30"/>
      <c r="P352" s="26"/>
      <c r="Q352" s="30"/>
      <c r="R352" s="30"/>
      <c r="S352" s="30"/>
      <c r="T352" s="30"/>
      <c r="U352" s="30"/>
      <c r="V352" s="26"/>
      <c r="W352" s="30"/>
      <c r="X352" s="30"/>
      <c r="Y352" s="30"/>
      <c r="Z352" s="30"/>
      <c r="AA352" s="30"/>
      <c r="AB352" s="26"/>
      <c r="AC352" s="3">
        <v>1</v>
      </c>
      <c r="AD352" s="3"/>
      <c r="AE352" s="3"/>
      <c r="AF352" s="3"/>
      <c r="AG352" s="3">
        <v>2</v>
      </c>
      <c r="AH352" s="6" t="s">
        <v>1326</v>
      </c>
      <c r="AI352" s="3">
        <v>1</v>
      </c>
      <c r="AJ352" s="3"/>
      <c r="AK352" s="3"/>
      <c r="AL352" s="3"/>
      <c r="AM352" s="3">
        <v>1</v>
      </c>
      <c r="AN352" s="6" t="s">
        <v>1326</v>
      </c>
      <c r="AO352" s="4">
        <f t="shared" si="83"/>
        <v>2</v>
      </c>
      <c r="AP352" s="4">
        <f t="shared" si="84"/>
        <v>0</v>
      </c>
      <c r="AQ352" s="4">
        <f t="shared" si="85"/>
        <v>0</v>
      </c>
      <c r="AR352" s="4">
        <f t="shared" si="86"/>
        <v>0</v>
      </c>
      <c r="AS352" s="4">
        <f t="shared" si="87"/>
        <v>3</v>
      </c>
      <c r="AT352" s="4">
        <f t="shared" si="82"/>
        <v>5</v>
      </c>
      <c r="AU352" s="34" t="s">
        <v>1325</v>
      </c>
      <c r="AV352" s="34"/>
      <c r="AW352" s="34"/>
      <c r="AX352" s="36"/>
    </row>
    <row r="353" spans="1:50" ht="36" hidden="1" customHeight="1" x14ac:dyDescent="0.2">
      <c r="A353" s="54">
        <f>+A330+1</f>
        <v>1</v>
      </c>
      <c r="B353" s="86" t="s">
        <v>2991</v>
      </c>
      <c r="C353" s="86" t="s">
        <v>76</v>
      </c>
      <c r="D353" s="188" t="s">
        <v>339</v>
      </c>
      <c r="E353" s="181">
        <f>COUNTIF($B$5:$B$702,"KK")-1</f>
        <v>20</v>
      </c>
      <c r="F353" s="74" t="s">
        <v>1436</v>
      </c>
      <c r="G353" s="74" t="s">
        <v>1259</v>
      </c>
      <c r="H353" s="74" t="s">
        <v>460</v>
      </c>
      <c r="I353" s="151" t="s">
        <v>1938</v>
      </c>
      <c r="J353" s="161" t="s">
        <v>432</v>
      </c>
      <c r="K353" s="153"/>
      <c r="L353" s="153"/>
      <c r="M353" s="153"/>
      <c r="N353" s="153"/>
      <c r="O353" s="153">
        <v>5</v>
      </c>
      <c r="P353" s="163" t="s">
        <v>2196</v>
      </c>
      <c r="Q353" s="153"/>
      <c r="R353" s="153"/>
      <c r="S353" s="153"/>
      <c r="T353" s="153"/>
      <c r="U353" s="153">
        <v>8</v>
      </c>
      <c r="V353" s="163" t="s">
        <v>822</v>
      </c>
      <c r="W353" s="153">
        <v>4</v>
      </c>
      <c r="X353" s="153"/>
      <c r="Y353" s="153"/>
      <c r="Z353" s="153"/>
      <c r="AA353" s="153"/>
      <c r="AB353" s="163" t="s">
        <v>2197</v>
      </c>
      <c r="AC353" s="153">
        <v>29</v>
      </c>
      <c r="AD353" s="153"/>
      <c r="AE353" s="153"/>
      <c r="AF353" s="153"/>
      <c r="AG353" s="153"/>
      <c r="AH353" s="163" t="s">
        <v>1138</v>
      </c>
      <c r="AI353" s="155">
        <v>14</v>
      </c>
      <c r="AJ353" s="155">
        <v>3</v>
      </c>
      <c r="AK353" s="155">
        <v>3</v>
      </c>
      <c r="AL353" s="155"/>
      <c r="AM353" s="155">
        <v>50</v>
      </c>
      <c r="AN353" s="79"/>
      <c r="AO353" s="156">
        <f t="shared" si="83"/>
        <v>47</v>
      </c>
      <c r="AP353" s="156">
        <f t="shared" si="84"/>
        <v>3</v>
      </c>
      <c r="AQ353" s="156">
        <f t="shared" si="85"/>
        <v>3</v>
      </c>
      <c r="AR353" s="156">
        <f t="shared" si="86"/>
        <v>0</v>
      </c>
      <c r="AS353" s="156">
        <f t="shared" si="87"/>
        <v>63</v>
      </c>
      <c r="AT353" s="156">
        <f t="shared" si="82"/>
        <v>116</v>
      </c>
      <c r="AU353" s="40"/>
      <c r="AV353" s="40"/>
      <c r="AW353" s="40"/>
      <c r="AX353" s="158"/>
    </row>
    <row r="354" spans="1:50" ht="36" hidden="1" customHeight="1" x14ac:dyDescent="0.2">
      <c r="A354" s="54"/>
      <c r="B354" s="150" t="s">
        <v>2424</v>
      </c>
      <c r="C354" s="150" t="s">
        <v>76</v>
      </c>
      <c r="D354" s="2" t="s">
        <v>1686</v>
      </c>
      <c r="E354" s="182"/>
      <c r="F354" s="22" t="s">
        <v>1437</v>
      </c>
      <c r="G354" s="23" t="s">
        <v>185</v>
      </c>
      <c r="H354" s="23" t="s">
        <v>433</v>
      </c>
      <c r="I354" s="9" t="s">
        <v>1690</v>
      </c>
      <c r="J354" s="43" t="s">
        <v>433</v>
      </c>
      <c r="K354" s="3"/>
      <c r="L354" s="3"/>
      <c r="M354" s="3"/>
      <c r="N354" s="3"/>
      <c r="O354" s="3"/>
      <c r="P354" s="6"/>
      <c r="Q354" s="30"/>
      <c r="R354" s="30"/>
      <c r="S354" s="30"/>
      <c r="T354" s="30"/>
      <c r="U354" s="30"/>
      <c r="V354" s="26"/>
      <c r="W354" s="30"/>
      <c r="X354" s="30"/>
      <c r="Y354" s="30"/>
      <c r="Z354" s="30"/>
      <c r="AA354" s="30"/>
      <c r="AB354" s="26"/>
      <c r="AC354" s="30">
        <v>1</v>
      </c>
      <c r="AD354" s="30"/>
      <c r="AE354" s="30"/>
      <c r="AF354" s="30"/>
      <c r="AG354" s="30">
        <v>6</v>
      </c>
      <c r="AH354" s="6" t="s">
        <v>857</v>
      </c>
      <c r="AI354" s="30"/>
      <c r="AJ354" s="30"/>
      <c r="AK354" s="30"/>
      <c r="AL354" s="30"/>
      <c r="AM354" s="30">
        <v>2</v>
      </c>
      <c r="AN354" s="26"/>
      <c r="AO354" s="4">
        <f t="shared" si="83"/>
        <v>1</v>
      </c>
      <c r="AP354" s="4">
        <f t="shared" si="84"/>
        <v>0</v>
      </c>
      <c r="AQ354" s="4">
        <f t="shared" si="85"/>
        <v>0</v>
      </c>
      <c r="AR354" s="4">
        <f t="shared" si="86"/>
        <v>0</v>
      </c>
      <c r="AS354" s="4">
        <f t="shared" si="87"/>
        <v>8</v>
      </c>
      <c r="AT354" s="4">
        <f t="shared" si="82"/>
        <v>9</v>
      </c>
      <c r="AU354" s="34" t="s">
        <v>473</v>
      </c>
      <c r="AV354" s="34"/>
      <c r="AW354" s="34"/>
      <c r="AX354" s="36"/>
    </row>
    <row r="355" spans="1:50" ht="36" hidden="1" customHeight="1" x14ac:dyDescent="0.2">
      <c r="A355" s="54"/>
      <c r="B355" s="150" t="s">
        <v>2550</v>
      </c>
      <c r="C355" s="150" t="s">
        <v>76</v>
      </c>
      <c r="D355" s="27" t="s">
        <v>207</v>
      </c>
      <c r="E355" s="182"/>
      <c r="F355" s="22" t="s">
        <v>1437</v>
      </c>
      <c r="G355" s="23" t="s">
        <v>185</v>
      </c>
      <c r="H355" s="23" t="s">
        <v>433</v>
      </c>
      <c r="I355" s="9" t="s">
        <v>1696</v>
      </c>
      <c r="J355" s="5" t="s">
        <v>433</v>
      </c>
      <c r="K355" s="3"/>
      <c r="L355" s="3"/>
      <c r="M355" s="3"/>
      <c r="N355" s="3"/>
      <c r="O355" s="3"/>
      <c r="P355" s="6"/>
      <c r="Q355" s="30"/>
      <c r="R355" s="30"/>
      <c r="S355" s="30"/>
      <c r="T355" s="30"/>
      <c r="U355" s="30"/>
      <c r="V355" s="26"/>
      <c r="W355" s="30"/>
      <c r="X355" s="30"/>
      <c r="Y355" s="30"/>
      <c r="Z355" s="30"/>
      <c r="AA355" s="30"/>
      <c r="AB355" s="26"/>
      <c r="AC355" s="30">
        <v>1</v>
      </c>
      <c r="AD355" s="30"/>
      <c r="AE355" s="30"/>
      <c r="AF355" s="30"/>
      <c r="AG355" s="30"/>
      <c r="AH355" s="26" t="s">
        <v>1298</v>
      </c>
      <c r="AI355" s="30"/>
      <c r="AJ355" s="30"/>
      <c r="AK355" s="30"/>
      <c r="AL355" s="30"/>
      <c r="AM355" s="30"/>
      <c r="AN355" s="26"/>
      <c r="AO355" s="4">
        <f t="shared" si="83"/>
        <v>1</v>
      </c>
      <c r="AP355" s="4">
        <f t="shared" si="84"/>
        <v>0</v>
      </c>
      <c r="AQ355" s="4">
        <f t="shared" si="85"/>
        <v>0</v>
      </c>
      <c r="AR355" s="4">
        <f t="shared" si="86"/>
        <v>0</v>
      </c>
      <c r="AS355" s="4">
        <f t="shared" si="87"/>
        <v>0</v>
      </c>
      <c r="AT355" s="4">
        <f t="shared" si="82"/>
        <v>1</v>
      </c>
      <c r="AU355" s="34">
        <v>40567</v>
      </c>
      <c r="AV355" s="34"/>
      <c r="AW355" s="34"/>
      <c r="AX355" s="36"/>
    </row>
    <row r="356" spans="1:50" s="159" customFormat="1" ht="36" hidden="1" customHeight="1" x14ac:dyDescent="0.2">
      <c r="A356" s="54"/>
      <c r="B356" s="150" t="s">
        <v>2991</v>
      </c>
      <c r="C356" s="150" t="s">
        <v>76</v>
      </c>
      <c r="D356" s="27" t="s">
        <v>339</v>
      </c>
      <c r="E356" s="182"/>
      <c r="F356" s="22" t="s">
        <v>1437</v>
      </c>
      <c r="G356" s="23" t="s">
        <v>1259</v>
      </c>
      <c r="H356" s="23" t="s">
        <v>460</v>
      </c>
      <c r="I356" s="9" t="s">
        <v>1942</v>
      </c>
      <c r="J356" s="5" t="s">
        <v>2201</v>
      </c>
      <c r="K356" s="3"/>
      <c r="L356" s="3"/>
      <c r="M356" s="3"/>
      <c r="N356" s="3"/>
      <c r="O356" s="3"/>
      <c r="P356" s="6"/>
      <c r="Q356" s="30"/>
      <c r="R356" s="30"/>
      <c r="S356" s="30"/>
      <c r="T356" s="30"/>
      <c r="U356" s="30"/>
      <c r="V356" s="26"/>
      <c r="W356" s="30"/>
      <c r="X356" s="30"/>
      <c r="Y356" s="30"/>
      <c r="Z356" s="30"/>
      <c r="AA356" s="30"/>
      <c r="AB356" s="26"/>
      <c r="AC356" s="30">
        <v>1</v>
      </c>
      <c r="AD356" s="30"/>
      <c r="AE356" s="30"/>
      <c r="AF356" s="30"/>
      <c r="AG356" s="30"/>
      <c r="AH356" s="6" t="s">
        <v>1140</v>
      </c>
      <c r="AI356" s="30"/>
      <c r="AJ356" s="30"/>
      <c r="AK356" s="30"/>
      <c r="AL356" s="30"/>
      <c r="AM356" s="30">
        <v>1</v>
      </c>
      <c r="AN356" s="79"/>
      <c r="AO356" s="4">
        <f t="shared" si="83"/>
        <v>1</v>
      </c>
      <c r="AP356" s="4">
        <f t="shared" si="84"/>
        <v>0</v>
      </c>
      <c r="AQ356" s="4">
        <f t="shared" si="85"/>
        <v>0</v>
      </c>
      <c r="AR356" s="4">
        <f t="shared" si="86"/>
        <v>0</v>
      </c>
      <c r="AS356" s="4">
        <f t="shared" si="87"/>
        <v>1</v>
      </c>
      <c r="AT356" s="4">
        <f t="shared" si="82"/>
        <v>2</v>
      </c>
      <c r="AU356" s="34">
        <v>39209</v>
      </c>
      <c r="AV356" s="34"/>
      <c r="AW356" s="34"/>
      <c r="AX356" s="36"/>
    </row>
    <row r="357" spans="1:50" ht="36" hidden="1" customHeight="1" x14ac:dyDescent="0.2">
      <c r="A357" s="54"/>
      <c r="B357" s="150" t="s">
        <v>2991</v>
      </c>
      <c r="C357" s="150" t="s">
        <v>76</v>
      </c>
      <c r="D357" s="27" t="s">
        <v>339</v>
      </c>
      <c r="E357" s="182"/>
      <c r="F357" s="22" t="s">
        <v>1437</v>
      </c>
      <c r="G357" s="23" t="s">
        <v>1259</v>
      </c>
      <c r="H357" s="23" t="s">
        <v>460</v>
      </c>
      <c r="I357" s="9" t="s">
        <v>2200</v>
      </c>
      <c r="J357" s="5" t="s">
        <v>488</v>
      </c>
      <c r="K357" s="3"/>
      <c r="L357" s="3"/>
      <c r="M357" s="3"/>
      <c r="N357" s="3"/>
      <c r="O357" s="3"/>
      <c r="P357" s="6"/>
      <c r="Q357" s="30"/>
      <c r="R357" s="30"/>
      <c r="S357" s="30"/>
      <c r="T357" s="30"/>
      <c r="U357" s="30"/>
      <c r="V357" s="26"/>
      <c r="W357" s="30"/>
      <c r="X357" s="30"/>
      <c r="Y357" s="30"/>
      <c r="Z357" s="30"/>
      <c r="AA357" s="30"/>
      <c r="AB357" s="26"/>
      <c r="AC357" s="30">
        <v>1</v>
      </c>
      <c r="AD357" s="30"/>
      <c r="AE357" s="30"/>
      <c r="AF357" s="30"/>
      <c r="AG357" s="30"/>
      <c r="AH357" s="6" t="s">
        <v>1141</v>
      </c>
      <c r="AI357" s="30"/>
      <c r="AJ357" s="30"/>
      <c r="AK357" s="30"/>
      <c r="AL357" s="30"/>
      <c r="AM357" s="30">
        <v>2</v>
      </c>
      <c r="AN357" s="79"/>
      <c r="AO357" s="4">
        <f t="shared" si="83"/>
        <v>1</v>
      </c>
      <c r="AP357" s="4">
        <f t="shared" si="84"/>
        <v>0</v>
      </c>
      <c r="AQ357" s="4">
        <f t="shared" si="85"/>
        <v>0</v>
      </c>
      <c r="AR357" s="4">
        <f t="shared" si="86"/>
        <v>0</v>
      </c>
      <c r="AS357" s="4">
        <f t="shared" si="87"/>
        <v>2</v>
      </c>
      <c r="AT357" s="4">
        <f t="shared" si="82"/>
        <v>3</v>
      </c>
      <c r="AU357" s="34">
        <v>39867</v>
      </c>
      <c r="AV357" s="34"/>
      <c r="AW357" s="34"/>
      <c r="AX357" s="36"/>
    </row>
    <row r="358" spans="1:50" ht="36" hidden="1" customHeight="1" x14ac:dyDescent="0.2">
      <c r="A358" s="54"/>
      <c r="B358" s="150" t="s">
        <v>2991</v>
      </c>
      <c r="C358" s="150" t="s">
        <v>76</v>
      </c>
      <c r="D358" s="27" t="s">
        <v>339</v>
      </c>
      <c r="E358" s="182"/>
      <c r="F358" s="22" t="s">
        <v>1437</v>
      </c>
      <c r="G358" s="23" t="s">
        <v>1259</v>
      </c>
      <c r="H358" s="23" t="s">
        <v>460</v>
      </c>
      <c r="I358" s="9" t="s">
        <v>1944</v>
      </c>
      <c r="J358" s="5" t="s">
        <v>489</v>
      </c>
      <c r="K358" s="3"/>
      <c r="L358" s="3"/>
      <c r="M358" s="3"/>
      <c r="N358" s="3"/>
      <c r="O358" s="3"/>
      <c r="P358" s="6"/>
      <c r="Q358" s="30"/>
      <c r="R358" s="30"/>
      <c r="S358" s="30"/>
      <c r="T358" s="30"/>
      <c r="U358" s="30"/>
      <c r="V358" s="26"/>
      <c r="W358" s="30"/>
      <c r="X358" s="30"/>
      <c r="Y358" s="30"/>
      <c r="Z358" s="30"/>
      <c r="AA358" s="30"/>
      <c r="AB358" s="26"/>
      <c r="AC358" s="30">
        <v>3</v>
      </c>
      <c r="AD358" s="30"/>
      <c r="AE358" s="30"/>
      <c r="AF358" s="30"/>
      <c r="AG358" s="30"/>
      <c r="AH358" s="6" t="s">
        <v>983</v>
      </c>
      <c r="AI358" s="30"/>
      <c r="AJ358" s="30"/>
      <c r="AK358" s="30"/>
      <c r="AL358" s="30"/>
      <c r="AM358" s="30">
        <v>2</v>
      </c>
      <c r="AN358" s="79"/>
      <c r="AO358" s="4">
        <f t="shared" si="83"/>
        <v>3</v>
      </c>
      <c r="AP358" s="4">
        <f t="shared" si="84"/>
        <v>0</v>
      </c>
      <c r="AQ358" s="4">
        <f t="shared" si="85"/>
        <v>0</v>
      </c>
      <c r="AR358" s="4">
        <f t="shared" si="86"/>
        <v>0</v>
      </c>
      <c r="AS358" s="4">
        <f t="shared" si="87"/>
        <v>2</v>
      </c>
      <c r="AT358" s="4">
        <f t="shared" si="82"/>
        <v>5</v>
      </c>
      <c r="AU358" s="34">
        <v>39909</v>
      </c>
      <c r="AV358" s="34"/>
      <c r="AW358" s="34"/>
      <c r="AX358" s="36"/>
    </row>
    <row r="359" spans="1:50" ht="36" hidden="1" customHeight="1" x14ac:dyDescent="0.2">
      <c r="A359" s="54"/>
      <c r="B359" s="150" t="s">
        <v>2991</v>
      </c>
      <c r="C359" s="150" t="s">
        <v>76</v>
      </c>
      <c r="D359" s="27" t="s">
        <v>339</v>
      </c>
      <c r="E359" s="182"/>
      <c r="F359" s="22" t="s">
        <v>1437</v>
      </c>
      <c r="G359" s="23" t="s">
        <v>1259</v>
      </c>
      <c r="H359" s="23" t="s">
        <v>460</v>
      </c>
      <c r="I359" s="9" t="s">
        <v>2205</v>
      </c>
      <c r="J359" s="5" t="s">
        <v>2204</v>
      </c>
      <c r="K359" s="3"/>
      <c r="L359" s="3"/>
      <c r="M359" s="3"/>
      <c r="N359" s="3"/>
      <c r="O359" s="3"/>
      <c r="P359" s="6"/>
      <c r="Q359" s="30"/>
      <c r="R359" s="30"/>
      <c r="S359" s="30"/>
      <c r="T359" s="30"/>
      <c r="U359" s="30"/>
      <c r="V359" s="26"/>
      <c r="W359" s="30"/>
      <c r="X359" s="30"/>
      <c r="Y359" s="30"/>
      <c r="Z359" s="30"/>
      <c r="AA359" s="30"/>
      <c r="AB359" s="26"/>
      <c r="AC359" s="30">
        <v>1</v>
      </c>
      <c r="AD359" s="30"/>
      <c r="AE359" s="30"/>
      <c r="AF359" s="30"/>
      <c r="AG359" s="30"/>
      <c r="AH359" s="43" t="s">
        <v>2202</v>
      </c>
      <c r="AI359" s="30"/>
      <c r="AJ359" s="30"/>
      <c r="AK359" s="30"/>
      <c r="AL359" s="30"/>
      <c r="AM359" s="30">
        <v>5</v>
      </c>
      <c r="AN359" s="79"/>
      <c r="AO359" s="4">
        <f t="shared" si="83"/>
        <v>1</v>
      </c>
      <c r="AP359" s="4">
        <f t="shared" si="84"/>
        <v>0</v>
      </c>
      <c r="AQ359" s="4">
        <f t="shared" si="85"/>
        <v>0</v>
      </c>
      <c r="AR359" s="4">
        <f t="shared" si="86"/>
        <v>0</v>
      </c>
      <c r="AS359" s="4">
        <f t="shared" si="87"/>
        <v>5</v>
      </c>
      <c r="AT359" s="4">
        <f t="shared" si="82"/>
        <v>6</v>
      </c>
      <c r="AU359" s="34">
        <v>39909</v>
      </c>
      <c r="AV359" s="34"/>
      <c r="AW359" s="34"/>
      <c r="AX359" s="9" t="s">
        <v>1945</v>
      </c>
    </row>
    <row r="360" spans="1:50" ht="36" hidden="1" customHeight="1" x14ac:dyDescent="0.2">
      <c r="A360" s="54"/>
      <c r="B360" s="150" t="s">
        <v>2991</v>
      </c>
      <c r="C360" s="150" t="s">
        <v>76</v>
      </c>
      <c r="D360" s="27" t="s">
        <v>339</v>
      </c>
      <c r="E360" s="182"/>
      <c r="F360" s="22" t="s">
        <v>1437</v>
      </c>
      <c r="G360" s="23" t="s">
        <v>1259</v>
      </c>
      <c r="H360" s="23" t="s">
        <v>460</v>
      </c>
      <c r="I360" s="9" t="s">
        <v>2203</v>
      </c>
      <c r="J360" s="5" t="s">
        <v>491</v>
      </c>
      <c r="K360" s="3"/>
      <c r="L360" s="3"/>
      <c r="M360" s="3"/>
      <c r="N360" s="3"/>
      <c r="O360" s="3"/>
      <c r="P360" s="6"/>
      <c r="Q360" s="30"/>
      <c r="R360" s="30"/>
      <c r="S360" s="30"/>
      <c r="T360" s="30"/>
      <c r="U360" s="30"/>
      <c r="V360" s="26"/>
      <c r="W360" s="30"/>
      <c r="X360" s="30"/>
      <c r="Y360" s="30"/>
      <c r="Z360" s="30"/>
      <c r="AA360" s="30"/>
      <c r="AB360" s="26"/>
      <c r="AC360" s="30">
        <v>1</v>
      </c>
      <c r="AD360" s="30"/>
      <c r="AE360" s="30"/>
      <c r="AF360" s="30"/>
      <c r="AG360" s="30"/>
      <c r="AH360" s="6" t="s">
        <v>603</v>
      </c>
      <c r="AI360" s="30"/>
      <c r="AJ360" s="30"/>
      <c r="AK360" s="30"/>
      <c r="AL360" s="30"/>
      <c r="AM360" s="30">
        <v>1</v>
      </c>
      <c r="AN360" s="79"/>
      <c r="AO360" s="4">
        <f t="shared" si="83"/>
        <v>1</v>
      </c>
      <c r="AP360" s="4">
        <f t="shared" si="84"/>
        <v>0</v>
      </c>
      <c r="AQ360" s="4">
        <f t="shared" si="85"/>
        <v>0</v>
      </c>
      <c r="AR360" s="4">
        <f t="shared" si="86"/>
        <v>0</v>
      </c>
      <c r="AS360" s="4">
        <f t="shared" si="87"/>
        <v>1</v>
      </c>
      <c r="AT360" s="4">
        <f t="shared" si="82"/>
        <v>2</v>
      </c>
      <c r="AU360" s="34">
        <v>39909</v>
      </c>
      <c r="AV360" s="34"/>
      <c r="AW360" s="34"/>
      <c r="AX360" s="36"/>
    </row>
    <row r="361" spans="1:50" ht="36" customHeight="1" x14ac:dyDescent="0.2">
      <c r="A361" s="54"/>
      <c r="B361" s="150" t="s">
        <v>2655</v>
      </c>
      <c r="C361" s="150" t="s">
        <v>76</v>
      </c>
      <c r="D361" s="27" t="s">
        <v>1767</v>
      </c>
      <c r="E361" s="182"/>
      <c r="F361" s="22" t="s">
        <v>1437</v>
      </c>
      <c r="G361" s="23" t="s">
        <v>1460</v>
      </c>
      <c r="H361" s="23" t="s">
        <v>246</v>
      </c>
      <c r="I361" s="9" t="s">
        <v>1783</v>
      </c>
      <c r="J361" s="5" t="s">
        <v>1040</v>
      </c>
      <c r="K361" s="3"/>
      <c r="L361" s="3"/>
      <c r="M361" s="3"/>
      <c r="N361" s="3"/>
      <c r="O361" s="3"/>
      <c r="P361" s="6"/>
      <c r="Q361" s="30"/>
      <c r="R361" s="30"/>
      <c r="S361" s="30"/>
      <c r="T361" s="30"/>
      <c r="U361" s="30"/>
      <c r="V361" s="26"/>
      <c r="W361" s="30"/>
      <c r="X361" s="30"/>
      <c r="Y361" s="30"/>
      <c r="Z361" s="30"/>
      <c r="AA361" s="30"/>
      <c r="AB361" s="26"/>
      <c r="AC361" s="30"/>
      <c r="AD361" s="30"/>
      <c r="AE361" s="30"/>
      <c r="AF361" s="30"/>
      <c r="AG361" s="30"/>
      <c r="AH361" s="26"/>
      <c r="AI361" s="30"/>
      <c r="AJ361" s="30"/>
      <c r="AK361" s="30"/>
      <c r="AL361" s="30"/>
      <c r="AM361" s="30">
        <v>1</v>
      </c>
      <c r="AN361" s="26" t="s">
        <v>1041</v>
      </c>
      <c r="AO361" s="4">
        <f t="shared" si="83"/>
        <v>0</v>
      </c>
      <c r="AP361" s="4">
        <f t="shared" si="84"/>
        <v>0</v>
      </c>
      <c r="AQ361" s="4">
        <f t="shared" si="85"/>
        <v>0</v>
      </c>
      <c r="AR361" s="4">
        <f t="shared" si="86"/>
        <v>0</v>
      </c>
      <c r="AS361" s="4">
        <f t="shared" si="87"/>
        <v>1</v>
      </c>
      <c r="AT361" s="4">
        <f t="shared" si="82"/>
        <v>1</v>
      </c>
      <c r="AU361" s="34" t="s">
        <v>1042</v>
      </c>
      <c r="AV361" s="34"/>
      <c r="AW361" s="34"/>
      <c r="AX361" s="36"/>
    </row>
    <row r="362" spans="1:50" ht="36" hidden="1" customHeight="1" x14ac:dyDescent="0.2">
      <c r="A362" s="54"/>
      <c r="B362" s="150" t="s">
        <v>2661</v>
      </c>
      <c r="C362" s="150" t="s">
        <v>76</v>
      </c>
      <c r="D362" s="2" t="s">
        <v>1871</v>
      </c>
      <c r="E362" s="182"/>
      <c r="F362" s="22" t="s">
        <v>1437</v>
      </c>
      <c r="G362" s="23" t="s">
        <v>1435</v>
      </c>
      <c r="H362" s="23" t="s">
        <v>465</v>
      </c>
      <c r="I362" s="9" t="s">
        <v>1873</v>
      </c>
      <c r="J362" s="5" t="s">
        <v>465</v>
      </c>
      <c r="K362" s="3"/>
      <c r="L362" s="3"/>
      <c r="M362" s="3"/>
      <c r="N362" s="3"/>
      <c r="O362" s="3"/>
      <c r="P362" s="6"/>
      <c r="Q362" s="30"/>
      <c r="R362" s="30"/>
      <c r="S362" s="30"/>
      <c r="T362" s="30"/>
      <c r="U362" s="30"/>
      <c r="V362" s="26"/>
      <c r="W362" s="30"/>
      <c r="X362" s="30"/>
      <c r="Y362" s="30"/>
      <c r="Z362" s="30"/>
      <c r="AA362" s="30"/>
      <c r="AB362" s="26"/>
      <c r="AC362" s="30">
        <v>1</v>
      </c>
      <c r="AD362" s="30"/>
      <c r="AE362" s="30"/>
      <c r="AF362" s="30"/>
      <c r="AG362" s="30">
        <v>3</v>
      </c>
      <c r="AH362" s="6" t="s">
        <v>944</v>
      </c>
      <c r="AI362" s="30"/>
      <c r="AJ362" s="30"/>
      <c r="AK362" s="30"/>
      <c r="AL362" s="30"/>
      <c r="AM362" s="30"/>
      <c r="AN362" s="26"/>
      <c r="AO362" s="4">
        <f t="shared" si="83"/>
        <v>1</v>
      </c>
      <c r="AP362" s="4">
        <f t="shared" si="84"/>
        <v>0</v>
      </c>
      <c r="AQ362" s="4">
        <f t="shared" si="85"/>
        <v>0</v>
      </c>
      <c r="AR362" s="4">
        <f t="shared" si="86"/>
        <v>0</v>
      </c>
      <c r="AS362" s="4">
        <f t="shared" si="87"/>
        <v>3</v>
      </c>
      <c r="AT362" s="4">
        <f t="shared" si="82"/>
        <v>4</v>
      </c>
      <c r="AU362" s="34">
        <v>36069</v>
      </c>
      <c r="AV362" s="34"/>
      <c r="AW362" s="34"/>
      <c r="AX362" s="36"/>
    </row>
    <row r="363" spans="1:50" ht="36" hidden="1" customHeight="1" x14ac:dyDescent="0.2">
      <c r="A363" s="54"/>
      <c r="B363" s="150" t="s">
        <v>2991</v>
      </c>
      <c r="C363" s="150" t="s">
        <v>76</v>
      </c>
      <c r="D363" s="27" t="s">
        <v>339</v>
      </c>
      <c r="E363" s="182"/>
      <c r="F363" s="22" t="s">
        <v>1437</v>
      </c>
      <c r="G363" s="23" t="s">
        <v>1259</v>
      </c>
      <c r="H363" s="23" t="s">
        <v>460</v>
      </c>
      <c r="I363" s="9" t="s">
        <v>1946</v>
      </c>
      <c r="J363" s="5" t="s">
        <v>492</v>
      </c>
      <c r="K363" s="3"/>
      <c r="L363" s="3"/>
      <c r="M363" s="3"/>
      <c r="N363" s="3"/>
      <c r="O363" s="3"/>
      <c r="P363" s="6"/>
      <c r="Q363" s="30"/>
      <c r="R363" s="30"/>
      <c r="S363" s="30"/>
      <c r="T363" s="30"/>
      <c r="U363" s="30"/>
      <c r="V363" s="26"/>
      <c r="W363" s="30"/>
      <c r="X363" s="30"/>
      <c r="Y363" s="30"/>
      <c r="Z363" s="30"/>
      <c r="AA363" s="30"/>
      <c r="AB363" s="26"/>
      <c r="AC363" s="30">
        <v>1</v>
      </c>
      <c r="AD363" s="30"/>
      <c r="AE363" s="30"/>
      <c r="AF363" s="30"/>
      <c r="AG363" s="30"/>
      <c r="AH363" s="6" t="s">
        <v>1142</v>
      </c>
      <c r="AI363" s="30"/>
      <c r="AJ363" s="30"/>
      <c r="AK363" s="30"/>
      <c r="AL363" s="30"/>
      <c r="AM363" s="30"/>
      <c r="AN363" s="26"/>
      <c r="AO363" s="4">
        <f t="shared" si="83"/>
        <v>1</v>
      </c>
      <c r="AP363" s="4">
        <f t="shared" si="84"/>
        <v>0</v>
      </c>
      <c r="AQ363" s="4">
        <f t="shared" si="85"/>
        <v>0</v>
      </c>
      <c r="AR363" s="4">
        <f t="shared" si="86"/>
        <v>0</v>
      </c>
      <c r="AS363" s="4">
        <f t="shared" si="87"/>
        <v>0</v>
      </c>
      <c r="AT363" s="4">
        <f t="shared" si="82"/>
        <v>1</v>
      </c>
      <c r="AU363" s="34">
        <v>39909</v>
      </c>
      <c r="AV363" s="34"/>
      <c r="AW363" s="34"/>
      <c r="AX363" s="36"/>
    </row>
    <row r="364" spans="1:50" ht="36" hidden="1" customHeight="1" x14ac:dyDescent="0.2">
      <c r="A364" s="54"/>
      <c r="B364" s="150" t="s">
        <v>2991</v>
      </c>
      <c r="C364" s="150" t="s">
        <v>76</v>
      </c>
      <c r="D364" s="27" t="s">
        <v>339</v>
      </c>
      <c r="E364" s="182"/>
      <c r="F364" s="22" t="s">
        <v>1437</v>
      </c>
      <c r="G364" s="23" t="s">
        <v>1259</v>
      </c>
      <c r="H364" s="23" t="s">
        <v>460</v>
      </c>
      <c r="I364" s="9" t="s">
        <v>1947</v>
      </c>
      <c r="J364" s="5" t="s">
        <v>493</v>
      </c>
      <c r="K364" s="3"/>
      <c r="L364" s="3"/>
      <c r="M364" s="3"/>
      <c r="N364" s="3"/>
      <c r="O364" s="3"/>
      <c r="P364" s="6"/>
      <c r="Q364" s="30"/>
      <c r="R364" s="30"/>
      <c r="S364" s="30"/>
      <c r="T364" s="30"/>
      <c r="U364" s="30"/>
      <c r="V364" s="26"/>
      <c r="W364" s="30"/>
      <c r="X364" s="30"/>
      <c r="Y364" s="30"/>
      <c r="Z364" s="30"/>
      <c r="AA364" s="30"/>
      <c r="AB364" s="26"/>
      <c r="AC364" s="30">
        <v>1</v>
      </c>
      <c r="AD364" s="30"/>
      <c r="AE364" s="30"/>
      <c r="AF364" s="30"/>
      <c r="AG364" s="30"/>
      <c r="AH364" s="6" t="s">
        <v>2206</v>
      </c>
      <c r="AI364" s="30"/>
      <c r="AJ364" s="30"/>
      <c r="AK364" s="30"/>
      <c r="AL364" s="30"/>
      <c r="AM364" s="30">
        <v>3</v>
      </c>
      <c r="AN364" s="79"/>
      <c r="AO364" s="4">
        <f t="shared" si="83"/>
        <v>1</v>
      </c>
      <c r="AP364" s="4">
        <f t="shared" si="84"/>
        <v>0</v>
      </c>
      <c r="AQ364" s="4">
        <f t="shared" si="85"/>
        <v>0</v>
      </c>
      <c r="AR364" s="4">
        <f t="shared" si="86"/>
        <v>0</v>
      </c>
      <c r="AS364" s="4">
        <f t="shared" si="87"/>
        <v>3</v>
      </c>
      <c r="AT364" s="4">
        <f t="shared" si="82"/>
        <v>4</v>
      </c>
      <c r="AU364" s="34">
        <v>39909</v>
      </c>
      <c r="AV364" s="34"/>
      <c r="AW364" s="34"/>
      <c r="AX364" s="36"/>
    </row>
    <row r="365" spans="1:50" ht="36" hidden="1" customHeight="1" x14ac:dyDescent="0.2">
      <c r="A365" s="54"/>
      <c r="B365" s="150" t="s">
        <v>2991</v>
      </c>
      <c r="C365" s="150" t="s">
        <v>76</v>
      </c>
      <c r="D365" s="27" t="s">
        <v>339</v>
      </c>
      <c r="E365" s="182"/>
      <c r="F365" s="22" t="s">
        <v>1437</v>
      </c>
      <c r="G365" s="23" t="s">
        <v>1259</v>
      </c>
      <c r="H365" s="23" t="s">
        <v>460</v>
      </c>
      <c r="I365" s="9" t="s">
        <v>2210</v>
      </c>
      <c r="J365" s="5" t="s">
        <v>2209</v>
      </c>
      <c r="K365" s="3"/>
      <c r="L365" s="3"/>
      <c r="M365" s="3"/>
      <c r="N365" s="3"/>
      <c r="O365" s="3"/>
      <c r="P365" s="6"/>
      <c r="Q365" s="30"/>
      <c r="R365" s="30"/>
      <c r="S365" s="30"/>
      <c r="T365" s="30"/>
      <c r="U365" s="30"/>
      <c r="V365" s="26"/>
      <c r="W365" s="30"/>
      <c r="X365" s="30"/>
      <c r="Y365" s="30"/>
      <c r="Z365" s="30"/>
      <c r="AA365" s="30"/>
      <c r="AB365" s="26"/>
      <c r="AC365" s="30">
        <v>2</v>
      </c>
      <c r="AD365" s="30"/>
      <c r="AE365" s="30"/>
      <c r="AF365" s="30"/>
      <c r="AG365" s="30"/>
      <c r="AH365" s="6" t="s">
        <v>484</v>
      </c>
      <c r="AI365" s="30"/>
      <c r="AJ365" s="30"/>
      <c r="AK365" s="30"/>
      <c r="AL365" s="30"/>
      <c r="AM365" s="30">
        <v>2</v>
      </c>
      <c r="AN365" s="79"/>
      <c r="AO365" s="4">
        <f t="shared" si="83"/>
        <v>2</v>
      </c>
      <c r="AP365" s="4">
        <f t="shared" si="84"/>
        <v>0</v>
      </c>
      <c r="AQ365" s="4">
        <f t="shared" si="85"/>
        <v>0</v>
      </c>
      <c r="AR365" s="4">
        <f t="shared" si="86"/>
        <v>0</v>
      </c>
      <c r="AS365" s="4">
        <f t="shared" si="87"/>
        <v>2</v>
      </c>
      <c r="AT365" s="4">
        <f t="shared" si="82"/>
        <v>4</v>
      </c>
      <c r="AU365" s="34" t="s">
        <v>798</v>
      </c>
      <c r="AV365" s="34"/>
      <c r="AW365" s="34"/>
      <c r="AX365" s="36"/>
    </row>
    <row r="366" spans="1:50" ht="36" hidden="1" customHeight="1" x14ac:dyDescent="0.2">
      <c r="A366" s="54"/>
      <c r="B366" s="206" t="s">
        <v>2866</v>
      </c>
      <c r="C366" s="206" t="s">
        <v>76</v>
      </c>
      <c r="D366" s="27" t="s">
        <v>1463</v>
      </c>
      <c r="E366" s="182"/>
      <c r="F366" s="22" t="s">
        <v>1437</v>
      </c>
      <c r="G366" s="23" t="s">
        <v>1435</v>
      </c>
      <c r="H366" s="23" t="s">
        <v>465</v>
      </c>
      <c r="I366" s="9" t="s">
        <v>1485</v>
      </c>
      <c r="J366" s="5" t="s">
        <v>1190</v>
      </c>
      <c r="K366" s="30"/>
      <c r="L366" s="30"/>
      <c r="M366" s="30"/>
      <c r="N366" s="30"/>
      <c r="O366" s="30"/>
      <c r="P366" s="26"/>
      <c r="Q366" s="30"/>
      <c r="R366" s="30"/>
      <c r="S366" s="30"/>
      <c r="T366" s="30"/>
      <c r="U366" s="30"/>
      <c r="V366" s="26"/>
      <c r="W366" s="30"/>
      <c r="X366" s="30"/>
      <c r="Y366" s="30"/>
      <c r="Z366" s="30"/>
      <c r="AA366" s="30"/>
      <c r="AB366" s="26"/>
      <c r="AC366" s="30">
        <v>2</v>
      </c>
      <c r="AD366" s="30"/>
      <c r="AE366" s="30"/>
      <c r="AF366" s="3"/>
      <c r="AG366" s="3"/>
      <c r="AH366" s="6" t="s">
        <v>1191</v>
      </c>
      <c r="AI366" s="30"/>
      <c r="AJ366" s="30"/>
      <c r="AK366" s="30"/>
      <c r="AL366" s="30"/>
      <c r="AM366" s="30"/>
      <c r="AN366" s="26"/>
      <c r="AO366" s="4">
        <f t="shared" si="83"/>
        <v>2</v>
      </c>
      <c r="AP366" s="4">
        <f t="shared" si="84"/>
        <v>0</v>
      </c>
      <c r="AQ366" s="4">
        <f t="shared" si="85"/>
        <v>0</v>
      </c>
      <c r="AR366" s="4">
        <f t="shared" si="86"/>
        <v>0</v>
      </c>
      <c r="AS366" s="4">
        <f t="shared" si="87"/>
        <v>0</v>
      </c>
      <c r="AT366" s="4">
        <f t="shared" si="82"/>
        <v>2</v>
      </c>
      <c r="AU366" s="34" t="s">
        <v>805</v>
      </c>
      <c r="AV366" s="34"/>
      <c r="AW366" s="34"/>
      <c r="AX366" s="36"/>
    </row>
    <row r="367" spans="1:50" ht="36" hidden="1" customHeight="1" x14ac:dyDescent="0.2">
      <c r="A367" s="54"/>
      <c r="B367" s="206" t="s">
        <v>2991</v>
      </c>
      <c r="C367" s="206" t="s">
        <v>76</v>
      </c>
      <c r="D367" s="27" t="s">
        <v>339</v>
      </c>
      <c r="E367" s="182"/>
      <c r="F367" s="22" t="s">
        <v>1437</v>
      </c>
      <c r="G367" s="23" t="s">
        <v>1259</v>
      </c>
      <c r="H367" s="23" t="s">
        <v>460</v>
      </c>
      <c r="I367" s="9" t="s">
        <v>1953</v>
      </c>
      <c r="J367" s="5" t="s">
        <v>2213</v>
      </c>
      <c r="K367" s="3"/>
      <c r="L367" s="3"/>
      <c r="M367" s="3"/>
      <c r="N367" s="3"/>
      <c r="O367" s="3"/>
      <c r="P367" s="6"/>
      <c r="Q367" s="30"/>
      <c r="R367" s="30"/>
      <c r="S367" s="30"/>
      <c r="T367" s="30"/>
      <c r="U367" s="30"/>
      <c r="V367" s="26"/>
      <c r="W367" s="30"/>
      <c r="X367" s="30"/>
      <c r="Y367" s="30"/>
      <c r="Z367" s="30"/>
      <c r="AA367" s="30"/>
      <c r="AB367" s="26"/>
      <c r="AC367" s="30">
        <v>1</v>
      </c>
      <c r="AD367" s="30"/>
      <c r="AE367" s="30"/>
      <c r="AF367" s="30"/>
      <c r="AG367" s="30"/>
      <c r="AH367" s="6" t="s">
        <v>942</v>
      </c>
      <c r="AI367" s="30"/>
      <c r="AJ367" s="30"/>
      <c r="AK367" s="30"/>
      <c r="AL367" s="30"/>
      <c r="AM367" s="30">
        <v>6</v>
      </c>
      <c r="AN367" s="79"/>
      <c r="AO367" s="4">
        <f t="shared" si="83"/>
        <v>1</v>
      </c>
      <c r="AP367" s="4">
        <f t="shared" si="84"/>
        <v>0</v>
      </c>
      <c r="AQ367" s="4">
        <f t="shared" si="85"/>
        <v>0</v>
      </c>
      <c r="AR367" s="4">
        <f t="shared" si="86"/>
        <v>0</v>
      </c>
      <c r="AS367" s="4">
        <f t="shared" si="87"/>
        <v>6</v>
      </c>
      <c r="AT367" s="4">
        <f t="shared" ref="AT367:AT392" si="88">SUM(AO367:AS367)</f>
        <v>7</v>
      </c>
      <c r="AU367" s="34">
        <v>40704</v>
      </c>
      <c r="AV367" s="34"/>
      <c r="AW367" s="34"/>
      <c r="AX367" s="36"/>
    </row>
    <row r="368" spans="1:50" ht="36" hidden="1" customHeight="1" x14ac:dyDescent="0.2">
      <c r="A368" s="54">
        <f>+A346+1</f>
        <v>1</v>
      </c>
      <c r="B368" s="207" t="s">
        <v>3001</v>
      </c>
      <c r="C368" s="207" t="s">
        <v>76</v>
      </c>
      <c r="D368" s="53" t="s">
        <v>780</v>
      </c>
      <c r="E368" s="181">
        <f>COUNTIF($B$5:$B$702,"AT")-1</f>
        <v>4</v>
      </c>
      <c r="F368" s="74" t="s">
        <v>1436</v>
      </c>
      <c r="G368" s="74" t="s">
        <v>1259</v>
      </c>
      <c r="H368" s="74" t="s">
        <v>460</v>
      </c>
      <c r="I368" s="151" t="s">
        <v>1955</v>
      </c>
      <c r="J368" s="161" t="s">
        <v>460</v>
      </c>
      <c r="K368" s="153">
        <v>1</v>
      </c>
      <c r="L368" s="153"/>
      <c r="M368" s="153"/>
      <c r="N368" s="155"/>
      <c r="O368" s="155">
        <v>1</v>
      </c>
      <c r="P368" s="163" t="s">
        <v>781</v>
      </c>
      <c r="Q368" s="155">
        <v>1</v>
      </c>
      <c r="R368" s="155"/>
      <c r="S368" s="155"/>
      <c r="T368" s="155"/>
      <c r="U368" s="155">
        <v>2</v>
      </c>
      <c r="V368" s="163" t="s">
        <v>782</v>
      </c>
      <c r="W368" s="153">
        <v>1</v>
      </c>
      <c r="X368" s="153"/>
      <c r="Y368" s="153"/>
      <c r="Z368" s="153"/>
      <c r="AA368" s="153">
        <v>1</v>
      </c>
      <c r="AB368" s="163" t="s">
        <v>957</v>
      </c>
      <c r="AC368" s="153">
        <v>2</v>
      </c>
      <c r="AD368" s="153"/>
      <c r="AE368" s="153"/>
      <c r="AF368" s="153"/>
      <c r="AG368" s="153">
        <v>2</v>
      </c>
      <c r="AH368" s="163" t="s">
        <v>958</v>
      </c>
      <c r="AI368" s="155">
        <v>2</v>
      </c>
      <c r="AJ368" s="155"/>
      <c r="AK368" s="155"/>
      <c r="AL368" s="155"/>
      <c r="AM368" s="155">
        <v>11</v>
      </c>
      <c r="AN368" s="163" t="s">
        <v>783</v>
      </c>
      <c r="AO368" s="156">
        <f t="shared" si="83"/>
        <v>7</v>
      </c>
      <c r="AP368" s="156">
        <f t="shared" si="84"/>
        <v>0</v>
      </c>
      <c r="AQ368" s="156">
        <f t="shared" si="85"/>
        <v>0</v>
      </c>
      <c r="AR368" s="156">
        <f t="shared" si="86"/>
        <v>0</v>
      </c>
      <c r="AS368" s="156">
        <f t="shared" si="87"/>
        <v>17</v>
      </c>
      <c r="AT368" s="156">
        <f t="shared" si="88"/>
        <v>24</v>
      </c>
      <c r="AU368" s="40" t="s">
        <v>784</v>
      </c>
      <c r="AV368" s="40"/>
      <c r="AW368" s="40"/>
      <c r="AX368" s="158"/>
    </row>
    <row r="369" spans="1:50" ht="36" hidden="1" customHeight="1" x14ac:dyDescent="0.2">
      <c r="A369" s="54">
        <f>+A364+1</f>
        <v>1</v>
      </c>
      <c r="B369" s="207" t="s">
        <v>3038</v>
      </c>
      <c r="C369" s="207" t="s">
        <v>76</v>
      </c>
      <c r="D369" s="53" t="s">
        <v>906</v>
      </c>
      <c r="E369" s="181">
        <f>COUNTIF($B$5:$B$702,"RG")-1</f>
        <v>1</v>
      </c>
      <c r="F369" s="74" t="s">
        <v>1436</v>
      </c>
      <c r="G369" s="74" t="s">
        <v>1259</v>
      </c>
      <c r="H369" s="74" t="s">
        <v>460</v>
      </c>
      <c r="I369" s="151" t="s">
        <v>1960</v>
      </c>
      <c r="J369" s="161" t="s">
        <v>460</v>
      </c>
      <c r="K369" s="153">
        <v>1</v>
      </c>
      <c r="L369" s="153"/>
      <c r="M369" s="153"/>
      <c r="N369" s="155"/>
      <c r="O369" s="155">
        <v>1</v>
      </c>
      <c r="P369" s="163" t="s">
        <v>907</v>
      </c>
      <c r="Q369" s="155">
        <v>1</v>
      </c>
      <c r="R369" s="155"/>
      <c r="S369" s="155"/>
      <c r="T369" s="155"/>
      <c r="U369" s="155">
        <v>4</v>
      </c>
      <c r="V369" s="163" t="s">
        <v>907</v>
      </c>
      <c r="W369" s="153">
        <v>4</v>
      </c>
      <c r="X369" s="153"/>
      <c r="Y369" s="153"/>
      <c r="Z369" s="153"/>
      <c r="AA369" s="153"/>
      <c r="AB369" s="163" t="s">
        <v>907</v>
      </c>
      <c r="AC369" s="153">
        <v>4</v>
      </c>
      <c r="AD369" s="153"/>
      <c r="AE369" s="153"/>
      <c r="AF369" s="153"/>
      <c r="AG369" s="153"/>
      <c r="AH369" s="163" t="s">
        <v>907</v>
      </c>
      <c r="AI369" s="155">
        <v>3</v>
      </c>
      <c r="AJ369" s="155"/>
      <c r="AK369" s="155">
        <v>1</v>
      </c>
      <c r="AL369" s="155"/>
      <c r="AM369" s="155">
        <v>20</v>
      </c>
      <c r="AN369" s="163" t="s">
        <v>907</v>
      </c>
      <c r="AO369" s="156">
        <f t="shared" si="83"/>
        <v>13</v>
      </c>
      <c r="AP369" s="156">
        <f t="shared" si="84"/>
        <v>0</v>
      </c>
      <c r="AQ369" s="156">
        <f t="shared" si="85"/>
        <v>1</v>
      </c>
      <c r="AR369" s="156">
        <f t="shared" si="86"/>
        <v>0</v>
      </c>
      <c r="AS369" s="156">
        <f t="shared" si="87"/>
        <v>25</v>
      </c>
      <c r="AT369" s="156">
        <f t="shared" si="88"/>
        <v>39</v>
      </c>
      <c r="AU369" s="40"/>
      <c r="AV369" s="40"/>
      <c r="AW369" s="40"/>
      <c r="AX369" s="158"/>
    </row>
    <row r="370" spans="1:50" ht="36" hidden="1" customHeight="1" x14ac:dyDescent="0.2">
      <c r="A370" s="54">
        <f>+A368+1</f>
        <v>2</v>
      </c>
      <c r="B370" s="207" t="s">
        <v>3023</v>
      </c>
      <c r="C370" s="207" t="s">
        <v>76</v>
      </c>
      <c r="D370" s="53" t="s">
        <v>144</v>
      </c>
      <c r="E370" s="181">
        <f>COUNTIF($B$5:$B$702,"XC")-1</f>
        <v>2</v>
      </c>
      <c r="F370" s="74" t="s">
        <v>1436</v>
      </c>
      <c r="G370" s="74" t="s">
        <v>1259</v>
      </c>
      <c r="H370" s="74" t="s">
        <v>460</v>
      </c>
      <c r="I370" s="151" t="s">
        <v>2269</v>
      </c>
      <c r="J370" s="161" t="s">
        <v>460</v>
      </c>
      <c r="K370" s="153"/>
      <c r="L370" s="153"/>
      <c r="M370" s="153"/>
      <c r="N370" s="153"/>
      <c r="O370" s="153">
        <v>1</v>
      </c>
      <c r="P370" s="163" t="s">
        <v>279</v>
      </c>
      <c r="Q370" s="153"/>
      <c r="R370" s="153"/>
      <c r="S370" s="153"/>
      <c r="T370" s="153"/>
      <c r="U370" s="153">
        <v>2</v>
      </c>
      <c r="V370" s="163" t="s">
        <v>1349</v>
      </c>
      <c r="W370" s="155">
        <v>1</v>
      </c>
      <c r="X370" s="155"/>
      <c r="Y370" s="155"/>
      <c r="Z370" s="155"/>
      <c r="AA370" s="155">
        <v>1</v>
      </c>
      <c r="AB370" s="163" t="s">
        <v>280</v>
      </c>
      <c r="AC370" s="153">
        <v>2</v>
      </c>
      <c r="AD370" s="153"/>
      <c r="AE370" s="153"/>
      <c r="AF370" s="153"/>
      <c r="AG370" s="153"/>
      <c r="AH370" s="163" t="s">
        <v>971</v>
      </c>
      <c r="AI370" s="153"/>
      <c r="AJ370" s="153"/>
      <c r="AK370" s="153"/>
      <c r="AL370" s="153"/>
      <c r="AM370" s="153">
        <v>3</v>
      </c>
      <c r="AN370" s="163" t="s">
        <v>281</v>
      </c>
      <c r="AO370" s="156">
        <f t="shared" si="83"/>
        <v>3</v>
      </c>
      <c r="AP370" s="156">
        <f t="shared" si="84"/>
        <v>0</v>
      </c>
      <c r="AQ370" s="156">
        <f t="shared" si="85"/>
        <v>0</v>
      </c>
      <c r="AR370" s="156">
        <f t="shared" si="86"/>
        <v>0</v>
      </c>
      <c r="AS370" s="156">
        <f t="shared" si="87"/>
        <v>7</v>
      </c>
      <c r="AT370" s="156">
        <f t="shared" si="88"/>
        <v>10</v>
      </c>
      <c r="AU370" s="40">
        <v>39835</v>
      </c>
      <c r="AV370" s="40"/>
      <c r="AW370" s="40"/>
      <c r="AX370" s="158"/>
    </row>
    <row r="371" spans="1:50" ht="36" customHeight="1" x14ac:dyDescent="0.2">
      <c r="A371" s="54"/>
      <c r="B371" s="150" t="s">
        <v>2938</v>
      </c>
      <c r="C371" s="150" t="s">
        <v>76</v>
      </c>
      <c r="D371" s="27" t="s">
        <v>910</v>
      </c>
      <c r="E371" s="182"/>
      <c r="F371" s="22" t="s">
        <v>1437</v>
      </c>
      <c r="G371" s="23" t="s">
        <v>1460</v>
      </c>
      <c r="H371" s="23" t="s">
        <v>246</v>
      </c>
      <c r="I371" s="9" t="s">
        <v>1806</v>
      </c>
      <c r="J371" s="43" t="s">
        <v>39</v>
      </c>
      <c r="K371" s="3"/>
      <c r="L371" s="3"/>
      <c r="M371" s="3"/>
      <c r="N371" s="3"/>
      <c r="O371" s="3"/>
      <c r="P371" s="6"/>
      <c r="Q371" s="30"/>
      <c r="R371" s="30"/>
      <c r="S371" s="30"/>
      <c r="T371" s="30"/>
      <c r="U371" s="30"/>
      <c r="V371" s="26"/>
      <c r="W371" s="30">
        <v>1</v>
      </c>
      <c r="X371" s="30"/>
      <c r="Y371" s="30"/>
      <c r="Z371" s="30"/>
      <c r="AA371" s="30"/>
      <c r="AB371" s="26" t="s">
        <v>599</v>
      </c>
      <c r="AC371" s="30"/>
      <c r="AD371" s="30"/>
      <c r="AE371" s="30"/>
      <c r="AF371" s="30"/>
      <c r="AG371" s="30">
        <v>4</v>
      </c>
      <c r="AH371" s="26" t="s">
        <v>599</v>
      </c>
      <c r="AI371" s="30"/>
      <c r="AJ371" s="30"/>
      <c r="AK371" s="30"/>
      <c r="AL371" s="30"/>
      <c r="AM371" s="30">
        <v>3</v>
      </c>
      <c r="AN371" s="26" t="s">
        <v>599</v>
      </c>
      <c r="AO371" s="4">
        <f t="shared" si="83"/>
        <v>1</v>
      </c>
      <c r="AP371" s="4">
        <f t="shared" si="84"/>
        <v>0</v>
      </c>
      <c r="AQ371" s="4">
        <f t="shared" si="85"/>
        <v>0</v>
      </c>
      <c r="AR371" s="4">
        <f t="shared" si="86"/>
        <v>0</v>
      </c>
      <c r="AS371" s="4">
        <f t="shared" si="87"/>
        <v>7</v>
      </c>
      <c r="AT371" s="4">
        <f t="shared" si="88"/>
        <v>8</v>
      </c>
      <c r="AU371" s="34" t="s">
        <v>1271</v>
      </c>
      <c r="AV371" s="34"/>
      <c r="AW371" s="34"/>
      <c r="AX371" s="36"/>
    </row>
    <row r="372" spans="1:50" ht="36" hidden="1" customHeight="1" x14ac:dyDescent="0.2">
      <c r="A372" s="54"/>
      <c r="B372" s="206" t="s">
        <v>3023</v>
      </c>
      <c r="C372" s="206" t="s">
        <v>76</v>
      </c>
      <c r="D372" s="2" t="s">
        <v>144</v>
      </c>
      <c r="E372" s="182"/>
      <c r="F372" s="22" t="s">
        <v>1437</v>
      </c>
      <c r="G372" s="23" t="s">
        <v>1259</v>
      </c>
      <c r="H372" s="23" t="s">
        <v>460</v>
      </c>
      <c r="I372" s="9" t="s">
        <v>1962</v>
      </c>
      <c r="J372" s="5" t="s">
        <v>460</v>
      </c>
      <c r="K372" s="3"/>
      <c r="L372" s="3"/>
      <c r="M372" s="3"/>
      <c r="N372" s="3"/>
      <c r="O372" s="3"/>
      <c r="P372" s="6"/>
      <c r="Q372" s="30"/>
      <c r="R372" s="30"/>
      <c r="S372" s="30"/>
      <c r="T372" s="30"/>
      <c r="U372" s="30"/>
      <c r="V372" s="26"/>
      <c r="W372" s="30"/>
      <c r="X372" s="30"/>
      <c r="Y372" s="30"/>
      <c r="Z372" s="30"/>
      <c r="AA372" s="30"/>
      <c r="AB372" s="26"/>
      <c r="AC372" s="30">
        <v>1</v>
      </c>
      <c r="AD372" s="30"/>
      <c r="AE372" s="30"/>
      <c r="AF372" s="30"/>
      <c r="AG372" s="30"/>
      <c r="AH372" s="6" t="s">
        <v>282</v>
      </c>
      <c r="AI372" s="30"/>
      <c r="AJ372" s="30"/>
      <c r="AK372" s="30"/>
      <c r="AL372" s="30"/>
      <c r="AM372" s="30"/>
      <c r="AN372" s="26"/>
      <c r="AO372" s="4">
        <f t="shared" si="83"/>
        <v>1</v>
      </c>
      <c r="AP372" s="4">
        <f t="shared" si="84"/>
        <v>0</v>
      </c>
      <c r="AQ372" s="4">
        <f t="shared" si="85"/>
        <v>0</v>
      </c>
      <c r="AR372" s="4">
        <f t="shared" si="86"/>
        <v>0</v>
      </c>
      <c r="AS372" s="4">
        <f t="shared" si="87"/>
        <v>0</v>
      </c>
      <c r="AT372" s="4">
        <f t="shared" si="88"/>
        <v>1</v>
      </c>
      <c r="AU372" s="34">
        <v>39827</v>
      </c>
      <c r="AV372" s="34"/>
      <c r="AW372" s="34"/>
      <c r="AX372" s="36"/>
    </row>
    <row r="373" spans="1:50" ht="36" hidden="1" customHeight="1" x14ac:dyDescent="0.2">
      <c r="A373" s="54">
        <f>+A370+1</f>
        <v>3</v>
      </c>
      <c r="B373" s="207" t="s">
        <v>3061</v>
      </c>
      <c r="C373" s="207" t="s">
        <v>76</v>
      </c>
      <c r="D373" s="53" t="s">
        <v>1964</v>
      </c>
      <c r="E373" s="181">
        <f>COUNTIF($B$5:$B$702,"LS")-1</f>
        <v>17</v>
      </c>
      <c r="F373" s="74" t="s">
        <v>1436</v>
      </c>
      <c r="G373" s="74" t="s">
        <v>1259</v>
      </c>
      <c r="H373" s="74" t="s">
        <v>460</v>
      </c>
      <c r="I373" s="151" t="s">
        <v>1965</v>
      </c>
      <c r="J373" s="161" t="s">
        <v>432</v>
      </c>
      <c r="K373" s="153">
        <v>1</v>
      </c>
      <c r="L373" s="153"/>
      <c r="M373" s="153"/>
      <c r="N373" s="155"/>
      <c r="O373" s="155">
        <v>4</v>
      </c>
      <c r="P373" s="163" t="s">
        <v>812</v>
      </c>
      <c r="Q373" s="155"/>
      <c r="R373" s="155">
        <v>1</v>
      </c>
      <c r="S373" s="155"/>
      <c r="T373" s="155"/>
      <c r="U373" s="155">
        <v>10</v>
      </c>
      <c r="V373" s="163" t="s">
        <v>813</v>
      </c>
      <c r="W373" s="153">
        <v>4</v>
      </c>
      <c r="X373" s="153"/>
      <c r="Y373" s="153"/>
      <c r="Z373" s="153"/>
      <c r="AA373" s="153"/>
      <c r="AB373" s="163" t="s">
        <v>814</v>
      </c>
      <c r="AC373" s="153">
        <v>5</v>
      </c>
      <c r="AD373" s="153"/>
      <c r="AE373" s="153"/>
      <c r="AF373" s="153"/>
      <c r="AG373" s="153"/>
      <c r="AH373" s="163" t="s">
        <v>815</v>
      </c>
      <c r="AI373" s="155">
        <v>4</v>
      </c>
      <c r="AJ373" s="155">
        <v>1</v>
      </c>
      <c r="AK373" s="155">
        <v>1</v>
      </c>
      <c r="AL373" s="155"/>
      <c r="AM373" s="155">
        <v>66</v>
      </c>
      <c r="AN373" s="163" t="s">
        <v>816</v>
      </c>
      <c r="AO373" s="156">
        <f t="shared" si="83"/>
        <v>14</v>
      </c>
      <c r="AP373" s="156">
        <f t="shared" si="84"/>
        <v>2</v>
      </c>
      <c r="AQ373" s="156">
        <f t="shared" si="85"/>
        <v>1</v>
      </c>
      <c r="AR373" s="156">
        <f t="shared" si="86"/>
        <v>0</v>
      </c>
      <c r="AS373" s="156">
        <f t="shared" si="87"/>
        <v>80</v>
      </c>
      <c r="AT373" s="156">
        <f t="shared" si="88"/>
        <v>97</v>
      </c>
      <c r="AU373" s="40">
        <v>34548</v>
      </c>
      <c r="AV373" s="40"/>
      <c r="AW373" s="40"/>
      <c r="AX373" s="158"/>
    </row>
    <row r="374" spans="1:50" ht="36" hidden="1" customHeight="1" x14ac:dyDescent="0.2">
      <c r="A374" s="54"/>
      <c r="B374" s="206" t="s">
        <v>3061</v>
      </c>
      <c r="C374" s="206" t="s">
        <v>76</v>
      </c>
      <c r="D374" s="2" t="s">
        <v>1964</v>
      </c>
      <c r="E374" s="182"/>
      <c r="F374" s="22" t="s">
        <v>1437</v>
      </c>
      <c r="G374" s="23" t="s">
        <v>1259</v>
      </c>
      <c r="H374" s="23" t="s">
        <v>460</v>
      </c>
      <c r="I374" s="9" t="s">
        <v>1966</v>
      </c>
      <c r="J374" s="5" t="s">
        <v>432</v>
      </c>
      <c r="K374" s="3"/>
      <c r="L374" s="3"/>
      <c r="M374" s="3"/>
      <c r="N374" s="3"/>
      <c r="O374" s="3"/>
      <c r="P374" s="6"/>
      <c r="Q374" s="30"/>
      <c r="R374" s="30"/>
      <c r="S374" s="30"/>
      <c r="T374" s="30"/>
      <c r="U374" s="30"/>
      <c r="V374" s="26"/>
      <c r="W374" s="30">
        <v>1</v>
      </c>
      <c r="X374" s="30"/>
      <c r="Y374" s="30"/>
      <c r="Z374" s="30"/>
      <c r="AA374" s="30"/>
      <c r="AB374" s="6" t="s">
        <v>532</v>
      </c>
      <c r="AC374" s="30">
        <v>4</v>
      </c>
      <c r="AD374" s="30"/>
      <c r="AE374" s="30"/>
      <c r="AF374" s="30"/>
      <c r="AG374" s="30"/>
      <c r="AH374" s="6" t="s">
        <v>817</v>
      </c>
      <c r="AI374" s="30"/>
      <c r="AJ374" s="30"/>
      <c r="AK374" s="30"/>
      <c r="AL374" s="30"/>
      <c r="AM374" s="30">
        <v>12</v>
      </c>
      <c r="AN374" s="6" t="s">
        <v>1056</v>
      </c>
      <c r="AO374" s="4">
        <f t="shared" si="83"/>
        <v>5</v>
      </c>
      <c r="AP374" s="4">
        <f t="shared" si="84"/>
        <v>0</v>
      </c>
      <c r="AQ374" s="4">
        <f t="shared" si="85"/>
        <v>0</v>
      </c>
      <c r="AR374" s="4">
        <f t="shared" si="86"/>
        <v>0</v>
      </c>
      <c r="AS374" s="4">
        <f t="shared" si="87"/>
        <v>12</v>
      </c>
      <c r="AT374" s="4">
        <f t="shared" si="88"/>
        <v>17</v>
      </c>
      <c r="AU374" s="34" t="s">
        <v>384</v>
      </c>
      <c r="AV374" s="34"/>
      <c r="AW374" s="34"/>
      <c r="AX374" s="36"/>
    </row>
    <row r="375" spans="1:50" ht="36" hidden="1" customHeight="1" x14ac:dyDescent="0.2">
      <c r="A375" s="54"/>
      <c r="B375" s="206" t="s">
        <v>3061</v>
      </c>
      <c r="C375" s="206" t="s">
        <v>76</v>
      </c>
      <c r="D375" s="2" t="s">
        <v>1964</v>
      </c>
      <c r="E375" s="182"/>
      <c r="F375" s="22" t="s">
        <v>1437</v>
      </c>
      <c r="G375" s="23" t="s">
        <v>1259</v>
      </c>
      <c r="H375" s="23" t="s">
        <v>460</v>
      </c>
      <c r="I375" s="9" t="s">
        <v>1969</v>
      </c>
      <c r="J375" s="5" t="s">
        <v>389</v>
      </c>
      <c r="K375" s="3"/>
      <c r="L375" s="3"/>
      <c r="M375" s="3"/>
      <c r="N375" s="3"/>
      <c r="O375" s="3"/>
      <c r="P375" s="6"/>
      <c r="Q375" s="30"/>
      <c r="R375" s="30"/>
      <c r="S375" s="30"/>
      <c r="T375" s="30"/>
      <c r="U375" s="30"/>
      <c r="V375" s="26"/>
      <c r="W375" s="30"/>
      <c r="X375" s="30"/>
      <c r="Y375" s="30"/>
      <c r="Z375" s="30"/>
      <c r="AA375" s="30"/>
      <c r="AB375" s="26"/>
      <c r="AC375" s="30"/>
      <c r="AD375" s="30"/>
      <c r="AE375" s="30"/>
      <c r="AF375" s="30"/>
      <c r="AG375" s="30"/>
      <c r="AH375" s="26"/>
      <c r="AI375" s="30"/>
      <c r="AJ375" s="30"/>
      <c r="AK375" s="30"/>
      <c r="AL375" s="30"/>
      <c r="AM375" s="30">
        <v>6</v>
      </c>
      <c r="AN375" s="6" t="s">
        <v>1057</v>
      </c>
      <c r="AO375" s="4">
        <f t="shared" si="83"/>
        <v>0</v>
      </c>
      <c r="AP375" s="4">
        <f t="shared" si="84"/>
        <v>0</v>
      </c>
      <c r="AQ375" s="4">
        <f t="shared" si="85"/>
        <v>0</v>
      </c>
      <c r="AR375" s="4">
        <f t="shared" si="86"/>
        <v>0</v>
      </c>
      <c r="AS375" s="4">
        <f t="shared" si="87"/>
        <v>6</v>
      </c>
      <c r="AT375" s="4">
        <f t="shared" si="88"/>
        <v>6</v>
      </c>
      <c r="AU375" s="34"/>
      <c r="AV375" s="34"/>
      <c r="AW375" s="34"/>
      <c r="AX375" s="36"/>
    </row>
    <row r="376" spans="1:50" ht="36" hidden="1" customHeight="1" x14ac:dyDescent="0.2">
      <c r="A376" s="54"/>
      <c r="B376" s="206" t="s">
        <v>2469</v>
      </c>
      <c r="C376" s="206" t="s">
        <v>76</v>
      </c>
      <c r="D376" s="2" t="s">
        <v>416</v>
      </c>
      <c r="E376" s="182"/>
      <c r="F376" s="22" t="s">
        <v>1437</v>
      </c>
      <c r="G376" s="23" t="s">
        <v>1435</v>
      </c>
      <c r="H376" s="23" t="s">
        <v>465</v>
      </c>
      <c r="I376" s="9" t="s">
        <v>1646</v>
      </c>
      <c r="J376" s="5" t="s">
        <v>465</v>
      </c>
      <c r="K376" s="3"/>
      <c r="L376" s="3"/>
      <c r="M376" s="3"/>
      <c r="N376" s="3"/>
      <c r="O376" s="3"/>
      <c r="P376" s="6"/>
      <c r="Q376" s="30"/>
      <c r="R376" s="30"/>
      <c r="S376" s="30"/>
      <c r="T376" s="30"/>
      <c r="U376" s="30"/>
      <c r="V376" s="26"/>
      <c r="W376" s="30">
        <v>1</v>
      </c>
      <c r="X376" s="30"/>
      <c r="Y376" s="30"/>
      <c r="Z376" s="30"/>
      <c r="AA376" s="30"/>
      <c r="AB376" s="6" t="s">
        <v>1308</v>
      </c>
      <c r="AC376" s="30">
        <v>6</v>
      </c>
      <c r="AD376" s="30"/>
      <c r="AE376" s="30"/>
      <c r="AF376" s="30"/>
      <c r="AG376" s="30"/>
      <c r="AH376" s="6" t="s">
        <v>1308</v>
      </c>
      <c r="AI376" s="30">
        <v>1</v>
      </c>
      <c r="AJ376" s="30"/>
      <c r="AK376" s="30"/>
      <c r="AL376" s="30"/>
      <c r="AM376" s="30">
        <v>6</v>
      </c>
      <c r="AN376" s="26"/>
      <c r="AO376" s="4">
        <f t="shared" si="83"/>
        <v>8</v>
      </c>
      <c r="AP376" s="4">
        <f t="shared" si="84"/>
        <v>0</v>
      </c>
      <c r="AQ376" s="4">
        <f t="shared" si="85"/>
        <v>0</v>
      </c>
      <c r="AR376" s="4">
        <f t="shared" si="86"/>
        <v>0</v>
      </c>
      <c r="AS376" s="4">
        <f t="shared" si="87"/>
        <v>6</v>
      </c>
      <c r="AT376" s="4">
        <f t="shared" si="88"/>
        <v>14</v>
      </c>
      <c r="AU376" s="34">
        <v>39489</v>
      </c>
      <c r="AV376" s="34"/>
      <c r="AW376" s="34"/>
      <c r="AX376" s="36"/>
    </row>
    <row r="377" spans="1:50" ht="36" hidden="1" customHeight="1" x14ac:dyDescent="0.2">
      <c r="A377" s="54"/>
      <c r="B377" s="150" t="s">
        <v>2591</v>
      </c>
      <c r="C377" s="150" t="s">
        <v>76</v>
      </c>
      <c r="D377" s="27" t="s">
        <v>1704</v>
      </c>
      <c r="E377" s="182"/>
      <c r="F377" s="22" t="s">
        <v>1437</v>
      </c>
      <c r="G377" s="23" t="s">
        <v>185</v>
      </c>
      <c r="H377" s="23" t="s">
        <v>433</v>
      </c>
      <c r="I377" s="9" t="s">
        <v>1748</v>
      </c>
      <c r="J377" s="5" t="s">
        <v>433</v>
      </c>
      <c r="K377" s="3"/>
      <c r="L377" s="3"/>
      <c r="M377" s="3"/>
      <c r="N377" s="3"/>
      <c r="O377" s="3"/>
      <c r="P377" s="6"/>
      <c r="Q377" s="30"/>
      <c r="R377" s="30"/>
      <c r="S377" s="30"/>
      <c r="T377" s="30"/>
      <c r="U377" s="30"/>
      <c r="V377" s="26"/>
      <c r="W377" s="30"/>
      <c r="X377" s="30"/>
      <c r="Y377" s="30"/>
      <c r="Z377" s="30"/>
      <c r="AA377" s="30"/>
      <c r="AB377" s="26"/>
      <c r="AC377" s="30"/>
      <c r="AD377" s="30"/>
      <c r="AE377" s="30"/>
      <c r="AF377" s="30"/>
      <c r="AG377" s="30"/>
      <c r="AH377" s="26"/>
      <c r="AI377" s="30"/>
      <c r="AJ377" s="30"/>
      <c r="AK377" s="30"/>
      <c r="AL377" s="30"/>
      <c r="AM377" s="30">
        <v>15</v>
      </c>
      <c r="AN377" s="26"/>
      <c r="AO377" s="4">
        <f t="shared" si="83"/>
        <v>0</v>
      </c>
      <c r="AP377" s="4">
        <f t="shared" si="84"/>
        <v>0</v>
      </c>
      <c r="AQ377" s="4">
        <f t="shared" si="85"/>
        <v>0</v>
      </c>
      <c r="AR377" s="4">
        <f t="shared" si="86"/>
        <v>0</v>
      </c>
      <c r="AS377" s="4">
        <f t="shared" si="87"/>
        <v>15</v>
      </c>
      <c r="AT377" s="4">
        <f t="shared" si="88"/>
        <v>15</v>
      </c>
      <c r="AU377" s="37"/>
      <c r="AV377" s="37"/>
      <c r="AW377" s="37"/>
      <c r="AX377" s="36"/>
    </row>
    <row r="378" spans="1:50" ht="36" hidden="1" customHeight="1" x14ac:dyDescent="0.2">
      <c r="A378" s="54"/>
      <c r="B378" s="150" t="s">
        <v>2639</v>
      </c>
      <c r="C378" s="150" t="s">
        <v>76</v>
      </c>
      <c r="D378" s="2" t="s">
        <v>219</v>
      </c>
      <c r="E378" s="182"/>
      <c r="F378" s="22" t="s">
        <v>1437</v>
      </c>
      <c r="G378" s="23" t="s">
        <v>185</v>
      </c>
      <c r="H378" s="23" t="s">
        <v>433</v>
      </c>
      <c r="I378" s="9" t="s">
        <v>1765</v>
      </c>
      <c r="J378" s="5" t="s">
        <v>433</v>
      </c>
      <c r="K378" s="3"/>
      <c r="L378" s="3"/>
      <c r="M378" s="3"/>
      <c r="N378" s="3"/>
      <c r="O378" s="3"/>
      <c r="P378" s="6"/>
      <c r="Q378" s="30"/>
      <c r="R378" s="30"/>
      <c r="S378" s="30"/>
      <c r="T378" s="30"/>
      <c r="U378" s="30"/>
      <c r="V378" s="26"/>
      <c r="W378" s="30"/>
      <c r="X378" s="30"/>
      <c r="Y378" s="30"/>
      <c r="Z378" s="30"/>
      <c r="AA378" s="30"/>
      <c r="AB378" s="26"/>
      <c r="AC378" s="30">
        <v>6</v>
      </c>
      <c r="AD378" s="30"/>
      <c r="AE378" s="30"/>
      <c r="AF378" s="30"/>
      <c r="AG378" s="30"/>
      <c r="AH378" s="6" t="s">
        <v>514</v>
      </c>
      <c r="AI378" s="30"/>
      <c r="AJ378" s="30"/>
      <c r="AK378" s="30"/>
      <c r="AL378" s="30"/>
      <c r="AM378" s="30">
        <v>8</v>
      </c>
      <c r="AN378" s="6" t="s">
        <v>514</v>
      </c>
      <c r="AO378" s="4">
        <f t="shared" si="83"/>
        <v>6</v>
      </c>
      <c r="AP378" s="4">
        <f t="shared" si="84"/>
        <v>0</v>
      </c>
      <c r="AQ378" s="4">
        <f t="shared" si="85"/>
        <v>0</v>
      </c>
      <c r="AR378" s="4">
        <f t="shared" si="86"/>
        <v>0</v>
      </c>
      <c r="AS378" s="4">
        <f t="shared" si="87"/>
        <v>8</v>
      </c>
      <c r="AT378" s="4">
        <f t="shared" si="88"/>
        <v>14</v>
      </c>
      <c r="AU378" s="34"/>
      <c r="AV378" s="34"/>
      <c r="AW378" s="34"/>
      <c r="AX378" s="36"/>
    </row>
    <row r="379" spans="1:50" s="159" customFormat="1" ht="36" hidden="1" customHeight="1" x14ac:dyDescent="0.2">
      <c r="A379" s="54"/>
      <c r="B379" s="206" t="s">
        <v>3061</v>
      </c>
      <c r="C379" s="206" t="s">
        <v>76</v>
      </c>
      <c r="D379" s="2" t="s">
        <v>1964</v>
      </c>
      <c r="E379" s="182"/>
      <c r="F379" s="22" t="s">
        <v>1437</v>
      </c>
      <c r="G379" s="23" t="s">
        <v>1259</v>
      </c>
      <c r="H379" s="23" t="s">
        <v>460</v>
      </c>
      <c r="I379" s="9" t="s">
        <v>1978</v>
      </c>
      <c r="J379" s="5" t="s">
        <v>918</v>
      </c>
      <c r="K379" s="3">
        <v>0</v>
      </c>
      <c r="L379" s="3"/>
      <c r="M379" s="3"/>
      <c r="N379" s="3"/>
      <c r="O379" s="3"/>
      <c r="P379" s="6"/>
      <c r="Q379" s="30">
        <v>0</v>
      </c>
      <c r="R379" s="30"/>
      <c r="S379" s="30"/>
      <c r="T379" s="30"/>
      <c r="U379" s="30"/>
      <c r="V379" s="26"/>
      <c r="W379" s="30"/>
      <c r="X379" s="30"/>
      <c r="Y379" s="30"/>
      <c r="Z379" s="30"/>
      <c r="AA379" s="30"/>
      <c r="AB379" s="26"/>
      <c r="AC379" s="30">
        <v>1</v>
      </c>
      <c r="AD379" s="30"/>
      <c r="AE379" s="30"/>
      <c r="AF379" s="30"/>
      <c r="AG379" s="30"/>
      <c r="AH379" s="6" t="s">
        <v>919</v>
      </c>
      <c r="AI379" s="30"/>
      <c r="AJ379" s="30"/>
      <c r="AK379" s="30"/>
      <c r="AL379" s="30"/>
      <c r="AM379" s="30">
        <v>13</v>
      </c>
      <c r="AN379" s="6" t="s">
        <v>920</v>
      </c>
      <c r="AO379" s="4">
        <f t="shared" si="83"/>
        <v>1</v>
      </c>
      <c r="AP379" s="4">
        <f t="shared" si="84"/>
        <v>0</v>
      </c>
      <c r="AQ379" s="4">
        <f t="shared" si="85"/>
        <v>0</v>
      </c>
      <c r="AR379" s="4">
        <f t="shared" si="86"/>
        <v>0</v>
      </c>
      <c r="AS379" s="4">
        <f t="shared" si="87"/>
        <v>13</v>
      </c>
      <c r="AT379" s="4">
        <f t="shared" si="88"/>
        <v>14</v>
      </c>
      <c r="AU379" s="34" t="s">
        <v>921</v>
      </c>
      <c r="AV379" s="34"/>
      <c r="AW379" s="34"/>
      <c r="AX379" s="36"/>
    </row>
    <row r="380" spans="1:50" ht="36" hidden="1" customHeight="1" x14ac:dyDescent="0.2">
      <c r="A380" s="54">
        <f>+A362+1</f>
        <v>1</v>
      </c>
      <c r="B380" s="207" t="s">
        <v>3046</v>
      </c>
      <c r="C380" s="207" t="s">
        <v>76</v>
      </c>
      <c r="D380" s="53" t="s">
        <v>551</v>
      </c>
      <c r="E380" s="181">
        <f>COUNTIF($B$5:$B$702,"LK")-1</f>
        <v>1</v>
      </c>
      <c r="F380" s="74" t="s">
        <v>1436</v>
      </c>
      <c r="G380" s="74" t="s">
        <v>1259</v>
      </c>
      <c r="H380" s="74" t="s">
        <v>460</v>
      </c>
      <c r="I380" s="151" t="s">
        <v>1983</v>
      </c>
      <c r="J380" s="161" t="s">
        <v>460</v>
      </c>
      <c r="K380" s="153">
        <v>2</v>
      </c>
      <c r="L380" s="153"/>
      <c r="M380" s="153"/>
      <c r="N380" s="155"/>
      <c r="O380" s="155">
        <v>1</v>
      </c>
      <c r="P380" s="163" t="s">
        <v>157</v>
      </c>
      <c r="Q380" s="155">
        <v>1</v>
      </c>
      <c r="R380" s="155"/>
      <c r="S380" s="155"/>
      <c r="T380" s="155"/>
      <c r="U380" s="155">
        <v>3</v>
      </c>
      <c r="V380" s="163" t="s">
        <v>158</v>
      </c>
      <c r="W380" s="153">
        <v>4</v>
      </c>
      <c r="X380" s="153"/>
      <c r="Y380" s="153"/>
      <c r="Z380" s="153"/>
      <c r="AA380" s="153"/>
      <c r="AB380" s="163" t="s">
        <v>2166</v>
      </c>
      <c r="AC380" s="153">
        <v>3</v>
      </c>
      <c r="AD380" s="153"/>
      <c r="AE380" s="153"/>
      <c r="AF380" s="153"/>
      <c r="AG380" s="153">
        <v>1</v>
      </c>
      <c r="AH380" s="163" t="s">
        <v>560</v>
      </c>
      <c r="AI380" s="155">
        <v>4</v>
      </c>
      <c r="AJ380" s="155">
        <v>1</v>
      </c>
      <c r="AK380" s="155">
        <v>2</v>
      </c>
      <c r="AL380" s="155"/>
      <c r="AM380" s="155">
        <v>15</v>
      </c>
      <c r="AN380" s="163" t="s">
        <v>561</v>
      </c>
      <c r="AO380" s="156">
        <f t="shared" ref="AO380:AO392" si="89">+K380+Q380+W380+AC380+AI380</f>
        <v>14</v>
      </c>
      <c r="AP380" s="156">
        <f t="shared" ref="AP380:AP392" si="90">+L380+R380+X380+AD380+AJ380</f>
        <v>1</v>
      </c>
      <c r="AQ380" s="156">
        <f t="shared" ref="AQ380:AQ392" si="91">+M380+S380+Y380+AE380+AK380</f>
        <v>2</v>
      </c>
      <c r="AR380" s="156">
        <f t="shared" ref="AR380:AR392" si="92">+N380+T380+Z380+AF380+AL380</f>
        <v>0</v>
      </c>
      <c r="AS380" s="156">
        <f t="shared" ref="AS380:AS392" si="93">+O380+U380+AA380+AG380+AM380</f>
        <v>20</v>
      </c>
      <c r="AT380" s="156">
        <f t="shared" si="88"/>
        <v>37</v>
      </c>
      <c r="AU380" s="40">
        <v>37237</v>
      </c>
      <c r="AV380" s="40"/>
      <c r="AW380" s="153"/>
      <c r="AX380" s="158"/>
    </row>
    <row r="381" spans="1:50" s="159" customFormat="1" ht="36" hidden="1" customHeight="1" x14ac:dyDescent="0.2">
      <c r="A381" s="54">
        <f>+A379+1</f>
        <v>1</v>
      </c>
      <c r="B381" s="207" t="s">
        <v>3082</v>
      </c>
      <c r="C381" s="207" t="s">
        <v>76</v>
      </c>
      <c r="D381" s="53" t="s">
        <v>258</v>
      </c>
      <c r="E381" s="181">
        <f>COUNTIF($B$5:$B$702,"MG")-1</f>
        <v>4</v>
      </c>
      <c r="F381" s="74" t="s">
        <v>1436</v>
      </c>
      <c r="G381" s="74" t="s">
        <v>1259</v>
      </c>
      <c r="H381" s="74" t="s">
        <v>460</v>
      </c>
      <c r="I381" s="151" t="s">
        <v>1985</v>
      </c>
      <c r="J381" s="161" t="s">
        <v>460</v>
      </c>
      <c r="K381" s="153"/>
      <c r="L381" s="153"/>
      <c r="M381" s="153"/>
      <c r="N381" s="153"/>
      <c r="O381" s="153">
        <v>2</v>
      </c>
      <c r="P381" s="163" t="s">
        <v>434</v>
      </c>
      <c r="Q381" s="153"/>
      <c r="R381" s="153"/>
      <c r="S381" s="153"/>
      <c r="T381" s="153"/>
      <c r="U381" s="153">
        <v>5</v>
      </c>
      <c r="V381" s="163" t="s">
        <v>435</v>
      </c>
      <c r="W381" s="153">
        <v>3</v>
      </c>
      <c r="X381" s="153"/>
      <c r="Y381" s="153"/>
      <c r="Z381" s="153"/>
      <c r="AA381" s="153"/>
      <c r="AB381" s="163" t="s">
        <v>436</v>
      </c>
      <c r="AC381" s="153">
        <v>5</v>
      </c>
      <c r="AD381" s="153"/>
      <c r="AE381" s="153"/>
      <c r="AF381" s="153"/>
      <c r="AG381" s="153"/>
      <c r="AH381" s="163" t="s">
        <v>361</v>
      </c>
      <c r="AI381" s="155">
        <v>2</v>
      </c>
      <c r="AJ381" s="155">
        <v>3</v>
      </c>
      <c r="AK381" s="155">
        <v>3</v>
      </c>
      <c r="AL381" s="155"/>
      <c r="AM381" s="155">
        <v>10</v>
      </c>
      <c r="AN381" s="163" t="s">
        <v>2</v>
      </c>
      <c r="AO381" s="156">
        <f t="shared" si="89"/>
        <v>10</v>
      </c>
      <c r="AP381" s="156">
        <f t="shared" si="90"/>
        <v>3</v>
      </c>
      <c r="AQ381" s="156">
        <f t="shared" si="91"/>
        <v>3</v>
      </c>
      <c r="AR381" s="156">
        <f t="shared" si="92"/>
        <v>0</v>
      </c>
      <c r="AS381" s="156">
        <f t="shared" si="93"/>
        <v>17</v>
      </c>
      <c r="AT381" s="156">
        <f t="shared" si="88"/>
        <v>33</v>
      </c>
      <c r="AU381" s="40" t="s">
        <v>189</v>
      </c>
      <c r="AV381" s="40"/>
      <c r="AW381" s="40"/>
      <c r="AX381" s="158"/>
    </row>
    <row r="382" spans="1:50" ht="36" hidden="1" customHeight="1" x14ac:dyDescent="0.2">
      <c r="A382" s="54"/>
      <c r="B382" s="150" t="s">
        <v>2930</v>
      </c>
      <c r="C382" s="150" t="s">
        <v>76</v>
      </c>
      <c r="D382" s="2" t="s">
        <v>1886</v>
      </c>
      <c r="E382" s="182"/>
      <c r="F382" s="22" t="s">
        <v>1437</v>
      </c>
      <c r="G382" s="23" t="s">
        <v>1435</v>
      </c>
      <c r="H382" s="23" t="s">
        <v>465</v>
      </c>
      <c r="I382" s="9" t="s">
        <v>1892</v>
      </c>
      <c r="J382" s="5" t="s">
        <v>395</v>
      </c>
      <c r="K382" s="3"/>
      <c r="L382" s="3"/>
      <c r="M382" s="3"/>
      <c r="N382" s="3"/>
      <c r="O382" s="3"/>
      <c r="P382" s="6"/>
      <c r="Q382" s="30"/>
      <c r="R382" s="30"/>
      <c r="S382" s="30"/>
      <c r="T382" s="30"/>
      <c r="U382" s="30">
        <v>2</v>
      </c>
      <c r="V382" s="6" t="s">
        <v>656</v>
      </c>
      <c r="W382" s="30">
        <v>1</v>
      </c>
      <c r="X382" s="30"/>
      <c r="Y382" s="30"/>
      <c r="Z382" s="30"/>
      <c r="AA382" s="30"/>
      <c r="AB382" s="6" t="s">
        <v>656</v>
      </c>
      <c r="AC382" s="30">
        <v>13</v>
      </c>
      <c r="AD382" s="30"/>
      <c r="AE382" s="30"/>
      <c r="AF382" s="30"/>
      <c r="AG382" s="30"/>
      <c r="AH382" s="6" t="s">
        <v>656</v>
      </c>
      <c r="AI382" s="30">
        <v>1</v>
      </c>
      <c r="AJ382" s="30"/>
      <c r="AK382" s="30"/>
      <c r="AL382" s="30"/>
      <c r="AM382" s="30">
        <v>7</v>
      </c>
      <c r="AN382" s="6" t="s">
        <v>656</v>
      </c>
      <c r="AO382" s="4">
        <f t="shared" si="89"/>
        <v>15</v>
      </c>
      <c r="AP382" s="4">
        <f t="shared" si="90"/>
        <v>0</v>
      </c>
      <c r="AQ382" s="4">
        <f t="shared" si="91"/>
        <v>0</v>
      </c>
      <c r="AR382" s="4">
        <f t="shared" si="92"/>
        <v>0</v>
      </c>
      <c r="AS382" s="4">
        <f t="shared" si="93"/>
        <v>9</v>
      </c>
      <c r="AT382" s="4">
        <f t="shared" si="88"/>
        <v>24</v>
      </c>
      <c r="AU382" s="34" t="s">
        <v>657</v>
      </c>
      <c r="AV382" s="34"/>
      <c r="AW382" s="34"/>
      <c r="AX382" s="36"/>
    </row>
    <row r="383" spans="1:50" s="159" customFormat="1" ht="36" hidden="1" customHeight="1" x14ac:dyDescent="0.2">
      <c r="A383" s="54"/>
      <c r="B383" s="206" t="s">
        <v>3082</v>
      </c>
      <c r="C383" s="206" t="s">
        <v>76</v>
      </c>
      <c r="D383" s="2" t="s">
        <v>258</v>
      </c>
      <c r="E383" s="182"/>
      <c r="F383" s="22" t="s">
        <v>1437</v>
      </c>
      <c r="G383" s="23" t="s">
        <v>1259</v>
      </c>
      <c r="H383" s="23" t="s">
        <v>460</v>
      </c>
      <c r="I383" s="9" t="s">
        <v>1988</v>
      </c>
      <c r="J383" s="5" t="s">
        <v>466</v>
      </c>
      <c r="K383" s="3"/>
      <c r="L383" s="3"/>
      <c r="M383" s="3"/>
      <c r="N383" s="3"/>
      <c r="O383" s="3"/>
      <c r="P383" s="6"/>
      <c r="Q383" s="30"/>
      <c r="R383" s="30"/>
      <c r="S383" s="30"/>
      <c r="T383" s="30"/>
      <c r="U383" s="30"/>
      <c r="V383" s="26"/>
      <c r="W383" s="30">
        <v>1</v>
      </c>
      <c r="X383" s="30"/>
      <c r="Y383" s="30"/>
      <c r="Z383" s="30"/>
      <c r="AA383" s="30"/>
      <c r="AB383" s="6" t="s">
        <v>821</v>
      </c>
      <c r="AC383" s="30">
        <v>5</v>
      </c>
      <c r="AD383" s="30"/>
      <c r="AE383" s="30"/>
      <c r="AF383" s="30"/>
      <c r="AG383" s="30"/>
      <c r="AH383" s="6" t="s">
        <v>467</v>
      </c>
      <c r="AI383" s="30">
        <v>1</v>
      </c>
      <c r="AJ383" s="30"/>
      <c r="AK383" s="30"/>
      <c r="AL383" s="30"/>
      <c r="AM383" s="30">
        <v>8</v>
      </c>
      <c r="AN383" s="6" t="s">
        <v>468</v>
      </c>
      <c r="AO383" s="4">
        <f t="shared" si="89"/>
        <v>7</v>
      </c>
      <c r="AP383" s="4">
        <f t="shared" si="90"/>
        <v>0</v>
      </c>
      <c r="AQ383" s="4">
        <f t="shared" si="91"/>
        <v>0</v>
      </c>
      <c r="AR383" s="4">
        <f t="shared" si="92"/>
        <v>0</v>
      </c>
      <c r="AS383" s="4">
        <f t="shared" si="93"/>
        <v>8</v>
      </c>
      <c r="AT383" s="4">
        <f t="shared" si="88"/>
        <v>15</v>
      </c>
      <c r="AU383" s="34">
        <v>39426</v>
      </c>
      <c r="AV383" s="34"/>
      <c r="AW383" s="34"/>
      <c r="AX383" s="36"/>
    </row>
    <row r="384" spans="1:50" ht="36" hidden="1" customHeight="1" x14ac:dyDescent="0.2">
      <c r="A384" s="156">
        <f>1+A379</f>
        <v>1</v>
      </c>
      <c r="B384" s="207" t="s">
        <v>3096</v>
      </c>
      <c r="C384" s="207" t="s">
        <v>76</v>
      </c>
      <c r="D384" s="53" t="s">
        <v>313</v>
      </c>
      <c r="E384" s="181">
        <f>COUNTIF($B$5:$B$702,"DH")-1</f>
        <v>27</v>
      </c>
      <c r="F384" s="74" t="s">
        <v>1436</v>
      </c>
      <c r="G384" s="74" t="s">
        <v>1259</v>
      </c>
      <c r="H384" s="74" t="s">
        <v>460</v>
      </c>
      <c r="I384" s="151" t="s">
        <v>1990</v>
      </c>
      <c r="J384" s="161" t="s">
        <v>460</v>
      </c>
      <c r="K384" s="153">
        <v>1</v>
      </c>
      <c r="L384" s="153"/>
      <c r="M384" s="153">
        <v>0</v>
      </c>
      <c r="N384" s="155"/>
      <c r="O384" s="155">
        <v>5</v>
      </c>
      <c r="P384" s="163" t="s">
        <v>286</v>
      </c>
      <c r="Q384" s="155">
        <v>5</v>
      </c>
      <c r="R384" s="155">
        <v>0</v>
      </c>
      <c r="S384" s="155">
        <v>0</v>
      </c>
      <c r="T384" s="155"/>
      <c r="U384" s="155">
        <v>14</v>
      </c>
      <c r="V384" s="163" t="s">
        <v>287</v>
      </c>
      <c r="W384" s="155">
        <v>11</v>
      </c>
      <c r="X384" s="155">
        <v>0</v>
      </c>
      <c r="Y384" s="155">
        <v>0</v>
      </c>
      <c r="Z384" s="155"/>
      <c r="AA384" s="155">
        <v>2</v>
      </c>
      <c r="AB384" s="163" t="s">
        <v>477</v>
      </c>
      <c r="AC384" s="155">
        <v>8</v>
      </c>
      <c r="AD384" s="155">
        <v>0</v>
      </c>
      <c r="AE384" s="155">
        <v>0</v>
      </c>
      <c r="AF384" s="155"/>
      <c r="AG384" s="155">
        <v>6</v>
      </c>
      <c r="AH384" s="163" t="s">
        <v>1332</v>
      </c>
      <c r="AI384" s="155">
        <v>8</v>
      </c>
      <c r="AJ384" s="155">
        <v>5</v>
      </c>
      <c r="AK384" s="155">
        <v>0</v>
      </c>
      <c r="AL384" s="155"/>
      <c r="AM384" s="155">
        <v>53</v>
      </c>
      <c r="AN384" s="163" t="s">
        <v>894</v>
      </c>
      <c r="AO384" s="156">
        <f t="shared" si="89"/>
        <v>33</v>
      </c>
      <c r="AP384" s="156">
        <f t="shared" si="90"/>
        <v>5</v>
      </c>
      <c r="AQ384" s="156">
        <f t="shared" si="91"/>
        <v>0</v>
      </c>
      <c r="AR384" s="156">
        <f t="shared" si="92"/>
        <v>0</v>
      </c>
      <c r="AS384" s="156">
        <f t="shared" si="93"/>
        <v>80</v>
      </c>
      <c r="AT384" s="156">
        <f t="shared" si="88"/>
        <v>118</v>
      </c>
      <c r="AU384" s="40" t="s">
        <v>391</v>
      </c>
      <c r="AV384" s="40"/>
      <c r="AW384" s="153"/>
      <c r="AX384" s="158"/>
    </row>
    <row r="385" spans="1:50" ht="36" hidden="1" customHeight="1" x14ac:dyDescent="0.2">
      <c r="A385" s="54"/>
      <c r="B385" s="206" t="s">
        <v>3096</v>
      </c>
      <c r="C385" s="206" t="s">
        <v>76</v>
      </c>
      <c r="D385" s="2" t="s">
        <v>313</v>
      </c>
      <c r="E385" s="182"/>
      <c r="F385" s="22" t="s">
        <v>1437</v>
      </c>
      <c r="G385" s="23" t="s">
        <v>1259</v>
      </c>
      <c r="H385" s="23" t="s">
        <v>460</v>
      </c>
      <c r="I385" s="9" t="s">
        <v>1991</v>
      </c>
      <c r="J385" s="5" t="s">
        <v>460</v>
      </c>
      <c r="K385" s="3"/>
      <c r="L385" s="3"/>
      <c r="M385" s="3"/>
      <c r="N385" s="3"/>
      <c r="O385" s="3"/>
      <c r="P385" s="6"/>
      <c r="Q385" s="30"/>
      <c r="R385" s="30"/>
      <c r="S385" s="30"/>
      <c r="T385" s="30"/>
      <c r="U385" s="30"/>
      <c r="V385" s="26"/>
      <c r="W385" s="30">
        <v>4</v>
      </c>
      <c r="X385" s="30">
        <v>0</v>
      </c>
      <c r="Y385" s="30"/>
      <c r="Z385" s="30"/>
      <c r="AA385" s="30">
        <v>0</v>
      </c>
      <c r="AB385" s="6" t="s">
        <v>2146</v>
      </c>
      <c r="AC385" s="30">
        <v>1</v>
      </c>
      <c r="AD385" s="30">
        <v>1</v>
      </c>
      <c r="AE385" s="30"/>
      <c r="AF385" s="30"/>
      <c r="AG385" s="30">
        <v>3</v>
      </c>
      <c r="AH385" s="6" t="s">
        <v>2147</v>
      </c>
      <c r="AI385" s="30"/>
      <c r="AJ385" s="30"/>
      <c r="AK385" s="30"/>
      <c r="AL385" s="30"/>
      <c r="AM385" s="30"/>
      <c r="AN385" s="26"/>
      <c r="AO385" s="4">
        <f t="shared" si="89"/>
        <v>5</v>
      </c>
      <c r="AP385" s="4">
        <f t="shared" si="90"/>
        <v>1</v>
      </c>
      <c r="AQ385" s="4">
        <f t="shared" si="91"/>
        <v>0</v>
      </c>
      <c r="AR385" s="4">
        <f t="shared" si="92"/>
        <v>0</v>
      </c>
      <c r="AS385" s="4">
        <f t="shared" si="93"/>
        <v>3</v>
      </c>
      <c r="AT385" s="4">
        <f t="shared" si="88"/>
        <v>9</v>
      </c>
      <c r="AU385" s="34" t="s">
        <v>401</v>
      </c>
      <c r="AV385" s="34"/>
      <c r="AW385" s="34"/>
      <c r="AX385" s="36"/>
    </row>
    <row r="386" spans="1:50" s="159" customFormat="1" ht="36" hidden="1" customHeight="1" x14ac:dyDescent="0.2">
      <c r="A386" s="54"/>
      <c r="B386" s="206" t="s">
        <v>3096</v>
      </c>
      <c r="C386" s="206" t="s">
        <v>76</v>
      </c>
      <c r="D386" s="2" t="s">
        <v>313</v>
      </c>
      <c r="E386" s="182"/>
      <c r="F386" s="22" t="s">
        <v>1437</v>
      </c>
      <c r="G386" s="23" t="s">
        <v>1259</v>
      </c>
      <c r="H386" s="23" t="s">
        <v>460</v>
      </c>
      <c r="I386" s="9" t="s">
        <v>1995</v>
      </c>
      <c r="J386" s="5" t="s">
        <v>432</v>
      </c>
      <c r="K386" s="3"/>
      <c r="L386" s="3"/>
      <c r="M386" s="3"/>
      <c r="N386" s="3"/>
      <c r="O386" s="3"/>
      <c r="P386" s="6"/>
      <c r="Q386" s="30"/>
      <c r="R386" s="30"/>
      <c r="S386" s="30"/>
      <c r="T386" s="30"/>
      <c r="U386" s="30"/>
      <c r="V386" s="26"/>
      <c r="W386" s="30">
        <v>3</v>
      </c>
      <c r="X386" s="30"/>
      <c r="Y386" s="30"/>
      <c r="Z386" s="30"/>
      <c r="AA386" s="30"/>
      <c r="AB386" s="6" t="s">
        <v>2151</v>
      </c>
      <c r="AC386" s="30">
        <v>1</v>
      </c>
      <c r="AD386" s="30"/>
      <c r="AE386" s="30"/>
      <c r="AF386" s="30"/>
      <c r="AG386" s="30">
        <v>5</v>
      </c>
      <c r="AH386" s="6" t="s">
        <v>255</v>
      </c>
      <c r="AI386" s="30"/>
      <c r="AJ386" s="30"/>
      <c r="AK386" s="30"/>
      <c r="AL386" s="30"/>
      <c r="AM386" s="30"/>
      <c r="AN386" s="26"/>
      <c r="AO386" s="4">
        <f t="shared" si="89"/>
        <v>4</v>
      </c>
      <c r="AP386" s="4">
        <f t="shared" si="90"/>
        <v>0</v>
      </c>
      <c r="AQ386" s="4">
        <f t="shared" si="91"/>
        <v>0</v>
      </c>
      <c r="AR386" s="4">
        <f t="shared" si="92"/>
        <v>0</v>
      </c>
      <c r="AS386" s="4">
        <f t="shared" si="93"/>
        <v>5</v>
      </c>
      <c r="AT386" s="4">
        <f t="shared" si="88"/>
        <v>9</v>
      </c>
      <c r="AU386" s="34">
        <v>38231</v>
      </c>
      <c r="AV386" s="34"/>
      <c r="AW386" s="34"/>
      <c r="AX386" s="36"/>
    </row>
    <row r="387" spans="1:50" ht="36" hidden="1" customHeight="1" x14ac:dyDescent="0.2">
      <c r="A387" s="54"/>
      <c r="B387" s="206" t="s">
        <v>3096</v>
      </c>
      <c r="C387" s="206" t="s">
        <v>76</v>
      </c>
      <c r="D387" s="2" t="s">
        <v>313</v>
      </c>
      <c r="E387" s="182"/>
      <c r="F387" s="22" t="s">
        <v>1437</v>
      </c>
      <c r="G387" s="23" t="s">
        <v>1259</v>
      </c>
      <c r="H387" s="23" t="s">
        <v>460</v>
      </c>
      <c r="I387" s="9" t="s">
        <v>2012</v>
      </c>
      <c r="J387" s="5" t="s">
        <v>460</v>
      </c>
      <c r="K387" s="3"/>
      <c r="L387" s="3"/>
      <c r="M387" s="3"/>
      <c r="N387" s="3"/>
      <c r="O387" s="3"/>
      <c r="P387" s="6"/>
      <c r="Q387" s="30"/>
      <c r="R387" s="30"/>
      <c r="S387" s="30"/>
      <c r="T387" s="30"/>
      <c r="U387" s="30"/>
      <c r="V387" s="26"/>
      <c r="W387" s="30">
        <v>0</v>
      </c>
      <c r="X387" s="30"/>
      <c r="Y387" s="30"/>
      <c r="Z387" s="30"/>
      <c r="AA387" s="30"/>
      <c r="AB387" s="6"/>
      <c r="AC387" s="30">
        <v>1</v>
      </c>
      <c r="AD387" s="30"/>
      <c r="AE387" s="30"/>
      <c r="AF387" s="30"/>
      <c r="AG387" s="30"/>
      <c r="AH387" s="6" t="s">
        <v>1337</v>
      </c>
      <c r="AI387" s="30"/>
      <c r="AJ387" s="30"/>
      <c r="AK387" s="30"/>
      <c r="AL387" s="30"/>
      <c r="AM387" s="30"/>
      <c r="AN387" s="26"/>
      <c r="AO387" s="4">
        <f t="shared" si="89"/>
        <v>1</v>
      </c>
      <c r="AP387" s="4">
        <f t="shared" si="90"/>
        <v>0</v>
      </c>
      <c r="AQ387" s="4">
        <f t="shared" si="91"/>
        <v>0</v>
      </c>
      <c r="AR387" s="4">
        <f t="shared" si="92"/>
        <v>0</v>
      </c>
      <c r="AS387" s="4">
        <f t="shared" si="93"/>
        <v>0</v>
      </c>
      <c r="AT387" s="4">
        <f t="shared" si="88"/>
        <v>1</v>
      </c>
      <c r="AU387" s="34">
        <v>40513</v>
      </c>
      <c r="AV387" s="34"/>
      <c r="AW387" s="34"/>
      <c r="AX387" s="36"/>
    </row>
    <row r="388" spans="1:50" ht="36" hidden="1" customHeight="1" x14ac:dyDescent="0.2">
      <c r="A388" s="54"/>
      <c r="B388" s="206" t="s">
        <v>3096</v>
      </c>
      <c r="C388" s="206" t="s">
        <v>76</v>
      </c>
      <c r="D388" s="2" t="s">
        <v>313</v>
      </c>
      <c r="E388" s="182"/>
      <c r="F388" s="22" t="s">
        <v>1437</v>
      </c>
      <c r="G388" s="23" t="s">
        <v>1259</v>
      </c>
      <c r="H388" s="23" t="s">
        <v>460</v>
      </c>
      <c r="I388" s="9" t="s">
        <v>2013</v>
      </c>
      <c r="J388" s="5" t="s">
        <v>460</v>
      </c>
      <c r="K388" s="3"/>
      <c r="L388" s="3"/>
      <c r="M388" s="3"/>
      <c r="N388" s="3"/>
      <c r="O388" s="3"/>
      <c r="P388" s="6"/>
      <c r="Q388" s="30"/>
      <c r="R388" s="30"/>
      <c r="S388" s="30"/>
      <c r="T388" s="30"/>
      <c r="U388" s="30"/>
      <c r="V388" s="26"/>
      <c r="W388" s="30">
        <v>0</v>
      </c>
      <c r="X388" s="30"/>
      <c r="Y388" s="30"/>
      <c r="Z388" s="30"/>
      <c r="AA388" s="30">
        <v>0</v>
      </c>
      <c r="AB388" s="6"/>
      <c r="AC388" s="30">
        <v>1</v>
      </c>
      <c r="AD388" s="30"/>
      <c r="AE388" s="30"/>
      <c r="AF388" s="30"/>
      <c r="AG388" s="30">
        <v>3</v>
      </c>
      <c r="AH388" s="6" t="s">
        <v>220</v>
      </c>
      <c r="AI388" s="30"/>
      <c r="AJ388" s="30"/>
      <c r="AK388" s="30"/>
      <c r="AL388" s="30"/>
      <c r="AM388" s="30"/>
      <c r="AN388" s="26"/>
      <c r="AO388" s="4">
        <f t="shared" si="89"/>
        <v>1</v>
      </c>
      <c r="AP388" s="4">
        <f t="shared" si="90"/>
        <v>0</v>
      </c>
      <c r="AQ388" s="4">
        <f t="shared" si="91"/>
        <v>0</v>
      </c>
      <c r="AR388" s="4">
        <f t="shared" si="92"/>
        <v>0</v>
      </c>
      <c r="AS388" s="4">
        <f t="shared" si="93"/>
        <v>3</v>
      </c>
      <c r="AT388" s="4">
        <f t="shared" si="88"/>
        <v>4</v>
      </c>
      <c r="AU388" s="34">
        <v>40679</v>
      </c>
      <c r="AV388" s="34"/>
      <c r="AW388" s="34"/>
      <c r="AX388" s="36"/>
    </row>
    <row r="389" spans="1:50" ht="36" hidden="1" customHeight="1" x14ac:dyDescent="0.2">
      <c r="A389" s="54"/>
      <c r="B389" s="206" t="s">
        <v>3096</v>
      </c>
      <c r="C389" s="206" t="s">
        <v>76</v>
      </c>
      <c r="D389" s="2" t="s">
        <v>313</v>
      </c>
      <c r="E389" s="182"/>
      <c r="F389" s="22" t="s">
        <v>1437</v>
      </c>
      <c r="G389" s="23" t="s">
        <v>1259</v>
      </c>
      <c r="H389" s="23" t="s">
        <v>460</v>
      </c>
      <c r="I389" s="9" t="s">
        <v>2014</v>
      </c>
      <c r="J389" s="5" t="s">
        <v>460</v>
      </c>
      <c r="K389" s="3"/>
      <c r="L389" s="3"/>
      <c r="M389" s="3"/>
      <c r="N389" s="3"/>
      <c r="O389" s="3"/>
      <c r="P389" s="6"/>
      <c r="Q389" s="30"/>
      <c r="R389" s="30"/>
      <c r="S389" s="30"/>
      <c r="T389" s="30"/>
      <c r="U389" s="30"/>
      <c r="V389" s="26"/>
      <c r="W389" s="30">
        <v>1</v>
      </c>
      <c r="X389" s="30"/>
      <c r="Y389" s="30"/>
      <c r="Z389" s="30"/>
      <c r="AA389" s="30">
        <v>0</v>
      </c>
      <c r="AB389" s="6" t="s">
        <v>2163</v>
      </c>
      <c r="AC389" s="30">
        <v>1</v>
      </c>
      <c r="AD389" s="30"/>
      <c r="AE389" s="30"/>
      <c r="AF389" s="30"/>
      <c r="AG389" s="30">
        <v>4</v>
      </c>
      <c r="AH389" s="6" t="s">
        <v>2164</v>
      </c>
      <c r="AI389" s="30"/>
      <c r="AJ389" s="30"/>
      <c r="AK389" s="30"/>
      <c r="AL389" s="30"/>
      <c r="AM389" s="30"/>
      <c r="AN389" s="26"/>
      <c r="AO389" s="4">
        <f t="shared" si="89"/>
        <v>2</v>
      </c>
      <c r="AP389" s="4">
        <f t="shared" si="90"/>
        <v>0</v>
      </c>
      <c r="AQ389" s="4">
        <f t="shared" si="91"/>
        <v>0</v>
      </c>
      <c r="AR389" s="4">
        <f t="shared" si="92"/>
        <v>0</v>
      </c>
      <c r="AS389" s="4">
        <f t="shared" si="93"/>
        <v>4</v>
      </c>
      <c r="AT389" s="4">
        <f t="shared" si="88"/>
        <v>6</v>
      </c>
      <c r="AU389" s="34">
        <v>40763</v>
      </c>
      <c r="AV389" s="34"/>
      <c r="AW389" s="34"/>
      <c r="AX389" s="36"/>
    </row>
    <row r="390" spans="1:50" ht="36" hidden="1" customHeight="1" x14ac:dyDescent="0.2">
      <c r="A390" s="54">
        <f>+A362+1</f>
        <v>1</v>
      </c>
      <c r="B390" s="207" t="s">
        <v>3103</v>
      </c>
      <c r="C390" s="207" t="s">
        <v>76</v>
      </c>
      <c r="D390" s="188" t="s">
        <v>33</v>
      </c>
      <c r="E390" s="181">
        <f>COUNTIF($B$5:$B$702,"AZ")-1</f>
        <v>9</v>
      </c>
      <c r="F390" s="74" t="s">
        <v>1436</v>
      </c>
      <c r="G390" s="74" t="s">
        <v>1259</v>
      </c>
      <c r="H390" s="74" t="s">
        <v>460</v>
      </c>
      <c r="I390" s="151" t="s">
        <v>2018</v>
      </c>
      <c r="J390" s="161" t="s">
        <v>460</v>
      </c>
      <c r="K390" s="153"/>
      <c r="L390" s="153"/>
      <c r="M390" s="153"/>
      <c r="N390" s="153"/>
      <c r="O390" s="153">
        <v>2</v>
      </c>
      <c r="P390" s="163" t="s">
        <v>578</v>
      </c>
      <c r="Q390" s="155">
        <v>1</v>
      </c>
      <c r="R390" s="155"/>
      <c r="S390" s="155"/>
      <c r="T390" s="155"/>
      <c r="U390" s="155">
        <v>0</v>
      </c>
      <c r="V390" s="163" t="s">
        <v>1194</v>
      </c>
      <c r="W390" s="153">
        <v>3</v>
      </c>
      <c r="X390" s="153"/>
      <c r="Y390" s="153"/>
      <c r="Z390" s="153"/>
      <c r="AA390" s="153"/>
      <c r="AB390" s="163" t="s">
        <v>1304</v>
      </c>
      <c r="AC390" s="155">
        <v>12</v>
      </c>
      <c r="AD390" s="155">
        <v>1</v>
      </c>
      <c r="AE390" s="155">
        <v>3</v>
      </c>
      <c r="AF390" s="155"/>
      <c r="AG390" s="155">
        <v>20</v>
      </c>
      <c r="AH390" s="163" t="s">
        <v>1195</v>
      </c>
      <c r="AI390" s="155">
        <v>6</v>
      </c>
      <c r="AJ390" s="155">
        <v>3</v>
      </c>
      <c r="AK390" s="155">
        <v>1</v>
      </c>
      <c r="AL390" s="155"/>
      <c r="AM390" s="155">
        <v>25</v>
      </c>
      <c r="AN390" s="163" t="s">
        <v>1196</v>
      </c>
      <c r="AO390" s="156">
        <f t="shared" si="89"/>
        <v>22</v>
      </c>
      <c r="AP390" s="156">
        <f t="shared" si="90"/>
        <v>4</v>
      </c>
      <c r="AQ390" s="156">
        <f t="shared" si="91"/>
        <v>4</v>
      </c>
      <c r="AR390" s="156">
        <f t="shared" si="92"/>
        <v>0</v>
      </c>
      <c r="AS390" s="156">
        <f t="shared" si="93"/>
        <v>47</v>
      </c>
      <c r="AT390" s="156">
        <f t="shared" si="88"/>
        <v>77</v>
      </c>
      <c r="AU390" s="40">
        <v>32963</v>
      </c>
      <c r="AV390" s="40"/>
      <c r="AW390" s="40"/>
      <c r="AX390" s="158"/>
    </row>
    <row r="391" spans="1:50" ht="36" hidden="1" customHeight="1" x14ac:dyDescent="0.2">
      <c r="A391" s="54"/>
      <c r="B391" s="206" t="s">
        <v>3103</v>
      </c>
      <c r="C391" s="206" t="s">
        <v>76</v>
      </c>
      <c r="D391" s="27" t="s">
        <v>33</v>
      </c>
      <c r="E391" s="182"/>
      <c r="F391" s="22" t="s">
        <v>1437</v>
      </c>
      <c r="G391" s="23" t="s">
        <v>1259</v>
      </c>
      <c r="H391" s="23" t="s">
        <v>460</v>
      </c>
      <c r="I391" s="9" t="s">
        <v>2022</v>
      </c>
      <c r="J391" s="46" t="s">
        <v>1260</v>
      </c>
      <c r="K391" s="30"/>
      <c r="L391" s="30"/>
      <c r="M391" s="30"/>
      <c r="N391" s="30"/>
      <c r="O391" s="30"/>
      <c r="P391" s="26"/>
      <c r="Q391" s="30"/>
      <c r="R391" s="30"/>
      <c r="S391" s="30"/>
      <c r="T391" s="30"/>
      <c r="U391" s="30"/>
      <c r="V391" s="26"/>
      <c r="W391" s="30"/>
      <c r="X391" s="30"/>
      <c r="Y391" s="30"/>
      <c r="Z391" s="30"/>
      <c r="AA391" s="30"/>
      <c r="AB391" s="26"/>
      <c r="AC391" s="3">
        <v>1</v>
      </c>
      <c r="AD391" s="3"/>
      <c r="AE391" s="3"/>
      <c r="AF391" s="3"/>
      <c r="AG391" s="3">
        <v>1</v>
      </c>
      <c r="AH391" s="6" t="s">
        <v>1261</v>
      </c>
      <c r="AI391" s="3"/>
      <c r="AJ391" s="3"/>
      <c r="AK391" s="3"/>
      <c r="AL391" s="3"/>
      <c r="AM391" s="3"/>
      <c r="AN391" s="6"/>
      <c r="AO391" s="4">
        <f t="shared" si="89"/>
        <v>1</v>
      </c>
      <c r="AP391" s="4">
        <f t="shared" si="90"/>
        <v>0</v>
      </c>
      <c r="AQ391" s="4">
        <f t="shared" si="91"/>
        <v>0</v>
      </c>
      <c r="AR391" s="4">
        <f t="shared" si="92"/>
        <v>0</v>
      </c>
      <c r="AS391" s="4">
        <f t="shared" si="93"/>
        <v>1</v>
      </c>
      <c r="AT391" s="4">
        <f t="shared" si="88"/>
        <v>2</v>
      </c>
      <c r="AU391" s="34">
        <v>40998</v>
      </c>
      <c r="AV391" s="34"/>
      <c r="AW391" s="34"/>
      <c r="AX391" s="36"/>
    </row>
    <row r="392" spans="1:50" ht="36" hidden="1" customHeight="1" x14ac:dyDescent="0.2">
      <c r="A392" s="54"/>
      <c r="B392" s="206" t="s">
        <v>3103</v>
      </c>
      <c r="C392" s="206" t="s">
        <v>76</v>
      </c>
      <c r="D392" s="27" t="s">
        <v>33</v>
      </c>
      <c r="E392" s="182"/>
      <c r="F392" s="22" t="s">
        <v>1437</v>
      </c>
      <c r="G392" s="23" t="s">
        <v>1259</v>
      </c>
      <c r="H392" s="23" t="s">
        <v>460</v>
      </c>
      <c r="I392" s="9" t="s">
        <v>2250</v>
      </c>
      <c r="J392" s="46" t="s">
        <v>154</v>
      </c>
      <c r="K392" s="30"/>
      <c r="L392" s="30"/>
      <c r="M392" s="30"/>
      <c r="N392" s="30"/>
      <c r="O392" s="30"/>
      <c r="P392" s="26"/>
      <c r="Q392" s="30"/>
      <c r="R392" s="30"/>
      <c r="S392" s="30"/>
      <c r="T392" s="30"/>
      <c r="U392" s="30"/>
      <c r="V392" s="26"/>
      <c r="W392" s="30"/>
      <c r="X392" s="30"/>
      <c r="Y392" s="30"/>
      <c r="Z392" s="30"/>
      <c r="AA392" s="30"/>
      <c r="AB392" s="26"/>
      <c r="AC392" s="3">
        <v>1</v>
      </c>
      <c r="AD392" s="3"/>
      <c r="AE392" s="3"/>
      <c r="AF392" s="3"/>
      <c r="AG392" s="3">
        <v>1</v>
      </c>
      <c r="AH392" s="45" t="s">
        <v>2251</v>
      </c>
      <c r="AI392" s="3"/>
      <c r="AJ392" s="3"/>
      <c r="AK392" s="3"/>
      <c r="AL392" s="3"/>
      <c r="AM392" s="3">
        <v>1</v>
      </c>
      <c r="AN392" s="6"/>
      <c r="AO392" s="4">
        <f t="shared" si="89"/>
        <v>1</v>
      </c>
      <c r="AP392" s="4">
        <f t="shared" si="90"/>
        <v>0</v>
      </c>
      <c r="AQ392" s="4">
        <f t="shared" si="91"/>
        <v>0</v>
      </c>
      <c r="AR392" s="4">
        <f t="shared" si="92"/>
        <v>0</v>
      </c>
      <c r="AS392" s="4">
        <f t="shared" si="93"/>
        <v>2</v>
      </c>
      <c r="AT392" s="4">
        <f t="shared" si="88"/>
        <v>3</v>
      </c>
      <c r="AU392" s="34" t="s">
        <v>2252</v>
      </c>
      <c r="AV392" s="34"/>
      <c r="AW392" s="34"/>
      <c r="AX392" s="36"/>
    </row>
    <row r="393" spans="1:50" ht="36" hidden="1" customHeight="1" x14ac:dyDescent="0.2">
      <c r="A393" s="54"/>
      <c r="B393" s="206" t="s">
        <v>3103</v>
      </c>
      <c r="C393" s="206" t="s">
        <v>76</v>
      </c>
      <c r="D393" s="27" t="s">
        <v>33</v>
      </c>
      <c r="E393" s="182"/>
      <c r="F393" s="22" t="s">
        <v>1437</v>
      </c>
      <c r="G393" s="23" t="s">
        <v>1259</v>
      </c>
      <c r="H393" s="23" t="s">
        <v>460</v>
      </c>
      <c r="I393" s="9" t="s">
        <v>3406</v>
      </c>
      <c r="J393" s="46" t="s">
        <v>3407</v>
      </c>
      <c r="K393" s="30"/>
      <c r="L393" s="30"/>
      <c r="M393" s="30"/>
      <c r="N393" s="30"/>
      <c r="O393" s="30"/>
      <c r="P393" s="26"/>
      <c r="Q393" s="30"/>
      <c r="R393" s="30"/>
      <c r="S393" s="30"/>
      <c r="T393" s="30"/>
      <c r="U393" s="30"/>
      <c r="V393" s="26"/>
      <c r="W393" s="30"/>
      <c r="X393" s="30"/>
      <c r="Y393" s="30"/>
      <c r="Z393" s="30"/>
      <c r="AA393" s="30"/>
      <c r="AB393" s="26"/>
      <c r="AC393" s="3"/>
      <c r="AD393" s="3"/>
      <c r="AE393" s="3"/>
      <c r="AF393" s="3"/>
      <c r="AG393" s="3"/>
      <c r="AH393" s="6"/>
      <c r="AI393" s="3"/>
      <c r="AJ393" s="3"/>
      <c r="AK393" s="3"/>
      <c r="AL393" s="3"/>
      <c r="AM393" s="3"/>
      <c r="AN393" s="6"/>
      <c r="AO393" s="4"/>
      <c r="AP393" s="4"/>
      <c r="AQ393" s="4"/>
      <c r="AR393" s="4"/>
      <c r="AS393" s="4"/>
      <c r="AT393" s="4"/>
      <c r="AU393" s="34" t="s">
        <v>3409</v>
      </c>
      <c r="AV393" s="34"/>
      <c r="AW393" s="34"/>
      <c r="AX393" s="36"/>
    </row>
    <row r="394" spans="1:50" ht="36" customHeight="1" x14ac:dyDescent="0.2">
      <c r="A394" s="54"/>
      <c r="B394" s="150" t="s">
        <v>2742</v>
      </c>
      <c r="C394" s="150" t="s">
        <v>76</v>
      </c>
      <c r="D394" s="27" t="s">
        <v>136</v>
      </c>
      <c r="E394" s="182"/>
      <c r="F394" s="22" t="s">
        <v>1437</v>
      </c>
      <c r="G394" s="23" t="s">
        <v>1460</v>
      </c>
      <c r="H394" s="23" t="s">
        <v>246</v>
      </c>
      <c r="I394" s="9" t="s">
        <v>1819</v>
      </c>
      <c r="J394" s="43" t="s">
        <v>246</v>
      </c>
      <c r="K394" s="3"/>
      <c r="L394" s="3"/>
      <c r="M394" s="3"/>
      <c r="N394" s="3"/>
      <c r="O394" s="3"/>
      <c r="P394" s="6"/>
      <c r="Q394" s="30"/>
      <c r="R394" s="30"/>
      <c r="S394" s="30"/>
      <c r="T394" s="30"/>
      <c r="U394" s="30"/>
      <c r="V394" s="26"/>
      <c r="W394" s="30"/>
      <c r="X394" s="30"/>
      <c r="Y394" s="30"/>
      <c r="Z394" s="30"/>
      <c r="AA394" s="30"/>
      <c r="AB394" s="26"/>
      <c r="AC394" s="30">
        <v>4</v>
      </c>
      <c r="AD394" s="30"/>
      <c r="AE394" s="30"/>
      <c r="AF394" s="30"/>
      <c r="AG394" s="30">
        <v>4</v>
      </c>
      <c r="AH394" s="6" t="s">
        <v>722</v>
      </c>
      <c r="AI394" s="30"/>
      <c r="AJ394" s="30"/>
      <c r="AK394" s="30"/>
      <c r="AL394" s="30"/>
      <c r="AM394" s="30">
        <v>3</v>
      </c>
      <c r="AN394" s="26"/>
      <c r="AO394" s="4">
        <f>+K394+Q394+W394+AC394+AI394</f>
        <v>4</v>
      </c>
      <c r="AP394" s="4">
        <f>+L394+R394+X394+AD394+AJ394</f>
        <v>0</v>
      </c>
      <c r="AQ394" s="4">
        <f>+M394+S394+Y394+AE394+AK394</f>
        <v>0</v>
      </c>
      <c r="AR394" s="4">
        <f>+N394+T394+Z394+AF394+AL394</f>
        <v>0</v>
      </c>
      <c r="AS394" s="4">
        <f>+O394+U394+AA394+AG394+AM394</f>
        <v>7</v>
      </c>
      <c r="AT394" s="4">
        <f>SUM(AO394:AS394)</f>
        <v>11</v>
      </c>
      <c r="AU394" s="34">
        <v>40276</v>
      </c>
      <c r="AV394" s="34"/>
      <c r="AW394" s="34"/>
      <c r="AX394" s="36"/>
    </row>
    <row r="395" spans="1:50" ht="36" hidden="1" customHeight="1" x14ac:dyDescent="0.2">
      <c r="A395" s="54"/>
      <c r="B395" s="206" t="s">
        <v>3103</v>
      </c>
      <c r="C395" s="206" t="s">
        <v>76</v>
      </c>
      <c r="D395" s="27" t="s">
        <v>33</v>
      </c>
      <c r="E395" s="182"/>
      <c r="F395" s="22" t="s">
        <v>1437</v>
      </c>
      <c r="G395" s="23" t="s">
        <v>1259</v>
      </c>
      <c r="H395" s="23" t="s">
        <v>460</v>
      </c>
      <c r="I395" s="9" t="s">
        <v>3408</v>
      </c>
      <c r="J395" s="46" t="s">
        <v>154</v>
      </c>
      <c r="K395" s="30"/>
      <c r="L395" s="30"/>
      <c r="M395" s="30"/>
      <c r="N395" s="30"/>
      <c r="O395" s="30"/>
      <c r="P395" s="26"/>
      <c r="Q395" s="30"/>
      <c r="R395" s="30"/>
      <c r="S395" s="30"/>
      <c r="T395" s="30"/>
      <c r="U395" s="30"/>
      <c r="V395" s="26"/>
      <c r="W395" s="30"/>
      <c r="X395" s="30"/>
      <c r="Y395" s="30"/>
      <c r="Z395" s="30"/>
      <c r="AA395" s="30"/>
      <c r="AB395" s="26"/>
      <c r="AC395" s="3"/>
      <c r="AD395" s="3"/>
      <c r="AE395" s="3"/>
      <c r="AF395" s="3"/>
      <c r="AG395" s="3"/>
      <c r="AH395" s="6"/>
      <c r="AI395" s="3"/>
      <c r="AJ395" s="3"/>
      <c r="AK395" s="3"/>
      <c r="AL395" s="3"/>
      <c r="AM395" s="3"/>
      <c r="AN395" s="6"/>
      <c r="AO395" s="4"/>
      <c r="AP395" s="4"/>
      <c r="AQ395" s="4"/>
      <c r="AR395" s="4"/>
      <c r="AS395" s="4"/>
      <c r="AT395" s="4"/>
      <c r="AU395" s="34" t="s">
        <v>3410</v>
      </c>
      <c r="AV395" s="34"/>
      <c r="AW395" s="34"/>
      <c r="AX395" s="36"/>
    </row>
    <row r="396" spans="1:50" s="159" customFormat="1" ht="36" hidden="1" customHeight="1" x14ac:dyDescent="0.2">
      <c r="A396" s="54">
        <f>+A392+1</f>
        <v>1</v>
      </c>
      <c r="B396" s="207" t="s">
        <v>3128</v>
      </c>
      <c r="C396" s="207" t="s">
        <v>76</v>
      </c>
      <c r="D396" s="53" t="s">
        <v>429</v>
      </c>
      <c r="E396" s="181">
        <f>COUNTIF($B$5:$B$702,"LG")-1</f>
        <v>18</v>
      </c>
      <c r="F396" s="74" t="s">
        <v>1436</v>
      </c>
      <c r="G396" s="74" t="s">
        <v>1259</v>
      </c>
      <c r="H396" s="74" t="s">
        <v>460</v>
      </c>
      <c r="I396" s="151" t="s">
        <v>2027</v>
      </c>
      <c r="J396" s="161" t="s">
        <v>460</v>
      </c>
      <c r="K396" s="153">
        <v>2</v>
      </c>
      <c r="L396" s="153"/>
      <c r="M396" s="153"/>
      <c r="N396" s="155"/>
      <c r="O396" s="155">
        <v>7</v>
      </c>
      <c r="P396" s="163" t="s">
        <v>1013</v>
      </c>
      <c r="Q396" s="155">
        <v>1</v>
      </c>
      <c r="R396" s="155"/>
      <c r="S396" s="155"/>
      <c r="T396" s="155"/>
      <c r="U396" s="155">
        <v>18</v>
      </c>
      <c r="V396" s="154" t="s">
        <v>1014</v>
      </c>
      <c r="W396" s="155">
        <v>3</v>
      </c>
      <c r="X396" s="155"/>
      <c r="Y396" s="155">
        <v>1</v>
      </c>
      <c r="Z396" s="155"/>
      <c r="AA396" s="155"/>
      <c r="AB396" s="163"/>
      <c r="AC396" s="155">
        <v>4</v>
      </c>
      <c r="AD396" s="155">
        <v>1</v>
      </c>
      <c r="AE396" s="155">
        <v>1</v>
      </c>
      <c r="AF396" s="155"/>
      <c r="AG396" s="155">
        <v>6</v>
      </c>
      <c r="AH396" s="154" t="s">
        <v>579</v>
      </c>
      <c r="AI396" s="153"/>
      <c r="AJ396" s="155">
        <v>14</v>
      </c>
      <c r="AK396" s="155">
        <v>5</v>
      </c>
      <c r="AL396" s="155">
        <v>16</v>
      </c>
      <c r="AM396" s="153"/>
      <c r="AN396" s="154">
        <v>22</v>
      </c>
      <c r="AO396" s="156">
        <f t="shared" ref="AO396:AO430" si="94">+K396+Q396+W396+AC396+AI396</f>
        <v>10</v>
      </c>
      <c r="AP396" s="156">
        <f t="shared" ref="AP396:AP430" si="95">+L396+R396+X396+AD396+AJ396</f>
        <v>15</v>
      </c>
      <c r="AQ396" s="156">
        <f t="shared" ref="AQ396:AQ430" si="96">+M396+S396+Y396+AE396+AK396</f>
        <v>7</v>
      </c>
      <c r="AR396" s="156">
        <f t="shared" ref="AR396:AR430" si="97">+N396+T396+Z396+AF396+AL396</f>
        <v>16</v>
      </c>
      <c r="AS396" s="156">
        <f t="shared" ref="AS396:AS430" si="98">+O396+U396+AA396+AG396+AM396</f>
        <v>31</v>
      </c>
      <c r="AT396" s="156">
        <f t="shared" ref="AT396:AT430" si="99">SUM(AO396:AS396)</f>
        <v>79</v>
      </c>
      <c r="AU396" s="40" t="s">
        <v>46</v>
      </c>
      <c r="AV396" s="40"/>
      <c r="AW396" s="153"/>
      <c r="AX396" s="158"/>
    </row>
    <row r="397" spans="1:50" ht="36" hidden="1" customHeight="1" x14ac:dyDescent="0.2">
      <c r="A397" s="54"/>
      <c r="B397" s="206" t="s">
        <v>3128</v>
      </c>
      <c r="C397" s="206" t="s">
        <v>76</v>
      </c>
      <c r="D397" s="2" t="s">
        <v>429</v>
      </c>
      <c r="E397" s="182"/>
      <c r="F397" s="22" t="s">
        <v>1437</v>
      </c>
      <c r="G397" s="23" t="s">
        <v>1259</v>
      </c>
      <c r="H397" s="23" t="s">
        <v>460</v>
      </c>
      <c r="I397" s="9" t="s">
        <v>2028</v>
      </c>
      <c r="J397" s="5" t="s">
        <v>424</v>
      </c>
      <c r="K397" s="3"/>
      <c r="L397" s="3"/>
      <c r="M397" s="3"/>
      <c r="N397" s="3"/>
      <c r="O397" s="3"/>
      <c r="P397" s="6"/>
      <c r="Q397" s="30"/>
      <c r="R397" s="30"/>
      <c r="S397" s="30"/>
      <c r="T397" s="30"/>
      <c r="U397" s="30"/>
      <c r="V397" s="26"/>
      <c r="W397" s="30"/>
      <c r="X397" s="30"/>
      <c r="Y397" s="30"/>
      <c r="Z397" s="30"/>
      <c r="AA397" s="30"/>
      <c r="AB397" s="26"/>
      <c r="AC397" s="30">
        <v>5</v>
      </c>
      <c r="AD397" s="30"/>
      <c r="AE397" s="30"/>
      <c r="AF397" s="30"/>
      <c r="AG397" s="30"/>
      <c r="AH397" s="6" t="s">
        <v>494</v>
      </c>
      <c r="AI397" s="30">
        <v>1</v>
      </c>
      <c r="AJ397" s="30"/>
      <c r="AK397" s="30"/>
      <c r="AL397" s="30"/>
      <c r="AM397" s="30">
        <v>2</v>
      </c>
      <c r="AN397" s="6" t="s">
        <v>494</v>
      </c>
      <c r="AO397" s="4">
        <f t="shared" si="94"/>
        <v>6</v>
      </c>
      <c r="AP397" s="4">
        <f t="shared" si="95"/>
        <v>0</v>
      </c>
      <c r="AQ397" s="4">
        <f t="shared" si="96"/>
        <v>0</v>
      </c>
      <c r="AR397" s="4">
        <f t="shared" si="97"/>
        <v>0</v>
      </c>
      <c r="AS397" s="4">
        <f t="shared" si="98"/>
        <v>2</v>
      </c>
      <c r="AT397" s="4">
        <f t="shared" si="99"/>
        <v>8</v>
      </c>
      <c r="AU397" s="34" t="s">
        <v>344</v>
      </c>
      <c r="AV397" s="34"/>
      <c r="AW397" s="34"/>
      <c r="AX397" s="36"/>
    </row>
    <row r="398" spans="1:50" ht="36" hidden="1" customHeight="1" x14ac:dyDescent="0.2">
      <c r="A398" s="54"/>
      <c r="B398" s="206" t="s">
        <v>3128</v>
      </c>
      <c r="C398" s="206" t="s">
        <v>76</v>
      </c>
      <c r="D398" s="2" t="s">
        <v>429</v>
      </c>
      <c r="E398" s="182"/>
      <c r="F398" s="22" t="s">
        <v>1437</v>
      </c>
      <c r="G398" s="23" t="s">
        <v>1259</v>
      </c>
      <c r="H398" s="23" t="s">
        <v>460</v>
      </c>
      <c r="I398" s="9" t="s">
        <v>2029</v>
      </c>
      <c r="J398" s="5" t="s">
        <v>423</v>
      </c>
      <c r="K398" s="3"/>
      <c r="L398" s="3"/>
      <c r="M398" s="3"/>
      <c r="N398" s="3"/>
      <c r="O398" s="3"/>
      <c r="P398" s="6"/>
      <c r="Q398" s="30"/>
      <c r="R398" s="30"/>
      <c r="S398" s="30"/>
      <c r="T398" s="30"/>
      <c r="U398" s="30"/>
      <c r="V398" s="26"/>
      <c r="W398" s="30"/>
      <c r="X398" s="30"/>
      <c r="Y398" s="30"/>
      <c r="Z398" s="30"/>
      <c r="AA398" s="30"/>
      <c r="AB398" s="26"/>
      <c r="AC398" s="30">
        <v>2</v>
      </c>
      <c r="AD398" s="30"/>
      <c r="AE398" s="30"/>
      <c r="AF398" s="30"/>
      <c r="AG398" s="30"/>
      <c r="AH398" s="6" t="s">
        <v>980</v>
      </c>
      <c r="AI398" s="30">
        <v>1</v>
      </c>
      <c r="AJ398" s="30"/>
      <c r="AK398" s="30"/>
      <c r="AL398" s="30"/>
      <c r="AM398" s="56">
        <v>1</v>
      </c>
      <c r="AN398" s="6" t="s">
        <v>980</v>
      </c>
      <c r="AO398" s="4">
        <f t="shared" si="94"/>
        <v>3</v>
      </c>
      <c r="AP398" s="4">
        <f t="shared" si="95"/>
        <v>0</v>
      </c>
      <c r="AQ398" s="4">
        <f t="shared" si="96"/>
        <v>0</v>
      </c>
      <c r="AR398" s="4">
        <f t="shared" si="97"/>
        <v>0</v>
      </c>
      <c r="AS398" s="4">
        <f t="shared" si="98"/>
        <v>1</v>
      </c>
      <c r="AT398" s="4">
        <f t="shared" si="99"/>
        <v>4</v>
      </c>
      <c r="AU398" s="34" t="s">
        <v>47</v>
      </c>
      <c r="AV398" s="34"/>
      <c r="AW398" s="34"/>
      <c r="AX398" s="36"/>
    </row>
    <row r="399" spans="1:50" ht="36" hidden="1" customHeight="1" x14ac:dyDescent="0.2">
      <c r="A399" s="54"/>
      <c r="B399" s="206" t="s">
        <v>3128</v>
      </c>
      <c r="C399" s="206" t="s">
        <v>76</v>
      </c>
      <c r="D399" s="2" t="s">
        <v>429</v>
      </c>
      <c r="E399" s="182"/>
      <c r="F399" s="22" t="s">
        <v>1437</v>
      </c>
      <c r="G399" s="23" t="s">
        <v>1259</v>
      </c>
      <c r="H399" s="23" t="s">
        <v>460</v>
      </c>
      <c r="I399" s="9" t="s">
        <v>2030</v>
      </c>
      <c r="J399" s="5" t="s">
        <v>358</v>
      </c>
      <c r="K399" s="3"/>
      <c r="L399" s="3"/>
      <c r="M399" s="3"/>
      <c r="N399" s="3"/>
      <c r="O399" s="3"/>
      <c r="P399" s="6"/>
      <c r="Q399" s="30"/>
      <c r="R399" s="30"/>
      <c r="S399" s="30"/>
      <c r="T399" s="30"/>
      <c r="U399" s="30"/>
      <c r="V399" s="26"/>
      <c r="W399" s="30"/>
      <c r="X399" s="30"/>
      <c r="Y399" s="30"/>
      <c r="Z399" s="30"/>
      <c r="AA399" s="30"/>
      <c r="AB399" s="26"/>
      <c r="AC399" s="30">
        <v>4</v>
      </c>
      <c r="AD399" s="30"/>
      <c r="AE399" s="30"/>
      <c r="AF399" s="30"/>
      <c r="AG399" s="30"/>
      <c r="AH399" s="6" t="s">
        <v>911</v>
      </c>
      <c r="AI399" s="30">
        <v>1</v>
      </c>
      <c r="AJ399" s="30"/>
      <c r="AK399" s="30"/>
      <c r="AL399" s="30"/>
      <c r="AM399" s="30">
        <v>1</v>
      </c>
      <c r="AN399" s="6" t="s">
        <v>911</v>
      </c>
      <c r="AO399" s="4">
        <f t="shared" si="94"/>
        <v>5</v>
      </c>
      <c r="AP399" s="4">
        <f t="shared" si="95"/>
        <v>0</v>
      </c>
      <c r="AQ399" s="4">
        <f t="shared" si="96"/>
        <v>0</v>
      </c>
      <c r="AR399" s="4">
        <f t="shared" si="97"/>
        <v>0</v>
      </c>
      <c r="AS399" s="4">
        <f t="shared" si="98"/>
        <v>1</v>
      </c>
      <c r="AT399" s="4">
        <f t="shared" si="99"/>
        <v>6</v>
      </c>
      <c r="AU399" s="34" t="s">
        <v>326</v>
      </c>
      <c r="AV399" s="34"/>
      <c r="AW399" s="34"/>
      <c r="AX399" s="36"/>
    </row>
    <row r="400" spans="1:50" ht="36" hidden="1" customHeight="1" x14ac:dyDescent="0.2">
      <c r="A400" s="54"/>
      <c r="B400" s="206" t="s">
        <v>3128</v>
      </c>
      <c r="C400" s="206" t="s">
        <v>76</v>
      </c>
      <c r="D400" s="2" t="s">
        <v>429</v>
      </c>
      <c r="E400" s="182"/>
      <c r="F400" s="22" t="s">
        <v>1437</v>
      </c>
      <c r="G400" s="23" t="s">
        <v>1259</v>
      </c>
      <c r="H400" s="23" t="s">
        <v>460</v>
      </c>
      <c r="I400" s="9" t="s">
        <v>2031</v>
      </c>
      <c r="J400" s="5" t="s">
        <v>359</v>
      </c>
      <c r="K400" s="3"/>
      <c r="L400" s="3"/>
      <c r="M400" s="3"/>
      <c r="N400" s="3"/>
      <c r="O400" s="3"/>
      <c r="P400" s="6"/>
      <c r="Q400" s="30"/>
      <c r="R400" s="30"/>
      <c r="S400" s="30"/>
      <c r="T400" s="30"/>
      <c r="U400" s="30"/>
      <c r="V400" s="26"/>
      <c r="W400" s="30"/>
      <c r="X400" s="30"/>
      <c r="Y400" s="30"/>
      <c r="Z400" s="30"/>
      <c r="AA400" s="30"/>
      <c r="AB400" s="26"/>
      <c r="AC400" s="30">
        <v>7</v>
      </c>
      <c r="AD400" s="30"/>
      <c r="AE400" s="30"/>
      <c r="AF400" s="30"/>
      <c r="AG400" s="30"/>
      <c r="AH400" s="6" t="s">
        <v>184</v>
      </c>
      <c r="AI400" s="30">
        <v>1</v>
      </c>
      <c r="AJ400" s="30"/>
      <c r="AK400" s="30"/>
      <c r="AL400" s="30"/>
      <c r="AM400" s="30"/>
      <c r="AN400" s="6" t="s">
        <v>184</v>
      </c>
      <c r="AO400" s="4">
        <f t="shared" si="94"/>
        <v>8</v>
      </c>
      <c r="AP400" s="4">
        <f t="shared" si="95"/>
        <v>0</v>
      </c>
      <c r="AQ400" s="4">
        <f t="shared" si="96"/>
        <v>0</v>
      </c>
      <c r="AR400" s="4">
        <f t="shared" si="97"/>
        <v>0</v>
      </c>
      <c r="AS400" s="4">
        <f t="shared" si="98"/>
        <v>0</v>
      </c>
      <c r="AT400" s="4">
        <f t="shared" si="99"/>
        <v>8</v>
      </c>
      <c r="AU400" s="34" t="s">
        <v>345</v>
      </c>
      <c r="AV400" s="34"/>
      <c r="AW400" s="34"/>
      <c r="AX400" s="36"/>
    </row>
    <row r="401" spans="1:50" ht="36" hidden="1" customHeight="1" x14ac:dyDescent="0.2">
      <c r="A401" s="54"/>
      <c r="B401" s="206" t="s">
        <v>3128</v>
      </c>
      <c r="C401" s="206" t="s">
        <v>76</v>
      </c>
      <c r="D401" s="2" t="s">
        <v>429</v>
      </c>
      <c r="E401" s="182"/>
      <c r="F401" s="22" t="s">
        <v>1437</v>
      </c>
      <c r="G401" s="23" t="s">
        <v>1259</v>
      </c>
      <c r="H401" s="23" t="s">
        <v>460</v>
      </c>
      <c r="I401" s="9" t="s">
        <v>2043</v>
      </c>
      <c r="J401" s="5" t="s">
        <v>426</v>
      </c>
      <c r="K401" s="3"/>
      <c r="L401" s="3"/>
      <c r="M401" s="3"/>
      <c r="N401" s="3"/>
      <c r="O401" s="3"/>
      <c r="P401" s="6"/>
      <c r="Q401" s="30"/>
      <c r="R401" s="30"/>
      <c r="S401" s="30"/>
      <c r="T401" s="30"/>
      <c r="U401" s="30"/>
      <c r="V401" s="26"/>
      <c r="W401" s="30"/>
      <c r="X401" s="30"/>
      <c r="Y401" s="30"/>
      <c r="Z401" s="30"/>
      <c r="AA401" s="30"/>
      <c r="AB401" s="26"/>
      <c r="AC401" s="30">
        <v>3</v>
      </c>
      <c r="AD401" s="30"/>
      <c r="AE401" s="30"/>
      <c r="AF401" s="30"/>
      <c r="AG401" s="30"/>
      <c r="AH401" s="6" t="s">
        <v>913</v>
      </c>
      <c r="AI401" s="30">
        <v>1</v>
      </c>
      <c r="AJ401" s="30"/>
      <c r="AK401" s="30"/>
      <c r="AL401" s="30"/>
      <c r="AM401" s="30"/>
      <c r="AN401" s="6" t="s">
        <v>913</v>
      </c>
      <c r="AO401" s="4">
        <f t="shared" si="94"/>
        <v>4</v>
      </c>
      <c r="AP401" s="4">
        <f t="shared" si="95"/>
        <v>0</v>
      </c>
      <c r="AQ401" s="4">
        <f t="shared" si="96"/>
        <v>0</v>
      </c>
      <c r="AR401" s="4">
        <f t="shared" si="97"/>
        <v>0</v>
      </c>
      <c r="AS401" s="4">
        <f t="shared" si="98"/>
        <v>0</v>
      </c>
      <c r="AT401" s="4">
        <f t="shared" si="99"/>
        <v>4</v>
      </c>
      <c r="AU401" s="34">
        <v>39660</v>
      </c>
      <c r="AV401" s="34"/>
      <c r="AW401" s="34"/>
      <c r="AX401" s="36"/>
    </row>
    <row r="402" spans="1:50" s="159" customFormat="1" ht="36" hidden="1" customHeight="1" x14ac:dyDescent="0.2">
      <c r="A402" s="54">
        <f>+A383+1</f>
        <v>1</v>
      </c>
      <c r="B402" s="207" t="s">
        <v>3135</v>
      </c>
      <c r="C402" s="207" t="s">
        <v>76</v>
      </c>
      <c r="D402" s="53" t="s">
        <v>2046</v>
      </c>
      <c r="E402" s="181">
        <f>COUNTIF($B$5:$B$702,"BR")-1</f>
        <v>6</v>
      </c>
      <c r="F402" s="74" t="s">
        <v>1436</v>
      </c>
      <c r="G402" s="74" t="s">
        <v>1259</v>
      </c>
      <c r="H402" s="74" t="s">
        <v>460</v>
      </c>
      <c r="I402" s="151" t="s">
        <v>2047</v>
      </c>
      <c r="J402" s="161" t="s">
        <v>460</v>
      </c>
      <c r="K402" s="153"/>
      <c r="L402" s="153"/>
      <c r="M402" s="153"/>
      <c r="N402" s="153"/>
      <c r="O402" s="153">
        <v>2</v>
      </c>
      <c r="P402" s="163" t="s">
        <v>370</v>
      </c>
      <c r="Q402" s="155">
        <v>1</v>
      </c>
      <c r="R402" s="155"/>
      <c r="S402" s="155"/>
      <c r="T402" s="155"/>
      <c r="U402" s="155">
        <v>5</v>
      </c>
      <c r="V402" s="163" t="s">
        <v>534</v>
      </c>
      <c r="W402" s="153">
        <v>1</v>
      </c>
      <c r="X402" s="153"/>
      <c r="Y402" s="153"/>
      <c r="Z402" s="153"/>
      <c r="AA402" s="153"/>
      <c r="AB402" s="163" t="s">
        <v>2133</v>
      </c>
      <c r="AC402" s="155">
        <v>2</v>
      </c>
      <c r="AD402" s="155"/>
      <c r="AE402" s="155"/>
      <c r="AF402" s="155"/>
      <c r="AG402" s="155">
        <v>1</v>
      </c>
      <c r="AH402" s="163" t="s">
        <v>2134</v>
      </c>
      <c r="AI402" s="155">
        <v>4</v>
      </c>
      <c r="AJ402" s="155"/>
      <c r="AK402" s="155">
        <v>1</v>
      </c>
      <c r="AL402" s="155"/>
      <c r="AM402" s="155">
        <v>19</v>
      </c>
      <c r="AN402" s="163" t="s">
        <v>368</v>
      </c>
      <c r="AO402" s="156">
        <f t="shared" si="94"/>
        <v>8</v>
      </c>
      <c r="AP402" s="156">
        <f t="shared" si="95"/>
        <v>0</v>
      </c>
      <c r="AQ402" s="156">
        <f t="shared" si="96"/>
        <v>1</v>
      </c>
      <c r="AR402" s="156">
        <f t="shared" si="97"/>
        <v>0</v>
      </c>
      <c r="AS402" s="156">
        <f t="shared" si="98"/>
        <v>27</v>
      </c>
      <c r="AT402" s="156">
        <f t="shared" si="99"/>
        <v>36</v>
      </c>
      <c r="AU402" s="40" t="s">
        <v>338</v>
      </c>
      <c r="AV402" s="40"/>
      <c r="AW402" s="40"/>
      <c r="AX402" s="158"/>
    </row>
    <row r="403" spans="1:50" ht="36" hidden="1" customHeight="1" x14ac:dyDescent="0.2">
      <c r="A403" s="54"/>
      <c r="B403" s="206" t="s">
        <v>3135</v>
      </c>
      <c r="C403" s="206" t="s">
        <v>76</v>
      </c>
      <c r="D403" s="2" t="s">
        <v>2046</v>
      </c>
      <c r="E403" s="182"/>
      <c r="F403" s="22" t="s">
        <v>1437</v>
      </c>
      <c r="G403" s="23" t="s">
        <v>1259</v>
      </c>
      <c r="H403" s="23" t="s">
        <v>460</v>
      </c>
      <c r="I403" s="9" t="s">
        <v>2050</v>
      </c>
      <c r="J403" s="5" t="s">
        <v>535</v>
      </c>
      <c r="K403" s="3"/>
      <c r="L403" s="3"/>
      <c r="M403" s="3"/>
      <c r="N403" s="3"/>
      <c r="O403" s="3"/>
      <c r="P403" s="6"/>
      <c r="Q403" s="30"/>
      <c r="R403" s="30"/>
      <c r="S403" s="30"/>
      <c r="T403" s="30"/>
      <c r="U403" s="30"/>
      <c r="V403" s="26"/>
      <c r="W403" s="30">
        <v>1</v>
      </c>
      <c r="X403" s="30"/>
      <c r="Y403" s="30"/>
      <c r="Z403" s="30"/>
      <c r="AA403" s="30"/>
      <c r="AB403" s="6" t="s">
        <v>954</v>
      </c>
      <c r="AC403" s="30">
        <v>1</v>
      </c>
      <c r="AD403" s="30"/>
      <c r="AE403" s="30"/>
      <c r="AF403" s="30"/>
      <c r="AG403" s="30"/>
      <c r="AH403" s="6" t="s">
        <v>2137</v>
      </c>
      <c r="AI403" s="30"/>
      <c r="AJ403" s="30"/>
      <c r="AK403" s="30"/>
      <c r="AL403" s="30"/>
      <c r="AM403" s="30">
        <v>1</v>
      </c>
      <c r="AN403" s="26"/>
      <c r="AO403" s="4">
        <f t="shared" si="94"/>
        <v>2</v>
      </c>
      <c r="AP403" s="4">
        <f t="shared" si="95"/>
        <v>0</v>
      </c>
      <c r="AQ403" s="4">
        <f t="shared" si="96"/>
        <v>0</v>
      </c>
      <c r="AR403" s="4">
        <f t="shared" si="97"/>
        <v>0</v>
      </c>
      <c r="AS403" s="4">
        <f t="shared" si="98"/>
        <v>1</v>
      </c>
      <c r="AT403" s="4">
        <f t="shared" si="99"/>
        <v>3</v>
      </c>
      <c r="AU403" s="34">
        <v>39288</v>
      </c>
      <c r="AV403" s="34"/>
      <c r="AW403" s="3"/>
      <c r="AX403" s="36"/>
    </row>
    <row r="404" spans="1:50" ht="36" hidden="1" customHeight="1" x14ac:dyDescent="0.2">
      <c r="A404" s="54"/>
      <c r="B404" s="206" t="s">
        <v>3135</v>
      </c>
      <c r="C404" s="206" t="s">
        <v>76</v>
      </c>
      <c r="D404" s="2" t="s">
        <v>2046</v>
      </c>
      <c r="E404" s="182"/>
      <c r="F404" s="22" t="s">
        <v>1437</v>
      </c>
      <c r="G404" s="23" t="s">
        <v>1259</v>
      </c>
      <c r="H404" s="23" t="s">
        <v>460</v>
      </c>
      <c r="I404" s="9" t="s">
        <v>2051</v>
      </c>
      <c r="J404" s="5" t="s">
        <v>460</v>
      </c>
      <c r="K404" s="3"/>
      <c r="L404" s="3"/>
      <c r="M404" s="3"/>
      <c r="N404" s="3"/>
      <c r="O404" s="3"/>
      <c r="P404" s="6"/>
      <c r="Q404" s="30"/>
      <c r="R404" s="30"/>
      <c r="S404" s="30"/>
      <c r="T404" s="30"/>
      <c r="U404" s="30"/>
      <c r="V404" s="26"/>
      <c r="W404" s="30"/>
      <c r="X404" s="30"/>
      <c r="Y404" s="30"/>
      <c r="Z404" s="30"/>
      <c r="AA404" s="30"/>
      <c r="AB404" s="26"/>
      <c r="AC404" s="30">
        <v>1</v>
      </c>
      <c r="AD404" s="30"/>
      <c r="AE404" s="30"/>
      <c r="AF404" s="30"/>
      <c r="AG404" s="30">
        <v>1</v>
      </c>
      <c r="AH404" s="6" t="s">
        <v>304</v>
      </c>
      <c r="AI404" s="30"/>
      <c r="AJ404" s="30"/>
      <c r="AK404" s="30"/>
      <c r="AL404" s="30"/>
      <c r="AM404" s="30">
        <v>1</v>
      </c>
      <c r="AN404" s="26"/>
      <c r="AO404" s="4">
        <f t="shared" si="94"/>
        <v>1</v>
      </c>
      <c r="AP404" s="4">
        <f t="shared" si="95"/>
        <v>0</v>
      </c>
      <c r="AQ404" s="4">
        <f t="shared" si="96"/>
        <v>0</v>
      </c>
      <c r="AR404" s="4">
        <f t="shared" si="97"/>
        <v>0</v>
      </c>
      <c r="AS404" s="4">
        <f t="shared" si="98"/>
        <v>2</v>
      </c>
      <c r="AT404" s="4">
        <f t="shared" si="99"/>
        <v>3</v>
      </c>
      <c r="AU404" s="34">
        <v>39874</v>
      </c>
      <c r="AV404" s="34"/>
      <c r="AW404" s="34"/>
      <c r="AX404" s="36"/>
    </row>
    <row r="405" spans="1:50" ht="36" hidden="1" customHeight="1" x14ac:dyDescent="0.2">
      <c r="A405" s="54"/>
      <c r="B405" s="206" t="s">
        <v>3135</v>
      </c>
      <c r="C405" s="206" t="s">
        <v>76</v>
      </c>
      <c r="D405" s="2" t="s">
        <v>2046</v>
      </c>
      <c r="E405" s="182"/>
      <c r="F405" s="22" t="s">
        <v>1437</v>
      </c>
      <c r="G405" s="23" t="s">
        <v>1259</v>
      </c>
      <c r="H405" s="23" t="s">
        <v>460</v>
      </c>
      <c r="I405" s="9" t="s">
        <v>2053</v>
      </c>
      <c r="J405" s="5" t="s">
        <v>1231</v>
      </c>
      <c r="K405" s="3"/>
      <c r="L405" s="3"/>
      <c r="M405" s="3"/>
      <c r="N405" s="3"/>
      <c r="O405" s="3"/>
      <c r="P405" s="6"/>
      <c r="Q405" s="30"/>
      <c r="R405" s="30"/>
      <c r="S405" s="30"/>
      <c r="T405" s="30"/>
      <c r="U405" s="30"/>
      <c r="V405" s="26"/>
      <c r="W405" s="30">
        <v>1</v>
      </c>
      <c r="X405" s="30"/>
      <c r="Y405" s="30"/>
      <c r="Z405" s="30"/>
      <c r="AA405" s="30"/>
      <c r="AB405" s="6" t="s">
        <v>1235</v>
      </c>
      <c r="AC405" s="30">
        <v>4</v>
      </c>
      <c r="AD405" s="30"/>
      <c r="AE405" s="30"/>
      <c r="AF405" s="30"/>
      <c r="AG405" s="30">
        <v>4</v>
      </c>
      <c r="AH405" s="6" t="s">
        <v>1236</v>
      </c>
      <c r="AI405" s="30"/>
      <c r="AJ405" s="30"/>
      <c r="AK405" s="30"/>
      <c r="AL405" s="30"/>
      <c r="AM405" s="30">
        <v>2</v>
      </c>
      <c r="AN405" s="26"/>
      <c r="AO405" s="4">
        <f t="shared" si="94"/>
        <v>5</v>
      </c>
      <c r="AP405" s="4">
        <f t="shared" si="95"/>
        <v>0</v>
      </c>
      <c r="AQ405" s="4">
        <f t="shared" si="96"/>
        <v>0</v>
      </c>
      <c r="AR405" s="4">
        <f t="shared" si="97"/>
        <v>0</v>
      </c>
      <c r="AS405" s="4">
        <f t="shared" si="98"/>
        <v>6</v>
      </c>
      <c r="AT405" s="4">
        <f t="shared" si="99"/>
        <v>11</v>
      </c>
      <c r="AU405" s="34">
        <v>40952</v>
      </c>
      <c r="AV405" s="34"/>
      <c r="AW405" s="34"/>
      <c r="AX405" s="36"/>
    </row>
    <row r="406" spans="1:50" ht="36" hidden="1" customHeight="1" x14ac:dyDescent="0.2">
      <c r="A406" s="54"/>
      <c r="B406" s="150" t="s">
        <v>2977</v>
      </c>
      <c r="C406" s="150" t="s">
        <v>76</v>
      </c>
      <c r="D406" s="2" t="s">
        <v>57</v>
      </c>
      <c r="E406" s="182"/>
      <c r="F406" s="22" t="s">
        <v>1437</v>
      </c>
      <c r="G406" s="23" t="s">
        <v>1435</v>
      </c>
      <c r="H406" s="23" t="s">
        <v>465</v>
      </c>
      <c r="I406" s="9" t="s">
        <v>1917</v>
      </c>
      <c r="J406" s="5" t="s">
        <v>465</v>
      </c>
      <c r="K406" s="3"/>
      <c r="L406" s="3"/>
      <c r="M406" s="3"/>
      <c r="N406" s="3"/>
      <c r="O406" s="3"/>
      <c r="P406" s="6"/>
      <c r="Q406" s="30"/>
      <c r="R406" s="30"/>
      <c r="S406" s="30"/>
      <c r="T406" s="30"/>
      <c r="U406" s="30"/>
      <c r="V406" s="26"/>
      <c r="W406" s="30"/>
      <c r="X406" s="30"/>
      <c r="Y406" s="30"/>
      <c r="Z406" s="30"/>
      <c r="AA406" s="30"/>
      <c r="AB406" s="26"/>
      <c r="AC406" s="30">
        <v>4</v>
      </c>
      <c r="AD406" s="30"/>
      <c r="AE406" s="30"/>
      <c r="AF406" s="30">
        <v>1</v>
      </c>
      <c r="AG406" s="30">
        <v>5</v>
      </c>
      <c r="AH406" s="6" t="s">
        <v>1323</v>
      </c>
      <c r="AI406" s="30">
        <v>1</v>
      </c>
      <c r="AJ406" s="30"/>
      <c r="AK406" s="30"/>
      <c r="AL406" s="30"/>
      <c r="AM406" s="30">
        <v>1</v>
      </c>
      <c r="AN406" s="6" t="s">
        <v>1323</v>
      </c>
      <c r="AO406" s="4">
        <f t="shared" si="94"/>
        <v>5</v>
      </c>
      <c r="AP406" s="4">
        <f t="shared" si="95"/>
        <v>0</v>
      </c>
      <c r="AQ406" s="4">
        <f t="shared" si="96"/>
        <v>0</v>
      </c>
      <c r="AR406" s="4">
        <f t="shared" si="97"/>
        <v>1</v>
      </c>
      <c r="AS406" s="4">
        <f t="shared" si="98"/>
        <v>6</v>
      </c>
      <c r="AT406" s="4">
        <f t="shared" si="99"/>
        <v>12</v>
      </c>
      <c r="AU406" s="34">
        <v>36691</v>
      </c>
      <c r="AV406" s="34"/>
      <c r="AW406" s="34"/>
      <c r="AX406" s="36"/>
    </row>
    <row r="407" spans="1:50" ht="36" hidden="1" customHeight="1" x14ac:dyDescent="0.2">
      <c r="A407" s="54">
        <f>+A400+1</f>
        <v>1</v>
      </c>
      <c r="B407" s="207" t="s">
        <v>3160</v>
      </c>
      <c r="C407" s="207" t="s">
        <v>76</v>
      </c>
      <c r="D407" s="188" t="s">
        <v>444</v>
      </c>
      <c r="E407" s="181">
        <f>COUNTIF($B$5:$B$702,"AI")-1</f>
        <v>21</v>
      </c>
      <c r="F407" s="74" t="s">
        <v>1436</v>
      </c>
      <c r="G407" s="74" t="s">
        <v>1259</v>
      </c>
      <c r="H407" s="74" t="s">
        <v>460</v>
      </c>
      <c r="I407" s="151" t="s">
        <v>2115</v>
      </c>
      <c r="J407" s="161" t="s">
        <v>460</v>
      </c>
      <c r="K407" s="153">
        <v>2</v>
      </c>
      <c r="L407" s="153"/>
      <c r="M407" s="153"/>
      <c r="N407" s="155"/>
      <c r="O407" s="155">
        <v>5</v>
      </c>
      <c r="P407" s="163" t="s">
        <v>923</v>
      </c>
      <c r="Q407" s="153"/>
      <c r="R407" s="153"/>
      <c r="S407" s="153"/>
      <c r="T407" s="153"/>
      <c r="U407" s="153">
        <v>8</v>
      </c>
      <c r="V407" s="163" t="s">
        <v>56</v>
      </c>
      <c r="W407" s="153">
        <v>14</v>
      </c>
      <c r="X407" s="153"/>
      <c r="Y407" s="153"/>
      <c r="Z407" s="153"/>
      <c r="AA407" s="153"/>
      <c r="AB407" s="163" t="s">
        <v>950</v>
      </c>
      <c r="AC407" s="155">
        <v>31</v>
      </c>
      <c r="AD407" s="155">
        <v>3</v>
      </c>
      <c r="AE407" s="155"/>
      <c r="AF407" s="155"/>
      <c r="AG407" s="155">
        <v>10</v>
      </c>
      <c r="AH407" s="163" t="s">
        <v>402</v>
      </c>
      <c r="AI407" s="155">
        <v>5</v>
      </c>
      <c r="AJ407" s="155">
        <v>1</v>
      </c>
      <c r="AK407" s="155">
        <v>2</v>
      </c>
      <c r="AL407" s="155"/>
      <c r="AM407" s="155">
        <v>35</v>
      </c>
      <c r="AN407" s="163" t="s">
        <v>402</v>
      </c>
      <c r="AO407" s="156">
        <f t="shared" si="94"/>
        <v>52</v>
      </c>
      <c r="AP407" s="156">
        <f t="shared" si="95"/>
        <v>4</v>
      </c>
      <c r="AQ407" s="156">
        <f t="shared" si="96"/>
        <v>2</v>
      </c>
      <c r="AR407" s="156">
        <f t="shared" si="97"/>
        <v>0</v>
      </c>
      <c r="AS407" s="156">
        <f t="shared" si="98"/>
        <v>58</v>
      </c>
      <c r="AT407" s="156">
        <f t="shared" si="99"/>
        <v>116</v>
      </c>
      <c r="AU407" s="40">
        <v>39454</v>
      </c>
      <c r="AV407" s="40"/>
      <c r="AW407" s="40"/>
      <c r="AX407" s="158"/>
    </row>
    <row r="408" spans="1:50" ht="36" hidden="1" customHeight="1" x14ac:dyDescent="0.2">
      <c r="A408" s="54"/>
      <c r="B408" s="150" t="s">
        <v>2742</v>
      </c>
      <c r="C408" s="150" t="s">
        <v>76</v>
      </c>
      <c r="D408" s="27" t="s">
        <v>136</v>
      </c>
      <c r="E408" s="182"/>
      <c r="F408" s="22" t="s">
        <v>1437</v>
      </c>
      <c r="G408" s="23" t="s">
        <v>443</v>
      </c>
      <c r="H408" s="23" t="s">
        <v>479</v>
      </c>
      <c r="I408" s="9" t="s">
        <v>2101</v>
      </c>
      <c r="J408" s="43" t="s">
        <v>479</v>
      </c>
      <c r="K408" s="3"/>
      <c r="L408" s="3"/>
      <c r="M408" s="3"/>
      <c r="N408" s="3"/>
      <c r="O408" s="3"/>
      <c r="P408" s="6"/>
      <c r="Q408" s="30"/>
      <c r="R408" s="30"/>
      <c r="S408" s="30"/>
      <c r="T408" s="30"/>
      <c r="U408" s="30"/>
      <c r="V408" s="26"/>
      <c r="W408" s="30"/>
      <c r="X408" s="30"/>
      <c r="Y408" s="30"/>
      <c r="Z408" s="30"/>
      <c r="AA408" s="30"/>
      <c r="AB408" s="26"/>
      <c r="AC408" s="30">
        <v>2</v>
      </c>
      <c r="AD408" s="30"/>
      <c r="AE408" s="30"/>
      <c r="AF408" s="30"/>
      <c r="AG408" s="30">
        <v>1</v>
      </c>
      <c r="AH408" s="6" t="s">
        <v>223</v>
      </c>
      <c r="AI408" s="30"/>
      <c r="AJ408" s="30"/>
      <c r="AK408" s="30"/>
      <c r="AL408" s="30"/>
      <c r="AM408" s="30">
        <v>1</v>
      </c>
      <c r="AN408" s="26"/>
      <c r="AO408" s="4">
        <f t="shared" si="94"/>
        <v>2</v>
      </c>
      <c r="AP408" s="4">
        <f t="shared" si="95"/>
        <v>0</v>
      </c>
      <c r="AQ408" s="4">
        <f t="shared" si="96"/>
        <v>0</v>
      </c>
      <c r="AR408" s="4">
        <f t="shared" si="97"/>
        <v>0</v>
      </c>
      <c r="AS408" s="4">
        <f t="shared" si="98"/>
        <v>2</v>
      </c>
      <c r="AT408" s="4">
        <f t="shared" si="99"/>
        <v>4</v>
      </c>
      <c r="AU408" s="34">
        <v>40128</v>
      </c>
      <c r="AV408" s="34"/>
      <c r="AW408" s="34"/>
      <c r="AX408" s="36"/>
    </row>
    <row r="409" spans="1:50" ht="36" hidden="1" customHeight="1" x14ac:dyDescent="0.2">
      <c r="A409" s="54"/>
      <c r="B409" s="150" t="s">
        <v>2655</v>
      </c>
      <c r="C409" s="150" t="s">
        <v>76</v>
      </c>
      <c r="D409" s="27" t="s">
        <v>1767</v>
      </c>
      <c r="E409" s="182"/>
      <c r="F409" s="22" t="s">
        <v>1437</v>
      </c>
      <c r="G409" s="23" t="s">
        <v>185</v>
      </c>
      <c r="H409" s="23" t="s">
        <v>433</v>
      </c>
      <c r="I409" s="9" t="s">
        <v>1789</v>
      </c>
      <c r="J409" s="5" t="s">
        <v>502</v>
      </c>
      <c r="K409" s="3"/>
      <c r="L409" s="3"/>
      <c r="M409" s="3"/>
      <c r="N409" s="3"/>
      <c r="O409" s="3"/>
      <c r="P409" s="6"/>
      <c r="Q409" s="30"/>
      <c r="R409" s="30"/>
      <c r="S409" s="30"/>
      <c r="T409" s="30"/>
      <c r="U409" s="30"/>
      <c r="V409" s="26"/>
      <c r="W409" s="30"/>
      <c r="X409" s="30"/>
      <c r="Y409" s="30"/>
      <c r="Z409" s="30"/>
      <c r="AA409" s="30"/>
      <c r="AB409" s="26"/>
      <c r="AC409" s="30"/>
      <c r="AD409" s="30"/>
      <c r="AE409" s="30"/>
      <c r="AF409" s="30"/>
      <c r="AG409" s="30"/>
      <c r="AH409" s="26"/>
      <c r="AI409" s="30"/>
      <c r="AJ409" s="30"/>
      <c r="AK409" s="30"/>
      <c r="AL409" s="30"/>
      <c r="AM409" s="30">
        <v>1</v>
      </c>
      <c r="AN409" s="26" t="s">
        <v>1094</v>
      </c>
      <c r="AO409" s="4">
        <f t="shared" si="94"/>
        <v>0</v>
      </c>
      <c r="AP409" s="4">
        <f t="shared" si="95"/>
        <v>0</v>
      </c>
      <c r="AQ409" s="4">
        <f t="shared" si="96"/>
        <v>0</v>
      </c>
      <c r="AR409" s="4">
        <f t="shared" si="97"/>
        <v>0</v>
      </c>
      <c r="AS409" s="4">
        <f t="shared" si="98"/>
        <v>1</v>
      </c>
      <c r="AT409" s="4">
        <f t="shared" si="99"/>
        <v>1</v>
      </c>
      <c r="AU409" s="34">
        <v>40821</v>
      </c>
      <c r="AV409" s="34"/>
      <c r="AW409" s="34"/>
      <c r="AX409" s="36"/>
    </row>
    <row r="410" spans="1:50" ht="36" customHeight="1" x14ac:dyDescent="0.2">
      <c r="A410" s="54"/>
      <c r="B410" s="150" t="s">
        <v>2836</v>
      </c>
      <c r="C410" s="150" t="s">
        <v>76</v>
      </c>
      <c r="D410" s="25" t="s">
        <v>324</v>
      </c>
      <c r="E410" s="182"/>
      <c r="F410" s="22" t="s">
        <v>1437</v>
      </c>
      <c r="G410" s="23" t="s">
        <v>1460</v>
      </c>
      <c r="H410" s="23" t="s">
        <v>246</v>
      </c>
      <c r="I410" s="9" t="s">
        <v>1864</v>
      </c>
      <c r="J410" s="5" t="s">
        <v>246</v>
      </c>
      <c r="K410" s="3"/>
      <c r="L410" s="3"/>
      <c r="M410" s="3"/>
      <c r="N410" s="3"/>
      <c r="O410" s="3"/>
      <c r="P410" s="6"/>
      <c r="Q410" s="30"/>
      <c r="R410" s="30"/>
      <c r="S410" s="30"/>
      <c r="T410" s="30"/>
      <c r="U410" s="30"/>
      <c r="V410" s="26"/>
      <c r="W410" s="30">
        <v>3</v>
      </c>
      <c r="X410" s="30"/>
      <c r="Y410" s="30"/>
      <c r="Z410" s="30"/>
      <c r="AA410" s="30">
        <v>4</v>
      </c>
      <c r="AB410" s="6" t="s">
        <v>1134</v>
      </c>
      <c r="AC410" s="30"/>
      <c r="AD410" s="30"/>
      <c r="AE410" s="30"/>
      <c r="AF410" s="30"/>
      <c r="AG410" s="30"/>
      <c r="AH410" s="26"/>
      <c r="AI410" s="30"/>
      <c r="AJ410" s="30"/>
      <c r="AK410" s="30"/>
      <c r="AL410" s="30"/>
      <c r="AM410" s="30"/>
      <c r="AN410" s="26"/>
      <c r="AO410" s="4">
        <f t="shared" si="94"/>
        <v>3</v>
      </c>
      <c r="AP410" s="4">
        <f t="shared" si="95"/>
        <v>0</v>
      </c>
      <c r="AQ410" s="4">
        <f t="shared" si="96"/>
        <v>0</v>
      </c>
      <c r="AR410" s="4">
        <f t="shared" si="97"/>
        <v>0</v>
      </c>
      <c r="AS410" s="4">
        <f t="shared" si="98"/>
        <v>4</v>
      </c>
      <c r="AT410" s="4">
        <f t="shared" si="99"/>
        <v>7</v>
      </c>
      <c r="AU410" s="34">
        <v>39321</v>
      </c>
      <c r="AV410" s="34"/>
      <c r="AW410" s="34"/>
      <c r="AX410" s="36"/>
    </row>
    <row r="411" spans="1:50" ht="36" hidden="1" customHeight="1" x14ac:dyDescent="0.2">
      <c r="A411" s="54"/>
      <c r="B411" s="206" t="s">
        <v>3160</v>
      </c>
      <c r="C411" s="206" t="s">
        <v>76</v>
      </c>
      <c r="D411" s="27" t="s">
        <v>444</v>
      </c>
      <c r="E411" s="182"/>
      <c r="F411" s="22" t="s">
        <v>1437</v>
      </c>
      <c r="G411" s="23" t="s">
        <v>1259</v>
      </c>
      <c r="H411" s="23" t="s">
        <v>460</v>
      </c>
      <c r="I411" s="9" t="s">
        <v>2056</v>
      </c>
      <c r="J411" s="5" t="s">
        <v>460</v>
      </c>
      <c r="K411" s="3"/>
      <c r="L411" s="3"/>
      <c r="M411" s="3"/>
      <c r="N411" s="3"/>
      <c r="O411" s="3"/>
      <c r="P411" s="6"/>
      <c r="Q411" s="30"/>
      <c r="R411" s="30"/>
      <c r="S411" s="30"/>
      <c r="T411" s="30"/>
      <c r="U411" s="30"/>
      <c r="V411" s="26"/>
      <c r="W411" s="30">
        <v>1</v>
      </c>
      <c r="X411" s="30"/>
      <c r="Y411" s="30"/>
      <c r="Z411" s="30"/>
      <c r="AA411" s="30"/>
      <c r="AB411" s="26" t="s">
        <v>683</v>
      </c>
      <c r="AC411" s="30"/>
      <c r="AD411" s="30"/>
      <c r="AE411" s="30"/>
      <c r="AF411" s="30"/>
      <c r="AG411" s="30">
        <v>2</v>
      </c>
      <c r="AH411" s="6" t="s">
        <v>684</v>
      </c>
      <c r="AI411" s="30">
        <v>1</v>
      </c>
      <c r="AJ411" s="30"/>
      <c r="AK411" s="30"/>
      <c r="AL411" s="30"/>
      <c r="AM411" s="30">
        <v>1</v>
      </c>
      <c r="AN411" s="6" t="s">
        <v>684</v>
      </c>
      <c r="AO411" s="4">
        <f t="shared" si="94"/>
        <v>2</v>
      </c>
      <c r="AP411" s="4">
        <f t="shared" si="95"/>
        <v>0</v>
      </c>
      <c r="AQ411" s="4">
        <f t="shared" si="96"/>
        <v>0</v>
      </c>
      <c r="AR411" s="4">
        <f t="shared" si="97"/>
        <v>0</v>
      </c>
      <c r="AS411" s="4">
        <f t="shared" si="98"/>
        <v>3</v>
      </c>
      <c r="AT411" s="4">
        <f t="shared" si="99"/>
        <v>5</v>
      </c>
      <c r="AU411" s="34">
        <v>40185</v>
      </c>
      <c r="AV411" s="34"/>
      <c r="AW411" s="34"/>
      <c r="AX411" s="36"/>
    </row>
    <row r="412" spans="1:50" ht="36" hidden="1" customHeight="1" x14ac:dyDescent="0.2">
      <c r="A412" s="54"/>
      <c r="B412" s="206" t="s">
        <v>3160</v>
      </c>
      <c r="C412" s="206" t="s">
        <v>76</v>
      </c>
      <c r="D412" s="27" t="s">
        <v>444</v>
      </c>
      <c r="E412" s="182"/>
      <c r="F412" s="22" t="s">
        <v>1437</v>
      </c>
      <c r="G412" s="23" t="s">
        <v>1259</v>
      </c>
      <c r="H412" s="23" t="s">
        <v>460</v>
      </c>
      <c r="I412" s="9" t="s">
        <v>2058</v>
      </c>
      <c r="J412" s="5" t="s">
        <v>524</v>
      </c>
      <c r="K412" s="3"/>
      <c r="L412" s="3"/>
      <c r="M412" s="3"/>
      <c r="N412" s="3"/>
      <c r="O412" s="3"/>
      <c r="P412" s="6"/>
      <c r="Q412" s="30"/>
      <c r="R412" s="30"/>
      <c r="S412" s="30"/>
      <c r="T412" s="30"/>
      <c r="U412" s="30"/>
      <c r="V412" s="26"/>
      <c r="W412" s="30"/>
      <c r="X412" s="30"/>
      <c r="Y412" s="30"/>
      <c r="Z412" s="30"/>
      <c r="AA412" s="30"/>
      <c r="AB412" s="26"/>
      <c r="AC412" s="30">
        <v>1</v>
      </c>
      <c r="AD412" s="30"/>
      <c r="AE412" s="30"/>
      <c r="AF412" s="30"/>
      <c r="AG412" s="30"/>
      <c r="AH412" s="6" t="s">
        <v>525</v>
      </c>
      <c r="AI412" s="30"/>
      <c r="AJ412" s="30"/>
      <c r="AK412" s="30"/>
      <c r="AL412" s="30"/>
      <c r="AM412" s="30">
        <v>1</v>
      </c>
      <c r="AN412" s="6" t="s">
        <v>525</v>
      </c>
      <c r="AO412" s="4">
        <f t="shared" si="94"/>
        <v>1</v>
      </c>
      <c r="AP412" s="4">
        <f t="shared" si="95"/>
        <v>0</v>
      </c>
      <c r="AQ412" s="4">
        <f t="shared" si="96"/>
        <v>0</v>
      </c>
      <c r="AR412" s="4">
        <f t="shared" si="97"/>
        <v>0</v>
      </c>
      <c r="AS412" s="4">
        <f t="shared" si="98"/>
        <v>1</v>
      </c>
      <c r="AT412" s="4">
        <f t="shared" si="99"/>
        <v>2</v>
      </c>
      <c r="AU412" s="34">
        <v>39980</v>
      </c>
      <c r="AV412" s="34"/>
      <c r="AW412" s="34"/>
      <c r="AX412" s="36"/>
    </row>
    <row r="413" spans="1:50" ht="36" hidden="1" customHeight="1" x14ac:dyDescent="0.2">
      <c r="A413" s="54"/>
      <c r="B413" s="150" t="s">
        <v>2977</v>
      </c>
      <c r="C413" s="150" t="s">
        <v>76</v>
      </c>
      <c r="D413" s="2" t="s">
        <v>57</v>
      </c>
      <c r="E413" s="182"/>
      <c r="F413" s="22" t="s">
        <v>1437</v>
      </c>
      <c r="G413" s="23" t="s">
        <v>1435</v>
      </c>
      <c r="H413" s="23" t="s">
        <v>465</v>
      </c>
      <c r="I413" s="9" t="s">
        <v>1931</v>
      </c>
      <c r="J413" s="5" t="s">
        <v>465</v>
      </c>
      <c r="K413" s="30"/>
      <c r="L413" s="30"/>
      <c r="M413" s="30"/>
      <c r="N413" s="30"/>
      <c r="O413" s="30"/>
      <c r="P413" s="26"/>
      <c r="Q413" s="30"/>
      <c r="R413" s="30"/>
      <c r="S413" s="30"/>
      <c r="T413" s="30"/>
      <c r="U413" s="30"/>
      <c r="V413" s="26"/>
      <c r="W413" s="30"/>
      <c r="X413" s="30"/>
      <c r="Y413" s="30"/>
      <c r="Z413" s="30"/>
      <c r="AA413" s="30"/>
      <c r="AB413" s="26"/>
      <c r="AC413" s="3">
        <v>2</v>
      </c>
      <c r="AD413" s="3"/>
      <c r="AE413" s="3"/>
      <c r="AF413" s="3"/>
      <c r="AG413" s="3">
        <v>2</v>
      </c>
      <c r="AH413" s="6" t="s">
        <v>681</v>
      </c>
      <c r="AI413" s="3">
        <v>1</v>
      </c>
      <c r="AJ413" s="3"/>
      <c r="AK413" s="3"/>
      <c r="AL413" s="3"/>
      <c r="AM413" s="3">
        <v>2</v>
      </c>
      <c r="AN413" s="6" t="s">
        <v>681</v>
      </c>
      <c r="AO413" s="4">
        <f t="shared" si="94"/>
        <v>3</v>
      </c>
      <c r="AP413" s="4">
        <f t="shared" si="95"/>
        <v>0</v>
      </c>
      <c r="AQ413" s="4">
        <f t="shared" si="96"/>
        <v>0</v>
      </c>
      <c r="AR413" s="4">
        <f t="shared" si="97"/>
        <v>0</v>
      </c>
      <c r="AS413" s="4">
        <f t="shared" si="98"/>
        <v>4</v>
      </c>
      <c r="AT413" s="4">
        <f t="shared" si="99"/>
        <v>7</v>
      </c>
      <c r="AU413" s="34" t="s">
        <v>682</v>
      </c>
      <c r="AV413" s="34"/>
      <c r="AW413" s="34"/>
      <c r="AX413" s="36"/>
    </row>
    <row r="414" spans="1:50" s="159" customFormat="1" ht="36" hidden="1" customHeight="1" x14ac:dyDescent="0.2">
      <c r="A414" s="54"/>
      <c r="B414" s="206" t="s">
        <v>3160</v>
      </c>
      <c r="C414" s="206" t="s">
        <v>76</v>
      </c>
      <c r="D414" s="27" t="s">
        <v>444</v>
      </c>
      <c r="E414" s="182"/>
      <c r="F414" s="22" t="s">
        <v>1437</v>
      </c>
      <c r="G414" s="23" t="s">
        <v>1259</v>
      </c>
      <c r="H414" s="23" t="s">
        <v>460</v>
      </c>
      <c r="I414" s="9" t="s">
        <v>2060</v>
      </c>
      <c r="J414" s="5" t="s">
        <v>826</v>
      </c>
      <c r="K414" s="3"/>
      <c r="L414" s="3"/>
      <c r="M414" s="3"/>
      <c r="N414" s="3"/>
      <c r="O414" s="3"/>
      <c r="P414" s="6"/>
      <c r="Q414" s="30"/>
      <c r="R414" s="30"/>
      <c r="S414" s="30"/>
      <c r="T414" s="30"/>
      <c r="U414" s="30"/>
      <c r="V414" s="26"/>
      <c r="W414" s="30"/>
      <c r="X414" s="30"/>
      <c r="Y414" s="30"/>
      <c r="Z414" s="30"/>
      <c r="AA414" s="30"/>
      <c r="AB414" s="26"/>
      <c r="AC414" s="30">
        <v>2</v>
      </c>
      <c r="AD414" s="30"/>
      <c r="AE414" s="30"/>
      <c r="AF414" s="30"/>
      <c r="AG414" s="30"/>
      <c r="AH414" s="6" t="s">
        <v>827</v>
      </c>
      <c r="AI414" s="30"/>
      <c r="AJ414" s="30"/>
      <c r="AK414" s="30"/>
      <c r="AL414" s="30"/>
      <c r="AM414" s="30">
        <v>2</v>
      </c>
      <c r="AN414" s="6" t="s">
        <v>827</v>
      </c>
      <c r="AO414" s="4">
        <f t="shared" si="94"/>
        <v>2</v>
      </c>
      <c r="AP414" s="4">
        <f t="shared" si="95"/>
        <v>0</v>
      </c>
      <c r="AQ414" s="4">
        <f t="shared" si="96"/>
        <v>0</v>
      </c>
      <c r="AR414" s="4">
        <f t="shared" si="97"/>
        <v>0</v>
      </c>
      <c r="AS414" s="4">
        <f t="shared" si="98"/>
        <v>2</v>
      </c>
      <c r="AT414" s="4">
        <f t="shared" si="99"/>
        <v>4</v>
      </c>
      <c r="AU414" s="34"/>
      <c r="AV414" s="34"/>
      <c r="AW414" s="34"/>
      <c r="AX414" s="36"/>
    </row>
    <row r="415" spans="1:50" ht="36" hidden="1" customHeight="1" x14ac:dyDescent="0.2">
      <c r="A415" s="54"/>
      <c r="B415" s="206" t="s">
        <v>3160</v>
      </c>
      <c r="C415" s="206" t="s">
        <v>76</v>
      </c>
      <c r="D415" s="27" t="s">
        <v>444</v>
      </c>
      <c r="E415" s="182"/>
      <c r="F415" s="22" t="s">
        <v>1437</v>
      </c>
      <c r="G415" s="23" t="s">
        <v>1259</v>
      </c>
      <c r="H415" s="23" t="s">
        <v>460</v>
      </c>
      <c r="I415" s="9" t="s">
        <v>2061</v>
      </c>
      <c r="J415" s="5" t="s">
        <v>653</v>
      </c>
      <c r="K415" s="3"/>
      <c r="L415" s="3"/>
      <c r="M415" s="3"/>
      <c r="N415" s="3"/>
      <c r="O415" s="3"/>
      <c r="P415" s="6"/>
      <c r="Q415" s="30"/>
      <c r="R415" s="30"/>
      <c r="S415" s="30"/>
      <c r="T415" s="30"/>
      <c r="U415" s="30"/>
      <c r="V415" s="26"/>
      <c r="W415" s="30"/>
      <c r="X415" s="30"/>
      <c r="Y415" s="30"/>
      <c r="Z415" s="30"/>
      <c r="AA415" s="30"/>
      <c r="AB415" s="26"/>
      <c r="AC415" s="30">
        <v>2</v>
      </c>
      <c r="AD415" s="30"/>
      <c r="AE415" s="30"/>
      <c r="AF415" s="30"/>
      <c r="AG415" s="30"/>
      <c r="AH415" s="6" t="s">
        <v>1112</v>
      </c>
      <c r="AI415" s="30"/>
      <c r="AJ415" s="30"/>
      <c r="AK415" s="30"/>
      <c r="AL415" s="30"/>
      <c r="AM415" s="30">
        <v>1</v>
      </c>
      <c r="AN415" s="6" t="s">
        <v>1112</v>
      </c>
      <c r="AO415" s="4">
        <f t="shared" si="94"/>
        <v>2</v>
      </c>
      <c r="AP415" s="4">
        <f t="shared" si="95"/>
        <v>0</v>
      </c>
      <c r="AQ415" s="4">
        <f t="shared" si="96"/>
        <v>0</v>
      </c>
      <c r="AR415" s="4">
        <f t="shared" si="97"/>
        <v>0</v>
      </c>
      <c r="AS415" s="4">
        <f t="shared" si="98"/>
        <v>1</v>
      </c>
      <c r="AT415" s="4">
        <f t="shared" si="99"/>
        <v>3</v>
      </c>
      <c r="AU415" s="34">
        <v>40422</v>
      </c>
      <c r="AV415" s="34"/>
      <c r="AW415" s="34"/>
      <c r="AX415" s="36"/>
    </row>
    <row r="416" spans="1:50" ht="36" hidden="1" customHeight="1" x14ac:dyDescent="0.2">
      <c r="A416" s="54"/>
      <c r="B416" s="206" t="s">
        <v>3160</v>
      </c>
      <c r="C416" s="206" t="s">
        <v>76</v>
      </c>
      <c r="D416" s="27" t="s">
        <v>444</v>
      </c>
      <c r="E416" s="182"/>
      <c r="F416" s="22" t="s">
        <v>1437</v>
      </c>
      <c r="G416" s="23" t="s">
        <v>1259</v>
      </c>
      <c r="H416" s="23" t="s">
        <v>460</v>
      </c>
      <c r="I416" s="9" t="s">
        <v>2065</v>
      </c>
      <c r="J416" s="5" t="s">
        <v>926</v>
      </c>
      <c r="K416" s="30"/>
      <c r="L416" s="30"/>
      <c r="M416" s="30"/>
      <c r="N416" s="30"/>
      <c r="O416" s="30"/>
      <c r="P416" s="26"/>
      <c r="Q416" s="3"/>
      <c r="R416" s="3"/>
      <c r="S416" s="3"/>
      <c r="T416" s="3"/>
      <c r="U416" s="3"/>
      <c r="V416" s="6"/>
      <c r="W416" s="3"/>
      <c r="X416" s="3"/>
      <c r="Y416" s="3"/>
      <c r="Z416" s="3"/>
      <c r="AA416" s="3"/>
      <c r="AB416" s="6"/>
      <c r="AC416" s="30">
        <v>4</v>
      </c>
      <c r="AD416" s="30"/>
      <c r="AE416" s="30"/>
      <c r="AF416" s="30"/>
      <c r="AG416" s="30"/>
      <c r="AH416" s="6" t="s">
        <v>1128</v>
      </c>
      <c r="AI416" s="30"/>
      <c r="AJ416" s="30"/>
      <c r="AK416" s="30"/>
      <c r="AL416" s="30"/>
      <c r="AM416" s="30"/>
      <c r="AN416" s="26"/>
      <c r="AO416" s="4">
        <f t="shared" si="94"/>
        <v>4</v>
      </c>
      <c r="AP416" s="4">
        <f t="shared" si="95"/>
        <v>0</v>
      </c>
      <c r="AQ416" s="4">
        <f t="shared" si="96"/>
        <v>0</v>
      </c>
      <c r="AR416" s="4">
        <f t="shared" si="97"/>
        <v>0</v>
      </c>
      <c r="AS416" s="4">
        <f t="shared" si="98"/>
        <v>0</v>
      </c>
      <c r="AT416" s="4">
        <f t="shared" si="99"/>
        <v>4</v>
      </c>
      <c r="AU416" s="34" t="s">
        <v>927</v>
      </c>
      <c r="AV416" s="34"/>
      <c r="AW416" s="34"/>
      <c r="AX416" s="36"/>
    </row>
    <row r="417" spans="1:50" ht="36" hidden="1" customHeight="1" x14ac:dyDescent="0.2">
      <c r="A417" s="54"/>
      <c r="B417" s="206" t="s">
        <v>3160</v>
      </c>
      <c r="C417" s="206" t="s">
        <v>76</v>
      </c>
      <c r="D417" s="27" t="s">
        <v>444</v>
      </c>
      <c r="E417" s="182"/>
      <c r="F417" s="22" t="s">
        <v>1437</v>
      </c>
      <c r="G417" s="23" t="s">
        <v>1259</v>
      </c>
      <c r="H417" s="23" t="s">
        <v>460</v>
      </c>
      <c r="I417" s="9" t="s">
        <v>2068</v>
      </c>
      <c r="J417" s="5" t="s">
        <v>949</v>
      </c>
      <c r="K417" s="30"/>
      <c r="L417" s="30"/>
      <c r="M417" s="30"/>
      <c r="N417" s="30"/>
      <c r="O417" s="30"/>
      <c r="P417" s="26"/>
      <c r="Q417" s="3"/>
      <c r="R417" s="3"/>
      <c r="S417" s="3"/>
      <c r="T417" s="3"/>
      <c r="U417" s="3"/>
      <c r="V417" s="6"/>
      <c r="W417" s="3"/>
      <c r="X417" s="3"/>
      <c r="Y417" s="3"/>
      <c r="Z417" s="3"/>
      <c r="AA417" s="3"/>
      <c r="AB417" s="6"/>
      <c r="AC417" s="30">
        <v>1</v>
      </c>
      <c r="AD417" s="30"/>
      <c r="AE417" s="30"/>
      <c r="AF417" s="30"/>
      <c r="AG417" s="30"/>
      <c r="AH417" s="6" t="s">
        <v>1113</v>
      </c>
      <c r="AI417" s="3"/>
      <c r="AJ417" s="3"/>
      <c r="AK417" s="3"/>
      <c r="AL417" s="3"/>
      <c r="AM417" s="3">
        <v>1</v>
      </c>
      <c r="AN417" s="6" t="s">
        <v>951</v>
      </c>
      <c r="AO417" s="4">
        <f t="shared" si="94"/>
        <v>1</v>
      </c>
      <c r="AP417" s="4">
        <f t="shared" si="95"/>
        <v>0</v>
      </c>
      <c r="AQ417" s="4">
        <f t="shared" si="96"/>
        <v>0</v>
      </c>
      <c r="AR417" s="4">
        <f t="shared" si="97"/>
        <v>0</v>
      </c>
      <c r="AS417" s="4">
        <f t="shared" si="98"/>
        <v>1</v>
      </c>
      <c r="AT417" s="4">
        <f t="shared" si="99"/>
        <v>2</v>
      </c>
      <c r="AU417" s="34" t="s">
        <v>933</v>
      </c>
      <c r="AV417" s="34"/>
      <c r="AW417" s="34"/>
      <c r="AX417" s="36"/>
    </row>
    <row r="418" spans="1:50" ht="36" hidden="1" customHeight="1" x14ac:dyDescent="0.2">
      <c r="A418" s="54"/>
      <c r="B418" s="206" t="s">
        <v>3160</v>
      </c>
      <c r="C418" s="206" t="s">
        <v>76</v>
      </c>
      <c r="D418" s="27" t="s">
        <v>444</v>
      </c>
      <c r="E418" s="182"/>
      <c r="F418" s="22" t="s">
        <v>1437</v>
      </c>
      <c r="G418" s="23" t="s">
        <v>1259</v>
      </c>
      <c r="H418" s="23" t="s">
        <v>460</v>
      </c>
      <c r="I418" s="9" t="s">
        <v>2069</v>
      </c>
      <c r="J418" s="5" t="s">
        <v>1019</v>
      </c>
      <c r="K418" s="30"/>
      <c r="L418" s="30"/>
      <c r="M418" s="30"/>
      <c r="N418" s="30"/>
      <c r="O418" s="30"/>
      <c r="P418" s="26"/>
      <c r="Q418" s="3"/>
      <c r="R418" s="3"/>
      <c r="S418" s="3"/>
      <c r="T418" s="3"/>
      <c r="U418" s="3"/>
      <c r="V418" s="6"/>
      <c r="W418" s="3"/>
      <c r="X418" s="3"/>
      <c r="Y418" s="3"/>
      <c r="Z418" s="3"/>
      <c r="AA418" s="3"/>
      <c r="AB418" s="6"/>
      <c r="AC418" s="30">
        <v>5</v>
      </c>
      <c r="AD418" s="30"/>
      <c r="AE418" s="30"/>
      <c r="AF418" s="30"/>
      <c r="AG418" s="30"/>
      <c r="AH418" s="6" t="s">
        <v>1021</v>
      </c>
      <c r="AI418" s="3"/>
      <c r="AJ418" s="3"/>
      <c r="AK418" s="3"/>
      <c r="AL418" s="3"/>
      <c r="AM418" s="3">
        <v>4</v>
      </c>
      <c r="AN418" s="6" t="s">
        <v>1021</v>
      </c>
      <c r="AO418" s="4">
        <f t="shared" si="94"/>
        <v>5</v>
      </c>
      <c r="AP418" s="4">
        <f t="shared" si="95"/>
        <v>0</v>
      </c>
      <c r="AQ418" s="4">
        <f t="shared" si="96"/>
        <v>0</v>
      </c>
      <c r="AR418" s="4">
        <f t="shared" si="97"/>
        <v>0</v>
      </c>
      <c r="AS418" s="4">
        <f t="shared" si="98"/>
        <v>4</v>
      </c>
      <c r="AT418" s="4">
        <f t="shared" si="99"/>
        <v>9</v>
      </c>
      <c r="AU418" s="34" t="s">
        <v>933</v>
      </c>
      <c r="AV418" s="34"/>
      <c r="AW418" s="34"/>
      <c r="AX418" s="36"/>
    </row>
    <row r="419" spans="1:50" ht="36" hidden="1" customHeight="1" x14ac:dyDescent="0.2">
      <c r="A419" s="54"/>
      <c r="B419" s="206" t="s">
        <v>3160</v>
      </c>
      <c r="C419" s="206" t="s">
        <v>76</v>
      </c>
      <c r="D419" s="27" t="s">
        <v>444</v>
      </c>
      <c r="E419" s="182"/>
      <c r="F419" s="22" t="s">
        <v>1437</v>
      </c>
      <c r="G419" s="23" t="s">
        <v>1259</v>
      </c>
      <c r="H419" s="23" t="s">
        <v>460</v>
      </c>
      <c r="I419" s="9" t="s">
        <v>2074</v>
      </c>
      <c r="J419" s="47" t="s">
        <v>1115</v>
      </c>
      <c r="K419" s="30"/>
      <c r="L419" s="30"/>
      <c r="M419" s="30"/>
      <c r="N419" s="30"/>
      <c r="O419" s="30"/>
      <c r="P419" s="26"/>
      <c r="Q419" s="3"/>
      <c r="R419" s="3"/>
      <c r="S419" s="3"/>
      <c r="T419" s="3"/>
      <c r="U419" s="3"/>
      <c r="V419" s="6"/>
      <c r="W419" s="3"/>
      <c r="X419" s="3"/>
      <c r="Y419" s="3"/>
      <c r="Z419" s="3"/>
      <c r="AA419" s="3"/>
      <c r="AB419" s="6"/>
      <c r="AC419" s="30">
        <v>6</v>
      </c>
      <c r="AD419" s="30"/>
      <c r="AE419" s="30"/>
      <c r="AF419" s="30"/>
      <c r="AG419" s="30"/>
      <c r="AH419" s="6" t="s">
        <v>1209</v>
      </c>
      <c r="AI419" s="3"/>
      <c r="AJ419" s="3"/>
      <c r="AK419" s="3"/>
      <c r="AL419" s="3"/>
      <c r="AM419" s="3">
        <v>1</v>
      </c>
      <c r="AN419" s="6" t="s">
        <v>1210</v>
      </c>
      <c r="AO419" s="4">
        <f t="shared" si="94"/>
        <v>6</v>
      </c>
      <c r="AP419" s="4">
        <f t="shared" si="95"/>
        <v>0</v>
      </c>
      <c r="AQ419" s="4">
        <f t="shared" si="96"/>
        <v>0</v>
      </c>
      <c r="AR419" s="4">
        <f t="shared" si="97"/>
        <v>0</v>
      </c>
      <c r="AS419" s="4">
        <f t="shared" si="98"/>
        <v>1</v>
      </c>
      <c r="AT419" s="4">
        <f t="shared" si="99"/>
        <v>7</v>
      </c>
      <c r="AU419" s="34"/>
      <c r="AV419" s="34"/>
      <c r="AW419" s="34"/>
      <c r="AX419" s="36"/>
    </row>
    <row r="420" spans="1:50" ht="36" hidden="1" customHeight="1" x14ac:dyDescent="0.2">
      <c r="A420" s="54"/>
      <c r="B420" s="150" t="s">
        <v>2977</v>
      </c>
      <c r="C420" s="150" t="s">
        <v>76</v>
      </c>
      <c r="D420" s="2" t="s">
        <v>57</v>
      </c>
      <c r="E420" s="182"/>
      <c r="F420" s="22" t="s">
        <v>1437</v>
      </c>
      <c r="G420" s="23" t="s">
        <v>1435</v>
      </c>
      <c r="H420" s="23" t="s">
        <v>465</v>
      </c>
      <c r="I420" s="9" t="s">
        <v>1935</v>
      </c>
      <c r="J420" s="5" t="s">
        <v>465</v>
      </c>
      <c r="K420" s="30"/>
      <c r="L420" s="30"/>
      <c r="M420" s="30"/>
      <c r="N420" s="30"/>
      <c r="O420" s="30"/>
      <c r="P420" s="26"/>
      <c r="Q420" s="30"/>
      <c r="R420" s="30"/>
      <c r="S420" s="30"/>
      <c r="T420" s="30"/>
      <c r="U420" s="30"/>
      <c r="V420" s="26"/>
      <c r="W420" s="30"/>
      <c r="X420" s="30"/>
      <c r="Y420" s="30"/>
      <c r="Z420" s="30"/>
      <c r="AA420" s="30"/>
      <c r="AB420" s="26"/>
      <c r="AC420" s="3">
        <v>2</v>
      </c>
      <c r="AD420" s="3"/>
      <c r="AE420" s="3"/>
      <c r="AF420" s="3"/>
      <c r="AG420" s="3">
        <v>1</v>
      </c>
      <c r="AH420" s="6" t="s">
        <v>1324</v>
      </c>
      <c r="AI420" s="3">
        <v>2</v>
      </c>
      <c r="AJ420" s="3"/>
      <c r="AK420" s="3"/>
      <c r="AL420" s="3"/>
      <c r="AM420" s="3">
        <v>1</v>
      </c>
      <c r="AN420" s="6" t="s">
        <v>1324</v>
      </c>
      <c r="AO420" s="4">
        <f t="shared" si="94"/>
        <v>4</v>
      </c>
      <c r="AP420" s="4">
        <f t="shared" si="95"/>
        <v>0</v>
      </c>
      <c r="AQ420" s="4">
        <f t="shared" si="96"/>
        <v>0</v>
      </c>
      <c r="AR420" s="4">
        <f t="shared" si="97"/>
        <v>0</v>
      </c>
      <c r="AS420" s="4">
        <f t="shared" si="98"/>
        <v>2</v>
      </c>
      <c r="AT420" s="4">
        <f t="shared" si="99"/>
        <v>6</v>
      </c>
      <c r="AU420" s="34" t="s">
        <v>1325</v>
      </c>
      <c r="AV420" s="34"/>
      <c r="AW420" s="34"/>
      <c r="AX420" s="36"/>
    </row>
    <row r="421" spans="1:50" ht="36" hidden="1" customHeight="1" x14ac:dyDescent="0.2">
      <c r="A421" s="54"/>
      <c r="B421" s="206" t="s">
        <v>3001</v>
      </c>
      <c r="C421" s="206" t="s">
        <v>76</v>
      </c>
      <c r="D421" s="2" t="s">
        <v>780</v>
      </c>
      <c r="E421" s="182"/>
      <c r="F421" s="22" t="s">
        <v>1437</v>
      </c>
      <c r="G421" s="23" t="s">
        <v>1435</v>
      </c>
      <c r="H421" s="23" t="s">
        <v>465</v>
      </c>
      <c r="I421" s="9" t="s">
        <v>1957</v>
      </c>
      <c r="J421" s="5" t="s">
        <v>395</v>
      </c>
      <c r="K421" s="3"/>
      <c r="L421" s="3"/>
      <c r="M421" s="3"/>
      <c r="N421" s="3"/>
      <c r="O421" s="3"/>
      <c r="P421" s="6"/>
      <c r="Q421" s="30"/>
      <c r="R421" s="30"/>
      <c r="S421" s="30"/>
      <c r="T421" s="30"/>
      <c r="U421" s="30"/>
      <c r="V421" s="26"/>
      <c r="W421" s="30"/>
      <c r="X421" s="30"/>
      <c r="Y421" s="30"/>
      <c r="Z421" s="30"/>
      <c r="AA421" s="30"/>
      <c r="AB421" s="26"/>
      <c r="AC421" s="30">
        <v>1</v>
      </c>
      <c r="AD421" s="30"/>
      <c r="AE421" s="30"/>
      <c r="AF421" s="30"/>
      <c r="AG421" s="30"/>
      <c r="AH421" s="6" t="s">
        <v>1313</v>
      </c>
      <c r="AI421" s="30"/>
      <c r="AJ421" s="30"/>
      <c r="AK421" s="30"/>
      <c r="AL421" s="30"/>
      <c r="AM421" s="30">
        <v>2</v>
      </c>
      <c r="AN421" s="6" t="s">
        <v>1313</v>
      </c>
      <c r="AO421" s="4">
        <f t="shared" si="94"/>
        <v>1</v>
      </c>
      <c r="AP421" s="4">
        <f t="shared" si="95"/>
        <v>0</v>
      </c>
      <c r="AQ421" s="4">
        <f t="shared" si="96"/>
        <v>0</v>
      </c>
      <c r="AR421" s="4">
        <f t="shared" si="97"/>
        <v>0</v>
      </c>
      <c r="AS421" s="4">
        <f t="shared" si="98"/>
        <v>2</v>
      </c>
      <c r="AT421" s="4">
        <f t="shared" si="99"/>
        <v>3</v>
      </c>
      <c r="AU421" s="34">
        <v>40623</v>
      </c>
      <c r="AV421" s="34"/>
      <c r="AW421" s="34"/>
      <c r="AX421" s="36"/>
    </row>
    <row r="422" spans="1:50" ht="36" hidden="1" customHeight="1" x14ac:dyDescent="0.2">
      <c r="A422" s="54"/>
      <c r="B422" s="206" t="s">
        <v>3160</v>
      </c>
      <c r="C422" s="206" t="s">
        <v>76</v>
      </c>
      <c r="D422" s="27" t="s">
        <v>444</v>
      </c>
      <c r="E422" s="182"/>
      <c r="F422" s="22" t="s">
        <v>1437</v>
      </c>
      <c r="G422" s="23" t="s">
        <v>1259</v>
      </c>
      <c r="H422" s="23" t="s">
        <v>460</v>
      </c>
      <c r="I422" s="9" t="s">
        <v>2075</v>
      </c>
      <c r="J422" s="47" t="s">
        <v>1272</v>
      </c>
      <c r="K422" s="30"/>
      <c r="L422" s="30"/>
      <c r="M422" s="30"/>
      <c r="N422" s="30"/>
      <c r="O422" s="30"/>
      <c r="P422" s="26"/>
      <c r="Q422" s="3"/>
      <c r="R422" s="3"/>
      <c r="S422" s="3"/>
      <c r="T422" s="3"/>
      <c r="U422" s="3"/>
      <c r="V422" s="6"/>
      <c r="W422" s="3"/>
      <c r="X422" s="3"/>
      <c r="Y422" s="3"/>
      <c r="Z422" s="3"/>
      <c r="AA422" s="3"/>
      <c r="AB422" s="6"/>
      <c r="AC422" s="30">
        <v>4</v>
      </c>
      <c r="AD422" s="30"/>
      <c r="AE422" s="30"/>
      <c r="AF422" s="30"/>
      <c r="AG422" s="30"/>
      <c r="AH422" s="6" t="s">
        <v>1273</v>
      </c>
      <c r="AI422" s="3"/>
      <c r="AJ422" s="3"/>
      <c r="AK422" s="3"/>
      <c r="AL422" s="3"/>
      <c r="AM422" s="3">
        <v>2</v>
      </c>
      <c r="AN422" s="6" t="s">
        <v>1273</v>
      </c>
      <c r="AO422" s="4">
        <f t="shared" si="94"/>
        <v>4</v>
      </c>
      <c r="AP422" s="4">
        <f t="shared" si="95"/>
        <v>0</v>
      </c>
      <c r="AQ422" s="4">
        <f t="shared" si="96"/>
        <v>0</v>
      </c>
      <c r="AR422" s="4">
        <f t="shared" si="97"/>
        <v>0</v>
      </c>
      <c r="AS422" s="4">
        <f t="shared" si="98"/>
        <v>2</v>
      </c>
      <c r="AT422" s="4">
        <f t="shared" si="99"/>
        <v>6</v>
      </c>
      <c r="AU422" s="34"/>
      <c r="AV422" s="34"/>
      <c r="AW422" s="34"/>
      <c r="AX422" s="36"/>
    </row>
    <row r="423" spans="1:50" ht="36" hidden="1" customHeight="1" x14ac:dyDescent="0.2">
      <c r="A423" s="54">
        <f>+A400+1</f>
        <v>1</v>
      </c>
      <c r="B423" s="207" t="s">
        <v>3192</v>
      </c>
      <c r="C423" s="207" t="s">
        <v>76</v>
      </c>
      <c r="D423" s="188" t="s">
        <v>2103</v>
      </c>
      <c r="E423" s="181">
        <f>COUNTIF($B$5:$B$702,"FZ")-1</f>
        <v>5</v>
      </c>
      <c r="F423" s="74" t="s">
        <v>1436</v>
      </c>
      <c r="G423" s="74" t="s">
        <v>1259</v>
      </c>
      <c r="H423" s="74" t="s">
        <v>460</v>
      </c>
      <c r="I423" s="151" t="s">
        <v>2076</v>
      </c>
      <c r="J423" s="161" t="s">
        <v>460</v>
      </c>
      <c r="K423" s="153"/>
      <c r="L423" s="153"/>
      <c r="M423" s="153"/>
      <c r="N423" s="153"/>
      <c r="O423" s="153"/>
      <c r="P423" s="163"/>
      <c r="Q423" s="155"/>
      <c r="R423" s="155">
        <v>1</v>
      </c>
      <c r="S423" s="155"/>
      <c r="T423" s="155"/>
      <c r="U423" s="155">
        <v>7</v>
      </c>
      <c r="V423" s="163" t="s">
        <v>163</v>
      </c>
      <c r="W423" s="155">
        <v>3</v>
      </c>
      <c r="X423" s="155"/>
      <c r="Y423" s="155"/>
      <c r="Z423" s="155"/>
      <c r="AA423" s="155"/>
      <c r="AB423" s="163" t="s">
        <v>164</v>
      </c>
      <c r="AC423" s="153">
        <v>3</v>
      </c>
      <c r="AD423" s="153"/>
      <c r="AE423" s="153"/>
      <c r="AF423" s="153"/>
      <c r="AG423" s="153"/>
      <c r="AH423" s="163" t="s">
        <v>165</v>
      </c>
      <c r="AI423" s="155">
        <v>1</v>
      </c>
      <c r="AJ423" s="155">
        <v>3</v>
      </c>
      <c r="AK423" s="155"/>
      <c r="AL423" s="155"/>
      <c r="AM423" s="155"/>
      <c r="AN423" s="163" t="s">
        <v>1300</v>
      </c>
      <c r="AO423" s="156">
        <f t="shared" si="94"/>
        <v>7</v>
      </c>
      <c r="AP423" s="156">
        <f t="shared" si="95"/>
        <v>4</v>
      </c>
      <c r="AQ423" s="156">
        <f t="shared" si="96"/>
        <v>0</v>
      </c>
      <c r="AR423" s="156">
        <f t="shared" si="97"/>
        <v>0</v>
      </c>
      <c r="AS423" s="156">
        <f t="shared" si="98"/>
        <v>7</v>
      </c>
      <c r="AT423" s="156">
        <f t="shared" si="99"/>
        <v>18</v>
      </c>
      <c r="AU423" s="40">
        <v>2</v>
      </c>
      <c r="AV423" s="40"/>
      <c r="AW423" s="40"/>
      <c r="AX423" s="158"/>
    </row>
    <row r="424" spans="1:50" s="159" customFormat="1" ht="36" hidden="1" customHeight="1" x14ac:dyDescent="0.2">
      <c r="A424" s="54"/>
      <c r="B424" s="206" t="s">
        <v>3192</v>
      </c>
      <c r="C424" s="206" t="s">
        <v>76</v>
      </c>
      <c r="D424" s="27" t="s">
        <v>2103</v>
      </c>
      <c r="E424" s="182"/>
      <c r="F424" s="22" t="s">
        <v>1437</v>
      </c>
      <c r="G424" s="23" t="s">
        <v>1259</v>
      </c>
      <c r="H424" s="23" t="s">
        <v>460</v>
      </c>
      <c r="I424" s="9" t="s">
        <v>2077</v>
      </c>
      <c r="J424" s="46" t="s">
        <v>631</v>
      </c>
      <c r="K424" s="3"/>
      <c r="L424" s="3"/>
      <c r="M424" s="3"/>
      <c r="N424" s="3"/>
      <c r="O424" s="3">
        <v>4</v>
      </c>
      <c r="P424" s="6" t="s">
        <v>166</v>
      </c>
      <c r="Q424" s="30"/>
      <c r="R424" s="30"/>
      <c r="S424" s="30"/>
      <c r="T424" s="30"/>
      <c r="U424" s="30"/>
      <c r="V424" s="26"/>
      <c r="W424" s="30">
        <v>1</v>
      </c>
      <c r="X424" s="30"/>
      <c r="Y424" s="30"/>
      <c r="Z424" s="30"/>
      <c r="AA424" s="30"/>
      <c r="AB424" s="6" t="s">
        <v>1301</v>
      </c>
      <c r="AC424" s="30">
        <v>5</v>
      </c>
      <c r="AD424" s="30"/>
      <c r="AE424" s="30"/>
      <c r="AF424" s="30"/>
      <c r="AG424" s="30">
        <v>4</v>
      </c>
      <c r="AH424" s="6" t="s">
        <v>167</v>
      </c>
      <c r="AI424" s="30"/>
      <c r="AJ424" s="30"/>
      <c r="AK424" s="30"/>
      <c r="AL424" s="30"/>
      <c r="AM424" s="30">
        <v>2</v>
      </c>
      <c r="AN424" s="6" t="s">
        <v>167</v>
      </c>
      <c r="AO424" s="4">
        <f t="shared" si="94"/>
        <v>6</v>
      </c>
      <c r="AP424" s="4">
        <f t="shared" si="95"/>
        <v>0</v>
      </c>
      <c r="AQ424" s="4">
        <f t="shared" si="96"/>
        <v>0</v>
      </c>
      <c r="AR424" s="4">
        <f t="shared" si="97"/>
        <v>0</v>
      </c>
      <c r="AS424" s="4">
        <f t="shared" si="98"/>
        <v>10</v>
      </c>
      <c r="AT424" s="4">
        <f t="shared" si="99"/>
        <v>16</v>
      </c>
      <c r="AU424" s="34">
        <v>39699</v>
      </c>
      <c r="AV424" s="34"/>
      <c r="AW424" s="34"/>
      <c r="AX424" s="36"/>
    </row>
    <row r="425" spans="1:50" ht="36" hidden="1" customHeight="1" x14ac:dyDescent="0.2">
      <c r="A425" s="54"/>
      <c r="B425" s="206" t="s">
        <v>3192</v>
      </c>
      <c r="C425" s="206" t="s">
        <v>76</v>
      </c>
      <c r="D425" s="27" t="s">
        <v>2103</v>
      </c>
      <c r="E425" s="182"/>
      <c r="F425" s="22" t="s">
        <v>1437</v>
      </c>
      <c r="G425" s="23" t="s">
        <v>1259</v>
      </c>
      <c r="H425" s="23" t="s">
        <v>460</v>
      </c>
      <c r="I425" s="9" t="s">
        <v>2079</v>
      </c>
      <c r="J425" s="46" t="s">
        <v>633</v>
      </c>
      <c r="K425" s="3"/>
      <c r="L425" s="3"/>
      <c r="M425" s="3"/>
      <c r="N425" s="3"/>
      <c r="O425" s="3">
        <v>4</v>
      </c>
      <c r="P425" s="6" t="s">
        <v>582</v>
      </c>
      <c r="Q425" s="30"/>
      <c r="R425" s="30"/>
      <c r="S425" s="30"/>
      <c r="T425" s="30"/>
      <c r="U425" s="30"/>
      <c r="V425" s="26"/>
      <c r="W425" s="30">
        <v>1</v>
      </c>
      <c r="X425" s="30"/>
      <c r="Y425" s="30"/>
      <c r="Z425" s="30"/>
      <c r="AA425" s="30"/>
      <c r="AB425" s="6" t="s">
        <v>632</v>
      </c>
      <c r="AC425" s="30">
        <v>7</v>
      </c>
      <c r="AD425" s="30">
        <v>1</v>
      </c>
      <c r="AE425" s="30"/>
      <c r="AF425" s="30"/>
      <c r="AG425" s="30">
        <v>3</v>
      </c>
      <c r="AH425" s="6" t="s">
        <v>320</v>
      </c>
      <c r="AI425" s="30"/>
      <c r="AJ425" s="30"/>
      <c r="AK425" s="30"/>
      <c r="AL425" s="30"/>
      <c r="AM425" s="30">
        <v>1</v>
      </c>
      <c r="AN425" s="6" t="s">
        <v>320</v>
      </c>
      <c r="AO425" s="4">
        <f t="shared" si="94"/>
        <v>8</v>
      </c>
      <c r="AP425" s="4">
        <f t="shared" si="95"/>
        <v>1</v>
      </c>
      <c r="AQ425" s="4">
        <f t="shared" si="96"/>
        <v>0</v>
      </c>
      <c r="AR425" s="4">
        <f t="shared" si="97"/>
        <v>0</v>
      </c>
      <c r="AS425" s="4">
        <f t="shared" si="98"/>
        <v>8</v>
      </c>
      <c r="AT425" s="4">
        <f t="shared" si="99"/>
        <v>17</v>
      </c>
      <c r="AU425" s="34">
        <v>40043</v>
      </c>
      <c r="AV425" s="34"/>
      <c r="AW425" s="34"/>
      <c r="AX425" s="36"/>
    </row>
    <row r="426" spans="1:50" ht="36" hidden="1" customHeight="1" x14ac:dyDescent="0.2">
      <c r="A426" s="54"/>
      <c r="B426" s="206" t="s">
        <v>3192</v>
      </c>
      <c r="C426" s="206" t="s">
        <v>76</v>
      </c>
      <c r="D426" s="27" t="s">
        <v>2103</v>
      </c>
      <c r="E426" s="182"/>
      <c r="F426" s="22" t="s">
        <v>1437</v>
      </c>
      <c r="G426" s="23" t="s">
        <v>1259</v>
      </c>
      <c r="H426" s="23" t="s">
        <v>460</v>
      </c>
      <c r="I426" s="9" t="s">
        <v>2080</v>
      </c>
      <c r="J426" s="46" t="s">
        <v>636</v>
      </c>
      <c r="K426" s="3"/>
      <c r="L426" s="3"/>
      <c r="M426" s="3"/>
      <c r="N426" s="3"/>
      <c r="O426" s="3"/>
      <c r="P426" s="6"/>
      <c r="Q426" s="30"/>
      <c r="R426" s="30"/>
      <c r="S426" s="30"/>
      <c r="T426" s="30"/>
      <c r="U426" s="30">
        <v>1</v>
      </c>
      <c r="V426" s="6" t="s">
        <v>1302</v>
      </c>
      <c r="W426" s="30">
        <v>1</v>
      </c>
      <c r="X426" s="30"/>
      <c r="Y426" s="30"/>
      <c r="Z426" s="30"/>
      <c r="AA426" s="30"/>
      <c r="AB426" s="6" t="s">
        <v>637</v>
      </c>
      <c r="AC426" s="30">
        <v>2</v>
      </c>
      <c r="AD426" s="30"/>
      <c r="AE426" s="30"/>
      <c r="AF426" s="30"/>
      <c r="AG426" s="30">
        <v>1</v>
      </c>
      <c r="AH426" s="6" t="s">
        <v>604</v>
      </c>
      <c r="AI426" s="30"/>
      <c r="AJ426" s="30"/>
      <c r="AK426" s="30"/>
      <c r="AL426" s="30"/>
      <c r="AM426" s="30">
        <v>1</v>
      </c>
      <c r="AN426" s="6" t="s">
        <v>604</v>
      </c>
      <c r="AO426" s="4">
        <f t="shared" si="94"/>
        <v>3</v>
      </c>
      <c r="AP426" s="4">
        <f t="shared" si="95"/>
        <v>0</v>
      </c>
      <c r="AQ426" s="4">
        <f t="shared" si="96"/>
        <v>0</v>
      </c>
      <c r="AR426" s="4">
        <f t="shared" si="97"/>
        <v>0</v>
      </c>
      <c r="AS426" s="4">
        <f t="shared" si="98"/>
        <v>3</v>
      </c>
      <c r="AT426" s="4">
        <f t="shared" si="99"/>
        <v>6</v>
      </c>
      <c r="AU426" s="34">
        <v>40109</v>
      </c>
      <c r="AV426" s="34"/>
      <c r="AW426" s="34"/>
      <c r="AX426" s="36"/>
    </row>
    <row r="427" spans="1:50" ht="36" hidden="1" customHeight="1" x14ac:dyDescent="0.2">
      <c r="A427" s="54"/>
      <c r="B427" s="206" t="s">
        <v>3023</v>
      </c>
      <c r="C427" s="206" t="s">
        <v>76</v>
      </c>
      <c r="D427" s="2" t="s">
        <v>144</v>
      </c>
      <c r="E427" s="182"/>
      <c r="F427" s="22" t="s">
        <v>1437</v>
      </c>
      <c r="G427" s="23" t="s">
        <v>1435</v>
      </c>
      <c r="H427" s="23" t="s">
        <v>465</v>
      </c>
      <c r="I427" s="9" t="s">
        <v>1963</v>
      </c>
      <c r="J427" s="5" t="s">
        <v>395</v>
      </c>
      <c r="K427" s="3"/>
      <c r="L427" s="3"/>
      <c r="M427" s="3"/>
      <c r="N427" s="3"/>
      <c r="O427" s="3"/>
      <c r="P427" s="6"/>
      <c r="Q427" s="30"/>
      <c r="R427" s="30"/>
      <c r="S427" s="30"/>
      <c r="T427" s="30"/>
      <c r="U427" s="30"/>
      <c r="V427" s="26"/>
      <c r="W427" s="30"/>
      <c r="X427" s="30"/>
      <c r="Y427" s="30"/>
      <c r="Z427" s="30"/>
      <c r="AA427" s="30"/>
      <c r="AB427" s="26"/>
      <c r="AC427" s="30">
        <v>1</v>
      </c>
      <c r="AD427" s="30"/>
      <c r="AE427" s="30"/>
      <c r="AF427" s="30"/>
      <c r="AG427" s="30">
        <v>1</v>
      </c>
      <c r="AH427" s="6" t="s">
        <v>972</v>
      </c>
      <c r="AI427" s="30"/>
      <c r="AJ427" s="30"/>
      <c r="AK427" s="30"/>
      <c r="AL427" s="30"/>
      <c r="AM427" s="30"/>
      <c r="AN427" s="26"/>
      <c r="AO427" s="4">
        <f t="shared" si="94"/>
        <v>1</v>
      </c>
      <c r="AP427" s="4">
        <f t="shared" si="95"/>
        <v>0</v>
      </c>
      <c r="AQ427" s="4">
        <f t="shared" si="96"/>
        <v>0</v>
      </c>
      <c r="AR427" s="4">
        <f t="shared" si="97"/>
        <v>0</v>
      </c>
      <c r="AS427" s="4">
        <f t="shared" si="98"/>
        <v>1</v>
      </c>
      <c r="AT427" s="4">
        <f t="shared" si="99"/>
        <v>2</v>
      </c>
      <c r="AU427" s="34">
        <v>40725</v>
      </c>
      <c r="AV427" s="34"/>
      <c r="AW427" s="34"/>
      <c r="AX427" s="36"/>
    </row>
    <row r="428" spans="1:50" ht="36" hidden="1" customHeight="1" x14ac:dyDescent="0.2">
      <c r="A428" s="54"/>
      <c r="B428" s="206" t="s">
        <v>3061</v>
      </c>
      <c r="C428" s="206" t="s">
        <v>76</v>
      </c>
      <c r="D428" s="2" t="s">
        <v>1964</v>
      </c>
      <c r="E428" s="182"/>
      <c r="F428" s="22" t="s">
        <v>1437</v>
      </c>
      <c r="G428" s="23" t="s">
        <v>1435</v>
      </c>
      <c r="H428" s="23" t="s">
        <v>465</v>
      </c>
      <c r="I428" s="9" t="s">
        <v>1982</v>
      </c>
      <c r="J428" s="5" t="s">
        <v>395</v>
      </c>
      <c r="K428" s="3">
        <v>0</v>
      </c>
      <c r="L428" s="3"/>
      <c r="M428" s="3"/>
      <c r="N428" s="3"/>
      <c r="O428" s="3"/>
      <c r="P428" s="6"/>
      <c r="Q428" s="30">
        <v>0</v>
      </c>
      <c r="R428" s="30"/>
      <c r="S428" s="30"/>
      <c r="T428" s="30"/>
      <c r="U428" s="30"/>
      <c r="V428" s="26"/>
      <c r="W428" s="30"/>
      <c r="X428" s="30"/>
      <c r="Y428" s="30"/>
      <c r="Z428" s="30"/>
      <c r="AA428" s="30"/>
      <c r="AB428" s="26"/>
      <c r="AC428" s="30">
        <v>1</v>
      </c>
      <c r="AD428" s="30"/>
      <c r="AE428" s="30"/>
      <c r="AF428" s="30"/>
      <c r="AG428" s="30"/>
      <c r="AH428" s="6" t="s">
        <v>1358</v>
      </c>
      <c r="AI428" s="30"/>
      <c r="AJ428" s="30"/>
      <c r="AK428" s="30"/>
      <c r="AL428" s="30"/>
      <c r="AM428" s="30">
        <v>1</v>
      </c>
      <c r="AN428" s="6" t="s">
        <v>1359</v>
      </c>
      <c r="AO428" s="4">
        <f t="shared" si="94"/>
        <v>1</v>
      </c>
      <c r="AP428" s="4">
        <f t="shared" si="95"/>
        <v>0</v>
      </c>
      <c r="AQ428" s="4">
        <f t="shared" si="96"/>
        <v>0</v>
      </c>
      <c r="AR428" s="4">
        <f t="shared" si="97"/>
        <v>0</v>
      </c>
      <c r="AS428" s="4">
        <f t="shared" si="98"/>
        <v>1</v>
      </c>
      <c r="AT428" s="4">
        <f t="shared" si="99"/>
        <v>2</v>
      </c>
      <c r="AU428" s="34">
        <v>41144</v>
      </c>
      <c r="AV428" s="34"/>
      <c r="AW428" s="34"/>
      <c r="AX428" s="36"/>
    </row>
    <row r="429" spans="1:50" ht="36" hidden="1" customHeight="1" x14ac:dyDescent="0.2">
      <c r="A429" s="54">
        <f>+A423+1</f>
        <v>2</v>
      </c>
      <c r="B429" s="207" t="s">
        <v>3151</v>
      </c>
      <c r="C429" s="207" t="s">
        <v>76</v>
      </c>
      <c r="D429" s="188" t="s">
        <v>2104</v>
      </c>
      <c r="E429" s="181">
        <f>COUNTIF($B$5:$B$702,"TF")-1</f>
        <v>3</v>
      </c>
      <c r="F429" s="74" t="s">
        <v>1436</v>
      </c>
      <c r="G429" s="74" t="s">
        <v>1259</v>
      </c>
      <c r="H429" s="74" t="s">
        <v>460</v>
      </c>
      <c r="I429" s="151" t="s">
        <v>2082</v>
      </c>
      <c r="J429" s="152" t="s">
        <v>2083</v>
      </c>
      <c r="K429" s="153"/>
      <c r="L429" s="153"/>
      <c r="M429" s="153"/>
      <c r="N429" s="153"/>
      <c r="O429" s="153"/>
      <c r="P429" s="163"/>
      <c r="Q429" s="155"/>
      <c r="R429" s="155"/>
      <c r="S429" s="155"/>
      <c r="T429" s="155"/>
      <c r="U429" s="155"/>
      <c r="V429" s="163"/>
      <c r="W429" s="155"/>
      <c r="X429" s="155"/>
      <c r="Y429" s="155"/>
      <c r="Z429" s="155"/>
      <c r="AA429" s="155"/>
      <c r="AB429" s="163"/>
      <c r="AC429" s="155"/>
      <c r="AD429" s="155"/>
      <c r="AE429" s="155"/>
      <c r="AF429" s="155"/>
      <c r="AG429" s="155"/>
      <c r="AH429" s="163"/>
      <c r="AI429" s="155"/>
      <c r="AJ429" s="155"/>
      <c r="AK429" s="155"/>
      <c r="AL429" s="155"/>
      <c r="AM429" s="155"/>
      <c r="AN429" s="163"/>
      <c r="AO429" s="156">
        <f t="shared" si="94"/>
        <v>0</v>
      </c>
      <c r="AP429" s="156">
        <f t="shared" si="95"/>
        <v>0</v>
      </c>
      <c r="AQ429" s="156">
        <f t="shared" si="96"/>
        <v>0</v>
      </c>
      <c r="AR429" s="156">
        <f t="shared" si="97"/>
        <v>0</v>
      </c>
      <c r="AS429" s="156">
        <f t="shared" si="98"/>
        <v>0</v>
      </c>
      <c r="AT429" s="156">
        <f t="shared" si="99"/>
        <v>0</v>
      </c>
      <c r="AU429" s="40"/>
      <c r="AV429" s="40"/>
      <c r="AW429" s="40"/>
      <c r="AX429" s="158"/>
    </row>
    <row r="430" spans="1:50" ht="36" hidden="1" customHeight="1" x14ac:dyDescent="0.2">
      <c r="A430" s="54">
        <f>+A426+1</f>
        <v>1</v>
      </c>
      <c r="B430" s="207" t="s">
        <v>2567</v>
      </c>
      <c r="C430" s="207" t="s">
        <v>76</v>
      </c>
      <c r="D430" s="188" t="s">
        <v>2105</v>
      </c>
      <c r="E430" s="181">
        <f>COUNTIF($B$5:$B$702,"MK")-1</f>
        <v>1</v>
      </c>
      <c r="F430" s="74" t="s">
        <v>1436</v>
      </c>
      <c r="G430" s="74" t="s">
        <v>1259</v>
      </c>
      <c r="H430" s="74" t="s">
        <v>460</v>
      </c>
      <c r="I430" s="151" t="s">
        <v>2087</v>
      </c>
      <c r="J430" s="161" t="s">
        <v>341</v>
      </c>
      <c r="K430" s="153">
        <v>1</v>
      </c>
      <c r="L430" s="153"/>
      <c r="M430" s="153"/>
      <c r="N430" s="155"/>
      <c r="O430" s="155">
        <v>2</v>
      </c>
      <c r="P430" s="163" t="s">
        <v>1242</v>
      </c>
      <c r="Q430" s="155">
        <v>1</v>
      </c>
      <c r="R430" s="155"/>
      <c r="S430" s="155"/>
      <c r="T430" s="155"/>
      <c r="U430" s="155">
        <v>3</v>
      </c>
      <c r="V430" s="163" t="s">
        <v>1243</v>
      </c>
      <c r="W430" s="153">
        <v>2</v>
      </c>
      <c r="X430" s="153"/>
      <c r="Y430" s="153"/>
      <c r="Z430" s="153"/>
      <c r="AA430" s="153"/>
      <c r="AB430" s="163" t="s">
        <v>1244</v>
      </c>
      <c r="AC430" s="155">
        <v>2</v>
      </c>
      <c r="AD430" s="155">
        <v>2</v>
      </c>
      <c r="AE430" s="155">
        <v>1</v>
      </c>
      <c r="AF430" s="155"/>
      <c r="AG430" s="155">
        <v>14</v>
      </c>
      <c r="AH430" s="163" t="s">
        <v>1244</v>
      </c>
      <c r="AI430" s="153"/>
      <c r="AJ430" s="153"/>
      <c r="AK430" s="153"/>
      <c r="AL430" s="153"/>
      <c r="AM430" s="153"/>
      <c r="AN430" s="163"/>
      <c r="AO430" s="156">
        <f t="shared" si="94"/>
        <v>6</v>
      </c>
      <c r="AP430" s="156">
        <f t="shared" si="95"/>
        <v>2</v>
      </c>
      <c r="AQ430" s="156">
        <f t="shared" si="96"/>
        <v>1</v>
      </c>
      <c r="AR430" s="156">
        <f t="shared" si="97"/>
        <v>0</v>
      </c>
      <c r="AS430" s="156">
        <f t="shared" si="98"/>
        <v>19</v>
      </c>
      <c r="AT430" s="156">
        <f t="shared" si="99"/>
        <v>28</v>
      </c>
      <c r="AU430" s="153"/>
      <c r="AV430" s="153"/>
      <c r="AW430" s="40"/>
      <c r="AX430" s="158"/>
    </row>
    <row r="431" spans="1:50" ht="36" hidden="1" customHeight="1" x14ac:dyDescent="0.2">
      <c r="A431" s="54">
        <f>+A429+1</f>
        <v>3</v>
      </c>
      <c r="B431" s="207" t="s">
        <v>2622</v>
      </c>
      <c r="C431" s="207" t="s">
        <v>76</v>
      </c>
      <c r="D431" s="188" t="s">
        <v>2143</v>
      </c>
      <c r="E431" s="181">
        <f>COUNTIF($B$5:$B$702,"AF")-1</f>
        <v>1</v>
      </c>
      <c r="F431" s="74" t="s">
        <v>1436</v>
      </c>
      <c r="G431" s="74" t="s">
        <v>1259</v>
      </c>
      <c r="H431" s="74" t="s">
        <v>460</v>
      </c>
      <c r="I431" s="151" t="s">
        <v>2144</v>
      </c>
      <c r="J431" s="152" t="s">
        <v>139</v>
      </c>
      <c r="K431" s="153"/>
      <c r="L431" s="153"/>
      <c r="M431" s="153"/>
      <c r="N431" s="153"/>
      <c r="O431" s="153"/>
      <c r="P431" s="163"/>
      <c r="Q431" s="155"/>
      <c r="R431" s="155"/>
      <c r="S431" s="155"/>
      <c r="T431" s="155"/>
      <c r="U431" s="155"/>
      <c r="V431" s="154"/>
      <c r="W431" s="155"/>
      <c r="X431" s="155"/>
      <c r="Y431" s="155"/>
      <c r="Z431" s="155"/>
      <c r="AA431" s="155"/>
      <c r="AB431" s="163"/>
      <c r="AC431" s="155"/>
      <c r="AD431" s="155"/>
      <c r="AE431" s="155"/>
      <c r="AF431" s="155"/>
      <c r="AG431" s="155"/>
      <c r="AH431" s="163"/>
      <c r="AI431" s="155"/>
      <c r="AJ431" s="155"/>
      <c r="AK431" s="155"/>
      <c r="AL431" s="155"/>
      <c r="AM431" s="155"/>
      <c r="AN431" s="154"/>
      <c r="AO431" s="156"/>
      <c r="AP431" s="156"/>
      <c r="AQ431" s="156"/>
      <c r="AR431" s="156"/>
      <c r="AS431" s="156"/>
      <c r="AT431" s="156"/>
      <c r="AU431" s="40"/>
      <c r="AV431" s="40"/>
      <c r="AW431" s="40"/>
      <c r="AX431" s="158"/>
    </row>
    <row r="432" spans="1:50" ht="36" hidden="1" customHeight="1" x14ac:dyDescent="0.2">
      <c r="A432" s="54"/>
      <c r="B432" s="206" t="s">
        <v>2622</v>
      </c>
      <c r="C432" s="206" t="s">
        <v>76</v>
      </c>
      <c r="D432" s="27" t="s">
        <v>2143</v>
      </c>
      <c r="E432" s="182"/>
      <c r="F432" s="22" t="s">
        <v>1437</v>
      </c>
      <c r="G432" s="23" t="s">
        <v>1259</v>
      </c>
      <c r="H432" s="23" t="s">
        <v>460</v>
      </c>
      <c r="I432" s="9" t="s">
        <v>2145</v>
      </c>
      <c r="J432" s="46" t="s">
        <v>139</v>
      </c>
      <c r="K432" s="3"/>
      <c r="L432" s="3"/>
      <c r="M432" s="3"/>
      <c r="N432" s="3"/>
      <c r="O432" s="3"/>
      <c r="P432" s="6"/>
      <c r="Q432" s="30"/>
      <c r="R432" s="30"/>
      <c r="S432" s="30"/>
      <c r="T432" s="30"/>
      <c r="U432" s="30"/>
      <c r="V432" s="26"/>
      <c r="W432" s="30"/>
      <c r="X432" s="30"/>
      <c r="Y432" s="30"/>
      <c r="Z432" s="30"/>
      <c r="AA432" s="30"/>
      <c r="AB432" s="6"/>
      <c r="AC432" s="30"/>
      <c r="AD432" s="30"/>
      <c r="AE432" s="30"/>
      <c r="AF432" s="30"/>
      <c r="AG432" s="30"/>
      <c r="AH432" s="6"/>
      <c r="AI432" s="30"/>
      <c r="AJ432" s="30"/>
      <c r="AK432" s="30"/>
      <c r="AL432" s="30"/>
      <c r="AM432" s="30"/>
      <c r="AN432" s="26"/>
      <c r="AO432" s="4"/>
      <c r="AP432" s="4"/>
      <c r="AQ432" s="4"/>
      <c r="AR432" s="4"/>
      <c r="AS432" s="4"/>
      <c r="AT432" s="4"/>
      <c r="AU432" s="34"/>
      <c r="AV432" s="34"/>
      <c r="AW432" s="34"/>
      <c r="AX432" s="36"/>
    </row>
    <row r="433" spans="1:50" ht="36" hidden="1" customHeight="1" x14ac:dyDescent="0.2">
      <c r="A433" s="54"/>
      <c r="B433" s="150" t="s">
        <v>2938</v>
      </c>
      <c r="C433" s="150" t="s">
        <v>76</v>
      </c>
      <c r="D433" s="27" t="s">
        <v>910</v>
      </c>
      <c r="E433" s="182"/>
      <c r="F433" s="22" t="s">
        <v>1437</v>
      </c>
      <c r="G433" s="23" t="s">
        <v>1259</v>
      </c>
      <c r="H433" s="23" t="s">
        <v>188</v>
      </c>
      <c r="I433" s="9" t="s">
        <v>1802</v>
      </c>
      <c r="J433" s="5" t="s">
        <v>731</v>
      </c>
      <c r="K433" s="3"/>
      <c r="L433" s="3"/>
      <c r="M433" s="3"/>
      <c r="N433" s="3"/>
      <c r="O433" s="3"/>
      <c r="P433" s="6"/>
      <c r="Q433" s="30"/>
      <c r="R433" s="30"/>
      <c r="S433" s="30"/>
      <c r="T433" s="30"/>
      <c r="U433" s="30"/>
      <c r="V433" s="26"/>
      <c r="W433" s="30">
        <v>1</v>
      </c>
      <c r="X433" s="30"/>
      <c r="Y433" s="30"/>
      <c r="Z433" s="30"/>
      <c r="AA433" s="30">
        <v>1</v>
      </c>
      <c r="AB433" s="26" t="s">
        <v>1012</v>
      </c>
      <c r="AC433" s="30">
        <v>2</v>
      </c>
      <c r="AD433" s="30"/>
      <c r="AE433" s="30"/>
      <c r="AF433" s="30"/>
      <c r="AG433" s="30">
        <v>3</v>
      </c>
      <c r="AH433" s="26" t="s">
        <v>1012</v>
      </c>
      <c r="AI433" s="30"/>
      <c r="AJ433" s="30"/>
      <c r="AK433" s="30"/>
      <c r="AL433" s="30"/>
      <c r="AM433" s="30">
        <v>2</v>
      </c>
      <c r="AN433" s="26" t="s">
        <v>1012</v>
      </c>
      <c r="AO433" s="4">
        <f t="shared" ref="AO433:AO454" si="100">+K433+Q433+W433+AC433+AI433</f>
        <v>3</v>
      </c>
      <c r="AP433" s="4">
        <f t="shared" ref="AP433:AP454" si="101">+L433+R433+X433+AD433+AJ433</f>
        <v>0</v>
      </c>
      <c r="AQ433" s="4">
        <f t="shared" ref="AQ433:AQ454" si="102">+M433+S433+Y433+AE433+AK433</f>
        <v>0</v>
      </c>
      <c r="AR433" s="4">
        <f t="shared" ref="AR433:AR454" si="103">+N433+T433+Z433+AF433+AL433</f>
        <v>0</v>
      </c>
      <c r="AS433" s="4">
        <f t="shared" ref="AS433:AS454" si="104">+O433+U433+AA433+AG433+AM433</f>
        <v>6</v>
      </c>
      <c r="AT433" s="4">
        <f t="shared" ref="AT433:AT496" si="105">SUM(AO433:AS433)</f>
        <v>9</v>
      </c>
      <c r="AU433" s="34"/>
      <c r="AV433" s="34"/>
      <c r="AW433" s="34"/>
      <c r="AX433" s="36"/>
    </row>
    <row r="434" spans="1:50" ht="36" hidden="1" customHeight="1" x14ac:dyDescent="0.2">
      <c r="A434" s="54"/>
      <c r="B434" s="150" t="s">
        <v>2742</v>
      </c>
      <c r="C434" s="150" t="s">
        <v>76</v>
      </c>
      <c r="D434" s="27" t="s">
        <v>136</v>
      </c>
      <c r="E434" s="182"/>
      <c r="F434" s="22" t="s">
        <v>1437</v>
      </c>
      <c r="G434" s="23" t="s">
        <v>185</v>
      </c>
      <c r="H434" s="23" t="s">
        <v>433</v>
      </c>
      <c r="I434" s="9" t="s">
        <v>1818</v>
      </c>
      <c r="J434" s="43" t="s">
        <v>433</v>
      </c>
      <c r="K434" s="3"/>
      <c r="L434" s="3"/>
      <c r="M434" s="3"/>
      <c r="N434" s="3"/>
      <c r="O434" s="3"/>
      <c r="P434" s="6"/>
      <c r="Q434" s="30"/>
      <c r="R434" s="30"/>
      <c r="S434" s="30"/>
      <c r="T434" s="30"/>
      <c r="U434" s="30"/>
      <c r="V434" s="26"/>
      <c r="W434" s="30"/>
      <c r="X434" s="30"/>
      <c r="Y434" s="30"/>
      <c r="Z434" s="30"/>
      <c r="AA434" s="30"/>
      <c r="AB434" s="26"/>
      <c r="AC434" s="30">
        <v>1</v>
      </c>
      <c r="AD434" s="30"/>
      <c r="AE434" s="30"/>
      <c r="AF434" s="30"/>
      <c r="AG434" s="30">
        <v>3</v>
      </c>
      <c r="AH434" s="6" t="s">
        <v>392</v>
      </c>
      <c r="AI434" s="30"/>
      <c r="AJ434" s="30"/>
      <c r="AK434" s="30"/>
      <c r="AL434" s="30"/>
      <c r="AM434" s="30">
        <v>2</v>
      </c>
      <c r="AN434" s="26"/>
      <c r="AO434" s="4">
        <f t="shared" si="100"/>
        <v>1</v>
      </c>
      <c r="AP434" s="4">
        <f t="shared" si="101"/>
        <v>0</v>
      </c>
      <c r="AQ434" s="4">
        <f t="shared" si="102"/>
        <v>0</v>
      </c>
      <c r="AR434" s="4">
        <f t="shared" si="103"/>
        <v>0</v>
      </c>
      <c r="AS434" s="4">
        <f t="shared" si="104"/>
        <v>5</v>
      </c>
      <c r="AT434" s="4">
        <f t="shared" si="105"/>
        <v>6</v>
      </c>
      <c r="AU434" s="34">
        <v>40234</v>
      </c>
      <c r="AV434" s="34"/>
      <c r="AW434" s="34"/>
      <c r="AX434" s="36"/>
    </row>
    <row r="435" spans="1:50" ht="36" hidden="1" customHeight="1" x14ac:dyDescent="0.2">
      <c r="A435" s="54"/>
      <c r="B435" s="206" t="s">
        <v>3096</v>
      </c>
      <c r="C435" s="206" t="s">
        <v>76</v>
      </c>
      <c r="D435" s="2" t="s">
        <v>313</v>
      </c>
      <c r="E435" s="182"/>
      <c r="F435" s="22" t="s">
        <v>1437</v>
      </c>
      <c r="G435" s="23" t="s">
        <v>1435</v>
      </c>
      <c r="H435" s="23" t="s">
        <v>465</v>
      </c>
      <c r="I435" s="9" t="s">
        <v>1993</v>
      </c>
      <c r="J435" s="5" t="s">
        <v>465</v>
      </c>
      <c r="K435" s="3"/>
      <c r="L435" s="3"/>
      <c r="M435" s="3"/>
      <c r="N435" s="3"/>
      <c r="O435" s="3"/>
      <c r="P435" s="6"/>
      <c r="Q435" s="30"/>
      <c r="R435" s="30"/>
      <c r="S435" s="30"/>
      <c r="T435" s="30"/>
      <c r="U435" s="30"/>
      <c r="V435" s="26"/>
      <c r="W435" s="30">
        <v>2</v>
      </c>
      <c r="X435" s="30"/>
      <c r="Y435" s="30"/>
      <c r="Z435" s="30"/>
      <c r="AA435" s="30">
        <v>0</v>
      </c>
      <c r="AB435" s="6" t="s">
        <v>196</v>
      </c>
      <c r="AC435" s="30">
        <v>2</v>
      </c>
      <c r="AD435" s="30"/>
      <c r="AE435" s="30"/>
      <c r="AF435" s="30"/>
      <c r="AG435" s="30">
        <v>3</v>
      </c>
      <c r="AH435" s="6" t="s">
        <v>898</v>
      </c>
      <c r="AI435" s="30"/>
      <c r="AJ435" s="30"/>
      <c r="AK435" s="30"/>
      <c r="AL435" s="30"/>
      <c r="AM435" s="30"/>
      <c r="AN435" s="26"/>
      <c r="AO435" s="4">
        <f t="shared" si="100"/>
        <v>4</v>
      </c>
      <c r="AP435" s="4">
        <f t="shared" si="101"/>
        <v>0</v>
      </c>
      <c r="AQ435" s="4">
        <f t="shared" si="102"/>
        <v>0</v>
      </c>
      <c r="AR435" s="4">
        <f t="shared" si="103"/>
        <v>0</v>
      </c>
      <c r="AS435" s="4">
        <f t="shared" si="104"/>
        <v>3</v>
      </c>
      <c r="AT435" s="4">
        <f t="shared" si="105"/>
        <v>7</v>
      </c>
      <c r="AU435" s="34">
        <v>37926</v>
      </c>
      <c r="AV435" s="34"/>
      <c r="AW435" s="34"/>
      <c r="AX435" s="36"/>
    </row>
    <row r="436" spans="1:50" ht="36" hidden="1" customHeight="1" x14ac:dyDescent="0.2">
      <c r="A436" s="54"/>
      <c r="B436" s="206" t="s">
        <v>2390</v>
      </c>
      <c r="C436" s="206" t="s">
        <v>76</v>
      </c>
      <c r="D436" s="2" t="s">
        <v>381</v>
      </c>
      <c r="E436" s="182"/>
      <c r="F436" s="22" t="s">
        <v>1437</v>
      </c>
      <c r="G436" s="23" t="s">
        <v>1259</v>
      </c>
      <c r="H436" s="23" t="s">
        <v>238</v>
      </c>
      <c r="I436" s="9" t="s">
        <v>1522</v>
      </c>
      <c r="J436" s="5" t="s">
        <v>238</v>
      </c>
      <c r="K436" s="3"/>
      <c r="L436" s="3"/>
      <c r="M436" s="3"/>
      <c r="N436" s="3"/>
      <c r="O436" s="3"/>
      <c r="P436" s="6"/>
      <c r="Q436" s="30"/>
      <c r="R436" s="30"/>
      <c r="S436" s="30"/>
      <c r="T436" s="30"/>
      <c r="U436" s="30">
        <v>3</v>
      </c>
      <c r="V436" s="26"/>
      <c r="W436" s="30"/>
      <c r="X436" s="30"/>
      <c r="Y436" s="30"/>
      <c r="Z436" s="30"/>
      <c r="AA436" s="30"/>
      <c r="AB436" s="26"/>
      <c r="AC436" s="30">
        <v>1</v>
      </c>
      <c r="AD436" s="30"/>
      <c r="AE436" s="30"/>
      <c r="AF436" s="30"/>
      <c r="AG436" s="30"/>
      <c r="AH436" s="26" t="s">
        <v>363</v>
      </c>
      <c r="AI436" s="30"/>
      <c r="AJ436" s="30"/>
      <c r="AK436" s="30"/>
      <c r="AL436" s="30"/>
      <c r="AM436" s="30"/>
      <c r="AN436" s="26"/>
      <c r="AO436" s="4">
        <f t="shared" si="100"/>
        <v>1</v>
      </c>
      <c r="AP436" s="4">
        <f t="shared" si="101"/>
        <v>0</v>
      </c>
      <c r="AQ436" s="4">
        <f t="shared" si="102"/>
        <v>0</v>
      </c>
      <c r="AR436" s="4">
        <f t="shared" si="103"/>
        <v>0</v>
      </c>
      <c r="AS436" s="4">
        <f t="shared" si="104"/>
        <v>3</v>
      </c>
      <c r="AT436" s="4">
        <f t="shared" si="105"/>
        <v>4</v>
      </c>
      <c r="AU436" s="34" t="s">
        <v>922</v>
      </c>
      <c r="AV436" s="34"/>
      <c r="AW436" s="34"/>
      <c r="AX436" s="36"/>
    </row>
    <row r="437" spans="1:50" ht="36" hidden="1" customHeight="1" x14ac:dyDescent="0.2">
      <c r="A437" s="54"/>
      <c r="B437" s="206" t="s">
        <v>3128</v>
      </c>
      <c r="C437" s="206" t="s">
        <v>76</v>
      </c>
      <c r="D437" s="2" t="s">
        <v>429</v>
      </c>
      <c r="E437" s="182"/>
      <c r="F437" s="22" t="s">
        <v>1437</v>
      </c>
      <c r="G437" s="23" t="s">
        <v>1435</v>
      </c>
      <c r="H437" s="23" t="s">
        <v>465</v>
      </c>
      <c r="I437" s="9" t="s">
        <v>2038</v>
      </c>
      <c r="J437" s="5" t="s">
        <v>465</v>
      </c>
      <c r="K437" s="3"/>
      <c r="L437" s="3"/>
      <c r="M437" s="3"/>
      <c r="N437" s="3"/>
      <c r="O437" s="3"/>
      <c r="P437" s="6"/>
      <c r="Q437" s="30"/>
      <c r="R437" s="30"/>
      <c r="S437" s="30"/>
      <c r="T437" s="30"/>
      <c r="U437" s="30"/>
      <c r="V437" s="26"/>
      <c r="W437" s="30"/>
      <c r="X437" s="30"/>
      <c r="Y437" s="30"/>
      <c r="Z437" s="30"/>
      <c r="AA437" s="30"/>
      <c r="AB437" s="26"/>
      <c r="AC437" s="30">
        <v>2</v>
      </c>
      <c r="AD437" s="30"/>
      <c r="AE437" s="30"/>
      <c r="AF437" s="30"/>
      <c r="AG437" s="30">
        <v>1</v>
      </c>
      <c r="AH437" s="6" t="s">
        <v>1171</v>
      </c>
      <c r="AI437" s="30">
        <v>1</v>
      </c>
      <c r="AJ437" s="30"/>
      <c r="AK437" s="30"/>
      <c r="AL437" s="30"/>
      <c r="AM437" s="30">
        <v>1</v>
      </c>
      <c r="AN437" s="6" t="s">
        <v>1171</v>
      </c>
      <c r="AO437" s="4">
        <f t="shared" si="100"/>
        <v>3</v>
      </c>
      <c r="AP437" s="4">
        <f t="shared" si="101"/>
        <v>0</v>
      </c>
      <c r="AQ437" s="4">
        <f t="shared" si="102"/>
        <v>0</v>
      </c>
      <c r="AR437" s="4">
        <f t="shared" si="103"/>
        <v>0</v>
      </c>
      <c r="AS437" s="4">
        <f t="shared" si="104"/>
        <v>2</v>
      </c>
      <c r="AT437" s="4">
        <f t="shared" si="105"/>
        <v>5</v>
      </c>
      <c r="AU437" s="55">
        <v>36430</v>
      </c>
      <c r="AV437" s="55"/>
      <c r="AW437" s="34"/>
      <c r="AX437" s="36"/>
    </row>
    <row r="438" spans="1:50" ht="36" hidden="1" customHeight="1" x14ac:dyDescent="0.2">
      <c r="A438" s="54"/>
      <c r="B438" s="206" t="s">
        <v>2390</v>
      </c>
      <c r="C438" s="206" t="s">
        <v>76</v>
      </c>
      <c r="D438" s="2" t="s">
        <v>381</v>
      </c>
      <c r="E438" s="182"/>
      <c r="F438" s="22" t="s">
        <v>1437</v>
      </c>
      <c r="G438" s="23" t="s">
        <v>1259</v>
      </c>
      <c r="H438" s="23" t="s">
        <v>1551</v>
      </c>
      <c r="I438" s="9" t="s">
        <v>1552</v>
      </c>
      <c r="J438" s="5" t="s">
        <v>1166</v>
      </c>
      <c r="K438" s="3"/>
      <c r="L438" s="3"/>
      <c r="M438" s="3"/>
      <c r="N438" s="3"/>
      <c r="O438" s="3"/>
      <c r="P438" s="6"/>
      <c r="Q438" s="3"/>
      <c r="R438" s="3"/>
      <c r="S438" s="3"/>
      <c r="T438" s="3"/>
      <c r="U438" s="3"/>
      <c r="V438" s="6"/>
      <c r="W438" s="3"/>
      <c r="X438" s="3"/>
      <c r="Y438" s="3"/>
      <c r="Z438" s="3"/>
      <c r="AA438" s="3"/>
      <c r="AB438" s="6"/>
      <c r="AC438" s="30">
        <v>2</v>
      </c>
      <c r="AD438" s="30"/>
      <c r="AE438" s="30"/>
      <c r="AF438" s="30"/>
      <c r="AG438" s="30"/>
      <c r="AH438" s="26" t="s">
        <v>1167</v>
      </c>
      <c r="AI438" s="30"/>
      <c r="AJ438" s="30"/>
      <c r="AK438" s="30"/>
      <c r="AL438" s="30"/>
      <c r="AM438" s="30"/>
      <c r="AN438" s="26"/>
      <c r="AO438" s="4">
        <f t="shared" si="100"/>
        <v>2</v>
      </c>
      <c r="AP438" s="4">
        <f t="shared" si="101"/>
        <v>0</v>
      </c>
      <c r="AQ438" s="4">
        <f t="shared" si="102"/>
        <v>0</v>
      </c>
      <c r="AR438" s="4">
        <f t="shared" si="103"/>
        <v>0</v>
      </c>
      <c r="AS438" s="4">
        <f t="shared" si="104"/>
        <v>0</v>
      </c>
      <c r="AT438" s="4">
        <f t="shared" si="105"/>
        <v>2</v>
      </c>
      <c r="AU438" s="34"/>
      <c r="AV438" s="34"/>
      <c r="AW438" s="34"/>
      <c r="AX438" s="36"/>
    </row>
    <row r="439" spans="1:50" ht="36" hidden="1" customHeight="1" x14ac:dyDescent="0.2">
      <c r="A439" s="54"/>
      <c r="B439" s="150" t="s">
        <v>2655</v>
      </c>
      <c r="C439" s="150" t="s">
        <v>76</v>
      </c>
      <c r="D439" s="27" t="s">
        <v>1767</v>
      </c>
      <c r="E439" s="182"/>
      <c r="F439" s="22" t="s">
        <v>1437</v>
      </c>
      <c r="G439" s="23" t="s">
        <v>1259</v>
      </c>
      <c r="H439" s="23" t="s">
        <v>253</v>
      </c>
      <c r="I439" s="9" t="s">
        <v>1786</v>
      </c>
      <c r="J439" s="5" t="s">
        <v>1090</v>
      </c>
      <c r="K439" s="3"/>
      <c r="L439" s="3"/>
      <c r="M439" s="3"/>
      <c r="N439" s="3"/>
      <c r="O439" s="3"/>
      <c r="P439" s="6"/>
      <c r="Q439" s="30"/>
      <c r="R439" s="30"/>
      <c r="S439" s="30"/>
      <c r="T439" s="30"/>
      <c r="U439" s="30"/>
      <c r="V439" s="26"/>
      <c r="W439" s="30"/>
      <c r="X439" s="30"/>
      <c r="Y439" s="30"/>
      <c r="Z439" s="30"/>
      <c r="AA439" s="30"/>
      <c r="AB439" s="26"/>
      <c r="AC439" s="30"/>
      <c r="AD439" s="30"/>
      <c r="AE439" s="30"/>
      <c r="AF439" s="30"/>
      <c r="AG439" s="30"/>
      <c r="AH439" s="26"/>
      <c r="AI439" s="30"/>
      <c r="AJ439" s="30"/>
      <c r="AK439" s="30"/>
      <c r="AL439" s="30"/>
      <c r="AM439" s="30">
        <v>1</v>
      </c>
      <c r="AN439" s="26" t="s">
        <v>1091</v>
      </c>
      <c r="AO439" s="4">
        <f t="shared" si="100"/>
        <v>0</v>
      </c>
      <c r="AP439" s="4">
        <f t="shared" si="101"/>
        <v>0</v>
      </c>
      <c r="AQ439" s="4">
        <f t="shared" si="102"/>
        <v>0</v>
      </c>
      <c r="AR439" s="4">
        <f t="shared" si="103"/>
        <v>0</v>
      </c>
      <c r="AS439" s="4">
        <f t="shared" si="104"/>
        <v>1</v>
      </c>
      <c r="AT439" s="4">
        <f t="shared" si="105"/>
        <v>1</v>
      </c>
      <c r="AU439" s="34">
        <v>40690</v>
      </c>
      <c r="AV439" s="34"/>
      <c r="AW439" s="34"/>
      <c r="AX439" s="36"/>
    </row>
    <row r="440" spans="1:50" ht="36" hidden="1" customHeight="1" x14ac:dyDescent="0.2">
      <c r="A440" s="54"/>
      <c r="B440" s="206" t="s">
        <v>2866</v>
      </c>
      <c r="C440" s="206" t="s">
        <v>76</v>
      </c>
      <c r="D440" s="27" t="s">
        <v>1463</v>
      </c>
      <c r="E440" s="182"/>
      <c r="F440" s="22" t="s">
        <v>1437</v>
      </c>
      <c r="G440" s="23" t="s">
        <v>1259</v>
      </c>
      <c r="H440" s="23" t="s">
        <v>226</v>
      </c>
      <c r="I440" s="9" t="s">
        <v>1471</v>
      </c>
      <c r="J440" s="5" t="s">
        <v>226</v>
      </c>
      <c r="K440" s="3"/>
      <c r="L440" s="3"/>
      <c r="M440" s="3"/>
      <c r="N440" s="3"/>
      <c r="O440" s="3"/>
      <c r="P440" s="6"/>
      <c r="Q440" s="30"/>
      <c r="R440" s="30"/>
      <c r="S440" s="30"/>
      <c r="T440" s="30"/>
      <c r="U440" s="30"/>
      <c r="V440" s="26"/>
      <c r="W440" s="30"/>
      <c r="X440" s="30"/>
      <c r="Y440" s="30"/>
      <c r="Z440" s="30"/>
      <c r="AA440" s="30"/>
      <c r="AB440" s="26"/>
      <c r="AC440" s="30">
        <v>1</v>
      </c>
      <c r="AD440" s="30"/>
      <c r="AE440" s="30"/>
      <c r="AF440" s="30"/>
      <c r="AG440" s="30"/>
      <c r="AH440" s="26" t="s">
        <v>422</v>
      </c>
      <c r="AI440" s="30"/>
      <c r="AJ440" s="30"/>
      <c r="AK440" s="30"/>
      <c r="AL440" s="30"/>
      <c r="AM440" s="30"/>
      <c r="AN440" s="26"/>
      <c r="AO440" s="4">
        <f t="shared" si="100"/>
        <v>1</v>
      </c>
      <c r="AP440" s="4">
        <f t="shared" si="101"/>
        <v>0</v>
      </c>
      <c r="AQ440" s="4">
        <f t="shared" si="102"/>
        <v>0</v>
      </c>
      <c r="AR440" s="4">
        <f t="shared" si="103"/>
        <v>0</v>
      </c>
      <c r="AS440" s="4">
        <f t="shared" si="104"/>
        <v>0</v>
      </c>
      <c r="AT440" s="4">
        <f t="shared" si="105"/>
        <v>1</v>
      </c>
      <c r="AU440" s="34">
        <v>37408</v>
      </c>
      <c r="AV440" s="34"/>
      <c r="AW440" s="34"/>
      <c r="AX440" s="36"/>
    </row>
    <row r="441" spans="1:50" ht="36" hidden="1" customHeight="1" x14ac:dyDescent="0.2">
      <c r="A441" s="54"/>
      <c r="B441" s="206" t="s">
        <v>3096</v>
      </c>
      <c r="C441" s="206" t="s">
        <v>76</v>
      </c>
      <c r="D441" s="2" t="s">
        <v>313</v>
      </c>
      <c r="E441" s="182"/>
      <c r="F441" s="22" t="s">
        <v>1437</v>
      </c>
      <c r="G441" s="23" t="s">
        <v>1259</v>
      </c>
      <c r="H441" s="23" t="s">
        <v>226</v>
      </c>
      <c r="I441" s="9" t="s">
        <v>2011</v>
      </c>
      <c r="J441" s="5" t="s">
        <v>226</v>
      </c>
      <c r="K441" s="3"/>
      <c r="L441" s="3"/>
      <c r="M441" s="3"/>
      <c r="N441" s="3"/>
      <c r="O441" s="3"/>
      <c r="P441" s="6"/>
      <c r="Q441" s="30"/>
      <c r="R441" s="30"/>
      <c r="S441" s="30"/>
      <c r="T441" s="30"/>
      <c r="U441" s="30"/>
      <c r="V441" s="26"/>
      <c r="W441" s="30">
        <v>0</v>
      </c>
      <c r="X441" s="30"/>
      <c r="Y441" s="30"/>
      <c r="Z441" s="30"/>
      <c r="AA441" s="30">
        <v>0</v>
      </c>
      <c r="AB441" s="26"/>
      <c r="AC441" s="30">
        <v>1</v>
      </c>
      <c r="AD441" s="30"/>
      <c r="AE441" s="30"/>
      <c r="AF441" s="30"/>
      <c r="AG441" s="30">
        <v>3</v>
      </c>
      <c r="AH441" s="26" t="s">
        <v>1336</v>
      </c>
      <c r="AI441" s="30"/>
      <c r="AJ441" s="30"/>
      <c r="AK441" s="30"/>
      <c r="AL441" s="30"/>
      <c r="AM441" s="30"/>
      <c r="AN441" s="26"/>
      <c r="AO441" s="4">
        <f t="shared" si="100"/>
        <v>1</v>
      </c>
      <c r="AP441" s="4">
        <f t="shared" si="101"/>
        <v>0</v>
      </c>
      <c r="AQ441" s="4">
        <f t="shared" si="102"/>
        <v>0</v>
      </c>
      <c r="AR441" s="4">
        <f t="shared" si="103"/>
        <v>0</v>
      </c>
      <c r="AS441" s="4">
        <f t="shared" si="104"/>
        <v>3</v>
      </c>
      <c r="AT441" s="4">
        <f t="shared" si="105"/>
        <v>4</v>
      </c>
      <c r="AU441" s="34">
        <v>40287</v>
      </c>
      <c r="AV441" s="34"/>
      <c r="AW441" s="34"/>
      <c r="AX441" s="36"/>
    </row>
    <row r="442" spans="1:50" ht="36" hidden="1" customHeight="1" x14ac:dyDescent="0.2">
      <c r="A442" s="54"/>
      <c r="B442" s="150" t="s">
        <v>2364</v>
      </c>
      <c r="C442" s="150" t="s">
        <v>76</v>
      </c>
      <c r="D442" s="27" t="s">
        <v>458</v>
      </c>
      <c r="E442" s="182"/>
      <c r="F442" s="22" t="s">
        <v>1437</v>
      </c>
      <c r="G442" s="23" t="s">
        <v>1259</v>
      </c>
      <c r="H442" s="23" t="s">
        <v>375</v>
      </c>
      <c r="I442" s="9" t="s">
        <v>1456</v>
      </c>
      <c r="J442" s="5" t="s">
        <v>375</v>
      </c>
      <c r="K442" s="3"/>
      <c r="L442" s="3"/>
      <c r="M442" s="3"/>
      <c r="N442" s="3"/>
      <c r="O442" s="3"/>
      <c r="P442" s="6"/>
      <c r="Q442" s="30"/>
      <c r="R442" s="30"/>
      <c r="S442" s="30"/>
      <c r="T442" s="30"/>
      <c r="U442" s="30"/>
      <c r="V442" s="26"/>
      <c r="W442" s="30">
        <v>1</v>
      </c>
      <c r="X442" s="30"/>
      <c r="Y442" s="30"/>
      <c r="Z442" s="30"/>
      <c r="AA442" s="30"/>
      <c r="AB442" s="26" t="s">
        <v>146</v>
      </c>
      <c r="AC442" s="30">
        <v>3</v>
      </c>
      <c r="AD442" s="30"/>
      <c r="AE442" s="30"/>
      <c r="AF442" s="30"/>
      <c r="AG442" s="30">
        <v>1</v>
      </c>
      <c r="AH442" s="26" t="s">
        <v>146</v>
      </c>
      <c r="AI442" s="30"/>
      <c r="AJ442" s="30"/>
      <c r="AK442" s="30"/>
      <c r="AL442" s="30"/>
      <c r="AM442" s="30">
        <v>5</v>
      </c>
      <c r="AN442" s="26"/>
      <c r="AO442" s="4">
        <f t="shared" si="100"/>
        <v>4</v>
      </c>
      <c r="AP442" s="4">
        <f t="shared" si="101"/>
        <v>0</v>
      </c>
      <c r="AQ442" s="4">
        <f t="shared" si="102"/>
        <v>0</v>
      </c>
      <c r="AR442" s="4">
        <f t="shared" si="103"/>
        <v>0</v>
      </c>
      <c r="AS442" s="4">
        <f t="shared" si="104"/>
        <v>6</v>
      </c>
      <c r="AT442" s="4">
        <f t="shared" si="105"/>
        <v>10</v>
      </c>
      <c r="AU442" s="34">
        <v>39556</v>
      </c>
      <c r="AV442" s="34"/>
      <c r="AW442" s="34"/>
      <c r="AX442" s="36"/>
    </row>
    <row r="443" spans="1:50" ht="36" hidden="1" customHeight="1" x14ac:dyDescent="0.2">
      <c r="A443" s="54"/>
      <c r="B443" s="206" t="s">
        <v>2866</v>
      </c>
      <c r="C443" s="206" t="s">
        <v>76</v>
      </c>
      <c r="D443" s="27" t="s">
        <v>1463</v>
      </c>
      <c r="E443" s="182"/>
      <c r="F443" s="22" t="s">
        <v>1437</v>
      </c>
      <c r="G443" s="23" t="s">
        <v>1259</v>
      </c>
      <c r="H443" s="23" t="s">
        <v>375</v>
      </c>
      <c r="I443" s="9" t="s">
        <v>1469</v>
      </c>
      <c r="J443" s="5" t="s">
        <v>375</v>
      </c>
      <c r="K443" s="3"/>
      <c r="L443" s="3"/>
      <c r="M443" s="3"/>
      <c r="N443" s="3"/>
      <c r="O443" s="3"/>
      <c r="P443" s="6"/>
      <c r="Q443" s="30"/>
      <c r="R443" s="30"/>
      <c r="S443" s="30"/>
      <c r="T443" s="30"/>
      <c r="U443" s="30"/>
      <c r="V443" s="26"/>
      <c r="W443" s="30"/>
      <c r="X443" s="30"/>
      <c r="Y443" s="30"/>
      <c r="Z443" s="30"/>
      <c r="AA443" s="30"/>
      <c r="AB443" s="26"/>
      <c r="AC443" s="30">
        <v>3</v>
      </c>
      <c r="AD443" s="30"/>
      <c r="AE443" s="30"/>
      <c r="AF443" s="30"/>
      <c r="AG443" s="30"/>
      <c r="AH443" s="26" t="s">
        <v>147</v>
      </c>
      <c r="AI443" s="30"/>
      <c r="AJ443" s="30"/>
      <c r="AK443" s="30"/>
      <c r="AL443" s="30"/>
      <c r="AM443" s="30"/>
      <c r="AN443" s="26"/>
      <c r="AO443" s="4">
        <f t="shared" si="100"/>
        <v>3</v>
      </c>
      <c r="AP443" s="4">
        <f t="shared" si="101"/>
        <v>0</v>
      </c>
      <c r="AQ443" s="4">
        <f t="shared" si="102"/>
        <v>0</v>
      </c>
      <c r="AR443" s="4">
        <f t="shared" si="103"/>
        <v>0</v>
      </c>
      <c r="AS443" s="4">
        <f t="shared" si="104"/>
        <v>0</v>
      </c>
      <c r="AT443" s="4">
        <f t="shared" si="105"/>
        <v>3</v>
      </c>
      <c r="AU443" s="34">
        <v>36972</v>
      </c>
      <c r="AV443" s="34"/>
      <c r="AW443" s="34"/>
      <c r="AX443" s="36"/>
    </row>
    <row r="444" spans="1:50" ht="36" hidden="1" customHeight="1" x14ac:dyDescent="0.2">
      <c r="A444" s="54"/>
      <c r="B444" s="150" t="s">
        <v>2821</v>
      </c>
      <c r="C444" s="150" t="s">
        <v>76</v>
      </c>
      <c r="D444" s="2" t="s">
        <v>14</v>
      </c>
      <c r="E444" s="182"/>
      <c r="F444" s="22" t="s">
        <v>1437</v>
      </c>
      <c r="G444" s="23" t="s">
        <v>185</v>
      </c>
      <c r="H444" s="23" t="s">
        <v>433</v>
      </c>
      <c r="I444" s="9" t="s">
        <v>1852</v>
      </c>
      <c r="J444" s="5" t="s">
        <v>502</v>
      </c>
      <c r="K444" s="3"/>
      <c r="L444" s="3"/>
      <c r="M444" s="3"/>
      <c r="N444" s="3"/>
      <c r="O444" s="3"/>
      <c r="P444" s="6"/>
      <c r="Q444" s="30"/>
      <c r="R444" s="30"/>
      <c r="S444" s="30"/>
      <c r="T444" s="30"/>
      <c r="U444" s="30"/>
      <c r="V444" s="26"/>
      <c r="W444" s="30"/>
      <c r="X444" s="30"/>
      <c r="Y444" s="30"/>
      <c r="Z444" s="30"/>
      <c r="AA444" s="30"/>
      <c r="AB444" s="26"/>
      <c r="AC444" s="30">
        <v>2</v>
      </c>
      <c r="AD444" s="30"/>
      <c r="AE444" s="30"/>
      <c r="AF444" s="30"/>
      <c r="AG444" s="30"/>
      <c r="AH444" s="26"/>
      <c r="AI444" s="30"/>
      <c r="AJ444" s="30"/>
      <c r="AK444" s="30"/>
      <c r="AL444" s="30"/>
      <c r="AM444" s="30">
        <v>1</v>
      </c>
      <c r="AN444" s="26"/>
      <c r="AO444" s="4">
        <f t="shared" si="100"/>
        <v>2</v>
      </c>
      <c r="AP444" s="4">
        <f t="shared" si="101"/>
        <v>0</v>
      </c>
      <c r="AQ444" s="4">
        <f t="shared" si="102"/>
        <v>0</v>
      </c>
      <c r="AR444" s="4">
        <f t="shared" si="103"/>
        <v>0</v>
      </c>
      <c r="AS444" s="4">
        <f t="shared" si="104"/>
        <v>1</v>
      </c>
      <c r="AT444" s="4">
        <f t="shared" si="105"/>
        <v>3</v>
      </c>
      <c r="AU444" s="34">
        <v>41218</v>
      </c>
      <c r="AV444" s="34"/>
      <c r="AW444" s="34"/>
      <c r="AX444" s="36"/>
    </row>
    <row r="445" spans="1:50" ht="36" hidden="1" customHeight="1" x14ac:dyDescent="0.2">
      <c r="A445" s="54"/>
      <c r="B445" s="206" t="s">
        <v>2390</v>
      </c>
      <c r="C445" s="206" t="s">
        <v>76</v>
      </c>
      <c r="D445" s="2" t="s">
        <v>381</v>
      </c>
      <c r="E445" s="182"/>
      <c r="F445" s="22" t="s">
        <v>1437</v>
      </c>
      <c r="G445" s="23" t="s">
        <v>1259</v>
      </c>
      <c r="H445" s="23" t="s">
        <v>375</v>
      </c>
      <c r="I445" s="9" t="s">
        <v>1498</v>
      </c>
      <c r="J445" s="5" t="s">
        <v>375</v>
      </c>
      <c r="K445" s="3"/>
      <c r="L445" s="3"/>
      <c r="M445" s="3"/>
      <c r="N445" s="3"/>
      <c r="O445" s="3"/>
      <c r="P445" s="6"/>
      <c r="Q445" s="30"/>
      <c r="R445" s="30"/>
      <c r="S445" s="30"/>
      <c r="T445" s="30"/>
      <c r="U445" s="30">
        <v>3</v>
      </c>
      <c r="V445" s="26"/>
      <c r="W445" s="30"/>
      <c r="X445" s="30"/>
      <c r="Y445" s="30"/>
      <c r="Z445" s="30"/>
      <c r="AA445" s="30"/>
      <c r="AB445" s="26"/>
      <c r="AC445" s="30">
        <v>2</v>
      </c>
      <c r="AD445" s="30"/>
      <c r="AE445" s="30"/>
      <c r="AF445" s="30"/>
      <c r="AG445" s="30"/>
      <c r="AH445" s="26" t="s">
        <v>377</v>
      </c>
      <c r="AI445" s="30"/>
      <c r="AJ445" s="30"/>
      <c r="AK445" s="30"/>
      <c r="AL445" s="30"/>
      <c r="AM445" s="30"/>
      <c r="AN445" s="26"/>
      <c r="AO445" s="4">
        <f t="shared" si="100"/>
        <v>2</v>
      </c>
      <c r="AP445" s="4">
        <f t="shared" si="101"/>
        <v>0</v>
      </c>
      <c r="AQ445" s="4">
        <f t="shared" si="102"/>
        <v>0</v>
      </c>
      <c r="AR445" s="4">
        <f t="shared" si="103"/>
        <v>0</v>
      </c>
      <c r="AS445" s="4">
        <f t="shared" si="104"/>
        <v>3</v>
      </c>
      <c r="AT445" s="4">
        <f t="shared" si="105"/>
        <v>5</v>
      </c>
      <c r="AU445" s="34" t="s">
        <v>232</v>
      </c>
      <c r="AV445" s="34"/>
      <c r="AW445" s="34"/>
      <c r="AX445" s="36"/>
    </row>
    <row r="446" spans="1:50" ht="36" hidden="1" customHeight="1" x14ac:dyDescent="0.2">
      <c r="A446" s="54"/>
      <c r="B446" s="150" t="s">
        <v>2930</v>
      </c>
      <c r="C446" s="150" t="s">
        <v>76</v>
      </c>
      <c r="D446" s="2" t="s">
        <v>1886</v>
      </c>
      <c r="E446" s="182"/>
      <c r="F446" s="22" t="s">
        <v>1437</v>
      </c>
      <c r="G446" s="23" t="s">
        <v>185</v>
      </c>
      <c r="H446" s="23" t="s">
        <v>433</v>
      </c>
      <c r="I446" s="9" t="s">
        <v>1897</v>
      </c>
      <c r="J446" s="5" t="s">
        <v>502</v>
      </c>
      <c r="K446" s="3"/>
      <c r="L446" s="3"/>
      <c r="M446" s="3"/>
      <c r="N446" s="3"/>
      <c r="O446" s="3"/>
      <c r="P446" s="6"/>
      <c r="Q446" s="30"/>
      <c r="R446" s="30"/>
      <c r="S446" s="30"/>
      <c r="T446" s="30"/>
      <c r="U446" s="30">
        <v>1</v>
      </c>
      <c r="V446" s="6" t="s">
        <v>1044</v>
      </c>
      <c r="W446" s="30"/>
      <c r="X446" s="30"/>
      <c r="Y446" s="30"/>
      <c r="Z446" s="30"/>
      <c r="AA446" s="30"/>
      <c r="AB446" s="26"/>
      <c r="AC446" s="30">
        <v>4</v>
      </c>
      <c r="AD446" s="30"/>
      <c r="AE446" s="30"/>
      <c r="AF446" s="30"/>
      <c r="AG446" s="30"/>
      <c r="AH446" s="6" t="s">
        <v>1044</v>
      </c>
      <c r="AI446" s="30"/>
      <c r="AJ446" s="30"/>
      <c r="AK446" s="30"/>
      <c r="AL446" s="30"/>
      <c r="AM446" s="30">
        <v>4</v>
      </c>
      <c r="AN446" s="6" t="s">
        <v>1044</v>
      </c>
      <c r="AO446" s="4">
        <f t="shared" si="100"/>
        <v>4</v>
      </c>
      <c r="AP446" s="4">
        <f t="shared" si="101"/>
        <v>0</v>
      </c>
      <c r="AQ446" s="4">
        <f t="shared" si="102"/>
        <v>0</v>
      </c>
      <c r="AR446" s="4">
        <f t="shared" si="103"/>
        <v>0</v>
      </c>
      <c r="AS446" s="4">
        <f t="shared" si="104"/>
        <v>5</v>
      </c>
      <c r="AT446" s="4">
        <f t="shared" si="105"/>
        <v>9</v>
      </c>
      <c r="AU446" s="34" t="s">
        <v>1043</v>
      </c>
      <c r="AV446" s="34"/>
      <c r="AW446" s="34"/>
      <c r="AX446" s="36"/>
    </row>
    <row r="447" spans="1:50" s="159" customFormat="1" ht="36" hidden="1" customHeight="1" x14ac:dyDescent="0.2">
      <c r="A447" s="54"/>
      <c r="B447" s="206" t="s">
        <v>2390</v>
      </c>
      <c r="C447" s="206" t="s">
        <v>76</v>
      </c>
      <c r="D447" s="2" t="s">
        <v>381</v>
      </c>
      <c r="E447" s="182"/>
      <c r="F447" s="22" t="s">
        <v>1437</v>
      </c>
      <c r="G447" s="23" t="s">
        <v>1259</v>
      </c>
      <c r="H447" s="23" t="s">
        <v>375</v>
      </c>
      <c r="I447" s="9" t="s">
        <v>3415</v>
      </c>
      <c r="J447" s="5" t="s">
        <v>3414</v>
      </c>
      <c r="K447" s="3"/>
      <c r="L447" s="3"/>
      <c r="M447" s="3"/>
      <c r="N447" s="3"/>
      <c r="O447" s="3"/>
      <c r="P447" s="6"/>
      <c r="Q447" s="3"/>
      <c r="R447" s="3"/>
      <c r="S447" s="3"/>
      <c r="T447" s="3"/>
      <c r="U447" s="3">
        <v>3</v>
      </c>
      <c r="V447" s="6"/>
      <c r="W447" s="3"/>
      <c r="X447" s="3"/>
      <c r="Y447" s="3"/>
      <c r="Z447" s="3"/>
      <c r="AA447" s="3"/>
      <c r="AB447" s="6"/>
      <c r="AC447" s="30">
        <v>1</v>
      </c>
      <c r="AD447" s="30"/>
      <c r="AE447" s="30"/>
      <c r="AF447" s="30"/>
      <c r="AG447" s="30"/>
      <c r="AH447" s="26" t="s">
        <v>1051</v>
      </c>
      <c r="AI447" s="30"/>
      <c r="AJ447" s="30"/>
      <c r="AK447" s="30"/>
      <c r="AL447" s="30"/>
      <c r="AM447" s="30"/>
      <c r="AN447" s="26"/>
      <c r="AO447" s="4">
        <f t="shared" si="100"/>
        <v>1</v>
      </c>
      <c r="AP447" s="4">
        <f t="shared" si="101"/>
        <v>0</v>
      </c>
      <c r="AQ447" s="4">
        <f t="shared" si="102"/>
        <v>0</v>
      </c>
      <c r="AR447" s="4">
        <f t="shared" si="103"/>
        <v>0</v>
      </c>
      <c r="AS447" s="4">
        <f t="shared" si="104"/>
        <v>3</v>
      </c>
      <c r="AT447" s="4">
        <f t="shared" si="105"/>
        <v>4</v>
      </c>
      <c r="AU447" s="34"/>
      <c r="AV447" s="34"/>
      <c r="AW447" s="34"/>
      <c r="AX447" s="36"/>
    </row>
    <row r="448" spans="1:50" ht="36" hidden="1" customHeight="1" x14ac:dyDescent="0.2">
      <c r="A448" s="54"/>
      <c r="B448" s="206" t="s">
        <v>3167</v>
      </c>
      <c r="C448" s="206" t="s">
        <v>76</v>
      </c>
      <c r="D448" s="85" t="s">
        <v>1570</v>
      </c>
      <c r="E448" s="182"/>
      <c r="F448" s="23" t="s">
        <v>1437</v>
      </c>
      <c r="G448" s="23" t="s">
        <v>1259</v>
      </c>
      <c r="H448" s="23" t="s">
        <v>375</v>
      </c>
      <c r="I448" s="9" t="s">
        <v>1575</v>
      </c>
      <c r="J448" s="83" t="s">
        <v>375</v>
      </c>
      <c r="K448" s="3"/>
      <c r="L448" s="3"/>
      <c r="M448" s="3"/>
      <c r="N448" s="3"/>
      <c r="O448" s="3"/>
      <c r="P448" s="26"/>
      <c r="Q448" s="30"/>
      <c r="R448" s="30"/>
      <c r="S448" s="30"/>
      <c r="T448" s="30"/>
      <c r="U448" s="3">
        <v>2</v>
      </c>
      <c r="V448" s="26" t="s">
        <v>145</v>
      </c>
      <c r="W448" s="30">
        <v>2</v>
      </c>
      <c r="X448" s="30"/>
      <c r="Y448" s="30"/>
      <c r="Z448" s="30"/>
      <c r="AA448" s="30"/>
      <c r="AB448" s="26" t="s">
        <v>571</v>
      </c>
      <c r="AC448" s="30">
        <v>7</v>
      </c>
      <c r="AD448" s="30"/>
      <c r="AE448" s="30"/>
      <c r="AF448" s="30"/>
      <c r="AG448" s="30"/>
      <c r="AH448" s="26" t="s">
        <v>440</v>
      </c>
      <c r="AI448" s="30"/>
      <c r="AJ448" s="30"/>
      <c r="AK448" s="30"/>
      <c r="AL448" s="30"/>
      <c r="AM448" s="30">
        <v>12</v>
      </c>
      <c r="AN448" s="26" t="s">
        <v>440</v>
      </c>
      <c r="AO448" s="4">
        <f t="shared" si="100"/>
        <v>9</v>
      </c>
      <c r="AP448" s="4">
        <f t="shared" si="101"/>
        <v>0</v>
      </c>
      <c r="AQ448" s="4">
        <f t="shared" si="102"/>
        <v>0</v>
      </c>
      <c r="AR448" s="4">
        <f t="shared" si="103"/>
        <v>0</v>
      </c>
      <c r="AS448" s="4">
        <f t="shared" si="104"/>
        <v>14</v>
      </c>
      <c r="AT448" s="4">
        <f t="shared" si="105"/>
        <v>23</v>
      </c>
      <c r="AU448" s="34">
        <v>37050</v>
      </c>
      <c r="AV448" s="34"/>
      <c r="AW448" s="34"/>
      <c r="AX448" s="36"/>
    </row>
    <row r="449" spans="1:50" ht="36" hidden="1" customHeight="1" x14ac:dyDescent="0.2">
      <c r="A449" s="54"/>
      <c r="B449" s="206" t="s">
        <v>2469</v>
      </c>
      <c r="C449" s="206" t="s">
        <v>76</v>
      </c>
      <c r="D449" s="2" t="s">
        <v>416</v>
      </c>
      <c r="E449" s="182"/>
      <c r="F449" s="22" t="s">
        <v>1437</v>
      </c>
      <c r="G449" s="23" t="s">
        <v>1259</v>
      </c>
      <c r="H449" s="23" t="s">
        <v>375</v>
      </c>
      <c r="I449" s="9" t="s">
        <v>1640</v>
      </c>
      <c r="J449" s="5" t="s">
        <v>70</v>
      </c>
      <c r="K449" s="3"/>
      <c r="L449" s="3"/>
      <c r="M449" s="3"/>
      <c r="N449" s="3"/>
      <c r="O449" s="3"/>
      <c r="P449" s="6"/>
      <c r="Q449" s="30"/>
      <c r="R449" s="30"/>
      <c r="S449" s="30"/>
      <c r="T449" s="30"/>
      <c r="U449" s="30"/>
      <c r="V449" s="26"/>
      <c r="W449" s="30">
        <v>1</v>
      </c>
      <c r="X449" s="30"/>
      <c r="Y449" s="30"/>
      <c r="Z449" s="30"/>
      <c r="AA449" s="30"/>
      <c r="AB449" s="6" t="s">
        <v>16</v>
      </c>
      <c r="AC449" s="30">
        <v>1</v>
      </c>
      <c r="AD449" s="30"/>
      <c r="AE449" s="30"/>
      <c r="AF449" s="30"/>
      <c r="AG449" s="30"/>
      <c r="AH449" s="6" t="s">
        <v>16</v>
      </c>
      <c r="AI449" s="30"/>
      <c r="AJ449" s="30"/>
      <c r="AK449" s="30"/>
      <c r="AL449" s="30"/>
      <c r="AM449" s="30">
        <v>6</v>
      </c>
      <c r="AN449" s="26"/>
      <c r="AO449" s="4">
        <f t="shared" si="100"/>
        <v>2</v>
      </c>
      <c r="AP449" s="4">
        <f t="shared" si="101"/>
        <v>0</v>
      </c>
      <c r="AQ449" s="4">
        <f t="shared" si="102"/>
        <v>0</v>
      </c>
      <c r="AR449" s="4">
        <f t="shared" si="103"/>
        <v>0</v>
      </c>
      <c r="AS449" s="4">
        <f t="shared" si="104"/>
        <v>6</v>
      </c>
      <c r="AT449" s="4">
        <f t="shared" si="105"/>
        <v>8</v>
      </c>
      <c r="AU449" s="34"/>
      <c r="AV449" s="34"/>
      <c r="AW449" s="34"/>
      <c r="AX449" s="36"/>
    </row>
    <row r="450" spans="1:50" ht="36" hidden="1" customHeight="1" x14ac:dyDescent="0.2">
      <c r="A450" s="54"/>
      <c r="B450" s="206" t="s">
        <v>2469</v>
      </c>
      <c r="C450" s="206" t="s">
        <v>76</v>
      </c>
      <c r="D450" s="2" t="s">
        <v>416</v>
      </c>
      <c r="E450" s="182"/>
      <c r="F450" s="22" t="s">
        <v>1437</v>
      </c>
      <c r="G450" s="23" t="s">
        <v>1259</v>
      </c>
      <c r="H450" s="23" t="s">
        <v>375</v>
      </c>
      <c r="I450" s="9" t="s">
        <v>1651</v>
      </c>
      <c r="J450" s="5" t="s">
        <v>993</v>
      </c>
      <c r="K450" s="3"/>
      <c r="L450" s="3"/>
      <c r="M450" s="3"/>
      <c r="N450" s="3"/>
      <c r="O450" s="3"/>
      <c r="P450" s="6"/>
      <c r="Q450" s="30"/>
      <c r="R450" s="30"/>
      <c r="S450" s="30"/>
      <c r="T450" s="30"/>
      <c r="U450" s="30"/>
      <c r="V450" s="26"/>
      <c r="W450" s="30">
        <v>1</v>
      </c>
      <c r="X450" s="30"/>
      <c r="Y450" s="30"/>
      <c r="Z450" s="30"/>
      <c r="AA450" s="30"/>
      <c r="AB450" s="6" t="s">
        <v>16</v>
      </c>
      <c r="AC450" s="30"/>
      <c r="AD450" s="30"/>
      <c r="AE450" s="30"/>
      <c r="AF450" s="30"/>
      <c r="AG450" s="30"/>
      <c r="AH450" s="26"/>
      <c r="AI450" s="30"/>
      <c r="AJ450" s="30"/>
      <c r="AK450" s="30"/>
      <c r="AL450" s="30"/>
      <c r="AM450" s="30"/>
      <c r="AN450" s="26"/>
      <c r="AO450" s="4">
        <f t="shared" si="100"/>
        <v>1</v>
      </c>
      <c r="AP450" s="4">
        <f t="shared" si="101"/>
        <v>0</v>
      </c>
      <c r="AQ450" s="4">
        <f t="shared" si="102"/>
        <v>0</v>
      </c>
      <c r="AR450" s="4">
        <f t="shared" si="103"/>
        <v>0</v>
      </c>
      <c r="AS450" s="4">
        <f t="shared" si="104"/>
        <v>0</v>
      </c>
      <c r="AT450" s="4">
        <f t="shared" si="105"/>
        <v>1</v>
      </c>
      <c r="AU450" s="34" t="s">
        <v>994</v>
      </c>
      <c r="AV450" s="34"/>
      <c r="AW450" s="34"/>
      <c r="AX450" s="36"/>
    </row>
    <row r="451" spans="1:50" ht="36" hidden="1" customHeight="1" x14ac:dyDescent="0.2">
      <c r="A451" s="54"/>
      <c r="B451" s="206" t="s">
        <v>2469</v>
      </c>
      <c r="C451" s="206" t="s">
        <v>76</v>
      </c>
      <c r="D451" s="2" t="s">
        <v>416</v>
      </c>
      <c r="E451" s="182"/>
      <c r="F451" s="22" t="s">
        <v>1437</v>
      </c>
      <c r="G451" s="23" t="s">
        <v>1259</v>
      </c>
      <c r="H451" s="23" t="s">
        <v>375</v>
      </c>
      <c r="I451" s="9" t="s">
        <v>1652</v>
      </c>
      <c r="J451" s="5" t="s">
        <v>995</v>
      </c>
      <c r="K451" s="3"/>
      <c r="L451" s="3"/>
      <c r="M451" s="3"/>
      <c r="N451" s="3"/>
      <c r="O451" s="3"/>
      <c r="P451" s="6"/>
      <c r="Q451" s="30"/>
      <c r="R451" s="30"/>
      <c r="S451" s="30"/>
      <c r="T451" s="30"/>
      <c r="U451" s="30"/>
      <c r="V451" s="26"/>
      <c r="W451" s="30">
        <v>1</v>
      </c>
      <c r="X451" s="30"/>
      <c r="Y451" s="30"/>
      <c r="Z451" s="30"/>
      <c r="AA451" s="30"/>
      <c r="AB451" s="6" t="s">
        <v>16</v>
      </c>
      <c r="AC451" s="30"/>
      <c r="AD451" s="30"/>
      <c r="AE451" s="30"/>
      <c r="AF451" s="30"/>
      <c r="AG451" s="30"/>
      <c r="AH451" s="26"/>
      <c r="AI451" s="30"/>
      <c r="AJ451" s="30"/>
      <c r="AK451" s="30"/>
      <c r="AL451" s="30"/>
      <c r="AM451" s="30"/>
      <c r="AN451" s="26"/>
      <c r="AO451" s="4">
        <f t="shared" si="100"/>
        <v>1</v>
      </c>
      <c r="AP451" s="4">
        <f t="shared" si="101"/>
        <v>0</v>
      </c>
      <c r="AQ451" s="4">
        <f t="shared" si="102"/>
        <v>0</v>
      </c>
      <c r="AR451" s="4">
        <f t="shared" si="103"/>
        <v>0</v>
      </c>
      <c r="AS451" s="4">
        <f t="shared" si="104"/>
        <v>0</v>
      </c>
      <c r="AT451" s="4">
        <f t="shared" si="105"/>
        <v>1</v>
      </c>
      <c r="AU451" s="34" t="s">
        <v>994</v>
      </c>
      <c r="AV451" s="34"/>
      <c r="AW451" s="34"/>
      <c r="AX451" s="36"/>
    </row>
    <row r="452" spans="1:50" ht="36" hidden="1" customHeight="1" x14ac:dyDescent="0.2">
      <c r="A452" s="54"/>
      <c r="B452" s="150" t="s">
        <v>2591</v>
      </c>
      <c r="C452" s="150" t="s">
        <v>76</v>
      </c>
      <c r="D452" s="27" t="s">
        <v>1704</v>
      </c>
      <c r="E452" s="182"/>
      <c r="F452" s="22" t="s">
        <v>1437</v>
      </c>
      <c r="G452" s="23" t="s">
        <v>1259</v>
      </c>
      <c r="H452" s="23" t="s">
        <v>375</v>
      </c>
      <c r="I452" s="9" t="s">
        <v>1736</v>
      </c>
      <c r="J452" s="5" t="s">
        <v>375</v>
      </c>
      <c r="K452" s="3"/>
      <c r="L452" s="3"/>
      <c r="M452" s="3"/>
      <c r="N452" s="3"/>
      <c r="O452" s="3"/>
      <c r="P452" s="6"/>
      <c r="Q452" s="30"/>
      <c r="R452" s="30"/>
      <c r="S452" s="30"/>
      <c r="T452" s="30"/>
      <c r="U452" s="30"/>
      <c r="V452" s="26"/>
      <c r="W452" s="30"/>
      <c r="X452" s="30"/>
      <c r="Y452" s="30"/>
      <c r="Z452" s="30"/>
      <c r="AA452" s="30"/>
      <c r="AB452" s="26"/>
      <c r="AC452" s="30">
        <v>1</v>
      </c>
      <c r="AD452" s="30"/>
      <c r="AE452" s="30"/>
      <c r="AF452" s="30"/>
      <c r="AG452" s="30"/>
      <c r="AH452" s="26"/>
      <c r="AI452" s="30"/>
      <c r="AJ452" s="30"/>
      <c r="AK452" s="30"/>
      <c r="AL452" s="30"/>
      <c r="AM452" s="30">
        <v>13</v>
      </c>
      <c r="AN452" s="26"/>
      <c r="AO452" s="4">
        <f t="shared" si="100"/>
        <v>1</v>
      </c>
      <c r="AP452" s="4">
        <f t="shared" si="101"/>
        <v>0</v>
      </c>
      <c r="AQ452" s="4">
        <f t="shared" si="102"/>
        <v>0</v>
      </c>
      <c r="AR452" s="4">
        <f t="shared" si="103"/>
        <v>0</v>
      </c>
      <c r="AS452" s="4">
        <f t="shared" si="104"/>
        <v>13</v>
      </c>
      <c r="AT452" s="4">
        <f t="shared" si="105"/>
        <v>14</v>
      </c>
      <c r="AU452" s="37"/>
      <c r="AV452" s="37"/>
      <c r="AW452" s="37"/>
      <c r="AX452" s="36"/>
    </row>
    <row r="453" spans="1:50" ht="36" hidden="1" customHeight="1" x14ac:dyDescent="0.2">
      <c r="A453" s="54"/>
      <c r="B453" s="150" t="s">
        <v>2655</v>
      </c>
      <c r="C453" s="150" t="s">
        <v>76</v>
      </c>
      <c r="D453" s="27" t="s">
        <v>1767</v>
      </c>
      <c r="E453" s="182"/>
      <c r="F453" s="22" t="s">
        <v>1437</v>
      </c>
      <c r="G453" s="23" t="s">
        <v>1259</v>
      </c>
      <c r="H453" s="23" t="s">
        <v>375</v>
      </c>
      <c r="I453" s="9" t="s">
        <v>1780</v>
      </c>
      <c r="J453" s="5" t="s">
        <v>231</v>
      </c>
      <c r="K453" s="3"/>
      <c r="L453" s="3"/>
      <c r="M453" s="3"/>
      <c r="N453" s="3"/>
      <c r="O453" s="3"/>
      <c r="P453" s="6"/>
      <c r="Q453" s="30"/>
      <c r="R453" s="30"/>
      <c r="S453" s="30"/>
      <c r="T453" s="30"/>
      <c r="U453" s="30"/>
      <c r="V453" s="26"/>
      <c r="W453" s="30"/>
      <c r="X453" s="30"/>
      <c r="Y453" s="30"/>
      <c r="Z453" s="30"/>
      <c r="AA453" s="30"/>
      <c r="AB453" s="26"/>
      <c r="AC453" s="30"/>
      <c r="AD453" s="30"/>
      <c r="AE453" s="30"/>
      <c r="AF453" s="30"/>
      <c r="AG453" s="30"/>
      <c r="AH453" s="26"/>
      <c r="AI453" s="30"/>
      <c r="AJ453" s="30"/>
      <c r="AK453" s="30"/>
      <c r="AL453" s="30"/>
      <c r="AM453" s="30"/>
      <c r="AN453" s="26"/>
      <c r="AO453" s="4">
        <f t="shared" si="100"/>
        <v>0</v>
      </c>
      <c r="AP453" s="4">
        <f t="shared" si="101"/>
        <v>0</v>
      </c>
      <c r="AQ453" s="4">
        <f t="shared" si="102"/>
        <v>0</v>
      </c>
      <c r="AR453" s="4">
        <f t="shared" si="103"/>
        <v>0</v>
      </c>
      <c r="AS453" s="4">
        <f t="shared" si="104"/>
        <v>0</v>
      </c>
      <c r="AT453" s="4">
        <f t="shared" si="105"/>
        <v>0</v>
      </c>
      <c r="AU453" s="34">
        <v>40282</v>
      </c>
      <c r="AV453" s="34"/>
      <c r="AW453" s="34"/>
      <c r="AX453" s="36"/>
    </row>
    <row r="454" spans="1:50" ht="36" hidden="1" customHeight="1" x14ac:dyDescent="0.2">
      <c r="A454" s="54"/>
      <c r="B454" s="150" t="s">
        <v>2742</v>
      </c>
      <c r="C454" s="150" t="s">
        <v>76</v>
      </c>
      <c r="D454" s="27" t="s">
        <v>136</v>
      </c>
      <c r="E454" s="182"/>
      <c r="F454" s="22" t="s">
        <v>1437</v>
      </c>
      <c r="G454" s="23" t="s">
        <v>1259</v>
      </c>
      <c r="H454" s="23" t="s">
        <v>375</v>
      </c>
      <c r="I454" s="9" t="s">
        <v>1817</v>
      </c>
      <c r="J454" s="43" t="s">
        <v>375</v>
      </c>
      <c r="K454" s="3"/>
      <c r="L454" s="3"/>
      <c r="M454" s="3"/>
      <c r="N454" s="3"/>
      <c r="O454" s="3"/>
      <c r="P454" s="6"/>
      <c r="Q454" s="30"/>
      <c r="R454" s="30"/>
      <c r="S454" s="30"/>
      <c r="T454" s="30"/>
      <c r="U454" s="30"/>
      <c r="V454" s="26"/>
      <c r="W454" s="30"/>
      <c r="X454" s="30"/>
      <c r="Y454" s="30"/>
      <c r="Z454" s="30"/>
      <c r="AA454" s="30"/>
      <c r="AB454" s="26"/>
      <c r="AC454" s="30">
        <v>2</v>
      </c>
      <c r="AD454" s="30"/>
      <c r="AE454" s="30"/>
      <c r="AF454" s="30"/>
      <c r="AG454" s="30">
        <v>4</v>
      </c>
      <c r="AH454" s="6" t="s">
        <v>567</v>
      </c>
      <c r="AI454" s="30"/>
      <c r="AJ454" s="30"/>
      <c r="AK454" s="30"/>
      <c r="AL454" s="30"/>
      <c r="AM454" s="30">
        <v>7</v>
      </c>
      <c r="AN454" s="26"/>
      <c r="AO454" s="4">
        <f t="shared" si="100"/>
        <v>2</v>
      </c>
      <c r="AP454" s="4">
        <f t="shared" si="101"/>
        <v>0</v>
      </c>
      <c r="AQ454" s="4">
        <f t="shared" si="102"/>
        <v>0</v>
      </c>
      <c r="AR454" s="4">
        <f t="shared" si="103"/>
        <v>0</v>
      </c>
      <c r="AS454" s="4">
        <f t="shared" si="104"/>
        <v>11</v>
      </c>
      <c r="AT454" s="4">
        <f t="shared" si="105"/>
        <v>13</v>
      </c>
      <c r="AU454" s="34">
        <v>39948</v>
      </c>
      <c r="AV454" s="34"/>
      <c r="AW454" s="34"/>
      <c r="AX454" s="36"/>
    </row>
    <row r="455" spans="1:50" s="72" customFormat="1" ht="36" hidden="1" customHeight="1" x14ac:dyDescent="0.2">
      <c r="A455" s="176"/>
      <c r="B455" s="175"/>
      <c r="C455" s="175"/>
      <c r="D455" s="78" t="s">
        <v>324</v>
      </c>
      <c r="E455" s="183"/>
      <c r="F455" s="61"/>
      <c r="G455" s="62"/>
      <c r="H455" s="62"/>
      <c r="I455" s="63" t="s">
        <v>1861</v>
      </c>
      <c r="J455" s="64" t="s">
        <v>143</v>
      </c>
      <c r="K455" s="67"/>
      <c r="L455" s="67"/>
      <c r="M455" s="67"/>
      <c r="N455" s="67"/>
      <c r="O455" s="67"/>
      <c r="P455" s="68"/>
      <c r="Q455" s="65"/>
      <c r="R455" s="65"/>
      <c r="S455" s="65"/>
      <c r="T455" s="65"/>
      <c r="U455" s="65"/>
      <c r="V455" s="66"/>
      <c r="W455" s="65">
        <v>1</v>
      </c>
      <c r="X455" s="65"/>
      <c r="Y455" s="65"/>
      <c r="Z455" s="65"/>
      <c r="AA455" s="65">
        <v>4</v>
      </c>
      <c r="AB455" s="68" t="s">
        <v>592</v>
      </c>
      <c r="AC455" s="65"/>
      <c r="AD455" s="65"/>
      <c r="AE455" s="65"/>
      <c r="AF455" s="65"/>
      <c r="AG455" s="65"/>
      <c r="AH455" s="66"/>
      <c r="AI455" s="65"/>
      <c r="AJ455" s="65"/>
      <c r="AK455" s="65"/>
      <c r="AL455" s="65">
        <v>1</v>
      </c>
      <c r="AM455" s="65">
        <v>4</v>
      </c>
      <c r="AN455" s="66" t="s">
        <v>1133</v>
      </c>
      <c r="AO455" s="69"/>
      <c r="AP455" s="69"/>
      <c r="AQ455" s="69"/>
      <c r="AR455" s="69"/>
      <c r="AS455" s="69"/>
      <c r="AT455" s="69">
        <f t="shared" si="105"/>
        <v>0</v>
      </c>
      <c r="AU455" s="70">
        <v>39160</v>
      </c>
      <c r="AV455" s="70">
        <v>41264</v>
      </c>
      <c r="AW455" s="70">
        <v>41270</v>
      </c>
      <c r="AX455" s="71"/>
    </row>
    <row r="456" spans="1:50" ht="36" hidden="1" customHeight="1" x14ac:dyDescent="0.2">
      <c r="A456" s="54"/>
      <c r="B456" s="150" t="s">
        <v>2821</v>
      </c>
      <c r="C456" s="150" t="s">
        <v>76</v>
      </c>
      <c r="D456" s="2" t="s">
        <v>14</v>
      </c>
      <c r="E456" s="182"/>
      <c r="F456" s="22" t="s">
        <v>1437</v>
      </c>
      <c r="G456" s="23" t="s">
        <v>1259</v>
      </c>
      <c r="H456" s="23" t="s">
        <v>375</v>
      </c>
      <c r="I456" s="9" t="s">
        <v>1838</v>
      </c>
      <c r="J456" s="5" t="s">
        <v>375</v>
      </c>
      <c r="K456" s="3"/>
      <c r="L456" s="3"/>
      <c r="M456" s="3"/>
      <c r="N456" s="3"/>
      <c r="O456" s="3"/>
      <c r="P456" s="6"/>
      <c r="Q456" s="30"/>
      <c r="R456" s="30"/>
      <c r="S456" s="30"/>
      <c r="T456" s="30"/>
      <c r="U456" s="30"/>
      <c r="V456" s="26"/>
      <c r="W456" s="30">
        <v>2</v>
      </c>
      <c r="X456" s="30"/>
      <c r="Y456" s="30"/>
      <c r="Z456" s="30"/>
      <c r="AA456" s="30"/>
      <c r="AB456" s="6" t="s">
        <v>1152</v>
      </c>
      <c r="AC456" s="30">
        <v>1</v>
      </c>
      <c r="AD456" s="30"/>
      <c r="AE456" s="30"/>
      <c r="AF456" s="30"/>
      <c r="AG456" s="30"/>
      <c r="AH456" s="6" t="s">
        <v>1152</v>
      </c>
      <c r="AI456" s="30"/>
      <c r="AJ456" s="30"/>
      <c r="AK456" s="30"/>
      <c r="AL456" s="30"/>
      <c r="AM456" s="30">
        <v>1</v>
      </c>
      <c r="AN456" s="26"/>
      <c r="AO456" s="4">
        <f t="shared" ref="AO456:AO487" si="106">+K456+Q456+W456+AC456+AI456</f>
        <v>3</v>
      </c>
      <c r="AP456" s="4">
        <f t="shared" ref="AP456:AP487" si="107">+L456+R456+X456+AD456+AJ456</f>
        <v>0</v>
      </c>
      <c r="AQ456" s="4">
        <f t="shared" ref="AQ456:AQ487" si="108">+M456+S456+Y456+AE456+AK456</f>
        <v>0</v>
      </c>
      <c r="AR456" s="4">
        <f t="shared" ref="AR456:AR487" si="109">+N456+T456+Z456+AF456+AL456</f>
        <v>0</v>
      </c>
      <c r="AS456" s="4">
        <f t="shared" ref="AS456:AS487" si="110">+O456+U456+AA456+AG456+AM456</f>
        <v>1</v>
      </c>
      <c r="AT456" s="4">
        <f t="shared" si="105"/>
        <v>4</v>
      </c>
      <c r="AU456" s="34">
        <v>39290</v>
      </c>
      <c r="AV456" s="34"/>
      <c r="AW456" s="34"/>
      <c r="AX456" s="36"/>
    </row>
    <row r="457" spans="1:50" ht="36" hidden="1" customHeight="1" x14ac:dyDescent="0.2">
      <c r="A457" s="54"/>
      <c r="B457" s="150" t="s">
        <v>2930</v>
      </c>
      <c r="C457" s="150" t="s">
        <v>76</v>
      </c>
      <c r="D457" s="2" t="s">
        <v>1886</v>
      </c>
      <c r="E457" s="182"/>
      <c r="F457" s="22" t="s">
        <v>1437</v>
      </c>
      <c r="G457" s="23" t="s">
        <v>1259</v>
      </c>
      <c r="H457" s="23" t="s">
        <v>375</v>
      </c>
      <c r="I457" s="9" t="s">
        <v>1893</v>
      </c>
      <c r="J457" s="5" t="s">
        <v>231</v>
      </c>
      <c r="K457" s="3"/>
      <c r="L457" s="3"/>
      <c r="M457" s="3"/>
      <c r="N457" s="3"/>
      <c r="O457" s="3"/>
      <c r="P457" s="6"/>
      <c r="Q457" s="30"/>
      <c r="R457" s="30"/>
      <c r="S457" s="30"/>
      <c r="T457" s="30"/>
      <c r="U457" s="30">
        <v>2</v>
      </c>
      <c r="V457" s="6" t="s">
        <v>510</v>
      </c>
      <c r="W457" s="30"/>
      <c r="X457" s="30"/>
      <c r="Y457" s="30"/>
      <c r="Z457" s="30"/>
      <c r="AA457" s="30"/>
      <c r="AB457" s="26"/>
      <c r="AC457" s="30">
        <v>6</v>
      </c>
      <c r="AD457" s="30"/>
      <c r="AE457" s="30"/>
      <c r="AF457" s="30"/>
      <c r="AG457" s="30"/>
      <c r="AH457" s="6" t="s">
        <v>510</v>
      </c>
      <c r="AI457" s="30"/>
      <c r="AJ457" s="30"/>
      <c r="AK457" s="30"/>
      <c r="AL457" s="30"/>
      <c r="AM457" s="30">
        <v>9</v>
      </c>
      <c r="AN457" s="6" t="s">
        <v>510</v>
      </c>
      <c r="AO457" s="4">
        <f t="shared" si="106"/>
        <v>6</v>
      </c>
      <c r="AP457" s="4">
        <f t="shared" si="107"/>
        <v>0</v>
      </c>
      <c r="AQ457" s="4">
        <f t="shared" si="108"/>
        <v>0</v>
      </c>
      <c r="AR457" s="4">
        <f t="shared" si="109"/>
        <v>0</v>
      </c>
      <c r="AS457" s="4">
        <f t="shared" si="110"/>
        <v>11</v>
      </c>
      <c r="AT457" s="4">
        <f t="shared" si="105"/>
        <v>17</v>
      </c>
      <c r="AU457" s="34" t="s">
        <v>934</v>
      </c>
      <c r="AV457" s="34"/>
      <c r="AW457" s="34"/>
      <c r="AX457" s="36"/>
    </row>
    <row r="458" spans="1:50" ht="36" customHeight="1" x14ac:dyDescent="0.2">
      <c r="A458" s="54"/>
      <c r="B458" s="150" t="s">
        <v>2930</v>
      </c>
      <c r="C458" s="150" t="s">
        <v>76</v>
      </c>
      <c r="D458" s="2" t="s">
        <v>1886</v>
      </c>
      <c r="E458" s="182"/>
      <c r="F458" s="22" t="s">
        <v>1437</v>
      </c>
      <c r="G458" s="23" t="s">
        <v>1460</v>
      </c>
      <c r="H458" s="23" t="s">
        <v>246</v>
      </c>
      <c r="I458" s="9" t="s">
        <v>1899</v>
      </c>
      <c r="J458" s="5" t="s">
        <v>39</v>
      </c>
      <c r="K458" s="3"/>
      <c r="L458" s="3"/>
      <c r="M458" s="3"/>
      <c r="N458" s="3"/>
      <c r="O458" s="3"/>
      <c r="P458" s="6"/>
      <c r="Q458" s="30"/>
      <c r="R458" s="30"/>
      <c r="S458" s="30"/>
      <c r="T458" s="30"/>
      <c r="U458" s="30">
        <v>1</v>
      </c>
      <c r="V458" s="6" t="s">
        <v>1222</v>
      </c>
      <c r="W458" s="30"/>
      <c r="X458" s="30"/>
      <c r="Y458" s="30"/>
      <c r="Z458" s="30"/>
      <c r="AA458" s="30"/>
      <c r="AB458" s="26"/>
      <c r="AC458" s="30">
        <v>2</v>
      </c>
      <c r="AD458" s="30"/>
      <c r="AE458" s="30"/>
      <c r="AF458" s="30"/>
      <c r="AG458" s="30">
        <v>2</v>
      </c>
      <c r="AH458" s="6" t="s">
        <v>1222</v>
      </c>
      <c r="AI458" s="30"/>
      <c r="AJ458" s="30"/>
      <c r="AK458" s="30"/>
      <c r="AL458" s="30"/>
      <c r="AM458" s="30">
        <v>3</v>
      </c>
      <c r="AN458" s="6" t="s">
        <v>1222</v>
      </c>
      <c r="AO458" s="4">
        <f t="shared" si="106"/>
        <v>2</v>
      </c>
      <c r="AP458" s="4">
        <f t="shared" si="107"/>
        <v>0</v>
      </c>
      <c r="AQ458" s="4">
        <f t="shared" si="108"/>
        <v>0</v>
      </c>
      <c r="AR458" s="4">
        <f t="shared" si="109"/>
        <v>0</v>
      </c>
      <c r="AS458" s="4">
        <f t="shared" si="110"/>
        <v>6</v>
      </c>
      <c r="AT458" s="4">
        <f t="shared" si="105"/>
        <v>8</v>
      </c>
      <c r="AU458" s="34" t="s">
        <v>1221</v>
      </c>
      <c r="AV458" s="34"/>
      <c r="AW458" s="34"/>
      <c r="AX458" s="36"/>
    </row>
    <row r="459" spans="1:50" ht="36" customHeight="1" x14ac:dyDescent="0.2">
      <c r="A459" s="54"/>
      <c r="B459" s="150" t="s">
        <v>2606</v>
      </c>
      <c r="C459" s="150" t="s">
        <v>76</v>
      </c>
      <c r="D459" s="2" t="s">
        <v>537</v>
      </c>
      <c r="E459" s="182"/>
      <c r="F459" s="22" t="s">
        <v>1437</v>
      </c>
      <c r="G459" s="23" t="s">
        <v>1460</v>
      </c>
      <c r="H459" s="23" t="s">
        <v>246</v>
      </c>
      <c r="I459" s="9" t="s">
        <v>1908</v>
      </c>
      <c r="J459" s="5" t="s">
        <v>246</v>
      </c>
      <c r="K459" s="3"/>
      <c r="L459" s="3"/>
      <c r="M459" s="3"/>
      <c r="N459" s="3"/>
      <c r="O459" s="3"/>
      <c r="P459" s="6"/>
      <c r="Q459" s="30"/>
      <c r="R459" s="30"/>
      <c r="S459" s="30"/>
      <c r="T459" s="30"/>
      <c r="U459" s="30"/>
      <c r="V459" s="26"/>
      <c r="W459" s="30"/>
      <c r="X459" s="30"/>
      <c r="Y459" s="30"/>
      <c r="Z459" s="30"/>
      <c r="AA459" s="30"/>
      <c r="AB459" s="26"/>
      <c r="AC459" s="30"/>
      <c r="AD459" s="30"/>
      <c r="AE459" s="30"/>
      <c r="AF459" s="30"/>
      <c r="AG459" s="30"/>
      <c r="AH459" s="26"/>
      <c r="AI459" s="30"/>
      <c r="AJ459" s="30"/>
      <c r="AK459" s="30"/>
      <c r="AL459" s="30"/>
      <c r="AM459" s="30">
        <v>4</v>
      </c>
      <c r="AN459" s="6" t="s">
        <v>1108</v>
      </c>
      <c r="AO459" s="4">
        <f t="shared" si="106"/>
        <v>0</v>
      </c>
      <c r="AP459" s="4">
        <f t="shared" si="107"/>
        <v>0</v>
      </c>
      <c r="AQ459" s="4">
        <f t="shared" si="108"/>
        <v>0</v>
      </c>
      <c r="AR459" s="4">
        <f t="shared" si="109"/>
        <v>0</v>
      </c>
      <c r="AS459" s="4">
        <f t="shared" si="110"/>
        <v>4</v>
      </c>
      <c r="AT459" s="4">
        <f t="shared" si="105"/>
        <v>4</v>
      </c>
      <c r="AU459" s="34">
        <v>40107</v>
      </c>
      <c r="AV459" s="34"/>
      <c r="AW459" s="34"/>
      <c r="AX459" s="36"/>
    </row>
    <row r="460" spans="1:50" s="159" customFormat="1" ht="36" hidden="1" customHeight="1" x14ac:dyDescent="0.2">
      <c r="A460" s="54"/>
      <c r="B460" s="206" t="s">
        <v>3061</v>
      </c>
      <c r="C460" s="206" t="s">
        <v>76</v>
      </c>
      <c r="D460" s="2" t="s">
        <v>1964</v>
      </c>
      <c r="E460" s="182"/>
      <c r="F460" s="22" t="s">
        <v>1437</v>
      </c>
      <c r="G460" s="23" t="s">
        <v>1259</v>
      </c>
      <c r="H460" s="23" t="s">
        <v>375</v>
      </c>
      <c r="I460" s="9" t="s">
        <v>1967</v>
      </c>
      <c r="J460" s="5" t="s">
        <v>375</v>
      </c>
      <c r="K460" s="3"/>
      <c r="L460" s="3"/>
      <c r="M460" s="3"/>
      <c r="N460" s="3"/>
      <c r="O460" s="3"/>
      <c r="P460" s="6"/>
      <c r="Q460" s="30"/>
      <c r="R460" s="30"/>
      <c r="S460" s="30"/>
      <c r="T460" s="30"/>
      <c r="U460" s="30"/>
      <c r="V460" s="26"/>
      <c r="W460" s="30">
        <v>1</v>
      </c>
      <c r="X460" s="30"/>
      <c r="Y460" s="30"/>
      <c r="Z460" s="30"/>
      <c r="AA460" s="30"/>
      <c r="AB460" s="6" t="s">
        <v>410</v>
      </c>
      <c r="AC460" s="30">
        <v>6</v>
      </c>
      <c r="AD460" s="30"/>
      <c r="AE460" s="30"/>
      <c r="AF460" s="30"/>
      <c r="AG460" s="30"/>
      <c r="AH460" s="6" t="s">
        <v>411</v>
      </c>
      <c r="AI460" s="30"/>
      <c r="AJ460" s="30"/>
      <c r="AK460" s="30"/>
      <c r="AL460" s="30"/>
      <c r="AM460" s="30">
        <v>11</v>
      </c>
      <c r="AN460" s="6" t="s">
        <v>412</v>
      </c>
      <c r="AO460" s="4">
        <f t="shared" si="106"/>
        <v>7</v>
      </c>
      <c r="AP460" s="4">
        <f t="shared" si="107"/>
        <v>0</v>
      </c>
      <c r="AQ460" s="4">
        <f t="shared" si="108"/>
        <v>0</v>
      </c>
      <c r="AR460" s="4">
        <f t="shared" si="109"/>
        <v>0</v>
      </c>
      <c r="AS460" s="4">
        <f t="shared" si="110"/>
        <v>11</v>
      </c>
      <c r="AT460" s="4">
        <f t="shared" si="105"/>
        <v>18</v>
      </c>
      <c r="AU460" s="34">
        <v>38092</v>
      </c>
      <c r="AV460" s="34"/>
      <c r="AW460" s="34"/>
      <c r="AX460" s="36"/>
    </row>
    <row r="461" spans="1:50" ht="36" hidden="1" customHeight="1" x14ac:dyDescent="0.2">
      <c r="A461" s="54"/>
      <c r="B461" s="206" t="s">
        <v>3096</v>
      </c>
      <c r="C461" s="206" t="s">
        <v>76</v>
      </c>
      <c r="D461" s="2" t="s">
        <v>313</v>
      </c>
      <c r="E461" s="182"/>
      <c r="F461" s="22" t="s">
        <v>1437</v>
      </c>
      <c r="G461" s="23" t="s">
        <v>1259</v>
      </c>
      <c r="H461" s="23" t="s">
        <v>375</v>
      </c>
      <c r="I461" s="9" t="s">
        <v>1994</v>
      </c>
      <c r="J461" s="5" t="s">
        <v>375</v>
      </c>
      <c r="K461" s="3"/>
      <c r="L461" s="3"/>
      <c r="M461" s="3"/>
      <c r="N461" s="3"/>
      <c r="O461" s="3"/>
      <c r="P461" s="6"/>
      <c r="Q461" s="30"/>
      <c r="R461" s="30"/>
      <c r="S461" s="30"/>
      <c r="T461" s="30"/>
      <c r="U461" s="30"/>
      <c r="V461" s="26"/>
      <c r="W461" s="30">
        <v>2</v>
      </c>
      <c r="X461" s="30"/>
      <c r="Y461" s="30"/>
      <c r="Z461" s="30"/>
      <c r="AA461" s="30">
        <v>0</v>
      </c>
      <c r="AB461" s="6" t="s">
        <v>2149</v>
      </c>
      <c r="AC461" s="30">
        <v>1</v>
      </c>
      <c r="AD461" s="30"/>
      <c r="AE461" s="30"/>
      <c r="AF461" s="30"/>
      <c r="AG461" s="30">
        <v>5</v>
      </c>
      <c r="AH461" s="6" t="s">
        <v>2150</v>
      </c>
      <c r="AI461" s="30"/>
      <c r="AJ461" s="30"/>
      <c r="AK461" s="30"/>
      <c r="AL461" s="30"/>
      <c r="AM461" s="30"/>
      <c r="AN461" s="26"/>
      <c r="AO461" s="4">
        <f t="shared" si="106"/>
        <v>3</v>
      </c>
      <c r="AP461" s="4">
        <f t="shared" si="107"/>
        <v>0</v>
      </c>
      <c r="AQ461" s="4">
        <f t="shared" si="108"/>
        <v>0</v>
      </c>
      <c r="AR461" s="4">
        <f t="shared" si="109"/>
        <v>0</v>
      </c>
      <c r="AS461" s="4">
        <f t="shared" si="110"/>
        <v>5</v>
      </c>
      <c r="AT461" s="4">
        <f t="shared" si="105"/>
        <v>8</v>
      </c>
      <c r="AU461" s="34">
        <v>37865</v>
      </c>
      <c r="AV461" s="34"/>
      <c r="AW461" s="34"/>
      <c r="AX461" s="36"/>
    </row>
    <row r="462" spans="1:50" ht="36" hidden="1" customHeight="1" x14ac:dyDescent="0.2">
      <c r="A462" s="54"/>
      <c r="B462" s="206" t="s">
        <v>3135</v>
      </c>
      <c r="C462" s="206" t="s">
        <v>76</v>
      </c>
      <c r="D462" s="2" t="s">
        <v>2046</v>
      </c>
      <c r="E462" s="182"/>
      <c r="F462" s="22" t="s">
        <v>1437</v>
      </c>
      <c r="G462" s="23" t="s">
        <v>1435</v>
      </c>
      <c r="H462" s="23" t="s">
        <v>465</v>
      </c>
      <c r="I462" s="9" t="s">
        <v>2049</v>
      </c>
      <c r="J462" s="5" t="s">
        <v>465</v>
      </c>
      <c r="K462" s="3"/>
      <c r="L462" s="3"/>
      <c r="M462" s="3"/>
      <c r="N462" s="3"/>
      <c r="O462" s="3"/>
      <c r="P462" s="6"/>
      <c r="Q462" s="30"/>
      <c r="R462" s="30"/>
      <c r="S462" s="30"/>
      <c r="T462" s="30"/>
      <c r="U462" s="30"/>
      <c r="V462" s="26"/>
      <c r="W462" s="30"/>
      <c r="X462" s="30"/>
      <c r="Y462" s="30"/>
      <c r="Z462" s="30"/>
      <c r="AA462" s="30"/>
      <c r="AB462" s="26"/>
      <c r="AC462" s="30">
        <v>1</v>
      </c>
      <c r="AD462" s="30"/>
      <c r="AE462" s="30"/>
      <c r="AF462" s="30"/>
      <c r="AG462" s="30"/>
      <c r="AH462" s="26" t="s">
        <v>2136</v>
      </c>
      <c r="AI462" s="30"/>
      <c r="AJ462" s="30"/>
      <c r="AK462" s="30"/>
      <c r="AL462" s="30"/>
      <c r="AM462" s="30">
        <v>2</v>
      </c>
      <c r="AN462" s="26"/>
      <c r="AO462" s="4">
        <f t="shared" si="106"/>
        <v>1</v>
      </c>
      <c r="AP462" s="4">
        <f t="shared" si="107"/>
        <v>0</v>
      </c>
      <c r="AQ462" s="4">
        <f t="shared" si="108"/>
        <v>0</v>
      </c>
      <c r="AR462" s="4">
        <f t="shared" si="109"/>
        <v>0</v>
      </c>
      <c r="AS462" s="4">
        <f t="shared" si="110"/>
        <v>2</v>
      </c>
      <c r="AT462" s="4">
        <f t="shared" si="105"/>
        <v>3</v>
      </c>
      <c r="AU462" s="34" t="s">
        <v>475</v>
      </c>
      <c r="AV462" s="34"/>
      <c r="AW462" s="34"/>
      <c r="AX462" s="36"/>
    </row>
    <row r="463" spans="1:50" ht="36" hidden="1" customHeight="1" x14ac:dyDescent="0.2">
      <c r="A463" s="54"/>
      <c r="B463" s="206" t="s">
        <v>3103</v>
      </c>
      <c r="C463" s="206" t="s">
        <v>76</v>
      </c>
      <c r="D463" s="27" t="s">
        <v>33</v>
      </c>
      <c r="E463" s="182"/>
      <c r="F463" s="22" t="s">
        <v>1437</v>
      </c>
      <c r="G463" s="23" t="s">
        <v>1259</v>
      </c>
      <c r="H463" s="23" t="s">
        <v>375</v>
      </c>
      <c r="I463" s="9" t="s">
        <v>2246</v>
      </c>
      <c r="J463" s="46" t="s">
        <v>375</v>
      </c>
      <c r="K463" s="3"/>
      <c r="L463" s="3"/>
      <c r="M463" s="3"/>
      <c r="N463" s="3"/>
      <c r="O463" s="3"/>
      <c r="P463" s="6"/>
      <c r="Q463" s="30"/>
      <c r="R463" s="30"/>
      <c r="S463" s="30"/>
      <c r="T463" s="30"/>
      <c r="U463" s="30"/>
      <c r="V463" s="26"/>
      <c r="W463" s="30"/>
      <c r="X463" s="30"/>
      <c r="Y463" s="30"/>
      <c r="Z463" s="30"/>
      <c r="AA463" s="30"/>
      <c r="AB463" s="26"/>
      <c r="AC463" s="30">
        <v>2</v>
      </c>
      <c r="AD463" s="30"/>
      <c r="AE463" s="30"/>
      <c r="AF463" s="30"/>
      <c r="AG463" s="30"/>
      <c r="AH463" s="6" t="s">
        <v>1305</v>
      </c>
      <c r="AI463" s="30"/>
      <c r="AJ463" s="30"/>
      <c r="AK463" s="30"/>
      <c r="AL463" s="30"/>
      <c r="AM463" s="30">
        <v>3</v>
      </c>
      <c r="AN463" s="6" t="s">
        <v>1305</v>
      </c>
      <c r="AO463" s="4">
        <f t="shared" si="106"/>
        <v>2</v>
      </c>
      <c r="AP463" s="4">
        <f t="shared" si="107"/>
        <v>0</v>
      </c>
      <c r="AQ463" s="4">
        <f t="shared" si="108"/>
        <v>0</v>
      </c>
      <c r="AR463" s="4">
        <f t="shared" si="109"/>
        <v>0</v>
      </c>
      <c r="AS463" s="4">
        <f t="shared" si="110"/>
        <v>3</v>
      </c>
      <c r="AT463" s="4">
        <f t="shared" si="105"/>
        <v>5</v>
      </c>
      <c r="AU463" s="34">
        <v>41152</v>
      </c>
      <c r="AV463" s="34"/>
      <c r="AW463" s="34"/>
      <c r="AX463" s="36"/>
    </row>
    <row r="464" spans="1:50" s="159" customFormat="1" ht="36" hidden="1" customHeight="1" x14ac:dyDescent="0.2">
      <c r="A464" s="54"/>
      <c r="B464" s="206" t="s">
        <v>3128</v>
      </c>
      <c r="C464" s="206" t="s">
        <v>76</v>
      </c>
      <c r="D464" s="2" t="s">
        <v>429</v>
      </c>
      <c r="E464" s="182"/>
      <c r="F464" s="22" t="s">
        <v>1437</v>
      </c>
      <c r="G464" s="23" t="s">
        <v>1259</v>
      </c>
      <c r="H464" s="23" t="s">
        <v>375</v>
      </c>
      <c r="I464" s="9" t="s">
        <v>2036</v>
      </c>
      <c r="J464" s="5" t="s">
        <v>375</v>
      </c>
      <c r="K464" s="3"/>
      <c r="L464" s="3"/>
      <c r="M464" s="3"/>
      <c r="N464" s="3"/>
      <c r="O464" s="3"/>
      <c r="P464" s="6"/>
      <c r="Q464" s="30"/>
      <c r="R464" s="30"/>
      <c r="S464" s="30"/>
      <c r="T464" s="30"/>
      <c r="U464" s="30"/>
      <c r="V464" s="26"/>
      <c r="W464" s="30"/>
      <c r="X464" s="30"/>
      <c r="Y464" s="30"/>
      <c r="Z464" s="30"/>
      <c r="AA464" s="30"/>
      <c r="AB464" s="26"/>
      <c r="AC464" s="30">
        <v>2</v>
      </c>
      <c r="AD464" s="30"/>
      <c r="AE464" s="30"/>
      <c r="AF464" s="30"/>
      <c r="AG464" s="30">
        <v>1</v>
      </c>
      <c r="AH464" s="6" t="s">
        <v>912</v>
      </c>
      <c r="AI464" s="30"/>
      <c r="AJ464" s="30"/>
      <c r="AK464" s="30"/>
      <c r="AL464" s="30"/>
      <c r="AM464" s="30"/>
      <c r="AN464" s="26"/>
      <c r="AO464" s="4">
        <f t="shared" si="106"/>
        <v>2</v>
      </c>
      <c r="AP464" s="4">
        <f t="shared" si="107"/>
        <v>0</v>
      </c>
      <c r="AQ464" s="4">
        <f t="shared" si="108"/>
        <v>0</v>
      </c>
      <c r="AR464" s="4">
        <f t="shared" si="109"/>
        <v>0</v>
      </c>
      <c r="AS464" s="4">
        <f t="shared" si="110"/>
        <v>1</v>
      </c>
      <c r="AT464" s="4">
        <f t="shared" si="105"/>
        <v>3</v>
      </c>
      <c r="AU464" s="34" t="s">
        <v>175</v>
      </c>
      <c r="AV464" s="34"/>
      <c r="AW464" s="34"/>
      <c r="AX464" s="36"/>
    </row>
    <row r="465" spans="1:50" ht="36" hidden="1" customHeight="1" x14ac:dyDescent="0.2">
      <c r="A465" s="54"/>
      <c r="B465" s="206" t="s">
        <v>3160</v>
      </c>
      <c r="C465" s="206" t="s">
        <v>76</v>
      </c>
      <c r="D465" s="27" t="s">
        <v>444</v>
      </c>
      <c r="E465" s="182"/>
      <c r="F465" s="22" t="s">
        <v>1437</v>
      </c>
      <c r="G465" s="23" t="s">
        <v>1435</v>
      </c>
      <c r="H465" s="23" t="s">
        <v>465</v>
      </c>
      <c r="I465" s="9" t="s">
        <v>2063</v>
      </c>
      <c r="J465" s="47" t="s">
        <v>2063</v>
      </c>
      <c r="K465" s="30"/>
      <c r="L465" s="30"/>
      <c r="M465" s="30"/>
      <c r="N465" s="30"/>
      <c r="O465" s="30"/>
      <c r="P465" s="26"/>
      <c r="Q465" s="30"/>
      <c r="R465" s="30"/>
      <c r="S465" s="30"/>
      <c r="T465" s="30"/>
      <c r="U465" s="30"/>
      <c r="V465" s="26"/>
      <c r="W465" s="30"/>
      <c r="X465" s="30"/>
      <c r="Y465" s="30"/>
      <c r="Z465" s="30"/>
      <c r="AA465" s="30"/>
      <c r="AB465" s="26"/>
      <c r="AC465" s="30">
        <v>3</v>
      </c>
      <c r="AD465" s="30"/>
      <c r="AE465" s="30"/>
      <c r="AF465" s="30"/>
      <c r="AG465" s="30"/>
      <c r="AH465" s="6" t="s">
        <v>893</v>
      </c>
      <c r="AI465" s="3"/>
      <c r="AJ465" s="3"/>
      <c r="AK465" s="3"/>
      <c r="AL465" s="3"/>
      <c r="AM465" s="3">
        <v>2</v>
      </c>
      <c r="AN465" s="6" t="s">
        <v>893</v>
      </c>
      <c r="AO465" s="4">
        <f t="shared" si="106"/>
        <v>3</v>
      </c>
      <c r="AP465" s="4">
        <f t="shared" si="107"/>
        <v>0</v>
      </c>
      <c r="AQ465" s="4">
        <f t="shared" si="108"/>
        <v>0</v>
      </c>
      <c r="AR465" s="4">
        <f t="shared" si="109"/>
        <v>0</v>
      </c>
      <c r="AS465" s="4">
        <f t="shared" si="110"/>
        <v>2</v>
      </c>
      <c r="AT465" s="4">
        <f t="shared" si="105"/>
        <v>5</v>
      </c>
      <c r="AU465" s="34" t="s">
        <v>892</v>
      </c>
      <c r="AV465" s="34"/>
      <c r="AW465" s="34"/>
      <c r="AX465" s="36"/>
    </row>
    <row r="466" spans="1:50" ht="36" customHeight="1" x14ac:dyDescent="0.2">
      <c r="A466" s="54"/>
      <c r="B466" s="206" t="s">
        <v>3061</v>
      </c>
      <c r="C466" s="206" t="s">
        <v>76</v>
      </c>
      <c r="D466" s="2" t="s">
        <v>1964</v>
      </c>
      <c r="E466" s="182"/>
      <c r="F466" s="22" t="s">
        <v>1437</v>
      </c>
      <c r="G466" s="23" t="s">
        <v>1460</v>
      </c>
      <c r="H466" s="23" t="s">
        <v>246</v>
      </c>
      <c r="I466" s="9" t="s">
        <v>1980</v>
      </c>
      <c r="J466" s="5" t="s">
        <v>39</v>
      </c>
      <c r="K466" s="3">
        <v>0</v>
      </c>
      <c r="L466" s="3"/>
      <c r="M466" s="3"/>
      <c r="N466" s="3"/>
      <c r="O466" s="3"/>
      <c r="P466" s="6"/>
      <c r="Q466" s="30">
        <v>0</v>
      </c>
      <c r="R466" s="30"/>
      <c r="S466" s="30"/>
      <c r="T466" s="30"/>
      <c r="U466" s="30"/>
      <c r="V466" s="26"/>
      <c r="W466" s="30"/>
      <c r="X466" s="30"/>
      <c r="Y466" s="30"/>
      <c r="Z466" s="30"/>
      <c r="AA466" s="30"/>
      <c r="AB466" s="26"/>
      <c r="AC466" s="30">
        <v>1</v>
      </c>
      <c r="AD466" s="30"/>
      <c r="AE466" s="30"/>
      <c r="AF466" s="30"/>
      <c r="AG466" s="30"/>
      <c r="AH466" s="6" t="s">
        <v>599</v>
      </c>
      <c r="AI466" s="30"/>
      <c r="AJ466" s="30"/>
      <c r="AK466" s="30"/>
      <c r="AL466" s="30"/>
      <c r="AM466" s="30">
        <v>6</v>
      </c>
      <c r="AN466" s="6" t="s">
        <v>1102</v>
      </c>
      <c r="AO466" s="4">
        <f t="shared" si="106"/>
        <v>1</v>
      </c>
      <c r="AP466" s="4">
        <f t="shared" si="107"/>
        <v>0</v>
      </c>
      <c r="AQ466" s="4">
        <f t="shared" si="108"/>
        <v>0</v>
      </c>
      <c r="AR466" s="4">
        <f t="shared" si="109"/>
        <v>0</v>
      </c>
      <c r="AS466" s="4">
        <f t="shared" si="110"/>
        <v>6</v>
      </c>
      <c r="AT466" s="4">
        <f t="shared" si="105"/>
        <v>7</v>
      </c>
      <c r="AU466" s="34" t="s">
        <v>1103</v>
      </c>
      <c r="AV466" s="34"/>
      <c r="AW466" s="34"/>
      <c r="AX466" s="36"/>
    </row>
    <row r="467" spans="1:50" ht="36" hidden="1" customHeight="1" x14ac:dyDescent="0.2">
      <c r="A467" s="54"/>
      <c r="B467" s="206" t="s">
        <v>3151</v>
      </c>
      <c r="C467" s="206" t="s">
        <v>76</v>
      </c>
      <c r="D467" s="27" t="s">
        <v>2104</v>
      </c>
      <c r="E467" s="182"/>
      <c r="F467" s="22" t="s">
        <v>1437</v>
      </c>
      <c r="G467" s="23" t="s">
        <v>1435</v>
      </c>
      <c r="H467" s="23" t="s">
        <v>465</v>
      </c>
      <c r="I467" s="9" t="s">
        <v>2085</v>
      </c>
      <c r="J467" s="46" t="s">
        <v>395</v>
      </c>
      <c r="K467" s="3"/>
      <c r="L467" s="3"/>
      <c r="M467" s="3"/>
      <c r="N467" s="3"/>
      <c r="O467" s="3"/>
      <c r="P467" s="6"/>
      <c r="Q467" s="30"/>
      <c r="R467" s="30"/>
      <c r="S467" s="30"/>
      <c r="T467" s="30"/>
      <c r="U467" s="30"/>
      <c r="V467" s="26"/>
      <c r="W467" s="30"/>
      <c r="X467" s="30"/>
      <c r="Y467" s="30"/>
      <c r="Z467" s="30"/>
      <c r="AA467" s="30"/>
      <c r="AB467" s="26"/>
      <c r="AC467" s="30">
        <v>1</v>
      </c>
      <c r="AD467" s="30"/>
      <c r="AE467" s="30"/>
      <c r="AF467" s="30"/>
      <c r="AG467" s="30"/>
      <c r="AH467" s="6" t="s">
        <v>909</v>
      </c>
      <c r="AI467" s="30"/>
      <c r="AJ467" s="30"/>
      <c r="AK467" s="30"/>
      <c r="AL467" s="30"/>
      <c r="AM467" s="30"/>
      <c r="AN467" s="26"/>
      <c r="AO467" s="4">
        <f t="shared" si="106"/>
        <v>1</v>
      </c>
      <c r="AP467" s="4">
        <f t="shared" si="107"/>
        <v>0</v>
      </c>
      <c r="AQ467" s="4">
        <f t="shared" si="108"/>
        <v>0</v>
      </c>
      <c r="AR467" s="4">
        <f t="shared" si="109"/>
        <v>0</v>
      </c>
      <c r="AS467" s="4">
        <f t="shared" si="110"/>
        <v>0</v>
      </c>
      <c r="AT467" s="4">
        <f t="shared" si="105"/>
        <v>1</v>
      </c>
      <c r="AU467" s="34">
        <v>39699</v>
      </c>
      <c r="AV467" s="34"/>
      <c r="AW467" s="40"/>
      <c r="AX467" s="36"/>
    </row>
    <row r="468" spans="1:50" ht="36" hidden="1" customHeight="1" x14ac:dyDescent="0.2">
      <c r="A468" s="54"/>
      <c r="B468" s="206" t="s">
        <v>2390</v>
      </c>
      <c r="C468" s="206" t="s">
        <v>76</v>
      </c>
      <c r="D468" s="2" t="s">
        <v>381</v>
      </c>
      <c r="E468" s="182"/>
      <c r="F468" s="22" t="s">
        <v>1437</v>
      </c>
      <c r="G468" s="23" t="s">
        <v>1435</v>
      </c>
      <c r="H468" s="23" t="s">
        <v>36</v>
      </c>
      <c r="I468" s="9" t="s">
        <v>2183</v>
      </c>
      <c r="J468" s="5" t="s">
        <v>36</v>
      </c>
      <c r="K468" s="3"/>
      <c r="L468" s="3"/>
      <c r="M468" s="3"/>
      <c r="N468" s="3"/>
      <c r="O468" s="3"/>
      <c r="P468" s="6"/>
      <c r="Q468" s="30"/>
      <c r="R468" s="30"/>
      <c r="S468" s="30"/>
      <c r="T468" s="30"/>
      <c r="U468" s="30">
        <v>2</v>
      </c>
      <c r="V468" s="26"/>
      <c r="W468" s="30"/>
      <c r="X468" s="30"/>
      <c r="Y468" s="30"/>
      <c r="Z468" s="30"/>
      <c r="AA468" s="30"/>
      <c r="AB468" s="26"/>
      <c r="AC468" s="30"/>
      <c r="AD468" s="30">
        <v>1</v>
      </c>
      <c r="AE468" s="30"/>
      <c r="AF468" s="30"/>
      <c r="AG468" s="30"/>
      <c r="AH468" s="26" t="s">
        <v>541</v>
      </c>
      <c r="AI468" s="30"/>
      <c r="AJ468" s="30"/>
      <c r="AK468" s="30"/>
      <c r="AL468" s="30"/>
      <c r="AM468" s="30"/>
      <c r="AN468" s="26"/>
      <c r="AO468" s="4">
        <f t="shared" si="106"/>
        <v>0</v>
      </c>
      <c r="AP468" s="4">
        <f t="shared" si="107"/>
        <v>1</v>
      </c>
      <c r="AQ468" s="4">
        <f t="shared" si="108"/>
        <v>0</v>
      </c>
      <c r="AR468" s="4">
        <f t="shared" si="109"/>
        <v>0</v>
      </c>
      <c r="AS468" s="4">
        <f t="shared" si="110"/>
        <v>2</v>
      </c>
      <c r="AT468" s="4">
        <f t="shared" si="105"/>
        <v>3</v>
      </c>
      <c r="AU468" s="34">
        <v>39989</v>
      </c>
      <c r="AV468" s="34"/>
      <c r="AW468" s="34"/>
      <c r="AX468" s="36"/>
    </row>
    <row r="469" spans="1:50" ht="36" hidden="1" customHeight="1" x14ac:dyDescent="0.2">
      <c r="A469" s="54"/>
      <c r="B469" s="206" t="s">
        <v>2866</v>
      </c>
      <c r="C469" s="206" t="s">
        <v>76</v>
      </c>
      <c r="D469" s="27" t="s">
        <v>1463</v>
      </c>
      <c r="E469" s="182"/>
      <c r="F469" s="22" t="s">
        <v>1437</v>
      </c>
      <c r="G469" s="23" t="s">
        <v>1259</v>
      </c>
      <c r="H469" s="23" t="s">
        <v>1487</v>
      </c>
      <c r="I469" s="9" t="s">
        <v>1488</v>
      </c>
      <c r="J469" s="5" t="s">
        <v>1192</v>
      </c>
      <c r="K469" s="30"/>
      <c r="L469" s="30"/>
      <c r="M469" s="30"/>
      <c r="N469" s="30"/>
      <c r="O469" s="30"/>
      <c r="P469" s="26"/>
      <c r="Q469" s="30"/>
      <c r="R469" s="30"/>
      <c r="S469" s="30"/>
      <c r="T469" s="30"/>
      <c r="U469" s="30"/>
      <c r="V469" s="26"/>
      <c r="W469" s="30"/>
      <c r="X469" s="30"/>
      <c r="Y469" s="30"/>
      <c r="Z469" s="30"/>
      <c r="AA469" s="30"/>
      <c r="AB469" s="26"/>
      <c r="AC469" s="30">
        <v>1</v>
      </c>
      <c r="AD469" s="30"/>
      <c r="AE469" s="30"/>
      <c r="AF469" s="3"/>
      <c r="AG469" s="3"/>
      <c r="AH469" s="6" t="s">
        <v>1193</v>
      </c>
      <c r="AI469" s="30"/>
      <c r="AJ469" s="30"/>
      <c r="AK469" s="30"/>
      <c r="AL469" s="30"/>
      <c r="AM469" s="30"/>
      <c r="AN469" s="26"/>
      <c r="AO469" s="4">
        <f t="shared" si="106"/>
        <v>1</v>
      </c>
      <c r="AP469" s="4">
        <f t="shared" si="107"/>
        <v>0</v>
      </c>
      <c r="AQ469" s="4">
        <f t="shared" si="108"/>
        <v>0</v>
      </c>
      <c r="AR469" s="4">
        <f t="shared" si="109"/>
        <v>0</v>
      </c>
      <c r="AS469" s="4">
        <f t="shared" si="110"/>
        <v>0</v>
      </c>
      <c r="AT469" s="4">
        <f t="shared" si="105"/>
        <v>1</v>
      </c>
      <c r="AU469" s="34" t="s">
        <v>805</v>
      </c>
      <c r="AV469" s="34"/>
      <c r="AW469" s="34"/>
      <c r="AX469" s="36"/>
    </row>
    <row r="470" spans="1:50" ht="36" hidden="1" customHeight="1" x14ac:dyDescent="0.2">
      <c r="A470" s="54"/>
      <c r="B470" s="206" t="s">
        <v>3167</v>
      </c>
      <c r="C470" s="206" t="s">
        <v>76</v>
      </c>
      <c r="D470" s="85" t="s">
        <v>1570</v>
      </c>
      <c r="E470" s="182"/>
      <c r="F470" s="23" t="s">
        <v>1437</v>
      </c>
      <c r="G470" s="23" t="s">
        <v>1435</v>
      </c>
      <c r="H470" s="23" t="s">
        <v>36</v>
      </c>
      <c r="I470" s="9" t="s">
        <v>1580</v>
      </c>
      <c r="J470" s="83" t="s">
        <v>36</v>
      </c>
      <c r="K470" s="3"/>
      <c r="L470" s="3"/>
      <c r="M470" s="3"/>
      <c r="N470" s="3"/>
      <c r="O470" s="3"/>
      <c r="P470" s="26"/>
      <c r="Q470" s="30"/>
      <c r="R470" s="30"/>
      <c r="S470" s="30"/>
      <c r="T470" s="30"/>
      <c r="U470" s="3">
        <v>1</v>
      </c>
      <c r="V470" s="26" t="s">
        <v>420</v>
      </c>
      <c r="W470" s="30">
        <v>1</v>
      </c>
      <c r="X470" s="30"/>
      <c r="Y470" s="30"/>
      <c r="Z470" s="30"/>
      <c r="AA470" s="30"/>
      <c r="AB470" s="26" t="s">
        <v>1200</v>
      </c>
      <c r="AC470" s="30">
        <v>5</v>
      </c>
      <c r="AD470" s="30"/>
      <c r="AE470" s="30"/>
      <c r="AF470" s="30"/>
      <c r="AG470" s="30"/>
      <c r="AH470" s="26" t="s">
        <v>421</v>
      </c>
      <c r="AI470" s="30"/>
      <c r="AJ470" s="30"/>
      <c r="AK470" s="30"/>
      <c r="AL470" s="30"/>
      <c r="AM470" s="30">
        <v>6</v>
      </c>
      <c r="AN470" s="26" t="s">
        <v>421</v>
      </c>
      <c r="AO470" s="4">
        <f t="shared" si="106"/>
        <v>6</v>
      </c>
      <c r="AP470" s="4">
        <f t="shared" si="107"/>
        <v>0</v>
      </c>
      <c r="AQ470" s="4">
        <f t="shared" si="108"/>
        <v>0</v>
      </c>
      <c r="AR470" s="4">
        <f t="shared" si="109"/>
        <v>0</v>
      </c>
      <c r="AS470" s="4">
        <f t="shared" si="110"/>
        <v>7</v>
      </c>
      <c r="AT470" s="4">
        <f t="shared" si="105"/>
        <v>13</v>
      </c>
      <c r="AU470" s="34" t="s">
        <v>399</v>
      </c>
      <c r="AV470" s="34"/>
      <c r="AW470" s="34"/>
      <c r="AX470" s="36"/>
    </row>
    <row r="471" spans="1:50" ht="36" hidden="1" customHeight="1" x14ac:dyDescent="0.2">
      <c r="A471" s="54"/>
      <c r="B471" s="206" t="s">
        <v>3096</v>
      </c>
      <c r="C471" s="206" t="s">
        <v>76</v>
      </c>
      <c r="D471" s="2" t="s">
        <v>313</v>
      </c>
      <c r="E471" s="182"/>
      <c r="F471" s="22" t="s">
        <v>1437</v>
      </c>
      <c r="G471" s="23" t="s">
        <v>1259</v>
      </c>
      <c r="H471" s="23" t="s">
        <v>372</v>
      </c>
      <c r="I471" s="9" t="s">
        <v>2007</v>
      </c>
      <c r="J471" s="5" t="s">
        <v>372</v>
      </c>
      <c r="K471" s="3"/>
      <c r="L471" s="3"/>
      <c r="M471" s="3"/>
      <c r="N471" s="3"/>
      <c r="O471" s="3"/>
      <c r="P471" s="6"/>
      <c r="Q471" s="30"/>
      <c r="R471" s="30"/>
      <c r="S471" s="30"/>
      <c r="T471" s="30"/>
      <c r="U471" s="30"/>
      <c r="V471" s="26"/>
      <c r="W471" s="30">
        <v>1</v>
      </c>
      <c r="X471" s="30"/>
      <c r="Y471" s="30"/>
      <c r="Z471" s="30"/>
      <c r="AA471" s="30">
        <v>5</v>
      </c>
      <c r="AB471" s="6" t="s">
        <v>2161</v>
      </c>
      <c r="AC471" s="30"/>
      <c r="AD471" s="30"/>
      <c r="AE471" s="30"/>
      <c r="AF471" s="30"/>
      <c r="AG471" s="30">
        <v>0</v>
      </c>
      <c r="AH471" s="6"/>
      <c r="AI471" s="30"/>
      <c r="AJ471" s="30"/>
      <c r="AK471" s="30"/>
      <c r="AL471" s="30"/>
      <c r="AM471" s="30"/>
      <c r="AN471" s="26"/>
      <c r="AO471" s="4">
        <f t="shared" si="106"/>
        <v>1</v>
      </c>
      <c r="AP471" s="4">
        <f t="shared" si="107"/>
        <v>0</v>
      </c>
      <c r="AQ471" s="4">
        <f t="shared" si="108"/>
        <v>0</v>
      </c>
      <c r="AR471" s="4">
        <f t="shared" si="109"/>
        <v>0</v>
      </c>
      <c r="AS471" s="4">
        <f t="shared" si="110"/>
        <v>5</v>
      </c>
      <c r="AT471" s="4">
        <f t="shared" si="105"/>
        <v>6</v>
      </c>
      <c r="AU471" s="34">
        <v>38838</v>
      </c>
      <c r="AV471" s="34"/>
      <c r="AW471" s="34"/>
      <c r="AX471" s="36"/>
    </row>
    <row r="472" spans="1:50" s="159" customFormat="1" ht="36" hidden="1" customHeight="1" x14ac:dyDescent="0.2">
      <c r="A472" s="54"/>
      <c r="B472" s="206" t="s">
        <v>2390</v>
      </c>
      <c r="C472" s="206" t="s">
        <v>76</v>
      </c>
      <c r="D472" s="2" t="s">
        <v>381</v>
      </c>
      <c r="E472" s="182"/>
      <c r="F472" s="22" t="s">
        <v>1437</v>
      </c>
      <c r="G472" s="23" t="s">
        <v>1259</v>
      </c>
      <c r="H472" s="23" t="s">
        <v>373</v>
      </c>
      <c r="I472" s="9" t="s">
        <v>1516</v>
      </c>
      <c r="J472" s="5" t="s">
        <v>373</v>
      </c>
      <c r="K472" s="3"/>
      <c r="L472" s="3"/>
      <c r="M472" s="3"/>
      <c r="N472" s="3"/>
      <c r="O472" s="3"/>
      <c r="P472" s="6"/>
      <c r="Q472" s="30"/>
      <c r="R472" s="30"/>
      <c r="S472" s="30"/>
      <c r="T472" s="30"/>
      <c r="U472" s="30">
        <v>2</v>
      </c>
      <c r="V472" s="26"/>
      <c r="W472" s="30"/>
      <c r="X472" s="30"/>
      <c r="Y472" s="30"/>
      <c r="Z472" s="30"/>
      <c r="AA472" s="30"/>
      <c r="AB472" s="26"/>
      <c r="AC472" s="30">
        <v>1</v>
      </c>
      <c r="AD472" s="30"/>
      <c r="AE472" s="30"/>
      <c r="AF472" s="30"/>
      <c r="AG472" s="30"/>
      <c r="AH472" s="26" t="s">
        <v>540</v>
      </c>
      <c r="AI472" s="30"/>
      <c r="AJ472" s="30"/>
      <c r="AK472" s="30"/>
      <c r="AL472" s="30"/>
      <c r="AM472" s="30"/>
      <c r="AN472" s="26"/>
      <c r="AO472" s="4">
        <f t="shared" si="106"/>
        <v>1</v>
      </c>
      <c r="AP472" s="4">
        <f t="shared" si="107"/>
        <v>0</v>
      </c>
      <c r="AQ472" s="4">
        <f t="shared" si="108"/>
        <v>0</v>
      </c>
      <c r="AR472" s="4">
        <f t="shared" si="109"/>
        <v>0</v>
      </c>
      <c r="AS472" s="4">
        <f t="shared" si="110"/>
        <v>2</v>
      </c>
      <c r="AT472" s="4">
        <f t="shared" si="105"/>
        <v>3</v>
      </c>
      <c r="AU472" s="34">
        <v>39989</v>
      </c>
      <c r="AV472" s="34"/>
      <c r="AW472" s="34"/>
      <c r="AX472" s="36"/>
    </row>
    <row r="473" spans="1:50" ht="36" hidden="1" customHeight="1" x14ac:dyDescent="0.2">
      <c r="A473" s="54"/>
      <c r="B473" s="150" t="s">
        <v>2991</v>
      </c>
      <c r="C473" s="150" t="s">
        <v>76</v>
      </c>
      <c r="D473" s="27" t="s">
        <v>339</v>
      </c>
      <c r="E473" s="182"/>
      <c r="F473" s="22" t="s">
        <v>1437</v>
      </c>
      <c r="G473" s="23" t="s">
        <v>1259</v>
      </c>
      <c r="H473" s="23" t="s">
        <v>373</v>
      </c>
      <c r="I473" s="9" t="s">
        <v>1943</v>
      </c>
      <c r="J473" s="5" t="s">
        <v>373</v>
      </c>
      <c r="K473" s="3"/>
      <c r="L473" s="3"/>
      <c r="M473" s="3"/>
      <c r="N473" s="3"/>
      <c r="O473" s="3"/>
      <c r="P473" s="6"/>
      <c r="Q473" s="30"/>
      <c r="R473" s="30"/>
      <c r="S473" s="30"/>
      <c r="T473" s="30"/>
      <c r="U473" s="30"/>
      <c r="V473" s="26"/>
      <c r="W473" s="30"/>
      <c r="X473" s="30"/>
      <c r="Y473" s="30"/>
      <c r="Z473" s="30"/>
      <c r="AA473" s="30"/>
      <c r="AB473" s="26"/>
      <c r="AC473" s="30">
        <v>1</v>
      </c>
      <c r="AD473" s="30"/>
      <c r="AE473" s="30"/>
      <c r="AF473" s="30"/>
      <c r="AG473" s="30"/>
      <c r="AH473" s="6" t="s">
        <v>2199</v>
      </c>
      <c r="AI473" s="30"/>
      <c r="AJ473" s="30"/>
      <c r="AK473" s="30"/>
      <c r="AL473" s="30"/>
      <c r="AM473" s="30">
        <v>3</v>
      </c>
      <c r="AN473" s="79"/>
      <c r="AO473" s="4">
        <f t="shared" si="106"/>
        <v>1</v>
      </c>
      <c r="AP473" s="4">
        <f t="shared" si="107"/>
        <v>0</v>
      </c>
      <c r="AQ473" s="4">
        <f t="shared" si="108"/>
        <v>0</v>
      </c>
      <c r="AR473" s="4">
        <f t="shared" si="109"/>
        <v>0</v>
      </c>
      <c r="AS473" s="4">
        <f t="shared" si="110"/>
        <v>3</v>
      </c>
      <c r="AT473" s="4">
        <f t="shared" si="105"/>
        <v>4</v>
      </c>
      <c r="AU473" s="34">
        <v>39785</v>
      </c>
      <c r="AV473" s="34"/>
      <c r="AW473" s="34"/>
      <c r="AX473" s="36"/>
    </row>
    <row r="474" spans="1:50" s="159" customFormat="1" ht="36" hidden="1" customHeight="1" x14ac:dyDescent="0.2">
      <c r="A474" s="54"/>
      <c r="B474" s="206" t="s">
        <v>2390</v>
      </c>
      <c r="C474" s="206" t="s">
        <v>76</v>
      </c>
      <c r="D474" s="2" t="s">
        <v>381</v>
      </c>
      <c r="E474" s="182"/>
      <c r="F474" s="22" t="s">
        <v>1437</v>
      </c>
      <c r="G474" s="23" t="s">
        <v>1259</v>
      </c>
      <c r="H474" s="23" t="s">
        <v>1561</v>
      </c>
      <c r="I474" s="9" t="s">
        <v>1562</v>
      </c>
      <c r="J474" s="5" t="s">
        <v>1282</v>
      </c>
      <c r="K474" s="3"/>
      <c r="L474" s="3"/>
      <c r="M474" s="3"/>
      <c r="N474" s="3"/>
      <c r="O474" s="3"/>
      <c r="P474" s="6"/>
      <c r="Q474" s="30"/>
      <c r="R474" s="30"/>
      <c r="S474" s="30"/>
      <c r="T474" s="30"/>
      <c r="U474" s="30">
        <v>2</v>
      </c>
      <c r="V474" s="26"/>
      <c r="W474" s="30"/>
      <c r="X474" s="30"/>
      <c r="Y474" s="30"/>
      <c r="Z474" s="30"/>
      <c r="AA474" s="30"/>
      <c r="AB474" s="26"/>
      <c r="AC474" s="30">
        <v>1</v>
      </c>
      <c r="AD474" s="30"/>
      <c r="AE474" s="30"/>
      <c r="AF474" s="30"/>
      <c r="AG474" s="30"/>
      <c r="AH474" s="26" t="s">
        <v>1283</v>
      </c>
      <c r="AI474" s="30"/>
      <c r="AJ474" s="30"/>
      <c r="AK474" s="30"/>
      <c r="AL474" s="30"/>
      <c r="AM474" s="30"/>
      <c r="AN474" s="26"/>
      <c r="AO474" s="4">
        <f t="shared" si="106"/>
        <v>1</v>
      </c>
      <c r="AP474" s="4">
        <f t="shared" si="107"/>
        <v>0</v>
      </c>
      <c r="AQ474" s="4">
        <f t="shared" si="108"/>
        <v>0</v>
      </c>
      <c r="AR474" s="4">
        <f t="shared" si="109"/>
        <v>0</v>
      </c>
      <c r="AS474" s="4">
        <f t="shared" si="110"/>
        <v>2</v>
      </c>
      <c r="AT474" s="4">
        <f t="shared" si="105"/>
        <v>3</v>
      </c>
      <c r="AU474" s="34"/>
      <c r="AV474" s="34"/>
      <c r="AW474" s="34"/>
      <c r="AX474" s="36"/>
    </row>
    <row r="475" spans="1:50" ht="36" hidden="1" customHeight="1" x14ac:dyDescent="0.2">
      <c r="A475" s="54"/>
      <c r="B475" s="206" t="s">
        <v>2469</v>
      </c>
      <c r="C475" s="206" t="s">
        <v>76</v>
      </c>
      <c r="D475" s="2" t="s">
        <v>416</v>
      </c>
      <c r="E475" s="182"/>
      <c r="F475" s="22" t="s">
        <v>1437</v>
      </c>
      <c r="G475" s="23" t="s">
        <v>1259</v>
      </c>
      <c r="H475" s="23" t="s">
        <v>1561</v>
      </c>
      <c r="I475" s="9" t="s">
        <v>1643</v>
      </c>
      <c r="J475" s="5" t="s">
        <v>611</v>
      </c>
      <c r="K475" s="3"/>
      <c r="L475" s="3"/>
      <c r="M475" s="3"/>
      <c r="N475" s="3"/>
      <c r="O475" s="3"/>
      <c r="P475" s="6"/>
      <c r="Q475" s="30"/>
      <c r="R475" s="30"/>
      <c r="S475" s="30"/>
      <c r="T475" s="30"/>
      <c r="U475" s="30"/>
      <c r="V475" s="26"/>
      <c r="W475" s="30"/>
      <c r="X475" s="30"/>
      <c r="Y475" s="30"/>
      <c r="Z475" s="30"/>
      <c r="AA475" s="30"/>
      <c r="AB475" s="26"/>
      <c r="AC475" s="30"/>
      <c r="AD475" s="30"/>
      <c r="AE475" s="30"/>
      <c r="AF475" s="30"/>
      <c r="AG475" s="30">
        <v>1</v>
      </c>
      <c r="AH475" s="6" t="s">
        <v>748</v>
      </c>
      <c r="AI475" s="30"/>
      <c r="AJ475" s="30"/>
      <c r="AK475" s="30"/>
      <c r="AL475" s="30"/>
      <c r="AM475" s="30"/>
      <c r="AN475" s="26"/>
      <c r="AO475" s="4">
        <f t="shared" si="106"/>
        <v>0</v>
      </c>
      <c r="AP475" s="4">
        <f t="shared" si="107"/>
        <v>0</v>
      </c>
      <c r="AQ475" s="4">
        <f t="shared" si="108"/>
        <v>0</v>
      </c>
      <c r="AR475" s="4">
        <f t="shared" si="109"/>
        <v>0</v>
      </c>
      <c r="AS475" s="4">
        <f t="shared" si="110"/>
        <v>1</v>
      </c>
      <c r="AT475" s="4">
        <f t="shared" si="105"/>
        <v>1</v>
      </c>
      <c r="AU475" s="34">
        <v>39661</v>
      </c>
      <c r="AV475" s="34"/>
      <c r="AW475" s="34"/>
      <c r="AX475" s="36"/>
    </row>
    <row r="476" spans="1:50" ht="36" hidden="1" customHeight="1" x14ac:dyDescent="0.2">
      <c r="A476" s="54"/>
      <c r="B476" s="206" t="s">
        <v>2314</v>
      </c>
      <c r="C476" s="206" t="s">
        <v>76</v>
      </c>
      <c r="D476" s="27" t="s">
        <v>660</v>
      </c>
      <c r="E476" s="182"/>
      <c r="F476" s="23" t="s">
        <v>1437</v>
      </c>
      <c r="G476" s="23" t="s">
        <v>1259</v>
      </c>
      <c r="H476" s="23" t="s">
        <v>143</v>
      </c>
      <c r="I476" s="9" t="s">
        <v>1429</v>
      </c>
      <c r="J476" s="43" t="s">
        <v>143</v>
      </c>
      <c r="K476" s="30"/>
      <c r="L476" s="30"/>
      <c r="M476" s="30"/>
      <c r="N476" s="30"/>
      <c r="O476" s="30"/>
      <c r="P476" s="26"/>
      <c r="Q476" s="30"/>
      <c r="R476" s="30"/>
      <c r="S476" s="30"/>
      <c r="T476" s="30"/>
      <c r="U476" s="30"/>
      <c r="V476" s="26"/>
      <c r="W476" s="30"/>
      <c r="X476" s="30"/>
      <c r="Y476" s="30"/>
      <c r="Z476" s="30"/>
      <c r="AA476" s="30"/>
      <c r="AB476" s="26"/>
      <c r="AC476" s="30">
        <v>1</v>
      </c>
      <c r="AD476" s="30"/>
      <c r="AE476" s="30"/>
      <c r="AF476" s="30"/>
      <c r="AG476" s="30"/>
      <c r="AH476" s="26" t="s">
        <v>1299</v>
      </c>
      <c r="AI476" s="30">
        <v>4</v>
      </c>
      <c r="AJ476" s="30"/>
      <c r="AK476" s="30"/>
      <c r="AL476" s="30"/>
      <c r="AM476" s="30"/>
      <c r="AN476" s="26" t="s">
        <v>1299</v>
      </c>
      <c r="AO476" s="4">
        <f t="shared" si="106"/>
        <v>5</v>
      </c>
      <c r="AP476" s="4">
        <f t="shared" si="107"/>
        <v>0</v>
      </c>
      <c r="AQ476" s="4">
        <f t="shared" si="108"/>
        <v>0</v>
      </c>
      <c r="AR476" s="4">
        <f t="shared" si="109"/>
        <v>0</v>
      </c>
      <c r="AS476" s="4">
        <f t="shared" si="110"/>
        <v>0</v>
      </c>
      <c r="AT476" s="4">
        <f t="shared" si="105"/>
        <v>5</v>
      </c>
      <c r="AU476" s="24"/>
      <c r="AV476" s="24"/>
      <c r="AW476" s="24"/>
      <c r="AX476" s="36"/>
    </row>
    <row r="477" spans="1:50" ht="36" hidden="1" customHeight="1" x14ac:dyDescent="0.2">
      <c r="A477" s="54"/>
      <c r="B477" s="150" t="s">
        <v>2859</v>
      </c>
      <c r="C477" s="150" t="s">
        <v>76</v>
      </c>
      <c r="D477" s="2" t="s">
        <v>1447</v>
      </c>
      <c r="E477" s="182"/>
      <c r="F477" s="22" t="s">
        <v>1437</v>
      </c>
      <c r="G477" s="23" t="s">
        <v>1259</v>
      </c>
      <c r="H477" s="23" t="s">
        <v>143</v>
      </c>
      <c r="I477" s="9" t="s">
        <v>1450</v>
      </c>
      <c r="J477" s="5" t="s">
        <v>143</v>
      </c>
      <c r="K477" s="3"/>
      <c r="L477" s="3"/>
      <c r="M477" s="3"/>
      <c r="N477" s="3"/>
      <c r="O477" s="3"/>
      <c r="P477" s="6"/>
      <c r="Q477" s="30"/>
      <c r="R477" s="30"/>
      <c r="S477" s="30"/>
      <c r="T477" s="30"/>
      <c r="U477" s="30"/>
      <c r="V477" s="26"/>
      <c r="W477" s="30"/>
      <c r="X477" s="30"/>
      <c r="Y477" s="30"/>
      <c r="Z477" s="30"/>
      <c r="AA477" s="30">
        <v>1</v>
      </c>
      <c r="AB477" s="26" t="s">
        <v>461</v>
      </c>
      <c r="AC477" s="30">
        <v>1</v>
      </c>
      <c r="AD477" s="30"/>
      <c r="AE477" s="30"/>
      <c r="AF477" s="30"/>
      <c r="AG477" s="30"/>
      <c r="AH477" s="26" t="s">
        <v>462</v>
      </c>
      <c r="AI477" s="30"/>
      <c r="AJ477" s="30"/>
      <c r="AK477" s="30"/>
      <c r="AL477" s="30"/>
      <c r="AM477" s="30">
        <v>3</v>
      </c>
      <c r="AN477" s="26" t="s">
        <v>462</v>
      </c>
      <c r="AO477" s="4">
        <f t="shared" si="106"/>
        <v>1</v>
      </c>
      <c r="AP477" s="4">
        <f t="shared" si="107"/>
        <v>0</v>
      </c>
      <c r="AQ477" s="4">
        <f t="shared" si="108"/>
        <v>0</v>
      </c>
      <c r="AR477" s="4">
        <f t="shared" si="109"/>
        <v>0</v>
      </c>
      <c r="AS477" s="4">
        <f t="shared" si="110"/>
        <v>4</v>
      </c>
      <c r="AT477" s="4">
        <f t="shared" si="105"/>
        <v>5</v>
      </c>
      <c r="AU477" s="34">
        <v>39251</v>
      </c>
      <c r="AV477" s="34"/>
      <c r="AW477" s="34"/>
      <c r="AX477" s="36"/>
    </row>
    <row r="478" spans="1:50" s="159" customFormat="1" ht="36" hidden="1" customHeight="1" x14ac:dyDescent="0.2">
      <c r="A478" s="54"/>
      <c r="B478" s="206" t="s">
        <v>2364</v>
      </c>
      <c r="C478" s="206" t="s">
        <v>76</v>
      </c>
      <c r="D478" s="27" t="s">
        <v>458</v>
      </c>
      <c r="E478" s="182"/>
      <c r="F478" s="22" t="s">
        <v>1437</v>
      </c>
      <c r="G478" s="23" t="s">
        <v>1259</v>
      </c>
      <c r="H478" s="23" t="s">
        <v>143</v>
      </c>
      <c r="I478" s="9" t="s">
        <v>1462</v>
      </c>
      <c r="J478" s="5" t="s">
        <v>143</v>
      </c>
      <c r="K478" s="3"/>
      <c r="L478" s="3"/>
      <c r="M478" s="3"/>
      <c r="N478" s="3"/>
      <c r="O478" s="3"/>
      <c r="P478" s="6"/>
      <c r="Q478" s="30"/>
      <c r="R478" s="30"/>
      <c r="S478" s="30"/>
      <c r="T478" s="30"/>
      <c r="U478" s="30"/>
      <c r="V478" s="26"/>
      <c r="W478" s="30">
        <v>1</v>
      </c>
      <c r="X478" s="30"/>
      <c r="Y478" s="30"/>
      <c r="Z478" s="30"/>
      <c r="AA478" s="30">
        <v>1</v>
      </c>
      <c r="AB478" s="26" t="s">
        <v>3411</v>
      </c>
      <c r="AC478" s="30">
        <v>3</v>
      </c>
      <c r="AD478" s="30"/>
      <c r="AE478" s="30"/>
      <c r="AF478" s="30"/>
      <c r="AG478" s="30">
        <v>2</v>
      </c>
      <c r="AH478" s="26" t="str">
        <f>+AB478</f>
        <v>Andy Purnama Y.</v>
      </c>
      <c r="AI478" s="30"/>
      <c r="AJ478" s="30"/>
      <c r="AK478" s="30"/>
      <c r="AL478" s="30"/>
      <c r="AM478" s="30">
        <v>2</v>
      </c>
      <c r="AN478" s="26"/>
      <c r="AO478" s="4">
        <f t="shared" si="106"/>
        <v>4</v>
      </c>
      <c r="AP478" s="4">
        <f t="shared" si="107"/>
        <v>0</v>
      </c>
      <c r="AQ478" s="4">
        <f t="shared" si="108"/>
        <v>0</v>
      </c>
      <c r="AR478" s="4">
        <f t="shared" si="109"/>
        <v>0</v>
      </c>
      <c r="AS478" s="4">
        <f t="shared" si="110"/>
        <v>5</v>
      </c>
      <c r="AT478" s="4">
        <f t="shared" si="105"/>
        <v>9</v>
      </c>
      <c r="AU478" s="34">
        <v>40422</v>
      </c>
      <c r="AV478" s="34"/>
      <c r="AW478" s="34"/>
      <c r="AX478" s="36"/>
    </row>
    <row r="479" spans="1:50" ht="36" hidden="1" customHeight="1" x14ac:dyDescent="0.2">
      <c r="A479" s="54"/>
      <c r="B479" s="206" t="s">
        <v>2866</v>
      </c>
      <c r="C479" s="206" t="s">
        <v>76</v>
      </c>
      <c r="D479" s="27" t="s">
        <v>1463</v>
      </c>
      <c r="E479" s="182"/>
      <c r="F479" s="22" t="s">
        <v>1437</v>
      </c>
      <c r="G479" s="23" t="s">
        <v>1259</v>
      </c>
      <c r="H479" s="23" t="s">
        <v>143</v>
      </c>
      <c r="I479" s="9" t="s">
        <v>1470</v>
      </c>
      <c r="J479" s="5" t="s">
        <v>143</v>
      </c>
      <c r="K479" s="3"/>
      <c r="L479" s="3"/>
      <c r="M479" s="3"/>
      <c r="N479" s="3"/>
      <c r="O479" s="3"/>
      <c r="P479" s="6"/>
      <c r="Q479" s="30"/>
      <c r="R479" s="30"/>
      <c r="S479" s="30"/>
      <c r="T479" s="30"/>
      <c r="U479" s="30"/>
      <c r="V479" s="26"/>
      <c r="W479" s="30"/>
      <c r="X479" s="30"/>
      <c r="Y479" s="30"/>
      <c r="Z479" s="30"/>
      <c r="AA479" s="30"/>
      <c r="AB479" s="26"/>
      <c r="AC479" s="30">
        <v>3</v>
      </c>
      <c r="AD479" s="30"/>
      <c r="AE479" s="30"/>
      <c r="AF479" s="30"/>
      <c r="AG479" s="30"/>
      <c r="AH479" s="26" t="s">
        <v>1178</v>
      </c>
      <c r="AI479" s="30"/>
      <c r="AJ479" s="30"/>
      <c r="AK479" s="30"/>
      <c r="AL479" s="30"/>
      <c r="AM479" s="30"/>
      <c r="AN479" s="26"/>
      <c r="AO479" s="4">
        <f t="shared" si="106"/>
        <v>3</v>
      </c>
      <c r="AP479" s="4">
        <f t="shared" si="107"/>
        <v>0</v>
      </c>
      <c r="AQ479" s="4">
        <f t="shared" si="108"/>
        <v>0</v>
      </c>
      <c r="AR479" s="4">
        <f t="shared" si="109"/>
        <v>0</v>
      </c>
      <c r="AS479" s="4">
        <f t="shared" si="110"/>
        <v>0</v>
      </c>
      <c r="AT479" s="4">
        <f t="shared" si="105"/>
        <v>3</v>
      </c>
      <c r="AU479" s="34" t="s">
        <v>315</v>
      </c>
      <c r="AV479" s="34"/>
      <c r="AW479" s="34"/>
      <c r="AX479" s="36"/>
    </row>
    <row r="480" spans="1:50" ht="36" hidden="1" customHeight="1" x14ac:dyDescent="0.2">
      <c r="A480" s="54"/>
      <c r="B480" s="206" t="s">
        <v>2866</v>
      </c>
      <c r="C480" s="206" t="s">
        <v>76</v>
      </c>
      <c r="D480" s="27" t="s">
        <v>1463</v>
      </c>
      <c r="E480" s="182"/>
      <c r="F480" s="22" t="s">
        <v>1437</v>
      </c>
      <c r="G480" s="23" t="s">
        <v>1259</v>
      </c>
      <c r="H480" s="23" t="s">
        <v>143</v>
      </c>
      <c r="I480" s="9" t="s">
        <v>1489</v>
      </c>
      <c r="J480" s="5" t="s">
        <v>1306</v>
      </c>
      <c r="K480" s="30"/>
      <c r="L480" s="30"/>
      <c r="M480" s="30"/>
      <c r="N480" s="30"/>
      <c r="O480" s="30"/>
      <c r="P480" s="26"/>
      <c r="Q480" s="30"/>
      <c r="R480" s="30"/>
      <c r="S480" s="30"/>
      <c r="T480" s="30"/>
      <c r="U480" s="30"/>
      <c r="V480" s="26"/>
      <c r="W480" s="30"/>
      <c r="X480" s="30"/>
      <c r="Y480" s="30"/>
      <c r="Z480" s="30"/>
      <c r="AA480" s="30"/>
      <c r="AB480" s="26"/>
      <c r="AC480" s="30">
        <v>1</v>
      </c>
      <c r="AD480" s="30"/>
      <c r="AE480" s="30"/>
      <c r="AF480" s="3"/>
      <c r="AG480" s="3"/>
      <c r="AH480" s="6" t="s">
        <v>1307</v>
      </c>
      <c r="AI480" s="30"/>
      <c r="AJ480" s="30"/>
      <c r="AK480" s="30"/>
      <c r="AL480" s="30"/>
      <c r="AM480" s="30"/>
      <c r="AN480" s="26"/>
      <c r="AO480" s="4">
        <f t="shared" si="106"/>
        <v>1</v>
      </c>
      <c r="AP480" s="4">
        <f t="shared" si="107"/>
        <v>0</v>
      </c>
      <c r="AQ480" s="4">
        <f t="shared" si="108"/>
        <v>0</v>
      </c>
      <c r="AR480" s="4">
        <f t="shared" si="109"/>
        <v>0</v>
      </c>
      <c r="AS480" s="4">
        <f t="shared" si="110"/>
        <v>0</v>
      </c>
      <c r="AT480" s="4">
        <f t="shared" si="105"/>
        <v>1</v>
      </c>
      <c r="AU480" s="34">
        <v>40989</v>
      </c>
      <c r="AV480" s="34"/>
      <c r="AW480" s="34"/>
      <c r="AX480" s="36"/>
    </row>
    <row r="481" spans="1:50" ht="36" hidden="1" customHeight="1" x14ac:dyDescent="0.2">
      <c r="A481" s="54"/>
      <c r="B481" s="206" t="s">
        <v>2866</v>
      </c>
      <c r="C481" s="206" t="s">
        <v>76</v>
      </c>
      <c r="D481" s="27" t="s">
        <v>1463</v>
      </c>
      <c r="E481" s="182"/>
      <c r="F481" s="22" t="s">
        <v>1437</v>
      </c>
      <c r="G481" s="23" t="s">
        <v>1259</v>
      </c>
      <c r="H481" s="23" t="s">
        <v>143</v>
      </c>
      <c r="I481" s="9" t="s">
        <v>1490</v>
      </c>
      <c r="J481" s="5" t="s">
        <v>1306</v>
      </c>
      <c r="K481" s="30"/>
      <c r="L481" s="30"/>
      <c r="M481" s="30"/>
      <c r="N481" s="30"/>
      <c r="O481" s="30"/>
      <c r="P481" s="26"/>
      <c r="Q481" s="30"/>
      <c r="R481" s="30"/>
      <c r="S481" s="30"/>
      <c r="T481" s="30"/>
      <c r="U481" s="30"/>
      <c r="V481" s="26"/>
      <c r="W481" s="30"/>
      <c r="X481" s="30"/>
      <c r="Y481" s="30"/>
      <c r="Z481" s="30"/>
      <c r="AA481" s="30"/>
      <c r="AB481" s="26"/>
      <c r="AC481" s="30">
        <v>1</v>
      </c>
      <c r="AD481" s="30"/>
      <c r="AE481" s="30"/>
      <c r="AF481" s="3"/>
      <c r="AG481" s="3"/>
      <c r="AH481" s="6" t="s">
        <v>1307</v>
      </c>
      <c r="AI481" s="30"/>
      <c r="AJ481" s="30"/>
      <c r="AK481" s="30"/>
      <c r="AL481" s="30"/>
      <c r="AM481" s="30"/>
      <c r="AN481" s="26"/>
      <c r="AO481" s="4">
        <f t="shared" si="106"/>
        <v>1</v>
      </c>
      <c r="AP481" s="4">
        <f t="shared" si="107"/>
        <v>0</v>
      </c>
      <c r="AQ481" s="4">
        <f t="shared" si="108"/>
        <v>0</v>
      </c>
      <c r="AR481" s="4">
        <f t="shared" si="109"/>
        <v>0</v>
      </c>
      <c r="AS481" s="4">
        <f t="shared" si="110"/>
        <v>0</v>
      </c>
      <c r="AT481" s="4">
        <f t="shared" si="105"/>
        <v>1</v>
      </c>
      <c r="AU481" s="34">
        <v>40989</v>
      </c>
      <c r="AV481" s="34"/>
      <c r="AW481" s="34"/>
      <c r="AX481" s="36"/>
    </row>
    <row r="482" spans="1:50" ht="36" hidden="1" customHeight="1" x14ac:dyDescent="0.2">
      <c r="A482" s="54"/>
      <c r="B482" s="206" t="s">
        <v>2390</v>
      </c>
      <c r="C482" s="206" t="s">
        <v>76</v>
      </c>
      <c r="D482" s="2" t="s">
        <v>381</v>
      </c>
      <c r="E482" s="182"/>
      <c r="F482" s="22" t="s">
        <v>1437</v>
      </c>
      <c r="G482" s="23" t="s">
        <v>1259</v>
      </c>
      <c r="H482" s="23" t="s">
        <v>143</v>
      </c>
      <c r="I482" s="9" t="s">
        <v>1502</v>
      </c>
      <c r="J482" s="5" t="s">
        <v>143</v>
      </c>
      <c r="K482" s="3"/>
      <c r="L482" s="3"/>
      <c r="M482" s="3"/>
      <c r="N482" s="3"/>
      <c r="O482" s="3"/>
      <c r="P482" s="6"/>
      <c r="Q482" s="30"/>
      <c r="R482" s="30"/>
      <c r="S482" s="30"/>
      <c r="T482" s="30"/>
      <c r="U482" s="30">
        <v>2</v>
      </c>
      <c r="V482" s="26"/>
      <c r="W482" s="30"/>
      <c r="X482" s="30"/>
      <c r="Y482" s="30"/>
      <c r="Z482" s="30"/>
      <c r="AA482" s="30"/>
      <c r="AB482" s="26"/>
      <c r="AC482" s="30">
        <v>5</v>
      </c>
      <c r="AD482" s="30"/>
      <c r="AE482" s="30"/>
      <c r="AF482" s="30"/>
      <c r="AG482" s="30"/>
      <c r="AH482" s="26" t="s">
        <v>380</v>
      </c>
      <c r="AI482" s="30"/>
      <c r="AJ482" s="30"/>
      <c r="AK482" s="30"/>
      <c r="AL482" s="30"/>
      <c r="AM482" s="30"/>
      <c r="AN482" s="26"/>
      <c r="AO482" s="4">
        <f t="shared" si="106"/>
        <v>5</v>
      </c>
      <c r="AP482" s="4">
        <f t="shared" si="107"/>
        <v>0</v>
      </c>
      <c r="AQ482" s="4">
        <f t="shared" si="108"/>
        <v>0</v>
      </c>
      <c r="AR482" s="4">
        <f t="shared" si="109"/>
        <v>0</v>
      </c>
      <c r="AS482" s="4">
        <f t="shared" si="110"/>
        <v>2</v>
      </c>
      <c r="AT482" s="4">
        <f t="shared" si="105"/>
        <v>7</v>
      </c>
      <c r="AU482" s="34">
        <v>38870</v>
      </c>
      <c r="AV482" s="34"/>
      <c r="AW482" s="34"/>
      <c r="AX482" s="36"/>
    </row>
    <row r="483" spans="1:50" ht="36" hidden="1" customHeight="1" x14ac:dyDescent="0.2">
      <c r="A483" s="54"/>
      <c r="B483" s="206" t="s">
        <v>2390</v>
      </c>
      <c r="C483" s="206" t="s">
        <v>76</v>
      </c>
      <c r="D483" s="2" t="s">
        <v>381</v>
      </c>
      <c r="E483" s="182"/>
      <c r="F483" s="22" t="s">
        <v>1437</v>
      </c>
      <c r="G483" s="23" t="s">
        <v>1259</v>
      </c>
      <c r="H483" s="23" t="s">
        <v>143</v>
      </c>
      <c r="I483" s="9" t="s">
        <v>1547</v>
      </c>
      <c r="J483" s="5" t="s">
        <v>1049</v>
      </c>
      <c r="K483" s="3"/>
      <c r="L483" s="3"/>
      <c r="M483" s="3"/>
      <c r="N483" s="3"/>
      <c r="O483" s="3"/>
      <c r="P483" s="6"/>
      <c r="Q483" s="3"/>
      <c r="R483" s="3"/>
      <c r="S483" s="3"/>
      <c r="T483" s="3"/>
      <c r="U483" s="3">
        <v>2</v>
      </c>
      <c r="V483" s="6"/>
      <c r="W483" s="3"/>
      <c r="X483" s="3"/>
      <c r="Y483" s="3"/>
      <c r="Z483" s="3"/>
      <c r="AA483" s="3"/>
      <c r="AB483" s="6"/>
      <c r="AC483" s="30">
        <v>1</v>
      </c>
      <c r="AD483" s="30"/>
      <c r="AE483" s="30"/>
      <c r="AF483" s="30"/>
      <c r="AG483" s="30"/>
      <c r="AH483" s="26" t="s">
        <v>1050</v>
      </c>
      <c r="AI483" s="30"/>
      <c r="AJ483" s="30"/>
      <c r="AK483" s="30"/>
      <c r="AL483" s="30"/>
      <c r="AM483" s="30"/>
      <c r="AN483" s="26"/>
      <c r="AO483" s="4">
        <f t="shared" si="106"/>
        <v>1</v>
      </c>
      <c r="AP483" s="4">
        <f t="shared" si="107"/>
        <v>0</v>
      </c>
      <c r="AQ483" s="4">
        <f t="shared" si="108"/>
        <v>0</v>
      </c>
      <c r="AR483" s="4">
        <f t="shared" si="109"/>
        <v>0</v>
      </c>
      <c r="AS483" s="4">
        <f t="shared" si="110"/>
        <v>2</v>
      </c>
      <c r="AT483" s="4">
        <f t="shared" si="105"/>
        <v>3</v>
      </c>
      <c r="AU483" s="34"/>
      <c r="AV483" s="34"/>
      <c r="AW483" s="34"/>
      <c r="AX483" s="36"/>
    </row>
    <row r="484" spans="1:50" ht="36" hidden="1" customHeight="1" x14ac:dyDescent="0.2">
      <c r="A484" s="54"/>
      <c r="B484" s="150" t="s">
        <v>2591</v>
      </c>
      <c r="C484" s="150" t="s">
        <v>76</v>
      </c>
      <c r="D484" s="27" t="s">
        <v>1704</v>
      </c>
      <c r="E484" s="182"/>
      <c r="F484" s="22" t="s">
        <v>507</v>
      </c>
      <c r="G484" s="23" t="s">
        <v>1435</v>
      </c>
      <c r="H484" s="23" t="s">
        <v>36</v>
      </c>
      <c r="I484" s="5" t="s">
        <v>1278</v>
      </c>
      <c r="J484" s="5" t="s">
        <v>36</v>
      </c>
      <c r="K484" s="37"/>
      <c r="L484" s="37"/>
      <c r="M484" s="37"/>
      <c r="N484" s="37"/>
      <c r="O484" s="37"/>
      <c r="P484" s="31"/>
      <c r="Q484" s="37"/>
      <c r="R484" s="37"/>
      <c r="S484" s="37"/>
      <c r="T484" s="37"/>
      <c r="U484" s="37"/>
      <c r="V484" s="31"/>
      <c r="W484" s="37"/>
      <c r="X484" s="37"/>
      <c r="Y484" s="37"/>
      <c r="Z484" s="37"/>
      <c r="AA484" s="37"/>
      <c r="AB484" s="31"/>
      <c r="AC484" s="37"/>
      <c r="AD484" s="37"/>
      <c r="AE484" s="37"/>
      <c r="AF484" s="37"/>
      <c r="AG484" s="37"/>
      <c r="AH484" s="31"/>
      <c r="AI484" s="37"/>
      <c r="AJ484" s="37"/>
      <c r="AK484" s="37"/>
      <c r="AL484" s="37"/>
      <c r="AM484" s="37"/>
      <c r="AN484" s="31" t="s">
        <v>1376</v>
      </c>
      <c r="AO484" s="4">
        <f t="shared" si="106"/>
        <v>0</v>
      </c>
      <c r="AP484" s="4">
        <f t="shared" si="107"/>
        <v>0</v>
      </c>
      <c r="AQ484" s="4">
        <f t="shared" si="108"/>
        <v>0</v>
      </c>
      <c r="AR484" s="4">
        <f t="shared" si="109"/>
        <v>0</v>
      </c>
      <c r="AS484" s="4">
        <f t="shared" si="110"/>
        <v>0</v>
      </c>
      <c r="AT484" s="4">
        <f t="shared" si="105"/>
        <v>0</v>
      </c>
      <c r="AU484" s="37"/>
      <c r="AV484" s="37"/>
      <c r="AW484" s="37"/>
      <c r="AX484" s="36"/>
    </row>
    <row r="485" spans="1:50" ht="36" hidden="1" customHeight="1" x14ac:dyDescent="0.2">
      <c r="A485" s="54"/>
      <c r="B485" s="206" t="s">
        <v>3167</v>
      </c>
      <c r="C485" s="206" t="s">
        <v>76</v>
      </c>
      <c r="D485" s="85" t="s">
        <v>1570</v>
      </c>
      <c r="E485" s="182"/>
      <c r="F485" s="23" t="s">
        <v>1437</v>
      </c>
      <c r="G485" s="23" t="s">
        <v>1259</v>
      </c>
      <c r="H485" s="23" t="s">
        <v>143</v>
      </c>
      <c r="I485" s="9" t="s">
        <v>1581</v>
      </c>
      <c r="J485" s="83" t="s">
        <v>143</v>
      </c>
      <c r="K485" s="3"/>
      <c r="L485" s="3"/>
      <c r="M485" s="3"/>
      <c r="N485" s="3"/>
      <c r="O485" s="3"/>
      <c r="P485" s="26"/>
      <c r="Q485" s="30">
        <v>1</v>
      </c>
      <c r="R485" s="30"/>
      <c r="S485" s="30"/>
      <c r="T485" s="30"/>
      <c r="U485" s="3">
        <v>1</v>
      </c>
      <c r="V485" s="26" t="s">
        <v>1315</v>
      </c>
      <c r="W485" s="30"/>
      <c r="X485" s="30"/>
      <c r="Y485" s="30"/>
      <c r="Z485" s="30"/>
      <c r="AA485" s="30"/>
      <c r="AB485" s="26"/>
      <c r="AC485" s="30">
        <v>10</v>
      </c>
      <c r="AD485" s="30"/>
      <c r="AE485" s="30"/>
      <c r="AF485" s="30"/>
      <c r="AG485" s="30"/>
      <c r="AH485" s="26" t="s">
        <v>260</v>
      </c>
      <c r="AI485" s="30"/>
      <c r="AJ485" s="30"/>
      <c r="AK485" s="30"/>
      <c r="AL485" s="30"/>
      <c r="AM485" s="30">
        <v>9</v>
      </c>
      <c r="AN485" s="26" t="s">
        <v>260</v>
      </c>
      <c r="AO485" s="4">
        <f t="shared" si="106"/>
        <v>11</v>
      </c>
      <c r="AP485" s="4">
        <f t="shared" si="107"/>
        <v>0</v>
      </c>
      <c r="AQ485" s="4">
        <f t="shared" si="108"/>
        <v>0</v>
      </c>
      <c r="AR485" s="4">
        <f t="shared" si="109"/>
        <v>0</v>
      </c>
      <c r="AS485" s="4">
        <f t="shared" si="110"/>
        <v>10</v>
      </c>
      <c r="AT485" s="4">
        <f t="shared" si="105"/>
        <v>21</v>
      </c>
      <c r="AU485" s="34">
        <v>38504</v>
      </c>
      <c r="AV485" s="34"/>
      <c r="AW485" s="34"/>
      <c r="AX485" s="36"/>
    </row>
    <row r="486" spans="1:50" ht="36" hidden="1" customHeight="1" x14ac:dyDescent="0.2">
      <c r="A486" s="54"/>
      <c r="B486" s="206" t="s">
        <v>2431</v>
      </c>
      <c r="C486" s="206" t="s">
        <v>76</v>
      </c>
      <c r="D486" s="2" t="s">
        <v>1591</v>
      </c>
      <c r="E486" s="182"/>
      <c r="F486" s="22" t="s">
        <v>1437</v>
      </c>
      <c r="G486" s="23" t="s">
        <v>1259</v>
      </c>
      <c r="H486" s="23" t="s">
        <v>143</v>
      </c>
      <c r="I486" s="9" t="s">
        <v>1598</v>
      </c>
      <c r="J486" s="5" t="s">
        <v>143</v>
      </c>
      <c r="K486" s="3"/>
      <c r="L486" s="3"/>
      <c r="M486" s="3"/>
      <c r="N486" s="3"/>
      <c r="O486" s="3"/>
      <c r="P486" s="6"/>
      <c r="Q486" s="30"/>
      <c r="R486" s="30"/>
      <c r="S486" s="30"/>
      <c r="T486" s="30"/>
      <c r="U486" s="30"/>
      <c r="V486" s="26"/>
      <c r="W486" s="30"/>
      <c r="X486" s="30"/>
      <c r="Y486" s="30"/>
      <c r="Z486" s="30"/>
      <c r="AA486" s="30"/>
      <c r="AB486" s="26"/>
      <c r="AC486" s="30">
        <v>13</v>
      </c>
      <c r="AD486" s="30"/>
      <c r="AE486" s="30"/>
      <c r="AF486" s="30"/>
      <c r="AG486" s="30"/>
      <c r="AH486" s="6" t="s">
        <v>66</v>
      </c>
      <c r="AI486" s="30"/>
      <c r="AJ486" s="30"/>
      <c r="AK486" s="30"/>
      <c r="AL486" s="30"/>
      <c r="AM486" s="30"/>
      <c r="AN486" s="26"/>
      <c r="AO486" s="4">
        <f t="shared" si="106"/>
        <v>13</v>
      </c>
      <c r="AP486" s="4">
        <f t="shared" si="107"/>
        <v>0</v>
      </c>
      <c r="AQ486" s="4">
        <f t="shared" si="108"/>
        <v>0</v>
      </c>
      <c r="AR486" s="4">
        <f t="shared" si="109"/>
        <v>0</v>
      </c>
      <c r="AS486" s="4">
        <f t="shared" si="110"/>
        <v>0</v>
      </c>
      <c r="AT486" s="4">
        <f t="shared" si="105"/>
        <v>13</v>
      </c>
      <c r="AU486" s="34">
        <v>40133</v>
      </c>
      <c r="AV486" s="34"/>
      <c r="AW486" s="34"/>
      <c r="AX486" s="36"/>
    </row>
    <row r="487" spans="1:50" ht="36" hidden="1" customHeight="1" x14ac:dyDescent="0.2">
      <c r="A487" s="54"/>
      <c r="B487" s="206" t="s">
        <v>2437</v>
      </c>
      <c r="C487" s="206" t="s">
        <v>76</v>
      </c>
      <c r="D487" s="2" t="s">
        <v>230</v>
      </c>
      <c r="E487" s="182"/>
      <c r="F487" s="22" t="s">
        <v>1437</v>
      </c>
      <c r="G487" s="23" t="s">
        <v>1259</v>
      </c>
      <c r="H487" s="23" t="s">
        <v>143</v>
      </c>
      <c r="I487" s="9" t="s">
        <v>1612</v>
      </c>
      <c r="J487" s="5" t="s">
        <v>143</v>
      </c>
      <c r="K487" s="3"/>
      <c r="L487" s="3"/>
      <c r="M487" s="3"/>
      <c r="N487" s="3"/>
      <c r="O487" s="3"/>
      <c r="P487" s="6"/>
      <c r="Q487" s="30"/>
      <c r="R487" s="30"/>
      <c r="S487" s="30"/>
      <c r="T487" s="30"/>
      <c r="U487" s="30"/>
      <c r="V487" s="26"/>
      <c r="W487" s="30"/>
      <c r="X487" s="30"/>
      <c r="Y487" s="30"/>
      <c r="Z487" s="30"/>
      <c r="AA487" s="30"/>
      <c r="AB487" s="26"/>
      <c r="AC487" s="30">
        <v>3</v>
      </c>
      <c r="AD487" s="30"/>
      <c r="AE487" s="30"/>
      <c r="AF487" s="30"/>
      <c r="AG487" s="30"/>
      <c r="AH487" s="26" t="s">
        <v>1145</v>
      </c>
      <c r="AI487" s="30"/>
      <c r="AJ487" s="30"/>
      <c r="AK487" s="30"/>
      <c r="AL487" s="30"/>
      <c r="AM487" s="30">
        <v>6</v>
      </c>
      <c r="AN487" s="26" t="s">
        <v>1145</v>
      </c>
      <c r="AO487" s="4">
        <f t="shared" si="106"/>
        <v>3</v>
      </c>
      <c r="AP487" s="4">
        <f t="shared" si="107"/>
        <v>0</v>
      </c>
      <c r="AQ487" s="4">
        <f t="shared" si="108"/>
        <v>0</v>
      </c>
      <c r="AR487" s="4">
        <f t="shared" si="109"/>
        <v>0</v>
      </c>
      <c r="AS487" s="4">
        <f t="shared" si="110"/>
        <v>6</v>
      </c>
      <c r="AT487" s="4">
        <f t="shared" si="105"/>
        <v>9</v>
      </c>
      <c r="AU487" s="34">
        <v>38292</v>
      </c>
      <c r="AV487" s="34"/>
      <c r="AW487" s="34"/>
      <c r="AX487" s="36"/>
    </row>
    <row r="488" spans="1:50" ht="36" hidden="1" customHeight="1" x14ac:dyDescent="0.2">
      <c r="A488" s="54"/>
      <c r="B488" s="206" t="s">
        <v>2469</v>
      </c>
      <c r="C488" s="206" t="s">
        <v>76</v>
      </c>
      <c r="D488" s="2" t="s">
        <v>416</v>
      </c>
      <c r="E488" s="182"/>
      <c r="F488" s="22" t="s">
        <v>1437</v>
      </c>
      <c r="G488" s="23" t="s">
        <v>1259</v>
      </c>
      <c r="H488" s="23" t="s">
        <v>143</v>
      </c>
      <c r="I488" s="9" t="s">
        <v>1642</v>
      </c>
      <c r="J488" s="5" t="s">
        <v>19</v>
      </c>
      <c r="K488" s="3"/>
      <c r="L488" s="3"/>
      <c r="M488" s="3"/>
      <c r="N488" s="3"/>
      <c r="O488" s="3"/>
      <c r="P488" s="6"/>
      <c r="Q488" s="30"/>
      <c r="R488" s="30"/>
      <c r="S488" s="30"/>
      <c r="T488" s="30"/>
      <c r="U488" s="30"/>
      <c r="V488" s="26"/>
      <c r="W488" s="30">
        <v>1</v>
      </c>
      <c r="X488" s="30"/>
      <c r="Y488" s="30"/>
      <c r="Z488" s="30"/>
      <c r="AA488" s="30"/>
      <c r="AB488" s="6" t="s">
        <v>66</v>
      </c>
      <c r="AC488" s="30">
        <v>1</v>
      </c>
      <c r="AD488" s="30"/>
      <c r="AE488" s="30"/>
      <c r="AF488" s="30"/>
      <c r="AG488" s="30"/>
      <c r="AH488" s="6" t="s">
        <v>66</v>
      </c>
      <c r="AI488" s="30"/>
      <c r="AJ488" s="30"/>
      <c r="AK488" s="30"/>
      <c r="AL488" s="30"/>
      <c r="AM488" s="30">
        <v>4</v>
      </c>
      <c r="AN488" s="26"/>
      <c r="AO488" s="4">
        <f t="shared" ref="AO488:AO519" si="111">+K488+Q488+W488+AC488+AI488</f>
        <v>2</v>
      </c>
      <c r="AP488" s="4">
        <f t="shared" ref="AP488:AP519" si="112">+L488+R488+X488+AD488+AJ488</f>
        <v>0</v>
      </c>
      <c r="AQ488" s="4">
        <f t="shared" ref="AQ488:AQ519" si="113">+M488+S488+Y488+AE488+AK488</f>
        <v>0</v>
      </c>
      <c r="AR488" s="4">
        <f t="shared" ref="AR488:AR519" si="114">+N488+T488+Z488+AF488+AL488</f>
        <v>0</v>
      </c>
      <c r="AS488" s="4">
        <f t="shared" ref="AS488:AS519" si="115">+O488+U488+AA488+AG488+AM488</f>
        <v>4</v>
      </c>
      <c r="AT488" s="4">
        <f t="shared" si="105"/>
        <v>6</v>
      </c>
      <c r="AU488" s="34">
        <v>39622</v>
      </c>
      <c r="AV488" s="34"/>
      <c r="AW488" s="34"/>
      <c r="AX488" s="36"/>
    </row>
    <row r="489" spans="1:50" ht="36" hidden="1" customHeight="1" x14ac:dyDescent="0.2">
      <c r="A489" s="54"/>
      <c r="B489" s="150" t="s">
        <v>2606</v>
      </c>
      <c r="C489" s="150" t="s">
        <v>76</v>
      </c>
      <c r="D489" s="2" t="s">
        <v>537</v>
      </c>
      <c r="E489" s="182"/>
      <c r="F489" s="22" t="s">
        <v>1437</v>
      </c>
      <c r="G489" s="23" t="s">
        <v>185</v>
      </c>
      <c r="H489" s="23" t="s">
        <v>433</v>
      </c>
      <c r="I489" s="9" t="s">
        <v>1906</v>
      </c>
      <c r="J489" s="5" t="s">
        <v>433</v>
      </c>
      <c r="K489" s="3"/>
      <c r="L489" s="3"/>
      <c r="M489" s="3"/>
      <c r="N489" s="3"/>
      <c r="O489" s="3"/>
      <c r="P489" s="6"/>
      <c r="Q489" s="30"/>
      <c r="R489" s="30"/>
      <c r="S489" s="30"/>
      <c r="T489" s="30"/>
      <c r="U489" s="30"/>
      <c r="V489" s="26"/>
      <c r="W489" s="30"/>
      <c r="X489" s="30"/>
      <c r="Y489" s="30"/>
      <c r="Z489" s="30"/>
      <c r="AA489" s="30"/>
      <c r="AB489" s="26"/>
      <c r="AC489" s="30">
        <v>2</v>
      </c>
      <c r="AD489" s="30"/>
      <c r="AE489" s="30"/>
      <c r="AF489" s="30"/>
      <c r="AG489" s="30">
        <v>2</v>
      </c>
      <c r="AH489" s="6" t="s">
        <v>999</v>
      </c>
      <c r="AI489" s="30"/>
      <c r="AJ489" s="30"/>
      <c r="AK489" s="30"/>
      <c r="AL489" s="30"/>
      <c r="AM489" s="30">
        <v>8</v>
      </c>
      <c r="AN489" s="6" t="s">
        <v>999</v>
      </c>
      <c r="AO489" s="4">
        <f t="shared" si="111"/>
        <v>2</v>
      </c>
      <c r="AP489" s="4">
        <f t="shared" si="112"/>
        <v>0</v>
      </c>
      <c r="AQ489" s="4">
        <f t="shared" si="113"/>
        <v>0</v>
      </c>
      <c r="AR489" s="4">
        <f t="shared" si="114"/>
        <v>0</v>
      </c>
      <c r="AS489" s="4">
        <f t="shared" si="115"/>
        <v>10</v>
      </c>
      <c r="AT489" s="4">
        <f t="shared" si="105"/>
        <v>12</v>
      </c>
      <c r="AU489" s="34" t="s">
        <v>1381</v>
      </c>
      <c r="AV489" s="34"/>
      <c r="AW489" s="34"/>
      <c r="AX489" s="36"/>
    </row>
    <row r="490" spans="1:50" ht="36" hidden="1" customHeight="1" x14ac:dyDescent="0.2">
      <c r="A490" s="54"/>
      <c r="B490" s="150" t="s">
        <v>2977</v>
      </c>
      <c r="C490" s="150" t="s">
        <v>76</v>
      </c>
      <c r="D490" s="2" t="s">
        <v>57</v>
      </c>
      <c r="E490" s="182"/>
      <c r="F490" s="22" t="s">
        <v>1437</v>
      </c>
      <c r="G490" s="23" t="s">
        <v>1435</v>
      </c>
      <c r="H490" s="23" t="s">
        <v>36</v>
      </c>
      <c r="I490" s="9" t="s">
        <v>1925</v>
      </c>
      <c r="J490" s="5" t="s">
        <v>36</v>
      </c>
      <c r="K490" s="3"/>
      <c r="L490" s="3"/>
      <c r="M490" s="3"/>
      <c r="N490" s="3"/>
      <c r="O490" s="3"/>
      <c r="P490" s="6"/>
      <c r="Q490" s="30"/>
      <c r="R490" s="30"/>
      <c r="S490" s="30"/>
      <c r="T490" s="30"/>
      <c r="U490" s="30"/>
      <c r="V490" s="26"/>
      <c r="W490" s="30"/>
      <c r="X490" s="30"/>
      <c r="Y490" s="30"/>
      <c r="Z490" s="30"/>
      <c r="AA490" s="30"/>
      <c r="AB490" s="26"/>
      <c r="AC490" s="30">
        <v>1</v>
      </c>
      <c r="AD490" s="30"/>
      <c r="AE490" s="30"/>
      <c r="AF490" s="30"/>
      <c r="AG490" s="30">
        <v>1</v>
      </c>
      <c r="AH490" s="26"/>
      <c r="AI490" s="30">
        <v>1</v>
      </c>
      <c r="AJ490" s="30"/>
      <c r="AK490" s="30"/>
      <c r="AL490" s="30"/>
      <c r="AM490" s="30">
        <v>1</v>
      </c>
      <c r="AN490" s="6" t="s">
        <v>32</v>
      </c>
      <c r="AO490" s="4">
        <f t="shared" si="111"/>
        <v>2</v>
      </c>
      <c r="AP490" s="4">
        <f t="shared" si="112"/>
        <v>0</v>
      </c>
      <c r="AQ490" s="4">
        <f t="shared" si="113"/>
        <v>0</v>
      </c>
      <c r="AR490" s="4">
        <f t="shared" si="114"/>
        <v>0</v>
      </c>
      <c r="AS490" s="4">
        <f t="shared" si="115"/>
        <v>2</v>
      </c>
      <c r="AT490" s="4">
        <f t="shared" si="105"/>
        <v>4</v>
      </c>
      <c r="AU490" s="34"/>
      <c r="AV490" s="34"/>
      <c r="AW490" s="34"/>
      <c r="AX490" s="36"/>
    </row>
    <row r="491" spans="1:50" ht="36" customHeight="1" x14ac:dyDescent="0.2">
      <c r="A491" s="54"/>
      <c r="B491" s="206" t="s">
        <v>3096</v>
      </c>
      <c r="C491" s="206" t="s">
        <v>76</v>
      </c>
      <c r="D491" s="2" t="s">
        <v>313</v>
      </c>
      <c r="E491" s="182"/>
      <c r="F491" s="22" t="s">
        <v>1437</v>
      </c>
      <c r="G491" s="23" t="s">
        <v>1460</v>
      </c>
      <c r="H491" s="23" t="s">
        <v>246</v>
      </c>
      <c r="I491" s="9" t="s">
        <v>1999</v>
      </c>
      <c r="J491" s="5" t="s">
        <v>246</v>
      </c>
      <c r="K491" s="3"/>
      <c r="L491" s="3"/>
      <c r="M491" s="3"/>
      <c r="N491" s="3"/>
      <c r="O491" s="3"/>
      <c r="P491" s="6"/>
      <c r="Q491" s="30"/>
      <c r="R491" s="30"/>
      <c r="S491" s="30"/>
      <c r="T491" s="30"/>
      <c r="U491" s="30"/>
      <c r="V491" s="26"/>
      <c r="W491" s="30">
        <v>2</v>
      </c>
      <c r="X491" s="30"/>
      <c r="Y491" s="30"/>
      <c r="Z491" s="30"/>
      <c r="AA491" s="30"/>
      <c r="AB491" s="26" t="s">
        <v>973</v>
      </c>
      <c r="AC491" s="30">
        <v>2</v>
      </c>
      <c r="AD491" s="30"/>
      <c r="AE491" s="30"/>
      <c r="AF491" s="30"/>
      <c r="AG491" s="30">
        <v>1</v>
      </c>
      <c r="AH491" s="26" t="s">
        <v>973</v>
      </c>
      <c r="AI491" s="30"/>
      <c r="AJ491" s="30"/>
      <c r="AK491" s="30"/>
      <c r="AL491" s="30"/>
      <c r="AM491" s="30"/>
      <c r="AN491" s="26"/>
      <c r="AO491" s="4">
        <f t="shared" si="111"/>
        <v>4</v>
      </c>
      <c r="AP491" s="4">
        <f t="shared" si="112"/>
        <v>0</v>
      </c>
      <c r="AQ491" s="4">
        <f t="shared" si="113"/>
        <v>0</v>
      </c>
      <c r="AR491" s="4">
        <f t="shared" si="114"/>
        <v>0</v>
      </c>
      <c r="AS491" s="4">
        <f t="shared" si="115"/>
        <v>1</v>
      </c>
      <c r="AT491" s="4">
        <f t="shared" si="105"/>
        <v>5</v>
      </c>
      <c r="AU491" s="34" t="s">
        <v>2156</v>
      </c>
      <c r="AV491" s="34"/>
      <c r="AW491" s="34"/>
      <c r="AX491" s="36"/>
    </row>
    <row r="492" spans="1:50" ht="36" hidden="1" customHeight="1" x14ac:dyDescent="0.2">
      <c r="A492" s="54"/>
      <c r="B492" s="206" t="s">
        <v>2469</v>
      </c>
      <c r="C492" s="206" t="s">
        <v>76</v>
      </c>
      <c r="D492" s="2" t="s">
        <v>416</v>
      </c>
      <c r="E492" s="182"/>
      <c r="F492" s="22" t="s">
        <v>1437</v>
      </c>
      <c r="G492" s="23" t="s">
        <v>1259</v>
      </c>
      <c r="H492" s="23" t="s">
        <v>143</v>
      </c>
      <c r="I492" s="9" t="s">
        <v>1644</v>
      </c>
      <c r="J492" s="5" t="s">
        <v>612</v>
      </c>
      <c r="K492" s="3"/>
      <c r="L492" s="3"/>
      <c r="M492" s="3"/>
      <c r="N492" s="3"/>
      <c r="O492" s="3"/>
      <c r="P492" s="6"/>
      <c r="Q492" s="30"/>
      <c r="R492" s="30"/>
      <c r="S492" s="30"/>
      <c r="T492" s="30"/>
      <c r="U492" s="30"/>
      <c r="V492" s="26"/>
      <c r="W492" s="30">
        <v>1</v>
      </c>
      <c r="X492" s="30"/>
      <c r="Y492" s="30"/>
      <c r="Z492" s="30"/>
      <c r="AA492" s="30"/>
      <c r="AB492" s="6" t="s">
        <v>747</v>
      </c>
      <c r="AC492" s="30"/>
      <c r="AD492" s="30"/>
      <c r="AE492" s="30"/>
      <c r="AF492" s="30"/>
      <c r="AG492" s="30"/>
      <c r="AH492" s="6"/>
      <c r="AI492" s="30"/>
      <c r="AJ492" s="30"/>
      <c r="AK492" s="30"/>
      <c r="AL492" s="30"/>
      <c r="AM492" s="30"/>
      <c r="AN492" s="26"/>
      <c r="AO492" s="4">
        <f t="shared" si="111"/>
        <v>1</v>
      </c>
      <c r="AP492" s="4">
        <f t="shared" si="112"/>
        <v>0</v>
      </c>
      <c r="AQ492" s="4">
        <f t="shared" si="113"/>
        <v>0</v>
      </c>
      <c r="AR492" s="4">
        <f t="shared" si="114"/>
        <v>0</v>
      </c>
      <c r="AS492" s="4">
        <f t="shared" si="115"/>
        <v>0</v>
      </c>
      <c r="AT492" s="4">
        <f t="shared" si="105"/>
        <v>1</v>
      </c>
      <c r="AU492" s="34">
        <v>38018</v>
      </c>
      <c r="AV492" s="34"/>
      <c r="AW492" s="34"/>
      <c r="AX492" s="36"/>
    </row>
    <row r="493" spans="1:50" ht="36" hidden="1" customHeight="1" x14ac:dyDescent="0.2">
      <c r="A493" s="54"/>
      <c r="B493" s="206" t="s">
        <v>2330</v>
      </c>
      <c r="C493" s="206" t="s">
        <v>76</v>
      </c>
      <c r="D493" s="21" t="s">
        <v>0</v>
      </c>
      <c r="E493" s="182"/>
      <c r="F493" s="23" t="s">
        <v>1437</v>
      </c>
      <c r="G493" s="23" t="s">
        <v>1435</v>
      </c>
      <c r="H493" s="23" t="str">
        <f>+J493</f>
        <v>PALEMBANG</v>
      </c>
      <c r="I493" s="9" t="s">
        <v>1419</v>
      </c>
      <c r="J493" s="43" t="s">
        <v>26</v>
      </c>
      <c r="K493" s="3"/>
      <c r="L493" s="3"/>
      <c r="M493" s="3"/>
      <c r="N493" s="3"/>
      <c r="O493" s="3"/>
      <c r="P493" s="6"/>
      <c r="Q493" s="30"/>
      <c r="R493" s="30"/>
      <c r="S493" s="30"/>
      <c r="T493" s="30"/>
      <c r="U493" s="30"/>
      <c r="V493" s="26"/>
      <c r="W493" s="30"/>
      <c r="X493" s="30"/>
      <c r="Y493" s="30"/>
      <c r="Z493" s="30"/>
      <c r="AA493" s="30"/>
      <c r="AB493" s="26"/>
      <c r="AC493" s="30">
        <v>1</v>
      </c>
      <c r="AD493" s="30"/>
      <c r="AE493" s="30"/>
      <c r="AF493" s="30"/>
      <c r="AG493" s="30">
        <v>1</v>
      </c>
      <c r="AH493" s="26" t="s">
        <v>800</v>
      </c>
      <c r="AI493" s="30"/>
      <c r="AJ493" s="30"/>
      <c r="AK493" s="30"/>
      <c r="AL493" s="30"/>
      <c r="AM493" s="30"/>
      <c r="AN493" s="26"/>
      <c r="AO493" s="4">
        <f t="shared" si="111"/>
        <v>1</v>
      </c>
      <c r="AP493" s="4">
        <f t="shared" si="112"/>
        <v>0</v>
      </c>
      <c r="AQ493" s="4">
        <f t="shared" si="113"/>
        <v>0</v>
      </c>
      <c r="AR493" s="4">
        <f t="shared" si="114"/>
        <v>0</v>
      </c>
      <c r="AS493" s="4">
        <f t="shared" si="115"/>
        <v>1</v>
      </c>
      <c r="AT493" s="4">
        <f t="shared" si="105"/>
        <v>2</v>
      </c>
      <c r="AU493" s="24">
        <v>37561</v>
      </c>
      <c r="AV493" s="24"/>
      <c r="AW493" s="24"/>
      <c r="AX493" s="36"/>
    </row>
    <row r="494" spans="1:50" s="159" customFormat="1" ht="36" hidden="1" customHeight="1" x14ac:dyDescent="0.2">
      <c r="A494" s="54"/>
      <c r="B494" s="150" t="s">
        <v>2424</v>
      </c>
      <c r="C494" s="150" t="s">
        <v>76</v>
      </c>
      <c r="D494" s="2" t="s">
        <v>1686</v>
      </c>
      <c r="E494" s="182"/>
      <c r="F494" s="22" t="s">
        <v>1437</v>
      </c>
      <c r="G494" s="23" t="s">
        <v>1259</v>
      </c>
      <c r="H494" s="23" t="s">
        <v>143</v>
      </c>
      <c r="I494" s="9" t="s">
        <v>1692</v>
      </c>
      <c r="J494" s="5" t="s">
        <v>752</v>
      </c>
      <c r="K494" s="3"/>
      <c r="L494" s="3"/>
      <c r="M494" s="3"/>
      <c r="N494" s="3"/>
      <c r="O494" s="3"/>
      <c r="P494" s="6"/>
      <c r="Q494" s="30"/>
      <c r="R494" s="30"/>
      <c r="S494" s="30"/>
      <c r="T494" s="30"/>
      <c r="U494" s="30"/>
      <c r="V494" s="26"/>
      <c r="W494" s="30"/>
      <c r="X494" s="30"/>
      <c r="Y494" s="30"/>
      <c r="Z494" s="30"/>
      <c r="AA494" s="30"/>
      <c r="AB494" s="26"/>
      <c r="AC494" s="30">
        <v>1</v>
      </c>
      <c r="AD494" s="30"/>
      <c r="AE494" s="30"/>
      <c r="AF494" s="30"/>
      <c r="AG494" s="30">
        <v>1</v>
      </c>
      <c r="AH494" s="6" t="s">
        <v>863</v>
      </c>
      <c r="AI494" s="30"/>
      <c r="AJ494" s="30"/>
      <c r="AK494" s="30"/>
      <c r="AL494" s="30"/>
      <c r="AM494" s="30">
        <v>2</v>
      </c>
      <c r="AN494" s="26"/>
      <c r="AO494" s="4">
        <f t="shared" si="111"/>
        <v>1</v>
      </c>
      <c r="AP494" s="4">
        <f t="shared" si="112"/>
        <v>0</v>
      </c>
      <c r="AQ494" s="4">
        <f t="shared" si="113"/>
        <v>0</v>
      </c>
      <c r="AR494" s="4">
        <f t="shared" si="114"/>
        <v>0</v>
      </c>
      <c r="AS494" s="4">
        <f t="shared" si="115"/>
        <v>3</v>
      </c>
      <c r="AT494" s="4">
        <f t="shared" si="105"/>
        <v>4</v>
      </c>
      <c r="AU494" s="34"/>
      <c r="AV494" s="34"/>
      <c r="AW494" s="34"/>
      <c r="AX494" s="36"/>
    </row>
    <row r="495" spans="1:50" ht="36" hidden="1" customHeight="1" x14ac:dyDescent="0.2">
      <c r="A495" s="54"/>
      <c r="B495" s="150" t="s">
        <v>2575</v>
      </c>
      <c r="C495" s="150" t="s">
        <v>76</v>
      </c>
      <c r="D495" s="2" t="s">
        <v>382</v>
      </c>
      <c r="E495" s="182"/>
      <c r="F495" s="22" t="s">
        <v>1437</v>
      </c>
      <c r="G495" s="23" t="s">
        <v>1259</v>
      </c>
      <c r="H495" s="23" t="s">
        <v>143</v>
      </c>
      <c r="I495" s="9" t="s">
        <v>1702</v>
      </c>
      <c r="J495" s="5" t="s">
        <v>143</v>
      </c>
      <c r="K495" s="3"/>
      <c r="L495" s="3"/>
      <c r="M495" s="3"/>
      <c r="N495" s="3"/>
      <c r="O495" s="3">
        <v>1</v>
      </c>
      <c r="P495" s="6" t="s">
        <v>214</v>
      </c>
      <c r="Q495" s="3"/>
      <c r="R495" s="3"/>
      <c r="S495" s="3"/>
      <c r="T495" s="3"/>
      <c r="U495" s="3"/>
      <c r="V495" s="6"/>
      <c r="W495" s="3"/>
      <c r="X495" s="3"/>
      <c r="Y495" s="3"/>
      <c r="Z495" s="3"/>
      <c r="AA495" s="3"/>
      <c r="AB495" s="6"/>
      <c r="AC495" s="30">
        <v>5</v>
      </c>
      <c r="AD495" s="30"/>
      <c r="AE495" s="30"/>
      <c r="AF495" s="30"/>
      <c r="AG495" s="30"/>
      <c r="AH495" s="6" t="s">
        <v>171</v>
      </c>
      <c r="AI495" s="30"/>
      <c r="AJ495" s="30"/>
      <c r="AK495" s="30"/>
      <c r="AL495" s="30"/>
      <c r="AM495" s="30">
        <v>1</v>
      </c>
      <c r="AN495" s="26"/>
      <c r="AO495" s="4">
        <f t="shared" si="111"/>
        <v>5</v>
      </c>
      <c r="AP495" s="4">
        <f t="shared" si="112"/>
        <v>0</v>
      </c>
      <c r="AQ495" s="4">
        <f t="shared" si="113"/>
        <v>0</v>
      </c>
      <c r="AR495" s="4">
        <f t="shared" si="114"/>
        <v>0</v>
      </c>
      <c r="AS495" s="4">
        <f t="shared" si="115"/>
        <v>2</v>
      </c>
      <c r="AT495" s="4">
        <f t="shared" si="105"/>
        <v>7</v>
      </c>
      <c r="AU495" s="34">
        <v>35278</v>
      </c>
      <c r="AV495" s="34"/>
      <c r="AW495" s="34"/>
      <c r="AX495" s="36"/>
    </row>
    <row r="496" spans="1:50" s="159" customFormat="1" ht="36" hidden="1" customHeight="1" x14ac:dyDescent="0.2">
      <c r="A496" s="54"/>
      <c r="B496" s="150" t="s">
        <v>2591</v>
      </c>
      <c r="C496" s="150" t="s">
        <v>76</v>
      </c>
      <c r="D496" s="27" t="s">
        <v>1704</v>
      </c>
      <c r="E496" s="182"/>
      <c r="F496" s="22" t="s">
        <v>1437</v>
      </c>
      <c r="G496" s="23" t="s">
        <v>1259</v>
      </c>
      <c r="H496" s="23" t="s">
        <v>143</v>
      </c>
      <c r="I496" s="9" t="s">
        <v>1741</v>
      </c>
      <c r="J496" s="5" t="s">
        <v>143</v>
      </c>
      <c r="K496" s="3"/>
      <c r="L496" s="3"/>
      <c r="M496" s="3"/>
      <c r="N496" s="3"/>
      <c r="O496" s="3"/>
      <c r="P496" s="6"/>
      <c r="Q496" s="30"/>
      <c r="R496" s="30"/>
      <c r="S496" s="30"/>
      <c r="T496" s="30"/>
      <c r="U496" s="30"/>
      <c r="V496" s="26"/>
      <c r="W496" s="30"/>
      <c r="X496" s="30"/>
      <c r="Y496" s="30"/>
      <c r="Z496" s="30"/>
      <c r="AA496" s="30"/>
      <c r="AB496" s="26"/>
      <c r="AC496" s="30">
        <v>1</v>
      </c>
      <c r="AD496" s="30"/>
      <c r="AE496" s="30"/>
      <c r="AF496" s="30"/>
      <c r="AG496" s="30"/>
      <c r="AH496" s="26"/>
      <c r="AI496" s="30"/>
      <c r="AJ496" s="30"/>
      <c r="AK496" s="30"/>
      <c r="AL496" s="30"/>
      <c r="AM496" s="30">
        <v>15</v>
      </c>
      <c r="AN496" s="26"/>
      <c r="AO496" s="4">
        <f t="shared" si="111"/>
        <v>1</v>
      </c>
      <c r="AP496" s="4">
        <f t="shared" si="112"/>
        <v>0</v>
      </c>
      <c r="AQ496" s="4">
        <f t="shared" si="113"/>
        <v>0</v>
      </c>
      <c r="AR496" s="4">
        <f t="shared" si="114"/>
        <v>0</v>
      </c>
      <c r="AS496" s="4">
        <f t="shared" si="115"/>
        <v>15</v>
      </c>
      <c r="AT496" s="4">
        <f t="shared" si="105"/>
        <v>16</v>
      </c>
      <c r="AU496" s="37"/>
      <c r="AV496" s="213"/>
      <c r="AW496" s="213"/>
      <c r="AX496" s="36"/>
    </row>
    <row r="497" spans="1:50" ht="36" hidden="1" customHeight="1" x14ac:dyDescent="0.2">
      <c r="A497" s="54"/>
      <c r="B497" s="150" t="s">
        <v>2977</v>
      </c>
      <c r="C497" s="150" t="s">
        <v>76</v>
      </c>
      <c r="D497" s="2" t="s">
        <v>57</v>
      </c>
      <c r="E497" s="182"/>
      <c r="F497" s="22" t="s">
        <v>1437</v>
      </c>
      <c r="G497" s="23" t="s">
        <v>185</v>
      </c>
      <c r="H497" s="23" t="s">
        <v>433</v>
      </c>
      <c r="I497" s="9" t="s">
        <v>1924</v>
      </c>
      <c r="J497" s="5" t="s">
        <v>433</v>
      </c>
      <c r="K497" s="3"/>
      <c r="L497" s="3"/>
      <c r="M497" s="3"/>
      <c r="N497" s="3"/>
      <c r="O497" s="3"/>
      <c r="P497" s="6"/>
      <c r="Q497" s="30"/>
      <c r="R497" s="30"/>
      <c r="S497" s="30"/>
      <c r="T497" s="30"/>
      <c r="U497" s="30"/>
      <c r="V497" s="26"/>
      <c r="W497" s="30"/>
      <c r="X497" s="30"/>
      <c r="Y497" s="30"/>
      <c r="Z497" s="30"/>
      <c r="AA497" s="30"/>
      <c r="AB497" s="26"/>
      <c r="AC497" s="30">
        <v>3</v>
      </c>
      <c r="AD497" s="30"/>
      <c r="AE497" s="30"/>
      <c r="AF497" s="30"/>
      <c r="AG497" s="30">
        <v>1</v>
      </c>
      <c r="AH497" s="26"/>
      <c r="AI497" s="30">
        <v>1</v>
      </c>
      <c r="AJ497" s="30"/>
      <c r="AK497" s="30"/>
      <c r="AL497" s="30"/>
      <c r="AM497" s="30">
        <v>4</v>
      </c>
      <c r="AN497" s="6" t="s">
        <v>825</v>
      </c>
      <c r="AO497" s="4">
        <f t="shared" si="111"/>
        <v>4</v>
      </c>
      <c r="AP497" s="4">
        <f t="shared" si="112"/>
        <v>0</v>
      </c>
      <c r="AQ497" s="4">
        <f t="shared" si="113"/>
        <v>0</v>
      </c>
      <c r="AR497" s="4">
        <f t="shared" si="114"/>
        <v>0</v>
      </c>
      <c r="AS497" s="4">
        <f t="shared" si="115"/>
        <v>5</v>
      </c>
      <c r="AT497" s="4">
        <f t="shared" ref="AT497:AT560" si="116">SUM(AO497:AS497)</f>
        <v>9</v>
      </c>
      <c r="AU497" s="34">
        <v>39923</v>
      </c>
      <c r="AV497" s="34"/>
      <c r="AW497" s="34"/>
      <c r="AX497" s="36"/>
    </row>
    <row r="498" spans="1:50" ht="36" hidden="1" customHeight="1" x14ac:dyDescent="0.2">
      <c r="A498" s="54"/>
      <c r="B498" s="150" t="s">
        <v>2584</v>
      </c>
      <c r="C498" s="150" t="s">
        <v>76</v>
      </c>
      <c r="D498" s="27" t="s">
        <v>766</v>
      </c>
      <c r="E498" s="182"/>
      <c r="F498" s="22" t="s">
        <v>1437</v>
      </c>
      <c r="G498" s="23" t="s">
        <v>1259</v>
      </c>
      <c r="H498" s="23" t="s">
        <v>143</v>
      </c>
      <c r="I498" s="9" t="s">
        <v>1754</v>
      </c>
      <c r="J498" s="5" t="s">
        <v>64</v>
      </c>
      <c r="K498" s="3"/>
      <c r="L498" s="3"/>
      <c r="M498" s="3"/>
      <c r="N498" s="3"/>
      <c r="O498" s="3"/>
      <c r="P498" s="6"/>
      <c r="Q498" s="3"/>
      <c r="R498" s="3"/>
      <c r="S498" s="3"/>
      <c r="T498" s="3"/>
      <c r="U498" s="3"/>
      <c r="V498" s="6"/>
      <c r="W498" s="3">
        <v>1</v>
      </c>
      <c r="X498" s="3"/>
      <c r="Y498" s="3"/>
      <c r="Z498" s="3"/>
      <c r="AA498" s="3"/>
      <c r="AB498" s="26" t="s">
        <v>952</v>
      </c>
      <c r="AC498" s="3">
        <v>1</v>
      </c>
      <c r="AD498" s="3"/>
      <c r="AE498" s="3"/>
      <c r="AF498" s="3"/>
      <c r="AG498" s="3"/>
      <c r="AH498" s="6" t="s">
        <v>2116</v>
      </c>
      <c r="AI498" s="30">
        <v>1</v>
      </c>
      <c r="AJ498" s="30"/>
      <c r="AK498" s="30"/>
      <c r="AL498" s="30"/>
      <c r="AM498" s="30">
        <v>1</v>
      </c>
      <c r="AN498" s="6"/>
      <c r="AO498" s="4">
        <f t="shared" si="111"/>
        <v>3</v>
      </c>
      <c r="AP498" s="4">
        <f t="shared" si="112"/>
        <v>0</v>
      </c>
      <c r="AQ498" s="4">
        <f t="shared" si="113"/>
        <v>0</v>
      </c>
      <c r="AR498" s="4">
        <f t="shared" si="114"/>
        <v>0</v>
      </c>
      <c r="AS498" s="4">
        <f t="shared" si="115"/>
        <v>1</v>
      </c>
      <c r="AT498" s="4">
        <f t="shared" si="116"/>
        <v>4</v>
      </c>
      <c r="AU498" s="34">
        <v>40603</v>
      </c>
      <c r="AV498" s="34"/>
      <c r="AW498" s="38"/>
      <c r="AX498" s="36"/>
    </row>
    <row r="499" spans="1:50" ht="36" customHeight="1" x14ac:dyDescent="0.2">
      <c r="A499" s="54"/>
      <c r="B499" s="206" t="s">
        <v>3128</v>
      </c>
      <c r="C499" s="206" t="s">
        <v>76</v>
      </c>
      <c r="D499" s="2" t="s">
        <v>429</v>
      </c>
      <c r="E499" s="182"/>
      <c r="F499" s="22" t="s">
        <v>1437</v>
      </c>
      <c r="G499" s="23" t="s">
        <v>1460</v>
      </c>
      <c r="H499" s="23" t="s">
        <v>246</v>
      </c>
      <c r="I499" s="9" t="s">
        <v>2039</v>
      </c>
      <c r="J499" s="5" t="s">
        <v>246</v>
      </c>
      <c r="K499" s="3"/>
      <c r="L499" s="3"/>
      <c r="M499" s="3"/>
      <c r="N499" s="3"/>
      <c r="O499" s="3"/>
      <c r="P499" s="6"/>
      <c r="Q499" s="30"/>
      <c r="R499" s="30"/>
      <c r="S499" s="30"/>
      <c r="T499" s="30"/>
      <c r="U499" s="30"/>
      <c r="V499" s="26"/>
      <c r="W499" s="30"/>
      <c r="X499" s="30"/>
      <c r="Y499" s="30"/>
      <c r="Z499" s="30"/>
      <c r="AA499" s="30"/>
      <c r="AB499" s="26"/>
      <c r="AC499" s="30">
        <v>1</v>
      </c>
      <c r="AD499" s="30"/>
      <c r="AE499" s="30"/>
      <c r="AF499" s="30"/>
      <c r="AG499" s="30">
        <v>1</v>
      </c>
      <c r="AH499" s="6" t="s">
        <v>1357</v>
      </c>
      <c r="AI499" s="30"/>
      <c r="AJ499" s="30"/>
      <c r="AK499" s="30"/>
      <c r="AL499" s="30"/>
      <c r="AM499" s="30">
        <v>1</v>
      </c>
      <c r="AN499" s="6" t="s">
        <v>1357</v>
      </c>
      <c r="AO499" s="4">
        <f t="shared" si="111"/>
        <v>1</v>
      </c>
      <c r="AP499" s="4">
        <f t="shared" si="112"/>
        <v>0</v>
      </c>
      <c r="AQ499" s="4">
        <f t="shared" si="113"/>
        <v>0</v>
      </c>
      <c r="AR499" s="4">
        <f t="shared" si="114"/>
        <v>0</v>
      </c>
      <c r="AS499" s="4">
        <f t="shared" si="115"/>
        <v>2</v>
      </c>
      <c r="AT499" s="4">
        <f t="shared" si="116"/>
        <v>3</v>
      </c>
      <c r="AU499" s="34" t="s">
        <v>349</v>
      </c>
      <c r="AV499" s="34"/>
      <c r="AW499" s="34"/>
      <c r="AX499" s="36"/>
    </row>
    <row r="500" spans="1:50" ht="36" hidden="1" customHeight="1" x14ac:dyDescent="0.2">
      <c r="A500" s="54"/>
      <c r="B500" s="150" t="s">
        <v>2655</v>
      </c>
      <c r="C500" s="150" t="s">
        <v>76</v>
      </c>
      <c r="D500" s="27" t="s">
        <v>1767</v>
      </c>
      <c r="E500" s="182"/>
      <c r="F500" s="22" t="s">
        <v>1437</v>
      </c>
      <c r="G500" s="23" t="s">
        <v>1259</v>
      </c>
      <c r="H500" s="23" t="s">
        <v>143</v>
      </c>
      <c r="I500" s="9" t="s">
        <v>1772</v>
      </c>
      <c r="J500" s="5" t="s">
        <v>143</v>
      </c>
      <c r="K500" s="3"/>
      <c r="L500" s="3"/>
      <c r="M500" s="3"/>
      <c r="N500" s="3"/>
      <c r="O500" s="3"/>
      <c r="P500" s="6"/>
      <c r="Q500" s="30"/>
      <c r="R500" s="30"/>
      <c r="S500" s="30"/>
      <c r="T500" s="30"/>
      <c r="U500" s="30"/>
      <c r="V500" s="26"/>
      <c r="W500" s="30"/>
      <c r="X500" s="30"/>
      <c r="Y500" s="30"/>
      <c r="Z500" s="30"/>
      <c r="AA500" s="30"/>
      <c r="AB500" s="26"/>
      <c r="AC500" s="30"/>
      <c r="AD500" s="30"/>
      <c r="AE500" s="30"/>
      <c r="AF500" s="30"/>
      <c r="AG500" s="30"/>
      <c r="AH500" s="26"/>
      <c r="AI500" s="30"/>
      <c r="AJ500" s="30"/>
      <c r="AK500" s="30"/>
      <c r="AL500" s="30"/>
      <c r="AM500" s="30">
        <v>4</v>
      </c>
      <c r="AN500" s="26" t="s">
        <v>1027</v>
      </c>
      <c r="AO500" s="4">
        <f t="shared" si="111"/>
        <v>0</v>
      </c>
      <c r="AP500" s="4">
        <f t="shared" si="112"/>
        <v>0</v>
      </c>
      <c r="AQ500" s="4">
        <f t="shared" si="113"/>
        <v>0</v>
      </c>
      <c r="AR500" s="4">
        <f t="shared" si="114"/>
        <v>0</v>
      </c>
      <c r="AS500" s="4">
        <f t="shared" si="115"/>
        <v>4</v>
      </c>
      <c r="AT500" s="4">
        <f t="shared" si="116"/>
        <v>4</v>
      </c>
      <c r="AU500" s="34">
        <v>39556</v>
      </c>
      <c r="AV500" s="34"/>
      <c r="AW500" s="34"/>
      <c r="AX500" s="36"/>
    </row>
    <row r="501" spans="1:50" ht="36" hidden="1" customHeight="1" x14ac:dyDescent="0.2">
      <c r="A501" s="54"/>
      <c r="B501" s="150" t="s">
        <v>2655</v>
      </c>
      <c r="C501" s="150" t="s">
        <v>76</v>
      </c>
      <c r="D501" s="27" t="s">
        <v>1767</v>
      </c>
      <c r="E501" s="182"/>
      <c r="F501" s="22" t="s">
        <v>1437</v>
      </c>
      <c r="G501" s="23" t="s">
        <v>1259</v>
      </c>
      <c r="H501" s="23" t="s">
        <v>143</v>
      </c>
      <c r="I501" s="9" t="s">
        <v>1777</v>
      </c>
      <c r="J501" s="5" t="s">
        <v>1029</v>
      </c>
      <c r="K501" s="3"/>
      <c r="L501" s="3"/>
      <c r="M501" s="3"/>
      <c r="N501" s="3"/>
      <c r="O501" s="3"/>
      <c r="P501" s="6"/>
      <c r="Q501" s="30"/>
      <c r="R501" s="30"/>
      <c r="S501" s="30"/>
      <c r="T501" s="30"/>
      <c r="U501" s="30"/>
      <c r="V501" s="26"/>
      <c r="W501" s="30"/>
      <c r="X501" s="30"/>
      <c r="Y501" s="30"/>
      <c r="Z501" s="30"/>
      <c r="AA501" s="30"/>
      <c r="AB501" s="26"/>
      <c r="AC501" s="30"/>
      <c r="AD501" s="30"/>
      <c r="AE501" s="30"/>
      <c r="AF501" s="30"/>
      <c r="AG501" s="30"/>
      <c r="AH501" s="26"/>
      <c r="AI501" s="30"/>
      <c r="AJ501" s="30"/>
      <c r="AK501" s="30"/>
      <c r="AL501" s="30"/>
      <c r="AM501" s="30">
        <v>1</v>
      </c>
      <c r="AN501" s="26" t="s">
        <v>1032</v>
      </c>
      <c r="AO501" s="4">
        <f t="shared" si="111"/>
        <v>0</v>
      </c>
      <c r="AP501" s="4">
        <f t="shared" si="112"/>
        <v>0</v>
      </c>
      <c r="AQ501" s="4">
        <f t="shared" si="113"/>
        <v>0</v>
      </c>
      <c r="AR501" s="4">
        <f t="shared" si="114"/>
        <v>0</v>
      </c>
      <c r="AS501" s="4">
        <f t="shared" si="115"/>
        <v>1</v>
      </c>
      <c r="AT501" s="4">
        <f t="shared" si="116"/>
        <v>1</v>
      </c>
      <c r="AU501" s="34" t="s">
        <v>1030</v>
      </c>
      <c r="AV501" s="34"/>
      <c r="AW501" s="34"/>
      <c r="AX501" s="36"/>
    </row>
    <row r="502" spans="1:50" ht="36" hidden="1" customHeight="1" x14ac:dyDescent="0.2">
      <c r="A502" s="54"/>
      <c r="B502" s="150" t="s">
        <v>2724</v>
      </c>
      <c r="C502" s="150" t="s">
        <v>76</v>
      </c>
      <c r="D502" s="25" t="s">
        <v>53</v>
      </c>
      <c r="E502" s="182"/>
      <c r="F502" s="22" t="s">
        <v>1437</v>
      </c>
      <c r="G502" s="23" t="s">
        <v>1259</v>
      </c>
      <c r="H502" s="23" t="s">
        <v>143</v>
      </c>
      <c r="I502" s="9" t="s">
        <v>1813</v>
      </c>
      <c r="J502" s="43" t="s">
        <v>143</v>
      </c>
      <c r="K502" s="3"/>
      <c r="L502" s="3"/>
      <c r="M502" s="3"/>
      <c r="N502" s="3"/>
      <c r="O502" s="3"/>
      <c r="P502" s="6"/>
      <c r="Q502" s="30"/>
      <c r="R502" s="30"/>
      <c r="S502" s="30"/>
      <c r="T502" s="30"/>
      <c r="U502" s="30"/>
      <c r="V502" s="26"/>
      <c r="W502" s="30"/>
      <c r="X502" s="30"/>
      <c r="Y502" s="30"/>
      <c r="Z502" s="30"/>
      <c r="AA502" s="30"/>
      <c r="AB502" s="26"/>
      <c r="AC502" s="30">
        <v>1</v>
      </c>
      <c r="AD502" s="30"/>
      <c r="AE502" s="30"/>
      <c r="AF502" s="30"/>
      <c r="AG502" s="30"/>
      <c r="AH502" s="6" t="s">
        <v>886</v>
      </c>
      <c r="AI502" s="30"/>
      <c r="AJ502" s="30"/>
      <c r="AK502" s="30"/>
      <c r="AL502" s="30"/>
      <c r="AM502" s="30">
        <v>5</v>
      </c>
      <c r="AN502" s="6" t="s">
        <v>886</v>
      </c>
      <c r="AO502" s="4">
        <f t="shared" si="111"/>
        <v>1</v>
      </c>
      <c r="AP502" s="4">
        <f t="shared" si="112"/>
        <v>0</v>
      </c>
      <c r="AQ502" s="4">
        <f t="shared" si="113"/>
        <v>0</v>
      </c>
      <c r="AR502" s="4">
        <f t="shared" si="114"/>
        <v>0</v>
      </c>
      <c r="AS502" s="4">
        <f t="shared" si="115"/>
        <v>5</v>
      </c>
      <c r="AT502" s="4">
        <f t="shared" si="116"/>
        <v>6</v>
      </c>
      <c r="AU502" s="34">
        <v>40648</v>
      </c>
      <c r="AV502" s="34"/>
      <c r="AW502" s="34"/>
      <c r="AX502" s="36"/>
    </row>
    <row r="503" spans="1:50" ht="36" hidden="1" customHeight="1" x14ac:dyDescent="0.2">
      <c r="A503" s="54"/>
      <c r="B503" s="150" t="s">
        <v>2977</v>
      </c>
      <c r="C503" s="150" t="s">
        <v>76</v>
      </c>
      <c r="D503" s="2" t="s">
        <v>57</v>
      </c>
      <c r="E503" s="182"/>
      <c r="F503" s="22" t="s">
        <v>1437</v>
      </c>
      <c r="G503" s="23" t="s">
        <v>1259</v>
      </c>
      <c r="H503" s="23" t="s">
        <v>143</v>
      </c>
      <c r="I503" s="9" t="s">
        <v>1929</v>
      </c>
      <c r="J503" s="5" t="s">
        <v>143</v>
      </c>
      <c r="K503" s="3"/>
      <c r="L503" s="3"/>
      <c r="M503" s="3"/>
      <c r="N503" s="3"/>
      <c r="O503" s="3"/>
      <c r="P503" s="6"/>
      <c r="Q503" s="30"/>
      <c r="R503" s="30"/>
      <c r="S503" s="30"/>
      <c r="T503" s="30"/>
      <c r="U503" s="30"/>
      <c r="V503" s="26"/>
      <c r="W503" s="30"/>
      <c r="X503" s="30"/>
      <c r="Y503" s="30"/>
      <c r="Z503" s="30"/>
      <c r="AA503" s="30"/>
      <c r="AB503" s="26"/>
      <c r="AC503" s="30">
        <v>3</v>
      </c>
      <c r="AD503" s="30"/>
      <c r="AE503" s="30"/>
      <c r="AF503" s="30"/>
      <c r="AG503" s="30">
        <v>1</v>
      </c>
      <c r="AH503" s="6" t="s">
        <v>649</v>
      </c>
      <c r="AI503" s="30">
        <v>1</v>
      </c>
      <c r="AJ503" s="30"/>
      <c r="AK503" s="30"/>
      <c r="AL503" s="30"/>
      <c r="AM503" s="30">
        <v>1</v>
      </c>
      <c r="AN503" s="6" t="s">
        <v>649</v>
      </c>
      <c r="AO503" s="4">
        <f t="shared" si="111"/>
        <v>4</v>
      </c>
      <c r="AP503" s="4">
        <f t="shared" si="112"/>
        <v>0</v>
      </c>
      <c r="AQ503" s="4">
        <f t="shared" si="113"/>
        <v>0</v>
      </c>
      <c r="AR503" s="4">
        <f t="shared" si="114"/>
        <v>0</v>
      </c>
      <c r="AS503" s="4">
        <f t="shared" si="115"/>
        <v>2</v>
      </c>
      <c r="AT503" s="4">
        <f t="shared" si="116"/>
        <v>6</v>
      </c>
      <c r="AU503" s="34" t="s">
        <v>645</v>
      </c>
      <c r="AV503" s="34"/>
      <c r="AW503" s="34"/>
      <c r="AX503" s="36"/>
    </row>
    <row r="504" spans="1:50" ht="36" hidden="1" customHeight="1" x14ac:dyDescent="0.2">
      <c r="A504" s="54"/>
      <c r="B504" s="150" t="s">
        <v>2991</v>
      </c>
      <c r="C504" s="150" t="s">
        <v>76</v>
      </c>
      <c r="D504" s="27" t="s">
        <v>339</v>
      </c>
      <c r="E504" s="182"/>
      <c r="F504" s="22" t="s">
        <v>1437</v>
      </c>
      <c r="G504" s="23" t="s">
        <v>1259</v>
      </c>
      <c r="H504" s="23" t="s">
        <v>143</v>
      </c>
      <c r="I504" s="9" t="s">
        <v>1949</v>
      </c>
      <c r="J504" s="5" t="s">
        <v>143</v>
      </c>
      <c r="K504" s="3"/>
      <c r="L504" s="3"/>
      <c r="M504" s="3"/>
      <c r="N504" s="3"/>
      <c r="O504" s="3"/>
      <c r="P504" s="6"/>
      <c r="Q504" s="30"/>
      <c r="R504" s="30"/>
      <c r="S504" s="30"/>
      <c r="T504" s="30"/>
      <c r="U504" s="30"/>
      <c r="V504" s="26"/>
      <c r="W504" s="30"/>
      <c r="X504" s="30"/>
      <c r="Y504" s="30"/>
      <c r="Z504" s="30"/>
      <c r="AA504" s="30"/>
      <c r="AB504" s="26"/>
      <c r="AC504" s="30">
        <v>1</v>
      </c>
      <c r="AD504" s="30"/>
      <c r="AE504" s="30"/>
      <c r="AF504" s="30"/>
      <c r="AG504" s="30"/>
      <c r="AH504" s="6" t="s">
        <v>1143</v>
      </c>
      <c r="AI504" s="30"/>
      <c r="AJ504" s="30"/>
      <c r="AK504" s="30"/>
      <c r="AL504" s="30"/>
      <c r="AM504" s="30">
        <v>3</v>
      </c>
      <c r="AN504" s="79"/>
      <c r="AO504" s="4">
        <f t="shared" si="111"/>
        <v>1</v>
      </c>
      <c r="AP504" s="4">
        <f t="shared" si="112"/>
        <v>0</v>
      </c>
      <c r="AQ504" s="4">
        <f t="shared" si="113"/>
        <v>0</v>
      </c>
      <c r="AR504" s="4">
        <f t="shared" si="114"/>
        <v>0</v>
      </c>
      <c r="AS504" s="4">
        <f t="shared" si="115"/>
        <v>3</v>
      </c>
      <c r="AT504" s="4">
        <f t="shared" si="116"/>
        <v>4</v>
      </c>
      <c r="AU504" s="34">
        <v>3493</v>
      </c>
      <c r="AV504" s="34"/>
      <c r="AW504" s="34"/>
      <c r="AX504" s="36"/>
    </row>
    <row r="505" spans="1:50" ht="36" hidden="1" customHeight="1" x14ac:dyDescent="0.2">
      <c r="A505" s="54"/>
      <c r="B505" s="206" t="s">
        <v>3082</v>
      </c>
      <c r="C505" s="206" t="s">
        <v>76</v>
      </c>
      <c r="D505" s="2" t="s">
        <v>258</v>
      </c>
      <c r="E505" s="182"/>
      <c r="F505" s="22" t="s">
        <v>1437</v>
      </c>
      <c r="G505" s="23" t="s">
        <v>1259</v>
      </c>
      <c r="H505" s="23" t="s">
        <v>143</v>
      </c>
      <c r="I505" s="9" t="s">
        <v>1986</v>
      </c>
      <c r="J505" s="5" t="s">
        <v>143</v>
      </c>
      <c r="K505" s="3"/>
      <c r="L505" s="3"/>
      <c r="M505" s="3"/>
      <c r="N505" s="3"/>
      <c r="O505" s="3">
        <v>1</v>
      </c>
      <c r="P505" s="6" t="s">
        <v>820</v>
      </c>
      <c r="Q505" s="30"/>
      <c r="R505" s="30"/>
      <c r="S505" s="30"/>
      <c r="T505" s="30"/>
      <c r="U505" s="30">
        <v>1</v>
      </c>
      <c r="V505" s="6" t="s">
        <v>356</v>
      </c>
      <c r="W505" s="30"/>
      <c r="X505" s="30"/>
      <c r="Y505" s="30"/>
      <c r="Z505" s="30"/>
      <c r="AA505" s="30"/>
      <c r="AB505" s="26"/>
      <c r="AC505" s="30">
        <v>2</v>
      </c>
      <c r="AD505" s="30"/>
      <c r="AE505" s="30"/>
      <c r="AF505" s="30"/>
      <c r="AG505" s="30"/>
      <c r="AH505" s="6" t="s">
        <v>3</v>
      </c>
      <c r="AI505" s="30"/>
      <c r="AJ505" s="30"/>
      <c r="AK505" s="30"/>
      <c r="AL505" s="30"/>
      <c r="AM505" s="30">
        <v>6</v>
      </c>
      <c r="AN505" s="6" t="s">
        <v>463</v>
      </c>
      <c r="AO505" s="4">
        <f t="shared" si="111"/>
        <v>2</v>
      </c>
      <c r="AP505" s="4">
        <f t="shared" si="112"/>
        <v>0</v>
      </c>
      <c r="AQ505" s="4">
        <f t="shared" si="113"/>
        <v>0</v>
      </c>
      <c r="AR505" s="4">
        <f t="shared" si="114"/>
        <v>0</v>
      </c>
      <c r="AS505" s="4">
        <f t="shared" si="115"/>
        <v>8</v>
      </c>
      <c r="AT505" s="4">
        <f t="shared" si="116"/>
        <v>10</v>
      </c>
      <c r="AU505" s="34">
        <v>37228</v>
      </c>
      <c r="AV505" s="34"/>
      <c r="AW505" s="34"/>
      <c r="AX505" s="36"/>
    </row>
    <row r="506" spans="1:50" s="159" customFormat="1" ht="36" hidden="1" customHeight="1" x14ac:dyDescent="0.2">
      <c r="A506" s="54"/>
      <c r="B506" s="206" t="s">
        <v>3096</v>
      </c>
      <c r="C506" s="206" t="s">
        <v>76</v>
      </c>
      <c r="D506" s="2" t="s">
        <v>313</v>
      </c>
      <c r="E506" s="182"/>
      <c r="F506" s="22" t="s">
        <v>1437</v>
      </c>
      <c r="G506" s="23" t="s">
        <v>1259</v>
      </c>
      <c r="H506" s="23" t="s">
        <v>143</v>
      </c>
      <c r="I506" s="9" t="s">
        <v>2001</v>
      </c>
      <c r="J506" s="5" t="s">
        <v>143</v>
      </c>
      <c r="K506" s="3"/>
      <c r="L506" s="3"/>
      <c r="M506" s="3"/>
      <c r="N506" s="3"/>
      <c r="O506" s="3"/>
      <c r="P506" s="6"/>
      <c r="Q506" s="30"/>
      <c r="R506" s="30"/>
      <c r="S506" s="30"/>
      <c r="T506" s="30"/>
      <c r="U506" s="30"/>
      <c r="V506" s="26"/>
      <c r="W506" s="3"/>
      <c r="X506" s="30">
        <v>0</v>
      </c>
      <c r="Y506" s="30"/>
      <c r="Z506" s="30"/>
      <c r="AA506" s="30">
        <v>0</v>
      </c>
      <c r="AB506" s="26"/>
      <c r="AC506" s="30">
        <v>1</v>
      </c>
      <c r="AD506" s="30"/>
      <c r="AE506" s="30"/>
      <c r="AF506" s="30"/>
      <c r="AG506" s="30">
        <v>6</v>
      </c>
      <c r="AH506" s="6" t="s">
        <v>901</v>
      </c>
      <c r="AI506" s="30"/>
      <c r="AJ506" s="30"/>
      <c r="AK506" s="30"/>
      <c r="AL506" s="30"/>
      <c r="AM506" s="30"/>
      <c r="AN506" s="26"/>
      <c r="AO506" s="4">
        <f t="shared" si="111"/>
        <v>1</v>
      </c>
      <c r="AP506" s="4">
        <f t="shared" si="112"/>
        <v>0</v>
      </c>
      <c r="AQ506" s="4">
        <f t="shared" si="113"/>
        <v>0</v>
      </c>
      <c r="AR506" s="4">
        <f t="shared" si="114"/>
        <v>0</v>
      </c>
      <c r="AS506" s="4">
        <f t="shared" si="115"/>
        <v>6</v>
      </c>
      <c r="AT506" s="4">
        <f t="shared" si="116"/>
        <v>7</v>
      </c>
      <c r="AU506" s="34">
        <v>37742</v>
      </c>
      <c r="AV506" s="34"/>
      <c r="AW506" s="34"/>
      <c r="AX506" s="36"/>
    </row>
    <row r="507" spans="1:50" ht="36" hidden="1" customHeight="1" x14ac:dyDescent="0.2">
      <c r="A507" s="54"/>
      <c r="B507" s="206" t="s">
        <v>2349</v>
      </c>
      <c r="C507" s="206" t="s">
        <v>76</v>
      </c>
      <c r="D507" s="25" t="s">
        <v>526</v>
      </c>
      <c r="E507" s="182"/>
      <c r="F507" s="22" t="s">
        <v>1437</v>
      </c>
      <c r="G507" s="23" t="s">
        <v>1435</v>
      </c>
      <c r="H507" s="23" t="s">
        <v>26</v>
      </c>
      <c r="I507" s="9" t="s">
        <v>1441</v>
      </c>
      <c r="J507" s="47" t="s">
        <v>26</v>
      </c>
      <c r="K507" s="3"/>
      <c r="L507" s="3"/>
      <c r="M507" s="3"/>
      <c r="N507" s="3"/>
      <c r="O507" s="3"/>
      <c r="P507" s="6"/>
      <c r="Q507" s="30"/>
      <c r="R507" s="30"/>
      <c r="S507" s="30"/>
      <c r="T507" s="30"/>
      <c r="U507" s="30"/>
      <c r="V507" s="26"/>
      <c r="W507" s="30"/>
      <c r="X507" s="30"/>
      <c r="Y507" s="30"/>
      <c r="Z507" s="30"/>
      <c r="AA507" s="30"/>
      <c r="AB507" s="26"/>
      <c r="AC507" s="30">
        <v>1</v>
      </c>
      <c r="AD507" s="30"/>
      <c r="AE507" s="30"/>
      <c r="AF507" s="30"/>
      <c r="AG507" s="30"/>
      <c r="AH507" s="6" t="s">
        <v>455</v>
      </c>
      <c r="AI507" s="30"/>
      <c r="AJ507" s="30"/>
      <c r="AK507" s="30"/>
      <c r="AL507" s="30"/>
      <c r="AM507" s="30">
        <v>1</v>
      </c>
      <c r="AN507" s="6" t="s">
        <v>855</v>
      </c>
      <c r="AO507" s="4">
        <f t="shared" si="111"/>
        <v>1</v>
      </c>
      <c r="AP507" s="4">
        <f t="shared" si="112"/>
        <v>0</v>
      </c>
      <c r="AQ507" s="4">
        <f t="shared" si="113"/>
        <v>0</v>
      </c>
      <c r="AR507" s="4">
        <f t="shared" si="114"/>
        <v>0</v>
      </c>
      <c r="AS507" s="4">
        <f t="shared" si="115"/>
        <v>1</v>
      </c>
      <c r="AT507" s="4">
        <f t="shared" si="116"/>
        <v>2</v>
      </c>
      <c r="AU507" s="34"/>
      <c r="AV507" s="34"/>
      <c r="AW507" s="34"/>
      <c r="AX507" s="36"/>
    </row>
    <row r="508" spans="1:50" ht="36" hidden="1" customHeight="1" x14ac:dyDescent="0.2">
      <c r="A508" s="54"/>
      <c r="B508" s="206" t="s">
        <v>3128</v>
      </c>
      <c r="C508" s="206" t="s">
        <v>76</v>
      </c>
      <c r="D508" s="2" t="s">
        <v>429</v>
      </c>
      <c r="E508" s="182"/>
      <c r="F508" s="22" t="s">
        <v>1437</v>
      </c>
      <c r="G508" s="23" t="s">
        <v>1259</v>
      </c>
      <c r="H508" s="23" t="s">
        <v>143</v>
      </c>
      <c r="I508" s="9" t="s">
        <v>2033</v>
      </c>
      <c r="J508" s="5" t="s">
        <v>143</v>
      </c>
      <c r="K508" s="3"/>
      <c r="L508" s="3"/>
      <c r="M508" s="3"/>
      <c r="N508" s="3"/>
      <c r="O508" s="3"/>
      <c r="P508" s="6"/>
      <c r="Q508" s="30"/>
      <c r="R508" s="30"/>
      <c r="S508" s="30"/>
      <c r="T508" s="30"/>
      <c r="U508" s="30"/>
      <c r="V508" s="26"/>
      <c r="W508" s="30"/>
      <c r="X508" s="30"/>
      <c r="Y508" s="30"/>
      <c r="Z508" s="30"/>
      <c r="AA508" s="30"/>
      <c r="AB508" s="26"/>
      <c r="AC508" s="30">
        <v>3</v>
      </c>
      <c r="AD508" s="30"/>
      <c r="AE508" s="30"/>
      <c r="AF508" s="30"/>
      <c r="AG508" s="30"/>
      <c r="AH508" s="6" t="s">
        <v>1015</v>
      </c>
      <c r="AI508" s="30">
        <v>1</v>
      </c>
      <c r="AJ508" s="30"/>
      <c r="AK508" s="30"/>
      <c r="AL508" s="30"/>
      <c r="AM508" s="30"/>
      <c r="AN508" s="6" t="s">
        <v>1015</v>
      </c>
      <c r="AO508" s="4">
        <f t="shared" si="111"/>
        <v>4</v>
      </c>
      <c r="AP508" s="4">
        <f t="shared" si="112"/>
        <v>0</v>
      </c>
      <c r="AQ508" s="4">
        <f t="shared" si="113"/>
        <v>0</v>
      </c>
      <c r="AR508" s="4">
        <f t="shared" si="114"/>
        <v>0</v>
      </c>
      <c r="AS508" s="4">
        <f t="shared" si="115"/>
        <v>0</v>
      </c>
      <c r="AT508" s="4">
        <f t="shared" si="116"/>
        <v>4</v>
      </c>
      <c r="AU508" s="34" t="s">
        <v>347</v>
      </c>
      <c r="AV508" s="34"/>
      <c r="AW508" s="34"/>
      <c r="AX508" s="36"/>
    </row>
    <row r="509" spans="1:50" ht="36" hidden="1" customHeight="1" x14ac:dyDescent="0.2">
      <c r="A509" s="54"/>
      <c r="B509" s="206" t="s">
        <v>3160</v>
      </c>
      <c r="C509" s="206" t="s">
        <v>76</v>
      </c>
      <c r="D509" s="27" t="s">
        <v>444</v>
      </c>
      <c r="E509" s="182"/>
      <c r="F509" s="22" t="s">
        <v>1437</v>
      </c>
      <c r="G509" s="23" t="s">
        <v>1259</v>
      </c>
      <c r="H509" s="23" t="s">
        <v>143</v>
      </c>
      <c r="I509" s="9" t="s">
        <v>2062</v>
      </c>
      <c r="J509" s="5" t="s">
        <v>903</v>
      </c>
      <c r="K509" s="30"/>
      <c r="L509" s="30"/>
      <c r="M509" s="30"/>
      <c r="N509" s="30"/>
      <c r="O509" s="30"/>
      <c r="P509" s="26"/>
      <c r="Q509" s="30"/>
      <c r="R509" s="30"/>
      <c r="S509" s="30"/>
      <c r="T509" s="30"/>
      <c r="U509" s="30"/>
      <c r="V509" s="26"/>
      <c r="W509" s="30"/>
      <c r="X509" s="30"/>
      <c r="Y509" s="30"/>
      <c r="Z509" s="30"/>
      <c r="AA509" s="30"/>
      <c r="AB509" s="26"/>
      <c r="AC509" s="30">
        <v>1</v>
      </c>
      <c r="AD509" s="30"/>
      <c r="AE509" s="30"/>
      <c r="AF509" s="30"/>
      <c r="AG509" s="30"/>
      <c r="AH509" s="6" t="s">
        <v>600</v>
      </c>
      <c r="AI509" s="3"/>
      <c r="AJ509" s="3"/>
      <c r="AK509" s="3"/>
      <c r="AL509" s="3"/>
      <c r="AM509" s="3">
        <v>1</v>
      </c>
      <c r="AN509" s="6" t="s">
        <v>904</v>
      </c>
      <c r="AO509" s="4">
        <f t="shared" si="111"/>
        <v>1</v>
      </c>
      <c r="AP509" s="4">
        <f t="shared" si="112"/>
        <v>0</v>
      </c>
      <c r="AQ509" s="4">
        <f t="shared" si="113"/>
        <v>0</v>
      </c>
      <c r="AR509" s="4">
        <f t="shared" si="114"/>
        <v>0</v>
      </c>
      <c r="AS509" s="4">
        <f t="shared" si="115"/>
        <v>1</v>
      </c>
      <c r="AT509" s="4">
        <f t="shared" si="116"/>
        <v>2</v>
      </c>
      <c r="AU509" s="34" t="s">
        <v>891</v>
      </c>
      <c r="AV509" s="34"/>
      <c r="AW509" s="34"/>
      <c r="AX509" s="36"/>
    </row>
    <row r="510" spans="1:50" ht="36" hidden="1" customHeight="1" x14ac:dyDescent="0.2">
      <c r="A510" s="54"/>
      <c r="B510" s="206" t="s">
        <v>3160</v>
      </c>
      <c r="C510" s="206" t="s">
        <v>76</v>
      </c>
      <c r="D510" s="27" t="s">
        <v>444</v>
      </c>
      <c r="E510" s="182"/>
      <c r="F510" s="22" t="s">
        <v>1437</v>
      </c>
      <c r="G510" s="23" t="s">
        <v>1259</v>
      </c>
      <c r="H510" s="23" t="s">
        <v>143</v>
      </c>
      <c r="I510" s="9" t="s">
        <v>2067</v>
      </c>
      <c r="J510" s="5" t="s">
        <v>948</v>
      </c>
      <c r="K510" s="30"/>
      <c r="L510" s="30"/>
      <c r="M510" s="30"/>
      <c r="N510" s="30"/>
      <c r="O510" s="30"/>
      <c r="P510" s="26"/>
      <c r="Q510" s="3"/>
      <c r="R510" s="3"/>
      <c r="S510" s="3"/>
      <c r="T510" s="3"/>
      <c r="U510" s="3"/>
      <c r="V510" s="6"/>
      <c r="W510" s="3"/>
      <c r="X510" s="3"/>
      <c r="Y510" s="3"/>
      <c r="Z510" s="3"/>
      <c r="AA510" s="3"/>
      <c r="AB510" s="6"/>
      <c r="AC510" s="30">
        <v>6</v>
      </c>
      <c r="AD510" s="30"/>
      <c r="AE510" s="30"/>
      <c r="AF510" s="30"/>
      <c r="AG510" s="30"/>
      <c r="AH510" s="6" t="s">
        <v>54</v>
      </c>
      <c r="AI510" s="30"/>
      <c r="AJ510" s="30"/>
      <c r="AK510" s="30"/>
      <c r="AL510" s="30"/>
      <c r="AM510" s="30">
        <v>3</v>
      </c>
      <c r="AN510" s="6" t="s">
        <v>54</v>
      </c>
      <c r="AO510" s="4">
        <f t="shared" si="111"/>
        <v>6</v>
      </c>
      <c r="AP510" s="4">
        <f t="shared" si="112"/>
        <v>0</v>
      </c>
      <c r="AQ510" s="4">
        <f t="shared" si="113"/>
        <v>0</v>
      </c>
      <c r="AR510" s="4">
        <f t="shared" si="114"/>
        <v>0</v>
      </c>
      <c r="AS510" s="4">
        <f t="shared" si="115"/>
        <v>3</v>
      </c>
      <c r="AT510" s="4">
        <f t="shared" si="116"/>
        <v>9</v>
      </c>
      <c r="AU510" s="34" t="s">
        <v>933</v>
      </c>
      <c r="AV510" s="34"/>
      <c r="AW510" s="34"/>
      <c r="AX510" s="36"/>
    </row>
    <row r="511" spans="1:50" ht="36" hidden="1" customHeight="1" x14ac:dyDescent="0.2">
      <c r="A511" s="54"/>
      <c r="B511" s="206" t="s">
        <v>3192</v>
      </c>
      <c r="C511" s="206" t="s">
        <v>76</v>
      </c>
      <c r="D511" s="27" t="s">
        <v>2103</v>
      </c>
      <c r="E511" s="182"/>
      <c r="F511" s="22" t="s">
        <v>1437</v>
      </c>
      <c r="G511" s="23" t="s">
        <v>1259</v>
      </c>
      <c r="H511" s="23" t="s">
        <v>143</v>
      </c>
      <c r="I511" s="9" t="s">
        <v>2078</v>
      </c>
      <c r="J511" s="46" t="s">
        <v>19</v>
      </c>
      <c r="K511" s="3"/>
      <c r="L511" s="3"/>
      <c r="M511" s="3"/>
      <c r="N511" s="3"/>
      <c r="O511" s="3"/>
      <c r="P511" s="6"/>
      <c r="Q511" s="30"/>
      <c r="R511" s="30"/>
      <c r="S511" s="30"/>
      <c r="T511" s="30"/>
      <c r="U511" s="30">
        <v>3</v>
      </c>
      <c r="V511" s="26" t="s">
        <v>634</v>
      </c>
      <c r="W511" s="30">
        <v>2</v>
      </c>
      <c r="X511" s="30"/>
      <c r="Y511" s="30"/>
      <c r="Z511" s="30"/>
      <c r="AA511" s="30"/>
      <c r="AB511" s="26" t="s">
        <v>635</v>
      </c>
      <c r="AC511" s="30">
        <v>3</v>
      </c>
      <c r="AD511" s="30"/>
      <c r="AE511" s="30"/>
      <c r="AF511" s="30"/>
      <c r="AG511" s="30"/>
      <c r="AH511" s="26" t="s">
        <v>581</v>
      </c>
      <c r="AI511" s="30"/>
      <c r="AJ511" s="30"/>
      <c r="AK511" s="30"/>
      <c r="AL511" s="30"/>
      <c r="AM511" s="30">
        <v>2</v>
      </c>
      <c r="AN511" s="26" t="s">
        <v>581</v>
      </c>
      <c r="AO511" s="4">
        <f t="shared" si="111"/>
        <v>5</v>
      </c>
      <c r="AP511" s="4">
        <f t="shared" si="112"/>
        <v>0</v>
      </c>
      <c r="AQ511" s="4">
        <f t="shared" si="113"/>
        <v>0</v>
      </c>
      <c r="AR511" s="4">
        <f t="shared" si="114"/>
        <v>0</v>
      </c>
      <c r="AS511" s="4">
        <f t="shared" si="115"/>
        <v>5</v>
      </c>
      <c r="AT511" s="4">
        <f t="shared" si="116"/>
        <v>10</v>
      </c>
      <c r="AU511" s="34">
        <v>39706</v>
      </c>
      <c r="AV511" s="34"/>
      <c r="AW511" s="34"/>
      <c r="AX511" s="36"/>
    </row>
    <row r="512" spans="1:50" ht="36" hidden="1" customHeight="1" x14ac:dyDescent="0.2">
      <c r="A512" s="54"/>
      <c r="B512" s="206" t="s">
        <v>2390</v>
      </c>
      <c r="C512" s="206" t="s">
        <v>76</v>
      </c>
      <c r="D512" s="2" t="s">
        <v>381</v>
      </c>
      <c r="E512" s="182"/>
      <c r="F512" s="22" t="s">
        <v>1437</v>
      </c>
      <c r="G512" s="23" t="s">
        <v>1259</v>
      </c>
      <c r="H512" s="23" t="s">
        <v>646</v>
      </c>
      <c r="I512" s="9" t="s">
        <v>1509</v>
      </c>
      <c r="J512" s="5" t="s">
        <v>527</v>
      </c>
      <c r="K512" s="3"/>
      <c r="L512" s="3"/>
      <c r="M512" s="3"/>
      <c r="N512" s="3"/>
      <c r="O512" s="3"/>
      <c r="P512" s="6"/>
      <c r="Q512" s="30"/>
      <c r="R512" s="30"/>
      <c r="S512" s="30"/>
      <c r="T512" s="30"/>
      <c r="U512" s="30">
        <v>2</v>
      </c>
      <c r="V512" s="26"/>
      <c r="W512" s="30"/>
      <c r="X512" s="30"/>
      <c r="Y512" s="30"/>
      <c r="Z512" s="30"/>
      <c r="AA512" s="30"/>
      <c r="AB512" s="26"/>
      <c r="AC512" s="30">
        <v>1</v>
      </c>
      <c r="AD512" s="30"/>
      <c r="AE512" s="30"/>
      <c r="AF512" s="30"/>
      <c r="AG512" s="30"/>
      <c r="AH512" s="26" t="s">
        <v>1370</v>
      </c>
      <c r="AI512" s="30"/>
      <c r="AJ512" s="30"/>
      <c r="AK512" s="30"/>
      <c r="AL512" s="30"/>
      <c r="AM512" s="30"/>
      <c r="AN512" s="26"/>
      <c r="AO512" s="4">
        <f t="shared" si="111"/>
        <v>1</v>
      </c>
      <c r="AP512" s="4">
        <f t="shared" si="112"/>
        <v>0</v>
      </c>
      <c r="AQ512" s="4">
        <f t="shared" si="113"/>
        <v>0</v>
      </c>
      <c r="AR512" s="4">
        <f t="shared" si="114"/>
        <v>0</v>
      </c>
      <c r="AS512" s="4">
        <f t="shared" si="115"/>
        <v>2</v>
      </c>
      <c r="AT512" s="4">
        <f t="shared" si="116"/>
        <v>3</v>
      </c>
      <c r="AU512" s="34">
        <v>39967</v>
      </c>
      <c r="AV512" s="34"/>
      <c r="AW512" s="34"/>
      <c r="AX512" s="36"/>
    </row>
    <row r="513" spans="1:50" ht="36" hidden="1" customHeight="1" x14ac:dyDescent="0.2">
      <c r="A513" s="54"/>
      <c r="B513" s="206" t="s">
        <v>2431</v>
      </c>
      <c r="C513" s="206" t="s">
        <v>76</v>
      </c>
      <c r="D513" s="2" t="s">
        <v>1591</v>
      </c>
      <c r="E513" s="182"/>
      <c r="F513" s="22" t="s">
        <v>1437</v>
      </c>
      <c r="G513" s="23" t="s">
        <v>1259</v>
      </c>
      <c r="H513" s="23" t="s">
        <v>646</v>
      </c>
      <c r="I513" s="9" t="s">
        <v>1607</v>
      </c>
      <c r="J513" s="5" t="s">
        <v>1368</v>
      </c>
      <c r="K513" s="3"/>
      <c r="L513" s="3"/>
      <c r="M513" s="3"/>
      <c r="N513" s="3"/>
      <c r="O513" s="3"/>
      <c r="P513" s="6"/>
      <c r="Q513" s="30"/>
      <c r="R513" s="30"/>
      <c r="S513" s="30"/>
      <c r="T513" s="30"/>
      <c r="U513" s="30"/>
      <c r="V513" s="26"/>
      <c r="W513" s="30"/>
      <c r="X513" s="30"/>
      <c r="Y513" s="30"/>
      <c r="Z513" s="30"/>
      <c r="AA513" s="30"/>
      <c r="AB513" s="26"/>
      <c r="AC513" s="30">
        <v>1</v>
      </c>
      <c r="AD513" s="30"/>
      <c r="AE513" s="30"/>
      <c r="AF513" s="30"/>
      <c r="AG513" s="30"/>
      <c r="AH513" s="6" t="s">
        <v>735</v>
      </c>
      <c r="AI513" s="30"/>
      <c r="AJ513" s="30"/>
      <c r="AK513" s="30"/>
      <c r="AL513" s="30"/>
      <c r="AM513" s="30"/>
      <c r="AN513" s="26"/>
      <c r="AO513" s="4">
        <f t="shared" si="111"/>
        <v>1</v>
      </c>
      <c r="AP513" s="4">
        <f t="shared" si="112"/>
        <v>0</v>
      </c>
      <c r="AQ513" s="4">
        <f t="shared" si="113"/>
        <v>0</v>
      </c>
      <c r="AR513" s="4">
        <f t="shared" si="114"/>
        <v>0</v>
      </c>
      <c r="AS513" s="4">
        <f t="shared" si="115"/>
        <v>0</v>
      </c>
      <c r="AT513" s="4">
        <f t="shared" si="116"/>
        <v>1</v>
      </c>
      <c r="AU513" s="34">
        <v>41199</v>
      </c>
      <c r="AV513" s="34"/>
      <c r="AW513" s="34"/>
      <c r="AX513" s="36"/>
    </row>
    <row r="514" spans="1:50" ht="36" hidden="1" customHeight="1" x14ac:dyDescent="0.2">
      <c r="A514" s="54"/>
      <c r="B514" s="206" t="s">
        <v>2469</v>
      </c>
      <c r="C514" s="206" t="s">
        <v>76</v>
      </c>
      <c r="D514" s="2" t="s">
        <v>416</v>
      </c>
      <c r="E514" s="182"/>
      <c r="F514" s="22" t="s">
        <v>1437</v>
      </c>
      <c r="G514" s="23" t="s">
        <v>1259</v>
      </c>
      <c r="H514" s="23" t="s">
        <v>646</v>
      </c>
      <c r="I514" s="9" t="s">
        <v>1654</v>
      </c>
      <c r="J514" s="5" t="s">
        <v>1070</v>
      </c>
      <c r="K514" s="3"/>
      <c r="L514" s="3"/>
      <c r="M514" s="3"/>
      <c r="N514" s="3"/>
      <c r="O514" s="3"/>
      <c r="P514" s="6"/>
      <c r="Q514" s="30"/>
      <c r="R514" s="30"/>
      <c r="S514" s="30"/>
      <c r="T514" s="30"/>
      <c r="U514" s="30"/>
      <c r="V514" s="26"/>
      <c r="W514" s="30">
        <v>1</v>
      </c>
      <c r="X514" s="30"/>
      <c r="Y514" s="30"/>
      <c r="Z514" s="30"/>
      <c r="AA514" s="30"/>
      <c r="AB514" s="6" t="s">
        <v>1074</v>
      </c>
      <c r="AC514" s="30"/>
      <c r="AD514" s="30"/>
      <c r="AE514" s="30"/>
      <c r="AF514" s="30"/>
      <c r="AG514" s="30"/>
      <c r="AH514" s="26"/>
      <c r="AI514" s="30"/>
      <c r="AJ514" s="30"/>
      <c r="AK514" s="30"/>
      <c r="AL514" s="30"/>
      <c r="AM514" s="30"/>
      <c r="AN514" s="26"/>
      <c r="AO514" s="4">
        <f t="shared" si="111"/>
        <v>1</v>
      </c>
      <c r="AP514" s="4">
        <f t="shared" si="112"/>
        <v>0</v>
      </c>
      <c r="AQ514" s="4">
        <f t="shared" si="113"/>
        <v>0</v>
      </c>
      <c r="AR514" s="4">
        <f t="shared" si="114"/>
        <v>0</v>
      </c>
      <c r="AS514" s="4">
        <f t="shared" si="115"/>
        <v>0</v>
      </c>
      <c r="AT514" s="4">
        <f t="shared" si="116"/>
        <v>1</v>
      </c>
      <c r="AU514" s="34">
        <v>40806</v>
      </c>
      <c r="AV514" s="34"/>
      <c r="AW514" s="34"/>
      <c r="AX514" s="36"/>
    </row>
    <row r="515" spans="1:50" ht="36" hidden="1" customHeight="1" x14ac:dyDescent="0.2">
      <c r="A515" s="54"/>
      <c r="B515" s="150" t="s">
        <v>2991</v>
      </c>
      <c r="C515" s="150" t="s">
        <v>76</v>
      </c>
      <c r="D515" s="27" t="s">
        <v>339</v>
      </c>
      <c r="E515" s="182"/>
      <c r="F515" s="22" t="s">
        <v>1437</v>
      </c>
      <c r="G515" s="23" t="s">
        <v>185</v>
      </c>
      <c r="H515" s="23" t="s">
        <v>433</v>
      </c>
      <c r="I515" s="9" t="s">
        <v>1951</v>
      </c>
      <c r="J515" s="5" t="s">
        <v>433</v>
      </c>
      <c r="K515" s="3"/>
      <c r="L515" s="3"/>
      <c r="M515" s="3"/>
      <c r="N515" s="3"/>
      <c r="O515" s="3"/>
      <c r="P515" s="6"/>
      <c r="Q515" s="30"/>
      <c r="R515" s="30"/>
      <c r="S515" s="30"/>
      <c r="T515" s="30"/>
      <c r="U515" s="30"/>
      <c r="V515" s="26"/>
      <c r="W515" s="30"/>
      <c r="X515" s="30"/>
      <c r="Y515" s="30"/>
      <c r="Z515" s="30"/>
      <c r="AA515" s="30"/>
      <c r="AB515" s="26"/>
      <c r="AC515" s="30">
        <v>2</v>
      </c>
      <c r="AD515" s="30"/>
      <c r="AE515" s="30"/>
      <c r="AF515" s="30"/>
      <c r="AG515" s="30"/>
      <c r="AH515" s="6" t="s">
        <v>1106</v>
      </c>
      <c r="AI515" s="30"/>
      <c r="AJ515" s="30"/>
      <c r="AK515" s="30"/>
      <c r="AL515" s="30"/>
      <c r="AM515" s="30">
        <v>3</v>
      </c>
      <c r="AN515" s="79"/>
      <c r="AO515" s="4">
        <f t="shared" si="111"/>
        <v>2</v>
      </c>
      <c r="AP515" s="4">
        <f t="shared" si="112"/>
        <v>0</v>
      </c>
      <c r="AQ515" s="4">
        <f t="shared" si="113"/>
        <v>0</v>
      </c>
      <c r="AR515" s="4">
        <f t="shared" si="114"/>
        <v>0</v>
      </c>
      <c r="AS515" s="4">
        <f t="shared" si="115"/>
        <v>3</v>
      </c>
      <c r="AT515" s="4">
        <f t="shared" si="116"/>
        <v>5</v>
      </c>
      <c r="AU515" s="34" t="s">
        <v>807</v>
      </c>
      <c r="AV515" s="34"/>
      <c r="AW515" s="34"/>
      <c r="AX515" s="36"/>
    </row>
    <row r="516" spans="1:50" ht="36" hidden="1" customHeight="1" x14ac:dyDescent="0.2">
      <c r="A516" s="54"/>
      <c r="B516" s="206" t="s">
        <v>2390</v>
      </c>
      <c r="C516" s="206" t="s">
        <v>76</v>
      </c>
      <c r="D516" s="2" t="s">
        <v>381</v>
      </c>
      <c r="E516" s="182"/>
      <c r="F516" s="22" t="s">
        <v>1437</v>
      </c>
      <c r="G516" s="23" t="s">
        <v>1435</v>
      </c>
      <c r="H516" s="23" t="s">
        <v>26</v>
      </c>
      <c r="I516" s="9" t="s">
        <v>1493</v>
      </c>
      <c r="J516" s="5" t="s">
        <v>26</v>
      </c>
      <c r="K516" s="3"/>
      <c r="L516" s="3"/>
      <c r="M516" s="3"/>
      <c r="N516" s="3"/>
      <c r="O516" s="3"/>
      <c r="P516" s="6"/>
      <c r="Q516" s="30"/>
      <c r="R516" s="30"/>
      <c r="S516" s="30"/>
      <c r="T516" s="30"/>
      <c r="U516" s="30">
        <v>3</v>
      </c>
      <c r="V516" s="26"/>
      <c r="W516" s="30"/>
      <c r="X516" s="30"/>
      <c r="Y516" s="30"/>
      <c r="Z516" s="30"/>
      <c r="AA516" s="30"/>
      <c r="AB516" s="26"/>
      <c r="AC516" s="30">
        <v>2</v>
      </c>
      <c r="AD516" s="30"/>
      <c r="AE516" s="30"/>
      <c r="AF516" s="30"/>
      <c r="AG516" s="30"/>
      <c r="AH516" s="26" t="s">
        <v>72</v>
      </c>
      <c r="AI516" s="30"/>
      <c r="AJ516" s="30"/>
      <c r="AK516" s="30"/>
      <c r="AL516" s="30"/>
      <c r="AM516" s="30"/>
      <c r="AN516" s="26"/>
      <c r="AO516" s="4">
        <f t="shared" si="111"/>
        <v>2</v>
      </c>
      <c r="AP516" s="4">
        <f t="shared" si="112"/>
        <v>0</v>
      </c>
      <c r="AQ516" s="4">
        <f t="shared" si="113"/>
        <v>0</v>
      </c>
      <c r="AR516" s="4">
        <f t="shared" si="114"/>
        <v>0</v>
      </c>
      <c r="AS516" s="4">
        <f t="shared" si="115"/>
        <v>3</v>
      </c>
      <c r="AT516" s="4">
        <f t="shared" si="116"/>
        <v>5</v>
      </c>
      <c r="AU516" s="34" t="s">
        <v>233</v>
      </c>
      <c r="AV516" s="34"/>
      <c r="AW516" s="34"/>
      <c r="AX516" s="36"/>
    </row>
    <row r="517" spans="1:50" ht="36" hidden="1" customHeight="1" x14ac:dyDescent="0.2">
      <c r="A517" s="54"/>
      <c r="B517" s="206" t="s">
        <v>2390</v>
      </c>
      <c r="C517" s="206" t="s">
        <v>76</v>
      </c>
      <c r="D517" s="2" t="s">
        <v>381</v>
      </c>
      <c r="E517" s="182"/>
      <c r="F517" s="22" t="s">
        <v>1437</v>
      </c>
      <c r="G517" s="23" t="s">
        <v>1435</v>
      </c>
      <c r="H517" s="23" t="s">
        <v>26</v>
      </c>
      <c r="I517" s="9" t="s">
        <v>1517</v>
      </c>
      <c r="J517" s="5" t="s">
        <v>8</v>
      </c>
      <c r="K517" s="3"/>
      <c r="L517" s="3"/>
      <c r="M517" s="3"/>
      <c r="N517" s="3"/>
      <c r="O517" s="3"/>
      <c r="P517" s="6"/>
      <c r="Q517" s="30"/>
      <c r="R517" s="30"/>
      <c r="S517" s="30"/>
      <c r="T517" s="30"/>
      <c r="U517" s="30"/>
      <c r="V517" s="26"/>
      <c r="W517" s="30"/>
      <c r="X517" s="30"/>
      <c r="Y517" s="30"/>
      <c r="Z517" s="30"/>
      <c r="AA517" s="30"/>
      <c r="AB517" s="26"/>
      <c r="AC517" s="30">
        <v>1</v>
      </c>
      <c r="AD517" s="3"/>
      <c r="AE517" s="30"/>
      <c r="AF517" s="30"/>
      <c r="AG517" s="30"/>
      <c r="AH517" s="26" t="s">
        <v>723</v>
      </c>
      <c r="AI517" s="30"/>
      <c r="AJ517" s="30"/>
      <c r="AK517" s="30"/>
      <c r="AL517" s="30"/>
      <c r="AM517" s="30"/>
      <c r="AN517" s="26"/>
      <c r="AO517" s="4">
        <f t="shared" si="111"/>
        <v>1</v>
      </c>
      <c r="AP517" s="4">
        <f t="shared" si="112"/>
        <v>0</v>
      </c>
      <c r="AQ517" s="4">
        <f t="shared" si="113"/>
        <v>0</v>
      </c>
      <c r="AR517" s="4">
        <f t="shared" si="114"/>
        <v>0</v>
      </c>
      <c r="AS517" s="4">
        <f t="shared" si="115"/>
        <v>0</v>
      </c>
      <c r="AT517" s="4">
        <f t="shared" si="116"/>
        <v>1</v>
      </c>
      <c r="AU517" s="34">
        <v>40000</v>
      </c>
      <c r="AV517" s="34"/>
      <c r="AW517" s="34"/>
      <c r="AX517" s="36"/>
    </row>
    <row r="518" spans="1:50" ht="36" hidden="1" customHeight="1" x14ac:dyDescent="0.2">
      <c r="A518" s="54"/>
      <c r="B518" s="206" t="s">
        <v>2469</v>
      </c>
      <c r="C518" s="206" t="s">
        <v>76</v>
      </c>
      <c r="D518" s="2" t="s">
        <v>416</v>
      </c>
      <c r="E518" s="182"/>
      <c r="F518" s="22" t="s">
        <v>1437</v>
      </c>
      <c r="G518" s="23" t="s">
        <v>1259</v>
      </c>
      <c r="H518" s="23" t="s">
        <v>646</v>
      </c>
      <c r="I518" s="9" t="s">
        <v>1662</v>
      </c>
      <c r="J518" s="5" t="s">
        <v>614</v>
      </c>
      <c r="K518" s="3"/>
      <c r="L518" s="3"/>
      <c r="M518" s="3"/>
      <c r="N518" s="3"/>
      <c r="O518" s="3"/>
      <c r="P518" s="6"/>
      <c r="Q518" s="30"/>
      <c r="R518" s="30"/>
      <c r="S518" s="30"/>
      <c r="T518" s="30"/>
      <c r="U518" s="30"/>
      <c r="V518" s="26"/>
      <c r="W518" s="30">
        <v>1</v>
      </c>
      <c r="X518" s="30"/>
      <c r="Y518" s="30"/>
      <c r="Z518" s="30"/>
      <c r="AA518" s="30"/>
      <c r="AB518" s="6" t="s">
        <v>15</v>
      </c>
      <c r="AC518" s="30">
        <v>4</v>
      </c>
      <c r="AD518" s="30"/>
      <c r="AE518" s="30"/>
      <c r="AF518" s="30"/>
      <c r="AG518" s="30"/>
      <c r="AH518" s="6" t="s">
        <v>15</v>
      </c>
      <c r="AI518" s="30"/>
      <c r="AJ518" s="30"/>
      <c r="AK518" s="30"/>
      <c r="AL518" s="30"/>
      <c r="AM518" s="30">
        <v>7</v>
      </c>
      <c r="AN518" s="26"/>
      <c r="AO518" s="4">
        <f t="shared" si="111"/>
        <v>5</v>
      </c>
      <c r="AP518" s="4">
        <f t="shared" si="112"/>
        <v>0</v>
      </c>
      <c r="AQ518" s="4">
        <f t="shared" si="113"/>
        <v>0</v>
      </c>
      <c r="AR518" s="4">
        <f t="shared" si="114"/>
        <v>0</v>
      </c>
      <c r="AS518" s="4">
        <f t="shared" si="115"/>
        <v>7</v>
      </c>
      <c r="AT518" s="4">
        <f t="shared" si="116"/>
        <v>12</v>
      </c>
      <c r="AU518" s="34">
        <v>38201</v>
      </c>
      <c r="AV518" s="34"/>
      <c r="AW518" s="34"/>
      <c r="AX518" s="36"/>
    </row>
    <row r="519" spans="1:50" ht="36" hidden="1" customHeight="1" x14ac:dyDescent="0.2">
      <c r="A519" s="54"/>
      <c r="B519" s="150" t="s">
        <v>2733</v>
      </c>
      <c r="C519" s="150" t="s">
        <v>76</v>
      </c>
      <c r="D519" s="2" t="s">
        <v>1118</v>
      </c>
      <c r="E519" s="182"/>
      <c r="F519" s="22" t="s">
        <v>1437</v>
      </c>
      <c r="G519" s="23" t="s">
        <v>1259</v>
      </c>
      <c r="H519" s="23" t="s">
        <v>646</v>
      </c>
      <c r="I519" s="9" t="s">
        <v>1674</v>
      </c>
      <c r="J519" s="5" t="s">
        <v>24</v>
      </c>
      <c r="K519" s="3"/>
      <c r="L519" s="3"/>
      <c r="M519" s="3"/>
      <c r="N519" s="3"/>
      <c r="O519" s="3"/>
      <c r="P519" s="6"/>
      <c r="Q519" s="30"/>
      <c r="R519" s="30"/>
      <c r="S519" s="30"/>
      <c r="T519" s="30"/>
      <c r="U519" s="30"/>
      <c r="V519" s="26"/>
      <c r="W519" s="30"/>
      <c r="X519" s="30"/>
      <c r="Y519" s="30"/>
      <c r="Z519" s="30"/>
      <c r="AA519" s="30"/>
      <c r="AB519" s="26"/>
      <c r="AC519" s="30">
        <v>1</v>
      </c>
      <c r="AD519" s="30"/>
      <c r="AE519" s="30"/>
      <c r="AF519" s="30"/>
      <c r="AG519" s="30"/>
      <c r="AH519" s="6" t="s">
        <v>4</v>
      </c>
      <c r="AI519" s="30"/>
      <c r="AJ519" s="30"/>
      <c r="AK519" s="30"/>
      <c r="AL519" s="30"/>
      <c r="AM519" s="30">
        <v>2</v>
      </c>
      <c r="AN519" s="6" t="str">
        <f>+AH519</f>
        <v>Arief Budi Wibowo</v>
      </c>
      <c r="AO519" s="4">
        <f t="shared" si="111"/>
        <v>1</v>
      </c>
      <c r="AP519" s="4">
        <f t="shared" si="112"/>
        <v>0</v>
      </c>
      <c r="AQ519" s="4">
        <f t="shared" si="113"/>
        <v>0</v>
      </c>
      <c r="AR519" s="4">
        <f t="shared" si="114"/>
        <v>0</v>
      </c>
      <c r="AS519" s="4">
        <f t="shared" si="115"/>
        <v>2</v>
      </c>
      <c r="AT519" s="4">
        <f t="shared" si="116"/>
        <v>3</v>
      </c>
      <c r="AU519" s="34">
        <v>40028</v>
      </c>
      <c r="AV519" s="34"/>
      <c r="AW519" s="34"/>
      <c r="AX519" s="36"/>
    </row>
    <row r="520" spans="1:50" ht="36" hidden="1" customHeight="1" x14ac:dyDescent="0.2">
      <c r="A520" s="54"/>
      <c r="B520" s="150" t="s">
        <v>2591</v>
      </c>
      <c r="C520" s="150" t="s">
        <v>76</v>
      </c>
      <c r="D520" s="27" t="s">
        <v>1704</v>
      </c>
      <c r="E520" s="182"/>
      <c r="F520" s="22" t="s">
        <v>1437</v>
      </c>
      <c r="G520" s="23" t="s">
        <v>1259</v>
      </c>
      <c r="H520" s="23" t="s">
        <v>646</v>
      </c>
      <c r="I520" s="9" t="s">
        <v>1710</v>
      </c>
      <c r="J520" s="5" t="s">
        <v>865</v>
      </c>
      <c r="K520" s="3"/>
      <c r="L520" s="3"/>
      <c r="M520" s="3"/>
      <c r="N520" s="3"/>
      <c r="O520" s="3"/>
      <c r="P520" s="6"/>
      <c r="Q520" s="30"/>
      <c r="R520" s="30"/>
      <c r="S520" s="30"/>
      <c r="T520" s="30"/>
      <c r="U520" s="30"/>
      <c r="V520" s="26"/>
      <c r="W520" s="30"/>
      <c r="X520" s="30"/>
      <c r="Y520" s="30"/>
      <c r="Z520" s="30"/>
      <c r="AA520" s="30"/>
      <c r="AB520" s="26"/>
      <c r="AC520" s="30">
        <v>1</v>
      </c>
      <c r="AD520" s="30"/>
      <c r="AE520" s="30"/>
      <c r="AF520" s="30"/>
      <c r="AG520" s="30"/>
      <c r="AH520" s="26"/>
      <c r="AI520" s="30"/>
      <c r="AJ520" s="30"/>
      <c r="AK520" s="30"/>
      <c r="AL520" s="30"/>
      <c r="AM520" s="30">
        <v>13</v>
      </c>
      <c r="AN520" s="26"/>
      <c r="AO520" s="4">
        <f t="shared" ref="AO520:AO547" si="117">+K520+Q520+W520+AC520+AI520</f>
        <v>1</v>
      </c>
      <c r="AP520" s="4">
        <f t="shared" ref="AP520:AP547" si="118">+L520+R520+X520+AD520+AJ520</f>
        <v>0</v>
      </c>
      <c r="AQ520" s="4">
        <f t="shared" ref="AQ520:AQ547" si="119">+M520+S520+Y520+AE520+AK520</f>
        <v>0</v>
      </c>
      <c r="AR520" s="4">
        <f t="shared" ref="AR520:AR547" si="120">+N520+T520+Z520+AF520+AL520</f>
        <v>0</v>
      </c>
      <c r="AS520" s="4">
        <f t="shared" ref="AS520:AS547" si="121">+O520+U520+AA520+AG520+AM520</f>
        <v>13</v>
      </c>
      <c r="AT520" s="4">
        <f t="shared" si="116"/>
        <v>14</v>
      </c>
      <c r="AU520" s="37"/>
      <c r="AV520" s="37"/>
      <c r="AW520" s="37"/>
      <c r="AX520" s="36"/>
    </row>
    <row r="521" spans="1:50" ht="36" hidden="1" customHeight="1" x14ac:dyDescent="0.2">
      <c r="A521" s="54"/>
      <c r="B521" s="206" t="s">
        <v>2390</v>
      </c>
      <c r="C521" s="206" t="s">
        <v>76</v>
      </c>
      <c r="D521" s="2" t="s">
        <v>381</v>
      </c>
      <c r="E521" s="182"/>
      <c r="F521" s="22" t="s">
        <v>1437</v>
      </c>
      <c r="G521" s="23" t="s">
        <v>1435</v>
      </c>
      <c r="H521" s="23" t="s">
        <v>26</v>
      </c>
      <c r="I521" s="9" t="s">
        <v>1566</v>
      </c>
      <c r="J521" s="5" t="s">
        <v>1367</v>
      </c>
      <c r="K521" s="3"/>
      <c r="L521" s="3"/>
      <c r="M521" s="3"/>
      <c r="N521" s="3"/>
      <c r="O521" s="3"/>
      <c r="P521" s="6"/>
      <c r="Q521" s="30"/>
      <c r="R521" s="30"/>
      <c r="S521" s="30"/>
      <c r="T521" s="30"/>
      <c r="U521" s="30"/>
      <c r="V521" s="26"/>
      <c r="W521" s="30"/>
      <c r="X521" s="30"/>
      <c r="Y521" s="30"/>
      <c r="Z521" s="30"/>
      <c r="AA521" s="30"/>
      <c r="AB521" s="26"/>
      <c r="AC521" s="30">
        <v>1</v>
      </c>
      <c r="AD521" s="30"/>
      <c r="AE521" s="30"/>
      <c r="AF521" s="30"/>
      <c r="AG521" s="30"/>
      <c r="AH521" s="26" t="s">
        <v>1165</v>
      </c>
      <c r="AI521" s="30"/>
      <c r="AJ521" s="30"/>
      <c r="AK521" s="30"/>
      <c r="AL521" s="30"/>
      <c r="AM521" s="30"/>
      <c r="AN521" s="26"/>
      <c r="AO521" s="4">
        <f t="shared" si="117"/>
        <v>1</v>
      </c>
      <c r="AP521" s="4">
        <f t="shared" si="118"/>
        <v>0</v>
      </c>
      <c r="AQ521" s="4">
        <f t="shared" si="119"/>
        <v>0</v>
      </c>
      <c r="AR521" s="4">
        <f t="shared" si="120"/>
        <v>0</v>
      </c>
      <c r="AS521" s="4">
        <f t="shared" si="121"/>
        <v>0</v>
      </c>
      <c r="AT521" s="4">
        <f t="shared" si="116"/>
        <v>1</v>
      </c>
      <c r="AU521" s="34"/>
      <c r="AV521" s="34"/>
      <c r="AW521" s="34"/>
      <c r="AX521" s="36"/>
    </row>
    <row r="522" spans="1:50" ht="36" hidden="1" customHeight="1" x14ac:dyDescent="0.2">
      <c r="A522" s="54"/>
      <c r="B522" s="206" t="s">
        <v>3167</v>
      </c>
      <c r="C522" s="206" t="s">
        <v>76</v>
      </c>
      <c r="D522" s="85" t="s">
        <v>1570</v>
      </c>
      <c r="E522" s="182"/>
      <c r="F522" s="23" t="s">
        <v>1437</v>
      </c>
      <c r="G522" s="23" t="s">
        <v>1435</v>
      </c>
      <c r="H522" s="23" t="s">
        <v>26</v>
      </c>
      <c r="I522" s="9" t="s">
        <v>1588</v>
      </c>
      <c r="J522" s="83" t="s">
        <v>26</v>
      </c>
      <c r="K522" s="30"/>
      <c r="L522" s="30"/>
      <c r="M522" s="30"/>
      <c r="N522" s="30"/>
      <c r="O522" s="30"/>
      <c r="P522" s="26"/>
      <c r="Q522" s="30"/>
      <c r="R522" s="30"/>
      <c r="S522" s="30"/>
      <c r="T522" s="30"/>
      <c r="U522" s="30">
        <v>1</v>
      </c>
      <c r="V522" s="26" t="s">
        <v>1344</v>
      </c>
      <c r="W522" s="30"/>
      <c r="X522" s="30"/>
      <c r="Y522" s="30"/>
      <c r="Z522" s="30"/>
      <c r="AA522" s="30"/>
      <c r="AB522" s="26"/>
      <c r="AC522" s="30">
        <v>1</v>
      </c>
      <c r="AD522" s="30"/>
      <c r="AE522" s="30"/>
      <c r="AF522" s="30"/>
      <c r="AG522" s="30"/>
      <c r="AH522" s="6" t="s">
        <v>1345</v>
      </c>
      <c r="AI522" s="3"/>
      <c r="AJ522" s="3"/>
      <c r="AK522" s="3"/>
      <c r="AL522" s="3"/>
      <c r="AM522" s="3">
        <v>6</v>
      </c>
      <c r="AN522" s="6" t="s">
        <v>1589</v>
      </c>
      <c r="AO522" s="4">
        <f t="shared" si="117"/>
        <v>1</v>
      </c>
      <c r="AP522" s="4">
        <f t="shared" si="118"/>
        <v>0</v>
      </c>
      <c r="AQ522" s="4">
        <f t="shared" si="119"/>
        <v>0</v>
      </c>
      <c r="AR522" s="4">
        <f t="shared" si="120"/>
        <v>0</v>
      </c>
      <c r="AS522" s="4">
        <f t="shared" si="121"/>
        <v>7</v>
      </c>
      <c r="AT522" s="4">
        <f t="shared" si="116"/>
        <v>8</v>
      </c>
      <c r="AU522" s="34">
        <v>41106</v>
      </c>
      <c r="AV522" s="34"/>
      <c r="AW522" s="34"/>
      <c r="AX522" s="36"/>
    </row>
    <row r="523" spans="1:50" ht="36" hidden="1" customHeight="1" x14ac:dyDescent="0.2">
      <c r="A523" s="54">
        <f>+A520+1</f>
        <v>1</v>
      </c>
      <c r="B523" s="86" t="s">
        <v>3293</v>
      </c>
      <c r="C523" s="86" t="s">
        <v>79</v>
      </c>
      <c r="D523" s="53" t="s">
        <v>908</v>
      </c>
      <c r="E523" s="181">
        <f>COUNTIF($B$5:$B$702,"GN")-1</f>
        <v>2</v>
      </c>
      <c r="F523" s="74" t="s">
        <v>1436</v>
      </c>
      <c r="G523" s="74" t="s">
        <v>1259</v>
      </c>
      <c r="H523" s="74" t="s">
        <v>646</v>
      </c>
      <c r="I523" s="151" t="s">
        <v>1756</v>
      </c>
      <c r="J523" s="152" t="s">
        <v>1</v>
      </c>
      <c r="K523" s="153"/>
      <c r="L523" s="153"/>
      <c r="M523" s="153"/>
      <c r="N523" s="153"/>
      <c r="O523" s="153"/>
      <c r="P523" s="163"/>
      <c r="Q523" s="153">
        <v>1</v>
      </c>
      <c r="R523" s="153">
        <v>0</v>
      </c>
      <c r="S523" s="153">
        <v>0</v>
      </c>
      <c r="T523" s="153">
        <v>0</v>
      </c>
      <c r="U523" s="153">
        <v>1</v>
      </c>
      <c r="V523" s="163" t="s">
        <v>1339</v>
      </c>
      <c r="W523" s="153">
        <v>2</v>
      </c>
      <c r="X523" s="153">
        <v>0</v>
      </c>
      <c r="Y523" s="153">
        <v>0</v>
      </c>
      <c r="Z523" s="153">
        <v>0</v>
      </c>
      <c r="AA523" s="153">
        <v>0</v>
      </c>
      <c r="AB523" s="163" t="s">
        <v>1097</v>
      </c>
      <c r="AC523" s="153"/>
      <c r="AD523" s="153"/>
      <c r="AE523" s="153"/>
      <c r="AF523" s="153"/>
      <c r="AG523" s="153"/>
      <c r="AH523" s="163"/>
      <c r="AI523" s="153"/>
      <c r="AJ523" s="153"/>
      <c r="AK523" s="153"/>
      <c r="AL523" s="153"/>
      <c r="AM523" s="153">
        <v>2</v>
      </c>
      <c r="AN523" s="163" t="s">
        <v>1098</v>
      </c>
      <c r="AO523" s="156">
        <f t="shared" si="117"/>
        <v>3</v>
      </c>
      <c r="AP523" s="156">
        <f t="shared" si="118"/>
        <v>0</v>
      </c>
      <c r="AQ523" s="156">
        <f t="shared" si="119"/>
        <v>0</v>
      </c>
      <c r="AR523" s="156">
        <f t="shared" si="120"/>
        <v>0</v>
      </c>
      <c r="AS523" s="156">
        <f t="shared" si="121"/>
        <v>3</v>
      </c>
      <c r="AT523" s="156">
        <f t="shared" si="116"/>
        <v>6</v>
      </c>
      <c r="AU523" s="40"/>
      <c r="AV523" s="40"/>
      <c r="AW523" s="40"/>
      <c r="AX523" s="158"/>
    </row>
    <row r="524" spans="1:50" ht="36" hidden="1" customHeight="1" x14ac:dyDescent="0.2">
      <c r="A524" s="54"/>
      <c r="B524" s="150" t="s">
        <v>2977</v>
      </c>
      <c r="C524" s="150" t="s">
        <v>76</v>
      </c>
      <c r="D524" s="2" t="s">
        <v>57</v>
      </c>
      <c r="E524" s="182"/>
      <c r="F524" s="22" t="s">
        <v>1437</v>
      </c>
      <c r="G524" s="23" t="s">
        <v>443</v>
      </c>
      <c r="H524" s="23" t="s">
        <v>479</v>
      </c>
      <c r="I524" s="9" t="s">
        <v>1933</v>
      </c>
      <c r="J524" s="5" t="s">
        <v>443</v>
      </c>
      <c r="K524" s="30"/>
      <c r="L524" s="30"/>
      <c r="M524" s="30"/>
      <c r="N524" s="30"/>
      <c r="O524" s="30"/>
      <c r="P524" s="26"/>
      <c r="Q524" s="30"/>
      <c r="R524" s="30"/>
      <c r="S524" s="30"/>
      <c r="T524" s="30"/>
      <c r="U524" s="30"/>
      <c r="V524" s="26"/>
      <c r="W524" s="30"/>
      <c r="X524" s="30"/>
      <c r="Y524" s="30"/>
      <c r="Z524" s="30"/>
      <c r="AA524" s="30"/>
      <c r="AB524" s="26"/>
      <c r="AC524" s="3">
        <v>1</v>
      </c>
      <c r="AD524" s="3"/>
      <c r="AE524" s="3"/>
      <c r="AF524" s="3"/>
      <c r="AG524" s="3">
        <v>1</v>
      </c>
      <c r="AH524" s="6" t="s">
        <v>849</v>
      </c>
      <c r="AI524" s="3"/>
      <c r="AJ524" s="3"/>
      <c r="AK524" s="3"/>
      <c r="AL524" s="3"/>
      <c r="AM524" s="3">
        <v>2</v>
      </c>
      <c r="AN524" s="6" t="s">
        <v>849</v>
      </c>
      <c r="AO524" s="4">
        <f t="shared" si="117"/>
        <v>1</v>
      </c>
      <c r="AP524" s="4">
        <f t="shared" si="118"/>
        <v>0</v>
      </c>
      <c r="AQ524" s="4">
        <f t="shared" si="119"/>
        <v>0</v>
      </c>
      <c r="AR524" s="4">
        <f t="shared" si="120"/>
        <v>0</v>
      </c>
      <c r="AS524" s="4">
        <f t="shared" si="121"/>
        <v>3</v>
      </c>
      <c r="AT524" s="4">
        <f t="shared" si="116"/>
        <v>4</v>
      </c>
      <c r="AU524" s="34">
        <v>40541</v>
      </c>
      <c r="AV524" s="34"/>
      <c r="AW524" s="34"/>
      <c r="AX524" s="36"/>
    </row>
    <row r="525" spans="1:50" ht="36" hidden="1" customHeight="1" x14ac:dyDescent="0.2">
      <c r="A525" s="54"/>
      <c r="B525" s="206" t="s">
        <v>2469</v>
      </c>
      <c r="C525" s="206" t="s">
        <v>76</v>
      </c>
      <c r="D525" s="2" t="s">
        <v>416</v>
      </c>
      <c r="E525" s="182"/>
      <c r="F525" s="22" t="s">
        <v>1437</v>
      </c>
      <c r="G525" s="23" t="s">
        <v>1435</v>
      </c>
      <c r="H525" s="23" t="s">
        <v>26</v>
      </c>
      <c r="I525" s="9" t="s">
        <v>1647</v>
      </c>
      <c r="J525" s="5" t="s">
        <v>749</v>
      </c>
      <c r="K525" s="3"/>
      <c r="L525" s="3"/>
      <c r="M525" s="3"/>
      <c r="N525" s="3"/>
      <c r="O525" s="3"/>
      <c r="P525" s="6"/>
      <c r="Q525" s="30"/>
      <c r="R525" s="30"/>
      <c r="S525" s="30"/>
      <c r="T525" s="30"/>
      <c r="U525" s="30"/>
      <c r="V525" s="26"/>
      <c r="W525" s="30">
        <v>1</v>
      </c>
      <c r="X525" s="30"/>
      <c r="Y525" s="30"/>
      <c r="Z525" s="30"/>
      <c r="AA525" s="30"/>
      <c r="AB525" s="6" t="s">
        <v>20</v>
      </c>
      <c r="AC525" s="30">
        <v>3</v>
      </c>
      <c r="AD525" s="30"/>
      <c r="AE525" s="30"/>
      <c r="AF525" s="30"/>
      <c r="AG525" s="30"/>
      <c r="AH525" s="6" t="s">
        <v>20</v>
      </c>
      <c r="AI525" s="30"/>
      <c r="AJ525" s="30"/>
      <c r="AK525" s="30"/>
      <c r="AL525" s="30"/>
      <c r="AM525" s="30">
        <v>5</v>
      </c>
      <c r="AN525" s="26"/>
      <c r="AO525" s="4">
        <f t="shared" si="117"/>
        <v>4</v>
      </c>
      <c r="AP525" s="4">
        <f t="shared" si="118"/>
        <v>0</v>
      </c>
      <c r="AQ525" s="4">
        <f t="shared" si="119"/>
        <v>0</v>
      </c>
      <c r="AR525" s="4">
        <f t="shared" si="120"/>
        <v>0</v>
      </c>
      <c r="AS525" s="4">
        <f t="shared" si="121"/>
        <v>5</v>
      </c>
      <c r="AT525" s="4">
        <f t="shared" si="116"/>
        <v>9</v>
      </c>
      <c r="AU525" s="34" t="s">
        <v>1648</v>
      </c>
      <c r="AV525" s="34"/>
      <c r="AW525" s="34"/>
      <c r="AX525" s="36"/>
    </row>
    <row r="526" spans="1:50" ht="36" hidden="1" customHeight="1" x14ac:dyDescent="0.2">
      <c r="A526" s="54"/>
      <c r="B526" s="206" t="s">
        <v>2469</v>
      </c>
      <c r="C526" s="206" t="s">
        <v>76</v>
      </c>
      <c r="D526" s="2" t="s">
        <v>416</v>
      </c>
      <c r="E526" s="182"/>
      <c r="F526" s="22" t="s">
        <v>1437</v>
      </c>
      <c r="G526" s="23" t="s">
        <v>1435</v>
      </c>
      <c r="H526" s="23" t="s">
        <v>26</v>
      </c>
      <c r="I526" s="9" t="s">
        <v>1659</v>
      </c>
      <c r="J526" s="5" t="s">
        <v>1246</v>
      </c>
      <c r="K526" s="3"/>
      <c r="L526" s="3"/>
      <c r="M526" s="3"/>
      <c r="N526" s="3"/>
      <c r="O526" s="3"/>
      <c r="P526" s="6"/>
      <c r="Q526" s="30"/>
      <c r="R526" s="30"/>
      <c r="S526" s="30"/>
      <c r="T526" s="30"/>
      <c r="U526" s="30"/>
      <c r="V526" s="26"/>
      <c r="W526" s="30">
        <v>1</v>
      </c>
      <c r="X526" s="30"/>
      <c r="Y526" s="30"/>
      <c r="Z526" s="30"/>
      <c r="AA526" s="30"/>
      <c r="AB526" s="6" t="s">
        <v>1247</v>
      </c>
      <c r="AC526" s="30"/>
      <c r="AD526" s="30"/>
      <c r="AE526" s="30"/>
      <c r="AF526" s="30"/>
      <c r="AG526" s="30"/>
      <c r="AH526" s="26"/>
      <c r="AI526" s="30"/>
      <c r="AJ526" s="30"/>
      <c r="AK526" s="30"/>
      <c r="AL526" s="30"/>
      <c r="AM526" s="30"/>
      <c r="AN526" s="26"/>
      <c r="AO526" s="4">
        <f t="shared" si="117"/>
        <v>1</v>
      </c>
      <c r="AP526" s="4">
        <f t="shared" si="118"/>
        <v>0</v>
      </c>
      <c r="AQ526" s="4">
        <f t="shared" si="119"/>
        <v>0</v>
      </c>
      <c r="AR526" s="4">
        <f t="shared" si="120"/>
        <v>0</v>
      </c>
      <c r="AS526" s="4">
        <f t="shared" si="121"/>
        <v>0</v>
      </c>
      <c r="AT526" s="4">
        <f t="shared" si="116"/>
        <v>1</v>
      </c>
      <c r="AU526" s="34">
        <v>41155</v>
      </c>
      <c r="AV526" s="34"/>
      <c r="AW526" s="34"/>
      <c r="AX526" s="36"/>
    </row>
    <row r="527" spans="1:50" ht="36" hidden="1" customHeight="1" x14ac:dyDescent="0.2">
      <c r="A527" s="54"/>
      <c r="B527" s="150" t="s">
        <v>2629</v>
      </c>
      <c r="C527" s="150" t="s">
        <v>76</v>
      </c>
      <c r="D527" s="27" t="s">
        <v>2127</v>
      </c>
      <c r="E527" s="182"/>
      <c r="F527" s="22" t="s">
        <v>1437</v>
      </c>
      <c r="G527" s="23" t="s">
        <v>1259</v>
      </c>
      <c r="H527" s="23" t="s">
        <v>646</v>
      </c>
      <c r="I527" s="9" t="s">
        <v>1761</v>
      </c>
      <c r="J527" s="5" t="s">
        <v>24</v>
      </c>
      <c r="K527" s="3"/>
      <c r="L527" s="3"/>
      <c r="M527" s="3"/>
      <c r="N527" s="3"/>
      <c r="O527" s="3"/>
      <c r="P527" s="6"/>
      <c r="Q527" s="30"/>
      <c r="R527" s="30"/>
      <c r="S527" s="30"/>
      <c r="T527" s="30"/>
      <c r="U527" s="30"/>
      <c r="V527" s="26"/>
      <c r="W527" s="30"/>
      <c r="X527" s="30"/>
      <c r="Y527" s="30"/>
      <c r="Z527" s="30"/>
      <c r="AA527" s="30"/>
      <c r="AB527" s="26"/>
      <c r="AC527" s="30">
        <v>1</v>
      </c>
      <c r="AD527" s="30"/>
      <c r="AE527" s="30"/>
      <c r="AF527" s="30"/>
      <c r="AG527" s="30"/>
      <c r="AH527" s="6" t="s">
        <v>278</v>
      </c>
      <c r="AI527" s="30"/>
      <c r="AJ527" s="30"/>
      <c r="AK527" s="30"/>
      <c r="AL527" s="30"/>
      <c r="AM527" s="30">
        <v>3</v>
      </c>
      <c r="AN527" s="26" t="s">
        <v>861</v>
      </c>
      <c r="AO527" s="4">
        <f t="shared" si="117"/>
        <v>1</v>
      </c>
      <c r="AP527" s="4">
        <f t="shared" si="118"/>
        <v>0</v>
      </c>
      <c r="AQ527" s="4">
        <f t="shared" si="119"/>
        <v>0</v>
      </c>
      <c r="AR527" s="4">
        <f t="shared" si="120"/>
        <v>0</v>
      </c>
      <c r="AS527" s="4">
        <f t="shared" si="121"/>
        <v>3</v>
      </c>
      <c r="AT527" s="4">
        <f t="shared" si="116"/>
        <v>4</v>
      </c>
      <c r="AU527" s="34">
        <v>39818</v>
      </c>
      <c r="AV527" s="34"/>
      <c r="AW527" s="3"/>
      <c r="AX527" s="36"/>
    </row>
    <row r="528" spans="1:50" ht="36" hidden="1" customHeight="1" x14ac:dyDescent="0.2">
      <c r="A528" s="54"/>
      <c r="B528" s="150" t="s">
        <v>2591</v>
      </c>
      <c r="C528" s="150" t="s">
        <v>76</v>
      </c>
      <c r="D528" s="27" t="s">
        <v>1704</v>
      </c>
      <c r="E528" s="182"/>
      <c r="F528" s="22" t="s">
        <v>1437</v>
      </c>
      <c r="G528" s="23" t="s">
        <v>1435</v>
      </c>
      <c r="H528" s="23" t="s">
        <v>26</v>
      </c>
      <c r="I528" s="9" t="s">
        <v>1747</v>
      </c>
      <c r="J528" s="5" t="s">
        <v>26</v>
      </c>
      <c r="K528" s="3"/>
      <c r="L528" s="3"/>
      <c r="M528" s="3"/>
      <c r="N528" s="3"/>
      <c r="O528" s="3"/>
      <c r="P528" s="6"/>
      <c r="Q528" s="30"/>
      <c r="R528" s="30"/>
      <c r="S528" s="30"/>
      <c r="T528" s="30"/>
      <c r="U528" s="30"/>
      <c r="V528" s="26"/>
      <c r="W528" s="30"/>
      <c r="X528" s="30"/>
      <c r="Y528" s="30"/>
      <c r="Z528" s="30"/>
      <c r="AA528" s="30"/>
      <c r="AB528" s="26"/>
      <c r="AC528" s="30"/>
      <c r="AD528" s="30"/>
      <c r="AE528" s="30"/>
      <c r="AF528" s="30"/>
      <c r="AG528" s="30"/>
      <c r="AH528" s="26"/>
      <c r="AI528" s="30"/>
      <c r="AJ528" s="30"/>
      <c r="AK528" s="30"/>
      <c r="AL528" s="30"/>
      <c r="AM528" s="30">
        <v>19</v>
      </c>
      <c r="AN528" s="26"/>
      <c r="AO528" s="4">
        <f t="shared" si="117"/>
        <v>0</v>
      </c>
      <c r="AP528" s="4">
        <f t="shared" si="118"/>
        <v>0</v>
      </c>
      <c r="AQ528" s="4">
        <f t="shared" si="119"/>
        <v>0</v>
      </c>
      <c r="AR528" s="4">
        <f t="shared" si="120"/>
        <v>0</v>
      </c>
      <c r="AS528" s="4">
        <f t="shared" si="121"/>
        <v>19</v>
      </c>
      <c r="AT528" s="4">
        <f t="shared" si="116"/>
        <v>19</v>
      </c>
      <c r="AU528" s="37"/>
      <c r="AV528" s="37"/>
      <c r="AW528" s="37"/>
      <c r="AX528" s="36"/>
    </row>
    <row r="529" spans="1:50" s="159" customFormat="1" ht="36" hidden="1" customHeight="1" x14ac:dyDescent="0.2">
      <c r="A529" s="54"/>
      <c r="B529" s="150" t="s">
        <v>2655</v>
      </c>
      <c r="C529" s="150" t="s">
        <v>76</v>
      </c>
      <c r="D529" s="27" t="s">
        <v>1767</v>
      </c>
      <c r="E529" s="182"/>
      <c r="F529" s="22" t="s">
        <v>1437</v>
      </c>
      <c r="G529" s="23" t="s">
        <v>1259</v>
      </c>
      <c r="H529" s="23" t="s">
        <v>646</v>
      </c>
      <c r="I529" s="9" t="s">
        <v>1776</v>
      </c>
      <c r="J529" s="5" t="s">
        <v>928</v>
      </c>
      <c r="K529" s="3"/>
      <c r="L529" s="3"/>
      <c r="M529" s="3"/>
      <c r="N529" s="3"/>
      <c r="O529" s="3"/>
      <c r="P529" s="6"/>
      <c r="Q529" s="30"/>
      <c r="R529" s="30"/>
      <c r="S529" s="30"/>
      <c r="T529" s="30"/>
      <c r="U529" s="30"/>
      <c r="V529" s="26"/>
      <c r="W529" s="30"/>
      <c r="X529" s="30"/>
      <c r="Y529" s="30"/>
      <c r="Z529" s="30"/>
      <c r="AA529" s="30"/>
      <c r="AB529" s="26"/>
      <c r="AC529" s="30"/>
      <c r="AD529" s="30"/>
      <c r="AE529" s="30"/>
      <c r="AF529" s="30"/>
      <c r="AG529" s="30"/>
      <c r="AH529" s="26"/>
      <c r="AI529" s="30"/>
      <c r="AJ529" s="30"/>
      <c r="AK529" s="30"/>
      <c r="AL529" s="30"/>
      <c r="AM529" s="30">
        <v>2</v>
      </c>
      <c r="AN529" s="26" t="s">
        <v>929</v>
      </c>
      <c r="AO529" s="4">
        <f t="shared" si="117"/>
        <v>0</v>
      </c>
      <c r="AP529" s="4">
        <f t="shared" si="118"/>
        <v>0</v>
      </c>
      <c r="AQ529" s="4">
        <f t="shared" si="119"/>
        <v>0</v>
      </c>
      <c r="AR529" s="4">
        <f t="shared" si="120"/>
        <v>0</v>
      </c>
      <c r="AS529" s="4">
        <f t="shared" si="121"/>
        <v>2</v>
      </c>
      <c r="AT529" s="4">
        <f t="shared" si="116"/>
        <v>2</v>
      </c>
      <c r="AU529" s="34">
        <v>40652</v>
      </c>
      <c r="AV529" s="34"/>
      <c r="AW529" s="34"/>
      <c r="AX529" s="36"/>
    </row>
    <row r="530" spans="1:50" ht="36" hidden="1" customHeight="1" x14ac:dyDescent="0.2">
      <c r="A530" s="54"/>
      <c r="B530" s="150" t="s">
        <v>2749</v>
      </c>
      <c r="C530" s="150" t="s">
        <v>76</v>
      </c>
      <c r="D530" s="2" t="s">
        <v>317</v>
      </c>
      <c r="E530" s="182"/>
      <c r="F530" s="22" t="s">
        <v>1437</v>
      </c>
      <c r="G530" s="23" t="s">
        <v>1435</v>
      </c>
      <c r="H530" s="23" t="s">
        <v>26</v>
      </c>
      <c r="I530" s="9" t="s">
        <v>1828</v>
      </c>
      <c r="J530" s="5" t="s">
        <v>26</v>
      </c>
      <c r="K530" s="3"/>
      <c r="L530" s="3"/>
      <c r="M530" s="3"/>
      <c r="N530" s="3"/>
      <c r="O530" s="3"/>
      <c r="P530" s="6"/>
      <c r="Q530" s="30"/>
      <c r="R530" s="30"/>
      <c r="S530" s="30"/>
      <c r="T530" s="30"/>
      <c r="U530" s="30">
        <v>2</v>
      </c>
      <c r="V530" s="6" t="s">
        <v>836</v>
      </c>
      <c r="W530" s="30"/>
      <c r="X530" s="30"/>
      <c r="Y530" s="30"/>
      <c r="Z530" s="30"/>
      <c r="AA530" s="30"/>
      <c r="AB530" s="26"/>
      <c r="AC530" s="30">
        <v>1</v>
      </c>
      <c r="AD530" s="30"/>
      <c r="AE530" s="30"/>
      <c r="AF530" s="30"/>
      <c r="AG530" s="30"/>
      <c r="AH530" s="6" t="s">
        <v>192</v>
      </c>
      <c r="AI530" s="30"/>
      <c r="AJ530" s="30"/>
      <c r="AK530" s="30"/>
      <c r="AL530" s="30"/>
      <c r="AM530" s="30">
        <v>5</v>
      </c>
      <c r="AN530" s="26"/>
      <c r="AO530" s="4">
        <f t="shared" si="117"/>
        <v>1</v>
      </c>
      <c r="AP530" s="4">
        <f t="shared" si="118"/>
        <v>0</v>
      </c>
      <c r="AQ530" s="4">
        <f t="shared" si="119"/>
        <v>0</v>
      </c>
      <c r="AR530" s="4">
        <f t="shared" si="120"/>
        <v>0</v>
      </c>
      <c r="AS530" s="4">
        <f t="shared" si="121"/>
        <v>7</v>
      </c>
      <c r="AT530" s="4">
        <f t="shared" si="116"/>
        <v>8</v>
      </c>
      <c r="AU530" s="34">
        <v>40200</v>
      </c>
      <c r="AV530" s="34"/>
      <c r="AW530" s="34"/>
      <c r="AX530" s="36"/>
    </row>
    <row r="531" spans="1:50" ht="36" hidden="1" customHeight="1" x14ac:dyDescent="0.2">
      <c r="A531" s="54"/>
      <c r="B531" s="150" t="s">
        <v>2661</v>
      </c>
      <c r="C531" s="150" t="s">
        <v>76</v>
      </c>
      <c r="D531" s="2" t="s">
        <v>1871</v>
      </c>
      <c r="E531" s="182"/>
      <c r="F531" s="22" t="s">
        <v>1437</v>
      </c>
      <c r="G531" s="23" t="s">
        <v>1435</v>
      </c>
      <c r="H531" s="23" t="s">
        <v>26</v>
      </c>
      <c r="I531" s="9" t="s">
        <v>1878</v>
      </c>
      <c r="J531" s="5" t="s">
        <v>26</v>
      </c>
      <c r="K531" s="3"/>
      <c r="L531" s="3"/>
      <c r="M531" s="3"/>
      <c r="N531" s="3"/>
      <c r="O531" s="3"/>
      <c r="P531" s="6"/>
      <c r="Q531" s="30"/>
      <c r="R531" s="30"/>
      <c r="S531" s="30"/>
      <c r="T531" s="30"/>
      <c r="U531" s="30"/>
      <c r="V531" s="26"/>
      <c r="W531" s="30"/>
      <c r="X531" s="30"/>
      <c r="Y531" s="30"/>
      <c r="Z531" s="30"/>
      <c r="AA531" s="30"/>
      <c r="AB531" s="26"/>
      <c r="AC531" s="30">
        <v>1</v>
      </c>
      <c r="AD531" s="30"/>
      <c r="AE531" s="30"/>
      <c r="AF531" s="30"/>
      <c r="AG531" s="30">
        <v>3</v>
      </c>
      <c r="AH531" s="6" t="s">
        <v>2132</v>
      </c>
      <c r="AI531" s="30"/>
      <c r="AJ531" s="30"/>
      <c r="AK531" s="30"/>
      <c r="AL531" s="30"/>
      <c r="AM531" s="30"/>
      <c r="AN531" s="26"/>
      <c r="AO531" s="4">
        <f t="shared" si="117"/>
        <v>1</v>
      </c>
      <c r="AP531" s="4">
        <f t="shared" si="118"/>
        <v>0</v>
      </c>
      <c r="AQ531" s="4">
        <f t="shared" si="119"/>
        <v>0</v>
      </c>
      <c r="AR531" s="4">
        <f t="shared" si="120"/>
        <v>0</v>
      </c>
      <c r="AS531" s="4">
        <f t="shared" si="121"/>
        <v>3</v>
      </c>
      <c r="AT531" s="4">
        <f t="shared" si="116"/>
        <v>4</v>
      </c>
      <c r="AU531" s="34">
        <v>39407</v>
      </c>
      <c r="AV531" s="34"/>
      <c r="AW531" s="34"/>
      <c r="AX531" s="36"/>
    </row>
    <row r="532" spans="1:50" ht="36" hidden="1" customHeight="1" x14ac:dyDescent="0.2">
      <c r="A532" s="54"/>
      <c r="B532" s="150" t="s">
        <v>2938</v>
      </c>
      <c r="C532" s="150" t="s">
        <v>76</v>
      </c>
      <c r="D532" s="27" t="s">
        <v>910</v>
      </c>
      <c r="E532" s="182"/>
      <c r="F532" s="22" t="s">
        <v>1437</v>
      </c>
      <c r="G532" s="23" t="s">
        <v>1259</v>
      </c>
      <c r="H532" s="23" t="s">
        <v>646</v>
      </c>
      <c r="I532" s="9" t="s">
        <v>1800</v>
      </c>
      <c r="J532" s="5" t="s">
        <v>937</v>
      </c>
      <c r="K532" s="3"/>
      <c r="L532" s="3"/>
      <c r="M532" s="3"/>
      <c r="N532" s="3"/>
      <c r="O532" s="3"/>
      <c r="P532" s="6"/>
      <c r="Q532" s="30"/>
      <c r="R532" s="30"/>
      <c r="S532" s="30"/>
      <c r="T532" s="30"/>
      <c r="U532" s="30"/>
      <c r="V532" s="26"/>
      <c r="W532" s="30">
        <v>1</v>
      </c>
      <c r="X532" s="30"/>
      <c r="Y532" s="30"/>
      <c r="Z532" s="30"/>
      <c r="AA532" s="30"/>
      <c r="AB532" s="26" t="s">
        <v>1353</v>
      </c>
      <c r="AC532" s="30"/>
      <c r="AD532" s="30"/>
      <c r="AE532" s="30"/>
      <c r="AF532" s="30"/>
      <c r="AG532" s="30">
        <v>4</v>
      </c>
      <c r="AH532" s="26" t="s">
        <v>1353</v>
      </c>
      <c r="AI532" s="30"/>
      <c r="AJ532" s="30"/>
      <c r="AK532" s="30"/>
      <c r="AL532" s="30"/>
      <c r="AM532" s="30">
        <v>3</v>
      </c>
      <c r="AN532" s="26" t="s">
        <v>1353</v>
      </c>
      <c r="AO532" s="4">
        <f t="shared" si="117"/>
        <v>1</v>
      </c>
      <c r="AP532" s="4">
        <f t="shared" si="118"/>
        <v>0</v>
      </c>
      <c r="AQ532" s="4">
        <f t="shared" si="119"/>
        <v>0</v>
      </c>
      <c r="AR532" s="4">
        <f t="shared" si="120"/>
        <v>0</v>
      </c>
      <c r="AS532" s="4">
        <f t="shared" si="121"/>
        <v>7</v>
      </c>
      <c r="AT532" s="4">
        <f t="shared" si="116"/>
        <v>8</v>
      </c>
      <c r="AU532" s="34"/>
      <c r="AV532" s="34"/>
      <c r="AW532" s="34"/>
      <c r="AX532" s="36"/>
    </row>
    <row r="533" spans="1:50" ht="36" hidden="1" customHeight="1" x14ac:dyDescent="0.2">
      <c r="A533" s="54"/>
      <c r="B533" s="150" t="s">
        <v>2749</v>
      </c>
      <c r="C533" s="150" t="s">
        <v>76</v>
      </c>
      <c r="D533" s="2" t="s">
        <v>317</v>
      </c>
      <c r="E533" s="182"/>
      <c r="F533" s="22" t="s">
        <v>1437</v>
      </c>
      <c r="G533" s="23" t="s">
        <v>1259</v>
      </c>
      <c r="H533" s="23" t="s">
        <v>646</v>
      </c>
      <c r="I533" s="9" t="s">
        <v>1831</v>
      </c>
      <c r="J533" s="5" t="s">
        <v>24</v>
      </c>
      <c r="K533" s="3"/>
      <c r="L533" s="3"/>
      <c r="M533" s="3"/>
      <c r="N533" s="3"/>
      <c r="O533" s="3"/>
      <c r="P533" s="6"/>
      <c r="Q533" s="30"/>
      <c r="R533" s="30"/>
      <c r="S533" s="30"/>
      <c r="T533" s="30"/>
      <c r="U533" s="30"/>
      <c r="V533" s="26"/>
      <c r="W533" s="30"/>
      <c r="X533" s="30"/>
      <c r="Y533" s="30"/>
      <c r="Z533" s="30"/>
      <c r="AA533" s="30"/>
      <c r="AB533" s="26"/>
      <c r="AC533" s="30">
        <v>2</v>
      </c>
      <c r="AD533" s="30"/>
      <c r="AE533" s="30"/>
      <c r="AF533" s="30"/>
      <c r="AG533" s="30"/>
      <c r="AH533" s="6" t="s">
        <v>828</v>
      </c>
      <c r="AI533" s="30"/>
      <c r="AJ533" s="30"/>
      <c r="AK533" s="30"/>
      <c r="AL533" s="30"/>
      <c r="AM533" s="30">
        <v>2</v>
      </c>
      <c r="AN533" s="6" t="s">
        <v>829</v>
      </c>
      <c r="AO533" s="4">
        <f t="shared" si="117"/>
        <v>2</v>
      </c>
      <c r="AP533" s="4">
        <f t="shared" si="118"/>
        <v>0</v>
      </c>
      <c r="AQ533" s="4">
        <f t="shared" si="119"/>
        <v>0</v>
      </c>
      <c r="AR533" s="4">
        <f t="shared" si="120"/>
        <v>0</v>
      </c>
      <c r="AS533" s="4">
        <f t="shared" si="121"/>
        <v>2</v>
      </c>
      <c r="AT533" s="4">
        <f t="shared" si="116"/>
        <v>4</v>
      </c>
      <c r="AU533" s="34">
        <v>40541</v>
      </c>
      <c r="AV533" s="34"/>
      <c r="AW533" s="34"/>
      <c r="AX533" s="36"/>
    </row>
    <row r="534" spans="1:50" ht="36" hidden="1" customHeight="1" x14ac:dyDescent="0.2">
      <c r="A534" s="54"/>
      <c r="B534" s="150" t="s">
        <v>2991</v>
      </c>
      <c r="C534" s="150" t="s">
        <v>76</v>
      </c>
      <c r="D534" s="27" t="s">
        <v>339</v>
      </c>
      <c r="E534" s="182"/>
      <c r="F534" s="22" t="s">
        <v>1437</v>
      </c>
      <c r="G534" s="23" t="s">
        <v>443</v>
      </c>
      <c r="H534" s="23" t="s">
        <v>479</v>
      </c>
      <c r="I534" s="9" t="s">
        <v>2198</v>
      </c>
      <c r="J534" s="5" t="s">
        <v>479</v>
      </c>
      <c r="K534" s="3"/>
      <c r="L534" s="3"/>
      <c r="M534" s="3"/>
      <c r="N534" s="3"/>
      <c r="O534" s="3"/>
      <c r="P534" s="6"/>
      <c r="Q534" s="30"/>
      <c r="R534" s="30"/>
      <c r="S534" s="30"/>
      <c r="T534" s="30"/>
      <c r="U534" s="30"/>
      <c r="V534" s="26"/>
      <c r="W534" s="30"/>
      <c r="X534" s="30"/>
      <c r="Y534" s="30"/>
      <c r="Z534" s="30"/>
      <c r="AA534" s="30"/>
      <c r="AB534" s="26"/>
      <c r="AC534" s="30">
        <v>1</v>
      </c>
      <c r="AD534" s="30"/>
      <c r="AE534" s="30"/>
      <c r="AF534" s="30"/>
      <c r="AG534" s="30"/>
      <c r="AH534" s="6" t="s">
        <v>916</v>
      </c>
      <c r="AI534" s="30"/>
      <c r="AJ534" s="30"/>
      <c r="AK534" s="30"/>
      <c r="AL534" s="30"/>
      <c r="AM534" s="30">
        <v>2</v>
      </c>
      <c r="AN534" s="79"/>
      <c r="AO534" s="4">
        <f t="shared" si="117"/>
        <v>1</v>
      </c>
      <c r="AP534" s="4">
        <f t="shared" si="118"/>
        <v>0</v>
      </c>
      <c r="AQ534" s="4">
        <f t="shared" si="119"/>
        <v>0</v>
      </c>
      <c r="AR534" s="4">
        <f t="shared" si="120"/>
        <v>0</v>
      </c>
      <c r="AS534" s="4">
        <f t="shared" si="121"/>
        <v>2</v>
      </c>
      <c r="AT534" s="4">
        <f t="shared" si="116"/>
        <v>3</v>
      </c>
      <c r="AU534" s="34">
        <v>39328</v>
      </c>
      <c r="AV534" s="34"/>
      <c r="AW534" s="34"/>
      <c r="AX534" s="36"/>
    </row>
    <row r="535" spans="1:50" ht="36" hidden="1" customHeight="1" x14ac:dyDescent="0.2">
      <c r="A535" s="54"/>
      <c r="B535" s="150" t="s">
        <v>2821</v>
      </c>
      <c r="C535" s="150" t="s">
        <v>76</v>
      </c>
      <c r="D535" s="2" t="s">
        <v>14</v>
      </c>
      <c r="E535" s="182"/>
      <c r="F535" s="22" t="s">
        <v>1437</v>
      </c>
      <c r="G535" s="23" t="s">
        <v>1259</v>
      </c>
      <c r="H535" s="23" t="s">
        <v>646</v>
      </c>
      <c r="I535" s="9" t="s">
        <v>1851</v>
      </c>
      <c r="J535" s="5" t="s">
        <v>1</v>
      </c>
      <c r="K535" s="3"/>
      <c r="L535" s="3"/>
      <c r="M535" s="3"/>
      <c r="N535" s="3"/>
      <c r="O535" s="3"/>
      <c r="P535" s="6"/>
      <c r="Q535" s="30"/>
      <c r="R535" s="30"/>
      <c r="S535" s="30"/>
      <c r="T535" s="30"/>
      <c r="U535" s="30"/>
      <c r="V535" s="26"/>
      <c r="W535" s="30"/>
      <c r="X535" s="30"/>
      <c r="Y535" s="30"/>
      <c r="Z535" s="30"/>
      <c r="AA535" s="30"/>
      <c r="AB535" s="26"/>
      <c r="AC535" s="30"/>
      <c r="AD535" s="30"/>
      <c r="AE535" s="30"/>
      <c r="AF535" s="30"/>
      <c r="AG535" s="30">
        <v>2</v>
      </c>
      <c r="AH535" s="26"/>
      <c r="AI535" s="30"/>
      <c r="AJ535" s="30"/>
      <c r="AK535" s="30"/>
      <c r="AL535" s="30"/>
      <c r="AM535" s="30"/>
      <c r="AN535" s="26"/>
      <c r="AO535" s="4">
        <f t="shared" si="117"/>
        <v>0</v>
      </c>
      <c r="AP535" s="4">
        <f t="shared" si="118"/>
        <v>0</v>
      </c>
      <c r="AQ535" s="4">
        <f t="shared" si="119"/>
        <v>0</v>
      </c>
      <c r="AR535" s="4">
        <f t="shared" si="120"/>
        <v>0</v>
      </c>
      <c r="AS535" s="4">
        <f t="shared" si="121"/>
        <v>2</v>
      </c>
      <c r="AT535" s="4">
        <f t="shared" si="116"/>
        <v>2</v>
      </c>
      <c r="AU535" s="34">
        <v>41157</v>
      </c>
      <c r="AV535" s="34"/>
      <c r="AW535" s="34"/>
      <c r="AX535" s="36"/>
    </row>
    <row r="536" spans="1:50" ht="36" hidden="1" customHeight="1" x14ac:dyDescent="0.2">
      <c r="A536" s="54"/>
      <c r="B536" s="150" t="s">
        <v>2930</v>
      </c>
      <c r="C536" s="150" t="s">
        <v>76</v>
      </c>
      <c r="D536" s="2" t="s">
        <v>1886</v>
      </c>
      <c r="E536" s="182"/>
      <c r="F536" s="22" t="s">
        <v>1437</v>
      </c>
      <c r="G536" s="23" t="s">
        <v>1259</v>
      </c>
      <c r="H536" s="23" t="s">
        <v>646</v>
      </c>
      <c r="I536" s="9" t="s">
        <v>1896</v>
      </c>
      <c r="J536" s="5" t="s">
        <v>1</v>
      </c>
      <c r="K536" s="3"/>
      <c r="L536" s="3"/>
      <c r="M536" s="3"/>
      <c r="N536" s="3"/>
      <c r="O536" s="3"/>
      <c r="P536" s="6"/>
      <c r="Q536" s="30"/>
      <c r="R536" s="30"/>
      <c r="S536" s="30"/>
      <c r="T536" s="30"/>
      <c r="U536" s="30">
        <v>1</v>
      </c>
      <c r="V536" s="6" t="s">
        <v>1208</v>
      </c>
      <c r="W536" s="30">
        <v>1</v>
      </c>
      <c r="X536" s="30"/>
      <c r="Y536" s="30"/>
      <c r="Z536" s="30"/>
      <c r="AA536" s="30">
        <v>0</v>
      </c>
      <c r="AB536" s="6" t="s">
        <v>1208</v>
      </c>
      <c r="AC536" s="30">
        <v>5</v>
      </c>
      <c r="AD536" s="30"/>
      <c r="AE536" s="30"/>
      <c r="AF536" s="30"/>
      <c r="AG536" s="30"/>
      <c r="AH536" s="6" t="s">
        <v>1208</v>
      </c>
      <c r="AI536" s="30">
        <v>1</v>
      </c>
      <c r="AJ536" s="30"/>
      <c r="AK536" s="30"/>
      <c r="AL536" s="30"/>
      <c r="AM536" s="30">
        <v>2</v>
      </c>
      <c r="AN536" s="6" t="s">
        <v>1208</v>
      </c>
      <c r="AO536" s="4">
        <f t="shared" si="117"/>
        <v>7</v>
      </c>
      <c r="AP536" s="4">
        <f t="shared" si="118"/>
        <v>0</v>
      </c>
      <c r="AQ536" s="4">
        <f t="shared" si="119"/>
        <v>0</v>
      </c>
      <c r="AR536" s="4">
        <f t="shared" si="120"/>
        <v>0</v>
      </c>
      <c r="AS536" s="4">
        <f t="shared" si="121"/>
        <v>3</v>
      </c>
      <c r="AT536" s="4">
        <f t="shared" si="116"/>
        <v>10</v>
      </c>
      <c r="AU536" s="34" t="s">
        <v>935</v>
      </c>
      <c r="AV536" s="34"/>
      <c r="AW536" s="34"/>
      <c r="AX536" s="36"/>
    </row>
    <row r="537" spans="1:50" ht="36" hidden="1" customHeight="1" x14ac:dyDescent="0.2">
      <c r="A537" s="54"/>
      <c r="B537" s="150" t="s">
        <v>2606</v>
      </c>
      <c r="C537" s="150" t="s">
        <v>76</v>
      </c>
      <c r="D537" s="2" t="s">
        <v>537</v>
      </c>
      <c r="E537" s="182"/>
      <c r="F537" s="22" t="s">
        <v>1437</v>
      </c>
      <c r="G537" s="23" t="s">
        <v>1259</v>
      </c>
      <c r="H537" s="23" t="s">
        <v>646</v>
      </c>
      <c r="I537" s="9" t="s">
        <v>1912</v>
      </c>
      <c r="J537" s="5" t="s">
        <v>646</v>
      </c>
      <c r="K537" s="30"/>
      <c r="L537" s="30"/>
      <c r="M537" s="30"/>
      <c r="N537" s="30"/>
      <c r="O537" s="30"/>
      <c r="P537" s="26"/>
      <c r="Q537" s="30"/>
      <c r="R537" s="30"/>
      <c r="S537" s="30"/>
      <c r="T537" s="30"/>
      <c r="U537" s="30"/>
      <c r="V537" s="26"/>
      <c r="W537" s="30"/>
      <c r="X537" s="30"/>
      <c r="Y537" s="30"/>
      <c r="Z537" s="30"/>
      <c r="AA537" s="30"/>
      <c r="AB537" s="26"/>
      <c r="AC537" s="30">
        <v>1</v>
      </c>
      <c r="AD537" s="30"/>
      <c r="AE537" s="30"/>
      <c r="AF537" s="30"/>
      <c r="AG537" s="30"/>
      <c r="AH537" s="6" t="s">
        <v>1110</v>
      </c>
      <c r="AI537" s="3"/>
      <c r="AJ537" s="3"/>
      <c r="AK537" s="3"/>
      <c r="AL537" s="3"/>
      <c r="AM537" s="3">
        <v>3</v>
      </c>
      <c r="AN537" s="6" t="s">
        <v>1110</v>
      </c>
      <c r="AO537" s="4">
        <f t="shared" si="117"/>
        <v>1</v>
      </c>
      <c r="AP537" s="4">
        <f t="shared" si="118"/>
        <v>0</v>
      </c>
      <c r="AQ537" s="4">
        <f t="shared" si="119"/>
        <v>0</v>
      </c>
      <c r="AR537" s="4">
        <f t="shared" si="120"/>
        <v>0</v>
      </c>
      <c r="AS537" s="4">
        <f t="shared" si="121"/>
        <v>3</v>
      </c>
      <c r="AT537" s="4">
        <f t="shared" si="116"/>
        <v>4</v>
      </c>
      <c r="AU537" s="34">
        <v>40848</v>
      </c>
      <c r="AV537" s="34"/>
      <c r="AW537" s="34"/>
      <c r="AX537" s="36"/>
    </row>
    <row r="538" spans="1:50" ht="36" hidden="1" customHeight="1" x14ac:dyDescent="0.2">
      <c r="A538" s="54"/>
      <c r="B538" s="150" t="s">
        <v>2977</v>
      </c>
      <c r="C538" s="150" t="s">
        <v>76</v>
      </c>
      <c r="D538" s="2" t="s">
        <v>57</v>
      </c>
      <c r="E538" s="182"/>
      <c r="F538" s="22" t="s">
        <v>1437</v>
      </c>
      <c r="G538" s="23" t="s">
        <v>1259</v>
      </c>
      <c r="H538" s="23" t="s">
        <v>646</v>
      </c>
      <c r="I538" s="9" t="s">
        <v>1928</v>
      </c>
      <c r="J538" s="5" t="s">
        <v>646</v>
      </c>
      <c r="K538" s="3"/>
      <c r="L538" s="3"/>
      <c r="M538" s="3"/>
      <c r="N538" s="3"/>
      <c r="O538" s="3"/>
      <c r="P538" s="6"/>
      <c r="Q538" s="30"/>
      <c r="R538" s="30"/>
      <c r="S538" s="30"/>
      <c r="T538" s="30"/>
      <c r="U538" s="30"/>
      <c r="V538" s="26"/>
      <c r="W538" s="30"/>
      <c r="X538" s="30"/>
      <c r="Y538" s="30"/>
      <c r="Z538" s="30"/>
      <c r="AA538" s="30"/>
      <c r="AB538" s="26"/>
      <c r="AC538" s="30">
        <v>1</v>
      </c>
      <c r="AD538" s="30"/>
      <c r="AE538" s="30"/>
      <c r="AF538" s="30"/>
      <c r="AG538" s="30">
        <v>2</v>
      </c>
      <c r="AH538" s="6" t="s">
        <v>647</v>
      </c>
      <c r="AI538" s="30">
        <v>1</v>
      </c>
      <c r="AJ538" s="30"/>
      <c r="AK538" s="30"/>
      <c r="AL538" s="30"/>
      <c r="AM538" s="30">
        <v>2</v>
      </c>
      <c r="AN538" s="6" t="s">
        <v>647</v>
      </c>
      <c r="AO538" s="4">
        <f t="shared" si="117"/>
        <v>2</v>
      </c>
      <c r="AP538" s="4">
        <f t="shared" si="118"/>
        <v>0</v>
      </c>
      <c r="AQ538" s="4">
        <f t="shared" si="119"/>
        <v>0</v>
      </c>
      <c r="AR538" s="4">
        <f t="shared" si="120"/>
        <v>0</v>
      </c>
      <c r="AS538" s="4">
        <f t="shared" si="121"/>
        <v>4</v>
      </c>
      <c r="AT538" s="4">
        <f t="shared" si="116"/>
        <v>6</v>
      </c>
      <c r="AU538" s="34" t="s">
        <v>648</v>
      </c>
      <c r="AV538" s="34"/>
      <c r="AW538" s="34"/>
      <c r="AX538" s="36"/>
    </row>
    <row r="539" spans="1:50" ht="36" hidden="1" customHeight="1" x14ac:dyDescent="0.2">
      <c r="A539" s="54"/>
      <c r="B539" s="206" t="s">
        <v>3061</v>
      </c>
      <c r="C539" s="206" t="s">
        <v>76</v>
      </c>
      <c r="D539" s="2" t="s">
        <v>1964</v>
      </c>
      <c r="E539" s="182"/>
      <c r="F539" s="22" t="s">
        <v>1437</v>
      </c>
      <c r="G539" s="23" t="s">
        <v>1259</v>
      </c>
      <c r="H539" s="23" t="s">
        <v>646</v>
      </c>
      <c r="I539" s="9" t="s">
        <v>1976</v>
      </c>
      <c r="J539" s="5" t="s">
        <v>831</v>
      </c>
      <c r="K539" s="3">
        <v>0</v>
      </c>
      <c r="L539" s="3"/>
      <c r="M539" s="3"/>
      <c r="N539" s="3"/>
      <c r="O539" s="3"/>
      <c r="P539" s="6"/>
      <c r="Q539" s="30">
        <v>0</v>
      </c>
      <c r="R539" s="30"/>
      <c r="S539" s="30"/>
      <c r="T539" s="30"/>
      <c r="U539" s="30"/>
      <c r="V539" s="26"/>
      <c r="W539" s="30">
        <v>1</v>
      </c>
      <c r="X539" s="30"/>
      <c r="Y539" s="30"/>
      <c r="Z539" s="30"/>
      <c r="AA539" s="30"/>
      <c r="AB539" s="6" t="s">
        <v>1063</v>
      </c>
      <c r="AC539" s="30">
        <v>1</v>
      </c>
      <c r="AD539" s="30"/>
      <c r="AE539" s="30"/>
      <c r="AF539" s="30"/>
      <c r="AG539" s="30"/>
      <c r="AH539" s="6" t="s">
        <v>833</v>
      </c>
      <c r="AI539" s="30"/>
      <c r="AJ539" s="30"/>
      <c r="AK539" s="30"/>
      <c r="AL539" s="30"/>
      <c r="AM539" s="30">
        <v>3</v>
      </c>
      <c r="AN539" s="6" t="s">
        <v>832</v>
      </c>
      <c r="AO539" s="4">
        <f t="shared" si="117"/>
        <v>2</v>
      </c>
      <c r="AP539" s="4">
        <f t="shared" si="118"/>
        <v>0</v>
      </c>
      <c r="AQ539" s="4">
        <f t="shared" si="119"/>
        <v>0</v>
      </c>
      <c r="AR539" s="4">
        <f t="shared" si="120"/>
        <v>0</v>
      </c>
      <c r="AS539" s="4">
        <f t="shared" si="121"/>
        <v>3</v>
      </c>
      <c r="AT539" s="4">
        <f t="shared" si="116"/>
        <v>5</v>
      </c>
      <c r="AU539" s="34" t="s">
        <v>834</v>
      </c>
      <c r="AV539" s="34"/>
      <c r="AW539" s="34"/>
      <c r="AX539" s="36"/>
    </row>
    <row r="540" spans="1:50" ht="36" hidden="1" customHeight="1" x14ac:dyDescent="0.2">
      <c r="A540" s="54"/>
      <c r="B540" s="206" t="s">
        <v>3082</v>
      </c>
      <c r="C540" s="206" t="s">
        <v>76</v>
      </c>
      <c r="D540" s="2" t="s">
        <v>258</v>
      </c>
      <c r="E540" s="182"/>
      <c r="F540" s="22" t="s">
        <v>1437</v>
      </c>
      <c r="G540" s="23" t="s">
        <v>1259</v>
      </c>
      <c r="H540" s="23" t="s">
        <v>646</v>
      </c>
      <c r="I540" s="9" t="s">
        <v>1989</v>
      </c>
      <c r="J540" s="5" t="s">
        <v>646</v>
      </c>
      <c r="K540" s="30"/>
      <c r="L540" s="30"/>
      <c r="M540" s="30"/>
      <c r="N540" s="30"/>
      <c r="O540" s="30"/>
      <c r="P540" s="26"/>
      <c r="Q540" s="30"/>
      <c r="R540" s="30"/>
      <c r="S540" s="30"/>
      <c r="T540" s="30"/>
      <c r="U540" s="30"/>
      <c r="V540" s="26"/>
      <c r="W540" s="30"/>
      <c r="X540" s="30"/>
      <c r="Y540" s="30"/>
      <c r="Z540" s="30"/>
      <c r="AA540" s="30"/>
      <c r="AB540" s="26"/>
      <c r="AC540" s="3">
        <v>2</v>
      </c>
      <c r="AD540" s="3"/>
      <c r="AE540" s="3"/>
      <c r="AF540" s="3"/>
      <c r="AG540" s="3"/>
      <c r="AH540" s="6" t="s">
        <v>677</v>
      </c>
      <c r="AI540" s="3"/>
      <c r="AJ540" s="3"/>
      <c r="AK540" s="3"/>
      <c r="AL540" s="3"/>
      <c r="AM540" s="3">
        <v>3</v>
      </c>
      <c r="AN540" s="6" t="s">
        <v>678</v>
      </c>
      <c r="AO540" s="4">
        <f t="shared" si="117"/>
        <v>2</v>
      </c>
      <c r="AP540" s="4">
        <f t="shared" si="118"/>
        <v>0</v>
      </c>
      <c r="AQ540" s="4">
        <f t="shared" si="119"/>
        <v>0</v>
      </c>
      <c r="AR540" s="4">
        <f t="shared" si="120"/>
        <v>0</v>
      </c>
      <c r="AS540" s="4">
        <f t="shared" si="121"/>
        <v>3</v>
      </c>
      <c r="AT540" s="4">
        <f t="shared" si="116"/>
        <v>5</v>
      </c>
      <c r="AU540" s="34" t="s">
        <v>679</v>
      </c>
      <c r="AV540" s="34"/>
      <c r="AW540" s="34"/>
      <c r="AX540" s="36"/>
    </row>
    <row r="541" spans="1:50" ht="36" hidden="1" customHeight="1" x14ac:dyDescent="0.2">
      <c r="A541" s="54"/>
      <c r="B541" s="206" t="s">
        <v>3096</v>
      </c>
      <c r="C541" s="206" t="s">
        <v>76</v>
      </c>
      <c r="D541" s="2" t="s">
        <v>313</v>
      </c>
      <c r="E541" s="182"/>
      <c r="F541" s="22" t="s">
        <v>1437</v>
      </c>
      <c r="G541" s="23" t="s">
        <v>1259</v>
      </c>
      <c r="H541" s="23" t="s">
        <v>646</v>
      </c>
      <c r="I541" s="9" t="s">
        <v>2005</v>
      </c>
      <c r="J541" s="5" t="s">
        <v>24</v>
      </c>
      <c r="K541" s="3"/>
      <c r="L541" s="3"/>
      <c r="M541" s="3"/>
      <c r="N541" s="3"/>
      <c r="O541" s="3"/>
      <c r="P541" s="6"/>
      <c r="Q541" s="30"/>
      <c r="R541" s="30"/>
      <c r="S541" s="30"/>
      <c r="T541" s="30"/>
      <c r="U541" s="30"/>
      <c r="V541" s="26"/>
      <c r="W541" s="30"/>
      <c r="X541" s="30"/>
      <c r="Y541" s="30"/>
      <c r="Z541" s="30"/>
      <c r="AA541" s="30"/>
      <c r="AB541" s="26"/>
      <c r="AC541" s="30">
        <v>1</v>
      </c>
      <c r="AD541" s="30"/>
      <c r="AE541" s="30"/>
      <c r="AF541" s="30"/>
      <c r="AG541" s="30">
        <v>2</v>
      </c>
      <c r="AH541" s="6" t="s">
        <v>1334</v>
      </c>
      <c r="AI541" s="30"/>
      <c r="AJ541" s="30"/>
      <c r="AK541" s="30"/>
      <c r="AL541" s="30"/>
      <c r="AM541" s="30"/>
      <c r="AN541" s="26"/>
      <c r="AO541" s="4">
        <f t="shared" si="117"/>
        <v>1</v>
      </c>
      <c r="AP541" s="4">
        <f t="shared" si="118"/>
        <v>0</v>
      </c>
      <c r="AQ541" s="4">
        <f t="shared" si="119"/>
        <v>0</v>
      </c>
      <c r="AR541" s="4">
        <f t="shared" si="120"/>
        <v>0</v>
      </c>
      <c r="AS541" s="4">
        <f t="shared" si="121"/>
        <v>2</v>
      </c>
      <c r="AT541" s="4">
        <f t="shared" si="116"/>
        <v>3</v>
      </c>
      <c r="AU541" s="34">
        <v>38626</v>
      </c>
      <c r="AV541" s="34"/>
      <c r="AW541" s="34"/>
      <c r="AX541" s="36"/>
    </row>
    <row r="542" spans="1:50" ht="36" hidden="1" customHeight="1" x14ac:dyDescent="0.2">
      <c r="A542" s="54"/>
      <c r="B542" s="150" t="s">
        <v>2930</v>
      </c>
      <c r="C542" s="150" t="s">
        <v>76</v>
      </c>
      <c r="D542" s="2" t="s">
        <v>1886</v>
      </c>
      <c r="E542" s="182"/>
      <c r="F542" s="22" t="s">
        <v>1437</v>
      </c>
      <c r="G542" s="23" t="s">
        <v>1435</v>
      </c>
      <c r="H542" s="23" t="s">
        <v>26</v>
      </c>
      <c r="I542" s="9" t="s">
        <v>1901</v>
      </c>
      <c r="J542" s="5" t="s">
        <v>217</v>
      </c>
      <c r="K542" s="3"/>
      <c r="L542" s="3"/>
      <c r="M542" s="3"/>
      <c r="N542" s="3"/>
      <c r="O542" s="3"/>
      <c r="P542" s="6"/>
      <c r="Q542" s="30"/>
      <c r="R542" s="30"/>
      <c r="S542" s="30"/>
      <c r="T542" s="30"/>
      <c r="U542" s="30">
        <v>1</v>
      </c>
      <c r="V542" s="6" t="s">
        <v>1253</v>
      </c>
      <c r="W542" s="30"/>
      <c r="X542" s="30"/>
      <c r="Y542" s="30"/>
      <c r="Z542" s="30"/>
      <c r="AA542" s="30"/>
      <c r="AB542" s="26"/>
      <c r="AC542" s="30">
        <v>4</v>
      </c>
      <c r="AD542" s="30"/>
      <c r="AE542" s="30"/>
      <c r="AF542" s="30"/>
      <c r="AG542" s="30">
        <v>1</v>
      </c>
      <c r="AH542" s="6" t="s">
        <v>1253</v>
      </c>
      <c r="AI542" s="30"/>
      <c r="AJ542" s="30"/>
      <c r="AK542" s="30"/>
      <c r="AL542" s="30"/>
      <c r="AM542" s="30">
        <v>3</v>
      </c>
      <c r="AN542" s="6" t="s">
        <v>1253</v>
      </c>
      <c r="AO542" s="4">
        <f t="shared" si="117"/>
        <v>4</v>
      </c>
      <c r="AP542" s="4">
        <f t="shared" si="118"/>
        <v>0</v>
      </c>
      <c r="AQ542" s="4">
        <f t="shared" si="119"/>
        <v>0</v>
      </c>
      <c r="AR542" s="4">
        <f t="shared" si="120"/>
        <v>0</v>
      </c>
      <c r="AS542" s="4">
        <f t="shared" si="121"/>
        <v>5</v>
      </c>
      <c r="AT542" s="4">
        <f t="shared" si="116"/>
        <v>9</v>
      </c>
      <c r="AU542" s="34" t="s">
        <v>1254</v>
      </c>
      <c r="AV542" s="34"/>
      <c r="AW542" s="34"/>
      <c r="AX542" s="36"/>
    </row>
    <row r="543" spans="1:50" ht="36" hidden="1" customHeight="1" x14ac:dyDescent="0.2">
      <c r="A543" s="54">
        <f>+A533+1</f>
        <v>1</v>
      </c>
      <c r="B543" s="207" t="s">
        <v>3374</v>
      </c>
      <c r="C543" s="207" t="s">
        <v>79</v>
      </c>
      <c r="D543" s="188" t="s">
        <v>323</v>
      </c>
      <c r="E543" s="181">
        <f>COUNTIF($B$5:$B$702,"X6")-1</f>
        <v>1</v>
      </c>
      <c r="F543" s="74" t="s">
        <v>1436</v>
      </c>
      <c r="G543" s="74" t="s">
        <v>1259</v>
      </c>
      <c r="H543" s="74" t="s">
        <v>646</v>
      </c>
      <c r="I543" s="151" t="s">
        <v>2023</v>
      </c>
      <c r="J543" s="161" t="s">
        <v>24</v>
      </c>
      <c r="K543" s="153"/>
      <c r="L543" s="153"/>
      <c r="M543" s="153"/>
      <c r="N543" s="153"/>
      <c r="O543" s="153"/>
      <c r="P543" s="163"/>
      <c r="Q543" s="153"/>
      <c r="R543" s="153"/>
      <c r="S543" s="153"/>
      <c r="T543" s="153"/>
      <c r="U543" s="153"/>
      <c r="V543" s="163"/>
      <c r="W543" s="153">
        <v>1</v>
      </c>
      <c r="X543" s="153"/>
      <c r="Y543" s="153"/>
      <c r="Z543" s="153"/>
      <c r="AA543" s="153"/>
      <c r="AB543" s="163" t="s">
        <v>15</v>
      </c>
      <c r="AC543" s="155">
        <v>2</v>
      </c>
      <c r="AD543" s="155"/>
      <c r="AE543" s="155"/>
      <c r="AF543" s="155"/>
      <c r="AG543" s="155">
        <v>4</v>
      </c>
      <c r="AH543" s="163" t="s">
        <v>984</v>
      </c>
      <c r="AI543" s="153"/>
      <c r="AJ543" s="153"/>
      <c r="AK543" s="153"/>
      <c r="AL543" s="153"/>
      <c r="AM543" s="153">
        <v>2</v>
      </c>
      <c r="AN543" s="163"/>
      <c r="AO543" s="156">
        <f t="shared" si="117"/>
        <v>3</v>
      </c>
      <c r="AP543" s="156">
        <f t="shared" si="118"/>
        <v>0</v>
      </c>
      <c r="AQ543" s="156">
        <f t="shared" si="119"/>
        <v>0</v>
      </c>
      <c r="AR543" s="156">
        <f t="shared" si="120"/>
        <v>0</v>
      </c>
      <c r="AS543" s="156">
        <f t="shared" si="121"/>
        <v>6</v>
      </c>
      <c r="AT543" s="156">
        <f t="shared" si="116"/>
        <v>9</v>
      </c>
      <c r="AU543" s="153"/>
      <c r="AV543" s="153"/>
      <c r="AW543" s="40"/>
      <c r="AX543" s="158"/>
    </row>
    <row r="544" spans="1:50" ht="36" hidden="1" customHeight="1" x14ac:dyDescent="0.2">
      <c r="A544" s="54"/>
      <c r="B544" s="206" t="s">
        <v>3160</v>
      </c>
      <c r="C544" s="206" t="s">
        <v>76</v>
      </c>
      <c r="D544" s="27" t="s">
        <v>444</v>
      </c>
      <c r="E544" s="182"/>
      <c r="F544" s="22" t="s">
        <v>1437</v>
      </c>
      <c r="G544" s="23" t="s">
        <v>1259</v>
      </c>
      <c r="H544" s="23" t="s">
        <v>646</v>
      </c>
      <c r="I544" s="9" t="s">
        <v>2059</v>
      </c>
      <c r="J544" s="5" t="s">
        <v>24</v>
      </c>
      <c r="K544" s="3"/>
      <c r="L544" s="3"/>
      <c r="M544" s="3"/>
      <c r="N544" s="3"/>
      <c r="O544" s="3"/>
      <c r="P544" s="6"/>
      <c r="Q544" s="30"/>
      <c r="R544" s="30"/>
      <c r="S544" s="30"/>
      <c r="T544" s="30"/>
      <c r="U544" s="30"/>
      <c r="V544" s="26"/>
      <c r="W544" s="30"/>
      <c r="X544" s="30"/>
      <c r="Y544" s="30"/>
      <c r="Z544" s="30"/>
      <c r="AA544" s="30"/>
      <c r="AB544" s="26"/>
      <c r="AC544" s="30">
        <v>2</v>
      </c>
      <c r="AD544" s="30"/>
      <c r="AE544" s="30"/>
      <c r="AF544" s="30"/>
      <c r="AG544" s="30"/>
      <c r="AH544" s="6" t="s">
        <v>601</v>
      </c>
      <c r="AI544" s="30"/>
      <c r="AJ544" s="30"/>
      <c r="AK544" s="30"/>
      <c r="AL544" s="30"/>
      <c r="AM544" s="30">
        <v>4</v>
      </c>
      <c r="AN544" s="6" t="s">
        <v>602</v>
      </c>
      <c r="AO544" s="4">
        <f t="shared" si="117"/>
        <v>2</v>
      </c>
      <c r="AP544" s="4">
        <f t="shared" si="118"/>
        <v>0</v>
      </c>
      <c r="AQ544" s="4">
        <f t="shared" si="119"/>
        <v>0</v>
      </c>
      <c r="AR544" s="4">
        <f t="shared" si="120"/>
        <v>0</v>
      </c>
      <c r="AS544" s="4">
        <f t="shared" si="121"/>
        <v>4</v>
      </c>
      <c r="AT544" s="4">
        <f t="shared" si="116"/>
        <v>6</v>
      </c>
      <c r="AU544" s="34">
        <v>40106</v>
      </c>
      <c r="AV544" s="34"/>
      <c r="AW544" s="34"/>
      <c r="AX544" s="36"/>
    </row>
    <row r="545" spans="1:50" ht="36" hidden="1" customHeight="1" x14ac:dyDescent="0.2">
      <c r="A545" s="54"/>
      <c r="B545" s="206" t="s">
        <v>3061</v>
      </c>
      <c r="C545" s="206" t="s">
        <v>76</v>
      </c>
      <c r="D545" s="2" t="s">
        <v>1964</v>
      </c>
      <c r="E545" s="182"/>
      <c r="F545" s="22" t="s">
        <v>1437</v>
      </c>
      <c r="G545" s="23" t="s">
        <v>185</v>
      </c>
      <c r="H545" s="23" t="s">
        <v>433</v>
      </c>
      <c r="I545" s="9" t="s">
        <v>1977</v>
      </c>
      <c r="J545" s="5" t="s">
        <v>502</v>
      </c>
      <c r="K545" s="3">
        <v>0</v>
      </c>
      <c r="L545" s="3"/>
      <c r="M545" s="3"/>
      <c r="N545" s="3"/>
      <c r="O545" s="3"/>
      <c r="P545" s="6"/>
      <c r="Q545" s="30">
        <v>0</v>
      </c>
      <c r="R545" s="30"/>
      <c r="S545" s="30"/>
      <c r="T545" s="30"/>
      <c r="U545" s="30"/>
      <c r="V545" s="26"/>
      <c r="W545" s="30"/>
      <c r="X545" s="30"/>
      <c r="Y545" s="30"/>
      <c r="Z545" s="30"/>
      <c r="AA545" s="30"/>
      <c r="AB545" s="26"/>
      <c r="AC545" s="30">
        <v>3</v>
      </c>
      <c r="AD545" s="30"/>
      <c r="AE545" s="30"/>
      <c r="AF545" s="30"/>
      <c r="AG545" s="30"/>
      <c r="AH545" s="6" t="s">
        <v>883</v>
      </c>
      <c r="AI545" s="30"/>
      <c r="AJ545" s="30"/>
      <c r="AK545" s="30"/>
      <c r="AL545" s="30"/>
      <c r="AM545" s="30">
        <v>10</v>
      </c>
      <c r="AN545" s="6" t="s">
        <v>884</v>
      </c>
      <c r="AO545" s="4">
        <f t="shared" si="117"/>
        <v>3</v>
      </c>
      <c r="AP545" s="4">
        <f t="shared" si="118"/>
        <v>0</v>
      </c>
      <c r="AQ545" s="4">
        <f t="shared" si="119"/>
        <v>0</v>
      </c>
      <c r="AR545" s="4">
        <f t="shared" si="120"/>
        <v>0</v>
      </c>
      <c r="AS545" s="4">
        <f t="shared" si="121"/>
        <v>10</v>
      </c>
      <c r="AT545" s="4">
        <f t="shared" si="116"/>
        <v>13</v>
      </c>
      <c r="AU545" s="34" t="s">
        <v>882</v>
      </c>
      <c r="AV545" s="34"/>
      <c r="AW545" s="34"/>
      <c r="AX545" s="36"/>
    </row>
    <row r="546" spans="1:50" ht="36" hidden="1" customHeight="1" x14ac:dyDescent="0.2">
      <c r="A546" s="54"/>
      <c r="B546" s="206" t="s">
        <v>3151</v>
      </c>
      <c r="C546" s="206" t="s">
        <v>76</v>
      </c>
      <c r="D546" s="27" t="s">
        <v>2104</v>
      </c>
      <c r="E546" s="182"/>
      <c r="F546" s="22" t="s">
        <v>1437</v>
      </c>
      <c r="G546" s="23" t="s">
        <v>1259</v>
      </c>
      <c r="H546" s="23" t="s">
        <v>646</v>
      </c>
      <c r="I546" s="9" t="s">
        <v>2086</v>
      </c>
      <c r="J546" s="46" t="s">
        <v>1</v>
      </c>
      <c r="K546" s="3"/>
      <c r="L546" s="3"/>
      <c r="M546" s="3"/>
      <c r="N546" s="3"/>
      <c r="O546" s="3"/>
      <c r="P546" s="6"/>
      <c r="Q546" s="30"/>
      <c r="R546" s="30"/>
      <c r="S546" s="30"/>
      <c r="T546" s="30"/>
      <c r="U546" s="30"/>
      <c r="V546" s="26"/>
      <c r="W546" s="30"/>
      <c r="X546" s="30"/>
      <c r="Y546" s="30"/>
      <c r="Z546" s="30"/>
      <c r="AA546" s="30"/>
      <c r="AB546" s="26"/>
      <c r="AC546" s="30">
        <v>1</v>
      </c>
      <c r="AD546" s="30"/>
      <c r="AE546" s="30"/>
      <c r="AF546" s="30"/>
      <c r="AG546" s="30"/>
      <c r="AH546" s="28" t="s">
        <v>1137</v>
      </c>
      <c r="AI546" s="30"/>
      <c r="AJ546" s="30"/>
      <c r="AK546" s="30"/>
      <c r="AL546" s="30"/>
      <c r="AM546" s="30"/>
      <c r="AN546" s="26"/>
      <c r="AO546" s="4">
        <f t="shared" si="117"/>
        <v>1</v>
      </c>
      <c r="AP546" s="4">
        <f t="shared" si="118"/>
        <v>0</v>
      </c>
      <c r="AQ546" s="4">
        <f t="shared" si="119"/>
        <v>0</v>
      </c>
      <c r="AR546" s="4">
        <f t="shared" si="120"/>
        <v>0</v>
      </c>
      <c r="AS546" s="4">
        <f t="shared" si="121"/>
        <v>0</v>
      </c>
      <c r="AT546" s="4">
        <f t="shared" si="116"/>
        <v>1</v>
      </c>
      <c r="AU546" s="34">
        <v>40612</v>
      </c>
      <c r="AV546" s="34"/>
      <c r="AW546" s="34"/>
      <c r="AX546" s="36"/>
    </row>
    <row r="547" spans="1:50" ht="36" hidden="1" customHeight="1" x14ac:dyDescent="0.2">
      <c r="A547" s="54"/>
      <c r="B547" s="206" t="s">
        <v>2963</v>
      </c>
      <c r="C547" s="206" t="s">
        <v>76</v>
      </c>
      <c r="D547" s="27" t="s">
        <v>285</v>
      </c>
      <c r="E547" s="182"/>
      <c r="F547" s="22" t="s">
        <v>1437</v>
      </c>
      <c r="G547" s="23" t="s">
        <v>1259</v>
      </c>
      <c r="H547" s="23" t="s">
        <v>457</v>
      </c>
      <c r="I547" s="9" t="s">
        <v>1431</v>
      </c>
      <c r="J547" s="5" t="s">
        <v>457</v>
      </c>
      <c r="K547" s="3"/>
      <c r="L547" s="3"/>
      <c r="M547" s="3"/>
      <c r="N547" s="3"/>
      <c r="O547" s="3"/>
      <c r="P547" s="6"/>
      <c r="Q547" s="30"/>
      <c r="R547" s="30"/>
      <c r="S547" s="30"/>
      <c r="T547" s="30"/>
      <c r="U547" s="30"/>
      <c r="V547" s="26"/>
      <c r="W547" s="30"/>
      <c r="X547" s="30"/>
      <c r="Y547" s="30"/>
      <c r="Z547" s="30"/>
      <c r="AA547" s="30"/>
      <c r="AB547" s="26"/>
      <c r="AC547" s="30">
        <v>1</v>
      </c>
      <c r="AD547" s="30"/>
      <c r="AE547" s="30"/>
      <c r="AF547" s="30"/>
      <c r="AG547" s="30"/>
      <c r="AH547" s="26" t="s">
        <v>596</v>
      </c>
      <c r="AI547" s="30"/>
      <c r="AJ547" s="30"/>
      <c r="AK547" s="30"/>
      <c r="AL547" s="30"/>
      <c r="AM547" s="30">
        <v>3</v>
      </c>
      <c r="AN547" s="26" t="s">
        <v>1214</v>
      </c>
      <c r="AO547" s="4">
        <f t="shared" si="117"/>
        <v>1</v>
      </c>
      <c r="AP547" s="4">
        <f t="shared" si="118"/>
        <v>0</v>
      </c>
      <c r="AQ547" s="4">
        <f t="shared" si="119"/>
        <v>0</v>
      </c>
      <c r="AR547" s="4">
        <f t="shared" si="120"/>
        <v>0</v>
      </c>
      <c r="AS547" s="4">
        <f t="shared" si="121"/>
        <v>3</v>
      </c>
      <c r="AT547" s="4">
        <f t="shared" si="116"/>
        <v>4</v>
      </c>
      <c r="AU547" s="34">
        <v>38615</v>
      </c>
      <c r="AV547" s="34"/>
      <c r="AW547" s="34"/>
      <c r="AX547" s="36"/>
    </row>
    <row r="548" spans="1:50" s="72" customFormat="1" ht="36" hidden="1" customHeight="1" x14ac:dyDescent="0.2">
      <c r="A548" s="176"/>
      <c r="B548" s="175"/>
      <c r="C548" s="175"/>
      <c r="D548" s="60" t="s">
        <v>339</v>
      </c>
      <c r="E548" s="183"/>
      <c r="F548" s="61"/>
      <c r="G548" s="62"/>
      <c r="H548" s="62"/>
      <c r="I548" s="63" t="s">
        <v>2212</v>
      </c>
      <c r="J548" s="64" t="s">
        <v>2211</v>
      </c>
      <c r="K548" s="67"/>
      <c r="L548" s="67"/>
      <c r="M548" s="67"/>
      <c r="N548" s="67"/>
      <c r="O548" s="67"/>
      <c r="P548" s="68"/>
      <c r="Q548" s="65"/>
      <c r="R548" s="65"/>
      <c r="S548" s="65"/>
      <c r="T548" s="65"/>
      <c r="U548" s="65"/>
      <c r="V548" s="66"/>
      <c r="W548" s="65"/>
      <c r="X548" s="65"/>
      <c r="Y548" s="65"/>
      <c r="Z548" s="65"/>
      <c r="AA548" s="65"/>
      <c r="AB548" s="66"/>
      <c r="AC548" s="65">
        <v>1</v>
      </c>
      <c r="AD548" s="65"/>
      <c r="AE548" s="65"/>
      <c r="AF548" s="65"/>
      <c r="AG548" s="65"/>
      <c r="AH548" s="68" t="s">
        <v>917</v>
      </c>
      <c r="AI548" s="65"/>
      <c r="AJ548" s="65"/>
      <c r="AK548" s="65"/>
      <c r="AL548" s="65"/>
      <c r="AM548" s="65"/>
      <c r="AN548" s="66"/>
      <c r="AO548" s="69"/>
      <c r="AP548" s="69"/>
      <c r="AQ548" s="69"/>
      <c r="AR548" s="69"/>
      <c r="AS548" s="69"/>
      <c r="AT548" s="69">
        <f t="shared" si="116"/>
        <v>0</v>
      </c>
      <c r="AU548" s="70">
        <v>40623</v>
      </c>
      <c r="AV548" s="70">
        <v>41288</v>
      </c>
      <c r="AW548" s="70">
        <v>41288</v>
      </c>
      <c r="AX548" s="71"/>
    </row>
    <row r="549" spans="1:50" ht="36" hidden="1" customHeight="1" x14ac:dyDescent="0.2">
      <c r="A549" s="54"/>
      <c r="B549" s="172" t="s">
        <v>2349</v>
      </c>
      <c r="C549" s="172" t="s">
        <v>76</v>
      </c>
      <c r="D549" s="25" t="s">
        <v>526</v>
      </c>
      <c r="E549" s="182"/>
      <c r="F549" s="22" t="s">
        <v>1437</v>
      </c>
      <c r="G549" s="23" t="s">
        <v>1259</v>
      </c>
      <c r="H549" s="23" t="s">
        <v>457</v>
      </c>
      <c r="I549" s="9" t="s">
        <v>1442</v>
      </c>
      <c r="J549" s="47" t="s">
        <v>457</v>
      </c>
      <c r="K549" s="3"/>
      <c r="L549" s="3"/>
      <c r="M549" s="3"/>
      <c r="N549" s="3"/>
      <c r="O549" s="3"/>
      <c r="P549" s="6"/>
      <c r="Q549" s="30"/>
      <c r="R549" s="30"/>
      <c r="S549" s="30"/>
      <c r="T549" s="30"/>
      <c r="U549" s="30"/>
      <c r="V549" s="26"/>
      <c r="W549" s="30"/>
      <c r="X549" s="30"/>
      <c r="Y549" s="30"/>
      <c r="Z549" s="30"/>
      <c r="AA549" s="30"/>
      <c r="AB549" s="26"/>
      <c r="AC549" s="30">
        <v>1</v>
      </c>
      <c r="AD549" s="30"/>
      <c r="AE549" s="30"/>
      <c r="AF549" s="30"/>
      <c r="AG549" s="30"/>
      <c r="AH549" s="6" t="s">
        <v>686</v>
      </c>
      <c r="AI549" s="30"/>
      <c r="AJ549" s="30"/>
      <c r="AK549" s="30"/>
      <c r="AL549" s="30"/>
      <c r="AM549" s="30">
        <v>5</v>
      </c>
      <c r="AN549" s="26" t="s">
        <v>2233</v>
      </c>
      <c r="AO549" s="4">
        <f t="shared" ref="AO549:AO580" si="122">+K549+Q549+W549+AC549+AI549</f>
        <v>1</v>
      </c>
      <c r="AP549" s="4">
        <f t="shared" ref="AP549:AP580" si="123">+L549+R549+X549+AD549+AJ549</f>
        <v>0</v>
      </c>
      <c r="AQ549" s="4">
        <f t="shared" ref="AQ549:AQ580" si="124">+M549+S549+Y549+AE549+AK549</f>
        <v>0</v>
      </c>
      <c r="AR549" s="4">
        <f t="shared" ref="AR549:AR580" si="125">+N549+T549+Z549+AF549+AL549</f>
        <v>0</v>
      </c>
      <c r="AS549" s="4">
        <f t="shared" ref="AS549:AS580" si="126">+O549+U549+AA549+AG549+AM549</f>
        <v>5</v>
      </c>
      <c r="AT549" s="4">
        <f t="shared" si="116"/>
        <v>6</v>
      </c>
      <c r="AU549" s="34"/>
      <c r="AV549" s="34"/>
      <c r="AW549" s="34"/>
      <c r="AX549" s="36"/>
    </row>
    <row r="550" spans="1:50" ht="36" hidden="1" customHeight="1" x14ac:dyDescent="0.2">
      <c r="A550" s="54"/>
      <c r="B550" s="4" t="s">
        <v>2859</v>
      </c>
      <c r="C550" s="4" t="s">
        <v>76</v>
      </c>
      <c r="D550" s="2" t="s">
        <v>1447</v>
      </c>
      <c r="E550" s="182"/>
      <c r="F550" s="22" t="s">
        <v>1437</v>
      </c>
      <c r="G550" s="23" t="s">
        <v>1259</v>
      </c>
      <c r="H550" s="23" t="s">
        <v>457</v>
      </c>
      <c r="I550" s="9" t="s">
        <v>1449</v>
      </c>
      <c r="J550" s="5" t="s">
        <v>216</v>
      </c>
      <c r="K550" s="3"/>
      <c r="L550" s="3"/>
      <c r="M550" s="3"/>
      <c r="N550" s="3"/>
      <c r="O550" s="3"/>
      <c r="P550" s="6"/>
      <c r="Q550" s="30"/>
      <c r="R550" s="30"/>
      <c r="S550" s="30"/>
      <c r="T550" s="30"/>
      <c r="U550" s="30"/>
      <c r="V550" s="26"/>
      <c r="W550" s="30">
        <v>1</v>
      </c>
      <c r="X550" s="30"/>
      <c r="Y550" s="30"/>
      <c r="Z550" s="30"/>
      <c r="AA550" s="30">
        <v>1</v>
      </c>
      <c r="AB550" s="26" t="s">
        <v>704</v>
      </c>
      <c r="AC550" s="30">
        <v>1</v>
      </c>
      <c r="AD550" s="30"/>
      <c r="AE550" s="30"/>
      <c r="AF550" s="30"/>
      <c r="AG550" s="30">
        <v>3</v>
      </c>
      <c r="AH550" s="26" t="s">
        <v>705</v>
      </c>
      <c r="AI550" s="30"/>
      <c r="AJ550" s="30"/>
      <c r="AK550" s="30"/>
      <c r="AL550" s="30"/>
      <c r="AM550" s="30">
        <v>1</v>
      </c>
      <c r="AN550" s="26" t="s">
        <v>705</v>
      </c>
      <c r="AO550" s="4">
        <f t="shared" si="122"/>
        <v>2</v>
      </c>
      <c r="AP550" s="4">
        <f t="shared" si="123"/>
        <v>0</v>
      </c>
      <c r="AQ550" s="4">
        <f t="shared" si="124"/>
        <v>0</v>
      </c>
      <c r="AR550" s="4">
        <f t="shared" si="125"/>
        <v>0</v>
      </c>
      <c r="AS550" s="4">
        <f t="shared" si="126"/>
        <v>5</v>
      </c>
      <c r="AT550" s="4">
        <f t="shared" si="116"/>
        <v>7</v>
      </c>
      <c r="AU550" s="34" t="s">
        <v>202</v>
      </c>
      <c r="AV550" s="34"/>
      <c r="AW550" s="34"/>
      <c r="AX550" s="36"/>
    </row>
    <row r="551" spans="1:50" s="159" customFormat="1" ht="36" hidden="1" customHeight="1" x14ac:dyDescent="0.2">
      <c r="A551" s="54"/>
      <c r="B551" s="172" t="s">
        <v>2866</v>
      </c>
      <c r="C551" s="172" t="s">
        <v>76</v>
      </c>
      <c r="D551" s="27" t="s">
        <v>1463</v>
      </c>
      <c r="E551" s="182"/>
      <c r="F551" s="22" t="s">
        <v>1437</v>
      </c>
      <c r="G551" s="23" t="s">
        <v>1259</v>
      </c>
      <c r="H551" s="23" t="s">
        <v>457</v>
      </c>
      <c r="I551" s="9" t="s">
        <v>1472</v>
      </c>
      <c r="J551" s="5" t="s">
        <v>457</v>
      </c>
      <c r="K551" s="3"/>
      <c r="L551" s="3"/>
      <c r="M551" s="3"/>
      <c r="N551" s="3"/>
      <c r="O551" s="3"/>
      <c r="P551" s="6"/>
      <c r="Q551" s="30"/>
      <c r="R551" s="30"/>
      <c r="S551" s="30"/>
      <c r="T551" s="30"/>
      <c r="U551" s="30"/>
      <c r="V551" s="26"/>
      <c r="W551" s="30"/>
      <c r="X551" s="30"/>
      <c r="Y551" s="30"/>
      <c r="Z551" s="30"/>
      <c r="AA551" s="30"/>
      <c r="AB551" s="26"/>
      <c r="AC551" s="30">
        <v>3</v>
      </c>
      <c r="AD551" s="30"/>
      <c r="AE551" s="30"/>
      <c r="AF551" s="30"/>
      <c r="AG551" s="30"/>
      <c r="AH551" s="26" t="s">
        <v>1179</v>
      </c>
      <c r="AI551" s="30"/>
      <c r="AJ551" s="30"/>
      <c r="AK551" s="30"/>
      <c r="AL551" s="30"/>
      <c r="AM551" s="30"/>
      <c r="AN551" s="26"/>
      <c r="AO551" s="4">
        <f t="shared" si="122"/>
        <v>3</v>
      </c>
      <c r="AP551" s="4">
        <f t="shared" si="123"/>
        <v>0</v>
      </c>
      <c r="AQ551" s="4">
        <f t="shared" si="124"/>
        <v>0</v>
      </c>
      <c r="AR551" s="4">
        <f t="shared" si="125"/>
        <v>0</v>
      </c>
      <c r="AS551" s="4">
        <f t="shared" si="126"/>
        <v>0</v>
      </c>
      <c r="AT551" s="4">
        <f t="shared" si="116"/>
        <v>3</v>
      </c>
      <c r="AU551" s="34">
        <v>37361</v>
      </c>
      <c r="AV551" s="34"/>
      <c r="AW551" s="34"/>
      <c r="AX551" s="36"/>
    </row>
    <row r="552" spans="1:50" ht="36" hidden="1" customHeight="1" x14ac:dyDescent="0.2">
      <c r="A552" s="54"/>
      <c r="B552" s="172" t="s">
        <v>2390</v>
      </c>
      <c r="C552" s="172" t="s">
        <v>76</v>
      </c>
      <c r="D552" s="2" t="s">
        <v>381</v>
      </c>
      <c r="E552" s="182"/>
      <c r="F552" s="22" t="s">
        <v>1437</v>
      </c>
      <c r="G552" s="23" t="s">
        <v>1259</v>
      </c>
      <c r="H552" s="23" t="s">
        <v>457</v>
      </c>
      <c r="I552" s="9" t="s">
        <v>1495</v>
      </c>
      <c r="J552" s="5" t="s">
        <v>177</v>
      </c>
      <c r="K552" s="3"/>
      <c r="L552" s="3"/>
      <c r="M552" s="3"/>
      <c r="N552" s="3"/>
      <c r="O552" s="3"/>
      <c r="P552" s="6"/>
      <c r="Q552" s="30"/>
      <c r="R552" s="30"/>
      <c r="S552" s="30"/>
      <c r="T552" s="30"/>
      <c r="U552" s="30">
        <v>3</v>
      </c>
      <c r="V552" s="26"/>
      <c r="W552" s="30"/>
      <c r="X552" s="30"/>
      <c r="Y552" s="30"/>
      <c r="Z552" s="30"/>
      <c r="AA552" s="30"/>
      <c r="AB552" s="26"/>
      <c r="AC552" s="30">
        <v>1</v>
      </c>
      <c r="AD552" s="30"/>
      <c r="AE552" s="30"/>
      <c r="AF552" s="30"/>
      <c r="AG552" s="30"/>
      <c r="AH552" s="26" t="s">
        <v>669</v>
      </c>
      <c r="AI552" s="30"/>
      <c r="AJ552" s="30"/>
      <c r="AK552" s="30"/>
      <c r="AL552" s="30"/>
      <c r="AM552" s="30"/>
      <c r="AN552" s="26"/>
      <c r="AO552" s="4">
        <f t="shared" si="122"/>
        <v>1</v>
      </c>
      <c r="AP552" s="4">
        <f t="shared" si="123"/>
        <v>0</v>
      </c>
      <c r="AQ552" s="4">
        <f t="shared" si="124"/>
        <v>0</v>
      </c>
      <c r="AR552" s="4">
        <f t="shared" si="125"/>
        <v>0</v>
      </c>
      <c r="AS552" s="4">
        <f t="shared" si="126"/>
        <v>3</v>
      </c>
      <c r="AT552" s="4">
        <f t="shared" si="116"/>
        <v>4</v>
      </c>
      <c r="AU552" s="34" t="s">
        <v>232</v>
      </c>
      <c r="AV552" s="34"/>
      <c r="AW552" s="34"/>
      <c r="AX552" s="36"/>
    </row>
    <row r="553" spans="1:50" ht="36" hidden="1" customHeight="1" x14ac:dyDescent="0.2">
      <c r="A553" s="54"/>
      <c r="B553" s="4" t="s">
        <v>2977</v>
      </c>
      <c r="C553" s="4" t="s">
        <v>76</v>
      </c>
      <c r="D553" s="2" t="s">
        <v>57</v>
      </c>
      <c r="E553" s="182"/>
      <c r="F553" s="22" t="s">
        <v>1437</v>
      </c>
      <c r="G553" s="23" t="s">
        <v>1435</v>
      </c>
      <c r="H553" s="23" t="s">
        <v>26</v>
      </c>
      <c r="I553" s="9" t="s">
        <v>1930</v>
      </c>
      <c r="J553" s="5" t="s">
        <v>26</v>
      </c>
      <c r="K553" s="30"/>
      <c r="L553" s="30"/>
      <c r="M553" s="30"/>
      <c r="N553" s="30"/>
      <c r="O553" s="30"/>
      <c r="P553" s="26"/>
      <c r="Q553" s="30"/>
      <c r="R553" s="30"/>
      <c r="S553" s="30"/>
      <c r="T553" s="30"/>
      <c r="U553" s="30"/>
      <c r="V553" s="26"/>
      <c r="W553" s="30"/>
      <c r="X553" s="30"/>
      <c r="Y553" s="30"/>
      <c r="Z553" s="30"/>
      <c r="AA553" s="30"/>
      <c r="AB553" s="26"/>
      <c r="AC553" s="3">
        <v>1</v>
      </c>
      <c r="AD553" s="3"/>
      <c r="AE553" s="3"/>
      <c r="AF553" s="3"/>
      <c r="AG553" s="3">
        <v>2</v>
      </c>
      <c r="AH553" s="6" t="s">
        <v>680</v>
      </c>
      <c r="AI553" s="3"/>
      <c r="AJ553" s="3"/>
      <c r="AK553" s="3"/>
      <c r="AL553" s="3"/>
      <c r="AM553" s="3">
        <v>3</v>
      </c>
      <c r="AN553" s="6" t="s">
        <v>680</v>
      </c>
      <c r="AO553" s="4">
        <f t="shared" si="122"/>
        <v>1</v>
      </c>
      <c r="AP553" s="4">
        <f t="shared" si="123"/>
        <v>0</v>
      </c>
      <c r="AQ553" s="4">
        <f t="shared" si="124"/>
        <v>0</v>
      </c>
      <c r="AR553" s="4">
        <f t="shared" si="125"/>
        <v>0</v>
      </c>
      <c r="AS553" s="4">
        <f t="shared" si="126"/>
        <v>5</v>
      </c>
      <c r="AT553" s="4">
        <f t="shared" si="116"/>
        <v>6</v>
      </c>
      <c r="AU553" s="34" t="s">
        <v>682</v>
      </c>
      <c r="AV553" s="34"/>
      <c r="AW553" s="34"/>
      <c r="AX553" s="36"/>
    </row>
    <row r="554" spans="1:50" ht="36" hidden="1" customHeight="1" x14ac:dyDescent="0.2">
      <c r="A554" s="54"/>
      <c r="B554" s="172" t="s">
        <v>3167</v>
      </c>
      <c r="C554" s="172" t="s">
        <v>76</v>
      </c>
      <c r="D554" s="85" t="s">
        <v>1570</v>
      </c>
      <c r="E554" s="182"/>
      <c r="F554" s="23" t="s">
        <v>1437</v>
      </c>
      <c r="G554" s="23" t="s">
        <v>1259</v>
      </c>
      <c r="H554" s="23" t="s">
        <v>457</v>
      </c>
      <c r="I554" s="9" t="s">
        <v>1587</v>
      </c>
      <c r="J554" s="83" t="s">
        <v>457</v>
      </c>
      <c r="K554" s="30"/>
      <c r="L554" s="30"/>
      <c r="M554" s="30"/>
      <c r="N554" s="30"/>
      <c r="O554" s="30"/>
      <c r="P554" s="26"/>
      <c r="Q554" s="30"/>
      <c r="R554" s="30"/>
      <c r="S554" s="30"/>
      <c r="T554" s="30"/>
      <c r="U554" s="30">
        <v>1</v>
      </c>
      <c r="V554" s="26" t="s">
        <v>978</v>
      </c>
      <c r="W554" s="30"/>
      <c r="X554" s="30"/>
      <c r="Y554" s="30"/>
      <c r="Z554" s="30"/>
      <c r="AA554" s="30"/>
      <c r="AB554" s="26"/>
      <c r="AC554" s="30">
        <v>2</v>
      </c>
      <c r="AD554" s="30"/>
      <c r="AE554" s="30"/>
      <c r="AF554" s="30"/>
      <c r="AG554" s="30"/>
      <c r="AH554" s="6" t="s">
        <v>261</v>
      </c>
      <c r="AI554" s="3"/>
      <c r="AJ554" s="3"/>
      <c r="AK554" s="3"/>
      <c r="AL554" s="3"/>
      <c r="AM554" s="3">
        <v>7</v>
      </c>
      <c r="AN554" s="6" t="s">
        <v>261</v>
      </c>
      <c r="AO554" s="4">
        <f t="shared" si="122"/>
        <v>2</v>
      </c>
      <c r="AP554" s="4">
        <f t="shared" si="123"/>
        <v>0</v>
      </c>
      <c r="AQ554" s="4">
        <f t="shared" si="124"/>
        <v>0</v>
      </c>
      <c r="AR554" s="4">
        <f t="shared" si="125"/>
        <v>0</v>
      </c>
      <c r="AS554" s="4">
        <f t="shared" si="126"/>
        <v>8</v>
      </c>
      <c r="AT554" s="4">
        <f t="shared" si="116"/>
        <v>10</v>
      </c>
      <c r="AU554" s="34">
        <v>40371</v>
      </c>
      <c r="AV554" s="34"/>
      <c r="AW554" s="34"/>
      <c r="AX554" s="36"/>
    </row>
    <row r="555" spans="1:50" ht="36" hidden="1" customHeight="1" x14ac:dyDescent="0.2">
      <c r="A555" s="54"/>
      <c r="B555" s="172" t="s">
        <v>2431</v>
      </c>
      <c r="C555" s="172" t="s">
        <v>76</v>
      </c>
      <c r="D555" s="2" t="s">
        <v>1591</v>
      </c>
      <c r="E555" s="182"/>
      <c r="F555" s="22" t="s">
        <v>1437</v>
      </c>
      <c r="G555" s="23" t="s">
        <v>1259</v>
      </c>
      <c r="H555" s="23" t="s">
        <v>457</v>
      </c>
      <c r="I555" s="9" t="s">
        <v>1594</v>
      </c>
      <c r="J555" s="5" t="s">
        <v>544</v>
      </c>
      <c r="K555" s="3"/>
      <c r="L555" s="3"/>
      <c r="M555" s="3"/>
      <c r="N555" s="3"/>
      <c r="O555" s="3"/>
      <c r="P555" s="6"/>
      <c r="Q555" s="30"/>
      <c r="R555" s="30"/>
      <c r="S555" s="30"/>
      <c r="T555" s="30"/>
      <c r="U555" s="30"/>
      <c r="V555" s="26"/>
      <c r="W555" s="30"/>
      <c r="X555" s="30"/>
      <c r="Y555" s="30"/>
      <c r="Z555" s="30"/>
      <c r="AA555" s="30"/>
      <c r="AB555" s="26"/>
      <c r="AC555" s="30">
        <v>1</v>
      </c>
      <c r="AD555" s="30"/>
      <c r="AE555" s="30"/>
      <c r="AF555" s="30"/>
      <c r="AG555" s="30"/>
      <c r="AH555" s="6" t="s">
        <v>66</v>
      </c>
      <c r="AI555" s="30"/>
      <c r="AJ555" s="30"/>
      <c r="AK555" s="30"/>
      <c r="AL555" s="30"/>
      <c r="AM555" s="30"/>
      <c r="AN555" s="26"/>
      <c r="AO555" s="4">
        <f t="shared" si="122"/>
        <v>1</v>
      </c>
      <c r="AP555" s="4">
        <f t="shared" si="123"/>
        <v>0</v>
      </c>
      <c r="AQ555" s="4">
        <f t="shared" si="124"/>
        <v>0</v>
      </c>
      <c r="AR555" s="4">
        <f t="shared" si="125"/>
        <v>0</v>
      </c>
      <c r="AS555" s="4">
        <f t="shared" si="126"/>
        <v>0</v>
      </c>
      <c r="AT555" s="4">
        <f t="shared" si="116"/>
        <v>1</v>
      </c>
      <c r="AU555" s="34" t="s">
        <v>1129</v>
      </c>
      <c r="AV555" s="34"/>
      <c r="AW555" s="34"/>
      <c r="AX555" s="36"/>
    </row>
    <row r="556" spans="1:50" s="159" customFormat="1" ht="36" hidden="1" customHeight="1" x14ac:dyDescent="0.2">
      <c r="A556" s="54"/>
      <c r="B556" s="172" t="s">
        <v>2469</v>
      </c>
      <c r="C556" s="172" t="s">
        <v>76</v>
      </c>
      <c r="D556" s="2" t="s">
        <v>416</v>
      </c>
      <c r="E556" s="182"/>
      <c r="F556" s="22" t="s">
        <v>1437</v>
      </c>
      <c r="G556" s="23" t="s">
        <v>1259</v>
      </c>
      <c r="H556" s="23" t="s">
        <v>457</v>
      </c>
      <c r="I556" s="9" t="s">
        <v>1649</v>
      </c>
      <c r="J556" s="5" t="s">
        <v>750</v>
      </c>
      <c r="K556" s="3"/>
      <c r="L556" s="3"/>
      <c r="M556" s="3"/>
      <c r="N556" s="3"/>
      <c r="O556" s="3"/>
      <c r="P556" s="6"/>
      <c r="Q556" s="30"/>
      <c r="R556" s="30"/>
      <c r="S556" s="30"/>
      <c r="T556" s="30"/>
      <c r="U556" s="30"/>
      <c r="V556" s="26"/>
      <c r="W556" s="30">
        <v>1</v>
      </c>
      <c r="X556" s="30"/>
      <c r="Y556" s="30"/>
      <c r="Z556" s="30"/>
      <c r="AA556" s="30"/>
      <c r="AB556" s="6" t="s">
        <v>20</v>
      </c>
      <c r="AC556" s="30">
        <v>1</v>
      </c>
      <c r="AD556" s="30"/>
      <c r="AE556" s="30"/>
      <c r="AF556" s="30"/>
      <c r="AG556" s="30"/>
      <c r="AH556" s="6" t="s">
        <v>20</v>
      </c>
      <c r="AI556" s="30"/>
      <c r="AJ556" s="30"/>
      <c r="AK556" s="30"/>
      <c r="AL556" s="30"/>
      <c r="AM556" s="30">
        <v>3</v>
      </c>
      <c r="AN556" s="26"/>
      <c r="AO556" s="4">
        <f t="shared" si="122"/>
        <v>2</v>
      </c>
      <c r="AP556" s="4">
        <f t="shared" si="123"/>
        <v>0</v>
      </c>
      <c r="AQ556" s="4">
        <f t="shared" si="124"/>
        <v>0</v>
      </c>
      <c r="AR556" s="4">
        <f t="shared" si="125"/>
        <v>0</v>
      </c>
      <c r="AS556" s="4">
        <f t="shared" si="126"/>
        <v>3</v>
      </c>
      <c r="AT556" s="4">
        <f t="shared" si="116"/>
        <v>5</v>
      </c>
      <c r="AU556" s="34" t="s">
        <v>751</v>
      </c>
      <c r="AV556" s="34"/>
      <c r="AW556" s="34"/>
      <c r="AX556" s="36"/>
    </row>
    <row r="557" spans="1:50" ht="36" hidden="1" customHeight="1" x14ac:dyDescent="0.2">
      <c r="A557" s="54"/>
      <c r="B557" s="4" t="s">
        <v>2476</v>
      </c>
      <c r="C557" s="4" t="s">
        <v>76</v>
      </c>
      <c r="D557" s="2" t="s">
        <v>442</v>
      </c>
      <c r="E557" s="182"/>
      <c r="F557" s="22" t="s">
        <v>1437</v>
      </c>
      <c r="G557" s="23" t="s">
        <v>1259</v>
      </c>
      <c r="H557" s="23" t="s">
        <v>457</v>
      </c>
      <c r="I557" s="9" t="s">
        <v>2242</v>
      </c>
      <c r="J557" s="5" t="s">
        <v>457</v>
      </c>
      <c r="K557" s="3"/>
      <c r="L557" s="3"/>
      <c r="M557" s="3"/>
      <c r="N557" s="3"/>
      <c r="O557" s="3"/>
      <c r="P557" s="6"/>
      <c r="Q557" s="30"/>
      <c r="R557" s="30"/>
      <c r="S557" s="30"/>
      <c r="T557" s="30"/>
      <c r="U557" s="30"/>
      <c r="V557" s="26"/>
      <c r="W557" s="30">
        <v>1</v>
      </c>
      <c r="X557" s="30"/>
      <c r="Y557" s="30"/>
      <c r="Z557" s="30"/>
      <c r="AA557" s="30">
        <v>1</v>
      </c>
      <c r="AB557" s="26" t="s">
        <v>1001</v>
      </c>
      <c r="AC557" s="30">
        <v>1</v>
      </c>
      <c r="AD557" s="30"/>
      <c r="AE557" s="30"/>
      <c r="AF557" s="30"/>
      <c r="AG557" s="30">
        <v>2</v>
      </c>
      <c r="AH557" s="6" t="s">
        <v>2243</v>
      </c>
      <c r="AI557" s="30">
        <v>1</v>
      </c>
      <c r="AJ557" s="30"/>
      <c r="AK557" s="30"/>
      <c r="AL557" s="30"/>
      <c r="AM557" s="30">
        <v>6</v>
      </c>
      <c r="AN557" s="6" t="s">
        <v>2243</v>
      </c>
      <c r="AO557" s="4">
        <f t="shared" si="122"/>
        <v>3</v>
      </c>
      <c r="AP557" s="4">
        <f t="shared" si="123"/>
        <v>0</v>
      </c>
      <c r="AQ557" s="4">
        <f t="shared" si="124"/>
        <v>0</v>
      </c>
      <c r="AR557" s="4">
        <f t="shared" si="125"/>
        <v>0</v>
      </c>
      <c r="AS557" s="4">
        <f t="shared" si="126"/>
        <v>9</v>
      </c>
      <c r="AT557" s="4">
        <f t="shared" si="116"/>
        <v>12</v>
      </c>
      <c r="AU557" s="34">
        <v>36508</v>
      </c>
      <c r="AV557" s="34"/>
      <c r="AW557" s="34"/>
      <c r="AX557" s="36"/>
    </row>
    <row r="558" spans="1:50" s="159" customFormat="1" ht="36" hidden="1" customHeight="1" x14ac:dyDescent="0.2">
      <c r="A558" s="54"/>
      <c r="B558" s="4" t="s">
        <v>2591</v>
      </c>
      <c r="C558" s="4" t="s">
        <v>76</v>
      </c>
      <c r="D558" s="27" t="s">
        <v>1704</v>
      </c>
      <c r="E558" s="182"/>
      <c r="F558" s="22" t="s">
        <v>1437</v>
      </c>
      <c r="G558" s="23" t="s">
        <v>1259</v>
      </c>
      <c r="H558" s="23" t="s">
        <v>457</v>
      </c>
      <c r="I558" s="9" t="s">
        <v>1737</v>
      </c>
      <c r="J558" s="5" t="s">
        <v>457</v>
      </c>
      <c r="K558" s="3"/>
      <c r="L558" s="3"/>
      <c r="M558" s="3"/>
      <c r="N558" s="3"/>
      <c r="O558" s="3"/>
      <c r="P558" s="6"/>
      <c r="Q558" s="30"/>
      <c r="R558" s="30"/>
      <c r="S558" s="30"/>
      <c r="T558" s="30"/>
      <c r="U558" s="30"/>
      <c r="V558" s="26"/>
      <c r="W558" s="30"/>
      <c r="X558" s="30"/>
      <c r="Y558" s="30"/>
      <c r="Z558" s="30"/>
      <c r="AA558" s="30"/>
      <c r="AB558" s="26"/>
      <c r="AC558" s="30">
        <v>1</v>
      </c>
      <c r="AD558" s="30"/>
      <c r="AE558" s="30"/>
      <c r="AF558" s="30"/>
      <c r="AG558" s="30"/>
      <c r="AH558" s="26"/>
      <c r="AI558" s="30"/>
      <c r="AJ558" s="30"/>
      <c r="AK558" s="30"/>
      <c r="AL558" s="30"/>
      <c r="AM558" s="30">
        <v>12</v>
      </c>
      <c r="AN558" s="26"/>
      <c r="AO558" s="4">
        <f t="shared" si="122"/>
        <v>1</v>
      </c>
      <c r="AP558" s="4">
        <f t="shared" si="123"/>
        <v>0</v>
      </c>
      <c r="AQ558" s="4">
        <f t="shared" si="124"/>
        <v>0</v>
      </c>
      <c r="AR558" s="4">
        <f t="shared" si="125"/>
        <v>0</v>
      </c>
      <c r="AS558" s="4">
        <f t="shared" si="126"/>
        <v>12</v>
      </c>
      <c r="AT558" s="4">
        <f t="shared" si="116"/>
        <v>13</v>
      </c>
      <c r="AU558" s="37"/>
      <c r="AV558" s="37"/>
      <c r="AW558" s="37"/>
      <c r="AX558" s="36"/>
    </row>
    <row r="559" spans="1:50" ht="36" hidden="1" customHeight="1" x14ac:dyDescent="0.2">
      <c r="A559" s="54"/>
      <c r="B559" s="4" t="s">
        <v>2655</v>
      </c>
      <c r="C559" s="4" t="s">
        <v>76</v>
      </c>
      <c r="D559" s="27" t="s">
        <v>1767</v>
      </c>
      <c r="E559" s="182"/>
      <c r="F559" s="22" t="s">
        <v>1437</v>
      </c>
      <c r="G559" s="23" t="s">
        <v>1259</v>
      </c>
      <c r="H559" s="23" t="s">
        <v>457</v>
      </c>
      <c r="I559" s="9" t="s">
        <v>1775</v>
      </c>
      <c r="J559" s="5" t="s">
        <v>457</v>
      </c>
      <c r="K559" s="3"/>
      <c r="L559" s="3"/>
      <c r="M559" s="3"/>
      <c r="N559" s="3"/>
      <c r="O559" s="3"/>
      <c r="P559" s="6"/>
      <c r="Q559" s="30"/>
      <c r="R559" s="30"/>
      <c r="S559" s="30"/>
      <c r="T559" s="30"/>
      <c r="U559" s="30"/>
      <c r="V559" s="26"/>
      <c r="W559" s="30"/>
      <c r="X559" s="30"/>
      <c r="Y559" s="30"/>
      <c r="Z559" s="30"/>
      <c r="AA559" s="30"/>
      <c r="AB559" s="26"/>
      <c r="AC559" s="30"/>
      <c r="AD559" s="30"/>
      <c r="AE559" s="30"/>
      <c r="AF559" s="30"/>
      <c r="AG559" s="30"/>
      <c r="AH559" s="26"/>
      <c r="AI559" s="30"/>
      <c r="AJ559" s="30"/>
      <c r="AK559" s="30"/>
      <c r="AL559" s="30"/>
      <c r="AM559" s="30">
        <v>4</v>
      </c>
      <c r="AN559" s="26" t="s">
        <v>841</v>
      </c>
      <c r="AO559" s="4">
        <f t="shared" si="122"/>
        <v>0</v>
      </c>
      <c r="AP559" s="4">
        <f t="shared" si="123"/>
        <v>0</v>
      </c>
      <c r="AQ559" s="4">
        <f t="shared" si="124"/>
        <v>0</v>
      </c>
      <c r="AR559" s="4">
        <f t="shared" si="125"/>
        <v>0</v>
      </c>
      <c r="AS559" s="4">
        <f t="shared" si="126"/>
        <v>4</v>
      </c>
      <c r="AT559" s="4">
        <f t="shared" si="116"/>
        <v>4</v>
      </c>
      <c r="AU559" s="34">
        <v>40049</v>
      </c>
      <c r="AV559" s="34"/>
      <c r="AW559" s="34"/>
      <c r="AX559" s="36"/>
    </row>
    <row r="560" spans="1:50" ht="36" hidden="1" customHeight="1" x14ac:dyDescent="0.2">
      <c r="A560" s="54"/>
      <c r="B560" s="172" t="s">
        <v>3128</v>
      </c>
      <c r="C560" s="172" t="s">
        <v>76</v>
      </c>
      <c r="D560" s="2" t="s">
        <v>429</v>
      </c>
      <c r="E560" s="182"/>
      <c r="F560" s="22" t="s">
        <v>1437</v>
      </c>
      <c r="G560" s="23" t="s">
        <v>1435</v>
      </c>
      <c r="H560" s="23" t="s">
        <v>26</v>
      </c>
      <c r="I560" s="9" t="s">
        <v>2041</v>
      </c>
      <c r="J560" s="5" t="s">
        <v>291</v>
      </c>
      <c r="K560" s="3"/>
      <c r="L560" s="3"/>
      <c r="M560" s="3"/>
      <c r="N560" s="3"/>
      <c r="O560" s="3"/>
      <c r="P560" s="6"/>
      <c r="Q560" s="30"/>
      <c r="R560" s="30"/>
      <c r="S560" s="30"/>
      <c r="T560" s="30"/>
      <c r="U560" s="30"/>
      <c r="V560" s="26"/>
      <c r="W560" s="30"/>
      <c r="X560" s="30"/>
      <c r="Y560" s="30"/>
      <c r="Z560" s="30"/>
      <c r="AA560" s="30"/>
      <c r="AB560" s="26"/>
      <c r="AC560" s="30">
        <v>1</v>
      </c>
      <c r="AD560" s="30"/>
      <c r="AE560" s="30"/>
      <c r="AF560" s="30"/>
      <c r="AG560" s="30">
        <v>1</v>
      </c>
      <c r="AH560" s="6" t="s">
        <v>427</v>
      </c>
      <c r="AI560" s="30"/>
      <c r="AJ560" s="30"/>
      <c r="AK560" s="30"/>
      <c r="AL560" s="30"/>
      <c r="AM560" s="30">
        <v>1</v>
      </c>
      <c r="AN560" s="6" t="s">
        <v>427</v>
      </c>
      <c r="AO560" s="4">
        <f t="shared" si="122"/>
        <v>1</v>
      </c>
      <c r="AP560" s="4">
        <f t="shared" si="123"/>
        <v>0</v>
      </c>
      <c r="AQ560" s="4">
        <f t="shared" si="124"/>
        <v>0</v>
      </c>
      <c r="AR560" s="4">
        <f t="shared" si="125"/>
        <v>0</v>
      </c>
      <c r="AS560" s="4">
        <f t="shared" si="126"/>
        <v>2</v>
      </c>
      <c r="AT560" s="4">
        <f t="shared" si="116"/>
        <v>3</v>
      </c>
      <c r="AU560" s="34">
        <v>38681</v>
      </c>
      <c r="AV560" s="34"/>
      <c r="AW560" s="34"/>
      <c r="AX560" s="36"/>
    </row>
    <row r="561" spans="1:50" s="159" customFormat="1" ht="36" hidden="1" customHeight="1" x14ac:dyDescent="0.2">
      <c r="A561" s="54"/>
      <c r="B561" s="4" t="s">
        <v>2655</v>
      </c>
      <c r="C561" s="4" t="s">
        <v>76</v>
      </c>
      <c r="D561" s="27" t="s">
        <v>1767</v>
      </c>
      <c r="E561" s="182"/>
      <c r="F561" s="22" t="s">
        <v>1437</v>
      </c>
      <c r="G561" s="23" t="s">
        <v>1259</v>
      </c>
      <c r="H561" s="23" t="s">
        <v>457</v>
      </c>
      <c r="I561" s="9" t="s">
        <v>1782</v>
      </c>
      <c r="J561" s="5" t="s">
        <v>1035</v>
      </c>
      <c r="K561" s="3"/>
      <c r="L561" s="3"/>
      <c r="M561" s="3"/>
      <c r="N561" s="3"/>
      <c r="O561" s="3"/>
      <c r="P561" s="6"/>
      <c r="Q561" s="30"/>
      <c r="R561" s="30"/>
      <c r="S561" s="30"/>
      <c r="T561" s="30"/>
      <c r="U561" s="30"/>
      <c r="V561" s="26"/>
      <c r="W561" s="30"/>
      <c r="X561" s="30"/>
      <c r="Y561" s="30"/>
      <c r="Z561" s="30"/>
      <c r="AA561" s="30"/>
      <c r="AB561" s="26"/>
      <c r="AC561" s="30"/>
      <c r="AD561" s="30"/>
      <c r="AE561" s="30"/>
      <c r="AF561" s="30"/>
      <c r="AG561" s="30"/>
      <c r="AH561" s="26"/>
      <c r="AI561" s="30"/>
      <c r="AJ561" s="30"/>
      <c r="AK561" s="30"/>
      <c r="AL561" s="30"/>
      <c r="AM561" s="30"/>
      <c r="AN561" s="26"/>
      <c r="AO561" s="4">
        <f t="shared" si="122"/>
        <v>0</v>
      </c>
      <c r="AP561" s="4">
        <f t="shared" si="123"/>
        <v>0</v>
      </c>
      <c r="AQ561" s="4">
        <f t="shared" si="124"/>
        <v>0</v>
      </c>
      <c r="AR561" s="4">
        <f t="shared" si="125"/>
        <v>0</v>
      </c>
      <c r="AS561" s="4">
        <f t="shared" si="126"/>
        <v>0</v>
      </c>
      <c r="AT561" s="4">
        <f t="shared" ref="AT561:AT624" si="127">SUM(AO561:AS561)</f>
        <v>0</v>
      </c>
      <c r="AU561" s="34" t="s">
        <v>1039</v>
      </c>
      <c r="AV561" s="34"/>
      <c r="AW561" s="34"/>
      <c r="AX561" s="36"/>
    </row>
    <row r="562" spans="1:50" ht="36" hidden="1" customHeight="1" x14ac:dyDescent="0.2">
      <c r="A562" s="54"/>
      <c r="B562" s="4" t="s">
        <v>2938</v>
      </c>
      <c r="C562" s="4" t="s">
        <v>76</v>
      </c>
      <c r="D562" s="27" t="s">
        <v>910</v>
      </c>
      <c r="E562" s="182"/>
      <c r="F562" s="22" t="s">
        <v>1437</v>
      </c>
      <c r="G562" s="23" t="s">
        <v>1259</v>
      </c>
      <c r="H562" s="23" t="s">
        <v>457</v>
      </c>
      <c r="I562" s="9" t="s">
        <v>1804</v>
      </c>
      <c r="J562" s="43" t="s">
        <v>544</v>
      </c>
      <c r="K562" s="3"/>
      <c r="L562" s="3"/>
      <c r="M562" s="3"/>
      <c r="N562" s="3"/>
      <c r="O562" s="3"/>
      <c r="P562" s="6"/>
      <c r="Q562" s="30"/>
      <c r="R562" s="30"/>
      <c r="S562" s="30"/>
      <c r="T562" s="30"/>
      <c r="U562" s="30"/>
      <c r="V562" s="26"/>
      <c r="W562" s="30">
        <v>1</v>
      </c>
      <c r="X562" s="30"/>
      <c r="Y562" s="30"/>
      <c r="Z562" s="30"/>
      <c r="AA562" s="30">
        <v>1</v>
      </c>
      <c r="AB562" s="26" t="s">
        <v>1068</v>
      </c>
      <c r="AC562" s="30"/>
      <c r="AD562" s="30"/>
      <c r="AE562" s="30"/>
      <c r="AF562" s="30"/>
      <c r="AG562" s="30"/>
      <c r="AH562" s="6"/>
      <c r="AI562" s="30"/>
      <c r="AJ562" s="30"/>
      <c r="AK562" s="30"/>
      <c r="AL562" s="30"/>
      <c r="AM562" s="30">
        <v>4</v>
      </c>
      <c r="AN562" s="26" t="s">
        <v>1068</v>
      </c>
      <c r="AO562" s="4">
        <f t="shared" si="122"/>
        <v>1</v>
      </c>
      <c r="AP562" s="4">
        <f t="shared" si="123"/>
        <v>0</v>
      </c>
      <c r="AQ562" s="4">
        <f t="shared" si="124"/>
        <v>0</v>
      </c>
      <c r="AR562" s="4">
        <f t="shared" si="125"/>
        <v>0</v>
      </c>
      <c r="AS562" s="4">
        <f t="shared" si="126"/>
        <v>5</v>
      </c>
      <c r="AT562" s="4">
        <f t="shared" si="127"/>
        <v>6</v>
      </c>
      <c r="AU562" s="34" t="s">
        <v>1069</v>
      </c>
      <c r="AV562" s="34"/>
      <c r="AW562" s="34"/>
      <c r="AX562" s="36"/>
    </row>
    <row r="563" spans="1:50" ht="36" hidden="1" customHeight="1" x14ac:dyDescent="0.2">
      <c r="A563" s="54"/>
      <c r="B563" s="4" t="s">
        <v>2742</v>
      </c>
      <c r="C563" s="4" t="s">
        <v>76</v>
      </c>
      <c r="D563" s="27" t="s">
        <v>136</v>
      </c>
      <c r="E563" s="182"/>
      <c r="F563" s="22" t="s">
        <v>1437</v>
      </c>
      <c r="G563" s="23" t="s">
        <v>1259</v>
      </c>
      <c r="H563" s="23" t="s">
        <v>457</v>
      </c>
      <c r="I563" s="9" t="s">
        <v>1820</v>
      </c>
      <c r="J563" s="43" t="s">
        <v>457</v>
      </c>
      <c r="K563" s="3"/>
      <c r="L563" s="3"/>
      <c r="M563" s="3"/>
      <c r="N563" s="3"/>
      <c r="O563" s="3"/>
      <c r="P563" s="6"/>
      <c r="Q563" s="30"/>
      <c r="R563" s="30"/>
      <c r="S563" s="30"/>
      <c r="T563" s="30"/>
      <c r="U563" s="30"/>
      <c r="V563" s="26"/>
      <c r="W563" s="30"/>
      <c r="X563" s="30"/>
      <c r="Y563" s="30"/>
      <c r="Z563" s="30"/>
      <c r="AA563" s="30"/>
      <c r="AB563" s="26"/>
      <c r="AC563" s="30">
        <v>3</v>
      </c>
      <c r="AD563" s="30"/>
      <c r="AE563" s="30"/>
      <c r="AF563" s="30"/>
      <c r="AG563" s="30">
        <v>2</v>
      </c>
      <c r="AH563" s="43" t="s">
        <v>1144</v>
      </c>
      <c r="AI563" s="30"/>
      <c r="AJ563" s="30"/>
      <c r="AK563" s="30"/>
      <c r="AL563" s="30"/>
      <c r="AM563" s="30">
        <v>2</v>
      </c>
      <c r="AN563" s="26"/>
      <c r="AO563" s="4">
        <f t="shared" si="122"/>
        <v>3</v>
      </c>
      <c r="AP563" s="4">
        <f t="shared" si="123"/>
        <v>0</v>
      </c>
      <c r="AQ563" s="4">
        <f t="shared" si="124"/>
        <v>0</v>
      </c>
      <c r="AR563" s="4">
        <f t="shared" si="125"/>
        <v>0</v>
      </c>
      <c r="AS563" s="4">
        <f t="shared" si="126"/>
        <v>4</v>
      </c>
      <c r="AT563" s="4">
        <f t="shared" si="127"/>
        <v>7</v>
      </c>
      <c r="AU563" s="34">
        <v>40535</v>
      </c>
      <c r="AV563" s="34"/>
      <c r="AW563" s="34"/>
      <c r="AX563" s="36"/>
    </row>
    <row r="564" spans="1:50" ht="36" hidden="1" customHeight="1" x14ac:dyDescent="0.2">
      <c r="A564" s="54"/>
      <c r="B564" s="4" t="s">
        <v>2821</v>
      </c>
      <c r="C564" s="4" t="s">
        <v>76</v>
      </c>
      <c r="D564" s="2" t="s">
        <v>14</v>
      </c>
      <c r="E564" s="182"/>
      <c r="F564" s="22" t="s">
        <v>1437</v>
      </c>
      <c r="G564" s="23" t="s">
        <v>1259</v>
      </c>
      <c r="H564" s="23" t="s">
        <v>457</v>
      </c>
      <c r="I564" s="9" t="s">
        <v>1850</v>
      </c>
      <c r="J564" s="5" t="s">
        <v>457</v>
      </c>
      <c r="K564" s="3"/>
      <c r="L564" s="3"/>
      <c r="M564" s="3"/>
      <c r="N564" s="3"/>
      <c r="O564" s="3"/>
      <c r="P564" s="6"/>
      <c r="Q564" s="30"/>
      <c r="R564" s="30"/>
      <c r="S564" s="30"/>
      <c r="T564" s="30"/>
      <c r="U564" s="30"/>
      <c r="V564" s="26"/>
      <c r="W564" s="30"/>
      <c r="X564" s="30"/>
      <c r="Y564" s="30"/>
      <c r="Z564" s="30"/>
      <c r="AA564" s="30"/>
      <c r="AB564" s="26"/>
      <c r="AC564" s="30"/>
      <c r="AD564" s="30"/>
      <c r="AE564" s="30"/>
      <c r="AF564" s="30"/>
      <c r="AG564" s="30"/>
      <c r="AH564" s="26"/>
      <c r="AI564" s="30"/>
      <c r="AJ564" s="30"/>
      <c r="AK564" s="30"/>
      <c r="AL564" s="30"/>
      <c r="AM564" s="30">
        <v>1</v>
      </c>
      <c r="AN564" s="26"/>
      <c r="AO564" s="4">
        <f t="shared" si="122"/>
        <v>0</v>
      </c>
      <c r="AP564" s="4">
        <f t="shared" si="123"/>
        <v>0</v>
      </c>
      <c r="AQ564" s="4">
        <f t="shared" si="124"/>
        <v>0</v>
      </c>
      <c r="AR564" s="4">
        <f t="shared" si="125"/>
        <v>0</v>
      </c>
      <c r="AS564" s="4">
        <f t="shared" si="126"/>
        <v>1</v>
      </c>
      <c r="AT564" s="4">
        <f t="shared" si="127"/>
        <v>1</v>
      </c>
      <c r="AU564" s="34">
        <v>41099</v>
      </c>
      <c r="AV564" s="34"/>
      <c r="AW564" s="34"/>
      <c r="AX564" s="36"/>
    </row>
    <row r="565" spans="1:50" ht="36" hidden="1" customHeight="1" x14ac:dyDescent="0.2">
      <c r="A565" s="54"/>
      <c r="B565" s="4" t="s">
        <v>2991</v>
      </c>
      <c r="C565" s="4" t="s">
        <v>76</v>
      </c>
      <c r="D565" s="27" t="s">
        <v>339</v>
      </c>
      <c r="E565" s="182"/>
      <c r="F565" s="22" t="s">
        <v>1437</v>
      </c>
      <c r="G565" s="23" t="s">
        <v>1259</v>
      </c>
      <c r="H565" s="23" t="s">
        <v>457</v>
      </c>
      <c r="I565" s="9" t="s">
        <v>1952</v>
      </c>
      <c r="J565" s="5" t="s">
        <v>457</v>
      </c>
      <c r="K565" s="3"/>
      <c r="L565" s="3"/>
      <c r="M565" s="3"/>
      <c r="N565" s="3"/>
      <c r="O565" s="3"/>
      <c r="P565" s="6"/>
      <c r="Q565" s="30"/>
      <c r="R565" s="30"/>
      <c r="S565" s="30"/>
      <c r="T565" s="30"/>
      <c r="U565" s="30"/>
      <c r="V565" s="26"/>
      <c r="W565" s="30"/>
      <c r="X565" s="30"/>
      <c r="Y565" s="30"/>
      <c r="Z565" s="30"/>
      <c r="AA565" s="30"/>
      <c r="AB565" s="26"/>
      <c r="AC565" s="30">
        <v>2</v>
      </c>
      <c r="AD565" s="30"/>
      <c r="AE565" s="30"/>
      <c r="AF565" s="30"/>
      <c r="AG565" s="30"/>
      <c r="AH565" s="6" t="s">
        <v>685</v>
      </c>
      <c r="AI565" s="30"/>
      <c r="AJ565" s="30"/>
      <c r="AK565" s="30"/>
      <c r="AL565" s="30"/>
      <c r="AM565" s="30">
        <v>2</v>
      </c>
      <c r="AN565" s="79"/>
      <c r="AO565" s="4">
        <f t="shared" si="122"/>
        <v>2</v>
      </c>
      <c r="AP565" s="4">
        <f t="shared" si="123"/>
        <v>0</v>
      </c>
      <c r="AQ565" s="4">
        <f t="shared" si="124"/>
        <v>0</v>
      </c>
      <c r="AR565" s="4">
        <f t="shared" si="125"/>
        <v>0</v>
      </c>
      <c r="AS565" s="4">
        <f t="shared" si="126"/>
        <v>2</v>
      </c>
      <c r="AT565" s="4">
        <f t="shared" si="127"/>
        <v>4</v>
      </c>
      <c r="AU565" s="34" t="s">
        <v>808</v>
      </c>
      <c r="AV565" s="34"/>
      <c r="AW565" s="34"/>
      <c r="AX565" s="36"/>
    </row>
    <row r="566" spans="1:50" ht="36" hidden="1" customHeight="1" x14ac:dyDescent="0.2">
      <c r="A566" s="54"/>
      <c r="B566" s="172" t="s">
        <v>3001</v>
      </c>
      <c r="C566" s="172" t="s">
        <v>76</v>
      </c>
      <c r="D566" s="2" t="s">
        <v>780</v>
      </c>
      <c r="E566" s="182"/>
      <c r="F566" s="22" t="s">
        <v>1437</v>
      </c>
      <c r="G566" s="23" t="s">
        <v>1259</v>
      </c>
      <c r="H566" s="23" t="s">
        <v>457</v>
      </c>
      <c r="I566" s="9" t="s">
        <v>1958</v>
      </c>
      <c r="J566" s="5" t="s">
        <v>544</v>
      </c>
      <c r="K566" s="3"/>
      <c r="L566" s="3"/>
      <c r="M566" s="3"/>
      <c r="N566" s="3"/>
      <c r="O566" s="3"/>
      <c r="P566" s="6"/>
      <c r="Q566" s="30"/>
      <c r="R566" s="30"/>
      <c r="S566" s="30"/>
      <c r="T566" s="30"/>
      <c r="U566" s="30"/>
      <c r="V566" s="26"/>
      <c r="W566" s="30"/>
      <c r="X566" s="30"/>
      <c r="Y566" s="30"/>
      <c r="Z566" s="30"/>
      <c r="AA566" s="30"/>
      <c r="AB566" s="26"/>
      <c r="AC566" s="30">
        <v>2</v>
      </c>
      <c r="AD566" s="30"/>
      <c r="AE566" s="30"/>
      <c r="AF566" s="30"/>
      <c r="AG566" s="30"/>
      <c r="AH566" s="6" t="s">
        <v>1163</v>
      </c>
      <c r="AI566" s="30"/>
      <c r="AJ566" s="30"/>
      <c r="AK566" s="30"/>
      <c r="AL566" s="30"/>
      <c r="AM566" s="30">
        <v>2</v>
      </c>
      <c r="AN566" s="6" t="s">
        <v>1163</v>
      </c>
      <c r="AO566" s="4">
        <f t="shared" si="122"/>
        <v>2</v>
      </c>
      <c r="AP566" s="4">
        <f t="shared" si="123"/>
        <v>0</v>
      </c>
      <c r="AQ566" s="4">
        <f t="shared" si="124"/>
        <v>0</v>
      </c>
      <c r="AR566" s="4">
        <f t="shared" si="125"/>
        <v>0</v>
      </c>
      <c r="AS566" s="4">
        <f t="shared" si="126"/>
        <v>2</v>
      </c>
      <c r="AT566" s="4">
        <f t="shared" si="127"/>
        <v>4</v>
      </c>
      <c r="AU566" s="34">
        <v>40709</v>
      </c>
      <c r="AV566" s="34"/>
      <c r="AW566" s="34"/>
      <c r="AX566" s="36"/>
    </row>
    <row r="567" spans="1:50" ht="36" hidden="1" customHeight="1" x14ac:dyDescent="0.2">
      <c r="A567" s="54"/>
      <c r="B567" s="172" t="s">
        <v>3061</v>
      </c>
      <c r="C567" s="172" t="s">
        <v>76</v>
      </c>
      <c r="D567" s="2" t="s">
        <v>1964</v>
      </c>
      <c r="E567" s="182"/>
      <c r="F567" s="22" t="s">
        <v>1437</v>
      </c>
      <c r="G567" s="23" t="s">
        <v>1259</v>
      </c>
      <c r="H567" s="23" t="s">
        <v>457</v>
      </c>
      <c r="I567" s="9" t="s">
        <v>1975</v>
      </c>
      <c r="J567" s="5" t="s">
        <v>457</v>
      </c>
      <c r="K567" s="3">
        <v>0</v>
      </c>
      <c r="L567" s="3"/>
      <c r="M567" s="3"/>
      <c r="N567" s="3"/>
      <c r="O567" s="3"/>
      <c r="P567" s="6"/>
      <c r="Q567" s="30">
        <v>0</v>
      </c>
      <c r="R567" s="30"/>
      <c r="S567" s="30"/>
      <c r="T567" s="30"/>
      <c r="U567" s="30"/>
      <c r="V567" s="26"/>
      <c r="W567" s="30">
        <v>1</v>
      </c>
      <c r="X567" s="30"/>
      <c r="Y567" s="30"/>
      <c r="Z567" s="30"/>
      <c r="AA567" s="30"/>
      <c r="AB567" s="6" t="s">
        <v>1062</v>
      </c>
      <c r="AC567" s="30">
        <v>1</v>
      </c>
      <c r="AD567" s="30"/>
      <c r="AE567" s="30"/>
      <c r="AF567" s="30"/>
      <c r="AG567" s="30"/>
      <c r="AH567" s="6" t="s">
        <v>533</v>
      </c>
      <c r="AI567" s="30"/>
      <c r="AJ567" s="30"/>
      <c r="AK567" s="30"/>
      <c r="AL567" s="30"/>
      <c r="AM567" s="30">
        <v>9</v>
      </c>
      <c r="AN567" s="6" t="s">
        <v>811</v>
      </c>
      <c r="AO567" s="4">
        <f t="shared" si="122"/>
        <v>2</v>
      </c>
      <c r="AP567" s="4">
        <f t="shared" si="123"/>
        <v>0</v>
      </c>
      <c r="AQ567" s="4">
        <f t="shared" si="124"/>
        <v>0</v>
      </c>
      <c r="AR567" s="4">
        <f t="shared" si="125"/>
        <v>0</v>
      </c>
      <c r="AS567" s="4">
        <f t="shared" si="126"/>
        <v>9</v>
      </c>
      <c r="AT567" s="4">
        <f t="shared" si="127"/>
        <v>11</v>
      </c>
      <c r="AU567" s="34">
        <v>40483</v>
      </c>
      <c r="AV567" s="34"/>
      <c r="AW567" s="34"/>
      <c r="AX567" s="36"/>
    </row>
    <row r="568" spans="1:50" ht="36" hidden="1" customHeight="1" x14ac:dyDescent="0.2">
      <c r="A568" s="54"/>
      <c r="B568" s="172" t="s">
        <v>3096</v>
      </c>
      <c r="C568" s="172" t="s">
        <v>76</v>
      </c>
      <c r="D568" s="2" t="s">
        <v>313</v>
      </c>
      <c r="E568" s="182"/>
      <c r="F568" s="22" t="s">
        <v>1437</v>
      </c>
      <c r="G568" s="23" t="s">
        <v>1259</v>
      </c>
      <c r="H568" s="23" t="s">
        <v>457</v>
      </c>
      <c r="I568" s="9" t="s">
        <v>1996</v>
      </c>
      <c r="J568" s="5" t="s">
        <v>457</v>
      </c>
      <c r="K568" s="3"/>
      <c r="L568" s="3"/>
      <c r="M568" s="3"/>
      <c r="N568" s="3"/>
      <c r="O568" s="3"/>
      <c r="P568" s="6"/>
      <c r="Q568" s="30"/>
      <c r="R568" s="30"/>
      <c r="S568" s="30"/>
      <c r="T568" s="30"/>
      <c r="U568" s="30"/>
      <c r="V568" s="26"/>
      <c r="W568" s="3"/>
      <c r="X568" s="30">
        <v>0</v>
      </c>
      <c r="Y568" s="30"/>
      <c r="Z568" s="30"/>
      <c r="AA568" s="30">
        <v>0</v>
      </c>
      <c r="AB568" s="6"/>
      <c r="AC568" s="30">
        <v>1</v>
      </c>
      <c r="AD568" s="30"/>
      <c r="AE568" s="30"/>
      <c r="AF568" s="30"/>
      <c r="AG568" s="30">
        <v>5</v>
      </c>
      <c r="AH568" s="6" t="s">
        <v>895</v>
      </c>
      <c r="AI568" s="30"/>
      <c r="AJ568" s="30"/>
      <c r="AK568" s="30"/>
      <c r="AL568" s="30"/>
      <c r="AM568" s="30"/>
      <c r="AN568" s="26"/>
      <c r="AO568" s="4">
        <f t="shared" si="122"/>
        <v>1</v>
      </c>
      <c r="AP568" s="4">
        <f t="shared" si="123"/>
        <v>0</v>
      </c>
      <c r="AQ568" s="4">
        <f t="shared" si="124"/>
        <v>0</v>
      </c>
      <c r="AR568" s="4">
        <f t="shared" si="125"/>
        <v>0</v>
      </c>
      <c r="AS568" s="4">
        <f t="shared" si="126"/>
        <v>5</v>
      </c>
      <c r="AT568" s="4">
        <f t="shared" si="127"/>
        <v>6</v>
      </c>
      <c r="AU568" s="34" t="s">
        <v>2152</v>
      </c>
      <c r="AV568" s="34"/>
      <c r="AW568" s="34"/>
      <c r="AX568" s="36"/>
    </row>
    <row r="569" spans="1:50" ht="36" hidden="1" customHeight="1" x14ac:dyDescent="0.2">
      <c r="A569" s="54"/>
      <c r="B569" s="172" t="s">
        <v>3128</v>
      </c>
      <c r="C569" s="172" t="s">
        <v>76</v>
      </c>
      <c r="D569" s="2" t="s">
        <v>429</v>
      </c>
      <c r="E569" s="182"/>
      <c r="F569" s="22" t="s">
        <v>1437</v>
      </c>
      <c r="G569" s="23" t="s">
        <v>1259</v>
      </c>
      <c r="H569" s="23" t="s">
        <v>457</v>
      </c>
      <c r="I569" s="9" t="s">
        <v>2035</v>
      </c>
      <c r="J569" s="5" t="s">
        <v>457</v>
      </c>
      <c r="K569" s="3"/>
      <c r="L569" s="3"/>
      <c r="M569" s="3"/>
      <c r="N569" s="3"/>
      <c r="O569" s="3"/>
      <c r="P569" s="6"/>
      <c r="Q569" s="30"/>
      <c r="R569" s="30"/>
      <c r="S569" s="30"/>
      <c r="T569" s="30"/>
      <c r="U569" s="30"/>
      <c r="V569" s="26"/>
      <c r="W569" s="30"/>
      <c r="X569" s="30"/>
      <c r="Y569" s="30"/>
      <c r="Z569" s="30"/>
      <c r="AA569" s="30"/>
      <c r="AB569" s="26"/>
      <c r="AC569" s="30">
        <v>2</v>
      </c>
      <c r="AD569" s="30"/>
      <c r="AE569" s="30"/>
      <c r="AF569" s="30"/>
      <c r="AG569" s="30"/>
      <c r="AH569" s="6" t="s">
        <v>1015</v>
      </c>
      <c r="AI569" s="30"/>
      <c r="AJ569" s="30"/>
      <c r="AK569" s="30"/>
      <c r="AL569" s="30"/>
      <c r="AM569" s="30">
        <v>1</v>
      </c>
      <c r="AN569" s="6" t="s">
        <v>1015</v>
      </c>
      <c r="AO569" s="4">
        <f t="shared" si="122"/>
        <v>2</v>
      </c>
      <c r="AP569" s="4">
        <f t="shared" si="123"/>
        <v>0</v>
      </c>
      <c r="AQ569" s="4">
        <f t="shared" si="124"/>
        <v>0</v>
      </c>
      <c r="AR569" s="4">
        <f t="shared" si="125"/>
        <v>0</v>
      </c>
      <c r="AS569" s="4">
        <f t="shared" si="126"/>
        <v>1</v>
      </c>
      <c r="AT569" s="4">
        <f t="shared" si="127"/>
        <v>3</v>
      </c>
      <c r="AU569" s="34" t="s">
        <v>348</v>
      </c>
      <c r="AV569" s="34"/>
      <c r="AW569" s="34"/>
      <c r="AX569" s="36"/>
    </row>
    <row r="570" spans="1:50" ht="36" hidden="1" customHeight="1" x14ac:dyDescent="0.2">
      <c r="A570" s="54"/>
      <c r="B570" s="172" t="s">
        <v>3061</v>
      </c>
      <c r="C570" s="172" t="s">
        <v>76</v>
      </c>
      <c r="D570" s="2" t="s">
        <v>1964</v>
      </c>
      <c r="E570" s="182"/>
      <c r="F570" s="22" t="s">
        <v>1437</v>
      </c>
      <c r="G570" s="23" t="s">
        <v>443</v>
      </c>
      <c r="H570" s="23" t="s">
        <v>479</v>
      </c>
      <c r="I570" s="9" t="s">
        <v>1974</v>
      </c>
      <c r="J570" s="5" t="s">
        <v>506</v>
      </c>
      <c r="K570" s="3"/>
      <c r="L570" s="3"/>
      <c r="M570" s="3"/>
      <c r="N570" s="3"/>
      <c r="O570" s="3"/>
      <c r="P570" s="6"/>
      <c r="Q570" s="30"/>
      <c r="R570" s="30"/>
      <c r="S570" s="30"/>
      <c r="T570" s="30"/>
      <c r="U570" s="30"/>
      <c r="V570" s="26"/>
      <c r="W570" s="30"/>
      <c r="X570" s="30"/>
      <c r="Y570" s="30"/>
      <c r="Z570" s="30"/>
      <c r="AA570" s="30"/>
      <c r="AB570" s="26"/>
      <c r="AC570" s="30">
        <v>1</v>
      </c>
      <c r="AD570" s="30"/>
      <c r="AE570" s="30"/>
      <c r="AF570" s="30"/>
      <c r="AG570" s="30"/>
      <c r="AH570" s="6" t="s">
        <v>810</v>
      </c>
      <c r="AI570" s="30"/>
      <c r="AJ570" s="30"/>
      <c r="AK570" s="30"/>
      <c r="AL570" s="30"/>
      <c r="AM570" s="30">
        <v>6</v>
      </c>
      <c r="AN570" s="6" t="s">
        <v>1061</v>
      </c>
      <c r="AO570" s="4">
        <f t="shared" si="122"/>
        <v>1</v>
      </c>
      <c r="AP570" s="4">
        <f t="shared" si="123"/>
        <v>0</v>
      </c>
      <c r="AQ570" s="4">
        <f t="shared" si="124"/>
        <v>0</v>
      </c>
      <c r="AR570" s="4">
        <f t="shared" si="125"/>
        <v>0</v>
      </c>
      <c r="AS570" s="4">
        <f t="shared" si="126"/>
        <v>6</v>
      </c>
      <c r="AT570" s="4">
        <f t="shared" si="127"/>
        <v>7</v>
      </c>
      <c r="AU570" s="34">
        <v>40087</v>
      </c>
      <c r="AV570" s="34"/>
      <c r="AW570" s="34"/>
      <c r="AX570" s="36"/>
    </row>
    <row r="571" spans="1:50" ht="36" hidden="1" customHeight="1" x14ac:dyDescent="0.2">
      <c r="A571" s="54"/>
      <c r="B571" s="172" t="s">
        <v>3160</v>
      </c>
      <c r="C571" s="172" t="s">
        <v>76</v>
      </c>
      <c r="D571" s="27" t="s">
        <v>444</v>
      </c>
      <c r="E571" s="182"/>
      <c r="F571" s="22" t="s">
        <v>1437</v>
      </c>
      <c r="G571" s="23" t="s">
        <v>1259</v>
      </c>
      <c r="H571" s="23" t="s">
        <v>457</v>
      </c>
      <c r="I571" s="9" t="s">
        <v>2066</v>
      </c>
      <c r="J571" s="5" t="s">
        <v>932</v>
      </c>
      <c r="K571" s="30"/>
      <c r="L571" s="30"/>
      <c r="M571" s="30"/>
      <c r="N571" s="30"/>
      <c r="O571" s="30"/>
      <c r="P571" s="26"/>
      <c r="Q571" s="3"/>
      <c r="R571" s="3"/>
      <c r="S571" s="3"/>
      <c r="T571" s="3"/>
      <c r="U571" s="3"/>
      <c r="V571" s="6"/>
      <c r="W571" s="3"/>
      <c r="X571" s="3"/>
      <c r="Y571" s="3"/>
      <c r="Z571" s="3"/>
      <c r="AA571" s="3"/>
      <c r="AB571" s="6"/>
      <c r="AC571" s="30">
        <v>3</v>
      </c>
      <c r="AD571" s="30"/>
      <c r="AE571" s="30"/>
      <c r="AF571" s="30"/>
      <c r="AG571" s="30"/>
      <c r="AH571" s="6" t="s">
        <v>428</v>
      </c>
      <c r="AI571" s="3"/>
      <c r="AJ571" s="3"/>
      <c r="AK571" s="3"/>
      <c r="AL571" s="3"/>
      <c r="AM571" s="3">
        <v>2</v>
      </c>
      <c r="AN571" s="6" t="s">
        <v>428</v>
      </c>
      <c r="AO571" s="4">
        <f t="shared" si="122"/>
        <v>3</v>
      </c>
      <c r="AP571" s="4">
        <f t="shared" si="123"/>
        <v>0</v>
      </c>
      <c r="AQ571" s="4">
        <f t="shared" si="124"/>
        <v>0</v>
      </c>
      <c r="AR571" s="4">
        <f t="shared" si="125"/>
        <v>0</v>
      </c>
      <c r="AS571" s="4">
        <f t="shared" si="126"/>
        <v>2</v>
      </c>
      <c r="AT571" s="4">
        <f t="shared" si="127"/>
        <v>5</v>
      </c>
      <c r="AU571" s="34" t="s">
        <v>933</v>
      </c>
      <c r="AV571" s="34"/>
      <c r="AW571" s="34"/>
      <c r="AX571" s="36"/>
    </row>
    <row r="572" spans="1:50" ht="36" hidden="1" customHeight="1" x14ac:dyDescent="0.2">
      <c r="A572" s="54"/>
      <c r="B572" s="172" t="s">
        <v>2330</v>
      </c>
      <c r="C572" s="172" t="s">
        <v>76</v>
      </c>
      <c r="D572" s="21" t="s">
        <v>0</v>
      </c>
      <c r="E572" s="182"/>
      <c r="F572" s="23" t="s">
        <v>1437</v>
      </c>
      <c r="G572" s="23" t="s">
        <v>1259</v>
      </c>
      <c r="H572" s="23" t="str">
        <f>+J572</f>
        <v>SURABAYA</v>
      </c>
      <c r="I572" s="9" t="s">
        <v>1421</v>
      </c>
      <c r="J572" s="43" t="s">
        <v>142</v>
      </c>
      <c r="K572" s="3"/>
      <c r="L572" s="3"/>
      <c r="M572" s="3"/>
      <c r="N572" s="3"/>
      <c r="O572" s="3"/>
      <c r="P572" s="6"/>
      <c r="Q572" s="30"/>
      <c r="R572" s="30"/>
      <c r="S572" s="30"/>
      <c r="T572" s="30"/>
      <c r="U572" s="30"/>
      <c r="V572" s="26"/>
      <c r="W572" s="30">
        <v>1</v>
      </c>
      <c r="X572" s="30"/>
      <c r="Y572" s="30"/>
      <c r="Z572" s="30"/>
      <c r="AA572" s="30"/>
      <c r="AB572" s="6" t="s">
        <v>1356</v>
      </c>
      <c r="AC572" s="30"/>
      <c r="AD572" s="30"/>
      <c r="AE572" s="30"/>
      <c r="AF572" s="30"/>
      <c r="AG572" s="30"/>
      <c r="AH572" s="26"/>
      <c r="AI572" s="30"/>
      <c r="AJ572" s="30"/>
      <c r="AK572" s="30"/>
      <c r="AL572" s="30"/>
      <c r="AM572" s="30"/>
      <c r="AN572" s="26"/>
      <c r="AO572" s="4">
        <f t="shared" si="122"/>
        <v>1</v>
      </c>
      <c r="AP572" s="4">
        <f t="shared" si="123"/>
        <v>0</v>
      </c>
      <c r="AQ572" s="4">
        <f t="shared" si="124"/>
        <v>0</v>
      </c>
      <c r="AR572" s="4">
        <f t="shared" si="125"/>
        <v>0</v>
      </c>
      <c r="AS572" s="4">
        <f t="shared" si="126"/>
        <v>0</v>
      </c>
      <c r="AT572" s="4">
        <f t="shared" si="127"/>
        <v>1</v>
      </c>
      <c r="AU572" s="24">
        <v>39566</v>
      </c>
      <c r="AV572" s="24"/>
      <c r="AW572" s="3"/>
      <c r="AX572" s="36"/>
    </row>
    <row r="573" spans="1:50" ht="36" hidden="1" customHeight="1" x14ac:dyDescent="0.2">
      <c r="A573" s="54"/>
      <c r="B573" s="172" t="s">
        <v>3096</v>
      </c>
      <c r="C573" s="172" t="s">
        <v>76</v>
      </c>
      <c r="D573" s="2" t="s">
        <v>313</v>
      </c>
      <c r="E573" s="182"/>
      <c r="F573" s="22" t="s">
        <v>1437</v>
      </c>
      <c r="G573" s="23" t="s">
        <v>185</v>
      </c>
      <c r="H573" s="23" t="s">
        <v>433</v>
      </c>
      <c r="I573" s="9" t="s">
        <v>2000</v>
      </c>
      <c r="J573" s="5" t="s">
        <v>433</v>
      </c>
      <c r="K573" s="3"/>
      <c r="L573" s="3"/>
      <c r="M573" s="3"/>
      <c r="N573" s="3"/>
      <c r="O573" s="3"/>
      <c r="P573" s="6"/>
      <c r="Q573" s="30"/>
      <c r="R573" s="30"/>
      <c r="S573" s="30"/>
      <c r="T573" s="30"/>
      <c r="U573" s="30"/>
      <c r="V573" s="26"/>
      <c r="W573" s="30">
        <v>1</v>
      </c>
      <c r="X573" s="30"/>
      <c r="Y573" s="30"/>
      <c r="Z573" s="30"/>
      <c r="AA573" s="30">
        <v>0</v>
      </c>
      <c r="AB573" s="6" t="s">
        <v>2157</v>
      </c>
      <c r="AC573" s="30">
        <v>1</v>
      </c>
      <c r="AD573" s="30"/>
      <c r="AE573" s="30"/>
      <c r="AF573" s="30"/>
      <c r="AG573" s="30">
        <v>3</v>
      </c>
      <c r="AH573" s="6" t="s">
        <v>668</v>
      </c>
      <c r="AI573" s="30"/>
      <c r="AJ573" s="30"/>
      <c r="AK573" s="30"/>
      <c r="AL573" s="30"/>
      <c r="AM573" s="30"/>
      <c r="AN573" s="26"/>
      <c r="AO573" s="4">
        <f t="shared" si="122"/>
        <v>2</v>
      </c>
      <c r="AP573" s="4">
        <f t="shared" si="123"/>
        <v>0</v>
      </c>
      <c r="AQ573" s="4">
        <f t="shared" si="124"/>
        <v>0</v>
      </c>
      <c r="AR573" s="4">
        <f t="shared" si="125"/>
        <v>0</v>
      </c>
      <c r="AS573" s="4">
        <f t="shared" si="126"/>
        <v>3</v>
      </c>
      <c r="AT573" s="4">
        <f t="shared" si="127"/>
        <v>5</v>
      </c>
      <c r="AU573" s="34">
        <v>37848</v>
      </c>
      <c r="AV573" s="34"/>
      <c r="AW573" s="34"/>
      <c r="AX573" s="36"/>
    </row>
    <row r="574" spans="1:50" ht="36" hidden="1" customHeight="1" x14ac:dyDescent="0.2">
      <c r="A574" s="54"/>
      <c r="B574" s="172" t="s">
        <v>2314</v>
      </c>
      <c r="C574" s="172" t="s">
        <v>76</v>
      </c>
      <c r="D574" s="27" t="s">
        <v>660</v>
      </c>
      <c r="E574" s="182"/>
      <c r="F574" s="23" t="s">
        <v>1437</v>
      </c>
      <c r="G574" s="23" t="s">
        <v>1259</v>
      </c>
      <c r="H574" s="23" t="s">
        <v>142</v>
      </c>
      <c r="I574" s="9" t="s">
        <v>1426</v>
      </c>
      <c r="J574" s="43" t="s">
        <v>142</v>
      </c>
      <c r="K574" s="3">
        <v>0</v>
      </c>
      <c r="L574" s="3"/>
      <c r="M574" s="3"/>
      <c r="N574" s="3"/>
      <c r="O574" s="3"/>
      <c r="P574" s="6"/>
      <c r="Q574" s="30">
        <v>0</v>
      </c>
      <c r="R574" s="30"/>
      <c r="S574" s="30"/>
      <c r="T574" s="30"/>
      <c r="U574" s="30"/>
      <c r="V574" s="26"/>
      <c r="W574" s="30"/>
      <c r="X574" s="30"/>
      <c r="Y574" s="30"/>
      <c r="Z574" s="30"/>
      <c r="AA574" s="30"/>
      <c r="AB574" s="26"/>
      <c r="AC574" s="30">
        <v>4</v>
      </c>
      <c r="AD574" s="30"/>
      <c r="AE574" s="30"/>
      <c r="AF574" s="30"/>
      <c r="AG574" s="30">
        <v>0</v>
      </c>
      <c r="AH574" s="26" t="s">
        <v>666</v>
      </c>
      <c r="AI574" s="30">
        <v>0</v>
      </c>
      <c r="AJ574" s="30"/>
      <c r="AK574" s="30">
        <v>0</v>
      </c>
      <c r="AL574" s="30"/>
      <c r="AM574" s="30">
        <v>3</v>
      </c>
      <c r="AN574" s="26" t="s">
        <v>666</v>
      </c>
      <c r="AO574" s="4">
        <f t="shared" si="122"/>
        <v>4</v>
      </c>
      <c r="AP574" s="4">
        <f t="shared" si="123"/>
        <v>0</v>
      </c>
      <c r="AQ574" s="4">
        <f t="shared" si="124"/>
        <v>0</v>
      </c>
      <c r="AR574" s="4">
        <f t="shared" si="125"/>
        <v>0</v>
      </c>
      <c r="AS574" s="4">
        <f t="shared" si="126"/>
        <v>3</v>
      </c>
      <c r="AT574" s="4">
        <f t="shared" si="127"/>
        <v>7</v>
      </c>
      <c r="AU574" s="24">
        <v>40196</v>
      </c>
      <c r="AV574" s="24"/>
      <c r="AW574" s="24"/>
      <c r="AX574" s="36"/>
    </row>
    <row r="575" spans="1:50" ht="36" hidden="1" customHeight="1" x14ac:dyDescent="0.2">
      <c r="A575" s="54"/>
      <c r="B575" s="172" t="s">
        <v>2390</v>
      </c>
      <c r="C575" s="172" t="s">
        <v>76</v>
      </c>
      <c r="D575" s="2" t="s">
        <v>381</v>
      </c>
      <c r="E575" s="182"/>
      <c r="F575" s="22" t="s">
        <v>1437</v>
      </c>
      <c r="G575" s="23" t="s">
        <v>185</v>
      </c>
      <c r="H575" s="23" t="s">
        <v>237</v>
      </c>
      <c r="I575" s="9" t="s">
        <v>1512</v>
      </c>
      <c r="J575" s="5" t="s">
        <v>237</v>
      </c>
      <c r="K575" s="3"/>
      <c r="L575" s="3"/>
      <c r="M575" s="3"/>
      <c r="N575" s="3"/>
      <c r="O575" s="3"/>
      <c r="P575" s="6"/>
      <c r="Q575" s="30"/>
      <c r="R575" s="30"/>
      <c r="S575" s="30"/>
      <c r="T575" s="30"/>
      <c r="U575" s="30">
        <v>3</v>
      </c>
      <c r="V575" s="26"/>
      <c r="W575" s="30"/>
      <c r="X575" s="30"/>
      <c r="Y575" s="30"/>
      <c r="Z575" s="30"/>
      <c r="AA575" s="30"/>
      <c r="AB575" s="26"/>
      <c r="AC575" s="30">
        <v>1</v>
      </c>
      <c r="AD575" s="30"/>
      <c r="AE575" s="30"/>
      <c r="AF575" s="30"/>
      <c r="AG575" s="30"/>
      <c r="AH575" s="26" t="s">
        <v>2181</v>
      </c>
      <c r="AI575" s="30"/>
      <c r="AJ575" s="30"/>
      <c r="AK575" s="30"/>
      <c r="AL575" s="30"/>
      <c r="AM575" s="30"/>
      <c r="AN575" s="26"/>
      <c r="AO575" s="4">
        <f t="shared" si="122"/>
        <v>1</v>
      </c>
      <c r="AP575" s="4">
        <f t="shared" si="123"/>
        <v>0</v>
      </c>
      <c r="AQ575" s="4">
        <f t="shared" si="124"/>
        <v>0</v>
      </c>
      <c r="AR575" s="4">
        <f t="shared" si="125"/>
        <v>0</v>
      </c>
      <c r="AS575" s="4">
        <f t="shared" si="126"/>
        <v>3</v>
      </c>
      <c r="AT575" s="4">
        <f t="shared" si="127"/>
        <v>4</v>
      </c>
      <c r="AU575" s="34">
        <v>39961</v>
      </c>
      <c r="AV575" s="34"/>
      <c r="AW575" s="34"/>
      <c r="AX575" s="36"/>
    </row>
    <row r="576" spans="1:50" ht="36" customHeight="1" x14ac:dyDescent="0.2">
      <c r="A576" s="54"/>
      <c r="B576" s="172" t="s">
        <v>2390</v>
      </c>
      <c r="C576" s="172" t="s">
        <v>76</v>
      </c>
      <c r="D576" s="2" t="s">
        <v>381</v>
      </c>
      <c r="E576" s="182"/>
      <c r="F576" s="22" t="s">
        <v>1437</v>
      </c>
      <c r="G576" s="23" t="s">
        <v>1460</v>
      </c>
      <c r="H576" s="23" t="s">
        <v>464</v>
      </c>
      <c r="I576" s="9" t="s">
        <v>2118</v>
      </c>
      <c r="J576" s="5" t="s">
        <v>1544</v>
      </c>
      <c r="K576" s="3"/>
      <c r="L576" s="3"/>
      <c r="M576" s="3"/>
      <c r="N576" s="3"/>
      <c r="O576" s="3"/>
      <c r="P576" s="6"/>
      <c r="Q576" s="3"/>
      <c r="R576" s="3"/>
      <c r="S576" s="3"/>
      <c r="T576" s="3"/>
      <c r="U576" s="3">
        <v>1</v>
      </c>
      <c r="V576" s="6"/>
      <c r="W576" s="3"/>
      <c r="X576" s="3"/>
      <c r="Y576" s="3"/>
      <c r="Z576" s="3"/>
      <c r="AA576" s="3"/>
      <c r="AB576" s="6"/>
      <c r="AC576" s="30">
        <v>2</v>
      </c>
      <c r="AD576" s="30"/>
      <c r="AE576" s="30"/>
      <c r="AF576" s="30"/>
      <c r="AG576" s="30"/>
      <c r="AH576" s="26" t="s">
        <v>2171</v>
      </c>
      <c r="AI576" s="30"/>
      <c r="AJ576" s="30"/>
      <c r="AK576" s="30"/>
      <c r="AL576" s="30"/>
      <c r="AM576" s="30"/>
      <c r="AN576" s="26"/>
      <c r="AO576" s="4">
        <f t="shared" si="122"/>
        <v>2</v>
      </c>
      <c r="AP576" s="4">
        <f t="shared" si="123"/>
        <v>0</v>
      </c>
      <c r="AQ576" s="4">
        <f t="shared" si="124"/>
        <v>0</v>
      </c>
      <c r="AR576" s="4">
        <f t="shared" si="125"/>
        <v>0</v>
      </c>
      <c r="AS576" s="4">
        <f t="shared" si="126"/>
        <v>1</v>
      </c>
      <c r="AT576" s="4">
        <f t="shared" si="127"/>
        <v>3</v>
      </c>
      <c r="AU576" s="34">
        <v>40714</v>
      </c>
      <c r="AV576" s="34"/>
      <c r="AW576" s="34"/>
      <c r="AX576" s="9" t="s">
        <v>1543</v>
      </c>
    </row>
    <row r="577" spans="1:50" ht="36" hidden="1" customHeight="1" x14ac:dyDescent="0.2">
      <c r="A577" s="54"/>
      <c r="B577" s="172" t="s">
        <v>3135</v>
      </c>
      <c r="C577" s="172" t="s">
        <v>76</v>
      </c>
      <c r="D577" s="2" t="s">
        <v>2046</v>
      </c>
      <c r="E577" s="182"/>
      <c r="F577" s="22" t="s">
        <v>1437</v>
      </c>
      <c r="G577" s="23" t="s">
        <v>1435</v>
      </c>
      <c r="H577" s="23" t="s">
        <v>26</v>
      </c>
      <c r="I577" s="9" t="s">
        <v>2052</v>
      </c>
      <c r="J577" s="5" t="s">
        <v>26</v>
      </c>
      <c r="K577" s="3"/>
      <c r="L577" s="3"/>
      <c r="M577" s="3"/>
      <c r="N577" s="3"/>
      <c r="O577" s="3"/>
      <c r="P577" s="6"/>
      <c r="Q577" s="30"/>
      <c r="R577" s="30"/>
      <c r="S577" s="30"/>
      <c r="T577" s="30"/>
      <c r="U577" s="30"/>
      <c r="V577" s="26"/>
      <c r="W577" s="30">
        <v>1</v>
      </c>
      <c r="X577" s="30"/>
      <c r="Y577" s="30"/>
      <c r="Z577" s="30"/>
      <c r="AA577" s="30"/>
      <c r="AB577" s="26" t="s">
        <v>2135</v>
      </c>
      <c r="AC577" s="30">
        <v>1</v>
      </c>
      <c r="AD577" s="30"/>
      <c r="AE577" s="30"/>
      <c r="AF577" s="30"/>
      <c r="AG577" s="30">
        <v>2</v>
      </c>
      <c r="AH577" s="6" t="s">
        <v>302</v>
      </c>
      <c r="AI577" s="30"/>
      <c r="AJ577" s="30"/>
      <c r="AK577" s="30"/>
      <c r="AL577" s="30"/>
      <c r="AM577" s="30">
        <v>1</v>
      </c>
      <c r="AN577" s="26"/>
      <c r="AO577" s="4">
        <f t="shared" si="122"/>
        <v>2</v>
      </c>
      <c r="AP577" s="4">
        <f t="shared" si="123"/>
        <v>0</v>
      </c>
      <c r="AQ577" s="4">
        <f t="shared" si="124"/>
        <v>0</v>
      </c>
      <c r="AR577" s="4">
        <f t="shared" si="125"/>
        <v>0</v>
      </c>
      <c r="AS577" s="4">
        <f t="shared" si="126"/>
        <v>3</v>
      </c>
      <c r="AT577" s="4">
        <f t="shared" si="127"/>
        <v>5</v>
      </c>
      <c r="AU577" s="34" t="s">
        <v>888</v>
      </c>
      <c r="AV577" s="34"/>
      <c r="AW577" s="34"/>
      <c r="AX577" s="36"/>
    </row>
    <row r="578" spans="1:50" ht="36" hidden="1" customHeight="1" x14ac:dyDescent="0.2">
      <c r="A578" s="54"/>
      <c r="B578" s="172" t="s">
        <v>3160</v>
      </c>
      <c r="C578" s="172" t="s">
        <v>76</v>
      </c>
      <c r="D578" s="27" t="s">
        <v>444</v>
      </c>
      <c r="E578" s="182"/>
      <c r="F578" s="22" t="s">
        <v>1437</v>
      </c>
      <c r="G578" s="23" t="s">
        <v>1435</v>
      </c>
      <c r="H578" s="23" t="s">
        <v>26</v>
      </c>
      <c r="I578" s="9" t="s">
        <v>2073</v>
      </c>
      <c r="J578" s="47" t="s">
        <v>1114</v>
      </c>
      <c r="K578" s="30"/>
      <c r="L578" s="30"/>
      <c r="M578" s="30"/>
      <c r="N578" s="30"/>
      <c r="O578" s="30"/>
      <c r="P578" s="26"/>
      <c r="Q578" s="3"/>
      <c r="R578" s="3"/>
      <c r="S578" s="3"/>
      <c r="T578" s="3"/>
      <c r="U578" s="3"/>
      <c r="V578" s="6"/>
      <c r="W578" s="3"/>
      <c r="X578" s="3"/>
      <c r="Y578" s="3"/>
      <c r="Z578" s="3"/>
      <c r="AA578" s="3"/>
      <c r="AB578" s="6"/>
      <c r="AC578" s="30">
        <v>3</v>
      </c>
      <c r="AD578" s="30"/>
      <c r="AE578" s="30"/>
      <c r="AF578" s="30"/>
      <c r="AG578" s="30"/>
      <c r="AH578" s="6" t="s">
        <v>1127</v>
      </c>
      <c r="AI578" s="3"/>
      <c r="AJ578" s="3"/>
      <c r="AK578" s="3"/>
      <c r="AL578" s="3"/>
      <c r="AM578" s="3"/>
      <c r="AN578" s="6"/>
      <c r="AO578" s="4">
        <f t="shared" si="122"/>
        <v>3</v>
      </c>
      <c r="AP578" s="4">
        <f t="shared" si="123"/>
        <v>0</v>
      </c>
      <c r="AQ578" s="4">
        <f t="shared" si="124"/>
        <v>0</v>
      </c>
      <c r="AR578" s="4">
        <f t="shared" si="125"/>
        <v>0</v>
      </c>
      <c r="AS578" s="4">
        <f t="shared" si="126"/>
        <v>0</v>
      </c>
      <c r="AT578" s="4">
        <f t="shared" si="127"/>
        <v>3</v>
      </c>
      <c r="AU578" s="34">
        <v>40834</v>
      </c>
      <c r="AV578" s="34"/>
      <c r="AW578" s="34"/>
      <c r="AX578" s="36"/>
    </row>
    <row r="579" spans="1:50" s="159" customFormat="1" ht="36" hidden="1" customHeight="1" x14ac:dyDescent="0.2">
      <c r="A579" s="54"/>
      <c r="B579" s="172" t="s">
        <v>2349</v>
      </c>
      <c r="C579" s="172" t="s">
        <v>76</v>
      </c>
      <c r="D579" s="25" t="s">
        <v>526</v>
      </c>
      <c r="E579" s="182"/>
      <c r="F579" s="22" t="s">
        <v>1437</v>
      </c>
      <c r="G579" s="23" t="s">
        <v>1259</v>
      </c>
      <c r="H579" s="23" t="s">
        <v>142</v>
      </c>
      <c r="I579" s="9" t="s">
        <v>1438</v>
      </c>
      <c r="J579" s="47" t="s">
        <v>142</v>
      </c>
      <c r="K579" s="3"/>
      <c r="L579" s="3"/>
      <c r="M579" s="3"/>
      <c r="N579" s="3"/>
      <c r="O579" s="3"/>
      <c r="P579" s="6"/>
      <c r="Q579" s="30"/>
      <c r="R579" s="30"/>
      <c r="S579" s="30"/>
      <c r="T579" s="30"/>
      <c r="U579" s="30"/>
      <c r="V579" s="26"/>
      <c r="W579" s="30"/>
      <c r="X579" s="30"/>
      <c r="Y579" s="30"/>
      <c r="Z579" s="30"/>
      <c r="AA579" s="30"/>
      <c r="AB579" s="26"/>
      <c r="AC579" s="30">
        <v>4</v>
      </c>
      <c r="AD579" s="30">
        <v>1</v>
      </c>
      <c r="AE579" s="30"/>
      <c r="AF579" s="30"/>
      <c r="AG579" s="30">
        <v>0</v>
      </c>
      <c r="AH579" s="26" t="s">
        <v>1217</v>
      </c>
      <c r="AI579" s="30"/>
      <c r="AJ579" s="30"/>
      <c r="AK579" s="30"/>
      <c r="AL579" s="30"/>
      <c r="AM579" s="30">
        <v>1</v>
      </c>
      <c r="AN579" s="26" t="s">
        <v>1218</v>
      </c>
      <c r="AO579" s="4">
        <f t="shared" si="122"/>
        <v>4</v>
      </c>
      <c r="AP579" s="4">
        <f t="shared" si="123"/>
        <v>1</v>
      </c>
      <c r="AQ579" s="4">
        <f t="shared" si="124"/>
        <v>0</v>
      </c>
      <c r="AR579" s="4">
        <f t="shared" si="125"/>
        <v>0</v>
      </c>
      <c r="AS579" s="4">
        <f t="shared" si="126"/>
        <v>1</v>
      </c>
      <c r="AT579" s="4">
        <f t="shared" si="127"/>
        <v>6</v>
      </c>
      <c r="AU579" s="34" t="s">
        <v>779</v>
      </c>
      <c r="AV579" s="55"/>
      <c r="AW579" s="55"/>
      <c r="AX579" s="36"/>
    </row>
    <row r="580" spans="1:50" ht="36" hidden="1" customHeight="1" x14ac:dyDescent="0.2">
      <c r="A580" s="54"/>
      <c r="B580" s="172" t="s">
        <v>2357</v>
      </c>
      <c r="C580" s="172" t="s">
        <v>76</v>
      </c>
      <c r="D580" s="2" t="s">
        <v>293</v>
      </c>
      <c r="E580" s="182"/>
      <c r="F580" s="22" t="s">
        <v>1437</v>
      </c>
      <c r="G580" s="23" t="s">
        <v>1259</v>
      </c>
      <c r="H580" s="23" t="s">
        <v>142</v>
      </c>
      <c r="I580" s="9" t="s">
        <v>1444</v>
      </c>
      <c r="J580" s="5" t="s">
        <v>142</v>
      </c>
      <c r="K580" s="3"/>
      <c r="L580" s="3"/>
      <c r="M580" s="3"/>
      <c r="N580" s="3"/>
      <c r="O580" s="3"/>
      <c r="P580" s="6"/>
      <c r="Q580" s="30"/>
      <c r="R580" s="30"/>
      <c r="S580" s="30"/>
      <c r="T580" s="30"/>
      <c r="U580" s="30"/>
      <c r="V580" s="26"/>
      <c r="W580" s="30">
        <v>1</v>
      </c>
      <c r="X580" s="30"/>
      <c r="Y580" s="30"/>
      <c r="Z580" s="30"/>
      <c r="AA580" s="30"/>
      <c r="AB580" s="26" t="s">
        <v>2229</v>
      </c>
      <c r="AC580" s="30">
        <v>3</v>
      </c>
      <c r="AD580" s="30"/>
      <c r="AE580" s="30"/>
      <c r="AF580" s="30"/>
      <c r="AG580" s="30"/>
      <c r="AH580" s="26" t="s">
        <v>266</v>
      </c>
      <c r="AI580" s="30">
        <v>2</v>
      </c>
      <c r="AJ580" s="30"/>
      <c r="AK580" s="30"/>
      <c r="AL580" s="30"/>
      <c r="AM580" s="30">
        <v>2</v>
      </c>
      <c r="AN580" s="26" t="s">
        <v>267</v>
      </c>
      <c r="AO580" s="4">
        <f t="shared" si="122"/>
        <v>6</v>
      </c>
      <c r="AP580" s="4">
        <f t="shared" si="123"/>
        <v>0</v>
      </c>
      <c r="AQ580" s="4">
        <f t="shared" si="124"/>
        <v>0</v>
      </c>
      <c r="AR580" s="4">
        <f t="shared" si="125"/>
        <v>0</v>
      </c>
      <c r="AS580" s="4">
        <f t="shared" si="126"/>
        <v>2</v>
      </c>
      <c r="AT580" s="4">
        <f t="shared" si="127"/>
        <v>8</v>
      </c>
      <c r="AU580" s="34">
        <v>39447</v>
      </c>
      <c r="AV580" s="34"/>
      <c r="AW580" s="34"/>
      <c r="AX580" s="36"/>
    </row>
    <row r="581" spans="1:50" s="159" customFormat="1" ht="36" hidden="1" customHeight="1" x14ac:dyDescent="0.2">
      <c r="A581" s="54"/>
      <c r="B581" s="4" t="s">
        <v>2859</v>
      </c>
      <c r="C581" s="4" t="s">
        <v>76</v>
      </c>
      <c r="D581" s="2" t="s">
        <v>1447</v>
      </c>
      <c r="E581" s="182"/>
      <c r="F581" s="22" t="s">
        <v>1437</v>
      </c>
      <c r="G581" s="23" t="s">
        <v>1259</v>
      </c>
      <c r="H581" s="23" t="s">
        <v>142</v>
      </c>
      <c r="I581" s="9" t="s">
        <v>1448</v>
      </c>
      <c r="J581" s="5" t="s">
        <v>142</v>
      </c>
      <c r="K581" s="3"/>
      <c r="L581" s="3"/>
      <c r="M581" s="3"/>
      <c r="N581" s="3"/>
      <c r="O581" s="3"/>
      <c r="P581" s="6"/>
      <c r="Q581" s="30"/>
      <c r="R581" s="30"/>
      <c r="S581" s="30"/>
      <c r="T581" s="30"/>
      <c r="U581" s="30"/>
      <c r="V581" s="26"/>
      <c r="W581" s="30"/>
      <c r="X581" s="30"/>
      <c r="Y581" s="30"/>
      <c r="Z581" s="30"/>
      <c r="AA581" s="30"/>
      <c r="AB581" s="26"/>
      <c r="AC581" s="30">
        <v>1</v>
      </c>
      <c r="AD581" s="30"/>
      <c r="AE581" s="30"/>
      <c r="AF581" s="30"/>
      <c r="AG581" s="30">
        <v>1</v>
      </c>
      <c r="AH581" s="26" t="s">
        <v>1239</v>
      </c>
      <c r="AI581" s="30"/>
      <c r="AJ581" s="30"/>
      <c r="AK581" s="30"/>
      <c r="AL581" s="30"/>
      <c r="AM581" s="30">
        <v>2</v>
      </c>
      <c r="AN581" s="26" t="s">
        <v>1369</v>
      </c>
      <c r="AO581" s="4">
        <f t="shared" ref="AO581:AO612" si="128">+K581+Q581+W581+AC581+AI581</f>
        <v>1</v>
      </c>
      <c r="AP581" s="4">
        <f t="shared" ref="AP581:AP612" si="129">+L581+R581+X581+AD581+AJ581</f>
        <v>0</v>
      </c>
      <c r="AQ581" s="4">
        <f t="shared" ref="AQ581:AQ612" si="130">+M581+S581+Y581+AE581+AK581</f>
        <v>0</v>
      </c>
      <c r="AR581" s="4">
        <f t="shared" ref="AR581:AR612" si="131">+N581+T581+Z581+AF581+AL581</f>
        <v>0</v>
      </c>
      <c r="AS581" s="4">
        <f t="shared" ref="AS581:AS612" si="132">+O581+U581+AA581+AG581+AM581</f>
        <v>3</v>
      </c>
      <c r="AT581" s="4">
        <f t="shared" si="127"/>
        <v>4</v>
      </c>
      <c r="AU581" s="34" t="s">
        <v>45</v>
      </c>
      <c r="AV581" s="34"/>
      <c r="AW581" s="34"/>
      <c r="AX581" s="36"/>
    </row>
    <row r="582" spans="1:50" ht="36" hidden="1" customHeight="1" x14ac:dyDescent="0.2">
      <c r="A582" s="54"/>
      <c r="B582" s="4" t="s">
        <v>2859</v>
      </c>
      <c r="C582" s="4" t="s">
        <v>76</v>
      </c>
      <c r="D582" s="2" t="s">
        <v>1447</v>
      </c>
      <c r="E582" s="182"/>
      <c r="F582" s="22" t="s">
        <v>1437</v>
      </c>
      <c r="G582" s="23" t="s">
        <v>1259</v>
      </c>
      <c r="H582" s="23" t="s">
        <v>142</v>
      </c>
      <c r="I582" s="9" t="s">
        <v>1451</v>
      </c>
      <c r="J582" s="5" t="s">
        <v>142</v>
      </c>
      <c r="K582" s="3"/>
      <c r="L582" s="3"/>
      <c r="M582" s="3"/>
      <c r="N582" s="3"/>
      <c r="O582" s="3"/>
      <c r="P582" s="6"/>
      <c r="Q582" s="30"/>
      <c r="R582" s="30"/>
      <c r="S582" s="30"/>
      <c r="T582" s="30"/>
      <c r="U582" s="30"/>
      <c r="V582" s="26"/>
      <c r="W582" s="30"/>
      <c r="X582" s="30"/>
      <c r="Y582" s="30"/>
      <c r="Z582" s="30"/>
      <c r="AA582" s="30"/>
      <c r="AB582" s="26"/>
      <c r="AC582" s="30">
        <v>1</v>
      </c>
      <c r="AD582" s="30"/>
      <c r="AE582" s="30"/>
      <c r="AF582" s="30"/>
      <c r="AG582" s="30"/>
      <c r="AH582" s="26" t="s">
        <v>1240</v>
      </c>
      <c r="AI582" s="30">
        <v>1</v>
      </c>
      <c r="AJ582" s="30"/>
      <c r="AK582" s="30"/>
      <c r="AL582" s="30"/>
      <c r="AM582" s="30"/>
      <c r="AN582" s="26" t="s">
        <v>580</v>
      </c>
      <c r="AO582" s="4">
        <f t="shared" si="128"/>
        <v>2</v>
      </c>
      <c r="AP582" s="4">
        <f t="shared" si="129"/>
        <v>0</v>
      </c>
      <c r="AQ582" s="4">
        <f t="shared" si="130"/>
        <v>0</v>
      </c>
      <c r="AR582" s="4">
        <f t="shared" si="131"/>
        <v>0</v>
      </c>
      <c r="AS582" s="4">
        <f t="shared" si="132"/>
        <v>0</v>
      </c>
      <c r="AT582" s="4">
        <f t="shared" si="127"/>
        <v>2</v>
      </c>
      <c r="AU582" s="34">
        <v>40032</v>
      </c>
      <c r="AV582" s="34"/>
      <c r="AW582" s="34"/>
      <c r="AX582" s="36"/>
    </row>
    <row r="583" spans="1:50" ht="36" hidden="1" customHeight="1" x14ac:dyDescent="0.2">
      <c r="A583" s="54"/>
      <c r="B583" s="4" t="s">
        <v>2364</v>
      </c>
      <c r="C583" s="4" t="s">
        <v>76</v>
      </c>
      <c r="D583" s="27" t="s">
        <v>458</v>
      </c>
      <c r="E583" s="182"/>
      <c r="F583" s="22" t="s">
        <v>1437</v>
      </c>
      <c r="G583" s="23" t="s">
        <v>1259</v>
      </c>
      <c r="H583" s="23" t="s">
        <v>142</v>
      </c>
      <c r="I583" s="9" t="s">
        <v>1457</v>
      </c>
      <c r="J583" s="5" t="s">
        <v>142</v>
      </c>
      <c r="K583" s="3"/>
      <c r="L583" s="3"/>
      <c r="M583" s="3"/>
      <c r="N583" s="3"/>
      <c r="O583" s="3"/>
      <c r="P583" s="6"/>
      <c r="Q583" s="30"/>
      <c r="R583" s="30"/>
      <c r="S583" s="30"/>
      <c r="T583" s="30"/>
      <c r="U583" s="30"/>
      <c r="V583" s="26"/>
      <c r="W583" s="30">
        <v>1</v>
      </c>
      <c r="X583" s="30"/>
      <c r="Y583" s="30"/>
      <c r="Z583" s="30"/>
      <c r="AA583" s="30"/>
      <c r="AB583" s="26" t="s">
        <v>979</v>
      </c>
      <c r="AC583" s="30">
        <v>2</v>
      </c>
      <c r="AD583" s="30"/>
      <c r="AE583" s="30"/>
      <c r="AF583" s="30"/>
      <c r="AG583" s="30">
        <v>3</v>
      </c>
      <c r="AH583" s="26" t="s">
        <v>979</v>
      </c>
      <c r="AI583" s="30"/>
      <c r="AJ583" s="30"/>
      <c r="AK583" s="30"/>
      <c r="AL583" s="30"/>
      <c r="AM583" s="30">
        <v>2</v>
      </c>
      <c r="AN583" s="26"/>
      <c r="AO583" s="4">
        <f t="shared" si="128"/>
        <v>3</v>
      </c>
      <c r="AP583" s="4">
        <f t="shared" si="129"/>
        <v>0</v>
      </c>
      <c r="AQ583" s="4">
        <f t="shared" si="130"/>
        <v>0</v>
      </c>
      <c r="AR583" s="4">
        <f t="shared" si="131"/>
        <v>0</v>
      </c>
      <c r="AS583" s="4">
        <f t="shared" si="132"/>
        <v>5</v>
      </c>
      <c r="AT583" s="4">
        <f t="shared" si="127"/>
        <v>8</v>
      </c>
      <c r="AU583" s="34">
        <v>39566</v>
      </c>
      <c r="AV583" s="34"/>
      <c r="AW583" s="34"/>
      <c r="AX583" s="36"/>
    </row>
    <row r="584" spans="1:50" ht="36" hidden="1" customHeight="1" x14ac:dyDescent="0.2">
      <c r="A584" s="54"/>
      <c r="B584" s="172" t="s">
        <v>2866</v>
      </c>
      <c r="C584" s="172" t="s">
        <v>76</v>
      </c>
      <c r="D584" s="27" t="s">
        <v>1463</v>
      </c>
      <c r="E584" s="182"/>
      <c r="F584" s="22" t="s">
        <v>1437</v>
      </c>
      <c r="G584" s="23" t="s">
        <v>1259</v>
      </c>
      <c r="H584" s="23" t="s">
        <v>142</v>
      </c>
      <c r="I584" s="9" t="s">
        <v>1465</v>
      </c>
      <c r="J584" s="5" t="s">
        <v>142</v>
      </c>
      <c r="K584" s="3"/>
      <c r="L584" s="3"/>
      <c r="M584" s="3"/>
      <c r="N584" s="3"/>
      <c r="O584" s="3"/>
      <c r="P584" s="6"/>
      <c r="Q584" s="30"/>
      <c r="R584" s="30"/>
      <c r="S584" s="30"/>
      <c r="T584" s="30"/>
      <c r="U584" s="30"/>
      <c r="V584" s="26"/>
      <c r="W584" s="30"/>
      <c r="X584" s="30"/>
      <c r="Y584" s="30"/>
      <c r="Z584" s="30"/>
      <c r="AA584" s="30"/>
      <c r="AB584" s="26"/>
      <c r="AC584" s="30">
        <v>4</v>
      </c>
      <c r="AD584" s="30">
        <v>1</v>
      </c>
      <c r="AE584" s="30"/>
      <c r="AF584" s="30"/>
      <c r="AG584" s="30"/>
      <c r="AH584" s="26" t="s">
        <v>257</v>
      </c>
      <c r="AI584" s="30"/>
      <c r="AJ584" s="30"/>
      <c r="AK584" s="30"/>
      <c r="AL584" s="30"/>
      <c r="AM584" s="30"/>
      <c r="AN584" s="26"/>
      <c r="AO584" s="4">
        <f t="shared" si="128"/>
        <v>4</v>
      </c>
      <c r="AP584" s="4">
        <f t="shared" si="129"/>
        <v>1</v>
      </c>
      <c r="AQ584" s="4">
        <f t="shared" si="130"/>
        <v>0</v>
      </c>
      <c r="AR584" s="4">
        <f t="shared" si="131"/>
        <v>0</v>
      </c>
      <c r="AS584" s="4">
        <f t="shared" si="132"/>
        <v>0</v>
      </c>
      <c r="AT584" s="4">
        <f t="shared" si="127"/>
        <v>5</v>
      </c>
      <c r="AU584" s="34"/>
      <c r="AV584" s="34"/>
      <c r="AW584" s="34"/>
      <c r="AX584" s="36"/>
    </row>
    <row r="585" spans="1:50" ht="36" hidden="1" customHeight="1" x14ac:dyDescent="0.2">
      <c r="A585" s="54"/>
      <c r="B585" s="172" t="s">
        <v>2866</v>
      </c>
      <c r="C585" s="172" t="s">
        <v>76</v>
      </c>
      <c r="D585" s="27" t="s">
        <v>1463</v>
      </c>
      <c r="E585" s="182"/>
      <c r="F585" s="22" t="s">
        <v>1437</v>
      </c>
      <c r="G585" s="23" t="s">
        <v>1259</v>
      </c>
      <c r="H585" s="23" t="s">
        <v>142</v>
      </c>
      <c r="I585" s="9" t="s">
        <v>1468</v>
      </c>
      <c r="J585" s="5" t="s">
        <v>142</v>
      </c>
      <c r="K585" s="3"/>
      <c r="L585" s="3"/>
      <c r="M585" s="3"/>
      <c r="N585" s="3"/>
      <c r="O585" s="3"/>
      <c r="P585" s="6"/>
      <c r="Q585" s="30"/>
      <c r="R585" s="30"/>
      <c r="S585" s="30"/>
      <c r="T585" s="30"/>
      <c r="U585" s="30"/>
      <c r="V585" s="26"/>
      <c r="W585" s="30"/>
      <c r="X585" s="30"/>
      <c r="Y585" s="30"/>
      <c r="Z585" s="30"/>
      <c r="AA585" s="30"/>
      <c r="AB585" s="26"/>
      <c r="AC585" s="30">
        <v>2</v>
      </c>
      <c r="AD585" s="30"/>
      <c r="AE585" s="30"/>
      <c r="AF585" s="30"/>
      <c r="AG585" s="30"/>
      <c r="AH585" s="26" t="s">
        <v>153</v>
      </c>
      <c r="AI585" s="30"/>
      <c r="AJ585" s="30"/>
      <c r="AK585" s="30"/>
      <c r="AL585" s="30"/>
      <c r="AM585" s="30"/>
      <c r="AN585" s="26"/>
      <c r="AO585" s="4">
        <f t="shared" si="128"/>
        <v>2</v>
      </c>
      <c r="AP585" s="4">
        <f t="shared" si="129"/>
        <v>0</v>
      </c>
      <c r="AQ585" s="4">
        <f t="shared" si="130"/>
        <v>0</v>
      </c>
      <c r="AR585" s="4">
        <f t="shared" si="131"/>
        <v>0</v>
      </c>
      <c r="AS585" s="4">
        <f t="shared" si="132"/>
        <v>0</v>
      </c>
      <c r="AT585" s="4">
        <f t="shared" si="127"/>
        <v>2</v>
      </c>
      <c r="AU585" s="34"/>
      <c r="AV585" s="34"/>
      <c r="AW585" s="34"/>
      <c r="AX585" s="36"/>
    </row>
    <row r="586" spans="1:50" s="159" customFormat="1" ht="36" hidden="1" customHeight="1" x14ac:dyDescent="0.2">
      <c r="A586" s="54"/>
      <c r="B586" s="172" t="s">
        <v>2390</v>
      </c>
      <c r="C586" s="172" t="s">
        <v>76</v>
      </c>
      <c r="D586" s="2" t="s">
        <v>381</v>
      </c>
      <c r="E586" s="182"/>
      <c r="F586" s="22" t="s">
        <v>1437</v>
      </c>
      <c r="G586" s="23" t="s">
        <v>1259</v>
      </c>
      <c r="H586" s="23" t="s">
        <v>142</v>
      </c>
      <c r="I586" s="9" t="s">
        <v>1497</v>
      </c>
      <c r="J586" s="5" t="s">
        <v>142</v>
      </c>
      <c r="K586" s="3"/>
      <c r="L586" s="3"/>
      <c r="M586" s="3"/>
      <c r="N586" s="3"/>
      <c r="O586" s="3"/>
      <c r="P586" s="6"/>
      <c r="Q586" s="30"/>
      <c r="R586" s="30"/>
      <c r="S586" s="30"/>
      <c r="T586" s="30"/>
      <c r="U586" s="30">
        <v>1</v>
      </c>
      <c r="V586" s="26"/>
      <c r="W586" s="30"/>
      <c r="X586" s="30"/>
      <c r="Y586" s="30"/>
      <c r="Z586" s="30"/>
      <c r="AA586" s="30"/>
      <c r="AB586" s="26"/>
      <c r="AC586" s="30">
        <v>5</v>
      </c>
      <c r="AD586" s="30"/>
      <c r="AE586" s="30"/>
      <c r="AF586" s="30"/>
      <c r="AG586" s="30"/>
      <c r="AH586" s="26" t="s">
        <v>73</v>
      </c>
      <c r="AI586" s="30"/>
      <c r="AJ586" s="30"/>
      <c r="AK586" s="30"/>
      <c r="AL586" s="30"/>
      <c r="AM586" s="30"/>
      <c r="AN586" s="26"/>
      <c r="AO586" s="4">
        <f t="shared" si="128"/>
        <v>5</v>
      </c>
      <c r="AP586" s="4">
        <f t="shared" si="129"/>
        <v>0</v>
      </c>
      <c r="AQ586" s="4">
        <f t="shared" si="130"/>
        <v>0</v>
      </c>
      <c r="AR586" s="4">
        <f t="shared" si="131"/>
        <v>0</v>
      </c>
      <c r="AS586" s="4">
        <f t="shared" si="132"/>
        <v>1</v>
      </c>
      <c r="AT586" s="4">
        <f t="shared" si="127"/>
        <v>6</v>
      </c>
      <c r="AU586" s="34" t="s">
        <v>232</v>
      </c>
      <c r="AV586" s="55"/>
      <c r="AW586" s="55"/>
      <c r="AX586" s="36"/>
    </row>
    <row r="587" spans="1:50" ht="36" hidden="1" customHeight="1" x14ac:dyDescent="0.2">
      <c r="A587" s="54"/>
      <c r="B587" s="172" t="s">
        <v>2390</v>
      </c>
      <c r="C587" s="172" t="s">
        <v>76</v>
      </c>
      <c r="D587" s="2" t="s">
        <v>381</v>
      </c>
      <c r="E587" s="182"/>
      <c r="F587" s="22" t="s">
        <v>1437</v>
      </c>
      <c r="G587" s="23" t="s">
        <v>1259</v>
      </c>
      <c r="H587" s="23" t="s">
        <v>142</v>
      </c>
      <c r="I587" s="9" t="s">
        <v>1524</v>
      </c>
      <c r="J587" s="5" t="s">
        <v>142</v>
      </c>
      <c r="K587" s="3"/>
      <c r="L587" s="3"/>
      <c r="M587" s="3"/>
      <c r="N587" s="3"/>
      <c r="O587" s="3"/>
      <c r="P587" s="6"/>
      <c r="Q587" s="30"/>
      <c r="R587" s="30"/>
      <c r="S587" s="30"/>
      <c r="T587" s="30"/>
      <c r="U587" s="30">
        <v>2</v>
      </c>
      <c r="V587" s="26"/>
      <c r="W587" s="30"/>
      <c r="X587" s="30"/>
      <c r="Y587" s="30"/>
      <c r="Z587" s="30"/>
      <c r="AA587" s="30"/>
      <c r="AB587" s="26"/>
      <c r="AC587" s="30">
        <v>1</v>
      </c>
      <c r="AD587" s="30"/>
      <c r="AE587" s="30"/>
      <c r="AF587" s="30"/>
      <c r="AG587" s="30"/>
      <c r="AH587" s="26" t="s">
        <v>364</v>
      </c>
      <c r="AI587" s="30"/>
      <c r="AJ587" s="30"/>
      <c r="AK587" s="30"/>
      <c r="AL587" s="30"/>
      <c r="AM587" s="30"/>
      <c r="AN587" s="26"/>
      <c r="AO587" s="4">
        <f t="shared" si="128"/>
        <v>1</v>
      </c>
      <c r="AP587" s="4">
        <f t="shared" si="129"/>
        <v>0</v>
      </c>
      <c r="AQ587" s="4">
        <f t="shared" si="130"/>
        <v>0</v>
      </c>
      <c r="AR587" s="4">
        <f t="shared" si="131"/>
        <v>0</v>
      </c>
      <c r="AS587" s="4">
        <f t="shared" si="132"/>
        <v>2</v>
      </c>
      <c r="AT587" s="4">
        <f t="shared" si="127"/>
        <v>3</v>
      </c>
      <c r="AU587" s="34">
        <v>40098</v>
      </c>
      <c r="AV587" s="34"/>
      <c r="AW587" s="34"/>
      <c r="AX587" s="36"/>
    </row>
    <row r="588" spans="1:50" ht="36" hidden="1" customHeight="1" x14ac:dyDescent="0.2">
      <c r="A588" s="54"/>
      <c r="B588" s="172" t="s">
        <v>2390</v>
      </c>
      <c r="C588" s="172" t="s">
        <v>76</v>
      </c>
      <c r="D588" s="2" t="s">
        <v>381</v>
      </c>
      <c r="E588" s="182"/>
      <c r="F588" s="22" t="s">
        <v>1437</v>
      </c>
      <c r="G588" s="23" t="s">
        <v>1259</v>
      </c>
      <c r="H588" s="23" t="s">
        <v>142</v>
      </c>
      <c r="I588" s="9" t="s">
        <v>1539</v>
      </c>
      <c r="J588" s="5" t="s">
        <v>732</v>
      </c>
      <c r="K588" s="3"/>
      <c r="L588" s="3"/>
      <c r="M588" s="3"/>
      <c r="N588" s="3"/>
      <c r="O588" s="3"/>
      <c r="P588" s="6"/>
      <c r="Q588" s="30"/>
      <c r="R588" s="30"/>
      <c r="S588" s="30"/>
      <c r="T588" s="30"/>
      <c r="U588" s="30"/>
      <c r="V588" s="26"/>
      <c r="W588" s="30"/>
      <c r="X588" s="30"/>
      <c r="Y588" s="30"/>
      <c r="Z588" s="30"/>
      <c r="AA588" s="30"/>
      <c r="AB588" s="26"/>
      <c r="AC588" s="30">
        <v>1</v>
      </c>
      <c r="AD588" s="30"/>
      <c r="AE588" s="30"/>
      <c r="AF588" s="30"/>
      <c r="AG588" s="30"/>
      <c r="AH588" s="26" t="s">
        <v>733</v>
      </c>
      <c r="AI588" s="30"/>
      <c r="AJ588" s="30"/>
      <c r="AK588" s="30"/>
      <c r="AL588" s="30"/>
      <c r="AM588" s="30"/>
      <c r="AN588" s="26"/>
      <c r="AO588" s="4">
        <f t="shared" si="128"/>
        <v>1</v>
      </c>
      <c r="AP588" s="4">
        <f t="shared" si="129"/>
        <v>0</v>
      </c>
      <c r="AQ588" s="4">
        <f t="shared" si="130"/>
        <v>0</v>
      </c>
      <c r="AR588" s="4">
        <f t="shared" si="131"/>
        <v>0</v>
      </c>
      <c r="AS588" s="4">
        <f t="shared" si="132"/>
        <v>0</v>
      </c>
      <c r="AT588" s="4">
        <f t="shared" si="127"/>
        <v>1</v>
      </c>
      <c r="AU588" s="34"/>
      <c r="AV588" s="34"/>
      <c r="AW588" s="34"/>
      <c r="AX588" s="36"/>
    </row>
    <row r="589" spans="1:50" ht="36" hidden="1" customHeight="1" x14ac:dyDescent="0.2">
      <c r="A589" s="54"/>
      <c r="B589" s="172" t="s">
        <v>2390</v>
      </c>
      <c r="C589" s="172" t="s">
        <v>76</v>
      </c>
      <c r="D589" s="2" t="s">
        <v>381</v>
      </c>
      <c r="E589" s="182"/>
      <c r="F589" s="22" t="s">
        <v>1437</v>
      </c>
      <c r="G589" s="23" t="s">
        <v>1435</v>
      </c>
      <c r="H589" s="23" t="s">
        <v>248</v>
      </c>
      <c r="I589" s="9" t="s">
        <v>1501</v>
      </c>
      <c r="J589" s="5" t="s">
        <v>248</v>
      </c>
      <c r="K589" s="3"/>
      <c r="L589" s="3"/>
      <c r="M589" s="3"/>
      <c r="N589" s="3"/>
      <c r="O589" s="3"/>
      <c r="P589" s="6"/>
      <c r="Q589" s="30"/>
      <c r="R589" s="30"/>
      <c r="S589" s="30"/>
      <c r="T589" s="30"/>
      <c r="U589" s="30">
        <v>1</v>
      </c>
      <c r="V589" s="26"/>
      <c r="W589" s="30"/>
      <c r="X589" s="30"/>
      <c r="Y589" s="30"/>
      <c r="Z589" s="30"/>
      <c r="AA589" s="30"/>
      <c r="AB589" s="26"/>
      <c r="AC589" s="30">
        <v>4</v>
      </c>
      <c r="AD589" s="30"/>
      <c r="AE589" s="30"/>
      <c r="AF589" s="30"/>
      <c r="AG589" s="30"/>
      <c r="AH589" s="26" t="s">
        <v>1363</v>
      </c>
      <c r="AI589" s="30"/>
      <c r="AJ589" s="30"/>
      <c r="AK589" s="30"/>
      <c r="AL589" s="30"/>
      <c r="AM589" s="30"/>
      <c r="AN589" s="26"/>
      <c r="AO589" s="4">
        <f t="shared" si="128"/>
        <v>4</v>
      </c>
      <c r="AP589" s="4">
        <f t="shared" si="129"/>
        <v>0</v>
      </c>
      <c r="AQ589" s="4">
        <f t="shared" si="130"/>
        <v>0</v>
      </c>
      <c r="AR589" s="4">
        <f t="shared" si="131"/>
        <v>0</v>
      </c>
      <c r="AS589" s="4">
        <f t="shared" si="132"/>
        <v>1</v>
      </c>
      <c r="AT589" s="4">
        <f t="shared" si="127"/>
        <v>5</v>
      </c>
      <c r="AU589" s="34" t="s">
        <v>37</v>
      </c>
      <c r="AV589" s="34"/>
      <c r="AW589" s="34"/>
      <c r="AX589" s="36"/>
    </row>
    <row r="590" spans="1:50" ht="36" hidden="1" customHeight="1" x14ac:dyDescent="0.2">
      <c r="A590" s="54"/>
      <c r="B590" s="172" t="s">
        <v>2390</v>
      </c>
      <c r="C590" s="172" t="s">
        <v>76</v>
      </c>
      <c r="D590" s="2" t="s">
        <v>381</v>
      </c>
      <c r="E590" s="182"/>
      <c r="F590" s="22" t="s">
        <v>1437</v>
      </c>
      <c r="G590" s="23" t="s">
        <v>1259</v>
      </c>
      <c r="H590" s="23" t="s">
        <v>142</v>
      </c>
      <c r="I590" s="9" t="s">
        <v>1558</v>
      </c>
      <c r="J590" s="5" t="s">
        <v>1227</v>
      </c>
      <c r="K590" s="3"/>
      <c r="L590" s="3"/>
      <c r="M590" s="3"/>
      <c r="N590" s="3"/>
      <c r="O590" s="3"/>
      <c r="P590" s="6"/>
      <c r="Q590" s="30"/>
      <c r="R590" s="30"/>
      <c r="S590" s="30"/>
      <c r="T590" s="30"/>
      <c r="U590" s="30">
        <v>1</v>
      </c>
      <c r="V590" s="26"/>
      <c r="W590" s="30"/>
      <c r="X590" s="30"/>
      <c r="Y590" s="30"/>
      <c r="Z590" s="30"/>
      <c r="AA590" s="30"/>
      <c r="AB590" s="26"/>
      <c r="AC590" s="30">
        <v>1</v>
      </c>
      <c r="AD590" s="30"/>
      <c r="AE590" s="30"/>
      <c r="AF590" s="30"/>
      <c r="AG590" s="30"/>
      <c r="AH590" s="26" t="s">
        <v>733</v>
      </c>
      <c r="AI590" s="30"/>
      <c r="AJ590" s="30"/>
      <c r="AK590" s="30"/>
      <c r="AL590" s="30"/>
      <c r="AM590" s="30"/>
      <c r="AN590" s="26"/>
      <c r="AO590" s="4">
        <f t="shared" si="128"/>
        <v>1</v>
      </c>
      <c r="AP590" s="4">
        <f t="shared" si="129"/>
        <v>0</v>
      </c>
      <c r="AQ590" s="4">
        <f t="shared" si="130"/>
        <v>0</v>
      </c>
      <c r="AR590" s="4">
        <f t="shared" si="131"/>
        <v>0</v>
      </c>
      <c r="AS590" s="4">
        <f t="shared" si="132"/>
        <v>1</v>
      </c>
      <c r="AT590" s="4">
        <f t="shared" si="127"/>
        <v>2</v>
      </c>
      <c r="AU590" s="34"/>
      <c r="AV590" s="34"/>
      <c r="AW590" s="34"/>
      <c r="AX590" s="36"/>
    </row>
    <row r="591" spans="1:50" ht="36" hidden="1" customHeight="1" x14ac:dyDescent="0.2">
      <c r="A591" s="54"/>
      <c r="B591" s="172" t="s">
        <v>3167</v>
      </c>
      <c r="C591" s="172" t="s">
        <v>76</v>
      </c>
      <c r="D591" s="85" t="s">
        <v>1570</v>
      </c>
      <c r="E591" s="182"/>
      <c r="F591" s="23" t="s">
        <v>1437</v>
      </c>
      <c r="G591" s="23" t="s">
        <v>1259</v>
      </c>
      <c r="H591" s="23" t="s">
        <v>142</v>
      </c>
      <c r="I591" s="9" t="s">
        <v>1573</v>
      </c>
      <c r="J591" s="83" t="s">
        <v>142</v>
      </c>
      <c r="K591" s="3"/>
      <c r="L591" s="3"/>
      <c r="M591" s="3"/>
      <c r="N591" s="3"/>
      <c r="O591" s="3"/>
      <c r="P591" s="6"/>
      <c r="Q591" s="30"/>
      <c r="R591" s="30"/>
      <c r="S591" s="30"/>
      <c r="T591" s="30"/>
      <c r="U591" s="30">
        <v>1</v>
      </c>
      <c r="V591" s="26" t="s">
        <v>425</v>
      </c>
      <c r="W591" s="30">
        <v>1</v>
      </c>
      <c r="X591" s="30"/>
      <c r="Y591" s="30"/>
      <c r="Z591" s="30"/>
      <c r="AA591" s="30"/>
      <c r="AB591" s="26" t="s">
        <v>974</v>
      </c>
      <c r="AC591" s="30">
        <v>6</v>
      </c>
      <c r="AD591" s="30"/>
      <c r="AE591" s="30"/>
      <c r="AF591" s="30"/>
      <c r="AG591" s="30"/>
      <c r="AH591" s="26" t="s">
        <v>417</v>
      </c>
      <c r="AI591" s="30"/>
      <c r="AJ591" s="30"/>
      <c r="AK591" s="30"/>
      <c r="AL591" s="30"/>
      <c r="AM591" s="30">
        <v>7</v>
      </c>
      <c r="AN591" s="26" t="s">
        <v>417</v>
      </c>
      <c r="AO591" s="4">
        <f t="shared" si="128"/>
        <v>7</v>
      </c>
      <c r="AP591" s="4">
        <f t="shared" si="129"/>
        <v>0</v>
      </c>
      <c r="AQ591" s="4">
        <f t="shared" si="130"/>
        <v>0</v>
      </c>
      <c r="AR591" s="4">
        <f t="shared" si="131"/>
        <v>0</v>
      </c>
      <c r="AS591" s="4">
        <f t="shared" si="132"/>
        <v>8</v>
      </c>
      <c r="AT591" s="4">
        <f t="shared" si="127"/>
        <v>15</v>
      </c>
      <c r="AU591" s="34">
        <v>36794</v>
      </c>
      <c r="AV591" s="34"/>
      <c r="AW591" s="34"/>
      <c r="AX591" s="36"/>
    </row>
    <row r="592" spans="1:50" ht="36" hidden="1" customHeight="1" x14ac:dyDescent="0.2">
      <c r="A592" s="54"/>
      <c r="B592" s="172" t="s">
        <v>2431</v>
      </c>
      <c r="C592" s="172" t="s">
        <v>76</v>
      </c>
      <c r="D592" s="2" t="s">
        <v>1591</v>
      </c>
      <c r="E592" s="182"/>
      <c r="F592" s="22" t="s">
        <v>1437</v>
      </c>
      <c r="G592" s="23" t="s">
        <v>1259</v>
      </c>
      <c r="H592" s="9" t="s">
        <v>142</v>
      </c>
      <c r="I592" s="9" t="s">
        <v>1592</v>
      </c>
      <c r="J592" s="5" t="s">
        <v>1122</v>
      </c>
      <c r="K592" s="3"/>
      <c r="L592" s="3"/>
      <c r="M592" s="3"/>
      <c r="N592" s="3"/>
      <c r="O592" s="3"/>
      <c r="P592" s="6"/>
      <c r="Q592" s="30"/>
      <c r="R592" s="30"/>
      <c r="S592" s="30"/>
      <c r="T592" s="30"/>
      <c r="U592" s="30"/>
      <c r="V592" s="26"/>
      <c r="W592" s="56">
        <v>1</v>
      </c>
      <c r="X592" s="30"/>
      <c r="Y592" s="30"/>
      <c r="Z592" s="30"/>
      <c r="AA592" s="30"/>
      <c r="AB592" s="6" t="s">
        <v>245</v>
      </c>
      <c r="AC592" s="30">
        <v>8</v>
      </c>
      <c r="AD592" s="30">
        <v>1</v>
      </c>
      <c r="AE592" s="30"/>
      <c r="AF592" s="30"/>
      <c r="AG592" s="30"/>
      <c r="AH592" s="6" t="s">
        <v>245</v>
      </c>
      <c r="AI592" s="30"/>
      <c r="AJ592" s="30"/>
      <c r="AK592" s="30"/>
      <c r="AL592" s="30"/>
      <c r="AM592" s="30">
        <v>4</v>
      </c>
      <c r="AN592" s="6" t="s">
        <v>245</v>
      </c>
      <c r="AO592" s="4">
        <f t="shared" si="128"/>
        <v>9</v>
      </c>
      <c r="AP592" s="4">
        <f t="shared" si="129"/>
        <v>1</v>
      </c>
      <c r="AQ592" s="4">
        <f t="shared" si="130"/>
        <v>0</v>
      </c>
      <c r="AR592" s="4">
        <f t="shared" si="131"/>
        <v>0</v>
      </c>
      <c r="AS592" s="4">
        <f t="shared" si="132"/>
        <v>4</v>
      </c>
      <c r="AT592" s="4">
        <f t="shared" si="127"/>
        <v>14</v>
      </c>
      <c r="AU592" s="34"/>
      <c r="AV592" s="34"/>
      <c r="AW592" s="34"/>
      <c r="AX592" s="36"/>
    </row>
    <row r="593" spans="1:50" ht="36" hidden="1" customHeight="1" x14ac:dyDescent="0.2">
      <c r="A593" s="54"/>
      <c r="B593" s="172" t="s">
        <v>2431</v>
      </c>
      <c r="C593" s="172" t="s">
        <v>76</v>
      </c>
      <c r="D593" s="2" t="s">
        <v>1591</v>
      </c>
      <c r="E593" s="182"/>
      <c r="F593" s="22" t="s">
        <v>1437</v>
      </c>
      <c r="G593" s="23" t="s">
        <v>1259</v>
      </c>
      <c r="H593" s="23" t="s">
        <v>142</v>
      </c>
      <c r="I593" s="9" t="s">
        <v>1593</v>
      </c>
      <c r="J593" s="5" t="s">
        <v>1123</v>
      </c>
      <c r="K593" s="3"/>
      <c r="L593" s="3"/>
      <c r="M593" s="3"/>
      <c r="N593" s="3"/>
      <c r="O593" s="3"/>
      <c r="P593" s="6"/>
      <c r="Q593" s="30"/>
      <c r="R593" s="30"/>
      <c r="S593" s="30"/>
      <c r="T593" s="30"/>
      <c r="U593" s="30"/>
      <c r="V593" s="26"/>
      <c r="W593" s="30">
        <v>1</v>
      </c>
      <c r="X593" s="30"/>
      <c r="Y593" s="30"/>
      <c r="Z593" s="30"/>
      <c r="AA593" s="30"/>
      <c r="AB593" s="6" t="s">
        <v>1124</v>
      </c>
      <c r="AC593" s="30"/>
      <c r="AD593" s="30"/>
      <c r="AE593" s="30"/>
      <c r="AF593" s="30"/>
      <c r="AG593" s="30"/>
      <c r="AH593" s="6" t="s">
        <v>1124</v>
      </c>
      <c r="AI593" s="30"/>
      <c r="AJ593" s="30"/>
      <c r="AK593" s="30"/>
      <c r="AL593" s="30"/>
      <c r="AM593" s="30">
        <v>2</v>
      </c>
      <c r="AN593" s="6" t="s">
        <v>1124</v>
      </c>
      <c r="AO593" s="4">
        <f t="shared" si="128"/>
        <v>1</v>
      </c>
      <c r="AP593" s="4">
        <f t="shared" si="129"/>
        <v>0</v>
      </c>
      <c r="AQ593" s="4">
        <f t="shared" si="130"/>
        <v>0</v>
      </c>
      <c r="AR593" s="4">
        <f t="shared" si="131"/>
        <v>0</v>
      </c>
      <c r="AS593" s="4">
        <f t="shared" si="132"/>
        <v>2</v>
      </c>
      <c r="AT593" s="4">
        <f t="shared" si="127"/>
        <v>3</v>
      </c>
      <c r="AU593" s="34"/>
      <c r="AV593" s="34"/>
      <c r="AW593" s="34"/>
      <c r="AX593" s="36"/>
    </row>
    <row r="594" spans="1:50" ht="36" customHeight="1" x14ac:dyDescent="0.2">
      <c r="A594" s="54"/>
      <c r="B594" s="172" t="s">
        <v>2390</v>
      </c>
      <c r="C594" s="172" t="s">
        <v>76</v>
      </c>
      <c r="D594" s="2" t="s">
        <v>381</v>
      </c>
      <c r="E594" s="182"/>
      <c r="F594" s="22" t="s">
        <v>1437</v>
      </c>
      <c r="G594" s="23" t="s">
        <v>1460</v>
      </c>
      <c r="H594" s="23" t="s">
        <v>464</v>
      </c>
      <c r="I594" s="9" t="s">
        <v>2265</v>
      </c>
      <c r="J594" s="5" t="s">
        <v>2266</v>
      </c>
      <c r="K594" s="3"/>
      <c r="L594" s="3"/>
      <c r="M594" s="3"/>
      <c r="N594" s="3"/>
      <c r="O594" s="3"/>
      <c r="P594" s="6"/>
      <c r="Q594" s="30"/>
      <c r="R594" s="30"/>
      <c r="S594" s="30"/>
      <c r="T594" s="30"/>
      <c r="U594" s="30">
        <v>1</v>
      </c>
      <c r="V594" s="26"/>
      <c r="W594" s="30"/>
      <c r="X594" s="30"/>
      <c r="Y594" s="30"/>
      <c r="Z594" s="30"/>
      <c r="AA594" s="30"/>
      <c r="AB594" s="26"/>
      <c r="AC594" s="30">
        <v>1</v>
      </c>
      <c r="AD594" s="30"/>
      <c r="AE594" s="30"/>
      <c r="AF594" s="30"/>
      <c r="AG594" s="30"/>
      <c r="AH594" s="26" t="s">
        <v>2267</v>
      </c>
      <c r="AI594" s="30"/>
      <c r="AJ594" s="30"/>
      <c r="AK594" s="30"/>
      <c r="AL594" s="30"/>
      <c r="AM594" s="30"/>
      <c r="AN594" s="26"/>
      <c r="AO594" s="4">
        <f t="shared" si="128"/>
        <v>1</v>
      </c>
      <c r="AP594" s="4">
        <f t="shared" si="129"/>
        <v>0</v>
      </c>
      <c r="AQ594" s="4">
        <f t="shared" si="130"/>
        <v>0</v>
      </c>
      <c r="AR594" s="4">
        <f t="shared" si="131"/>
        <v>0</v>
      </c>
      <c r="AS594" s="4">
        <f t="shared" si="132"/>
        <v>1</v>
      </c>
      <c r="AT594" s="4">
        <f t="shared" si="127"/>
        <v>2</v>
      </c>
      <c r="AU594" s="34" t="s">
        <v>2268</v>
      </c>
      <c r="AV594" s="34"/>
      <c r="AW594" s="34"/>
      <c r="AX594" s="36"/>
    </row>
    <row r="595" spans="1:50" ht="36" customHeight="1" x14ac:dyDescent="0.2">
      <c r="A595" s="54"/>
      <c r="B595" s="4" t="s">
        <v>2836</v>
      </c>
      <c r="C595" s="4" t="s">
        <v>76</v>
      </c>
      <c r="D595" s="25" t="s">
        <v>324</v>
      </c>
      <c r="E595" s="182"/>
      <c r="F595" s="22" t="s">
        <v>1437</v>
      </c>
      <c r="G595" s="23" t="s">
        <v>1460</v>
      </c>
      <c r="H595" s="23" t="s">
        <v>464</v>
      </c>
      <c r="I595" s="9" t="s">
        <v>1865</v>
      </c>
      <c r="J595" s="5" t="s">
        <v>464</v>
      </c>
      <c r="K595" s="3"/>
      <c r="L595" s="3"/>
      <c r="M595" s="3"/>
      <c r="N595" s="3"/>
      <c r="O595" s="3"/>
      <c r="P595" s="6"/>
      <c r="Q595" s="30"/>
      <c r="R595" s="30"/>
      <c r="S595" s="30"/>
      <c r="T595" s="30"/>
      <c r="U595" s="30"/>
      <c r="V595" s="26"/>
      <c r="W595" s="30">
        <v>2</v>
      </c>
      <c r="X595" s="30"/>
      <c r="Y595" s="30"/>
      <c r="Z595" s="30"/>
      <c r="AA595" s="30">
        <v>1</v>
      </c>
      <c r="AB595" s="6" t="s">
        <v>1135</v>
      </c>
      <c r="AC595" s="30"/>
      <c r="AD595" s="30"/>
      <c r="AE595" s="30"/>
      <c r="AF595" s="30"/>
      <c r="AG595" s="30"/>
      <c r="AH595" s="26"/>
      <c r="AI595" s="30"/>
      <c r="AJ595" s="30"/>
      <c r="AK595" s="30"/>
      <c r="AL595" s="30"/>
      <c r="AM595" s="30"/>
      <c r="AN595" s="26"/>
      <c r="AO595" s="4">
        <f t="shared" si="128"/>
        <v>2</v>
      </c>
      <c r="AP595" s="4">
        <f t="shared" si="129"/>
        <v>0</v>
      </c>
      <c r="AQ595" s="4">
        <f t="shared" si="130"/>
        <v>0</v>
      </c>
      <c r="AR595" s="4">
        <f t="shared" si="131"/>
        <v>0</v>
      </c>
      <c r="AS595" s="4">
        <f t="shared" si="132"/>
        <v>1</v>
      </c>
      <c r="AT595" s="4">
        <f t="shared" si="127"/>
        <v>3</v>
      </c>
      <c r="AU595" s="34">
        <v>39630</v>
      </c>
      <c r="AV595" s="34"/>
      <c r="AW595" s="34"/>
      <c r="AX595" s="36"/>
    </row>
    <row r="596" spans="1:50" ht="36" hidden="1" customHeight="1" x14ac:dyDescent="0.2">
      <c r="A596" s="54"/>
      <c r="B596" s="172" t="s">
        <v>3374</v>
      </c>
      <c r="C596" s="172" t="s">
        <v>79</v>
      </c>
      <c r="D596" s="27" t="s">
        <v>323</v>
      </c>
      <c r="E596" s="182"/>
      <c r="F596" s="22" t="s">
        <v>1437</v>
      </c>
      <c r="G596" s="23" t="s">
        <v>185</v>
      </c>
      <c r="H596" s="23" t="s">
        <v>237</v>
      </c>
      <c r="I596" s="9" t="s">
        <v>2024</v>
      </c>
      <c r="J596" s="5" t="s">
        <v>185</v>
      </c>
      <c r="K596" s="3"/>
      <c r="L596" s="3"/>
      <c r="M596" s="3"/>
      <c r="N596" s="3"/>
      <c r="O596" s="3"/>
      <c r="P596" s="6"/>
      <c r="Q596" s="30"/>
      <c r="R596" s="30"/>
      <c r="S596" s="30"/>
      <c r="T596" s="30"/>
      <c r="U596" s="30"/>
      <c r="V596" s="26"/>
      <c r="W596" s="30"/>
      <c r="X596" s="30"/>
      <c r="Y596" s="30"/>
      <c r="Z596" s="30"/>
      <c r="AA596" s="30">
        <v>1</v>
      </c>
      <c r="AB596" s="6" t="s">
        <v>985</v>
      </c>
      <c r="AC596" s="30"/>
      <c r="AD596" s="30"/>
      <c r="AE596" s="30"/>
      <c r="AF596" s="30"/>
      <c r="AG596" s="30">
        <v>1</v>
      </c>
      <c r="AH596" s="26" t="s">
        <v>986</v>
      </c>
      <c r="AI596" s="30"/>
      <c r="AJ596" s="30"/>
      <c r="AK596" s="30"/>
      <c r="AL596" s="30"/>
      <c r="AM596" s="30">
        <v>2</v>
      </c>
      <c r="AN596" s="26"/>
      <c r="AO596" s="4">
        <f t="shared" si="128"/>
        <v>0</v>
      </c>
      <c r="AP596" s="4">
        <f t="shared" si="129"/>
        <v>0</v>
      </c>
      <c r="AQ596" s="4">
        <f t="shared" si="130"/>
        <v>0</v>
      </c>
      <c r="AR596" s="4">
        <f t="shared" si="131"/>
        <v>0</v>
      </c>
      <c r="AS596" s="4">
        <f t="shared" si="132"/>
        <v>4</v>
      </c>
      <c r="AT596" s="4">
        <f t="shared" si="127"/>
        <v>4</v>
      </c>
      <c r="AU596" s="34">
        <v>1</v>
      </c>
      <c r="AV596" s="34"/>
      <c r="AW596" s="34"/>
      <c r="AX596" s="36"/>
    </row>
    <row r="597" spans="1:50" ht="36" hidden="1" customHeight="1" x14ac:dyDescent="0.2">
      <c r="A597" s="54"/>
      <c r="B597" s="172" t="s">
        <v>2437</v>
      </c>
      <c r="C597" s="172" t="s">
        <v>76</v>
      </c>
      <c r="D597" s="2" t="s">
        <v>230</v>
      </c>
      <c r="E597" s="182"/>
      <c r="F597" s="22" t="s">
        <v>1437</v>
      </c>
      <c r="G597" s="23" t="s">
        <v>1259</v>
      </c>
      <c r="H597" s="23" t="s">
        <v>142</v>
      </c>
      <c r="I597" s="9" t="s">
        <v>1611</v>
      </c>
      <c r="J597" s="5" t="s">
        <v>142</v>
      </c>
      <c r="K597" s="3"/>
      <c r="L597" s="3"/>
      <c r="M597" s="3"/>
      <c r="N597" s="3"/>
      <c r="O597" s="3"/>
      <c r="P597" s="6"/>
      <c r="Q597" s="30"/>
      <c r="R597" s="30"/>
      <c r="S597" s="30"/>
      <c r="T597" s="30"/>
      <c r="U597" s="30"/>
      <c r="V597" s="26"/>
      <c r="W597" s="56"/>
      <c r="X597" s="30"/>
      <c r="Y597" s="30"/>
      <c r="Z597" s="30"/>
      <c r="AA597" s="30"/>
      <c r="AB597" s="26"/>
      <c r="AC597" s="30">
        <v>9</v>
      </c>
      <c r="AD597" s="30"/>
      <c r="AE597" s="30"/>
      <c r="AF597" s="30"/>
      <c r="AG597" s="30"/>
      <c r="AH597" s="6" t="s">
        <v>407</v>
      </c>
      <c r="AI597" s="30"/>
      <c r="AJ597" s="30"/>
      <c r="AK597" s="30"/>
      <c r="AL597" s="30"/>
      <c r="AM597" s="30">
        <v>2</v>
      </c>
      <c r="AN597" s="6" t="s">
        <v>407</v>
      </c>
      <c r="AO597" s="4">
        <f t="shared" si="128"/>
        <v>9</v>
      </c>
      <c r="AP597" s="4">
        <f t="shared" si="129"/>
        <v>0</v>
      </c>
      <c r="AQ597" s="4">
        <f t="shared" si="130"/>
        <v>0</v>
      </c>
      <c r="AR597" s="4">
        <f t="shared" si="131"/>
        <v>0</v>
      </c>
      <c r="AS597" s="4">
        <f t="shared" si="132"/>
        <v>2</v>
      </c>
      <c r="AT597" s="4">
        <f t="shared" si="127"/>
        <v>11</v>
      </c>
      <c r="AU597" s="34">
        <v>37104</v>
      </c>
      <c r="AV597" s="34"/>
      <c r="AW597" s="34"/>
      <c r="AX597" s="36"/>
    </row>
    <row r="598" spans="1:50" ht="36" hidden="1" customHeight="1" x14ac:dyDescent="0.2">
      <c r="A598" s="54"/>
      <c r="B598" s="172" t="s">
        <v>2469</v>
      </c>
      <c r="C598" s="172" t="s">
        <v>76</v>
      </c>
      <c r="D598" s="2" t="s">
        <v>416</v>
      </c>
      <c r="E598" s="182"/>
      <c r="F598" s="22" t="s">
        <v>1437</v>
      </c>
      <c r="G598" s="23" t="s">
        <v>1259</v>
      </c>
      <c r="H598" s="23" t="s">
        <v>142</v>
      </c>
      <c r="I598" s="9" t="s">
        <v>1629</v>
      </c>
      <c r="J598" s="5" t="s">
        <v>737</v>
      </c>
      <c r="K598" s="3"/>
      <c r="L598" s="3"/>
      <c r="M598" s="3"/>
      <c r="N598" s="3"/>
      <c r="O598" s="3"/>
      <c r="P598" s="6"/>
      <c r="Q598" s="30"/>
      <c r="R598" s="30"/>
      <c r="S598" s="30"/>
      <c r="T598" s="30"/>
      <c r="U598" s="30"/>
      <c r="V598" s="26"/>
      <c r="W598" s="30">
        <v>1</v>
      </c>
      <c r="X598" s="30"/>
      <c r="Y598" s="30"/>
      <c r="Z598" s="30"/>
      <c r="AA598" s="30"/>
      <c r="AB598" s="6" t="s">
        <v>169</v>
      </c>
      <c r="AC598" s="30">
        <v>13</v>
      </c>
      <c r="AD598" s="30"/>
      <c r="AE598" s="30"/>
      <c r="AF598" s="30"/>
      <c r="AG598" s="30"/>
      <c r="AH598" s="6" t="s">
        <v>169</v>
      </c>
      <c r="AI598" s="30"/>
      <c r="AJ598" s="30"/>
      <c r="AK598" s="30"/>
      <c r="AL598" s="30"/>
      <c r="AM598" s="30">
        <v>6</v>
      </c>
      <c r="AN598" s="26"/>
      <c r="AO598" s="4">
        <f t="shared" si="128"/>
        <v>14</v>
      </c>
      <c r="AP598" s="4">
        <f t="shared" si="129"/>
        <v>0</v>
      </c>
      <c r="AQ598" s="4">
        <f t="shared" si="130"/>
        <v>0</v>
      </c>
      <c r="AR598" s="4">
        <f t="shared" si="131"/>
        <v>0</v>
      </c>
      <c r="AS598" s="4">
        <f t="shared" si="132"/>
        <v>6</v>
      </c>
      <c r="AT598" s="4">
        <f t="shared" si="127"/>
        <v>20</v>
      </c>
      <c r="AU598" s="34">
        <v>35370</v>
      </c>
      <c r="AV598" s="34"/>
      <c r="AW598" s="34"/>
      <c r="AX598" s="36"/>
    </row>
    <row r="599" spans="1:50" ht="36" hidden="1" customHeight="1" x14ac:dyDescent="0.2">
      <c r="A599" s="54"/>
      <c r="B599" s="172" t="s">
        <v>3096</v>
      </c>
      <c r="C599" s="172" t="s">
        <v>76</v>
      </c>
      <c r="D599" s="2" t="s">
        <v>313</v>
      </c>
      <c r="E599" s="182"/>
      <c r="F599" s="22" t="s">
        <v>1437</v>
      </c>
      <c r="G599" s="23" t="s">
        <v>443</v>
      </c>
      <c r="H599" s="23" t="s">
        <v>479</v>
      </c>
      <c r="I599" s="9" t="s">
        <v>2003</v>
      </c>
      <c r="J599" s="5" t="s">
        <v>479</v>
      </c>
      <c r="K599" s="3"/>
      <c r="L599" s="3"/>
      <c r="M599" s="3"/>
      <c r="N599" s="3"/>
      <c r="O599" s="3"/>
      <c r="P599" s="6"/>
      <c r="Q599" s="30"/>
      <c r="R599" s="30"/>
      <c r="S599" s="30"/>
      <c r="T599" s="30"/>
      <c r="U599" s="30"/>
      <c r="V599" s="26"/>
      <c r="W599" s="30">
        <v>0</v>
      </c>
      <c r="X599" s="30"/>
      <c r="Y599" s="30"/>
      <c r="Z599" s="30"/>
      <c r="AA599" s="30">
        <v>0</v>
      </c>
      <c r="AB599" s="26"/>
      <c r="AC599" s="30">
        <v>1</v>
      </c>
      <c r="AD599" s="30"/>
      <c r="AE599" s="30"/>
      <c r="AF599" s="30"/>
      <c r="AG599" s="30">
        <v>4</v>
      </c>
      <c r="AH599" s="6" t="s">
        <v>897</v>
      </c>
      <c r="AI599" s="30"/>
      <c r="AJ599" s="30"/>
      <c r="AK599" s="30"/>
      <c r="AL599" s="30"/>
      <c r="AM599" s="30"/>
      <c r="AN599" s="26"/>
      <c r="AO599" s="4">
        <f t="shared" si="128"/>
        <v>1</v>
      </c>
      <c r="AP599" s="4">
        <f t="shared" si="129"/>
        <v>0</v>
      </c>
      <c r="AQ599" s="4">
        <f t="shared" si="130"/>
        <v>0</v>
      </c>
      <c r="AR599" s="4">
        <f t="shared" si="131"/>
        <v>0</v>
      </c>
      <c r="AS599" s="4">
        <f t="shared" si="132"/>
        <v>4</v>
      </c>
      <c r="AT599" s="4">
        <f t="shared" si="127"/>
        <v>5</v>
      </c>
      <c r="AU599" s="34" t="s">
        <v>2158</v>
      </c>
      <c r="AV599" s="34"/>
      <c r="AW599" s="34"/>
      <c r="AX599" s="36"/>
    </row>
    <row r="600" spans="1:50" ht="36" hidden="1" customHeight="1" x14ac:dyDescent="0.2">
      <c r="A600" s="54"/>
      <c r="B600" s="172" t="s">
        <v>2469</v>
      </c>
      <c r="C600" s="172" t="s">
        <v>76</v>
      </c>
      <c r="D600" s="2" t="s">
        <v>416</v>
      </c>
      <c r="E600" s="182"/>
      <c r="F600" s="22" t="s">
        <v>1437</v>
      </c>
      <c r="G600" s="23" t="s">
        <v>1259</v>
      </c>
      <c r="H600" s="23" t="s">
        <v>142</v>
      </c>
      <c r="I600" s="9" t="s">
        <v>1630</v>
      </c>
      <c r="J600" s="5" t="s">
        <v>608</v>
      </c>
      <c r="K600" s="3"/>
      <c r="L600" s="3"/>
      <c r="M600" s="3"/>
      <c r="N600" s="3"/>
      <c r="O600" s="3"/>
      <c r="P600" s="6"/>
      <c r="Q600" s="30"/>
      <c r="R600" s="30"/>
      <c r="S600" s="30"/>
      <c r="T600" s="30"/>
      <c r="U600" s="30"/>
      <c r="V600" s="26"/>
      <c r="W600" s="30">
        <v>1</v>
      </c>
      <c r="X600" s="30"/>
      <c r="Y600" s="30"/>
      <c r="Z600" s="30"/>
      <c r="AA600" s="30"/>
      <c r="AB600" s="6" t="s">
        <v>738</v>
      </c>
      <c r="AC600" s="30"/>
      <c r="AD600" s="30"/>
      <c r="AE600" s="30"/>
      <c r="AF600" s="30"/>
      <c r="AG600" s="30"/>
      <c r="AH600" s="26"/>
      <c r="AI600" s="30"/>
      <c r="AJ600" s="30"/>
      <c r="AK600" s="30"/>
      <c r="AL600" s="30"/>
      <c r="AM600" s="30">
        <v>1</v>
      </c>
      <c r="AN600" s="26"/>
      <c r="AO600" s="4">
        <f t="shared" si="128"/>
        <v>1</v>
      </c>
      <c r="AP600" s="4">
        <f t="shared" si="129"/>
        <v>0</v>
      </c>
      <c r="AQ600" s="4">
        <f t="shared" si="130"/>
        <v>0</v>
      </c>
      <c r="AR600" s="4">
        <f t="shared" si="131"/>
        <v>0</v>
      </c>
      <c r="AS600" s="4">
        <f t="shared" si="132"/>
        <v>1</v>
      </c>
      <c r="AT600" s="4">
        <f t="shared" si="127"/>
        <v>2</v>
      </c>
      <c r="AU600" s="34">
        <v>38869</v>
      </c>
      <c r="AV600" s="34"/>
      <c r="AW600" s="34"/>
      <c r="AX600" s="36"/>
    </row>
    <row r="601" spans="1:50" ht="36" hidden="1" customHeight="1" x14ac:dyDescent="0.2">
      <c r="A601" s="54"/>
      <c r="B601" s="172" t="s">
        <v>2469</v>
      </c>
      <c r="C601" s="172" t="s">
        <v>76</v>
      </c>
      <c r="D601" s="2" t="s">
        <v>416</v>
      </c>
      <c r="E601" s="182"/>
      <c r="F601" s="22" t="s">
        <v>1437</v>
      </c>
      <c r="G601" s="23" t="s">
        <v>1259</v>
      </c>
      <c r="H601" s="23" t="s">
        <v>142</v>
      </c>
      <c r="I601" s="9" t="s">
        <v>1631</v>
      </c>
      <c r="J601" s="5" t="s">
        <v>142</v>
      </c>
      <c r="K601" s="3"/>
      <c r="L601" s="3"/>
      <c r="M601" s="3"/>
      <c r="N601" s="3"/>
      <c r="O601" s="3"/>
      <c r="P601" s="6"/>
      <c r="Q601" s="30"/>
      <c r="R601" s="30"/>
      <c r="S601" s="30"/>
      <c r="T601" s="30"/>
      <c r="U601" s="30"/>
      <c r="V601" s="26"/>
      <c r="W601" s="30">
        <v>1</v>
      </c>
      <c r="X601" s="30"/>
      <c r="Y601" s="30"/>
      <c r="Z601" s="30"/>
      <c r="AA601" s="30"/>
      <c r="AB601" s="6" t="s">
        <v>486</v>
      </c>
      <c r="AC601" s="30"/>
      <c r="AD601" s="30"/>
      <c r="AE601" s="30"/>
      <c r="AF601" s="30"/>
      <c r="AG601" s="30"/>
      <c r="AH601" s="26"/>
      <c r="AI601" s="30"/>
      <c r="AJ601" s="30"/>
      <c r="AK601" s="30"/>
      <c r="AL601" s="30"/>
      <c r="AM601" s="30"/>
      <c r="AN601" s="26"/>
      <c r="AO601" s="4">
        <f t="shared" si="128"/>
        <v>1</v>
      </c>
      <c r="AP601" s="4">
        <f t="shared" si="129"/>
        <v>0</v>
      </c>
      <c r="AQ601" s="4">
        <f t="shared" si="130"/>
        <v>0</v>
      </c>
      <c r="AR601" s="4">
        <f t="shared" si="131"/>
        <v>0</v>
      </c>
      <c r="AS601" s="4">
        <f t="shared" si="132"/>
        <v>0</v>
      </c>
      <c r="AT601" s="4">
        <f t="shared" si="127"/>
        <v>1</v>
      </c>
      <c r="AU601" s="34">
        <v>39489</v>
      </c>
      <c r="AV601" s="34"/>
      <c r="AW601" s="34"/>
      <c r="AX601" s="36"/>
    </row>
    <row r="602" spans="1:50" ht="36" hidden="1" customHeight="1" x14ac:dyDescent="0.2">
      <c r="A602" s="54"/>
      <c r="B602" s="4" t="s">
        <v>2524</v>
      </c>
      <c r="C602" s="4" t="s">
        <v>76</v>
      </c>
      <c r="D602" s="27" t="s">
        <v>1216</v>
      </c>
      <c r="E602" s="182"/>
      <c r="F602" s="22" t="s">
        <v>1437</v>
      </c>
      <c r="G602" s="23" t="s">
        <v>1259</v>
      </c>
      <c r="H602" s="23" t="s">
        <v>142</v>
      </c>
      <c r="I602" s="9" t="s">
        <v>1671</v>
      </c>
      <c r="J602" s="5" t="s">
        <v>142</v>
      </c>
      <c r="K602" s="3"/>
      <c r="L602" s="3"/>
      <c r="M602" s="3"/>
      <c r="N602" s="3"/>
      <c r="O602" s="3"/>
      <c r="P602" s="6"/>
      <c r="Q602" s="30"/>
      <c r="R602" s="30"/>
      <c r="S602" s="30"/>
      <c r="T602" s="30"/>
      <c r="U602" s="30"/>
      <c r="V602" s="26"/>
      <c r="W602" s="30"/>
      <c r="X602" s="30"/>
      <c r="Y602" s="30"/>
      <c r="Z602" s="30"/>
      <c r="AA602" s="30"/>
      <c r="AB602" s="26"/>
      <c r="AC602" s="30">
        <v>1</v>
      </c>
      <c r="AD602" s="30"/>
      <c r="AE602" s="30"/>
      <c r="AF602" s="30"/>
      <c r="AG602" s="30">
        <v>2</v>
      </c>
      <c r="AH602" s="6" t="s">
        <v>2261</v>
      </c>
      <c r="AI602" s="30"/>
      <c r="AJ602" s="30"/>
      <c r="AK602" s="30"/>
      <c r="AL602" s="30"/>
      <c r="AM602" s="30"/>
      <c r="AN602" s="26"/>
      <c r="AO602" s="4">
        <f t="shared" si="128"/>
        <v>1</v>
      </c>
      <c r="AP602" s="4">
        <f t="shared" si="129"/>
        <v>0</v>
      </c>
      <c r="AQ602" s="4">
        <f t="shared" si="130"/>
        <v>0</v>
      </c>
      <c r="AR602" s="4">
        <f t="shared" si="131"/>
        <v>0</v>
      </c>
      <c r="AS602" s="4">
        <f t="shared" si="132"/>
        <v>2</v>
      </c>
      <c r="AT602" s="4">
        <f t="shared" si="127"/>
        <v>3</v>
      </c>
      <c r="AU602" s="34"/>
      <c r="AV602" s="34"/>
      <c r="AW602" s="34"/>
      <c r="AX602" s="36"/>
    </row>
    <row r="603" spans="1:50" ht="36" hidden="1" customHeight="1" x14ac:dyDescent="0.2">
      <c r="A603" s="54"/>
      <c r="B603" s="4" t="s">
        <v>2733</v>
      </c>
      <c r="C603" s="4" t="s">
        <v>76</v>
      </c>
      <c r="D603" s="2" t="s">
        <v>1118</v>
      </c>
      <c r="E603" s="182"/>
      <c r="F603" s="22" t="s">
        <v>1437</v>
      </c>
      <c r="G603" s="23" t="s">
        <v>1259</v>
      </c>
      <c r="H603" s="23" t="s">
        <v>142</v>
      </c>
      <c r="I603" s="9" t="s">
        <v>1679</v>
      </c>
      <c r="J603" s="5" t="s">
        <v>142</v>
      </c>
      <c r="K603" s="3"/>
      <c r="L603" s="3"/>
      <c r="M603" s="3"/>
      <c r="N603" s="3"/>
      <c r="O603" s="3"/>
      <c r="P603" s="6"/>
      <c r="Q603" s="30"/>
      <c r="R603" s="30"/>
      <c r="S603" s="30"/>
      <c r="T603" s="30"/>
      <c r="U603" s="30"/>
      <c r="V603" s="26"/>
      <c r="W603" s="30"/>
      <c r="X603" s="30"/>
      <c r="Y603" s="30"/>
      <c r="Z603" s="30"/>
      <c r="AA603" s="30"/>
      <c r="AB603" s="26"/>
      <c r="AC603" s="30">
        <v>2</v>
      </c>
      <c r="AD603" s="30"/>
      <c r="AE603" s="30"/>
      <c r="AF603" s="30"/>
      <c r="AG603" s="30"/>
      <c r="AH603" s="6" t="s">
        <v>1211</v>
      </c>
      <c r="AI603" s="30"/>
      <c r="AJ603" s="30"/>
      <c r="AK603" s="30"/>
      <c r="AL603" s="30"/>
      <c r="AM603" s="30">
        <v>3</v>
      </c>
      <c r="AN603" s="6" t="s">
        <v>1211</v>
      </c>
      <c r="AO603" s="4">
        <f t="shared" si="128"/>
        <v>2</v>
      </c>
      <c r="AP603" s="4">
        <f t="shared" si="129"/>
        <v>0</v>
      </c>
      <c r="AQ603" s="4">
        <f t="shared" si="130"/>
        <v>0</v>
      </c>
      <c r="AR603" s="4">
        <f t="shared" si="131"/>
        <v>0</v>
      </c>
      <c r="AS603" s="4">
        <f t="shared" si="132"/>
        <v>3</v>
      </c>
      <c r="AT603" s="4">
        <f t="shared" si="127"/>
        <v>5</v>
      </c>
      <c r="AU603" s="34" t="s">
        <v>858</v>
      </c>
      <c r="AV603" s="34"/>
      <c r="AW603" s="34"/>
      <c r="AX603" s="36"/>
    </row>
    <row r="604" spans="1:50" ht="36" hidden="1" customHeight="1" x14ac:dyDescent="0.2">
      <c r="A604" s="54"/>
      <c r="B604" s="172" t="s">
        <v>2390</v>
      </c>
      <c r="C604" s="172" t="s">
        <v>76</v>
      </c>
      <c r="D604" s="2" t="s">
        <v>381</v>
      </c>
      <c r="E604" s="182"/>
      <c r="F604" s="22" t="s">
        <v>1437</v>
      </c>
      <c r="G604" s="23" t="s">
        <v>1435</v>
      </c>
      <c r="H604" s="23" t="s">
        <v>248</v>
      </c>
      <c r="I604" s="9" t="s">
        <v>1541</v>
      </c>
      <c r="J604" s="5" t="s">
        <v>845</v>
      </c>
      <c r="K604" s="3"/>
      <c r="L604" s="3"/>
      <c r="M604" s="3"/>
      <c r="N604" s="3"/>
      <c r="O604" s="3"/>
      <c r="P604" s="6"/>
      <c r="Q604" s="3"/>
      <c r="R604" s="3"/>
      <c r="S604" s="3"/>
      <c r="T604" s="3"/>
      <c r="U604" s="3"/>
      <c r="V604" s="6"/>
      <c r="W604" s="3"/>
      <c r="X604" s="3"/>
      <c r="Y604" s="3"/>
      <c r="Z604" s="3"/>
      <c r="AA604" s="3"/>
      <c r="AB604" s="6"/>
      <c r="AC604" s="30">
        <v>1</v>
      </c>
      <c r="AD604" s="30"/>
      <c r="AE604" s="30"/>
      <c r="AF604" s="30"/>
      <c r="AG604" s="30"/>
      <c r="AH604" s="26" t="s">
        <v>846</v>
      </c>
      <c r="AI604" s="30"/>
      <c r="AJ604" s="30"/>
      <c r="AK604" s="30"/>
      <c r="AL604" s="30"/>
      <c r="AM604" s="30"/>
      <c r="AN604" s="26"/>
      <c r="AO604" s="4">
        <f t="shared" si="128"/>
        <v>1</v>
      </c>
      <c r="AP604" s="4">
        <f t="shared" si="129"/>
        <v>0</v>
      </c>
      <c r="AQ604" s="4">
        <f t="shared" si="130"/>
        <v>0</v>
      </c>
      <c r="AR604" s="4">
        <f t="shared" si="131"/>
        <v>0</v>
      </c>
      <c r="AS604" s="4">
        <f t="shared" si="132"/>
        <v>0</v>
      </c>
      <c r="AT604" s="4">
        <f t="shared" si="127"/>
        <v>1</v>
      </c>
      <c r="AU604" s="34"/>
      <c r="AV604" s="34"/>
      <c r="AW604" s="34"/>
      <c r="AX604" s="36"/>
    </row>
    <row r="605" spans="1:50" ht="36" hidden="1" customHeight="1" x14ac:dyDescent="0.2">
      <c r="A605" s="54"/>
      <c r="B605" s="4" t="s">
        <v>2424</v>
      </c>
      <c r="C605" s="4" t="s">
        <v>76</v>
      </c>
      <c r="D605" s="2" t="s">
        <v>1686</v>
      </c>
      <c r="E605" s="182"/>
      <c r="F605" s="22" t="s">
        <v>1437</v>
      </c>
      <c r="G605" s="23" t="s">
        <v>1259</v>
      </c>
      <c r="H605" s="23" t="s">
        <v>142</v>
      </c>
      <c r="I605" s="9" t="s">
        <v>1688</v>
      </c>
      <c r="J605" s="43" t="s">
        <v>142</v>
      </c>
      <c r="K605" s="3"/>
      <c r="L605" s="3"/>
      <c r="M605" s="3"/>
      <c r="N605" s="3"/>
      <c r="O605" s="3"/>
      <c r="P605" s="6"/>
      <c r="Q605" s="30"/>
      <c r="R605" s="30"/>
      <c r="S605" s="30"/>
      <c r="T605" s="30"/>
      <c r="U605" s="30"/>
      <c r="V605" s="26"/>
      <c r="W605" s="56"/>
      <c r="X605" s="30"/>
      <c r="Y605" s="30"/>
      <c r="Z605" s="30"/>
      <c r="AA605" s="30"/>
      <c r="AB605" s="26"/>
      <c r="AC605" s="30">
        <v>3</v>
      </c>
      <c r="AD605" s="30"/>
      <c r="AE605" s="30"/>
      <c r="AF605" s="30"/>
      <c r="AG605" s="30">
        <v>3</v>
      </c>
      <c r="AH605" s="6" t="s">
        <v>387</v>
      </c>
      <c r="AI605" s="30"/>
      <c r="AJ605" s="30"/>
      <c r="AK605" s="30"/>
      <c r="AL605" s="30"/>
      <c r="AM605" s="30">
        <v>3</v>
      </c>
      <c r="AN605" s="26"/>
      <c r="AO605" s="4">
        <f t="shared" si="128"/>
        <v>3</v>
      </c>
      <c r="AP605" s="4">
        <f t="shared" si="129"/>
        <v>0</v>
      </c>
      <c r="AQ605" s="4">
        <f t="shared" si="130"/>
        <v>0</v>
      </c>
      <c r="AR605" s="4">
        <f t="shared" si="131"/>
        <v>0</v>
      </c>
      <c r="AS605" s="4">
        <f t="shared" si="132"/>
        <v>6</v>
      </c>
      <c r="AT605" s="4">
        <f t="shared" si="127"/>
        <v>9</v>
      </c>
      <c r="AU605" s="3"/>
      <c r="AV605" s="3"/>
      <c r="AW605" s="3"/>
      <c r="AX605" s="36"/>
    </row>
    <row r="606" spans="1:50" ht="36" hidden="1" customHeight="1" x14ac:dyDescent="0.2">
      <c r="A606" s="54"/>
      <c r="B606" s="4" t="s">
        <v>2550</v>
      </c>
      <c r="C606" s="4" t="s">
        <v>76</v>
      </c>
      <c r="D606" s="27" t="s">
        <v>207</v>
      </c>
      <c r="E606" s="182"/>
      <c r="F606" s="22" t="s">
        <v>1437</v>
      </c>
      <c r="G606" s="23" t="s">
        <v>1259</v>
      </c>
      <c r="H606" s="23" t="s">
        <v>142</v>
      </c>
      <c r="I606" s="9" t="s">
        <v>1694</v>
      </c>
      <c r="J606" s="5" t="s">
        <v>142</v>
      </c>
      <c r="K606" s="3"/>
      <c r="L606" s="3"/>
      <c r="M606" s="3"/>
      <c r="N606" s="3"/>
      <c r="O606" s="3"/>
      <c r="P606" s="6"/>
      <c r="Q606" s="30"/>
      <c r="R606" s="30"/>
      <c r="S606" s="30"/>
      <c r="T606" s="30"/>
      <c r="U606" s="30"/>
      <c r="V606" s="26"/>
      <c r="W606" s="30"/>
      <c r="X606" s="30"/>
      <c r="Y606" s="30"/>
      <c r="Z606" s="30"/>
      <c r="AA606" s="30"/>
      <c r="AB606" s="26"/>
      <c r="AC606" s="30">
        <v>2</v>
      </c>
      <c r="AD606" s="30"/>
      <c r="AE606" s="30"/>
      <c r="AF606" s="30"/>
      <c r="AG606" s="30"/>
      <c r="AH606" s="26" t="s">
        <v>791</v>
      </c>
      <c r="AI606" s="30"/>
      <c r="AJ606" s="30"/>
      <c r="AK606" s="30"/>
      <c r="AL606" s="30"/>
      <c r="AM606" s="30">
        <v>3</v>
      </c>
      <c r="AN606" s="6" t="s">
        <v>792</v>
      </c>
      <c r="AO606" s="4">
        <f t="shared" si="128"/>
        <v>2</v>
      </c>
      <c r="AP606" s="4">
        <f t="shared" si="129"/>
        <v>0</v>
      </c>
      <c r="AQ606" s="4">
        <f t="shared" si="130"/>
        <v>0</v>
      </c>
      <c r="AR606" s="4">
        <f t="shared" si="131"/>
        <v>0</v>
      </c>
      <c r="AS606" s="4">
        <f t="shared" si="132"/>
        <v>3</v>
      </c>
      <c r="AT606" s="4">
        <f t="shared" si="127"/>
        <v>5</v>
      </c>
      <c r="AU606" s="34">
        <v>37368</v>
      </c>
      <c r="AV606" s="34"/>
      <c r="AW606" s="34"/>
      <c r="AX606" s="36"/>
    </row>
    <row r="607" spans="1:50" ht="36" hidden="1" customHeight="1" x14ac:dyDescent="0.2">
      <c r="A607" s="54"/>
      <c r="B607" s="4" t="s">
        <v>2575</v>
      </c>
      <c r="C607" s="4" t="s">
        <v>76</v>
      </c>
      <c r="D607" s="2" t="s">
        <v>382</v>
      </c>
      <c r="E607" s="182"/>
      <c r="F607" s="22" t="s">
        <v>1437</v>
      </c>
      <c r="G607" s="23" t="s">
        <v>1259</v>
      </c>
      <c r="H607" s="23" t="s">
        <v>142</v>
      </c>
      <c r="I607" s="9" t="s">
        <v>1703</v>
      </c>
      <c r="J607" s="5" t="s">
        <v>142</v>
      </c>
      <c r="K607" s="3"/>
      <c r="L607" s="3"/>
      <c r="M607" s="3"/>
      <c r="N607" s="3"/>
      <c r="O607" s="3">
        <v>1</v>
      </c>
      <c r="P607" s="6" t="s">
        <v>1084</v>
      </c>
      <c r="Q607" s="30"/>
      <c r="R607" s="30"/>
      <c r="S607" s="30"/>
      <c r="T607" s="30"/>
      <c r="U607" s="30"/>
      <c r="V607" s="26"/>
      <c r="W607" s="30"/>
      <c r="X607" s="30"/>
      <c r="Y607" s="30"/>
      <c r="Z607" s="30"/>
      <c r="AA607" s="30"/>
      <c r="AB607" s="26"/>
      <c r="AC607" s="30">
        <v>4</v>
      </c>
      <c r="AD607" s="30"/>
      <c r="AE607" s="30"/>
      <c r="AF607" s="30"/>
      <c r="AG607" s="30"/>
      <c r="AH607" s="6" t="s">
        <v>859</v>
      </c>
      <c r="AI607" s="30"/>
      <c r="AJ607" s="30"/>
      <c r="AK607" s="30"/>
      <c r="AL607" s="30"/>
      <c r="AM607" s="30">
        <v>2</v>
      </c>
      <c r="AN607" s="26"/>
      <c r="AO607" s="4">
        <f t="shared" si="128"/>
        <v>4</v>
      </c>
      <c r="AP607" s="4">
        <f t="shared" si="129"/>
        <v>0</v>
      </c>
      <c r="AQ607" s="4">
        <f t="shared" si="130"/>
        <v>0</v>
      </c>
      <c r="AR607" s="4">
        <f t="shared" si="131"/>
        <v>0</v>
      </c>
      <c r="AS607" s="4">
        <f t="shared" si="132"/>
        <v>3</v>
      </c>
      <c r="AT607" s="4">
        <f t="shared" si="127"/>
        <v>7</v>
      </c>
      <c r="AU607" s="34">
        <v>36770</v>
      </c>
      <c r="AV607" s="34"/>
      <c r="AW607" s="34"/>
      <c r="AX607" s="36"/>
    </row>
    <row r="608" spans="1:50" ht="36" hidden="1" customHeight="1" x14ac:dyDescent="0.2">
      <c r="A608" s="54"/>
      <c r="B608" s="4" t="s">
        <v>2591</v>
      </c>
      <c r="C608" s="4" t="s">
        <v>76</v>
      </c>
      <c r="D608" s="27" t="s">
        <v>1704</v>
      </c>
      <c r="E608" s="182"/>
      <c r="F608" s="22" t="s">
        <v>1437</v>
      </c>
      <c r="G608" s="23" t="s">
        <v>1259</v>
      </c>
      <c r="H608" s="23" t="s">
        <v>142</v>
      </c>
      <c r="I608" s="9" t="s">
        <v>1738</v>
      </c>
      <c r="J608" s="5" t="s">
        <v>876</v>
      </c>
      <c r="K608" s="3"/>
      <c r="L608" s="3"/>
      <c r="M608" s="3"/>
      <c r="N608" s="3"/>
      <c r="O608" s="3"/>
      <c r="P608" s="6"/>
      <c r="Q608" s="30"/>
      <c r="R608" s="30"/>
      <c r="S608" s="30"/>
      <c r="T608" s="30"/>
      <c r="U608" s="30"/>
      <c r="V608" s="26"/>
      <c r="W608" s="30"/>
      <c r="X608" s="30"/>
      <c r="Y608" s="30"/>
      <c r="Z608" s="30"/>
      <c r="AA608" s="30"/>
      <c r="AB608" s="26"/>
      <c r="AC608" s="30"/>
      <c r="AD608" s="30"/>
      <c r="AE608" s="30"/>
      <c r="AF608" s="30"/>
      <c r="AG608" s="30"/>
      <c r="AH608" s="26"/>
      <c r="AI608" s="30"/>
      <c r="AJ608" s="30"/>
      <c r="AK608" s="30"/>
      <c r="AL608" s="30"/>
      <c r="AM608" s="30">
        <v>14</v>
      </c>
      <c r="AN608" s="26"/>
      <c r="AO608" s="4">
        <f t="shared" si="128"/>
        <v>0</v>
      </c>
      <c r="AP608" s="4">
        <f t="shared" si="129"/>
        <v>0</v>
      </c>
      <c r="AQ608" s="4">
        <f t="shared" si="130"/>
        <v>0</v>
      </c>
      <c r="AR608" s="4">
        <f t="shared" si="131"/>
        <v>0</v>
      </c>
      <c r="AS608" s="4">
        <f t="shared" si="132"/>
        <v>14</v>
      </c>
      <c r="AT608" s="4">
        <f t="shared" si="127"/>
        <v>14</v>
      </c>
      <c r="AU608" s="37"/>
      <c r="AV608" s="37"/>
      <c r="AW608" s="37"/>
      <c r="AX608" s="36"/>
    </row>
    <row r="609" spans="1:50" ht="36" hidden="1" customHeight="1" x14ac:dyDescent="0.2">
      <c r="A609" s="54"/>
      <c r="B609" s="4" t="s">
        <v>2591</v>
      </c>
      <c r="C609" s="4" t="s">
        <v>76</v>
      </c>
      <c r="D609" s="27" t="s">
        <v>1704</v>
      </c>
      <c r="E609" s="182"/>
      <c r="F609" s="22" t="s">
        <v>1437</v>
      </c>
      <c r="G609" s="23" t="s">
        <v>1259</v>
      </c>
      <c r="H609" s="23" t="s">
        <v>142</v>
      </c>
      <c r="I609" s="9" t="s">
        <v>1739</v>
      </c>
      <c r="J609" s="5" t="s">
        <v>877</v>
      </c>
      <c r="K609" s="3"/>
      <c r="L609" s="3"/>
      <c r="M609" s="3"/>
      <c r="N609" s="3"/>
      <c r="O609" s="3"/>
      <c r="P609" s="6"/>
      <c r="Q609" s="30"/>
      <c r="R609" s="30"/>
      <c r="S609" s="30"/>
      <c r="T609" s="30"/>
      <c r="U609" s="30"/>
      <c r="V609" s="26"/>
      <c r="W609" s="30"/>
      <c r="X609" s="30"/>
      <c r="Y609" s="30"/>
      <c r="Z609" s="30"/>
      <c r="AA609" s="30"/>
      <c r="AB609" s="26"/>
      <c r="AC609" s="30"/>
      <c r="AD609" s="30"/>
      <c r="AE609" s="30"/>
      <c r="AF609" s="30"/>
      <c r="AG609" s="30"/>
      <c r="AH609" s="26"/>
      <c r="AI609" s="30"/>
      <c r="AJ609" s="30"/>
      <c r="AK609" s="30"/>
      <c r="AL609" s="30"/>
      <c r="AM609" s="30">
        <v>18</v>
      </c>
      <c r="AN609" s="26"/>
      <c r="AO609" s="4">
        <f t="shared" si="128"/>
        <v>0</v>
      </c>
      <c r="AP609" s="4">
        <f t="shared" si="129"/>
        <v>0</v>
      </c>
      <c r="AQ609" s="4">
        <f t="shared" si="130"/>
        <v>0</v>
      </c>
      <c r="AR609" s="4">
        <f t="shared" si="131"/>
        <v>0</v>
      </c>
      <c r="AS609" s="4">
        <f t="shared" si="132"/>
        <v>18</v>
      </c>
      <c r="AT609" s="4">
        <f t="shared" si="127"/>
        <v>18</v>
      </c>
      <c r="AU609" s="37"/>
      <c r="AV609" s="37"/>
      <c r="AW609" s="37"/>
      <c r="AX609" s="36"/>
    </row>
    <row r="610" spans="1:50" ht="36" hidden="1" customHeight="1" x14ac:dyDescent="0.2">
      <c r="A610" s="54"/>
      <c r="B610" s="4" t="s">
        <v>2591</v>
      </c>
      <c r="C610" s="4" t="s">
        <v>76</v>
      </c>
      <c r="D610" s="27" t="s">
        <v>1704</v>
      </c>
      <c r="E610" s="182"/>
      <c r="F610" s="22" t="s">
        <v>1437</v>
      </c>
      <c r="G610" s="23" t="s">
        <v>1259</v>
      </c>
      <c r="H610" s="23" t="s">
        <v>142</v>
      </c>
      <c r="I610" s="9" t="s">
        <v>1740</v>
      </c>
      <c r="J610" s="5" t="s">
        <v>595</v>
      </c>
      <c r="K610" s="3"/>
      <c r="L610" s="3"/>
      <c r="M610" s="3"/>
      <c r="N610" s="3"/>
      <c r="O610" s="3"/>
      <c r="P610" s="6"/>
      <c r="Q610" s="30"/>
      <c r="R610" s="30"/>
      <c r="S610" s="30"/>
      <c r="T610" s="30"/>
      <c r="U610" s="30"/>
      <c r="V610" s="26"/>
      <c r="W610" s="30"/>
      <c r="X610" s="30"/>
      <c r="Y610" s="30"/>
      <c r="Z610" s="30"/>
      <c r="AA610" s="30"/>
      <c r="AB610" s="26"/>
      <c r="AC610" s="30"/>
      <c r="AD610" s="30"/>
      <c r="AE610" s="30"/>
      <c r="AF610" s="30"/>
      <c r="AG610" s="30"/>
      <c r="AH610" s="26"/>
      <c r="AI610" s="30">
        <v>1</v>
      </c>
      <c r="AJ610" s="30"/>
      <c r="AK610" s="30"/>
      <c r="AL610" s="30"/>
      <c r="AM610" s="30">
        <v>3</v>
      </c>
      <c r="AN610" s="26"/>
      <c r="AO610" s="4">
        <f t="shared" si="128"/>
        <v>1</v>
      </c>
      <c r="AP610" s="4">
        <f t="shared" si="129"/>
        <v>0</v>
      </c>
      <c r="AQ610" s="4">
        <f t="shared" si="130"/>
        <v>0</v>
      </c>
      <c r="AR610" s="4">
        <f t="shared" si="131"/>
        <v>0</v>
      </c>
      <c r="AS610" s="4">
        <f t="shared" si="132"/>
        <v>3</v>
      </c>
      <c r="AT610" s="4">
        <f t="shared" si="127"/>
        <v>4</v>
      </c>
      <c r="AU610" s="37" t="s">
        <v>943</v>
      </c>
      <c r="AV610" s="37"/>
      <c r="AW610" s="37"/>
      <c r="AX610" s="36"/>
    </row>
    <row r="611" spans="1:50" ht="36" hidden="1" customHeight="1" x14ac:dyDescent="0.2">
      <c r="A611" s="54"/>
      <c r="B611" s="4" t="s">
        <v>2639</v>
      </c>
      <c r="C611" s="4" t="s">
        <v>76</v>
      </c>
      <c r="D611" s="2" t="s">
        <v>219</v>
      </c>
      <c r="E611" s="182"/>
      <c r="F611" s="22" t="s">
        <v>1437</v>
      </c>
      <c r="G611" s="23" t="s">
        <v>1259</v>
      </c>
      <c r="H611" s="23" t="s">
        <v>142</v>
      </c>
      <c r="I611" s="9" t="s">
        <v>1764</v>
      </c>
      <c r="J611" s="5" t="s">
        <v>142</v>
      </c>
      <c r="K611" s="3"/>
      <c r="L611" s="3"/>
      <c r="M611" s="3"/>
      <c r="N611" s="3"/>
      <c r="O611" s="3"/>
      <c r="P611" s="6"/>
      <c r="Q611" s="30"/>
      <c r="R611" s="30"/>
      <c r="S611" s="30"/>
      <c r="T611" s="30"/>
      <c r="U611" s="30"/>
      <c r="V611" s="26"/>
      <c r="W611" s="30"/>
      <c r="X611" s="30"/>
      <c r="Y611" s="30"/>
      <c r="Z611" s="30"/>
      <c r="AA611" s="30"/>
      <c r="AB611" s="26"/>
      <c r="AC611" s="30">
        <v>2</v>
      </c>
      <c r="AD611" s="30"/>
      <c r="AE611" s="30"/>
      <c r="AF611" s="30"/>
      <c r="AG611" s="30"/>
      <c r="AH611" s="6" t="s">
        <v>764</v>
      </c>
      <c r="AI611" s="30"/>
      <c r="AJ611" s="30"/>
      <c r="AK611" s="30"/>
      <c r="AL611" s="30"/>
      <c r="AM611" s="30">
        <v>4</v>
      </c>
      <c r="AN611" s="6" t="s">
        <v>371</v>
      </c>
      <c r="AO611" s="4">
        <f t="shared" si="128"/>
        <v>2</v>
      </c>
      <c r="AP611" s="4">
        <f t="shared" si="129"/>
        <v>0</v>
      </c>
      <c r="AQ611" s="4">
        <f t="shared" si="130"/>
        <v>0</v>
      </c>
      <c r="AR611" s="4">
        <f t="shared" si="131"/>
        <v>0</v>
      </c>
      <c r="AS611" s="4">
        <f t="shared" si="132"/>
        <v>4</v>
      </c>
      <c r="AT611" s="4">
        <f t="shared" si="127"/>
        <v>6</v>
      </c>
      <c r="AU611" s="34" t="s">
        <v>385</v>
      </c>
      <c r="AV611" s="34"/>
      <c r="AW611" s="34"/>
      <c r="AX611" s="36"/>
    </row>
    <row r="612" spans="1:50" ht="36" hidden="1" customHeight="1" x14ac:dyDescent="0.2">
      <c r="A612" s="54"/>
      <c r="B612" s="4" t="s">
        <v>2655</v>
      </c>
      <c r="C612" s="4" t="s">
        <v>76</v>
      </c>
      <c r="D612" s="27" t="s">
        <v>1767</v>
      </c>
      <c r="E612" s="182"/>
      <c r="F612" s="22" t="s">
        <v>1437</v>
      </c>
      <c r="G612" s="23" t="s">
        <v>1259</v>
      </c>
      <c r="H612" s="23" t="s">
        <v>142</v>
      </c>
      <c r="I612" s="9" t="s">
        <v>1771</v>
      </c>
      <c r="J612" s="5" t="s">
        <v>142</v>
      </c>
      <c r="K612" s="3"/>
      <c r="L612" s="3"/>
      <c r="M612" s="3"/>
      <c r="N612" s="3"/>
      <c r="O612" s="3"/>
      <c r="P612" s="6"/>
      <c r="Q612" s="30"/>
      <c r="R612" s="30"/>
      <c r="S612" s="30"/>
      <c r="T612" s="30"/>
      <c r="U612" s="30"/>
      <c r="V612" s="26"/>
      <c r="W612" s="30"/>
      <c r="X612" s="30"/>
      <c r="Y612" s="30"/>
      <c r="Z612" s="30"/>
      <c r="AA612" s="30"/>
      <c r="AB612" s="26"/>
      <c r="AC612" s="30"/>
      <c r="AD612" s="30"/>
      <c r="AE612" s="30"/>
      <c r="AF612" s="30"/>
      <c r="AG612" s="30"/>
      <c r="AH612" s="26"/>
      <c r="AI612" s="30"/>
      <c r="AJ612" s="30"/>
      <c r="AK612" s="30"/>
      <c r="AL612" s="30"/>
      <c r="AM612" s="30">
        <v>3</v>
      </c>
      <c r="AN612" s="26" t="s">
        <v>1026</v>
      </c>
      <c r="AO612" s="4">
        <f t="shared" si="128"/>
        <v>0</v>
      </c>
      <c r="AP612" s="4">
        <f t="shared" si="129"/>
        <v>0</v>
      </c>
      <c r="AQ612" s="4">
        <f t="shared" si="130"/>
        <v>0</v>
      </c>
      <c r="AR612" s="4">
        <f t="shared" si="131"/>
        <v>0</v>
      </c>
      <c r="AS612" s="4">
        <f t="shared" si="132"/>
        <v>3</v>
      </c>
      <c r="AT612" s="4">
        <f t="shared" si="127"/>
        <v>3</v>
      </c>
      <c r="AU612" s="34">
        <v>39525</v>
      </c>
      <c r="AV612" s="34"/>
      <c r="AW612" s="34"/>
      <c r="AX612" s="36"/>
    </row>
    <row r="613" spans="1:50" ht="36" customHeight="1" x14ac:dyDescent="0.2">
      <c r="A613" s="54"/>
      <c r="B613" s="4" t="s">
        <v>2655</v>
      </c>
      <c r="C613" s="4" t="s">
        <v>76</v>
      </c>
      <c r="D613" s="27" t="s">
        <v>1767</v>
      </c>
      <c r="E613" s="182"/>
      <c r="F613" s="22" t="s">
        <v>1437</v>
      </c>
      <c r="G613" s="23" t="s">
        <v>1460</v>
      </c>
      <c r="H613" s="23" t="s">
        <v>464</v>
      </c>
      <c r="I613" s="9" t="s">
        <v>1787</v>
      </c>
      <c r="J613" s="5" t="s">
        <v>545</v>
      </c>
      <c r="K613" s="3"/>
      <c r="L613" s="3"/>
      <c r="M613" s="3"/>
      <c r="N613" s="3"/>
      <c r="O613" s="3"/>
      <c r="P613" s="6"/>
      <c r="Q613" s="30"/>
      <c r="R613" s="30"/>
      <c r="S613" s="30"/>
      <c r="T613" s="30"/>
      <c r="U613" s="30"/>
      <c r="V613" s="26"/>
      <c r="W613" s="30"/>
      <c r="X613" s="30"/>
      <c r="Y613" s="30"/>
      <c r="Z613" s="30"/>
      <c r="AA613" s="30"/>
      <c r="AB613" s="26"/>
      <c r="AC613" s="30"/>
      <c r="AD613" s="30"/>
      <c r="AE613" s="30"/>
      <c r="AF613" s="30"/>
      <c r="AG613" s="30"/>
      <c r="AH613" s="26"/>
      <c r="AI613" s="30"/>
      <c r="AJ613" s="30"/>
      <c r="AK613" s="30"/>
      <c r="AL613" s="30"/>
      <c r="AM613" s="30">
        <v>1</v>
      </c>
      <c r="AN613" s="26" t="s">
        <v>1092</v>
      </c>
      <c r="AO613" s="4">
        <f t="shared" ref="AO613:AO625" si="133">+K613+Q613+W613+AC613+AI613</f>
        <v>0</v>
      </c>
      <c r="AP613" s="4">
        <f t="shared" ref="AP613:AP625" si="134">+L613+R613+X613+AD613+AJ613</f>
        <v>0</v>
      </c>
      <c r="AQ613" s="4">
        <f t="shared" ref="AQ613:AQ625" si="135">+M613+S613+Y613+AE613+AK613</f>
        <v>0</v>
      </c>
      <c r="AR613" s="4">
        <f t="shared" ref="AR613:AR625" si="136">+N613+T613+Z613+AF613+AL613</f>
        <v>0</v>
      </c>
      <c r="AS613" s="4">
        <f t="shared" ref="AS613:AS625" si="137">+O613+U613+AA613+AG613+AM613</f>
        <v>1</v>
      </c>
      <c r="AT613" s="4">
        <f t="shared" si="127"/>
        <v>1</v>
      </c>
      <c r="AU613" s="34">
        <v>40777</v>
      </c>
      <c r="AV613" s="34"/>
      <c r="AW613" s="34"/>
      <c r="AX613" s="36"/>
    </row>
    <row r="614" spans="1:50" s="159" customFormat="1" ht="36" hidden="1" customHeight="1" x14ac:dyDescent="0.2">
      <c r="A614" s="54">
        <f>+A591+1</f>
        <v>1</v>
      </c>
      <c r="B614" s="156" t="s">
        <v>2682</v>
      </c>
      <c r="C614" s="156" t="s">
        <v>76</v>
      </c>
      <c r="D614" s="53" t="s">
        <v>182</v>
      </c>
      <c r="E614" s="181">
        <f>COUNTIF($B$5:$B$702,"IT")-1</f>
        <v>1</v>
      </c>
      <c r="F614" s="74" t="s">
        <v>1436</v>
      </c>
      <c r="G614" s="74" t="s">
        <v>1259</v>
      </c>
      <c r="H614" s="74" t="s">
        <v>142</v>
      </c>
      <c r="I614" s="151" t="s">
        <v>1791</v>
      </c>
      <c r="J614" s="161" t="s">
        <v>142</v>
      </c>
      <c r="K614" s="153"/>
      <c r="L614" s="153"/>
      <c r="M614" s="153"/>
      <c r="N614" s="153"/>
      <c r="O614" s="153">
        <v>2</v>
      </c>
      <c r="P614" s="163" t="s">
        <v>717</v>
      </c>
      <c r="Q614" s="155">
        <v>1</v>
      </c>
      <c r="R614" s="155"/>
      <c r="S614" s="155"/>
      <c r="T614" s="155"/>
      <c r="U614" s="155">
        <v>1</v>
      </c>
      <c r="V614" s="163" t="s">
        <v>718</v>
      </c>
      <c r="W614" s="153">
        <v>1</v>
      </c>
      <c r="X614" s="153"/>
      <c r="Y614" s="153"/>
      <c r="Z614" s="153"/>
      <c r="AA614" s="153"/>
      <c r="AB614" s="163" t="s">
        <v>719</v>
      </c>
      <c r="AC614" s="155">
        <v>3</v>
      </c>
      <c r="AD614" s="155"/>
      <c r="AE614" s="155"/>
      <c r="AF614" s="155"/>
      <c r="AG614" s="155">
        <v>2</v>
      </c>
      <c r="AH614" s="163" t="s">
        <v>574</v>
      </c>
      <c r="AI614" s="155">
        <v>1</v>
      </c>
      <c r="AJ614" s="155">
        <v>1</v>
      </c>
      <c r="AK614" s="155"/>
      <c r="AL614" s="155"/>
      <c r="AM614" s="155">
        <v>5</v>
      </c>
      <c r="AN614" s="163" t="s">
        <v>720</v>
      </c>
      <c r="AO614" s="156">
        <f t="shared" si="133"/>
        <v>6</v>
      </c>
      <c r="AP614" s="156">
        <f t="shared" si="134"/>
        <v>1</v>
      </c>
      <c r="AQ614" s="156">
        <f t="shared" si="135"/>
        <v>0</v>
      </c>
      <c r="AR614" s="156">
        <f t="shared" si="136"/>
        <v>0</v>
      </c>
      <c r="AS614" s="156">
        <f t="shared" si="137"/>
        <v>10</v>
      </c>
      <c r="AT614" s="156">
        <f t="shared" si="127"/>
        <v>17</v>
      </c>
      <c r="AU614" s="40" t="s">
        <v>351</v>
      </c>
      <c r="AV614" s="40"/>
      <c r="AW614" s="40"/>
      <c r="AX614" s="158"/>
    </row>
    <row r="615" spans="1:50" ht="36" hidden="1" customHeight="1" x14ac:dyDescent="0.2">
      <c r="A615" s="54"/>
      <c r="B615" s="4" t="s">
        <v>2938</v>
      </c>
      <c r="C615" s="4" t="s">
        <v>76</v>
      </c>
      <c r="D615" s="27" t="s">
        <v>910</v>
      </c>
      <c r="E615" s="182"/>
      <c r="F615" s="22" t="s">
        <v>1437</v>
      </c>
      <c r="G615" s="23" t="s">
        <v>1259</v>
      </c>
      <c r="H615" s="23" t="s">
        <v>142</v>
      </c>
      <c r="I615" s="9" t="s">
        <v>1801</v>
      </c>
      <c r="J615" s="5" t="s">
        <v>341</v>
      </c>
      <c r="K615" s="3"/>
      <c r="L615" s="3"/>
      <c r="M615" s="3"/>
      <c r="N615" s="3"/>
      <c r="O615" s="3"/>
      <c r="P615" s="6"/>
      <c r="Q615" s="30"/>
      <c r="R615" s="30"/>
      <c r="S615" s="30"/>
      <c r="T615" s="30"/>
      <c r="U615" s="30"/>
      <c r="V615" s="26"/>
      <c r="W615" s="30">
        <v>1</v>
      </c>
      <c r="X615" s="30"/>
      <c r="Y615" s="30"/>
      <c r="Z615" s="30"/>
      <c r="AA615" s="30">
        <v>1</v>
      </c>
      <c r="AB615" s="26" t="s">
        <v>1011</v>
      </c>
      <c r="AC615" s="30">
        <v>2</v>
      </c>
      <c r="AD615" s="30"/>
      <c r="AE615" s="30"/>
      <c r="AF615" s="30"/>
      <c r="AG615" s="30">
        <v>10</v>
      </c>
      <c r="AH615" s="26" t="s">
        <v>1011</v>
      </c>
      <c r="AI615" s="30"/>
      <c r="AJ615" s="30"/>
      <c r="AK615" s="30"/>
      <c r="AL615" s="30"/>
      <c r="AM615" s="30">
        <v>5</v>
      </c>
      <c r="AN615" s="26" t="s">
        <v>1011</v>
      </c>
      <c r="AO615" s="4">
        <f t="shared" si="133"/>
        <v>3</v>
      </c>
      <c r="AP615" s="4">
        <f t="shared" si="134"/>
        <v>0</v>
      </c>
      <c r="AQ615" s="4">
        <f t="shared" si="135"/>
        <v>0</v>
      </c>
      <c r="AR615" s="4">
        <f t="shared" si="136"/>
        <v>0</v>
      </c>
      <c r="AS615" s="4">
        <f t="shared" si="137"/>
        <v>16</v>
      </c>
      <c r="AT615" s="4">
        <f t="shared" si="127"/>
        <v>19</v>
      </c>
      <c r="AU615" s="34"/>
      <c r="AV615" s="34"/>
      <c r="AW615" s="34"/>
      <c r="AX615" s="36"/>
    </row>
    <row r="616" spans="1:50" ht="36" hidden="1" customHeight="1" x14ac:dyDescent="0.2">
      <c r="A616" s="54"/>
      <c r="B616" s="4" t="s">
        <v>2724</v>
      </c>
      <c r="C616" s="4" t="s">
        <v>76</v>
      </c>
      <c r="D616" s="25" t="s">
        <v>53</v>
      </c>
      <c r="E616" s="182"/>
      <c r="F616" s="22" t="s">
        <v>1437</v>
      </c>
      <c r="G616" s="23" t="s">
        <v>1259</v>
      </c>
      <c r="H616" s="23" t="s">
        <v>142</v>
      </c>
      <c r="I616" s="9" t="s">
        <v>1810</v>
      </c>
      <c r="J616" s="43" t="s">
        <v>142</v>
      </c>
      <c r="K616" s="3"/>
      <c r="L616" s="3"/>
      <c r="M616" s="3"/>
      <c r="N616" s="3"/>
      <c r="O616" s="3"/>
      <c r="P616" s="6"/>
      <c r="Q616" s="30"/>
      <c r="R616" s="30"/>
      <c r="S616" s="30"/>
      <c r="T616" s="30"/>
      <c r="U616" s="30"/>
      <c r="V616" s="26"/>
      <c r="W616" s="30">
        <v>1</v>
      </c>
      <c r="X616" s="30"/>
      <c r="Y616" s="30"/>
      <c r="Z616" s="30"/>
      <c r="AA616" s="30"/>
      <c r="AB616" s="6" t="s">
        <v>404</v>
      </c>
      <c r="AC616" s="30">
        <v>12</v>
      </c>
      <c r="AD616" s="30"/>
      <c r="AE616" s="30"/>
      <c r="AF616" s="30"/>
      <c r="AG616" s="30"/>
      <c r="AH616" s="6" t="s">
        <v>404</v>
      </c>
      <c r="AI616" s="30">
        <v>1</v>
      </c>
      <c r="AJ616" s="30"/>
      <c r="AK616" s="30"/>
      <c r="AL616" s="30"/>
      <c r="AM616" s="3">
        <v>7</v>
      </c>
      <c r="AN616" s="6" t="s">
        <v>404</v>
      </c>
      <c r="AO616" s="4">
        <f t="shared" si="133"/>
        <v>14</v>
      </c>
      <c r="AP616" s="4">
        <f t="shared" si="134"/>
        <v>0</v>
      </c>
      <c r="AQ616" s="4">
        <f t="shared" si="135"/>
        <v>0</v>
      </c>
      <c r="AR616" s="4">
        <f t="shared" si="136"/>
        <v>0</v>
      </c>
      <c r="AS616" s="4">
        <f t="shared" si="137"/>
        <v>7</v>
      </c>
      <c r="AT616" s="4">
        <f t="shared" si="127"/>
        <v>21</v>
      </c>
      <c r="AU616" s="34"/>
      <c r="AV616" s="34"/>
      <c r="AW616" s="34"/>
      <c r="AX616" s="36"/>
    </row>
    <row r="617" spans="1:50" ht="36" hidden="1" customHeight="1" x14ac:dyDescent="0.2">
      <c r="A617" s="54"/>
      <c r="B617" s="4" t="s">
        <v>2742</v>
      </c>
      <c r="C617" s="4" t="s">
        <v>76</v>
      </c>
      <c r="D617" s="27" t="s">
        <v>136</v>
      </c>
      <c r="E617" s="182"/>
      <c r="F617" s="22" t="s">
        <v>1437</v>
      </c>
      <c r="G617" s="23" t="s">
        <v>1259</v>
      </c>
      <c r="H617" s="23" t="s">
        <v>142</v>
      </c>
      <c r="I617" s="9" t="s">
        <v>2220</v>
      </c>
      <c r="J617" s="43" t="s">
        <v>142</v>
      </c>
      <c r="K617" s="3"/>
      <c r="L617" s="3"/>
      <c r="M617" s="3"/>
      <c r="N617" s="3"/>
      <c r="O617" s="3"/>
      <c r="P617" s="6"/>
      <c r="Q617" s="30"/>
      <c r="R617" s="30"/>
      <c r="S617" s="30"/>
      <c r="T617" s="30"/>
      <c r="U617" s="30"/>
      <c r="V617" s="26"/>
      <c r="W617" s="30"/>
      <c r="X617" s="30"/>
      <c r="Y617" s="30"/>
      <c r="Z617" s="30"/>
      <c r="AA617" s="30"/>
      <c r="AB617" s="26"/>
      <c r="AC617" s="30">
        <v>5</v>
      </c>
      <c r="AD617" s="30"/>
      <c r="AE617" s="30">
        <v>1</v>
      </c>
      <c r="AF617" s="30"/>
      <c r="AG617" s="30">
        <v>8</v>
      </c>
      <c r="AH617" s="6" t="s">
        <v>210</v>
      </c>
      <c r="AI617" s="30"/>
      <c r="AJ617" s="30"/>
      <c r="AK617" s="30"/>
      <c r="AL617" s="30"/>
      <c r="AM617" s="30">
        <v>9</v>
      </c>
      <c r="AN617" s="26"/>
      <c r="AO617" s="4">
        <f t="shared" si="133"/>
        <v>5</v>
      </c>
      <c r="AP617" s="4">
        <f t="shared" si="134"/>
        <v>0</v>
      </c>
      <c r="AQ617" s="4">
        <f t="shared" si="135"/>
        <v>1</v>
      </c>
      <c r="AR617" s="4">
        <f t="shared" si="136"/>
        <v>0</v>
      </c>
      <c r="AS617" s="4">
        <f t="shared" si="137"/>
        <v>17</v>
      </c>
      <c r="AT617" s="4">
        <f t="shared" si="127"/>
        <v>23</v>
      </c>
      <c r="AU617" s="34">
        <v>46538</v>
      </c>
      <c r="AV617" s="34"/>
      <c r="AW617" s="34"/>
      <c r="AX617" s="36"/>
    </row>
    <row r="618" spans="1:50" ht="36" hidden="1" customHeight="1" x14ac:dyDescent="0.2">
      <c r="A618" s="54"/>
      <c r="B618" s="4" t="s">
        <v>2749</v>
      </c>
      <c r="C618" s="4" t="s">
        <v>76</v>
      </c>
      <c r="D618" s="2" t="s">
        <v>317</v>
      </c>
      <c r="E618" s="182"/>
      <c r="F618" s="22" t="s">
        <v>1437</v>
      </c>
      <c r="G618" s="23" t="s">
        <v>1259</v>
      </c>
      <c r="H618" s="23" t="s">
        <v>142</v>
      </c>
      <c r="I618" s="9" t="s">
        <v>1825</v>
      </c>
      <c r="J618" s="5" t="s">
        <v>142</v>
      </c>
      <c r="K618" s="3"/>
      <c r="L618" s="3"/>
      <c r="M618" s="3"/>
      <c r="N618" s="3"/>
      <c r="O618" s="3"/>
      <c r="P618" s="6"/>
      <c r="Q618" s="30"/>
      <c r="R618" s="30"/>
      <c r="S618" s="30"/>
      <c r="T618" s="30"/>
      <c r="U618" s="30">
        <v>1</v>
      </c>
      <c r="V618" s="6" t="s">
        <v>548</v>
      </c>
      <c r="W618" s="30"/>
      <c r="X618" s="30"/>
      <c r="Y618" s="30"/>
      <c r="Z618" s="30"/>
      <c r="AA618" s="30"/>
      <c r="AB618" s="26"/>
      <c r="AC618" s="56">
        <v>4</v>
      </c>
      <c r="AD618" s="30"/>
      <c r="AE618" s="30"/>
      <c r="AF618" s="30"/>
      <c r="AG618" s="30">
        <v>1</v>
      </c>
      <c r="AH618" s="6" t="s">
        <v>178</v>
      </c>
      <c r="AI618" s="56"/>
      <c r="AJ618" s="30"/>
      <c r="AK618" s="30"/>
      <c r="AL618" s="30"/>
      <c r="AM618" s="30">
        <v>3</v>
      </c>
      <c r="AN618" s="6" t="s">
        <v>50</v>
      </c>
      <c r="AO618" s="4">
        <f t="shared" si="133"/>
        <v>4</v>
      </c>
      <c r="AP618" s="4">
        <f t="shared" si="134"/>
        <v>0</v>
      </c>
      <c r="AQ618" s="4">
        <f t="shared" si="135"/>
        <v>0</v>
      </c>
      <c r="AR618" s="4">
        <f t="shared" si="136"/>
        <v>0</v>
      </c>
      <c r="AS618" s="4">
        <f t="shared" si="137"/>
        <v>5</v>
      </c>
      <c r="AT618" s="4">
        <f t="shared" si="127"/>
        <v>9</v>
      </c>
      <c r="AU618" s="34"/>
      <c r="AV618" s="34"/>
      <c r="AW618" s="34"/>
      <c r="AX618" s="36"/>
    </row>
    <row r="619" spans="1:50" ht="36" hidden="1" customHeight="1" x14ac:dyDescent="0.2">
      <c r="A619" s="54"/>
      <c r="B619" s="4" t="s">
        <v>2821</v>
      </c>
      <c r="C619" s="4" t="s">
        <v>76</v>
      </c>
      <c r="D619" s="2" t="s">
        <v>14</v>
      </c>
      <c r="E619" s="182"/>
      <c r="F619" s="22" t="s">
        <v>1437</v>
      </c>
      <c r="G619" s="23" t="s">
        <v>1259</v>
      </c>
      <c r="H619" s="23" t="s">
        <v>142</v>
      </c>
      <c r="I619" s="9" t="s">
        <v>1834</v>
      </c>
      <c r="J619" s="5" t="s">
        <v>142</v>
      </c>
      <c r="K619" s="3"/>
      <c r="L619" s="3"/>
      <c r="M619" s="3"/>
      <c r="N619" s="3"/>
      <c r="O619" s="3"/>
      <c r="P619" s="6"/>
      <c r="Q619" s="30"/>
      <c r="R619" s="30"/>
      <c r="S619" s="30"/>
      <c r="T619" s="30"/>
      <c r="U619" s="30"/>
      <c r="V619" s="26"/>
      <c r="W619" s="30">
        <v>2</v>
      </c>
      <c r="X619" s="30"/>
      <c r="Y619" s="30"/>
      <c r="Z619" s="30"/>
      <c r="AA619" s="30"/>
      <c r="AB619" s="6" t="s">
        <v>1149</v>
      </c>
      <c r="AC619" s="30">
        <v>2</v>
      </c>
      <c r="AD619" s="30"/>
      <c r="AE619" s="30"/>
      <c r="AF619" s="30"/>
      <c r="AG619" s="30"/>
      <c r="AH619" s="6" t="s">
        <v>1149</v>
      </c>
      <c r="AI619" s="30"/>
      <c r="AJ619" s="30"/>
      <c r="AK619" s="30"/>
      <c r="AL619" s="30"/>
      <c r="AM619" s="30">
        <v>3</v>
      </c>
      <c r="AN619" s="6" t="s">
        <v>1149</v>
      </c>
      <c r="AO619" s="4">
        <f t="shared" si="133"/>
        <v>4</v>
      </c>
      <c r="AP619" s="4">
        <f t="shared" si="134"/>
        <v>0</v>
      </c>
      <c r="AQ619" s="4">
        <f t="shared" si="135"/>
        <v>0</v>
      </c>
      <c r="AR619" s="4">
        <f t="shared" si="136"/>
        <v>0</v>
      </c>
      <c r="AS619" s="4">
        <f t="shared" si="137"/>
        <v>3</v>
      </c>
      <c r="AT619" s="4">
        <f t="shared" si="127"/>
        <v>7</v>
      </c>
      <c r="AU619" s="34">
        <v>38940</v>
      </c>
      <c r="AV619" s="34"/>
      <c r="AW619" s="34"/>
      <c r="AX619" s="36"/>
    </row>
    <row r="620" spans="1:50" ht="36" hidden="1" customHeight="1" x14ac:dyDescent="0.2">
      <c r="A620" s="54"/>
      <c r="B620" s="4" t="s">
        <v>2821</v>
      </c>
      <c r="C620" s="4" t="s">
        <v>76</v>
      </c>
      <c r="D620" s="2" t="s">
        <v>14</v>
      </c>
      <c r="E620" s="182"/>
      <c r="F620" s="22" t="s">
        <v>1437</v>
      </c>
      <c r="G620" s="23" t="s">
        <v>1259</v>
      </c>
      <c r="H620" s="23" t="s">
        <v>142</v>
      </c>
      <c r="I620" s="9" t="s">
        <v>1846</v>
      </c>
      <c r="J620" s="5" t="s">
        <v>1158</v>
      </c>
      <c r="K620" s="3"/>
      <c r="L620" s="3"/>
      <c r="M620" s="3"/>
      <c r="N620" s="3"/>
      <c r="O620" s="3"/>
      <c r="P620" s="6"/>
      <c r="Q620" s="30"/>
      <c r="R620" s="30"/>
      <c r="S620" s="30"/>
      <c r="T620" s="30"/>
      <c r="U620" s="30"/>
      <c r="V620" s="26"/>
      <c r="W620" s="30">
        <v>1</v>
      </c>
      <c r="X620" s="30"/>
      <c r="Y620" s="30"/>
      <c r="Z620" s="30"/>
      <c r="AA620" s="30"/>
      <c r="AB620" s="26" t="s">
        <v>1159</v>
      </c>
      <c r="AC620" s="30"/>
      <c r="AD620" s="30"/>
      <c r="AE620" s="30"/>
      <c r="AF620" s="30"/>
      <c r="AG620" s="30"/>
      <c r="AH620" s="26"/>
      <c r="AI620" s="30"/>
      <c r="AJ620" s="30"/>
      <c r="AK620" s="30"/>
      <c r="AL620" s="30"/>
      <c r="AM620" s="30">
        <v>1</v>
      </c>
      <c r="AN620" s="26" t="s">
        <v>1159</v>
      </c>
      <c r="AO620" s="4">
        <f t="shared" si="133"/>
        <v>1</v>
      </c>
      <c r="AP620" s="4">
        <f t="shared" si="134"/>
        <v>0</v>
      </c>
      <c r="AQ620" s="4">
        <f t="shared" si="135"/>
        <v>0</v>
      </c>
      <c r="AR620" s="4">
        <f t="shared" si="136"/>
        <v>0</v>
      </c>
      <c r="AS620" s="4">
        <f t="shared" si="137"/>
        <v>1</v>
      </c>
      <c r="AT620" s="4">
        <f t="shared" si="127"/>
        <v>2</v>
      </c>
      <c r="AU620" s="34">
        <v>40695</v>
      </c>
      <c r="AV620" s="34"/>
      <c r="AW620" s="34"/>
      <c r="AX620" s="36"/>
    </row>
    <row r="621" spans="1:50" ht="36" hidden="1" customHeight="1" x14ac:dyDescent="0.2">
      <c r="A621" s="54"/>
      <c r="B621" s="4" t="s">
        <v>2836</v>
      </c>
      <c r="C621" s="4" t="s">
        <v>76</v>
      </c>
      <c r="D621" s="25" t="s">
        <v>324</v>
      </c>
      <c r="E621" s="182"/>
      <c r="F621" s="22" t="s">
        <v>1437</v>
      </c>
      <c r="G621" s="23" t="s">
        <v>1259</v>
      </c>
      <c r="H621" s="23" t="s">
        <v>142</v>
      </c>
      <c r="I621" s="9" t="s">
        <v>1862</v>
      </c>
      <c r="J621" s="5" t="s">
        <v>593</v>
      </c>
      <c r="K621" s="3"/>
      <c r="L621" s="3"/>
      <c r="M621" s="3"/>
      <c r="N621" s="3"/>
      <c r="O621" s="3"/>
      <c r="P621" s="6"/>
      <c r="Q621" s="30"/>
      <c r="R621" s="30"/>
      <c r="S621" s="30"/>
      <c r="T621" s="30"/>
      <c r="U621" s="30"/>
      <c r="V621" s="26"/>
      <c r="W621" s="30">
        <v>5</v>
      </c>
      <c r="X621" s="30"/>
      <c r="Y621" s="30"/>
      <c r="Z621" s="30"/>
      <c r="AA621" s="30">
        <v>2</v>
      </c>
      <c r="AB621" s="6" t="s">
        <v>362</v>
      </c>
      <c r="AC621" s="30"/>
      <c r="AD621" s="30"/>
      <c r="AE621" s="30"/>
      <c r="AF621" s="30"/>
      <c r="AG621" s="30"/>
      <c r="AH621" s="26"/>
      <c r="AI621" s="30"/>
      <c r="AJ621" s="30"/>
      <c r="AK621" s="30"/>
      <c r="AL621" s="30"/>
      <c r="AM621" s="30"/>
      <c r="AN621" s="26"/>
      <c r="AO621" s="4">
        <f t="shared" si="133"/>
        <v>5</v>
      </c>
      <c r="AP621" s="4">
        <f t="shared" si="134"/>
        <v>0</v>
      </c>
      <c r="AQ621" s="4">
        <f t="shared" si="135"/>
        <v>0</v>
      </c>
      <c r="AR621" s="4">
        <f t="shared" si="136"/>
        <v>0</v>
      </c>
      <c r="AS621" s="4">
        <f t="shared" si="137"/>
        <v>2</v>
      </c>
      <c r="AT621" s="4">
        <f t="shared" si="127"/>
        <v>7</v>
      </c>
      <c r="AU621" s="34">
        <v>38817</v>
      </c>
      <c r="AV621" s="34"/>
      <c r="AW621" s="34"/>
      <c r="AX621" s="36"/>
    </row>
    <row r="622" spans="1:50" ht="36" hidden="1" customHeight="1" x14ac:dyDescent="0.2">
      <c r="A622" s="54"/>
      <c r="B622" s="4" t="s">
        <v>2852</v>
      </c>
      <c r="C622" s="4" t="s">
        <v>76</v>
      </c>
      <c r="D622" s="2" t="s">
        <v>1867</v>
      </c>
      <c r="E622" s="182"/>
      <c r="F622" s="22" t="s">
        <v>1437</v>
      </c>
      <c r="G622" s="23" t="s">
        <v>1259</v>
      </c>
      <c r="H622" s="23" t="s">
        <v>142</v>
      </c>
      <c r="I622" s="9" t="s">
        <v>1868</v>
      </c>
      <c r="J622" s="5" t="s">
        <v>142</v>
      </c>
      <c r="K622" s="3"/>
      <c r="L622" s="3"/>
      <c r="M622" s="3"/>
      <c r="N622" s="3"/>
      <c r="O622" s="3"/>
      <c r="P622" s="6"/>
      <c r="Q622" s="30"/>
      <c r="R622" s="30"/>
      <c r="S622" s="30"/>
      <c r="T622" s="30"/>
      <c r="U622" s="30"/>
      <c r="V622" s="26"/>
      <c r="W622" s="30"/>
      <c r="X622" s="30"/>
      <c r="Y622" s="30"/>
      <c r="Z622" s="30"/>
      <c r="AA622" s="30"/>
      <c r="AB622" s="26"/>
      <c r="AC622" s="30">
        <v>4</v>
      </c>
      <c r="AD622" s="30"/>
      <c r="AE622" s="30"/>
      <c r="AF622" s="30"/>
      <c r="AG622" s="30"/>
      <c r="AH622" s="6" t="s">
        <v>35</v>
      </c>
      <c r="AI622" s="30"/>
      <c r="AJ622" s="30"/>
      <c r="AK622" s="30"/>
      <c r="AL622" s="30"/>
      <c r="AM622" s="30">
        <v>2</v>
      </c>
      <c r="AN622" s="6" t="s">
        <v>35</v>
      </c>
      <c r="AO622" s="4">
        <f t="shared" si="133"/>
        <v>4</v>
      </c>
      <c r="AP622" s="4">
        <f t="shared" si="134"/>
        <v>0</v>
      </c>
      <c r="AQ622" s="4">
        <f t="shared" si="135"/>
        <v>0</v>
      </c>
      <c r="AR622" s="4">
        <f t="shared" si="136"/>
        <v>0</v>
      </c>
      <c r="AS622" s="4">
        <f t="shared" si="137"/>
        <v>2</v>
      </c>
      <c r="AT622" s="4">
        <f t="shared" si="127"/>
        <v>6</v>
      </c>
      <c r="AU622" s="34">
        <v>37480</v>
      </c>
      <c r="AV622" s="34"/>
      <c r="AW622" s="34"/>
      <c r="AX622" s="36"/>
    </row>
    <row r="623" spans="1:50" ht="36" hidden="1" customHeight="1" x14ac:dyDescent="0.2">
      <c r="A623" s="54"/>
      <c r="B623" s="4" t="s">
        <v>2661</v>
      </c>
      <c r="C623" s="4" t="s">
        <v>76</v>
      </c>
      <c r="D623" s="2" t="s">
        <v>1871</v>
      </c>
      <c r="E623" s="182"/>
      <c r="F623" s="22" t="s">
        <v>1437</v>
      </c>
      <c r="G623" s="23" t="s">
        <v>1259</v>
      </c>
      <c r="H623" s="23" t="s">
        <v>142</v>
      </c>
      <c r="I623" s="9" t="s">
        <v>1875</v>
      </c>
      <c r="J623" s="5" t="s">
        <v>142</v>
      </c>
      <c r="K623" s="3"/>
      <c r="L623" s="3"/>
      <c r="M623" s="3"/>
      <c r="N623" s="3"/>
      <c r="O623" s="3"/>
      <c r="P623" s="6"/>
      <c r="Q623" s="30"/>
      <c r="R623" s="30"/>
      <c r="S623" s="30"/>
      <c r="T623" s="30"/>
      <c r="U623" s="30"/>
      <c r="V623" s="26"/>
      <c r="W623" s="30"/>
      <c r="X623" s="30"/>
      <c r="Y623" s="30"/>
      <c r="Z623" s="30"/>
      <c r="AA623" s="30"/>
      <c r="AB623" s="26"/>
      <c r="AC623" s="30">
        <v>2</v>
      </c>
      <c r="AD623" s="30"/>
      <c r="AE623" s="30"/>
      <c r="AF623" s="30"/>
      <c r="AG623" s="30">
        <v>4</v>
      </c>
      <c r="AH623" s="6" t="s">
        <v>945</v>
      </c>
      <c r="AI623" s="30"/>
      <c r="AJ623" s="30"/>
      <c r="AK623" s="30"/>
      <c r="AL623" s="30"/>
      <c r="AM623" s="30"/>
      <c r="AN623" s="26"/>
      <c r="AO623" s="4">
        <f t="shared" si="133"/>
        <v>2</v>
      </c>
      <c r="AP623" s="4">
        <f t="shared" si="134"/>
        <v>0</v>
      </c>
      <c r="AQ623" s="4">
        <f t="shared" si="135"/>
        <v>0</v>
      </c>
      <c r="AR623" s="4">
        <f t="shared" si="136"/>
        <v>0</v>
      </c>
      <c r="AS623" s="4">
        <f t="shared" si="137"/>
        <v>4</v>
      </c>
      <c r="AT623" s="4">
        <f t="shared" si="127"/>
        <v>6</v>
      </c>
      <c r="AU623" s="34" t="s">
        <v>336</v>
      </c>
      <c r="AV623" s="34"/>
      <c r="AW623" s="34"/>
      <c r="AX623" s="36"/>
    </row>
    <row r="624" spans="1:50" s="159" customFormat="1" ht="36" hidden="1" customHeight="1" x14ac:dyDescent="0.2">
      <c r="A624" s="54"/>
      <c r="B624" s="4" t="s">
        <v>2892</v>
      </c>
      <c r="C624" s="4" t="s">
        <v>76</v>
      </c>
      <c r="D624" s="27" t="s">
        <v>367</v>
      </c>
      <c r="E624" s="182"/>
      <c r="F624" s="22" t="s">
        <v>1437</v>
      </c>
      <c r="G624" s="23" t="s">
        <v>1259</v>
      </c>
      <c r="H624" s="23" t="s">
        <v>142</v>
      </c>
      <c r="I624" s="9" t="s">
        <v>1884</v>
      </c>
      <c r="J624" s="5" t="s">
        <v>142</v>
      </c>
      <c r="K624" s="3"/>
      <c r="L624" s="3"/>
      <c r="M624" s="3"/>
      <c r="N624" s="3"/>
      <c r="O624" s="3">
        <v>0</v>
      </c>
      <c r="P624" s="6"/>
      <c r="Q624" s="30"/>
      <c r="R624" s="30"/>
      <c r="S624" s="30"/>
      <c r="T624" s="30"/>
      <c r="U624" s="30"/>
      <c r="V624" s="26"/>
      <c r="W624" s="30"/>
      <c r="X624" s="30"/>
      <c r="Y624" s="30"/>
      <c r="Z624" s="30"/>
      <c r="AA624" s="30"/>
      <c r="AB624" s="26"/>
      <c r="AC624" s="30">
        <v>2</v>
      </c>
      <c r="AD624" s="30"/>
      <c r="AE624" s="30"/>
      <c r="AF624" s="30"/>
      <c r="AG624" s="30"/>
      <c r="AH624" s="6" t="s">
        <v>959</v>
      </c>
      <c r="AI624" s="30"/>
      <c r="AJ624" s="30"/>
      <c r="AK624" s="30"/>
      <c r="AL624" s="30"/>
      <c r="AM624" s="30">
        <v>2</v>
      </c>
      <c r="AN624" s="26"/>
      <c r="AO624" s="4">
        <f t="shared" si="133"/>
        <v>2</v>
      </c>
      <c r="AP624" s="4">
        <f t="shared" si="134"/>
        <v>0</v>
      </c>
      <c r="AQ624" s="4">
        <f t="shared" si="135"/>
        <v>0</v>
      </c>
      <c r="AR624" s="4">
        <f t="shared" si="136"/>
        <v>0</v>
      </c>
      <c r="AS624" s="4">
        <f t="shared" si="137"/>
        <v>2</v>
      </c>
      <c r="AT624" s="4">
        <f t="shared" si="127"/>
        <v>4</v>
      </c>
      <c r="AU624" s="34">
        <v>39792</v>
      </c>
      <c r="AV624" s="34"/>
      <c r="AW624" s="34"/>
      <c r="AX624" s="36"/>
    </row>
    <row r="625" spans="1:16384" ht="36" hidden="1" customHeight="1" x14ac:dyDescent="0.2">
      <c r="A625" s="54"/>
      <c r="B625" s="4" t="s">
        <v>2424</v>
      </c>
      <c r="C625" s="4" t="s">
        <v>76</v>
      </c>
      <c r="D625" s="2" t="s">
        <v>1686</v>
      </c>
      <c r="E625" s="182"/>
      <c r="F625" s="22" t="s">
        <v>1437</v>
      </c>
      <c r="G625" s="23" t="s">
        <v>185</v>
      </c>
      <c r="H625" s="23" t="s">
        <v>22</v>
      </c>
      <c r="I625" s="9" t="s">
        <v>1691</v>
      </c>
      <c r="J625" s="5" t="s">
        <v>22</v>
      </c>
      <c r="K625" s="3"/>
      <c r="L625" s="3"/>
      <c r="M625" s="3"/>
      <c r="N625" s="3"/>
      <c r="O625" s="3"/>
      <c r="P625" s="6"/>
      <c r="Q625" s="30"/>
      <c r="R625" s="30"/>
      <c r="S625" s="30"/>
      <c r="T625" s="30"/>
      <c r="U625" s="30"/>
      <c r="V625" s="26"/>
      <c r="W625" s="30"/>
      <c r="X625" s="30"/>
      <c r="Y625" s="30"/>
      <c r="Z625" s="30"/>
      <c r="AA625" s="30"/>
      <c r="AB625" s="26"/>
      <c r="AC625" s="30">
        <v>2</v>
      </c>
      <c r="AD625" s="30"/>
      <c r="AE625" s="30"/>
      <c r="AF625" s="30"/>
      <c r="AG625" s="30">
        <v>3</v>
      </c>
      <c r="AH625" s="6" t="s">
        <v>325</v>
      </c>
      <c r="AI625" s="30"/>
      <c r="AJ625" s="30"/>
      <c r="AK625" s="30"/>
      <c r="AL625" s="30"/>
      <c r="AM625" s="30">
        <v>2</v>
      </c>
      <c r="AN625" s="26"/>
      <c r="AO625" s="4">
        <f t="shared" si="133"/>
        <v>2</v>
      </c>
      <c r="AP625" s="4">
        <f t="shared" si="134"/>
        <v>0</v>
      </c>
      <c r="AQ625" s="4">
        <f t="shared" si="135"/>
        <v>0</v>
      </c>
      <c r="AR625" s="4">
        <f t="shared" si="136"/>
        <v>0</v>
      </c>
      <c r="AS625" s="4">
        <f t="shared" si="137"/>
        <v>5</v>
      </c>
      <c r="AT625" s="4">
        <f t="shared" ref="AT625:AT688" si="138">SUM(AO625:AS625)</f>
        <v>7</v>
      </c>
      <c r="AU625" s="34"/>
      <c r="AV625" s="34"/>
      <c r="AW625" s="34"/>
      <c r="AX625" s="36"/>
    </row>
    <row r="626" spans="1:16384" s="159" customFormat="1" ht="36" hidden="1" customHeight="1" x14ac:dyDescent="0.2">
      <c r="A626" s="176"/>
      <c r="B626" s="193"/>
      <c r="C626" s="193"/>
      <c r="D626" s="204" t="s">
        <v>3401</v>
      </c>
      <c r="E626" s="194"/>
      <c r="F626" s="195"/>
      <c r="G626" s="195"/>
      <c r="H626" s="195"/>
      <c r="I626" s="196" t="s">
        <v>2025</v>
      </c>
      <c r="J626" s="197" t="s">
        <v>460</v>
      </c>
      <c r="K626" s="198"/>
      <c r="L626" s="198"/>
      <c r="M626" s="198"/>
      <c r="N626" s="198"/>
      <c r="O626" s="198">
        <v>3</v>
      </c>
      <c r="P626" s="199" t="s">
        <v>1338</v>
      </c>
      <c r="Q626" s="200">
        <v>1</v>
      </c>
      <c r="R626" s="200"/>
      <c r="S626" s="200"/>
      <c r="T626" s="200"/>
      <c r="U626" s="200">
        <v>4</v>
      </c>
      <c r="V626" s="199" t="s">
        <v>879</v>
      </c>
      <c r="W626" s="198">
        <v>2</v>
      </c>
      <c r="X626" s="198"/>
      <c r="Y626" s="198"/>
      <c r="Z626" s="198"/>
      <c r="AA626" s="198"/>
      <c r="AB626" s="199" t="s">
        <v>271</v>
      </c>
      <c r="AC626" s="200">
        <v>3</v>
      </c>
      <c r="AD626" s="200">
        <v>1</v>
      </c>
      <c r="AE626" s="200"/>
      <c r="AF626" s="200"/>
      <c r="AG626" s="200"/>
      <c r="AH626" s="199" t="s">
        <v>187</v>
      </c>
      <c r="AI626" s="200">
        <v>2</v>
      </c>
      <c r="AJ626" s="200">
        <v>3</v>
      </c>
      <c r="AK626" s="200">
        <v>1</v>
      </c>
      <c r="AL626" s="200"/>
      <c r="AM626" s="200">
        <v>13</v>
      </c>
      <c r="AN626" s="199" t="s">
        <v>880</v>
      </c>
      <c r="AO626" s="201"/>
      <c r="AP626" s="201"/>
      <c r="AQ626" s="201"/>
      <c r="AR626" s="201"/>
      <c r="AS626" s="201"/>
      <c r="AT626" s="201">
        <f t="shared" si="138"/>
        <v>0</v>
      </c>
      <c r="AU626" s="202">
        <v>37319</v>
      </c>
      <c r="AV626" s="202"/>
      <c r="AW626" s="198"/>
      <c r="AX626" s="203"/>
    </row>
    <row r="627" spans="1:16384" s="72" customFormat="1" ht="36" hidden="1" customHeight="1" x14ac:dyDescent="0.2">
      <c r="A627" s="177"/>
      <c r="B627" s="69"/>
      <c r="C627" s="175"/>
      <c r="D627" s="75" t="s">
        <v>3401</v>
      </c>
      <c r="E627" s="183"/>
      <c r="F627" s="61"/>
      <c r="G627" s="62"/>
      <c r="H627" s="62"/>
      <c r="I627" s="63" t="s">
        <v>2026</v>
      </c>
      <c r="J627" s="76" t="s">
        <v>460</v>
      </c>
      <c r="K627" s="67"/>
      <c r="L627" s="67"/>
      <c r="M627" s="67"/>
      <c r="N627" s="67"/>
      <c r="O627" s="67"/>
      <c r="P627" s="68"/>
      <c r="Q627" s="65"/>
      <c r="R627" s="65"/>
      <c r="S627" s="65"/>
      <c r="T627" s="65"/>
      <c r="U627" s="65"/>
      <c r="V627" s="66"/>
      <c r="W627" s="65">
        <v>1</v>
      </c>
      <c r="X627" s="65"/>
      <c r="Y627" s="65"/>
      <c r="Z627" s="65"/>
      <c r="AA627" s="65"/>
      <c r="AB627" s="68" t="s">
        <v>41</v>
      </c>
      <c r="AC627" s="65">
        <v>5</v>
      </c>
      <c r="AD627" s="65">
        <v>1</v>
      </c>
      <c r="AE627" s="65">
        <v>1</v>
      </c>
      <c r="AF627" s="65"/>
      <c r="AG627" s="65"/>
      <c r="AH627" s="68" t="s">
        <v>881</v>
      </c>
      <c r="AI627" s="65"/>
      <c r="AJ627" s="65"/>
      <c r="AK627" s="65"/>
      <c r="AL627" s="65"/>
      <c r="AM627" s="65">
        <v>2</v>
      </c>
      <c r="AN627" s="68" t="s">
        <v>42</v>
      </c>
      <c r="AO627" s="69"/>
      <c r="AP627" s="69"/>
      <c r="AQ627" s="69"/>
      <c r="AR627" s="69"/>
      <c r="AS627" s="69"/>
      <c r="AT627" s="69">
        <f t="shared" si="138"/>
        <v>0</v>
      </c>
      <c r="AU627" s="70" t="s">
        <v>173</v>
      </c>
      <c r="AV627" s="70">
        <v>41246</v>
      </c>
      <c r="AW627" s="70"/>
      <c r="AX627" s="71"/>
      <c r="AY627" s="159"/>
      <c r="AZ627" s="159"/>
      <c r="BA627" s="159"/>
      <c r="BB627" s="159"/>
      <c r="BC627" s="159"/>
      <c r="BD627" s="159"/>
      <c r="BE627" s="159"/>
      <c r="BF627" s="159"/>
      <c r="BG627" s="159"/>
      <c r="BH627" s="159"/>
      <c r="BI627" s="159"/>
      <c r="BJ627" s="159"/>
      <c r="BK627" s="159"/>
      <c r="BL627" s="159"/>
      <c r="BM627" s="159"/>
      <c r="BN627" s="159"/>
      <c r="BO627" s="159"/>
      <c r="BP627" s="159"/>
      <c r="BQ627" s="159"/>
      <c r="BR627" s="159"/>
      <c r="BS627" s="159"/>
      <c r="BT627" s="159"/>
      <c r="BU627" s="159"/>
      <c r="BV627" s="159"/>
      <c r="BW627" s="159"/>
      <c r="BX627" s="159"/>
      <c r="BY627" s="159"/>
      <c r="BZ627" s="159"/>
      <c r="CA627" s="159"/>
      <c r="CB627" s="159"/>
      <c r="CC627" s="159"/>
      <c r="CD627" s="159"/>
      <c r="CE627" s="159"/>
      <c r="CF627" s="159"/>
      <c r="CG627" s="159"/>
      <c r="CH627" s="159"/>
      <c r="CI627" s="159"/>
      <c r="CJ627" s="159"/>
      <c r="CK627" s="159"/>
      <c r="CL627" s="159"/>
      <c r="CM627" s="159"/>
      <c r="CN627" s="159"/>
      <c r="CO627" s="159"/>
      <c r="CP627" s="159"/>
      <c r="CQ627" s="159"/>
      <c r="CR627" s="159"/>
      <c r="CS627" s="159"/>
      <c r="CT627" s="159"/>
      <c r="CU627" s="159"/>
      <c r="CV627" s="159"/>
      <c r="CW627" s="159"/>
      <c r="CX627" s="159"/>
      <c r="CY627" s="159"/>
      <c r="CZ627" s="159"/>
      <c r="DA627" s="159"/>
      <c r="DB627" s="159"/>
      <c r="DC627" s="159"/>
      <c r="DD627" s="159"/>
      <c r="DE627" s="159"/>
      <c r="DF627" s="159"/>
      <c r="DG627" s="159"/>
      <c r="DH627" s="159"/>
      <c r="DI627" s="159"/>
      <c r="DJ627" s="159"/>
      <c r="DK627" s="159"/>
      <c r="DL627" s="159"/>
      <c r="DM627" s="159"/>
      <c r="DN627" s="159"/>
      <c r="DO627" s="159"/>
      <c r="DP627" s="159"/>
      <c r="DQ627" s="159"/>
      <c r="DR627" s="159"/>
      <c r="DS627" s="159"/>
      <c r="DT627" s="159"/>
      <c r="DU627" s="159"/>
      <c r="DV627" s="159"/>
      <c r="DW627" s="159"/>
      <c r="DX627" s="159"/>
      <c r="DY627" s="159"/>
      <c r="DZ627" s="159"/>
      <c r="EA627" s="159"/>
      <c r="EB627" s="159"/>
      <c r="EC627" s="159"/>
      <c r="ED627" s="159"/>
      <c r="EE627" s="159"/>
      <c r="EF627" s="159"/>
      <c r="EG627" s="159"/>
      <c r="EH627" s="159"/>
      <c r="EI627" s="159"/>
      <c r="EJ627" s="159"/>
      <c r="EK627" s="159"/>
      <c r="EL627" s="159"/>
      <c r="EM627" s="159"/>
      <c r="EN627" s="159"/>
      <c r="EO627" s="159"/>
      <c r="EP627" s="159"/>
      <c r="EQ627" s="159"/>
      <c r="ER627" s="159"/>
      <c r="ES627" s="159"/>
      <c r="ET627" s="159"/>
      <c r="EU627" s="159"/>
      <c r="EV627" s="159"/>
      <c r="EW627" s="159"/>
      <c r="EX627" s="159"/>
      <c r="EY627" s="159"/>
      <c r="EZ627" s="159"/>
      <c r="FA627" s="159"/>
      <c r="FB627" s="159"/>
      <c r="FC627" s="159"/>
      <c r="FD627" s="159"/>
      <c r="FE627" s="159"/>
      <c r="FF627" s="159"/>
      <c r="FG627" s="159"/>
      <c r="FH627" s="159"/>
      <c r="FI627" s="159"/>
      <c r="FJ627" s="159"/>
      <c r="FK627" s="159"/>
      <c r="FL627" s="159"/>
      <c r="FM627" s="159"/>
      <c r="FN627" s="159"/>
      <c r="FO627" s="159"/>
      <c r="FP627" s="159"/>
      <c r="FQ627" s="159"/>
      <c r="FR627" s="159"/>
      <c r="FS627" s="159"/>
      <c r="FT627" s="159"/>
      <c r="FU627" s="159"/>
      <c r="FV627" s="159"/>
      <c r="FW627" s="159"/>
      <c r="FX627" s="159"/>
      <c r="FY627" s="159"/>
      <c r="FZ627" s="159"/>
      <c r="GA627" s="159"/>
      <c r="GB627" s="159"/>
      <c r="GC627" s="159"/>
      <c r="GD627" s="159"/>
      <c r="GE627" s="159"/>
      <c r="GF627" s="159"/>
      <c r="GG627" s="159"/>
      <c r="GH627" s="159"/>
      <c r="GI627" s="159"/>
      <c r="GJ627" s="159"/>
      <c r="GK627" s="159"/>
      <c r="GL627" s="159"/>
      <c r="GM627" s="159"/>
      <c r="GN627" s="159"/>
      <c r="GO627" s="159"/>
      <c r="GP627" s="159"/>
      <c r="GQ627" s="159"/>
      <c r="GR627" s="159"/>
      <c r="GS627" s="159"/>
      <c r="GT627" s="159"/>
      <c r="GU627" s="159"/>
      <c r="GV627" s="159"/>
      <c r="GW627" s="159"/>
      <c r="GX627" s="159"/>
      <c r="GY627" s="159"/>
      <c r="GZ627" s="159"/>
      <c r="HA627" s="159"/>
      <c r="HB627" s="159"/>
      <c r="HC627" s="159"/>
      <c r="HD627" s="159"/>
      <c r="HE627" s="159"/>
      <c r="HF627" s="159"/>
      <c r="HG627" s="159"/>
      <c r="HH627" s="159"/>
      <c r="HI627" s="159"/>
      <c r="HJ627" s="159"/>
      <c r="HK627" s="159"/>
      <c r="HL627" s="159"/>
      <c r="HM627" s="159"/>
      <c r="HN627" s="159"/>
      <c r="HO627" s="159"/>
      <c r="HP627" s="159"/>
      <c r="HQ627" s="159"/>
      <c r="HR627" s="159"/>
      <c r="HS627" s="159"/>
      <c r="HT627" s="159"/>
      <c r="HU627" s="159"/>
      <c r="HV627" s="159"/>
      <c r="HW627" s="159"/>
      <c r="HX627" s="159"/>
      <c r="HY627" s="159"/>
      <c r="HZ627" s="159"/>
      <c r="IA627" s="159"/>
      <c r="IB627" s="159"/>
      <c r="IC627" s="159"/>
      <c r="ID627" s="159"/>
      <c r="IE627" s="159"/>
      <c r="IF627" s="159"/>
      <c r="IG627" s="159"/>
      <c r="IH627" s="159"/>
      <c r="II627" s="159"/>
      <c r="IJ627" s="159"/>
      <c r="IK627" s="159"/>
      <c r="IL627" s="159"/>
      <c r="IM627" s="159"/>
      <c r="IN627" s="159"/>
      <c r="IO627" s="159"/>
      <c r="IP627" s="159"/>
      <c r="IQ627" s="159"/>
      <c r="IR627" s="159"/>
      <c r="IS627" s="159"/>
      <c r="IT627" s="159"/>
      <c r="IU627" s="159"/>
      <c r="IV627" s="159"/>
      <c r="IW627" s="159"/>
      <c r="IX627" s="159"/>
      <c r="IY627" s="159"/>
      <c r="IZ627" s="159"/>
      <c r="JA627" s="159"/>
      <c r="JB627" s="159"/>
      <c r="JC627" s="159"/>
      <c r="JD627" s="159"/>
      <c r="JE627" s="159"/>
      <c r="JF627" s="159"/>
      <c r="JG627" s="159"/>
      <c r="JH627" s="159"/>
      <c r="JI627" s="159"/>
      <c r="JJ627" s="159"/>
      <c r="JK627" s="159"/>
      <c r="JL627" s="159"/>
      <c r="JM627" s="159"/>
      <c r="JN627" s="159"/>
      <c r="JO627" s="159"/>
      <c r="JP627" s="159"/>
      <c r="JQ627" s="159"/>
      <c r="JR627" s="159"/>
      <c r="JS627" s="159"/>
      <c r="JT627" s="159"/>
      <c r="JU627" s="159"/>
      <c r="JV627" s="159"/>
      <c r="JW627" s="159"/>
      <c r="JX627" s="159"/>
      <c r="JY627" s="159"/>
      <c r="JZ627" s="159"/>
      <c r="KA627" s="159"/>
      <c r="KB627" s="159"/>
      <c r="KC627" s="159"/>
      <c r="KD627" s="159"/>
      <c r="KE627" s="159"/>
      <c r="KF627" s="159"/>
      <c r="KG627" s="159"/>
      <c r="KH627" s="159"/>
      <c r="KI627" s="159"/>
      <c r="KJ627" s="159"/>
      <c r="KK627" s="159"/>
      <c r="KL627" s="159"/>
      <c r="KM627" s="159"/>
      <c r="KN627" s="159"/>
      <c r="KO627" s="159"/>
      <c r="KP627" s="159"/>
      <c r="KQ627" s="159"/>
      <c r="KR627" s="159"/>
      <c r="KS627" s="159"/>
      <c r="KT627" s="159"/>
      <c r="KU627" s="159"/>
      <c r="KV627" s="159"/>
      <c r="KW627" s="159"/>
      <c r="KX627" s="159"/>
      <c r="KY627" s="159"/>
      <c r="KZ627" s="159"/>
      <c r="LA627" s="159"/>
      <c r="LB627" s="159"/>
      <c r="LC627" s="159"/>
      <c r="LD627" s="159"/>
      <c r="LE627" s="159"/>
      <c r="LF627" s="159"/>
      <c r="LG627" s="159"/>
      <c r="LH627" s="159"/>
      <c r="LI627" s="159"/>
      <c r="LJ627" s="159"/>
      <c r="LK627" s="159"/>
      <c r="LL627" s="159"/>
      <c r="LM627" s="159"/>
      <c r="LN627" s="159"/>
      <c r="LO627" s="159"/>
      <c r="LP627" s="159"/>
      <c r="LQ627" s="159"/>
      <c r="LR627" s="159"/>
      <c r="LS627" s="159"/>
      <c r="LT627" s="159"/>
      <c r="LU627" s="159"/>
      <c r="LV627" s="159"/>
      <c r="LW627" s="159"/>
      <c r="LX627" s="159"/>
      <c r="LY627" s="159"/>
      <c r="LZ627" s="159"/>
      <c r="MA627" s="159"/>
      <c r="MB627" s="159"/>
      <c r="MC627" s="159"/>
      <c r="MD627" s="159"/>
      <c r="ME627" s="159"/>
      <c r="MF627" s="159"/>
      <c r="MG627" s="159"/>
      <c r="MH627" s="159"/>
      <c r="MI627" s="159"/>
      <c r="MJ627" s="159"/>
      <c r="MK627" s="159"/>
      <c r="ML627" s="159"/>
      <c r="MM627" s="159"/>
      <c r="MN627" s="159"/>
      <c r="MO627" s="159"/>
      <c r="MP627" s="159"/>
      <c r="MQ627" s="159"/>
      <c r="MR627" s="159"/>
      <c r="MS627" s="159"/>
      <c r="MT627" s="159"/>
      <c r="MU627" s="159"/>
      <c r="MV627" s="159"/>
      <c r="MW627" s="159"/>
      <c r="MX627" s="159"/>
      <c r="MY627" s="159"/>
      <c r="MZ627" s="159"/>
      <c r="NA627" s="159"/>
      <c r="NB627" s="159"/>
      <c r="NC627" s="159"/>
      <c r="ND627" s="159"/>
      <c r="NE627" s="159"/>
      <c r="NF627" s="159"/>
      <c r="NG627" s="159"/>
      <c r="NH627" s="159"/>
      <c r="NI627" s="159"/>
      <c r="NJ627" s="159"/>
      <c r="NK627" s="159"/>
      <c r="NL627" s="159"/>
      <c r="NM627" s="159"/>
      <c r="NN627" s="159"/>
      <c r="NO627" s="159"/>
      <c r="NP627" s="159"/>
      <c r="NQ627" s="159"/>
      <c r="NR627" s="159"/>
      <c r="NS627" s="159"/>
      <c r="NT627" s="159"/>
      <c r="NU627" s="159"/>
      <c r="NV627" s="159"/>
      <c r="NW627" s="159"/>
      <c r="NX627" s="159"/>
      <c r="NY627" s="159"/>
      <c r="NZ627" s="159"/>
      <c r="OA627" s="159"/>
      <c r="OB627" s="159"/>
      <c r="OC627" s="159"/>
      <c r="OD627" s="159"/>
      <c r="OE627" s="159"/>
      <c r="OF627" s="159"/>
      <c r="OG627" s="159"/>
      <c r="OH627" s="159"/>
      <c r="OI627" s="159"/>
      <c r="OJ627" s="159"/>
      <c r="OK627" s="159"/>
      <c r="OL627" s="159"/>
      <c r="OM627" s="159"/>
      <c r="ON627" s="159"/>
      <c r="OO627" s="159"/>
      <c r="OP627" s="159"/>
      <c r="OQ627" s="159"/>
      <c r="OR627" s="159"/>
      <c r="OS627" s="159"/>
      <c r="OT627" s="159"/>
      <c r="OU627" s="159"/>
      <c r="OV627" s="159"/>
      <c r="OW627" s="159"/>
      <c r="OX627" s="159"/>
      <c r="OY627" s="159"/>
      <c r="OZ627" s="159"/>
      <c r="PA627" s="159"/>
      <c r="PB627" s="159"/>
      <c r="PC627" s="159"/>
      <c r="PD627" s="159"/>
      <c r="PE627" s="159"/>
      <c r="PF627" s="159"/>
      <c r="PG627" s="159"/>
      <c r="PH627" s="159"/>
      <c r="PI627" s="159"/>
      <c r="PJ627" s="159"/>
      <c r="PK627" s="159"/>
      <c r="PL627" s="159"/>
      <c r="PM627" s="159"/>
      <c r="PN627" s="159"/>
      <c r="PO627" s="159"/>
      <c r="PP627" s="159"/>
      <c r="PQ627" s="159"/>
      <c r="PR627" s="159"/>
      <c r="PS627" s="159"/>
      <c r="PT627" s="159"/>
      <c r="PU627" s="159"/>
      <c r="PV627" s="159"/>
      <c r="PW627" s="159"/>
      <c r="PX627" s="159"/>
      <c r="PY627" s="159"/>
      <c r="PZ627" s="159"/>
      <c r="QA627" s="159"/>
      <c r="QB627" s="159"/>
      <c r="QC627" s="159"/>
      <c r="QD627" s="159"/>
      <c r="QE627" s="159"/>
      <c r="QF627" s="159"/>
      <c r="QG627" s="159"/>
      <c r="QH627" s="159"/>
      <c r="QI627" s="159"/>
      <c r="QJ627" s="159"/>
      <c r="QK627" s="159"/>
      <c r="QL627" s="159"/>
      <c r="QM627" s="159"/>
      <c r="QN627" s="159"/>
      <c r="QO627" s="159"/>
      <c r="QP627" s="159"/>
      <c r="QQ627" s="159"/>
      <c r="QR627" s="159"/>
      <c r="QS627" s="159"/>
      <c r="QT627" s="159"/>
      <c r="QU627" s="159"/>
      <c r="QV627" s="159"/>
      <c r="QW627" s="159"/>
      <c r="QX627" s="159"/>
      <c r="QY627" s="159"/>
      <c r="QZ627" s="159"/>
      <c r="RA627" s="159"/>
      <c r="RB627" s="159"/>
      <c r="RC627" s="159"/>
      <c r="RD627" s="159"/>
      <c r="RE627" s="159"/>
      <c r="RF627" s="159"/>
      <c r="RG627" s="159"/>
      <c r="RH627" s="159"/>
      <c r="RI627" s="159"/>
      <c r="RJ627" s="159"/>
      <c r="RK627" s="159"/>
      <c r="RL627" s="159"/>
      <c r="RM627" s="159"/>
      <c r="RN627" s="159"/>
      <c r="RO627" s="159"/>
      <c r="RP627" s="159"/>
      <c r="RQ627" s="159"/>
      <c r="RR627" s="159"/>
      <c r="RS627" s="159"/>
      <c r="RT627" s="159"/>
      <c r="RU627" s="159"/>
      <c r="RV627" s="159"/>
      <c r="RW627" s="159"/>
      <c r="RX627" s="159"/>
      <c r="RY627" s="159"/>
      <c r="RZ627" s="159"/>
      <c r="SA627" s="159"/>
      <c r="SB627" s="159"/>
      <c r="SC627" s="159"/>
      <c r="SD627" s="159"/>
      <c r="SE627" s="159"/>
      <c r="SF627" s="159"/>
      <c r="SG627" s="159"/>
      <c r="SH627" s="159"/>
      <c r="SI627" s="159"/>
      <c r="SJ627" s="159"/>
      <c r="SK627" s="159"/>
      <c r="SL627" s="159"/>
      <c r="SM627" s="159"/>
      <c r="SN627" s="159"/>
      <c r="SO627" s="159"/>
      <c r="SP627" s="159"/>
      <c r="SQ627" s="159"/>
      <c r="SR627" s="159"/>
      <c r="SS627" s="159"/>
      <c r="ST627" s="159"/>
      <c r="SU627" s="159"/>
      <c r="SV627" s="159"/>
      <c r="SW627" s="159"/>
      <c r="SX627" s="159"/>
      <c r="SY627" s="159"/>
      <c r="SZ627" s="159"/>
      <c r="TA627" s="159"/>
      <c r="TB627" s="159"/>
      <c r="TC627" s="159"/>
      <c r="TD627" s="159"/>
      <c r="TE627" s="159"/>
      <c r="TF627" s="159"/>
      <c r="TG627" s="159"/>
      <c r="TH627" s="159"/>
      <c r="TI627" s="159"/>
      <c r="TJ627" s="159"/>
      <c r="TK627" s="159"/>
      <c r="TL627" s="159"/>
      <c r="TM627" s="159"/>
      <c r="TN627" s="159"/>
      <c r="TO627" s="159"/>
      <c r="TP627" s="159"/>
      <c r="TQ627" s="159"/>
      <c r="TR627" s="159"/>
      <c r="TS627" s="159"/>
      <c r="TT627" s="159"/>
      <c r="TU627" s="159"/>
      <c r="TV627" s="159"/>
      <c r="TW627" s="159"/>
      <c r="TX627" s="159"/>
      <c r="TY627" s="159"/>
      <c r="TZ627" s="159"/>
      <c r="UA627" s="159"/>
      <c r="UB627" s="159"/>
      <c r="UC627" s="159"/>
      <c r="UD627" s="159"/>
      <c r="UE627" s="159"/>
      <c r="UF627" s="159"/>
      <c r="UG627" s="159"/>
      <c r="UH627" s="159"/>
      <c r="UI627" s="159"/>
      <c r="UJ627" s="159"/>
      <c r="UK627" s="159"/>
      <c r="UL627" s="159"/>
      <c r="UM627" s="159"/>
      <c r="UN627" s="159"/>
      <c r="UO627" s="159"/>
      <c r="UP627" s="159"/>
      <c r="UQ627" s="159"/>
      <c r="UR627" s="159"/>
      <c r="US627" s="159"/>
      <c r="UT627" s="159"/>
      <c r="UU627" s="159"/>
      <c r="UV627" s="159"/>
      <c r="UW627" s="159"/>
      <c r="UX627" s="159"/>
      <c r="UY627" s="159"/>
      <c r="UZ627" s="159"/>
      <c r="VA627" s="159"/>
      <c r="VB627" s="159"/>
      <c r="VC627" s="159"/>
      <c r="VD627" s="159"/>
      <c r="VE627" s="159"/>
      <c r="VF627" s="159"/>
      <c r="VG627" s="159"/>
      <c r="VH627" s="159"/>
      <c r="VI627" s="159"/>
      <c r="VJ627" s="159"/>
      <c r="VK627" s="159"/>
      <c r="VL627" s="159"/>
      <c r="VM627" s="159"/>
      <c r="VN627" s="159"/>
      <c r="VO627" s="159"/>
      <c r="VP627" s="159"/>
      <c r="VQ627" s="159"/>
      <c r="VR627" s="159"/>
      <c r="VS627" s="159"/>
      <c r="VT627" s="159"/>
      <c r="VU627" s="159"/>
      <c r="VV627" s="159"/>
      <c r="VW627" s="159"/>
      <c r="VX627" s="159"/>
      <c r="VY627" s="159"/>
      <c r="VZ627" s="159"/>
      <c r="WA627" s="159"/>
      <c r="WB627" s="159"/>
      <c r="WC627" s="159"/>
      <c r="WD627" s="159"/>
      <c r="WE627" s="159"/>
      <c r="WF627" s="159"/>
      <c r="WG627" s="159"/>
      <c r="WH627" s="159"/>
      <c r="WI627" s="159"/>
      <c r="WJ627" s="159"/>
      <c r="WK627" s="159"/>
      <c r="WL627" s="159"/>
      <c r="WM627" s="159"/>
      <c r="WN627" s="159"/>
      <c r="WO627" s="159"/>
      <c r="WP627" s="159"/>
      <c r="WQ627" s="159"/>
      <c r="WR627" s="159"/>
      <c r="WS627" s="159"/>
      <c r="WT627" s="159"/>
      <c r="WU627" s="159"/>
      <c r="WV627" s="159"/>
      <c r="WW627" s="159"/>
      <c r="WX627" s="159"/>
      <c r="WY627" s="159"/>
      <c r="WZ627" s="159"/>
      <c r="XA627" s="159"/>
      <c r="XB627" s="159"/>
      <c r="XC627" s="159"/>
      <c r="XD627" s="159"/>
      <c r="XE627" s="159"/>
      <c r="XF627" s="159"/>
      <c r="XG627" s="159"/>
      <c r="XH627" s="159"/>
      <c r="XI627" s="159"/>
      <c r="XJ627" s="159"/>
      <c r="XK627" s="159"/>
      <c r="XL627" s="159"/>
      <c r="XM627" s="159"/>
      <c r="XN627" s="159"/>
      <c r="XO627" s="159"/>
      <c r="XP627" s="159"/>
      <c r="XQ627" s="159"/>
      <c r="XR627" s="159"/>
      <c r="XS627" s="159"/>
      <c r="XT627" s="159"/>
      <c r="XU627" s="159"/>
      <c r="XV627" s="159"/>
      <c r="XW627" s="159"/>
      <c r="XX627" s="159"/>
      <c r="XY627" s="159"/>
      <c r="XZ627" s="159"/>
      <c r="YA627" s="159"/>
      <c r="YB627" s="159"/>
      <c r="YC627" s="159"/>
      <c r="YD627" s="159"/>
      <c r="YE627" s="159"/>
      <c r="YF627" s="159"/>
      <c r="YG627" s="159"/>
      <c r="YH627" s="159"/>
      <c r="YI627" s="159"/>
      <c r="YJ627" s="159"/>
      <c r="YK627" s="159"/>
      <c r="YL627" s="159"/>
      <c r="YM627" s="159"/>
      <c r="YN627" s="159"/>
      <c r="YO627" s="159"/>
      <c r="YP627" s="159"/>
      <c r="YQ627" s="159"/>
      <c r="YR627" s="159"/>
      <c r="YS627" s="159"/>
      <c r="YT627" s="159"/>
      <c r="YU627" s="159"/>
      <c r="YV627" s="159"/>
      <c r="YW627" s="159"/>
      <c r="YX627" s="159"/>
      <c r="YY627" s="159"/>
      <c r="YZ627" s="159"/>
      <c r="ZA627" s="159"/>
      <c r="ZB627" s="159"/>
      <c r="ZC627" s="159"/>
      <c r="ZD627" s="159"/>
      <c r="ZE627" s="159"/>
      <c r="ZF627" s="159"/>
      <c r="ZG627" s="159"/>
      <c r="ZH627" s="159"/>
      <c r="ZI627" s="159"/>
      <c r="ZJ627" s="159"/>
      <c r="ZK627" s="159"/>
      <c r="ZL627" s="159"/>
      <c r="ZM627" s="159"/>
      <c r="ZN627" s="159"/>
      <c r="ZO627" s="159"/>
      <c r="ZP627" s="159"/>
      <c r="ZQ627" s="159"/>
      <c r="ZR627" s="159"/>
      <c r="ZS627" s="159"/>
      <c r="ZT627" s="159"/>
      <c r="ZU627" s="159"/>
      <c r="ZV627" s="159"/>
      <c r="ZW627" s="159"/>
      <c r="ZX627" s="159"/>
      <c r="ZY627" s="159"/>
      <c r="ZZ627" s="159"/>
      <c r="AAA627" s="159"/>
      <c r="AAB627" s="159"/>
      <c r="AAC627" s="159"/>
      <c r="AAD627" s="159"/>
      <c r="AAE627" s="159"/>
      <c r="AAF627" s="159"/>
      <c r="AAG627" s="159"/>
      <c r="AAH627" s="159"/>
      <c r="AAI627" s="159"/>
      <c r="AAJ627" s="159"/>
      <c r="AAK627" s="159"/>
      <c r="AAL627" s="159"/>
      <c r="AAM627" s="159"/>
      <c r="AAN627" s="159"/>
      <c r="AAO627" s="159"/>
      <c r="AAP627" s="159"/>
      <c r="AAQ627" s="159"/>
      <c r="AAR627" s="159"/>
      <c r="AAS627" s="159"/>
      <c r="AAT627" s="159"/>
      <c r="AAU627" s="159"/>
      <c r="AAV627" s="159"/>
      <c r="AAW627" s="159"/>
      <c r="AAX627" s="159"/>
      <c r="AAY627" s="159"/>
      <c r="AAZ627" s="159"/>
      <c r="ABA627" s="159"/>
      <c r="ABB627" s="159"/>
      <c r="ABC627" s="159"/>
      <c r="ABD627" s="159"/>
      <c r="ABE627" s="159"/>
      <c r="ABF627" s="159"/>
      <c r="ABG627" s="159"/>
      <c r="ABH627" s="159"/>
      <c r="ABI627" s="159"/>
      <c r="ABJ627" s="159"/>
      <c r="ABK627" s="159"/>
      <c r="ABL627" s="159"/>
      <c r="ABM627" s="159"/>
      <c r="ABN627" s="159"/>
      <c r="ABO627" s="159"/>
      <c r="ABP627" s="159"/>
      <c r="ABQ627" s="159"/>
      <c r="ABR627" s="159"/>
      <c r="ABS627" s="159"/>
      <c r="ABT627" s="159"/>
      <c r="ABU627" s="159"/>
      <c r="ABV627" s="159"/>
      <c r="ABW627" s="159"/>
      <c r="ABX627" s="159"/>
      <c r="ABY627" s="159"/>
      <c r="ABZ627" s="159"/>
      <c r="ACA627" s="159"/>
      <c r="ACB627" s="159"/>
      <c r="ACC627" s="159"/>
      <c r="ACD627" s="159"/>
      <c r="ACE627" s="159"/>
      <c r="ACF627" s="159"/>
      <c r="ACG627" s="159"/>
      <c r="ACH627" s="159"/>
      <c r="ACI627" s="159"/>
      <c r="ACJ627" s="159"/>
      <c r="ACK627" s="159"/>
      <c r="ACL627" s="159"/>
      <c r="ACM627" s="159"/>
      <c r="ACN627" s="159"/>
      <c r="ACO627" s="159"/>
      <c r="ACP627" s="159"/>
      <c r="ACQ627" s="159"/>
      <c r="ACR627" s="159"/>
      <c r="ACS627" s="159"/>
      <c r="ACT627" s="159"/>
      <c r="ACU627" s="159"/>
      <c r="ACV627" s="159"/>
      <c r="ACW627" s="159"/>
      <c r="ACX627" s="159"/>
      <c r="ACY627" s="159"/>
      <c r="ACZ627" s="159"/>
      <c r="ADA627" s="159"/>
      <c r="ADB627" s="159"/>
      <c r="ADC627" s="159"/>
      <c r="ADD627" s="159"/>
      <c r="ADE627" s="159"/>
      <c r="ADF627" s="159"/>
      <c r="ADG627" s="159"/>
      <c r="ADH627" s="159"/>
      <c r="ADI627" s="159"/>
      <c r="ADJ627" s="159"/>
      <c r="ADK627" s="159"/>
      <c r="ADL627" s="159"/>
      <c r="ADM627" s="159"/>
      <c r="ADN627" s="159"/>
      <c r="ADO627" s="159"/>
      <c r="ADP627" s="159"/>
      <c r="ADQ627" s="159"/>
      <c r="ADR627" s="159"/>
      <c r="ADS627" s="159"/>
      <c r="ADT627" s="159"/>
      <c r="ADU627" s="159"/>
      <c r="ADV627" s="159"/>
      <c r="ADW627" s="159"/>
      <c r="ADX627" s="159"/>
      <c r="ADY627" s="159"/>
      <c r="ADZ627" s="159"/>
      <c r="AEA627" s="159"/>
      <c r="AEB627" s="159"/>
      <c r="AEC627" s="159"/>
      <c r="AED627" s="159"/>
      <c r="AEE627" s="159"/>
      <c r="AEF627" s="159"/>
      <c r="AEG627" s="159"/>
      <c r="AEH627" s="159"/>
      <c r="AEI627" s="159"/>
      <c r="AEJ627" s="159"/>
      <c r="AEK627" s="159"/>
      <c r="AEL627" s="159"/>
      <c r="AEM627" s="159"/>
      <c r="AEN627" s="159"/>
      <c r="AEO627" s="159"/>
      <c r="AEP627" s="159"/>
      <c r="AEQ627" s="159"/>
      <c r="AER627" s="159"/>
      <c r="AES627" s="159"/>
      <c r="AET627" s="159"/>
      <c r="AEU627" s="159"/>
      <c r="AEV627" s="159"/>
      <c r="AEW627" s="159"/>
      <c r="AEX627" s="159"/>
      <c r="AEY627" s="159"/>
      <c r="AEZ627" s="159"/>
      <c r="AFA627" s="159"/>
      <c r="AFB627" s="159"/>
      <c r="AFC627" s="159"/>
      <c r="AFD627" s="159"/>
      <c r="AFE627" s="159"/>
      <c r="AFF627" s="159"/>
      <c r="AFG627" s="159"/>
      <c r="AFH627" s="159"/>
      <c r="AFI627" s="159"/>
      <c r="AFJ627" s="159"/>
      <c r="AFK627" s="159"/>
      <c r="AFL627" s="159"/>
      <c r="AFM627" s="159"/>
      <c r="AFN627" s="159"/>
      <c r="AFO627" s="159"/>
      <c r="AFP627" s="159"/>
      <c r="AFQ627" s="159"/>
      <c r="AFR627" s="159"/>
      <c r="AFS627" s="159"/>
      <c r="AFT627" s="159"/>
      <c r="AFU627" s="159"/>
      <c r="AFV627" s="159"/>
      <c r="AFW627" s="159"/>
      <c r="AFX627" s="159"/>
      <c r="AFY627" s="159"/>
      <c r="AFZ627" s="159"/>
      <c r="AGA627" s="159"/>
      <c r="AGB627" s="159"/>
      <c r="AGC627" s="159"/>
      <c r="AGD627" s="159"/>
      <c r="AGE627" s="159"/>
      <c r="AGF627" s="159"/>
      <c r="AGG627" s="159"/>
      <c r="AGH627" s="159"/>
      <c r="AGI627" s="159"/>
      <c r="AGJ627" s="159"/>
      <c r="AGK627" s="159"/>
      <c r="AGL627" s="159"/>
      <c r="AGM627" s="159"/>
      <c r="AGN627" s="159"/>
      <c r="AGO627" s="159"/>
      <c r="AGP627" s="159"/>
      <c r="AGQ627" s="159"/>
      <c r="AGR627" s="159"/>
      <c r="AGS627" s="159"/>
      <c r="AGT627" s="159"/>
      <c r="AGU627" s="159"/>
      <c r="AGV627" s="159"/>
      <c r="AGW627" s="159"/>
      <c r="AGX627" s="159"/>
      <c r="AGY627" s="159"/>
      <c r="AGZ627" s="159"/>
      <c r="AHA627" s="159"/>
      <c r="AHB627" s="159"/>
      <c r="AHC627" s="159"/>
      <c r="AHD627" s="159"/>
      <c r="AHE627" s="159"/>
      <c r="AHF627" s="159"/>
      <c r="AHG627" s="159"/>
      <c r="AHH627" s="159"/>
      <c r="AHI627" s="159"/>
      <c r="AHJ627" s="159"/>
      <c r="AHK627" s="159"/>
      <c r="AHL627" s="159"/>
      <c r="AHM627" s="159"/>
      <c r="AHN627" s="159"/>
      <c r="AHO627" s="159"/>
      <c r="AHP627" s="159"/>
      <c r="AHQ627" s="159"/>
      <c r="AHR627" s="159"/>
      <c r="AHS627" s="159"/>
      <c r="AHT627" s="159"/>
      <c r="AHU627" s="159"/>
      <c r="AHV627" s="159"/>
      <c r="AHW627" s="159"/>
      <c r="AHX627" s="159"/>
      <c r="AHY627" s="159"/>
      <c r="AHZ627" s="159"/>
      <c r="AIA627" s="159"/>
      <c r="AIB627" s="159"/>
      <c r="AIC627" s="159"/>
      <c r="AID627" s="159"/>
      <c r="AIE627" s="159"/>
      <c r="AIF627" s="159"/>
      <c r="AIG627" s="159"/>
      <c r="AIH627" s="159"/>
      <c r="AII627" s="159"/>
      <c r="AIJ627" s="159"/>
      <c r="AIK627" s="159"/>
      <c r="AIL627" s="159"/>
      <c r="AIM627" s="159"/>
      <c r="AIN627" s="159"/>
      <c r="AIO627" s="159"/>
      <c r="AIP627" s="159"/>
      <c r="AIQ627" s="159"/>
      <c r="AIR627" s="159"/>
      <c r="AIS627" s="159"/>
      <c r="AIT627" s="159"/>
      <c r="AIU627" s="159"/>
      <c r="AIV627" s="159"/>
      <c r="AIW627" s="159"/>
      <c r="AIX627" s="159"/>
      <c r="AIY627" s="159"/>
      <c r="AIZ627" s="159"/>
      <c r="AJA627" s="159"/>
      <c r="AJB627" s="159"/>
      <c r="AJC627" s="159"/>
      <c r="AJD627" s="159"/>
      <c r="AJE627" s="159"/>
      <c r="AJF627" s="159"/>
      <c r="AJG627" s="159"/>
      <c r="AJH627" s="159"/>
      <c r="AJI627" s="159"/>
      <c r="AJJ627" s="159"/>
      <c r="AJK627" s="159"/>
      <c r="AJL627" s="159"/>
      <c r="AJM627" s="159"/>
      <c r="AJN627" s="159"/>
      <c r="AJO627" s="159"/>
      <c r="AJP627" s="159"/>
      <c r="AJQ627" s="159"/>
      <c r="AJR627" s="159"/>
      <c r="AJS627" s="159"/>
      <c r="AJT627" s="159"/>
      <c r="AJU627" s="159"/>
      <c r="AJV627" s="159"/>
      <c r="AJW627" s="159"/>
      <c r="AJX627" s="159"/>
      <c r="AJY627" s="159"/>
      <c r="AJZ627" s="159"/>
      <c r="AKA627" s="159"/>
      <c r="AKB627" s="159"/>
      <c r="AKC627" s="159"/>
      <c r="AKD627" s="159"/>
      <c r="AKE627" s="159"/>
      <c r="AKF627" s="159"/>
      <c r="AKG627" s="159"/>
      <c r="AKH627" s="159"/>
      <c r="AKI627" s="159"/>
      <c r="AKJ627" s="159"/>
      <c r="AKK627" s="159"/>
      <c r="AKL627" s="159"/>
      <c r="AKM627" s="159"/>
      <c r="AKN627" s="159"/>
      <c r="AKO627" s="159"/>
      <c r="AKP627" s="159"/>
      <c r="AKQ627" s="159"/>
      <c r="AKR627" s="159"/>
      <c r="AKS627" s="159"/>
      <c r="AKT627" s="159"/>
      <c r="AKU627" s="159"/>
      <c r="AKV627" s="159"/>
      <c r="AKW627" s="159"/>
      <c r="AKX627" s="159"/>
      <c r="AKY627" s="159"/>
      <c r="AKZ627" s="159"/>
      <c r="ALA627" s="159"/>
      <c r="ALB627" s="159"/>
      <c r="ALC627" s="159"/>
      <c r="ALD627" s="159"/>
      <c r="ALE627" s="159"/>
      <c r="ALF627" s="159"/>
      <c r="ALG627" s="159"/>
      <c r="ALH627" s="159"/>
      <c r="ALI627" s="159"/>
      <c r="ALJ627" s="159"/>
      <c r="ALK627" s="159"/>
      <c r="ALL627" s="159"/>
      <c r="ALM627" s="159"/>
      <c r="ALN627" s="159"/>
      <c r="ALO627" s="159"/>
      <c r="ALP627" s="159"/>
      <c r="ALQ627" s="159"/>
      <c r="ALR627" s="159"/>
      <c r="ALS627" s="159"/>
      <c r="ALT627" s="159"/>
      <c r="ALU627" s="159"/>
      <c r="ALV627" s="159"/>
      <c r="ALW627" s="159"/>
      <c r="ALX627" s="159"/>
      <c r="ALY627" s="159"/>
      <c r="ALZ627" s="159"/>
      <c r="AMA627" s="159"/>
      <c r="AMB627" s="159"/>
      <c r="AMC627" s="159"/>
      <c r="AMD627" s="159"/>
      <c r="AME627" s="159"/>
      <c r="AMF627" s="159"/>
      <c r="AMG627" s="159"/>
      <c r="AMH627" s="159"/>
      <c r="AMI627" s="159"/>
      <c r="AMJ627" s="159"/>
      <c r="AMK627" s="159"/>
      <c r="AML627" s="159"/>
      <c r="AMM627" s="159"/>
      <c r="AMN627" s="159"/>
      <c r="AMO627" s="159"/>
      <c r="AMP627" s="159"/>
      <c r="AMQ627" s="159"/>
      <c r="AMR627" s="159"/>
      <c r="AMS627" s="159"/>
      <c r="AMT627" s="159"/>
      <c r="AMU627" s="159"/>
      <c r="AMV627" s="159"/>
      <c r="AMW627" s="159"/>
      <c r="AMX627" s="159"/>
      <c r="AMY627" s="159"/>
      <c r="AMZ627" s="159"/>
      <c r="ANA627" s="159"/>
      <c r="ANB627" s="159"/>
      <c r="ANC627" s="159"/>
      <c r="AND627" s="159"/>
      <c r="ANE627" s="159"/>
      <c r="ANF627" s="159"/>
      <c r="ANG627" s="159"/>
      <c r="ANH627" s="159"/>
      <c r="ANI627" s="159"/>
      <c r="ANJ627" s="159"/>
      <c r="ANK627" s="159"/>
      <c r="ANL627" s="159"/>
      <c r="ANM627" s="159"/>
      <c r="ANN627" s="159"/>
      <c r="ANO627" s="159"/>
      <c r="ANP627" s="159"/>
      <c r="ANQ627" s="159"/>
      <c r="ANR627" s="159"/>
      <c r="ANS627" s="159"/>
      <c r="ANT627" s="159"/>
      <c r="ANU627" s="159"/>
      <c r="ANV627" s="159"/>
      <c r="ANW627" s="159"/>
      <c r="ANX627" s="159"/>
      <c r="ANY627" s="159"/>
      <c r="ANZ627" s="159"/>
      <c r="AOA627" s="159"/>
      <c r="AOB627" s="159"/>
      <c r="AOC627" s="159"/>
      <c r="AOD627" s="159"/>
      <c r="AOE627" s="159"/>
      <c r="AOF627" s="159"/>
      <c r="AOG627" s="159"/>
      <c r="AOH627" s="159"/>
      <c r="AOI627" s="159"/>
      <c r="AOJ627" s="159"/>
      <c r="AOK627" s="159"/>
      <c r="AOL627" s="159"/>
      <c r="AOM627" s="159"/>
      <c r="AON627" s="159"/>
      <c r="AOO627" s="159"/>
      <c r="AOP627" s="159"/>
      <c r="AOQ627" s="159"/>
      <c r="AOR627" s="159"/>
      <c r="AOS627" s="159"/>
      <c r="AOT627" s="159"/>
      <c r="AOU627" s="159"/>
      <c r="AOV627" s="159"/>
      <c r="AOW627" s="159"/>
      <c r="AOX627" s="159"/>
      <c r="AOY627" s="159"/>
      <c r="AOZ627" s="159"/>
      <c r="APA627" s="159"/>
      <c r="APB627" s="159"/>
      <c r="APC627" s="159"/>
      <c r="APD627" s="159"/>
      <c r="APE627" s="159"/>
      <c r="APF627" s="159"/>
      <c r="APG627" s="159"/>
      <c r="APH627" s="159"/>
      <c r="API627" s="159"/>
      <c r="APJ627" s="159"/>
      <c r="APK627" s="159"/>
      <c r="APL627" s="159"/>
      <c r="APM627" s="159"/>
      <c r="APN627" s="159"/>
      <c r="APO627" s="159"/>
      <c r="APP627" s="159"/>
      <c r="APQ627" s="159"/>
      <c r="APR627" s="159"/>
      <c r="APS627" s="159"/>
      <c r="APT627" s="159"/>
      <c r="APU627" s="159"/>
      <c r="APV627" s="159"/>
      <c r="APW627" s="159"/>
      <c r="APX627" s="159"/>
      <c r="APY627" s="159"/>
      <c r="APZ627" s="159"/>
      <c r="AQA627" s="159"/>
      <c r="AQB627" s="159"/>
      <c r="AQC627" s="159"/>
      <c r="AQD627" s="159"/>
      <c r="AQE627" s="159"/>
      <c r="AQF627" s="159"/>
      <c r="AQG627" s="159"/>
      <c r="AQH627" s="159"/>
      <c r="AQI627" s="159"/>
      <c r="AQJ627" s="159"/>
      <c r="AQK627" s="159"/>
      <c r="AQL627" s="159"/>
      <c r="AQM627" s="159"/>
      <c r="AQN627" s="159"/>
      <c r="AQO627" s="159"/>
      <c r="AQP627" s="159"/>
      <c r="AQQ627" s="159"/>
      <c r="AQR627" s="159"/>
      <c r="AQS627" s="159"/>
      <c r="AQT627" s="159"/>
      <c r="AQU627" s="159"/>
      <c r="AQV627" s="159"/>
      <c r="AQW627" s="159"/>
      <c r="AQX627" s="159"/>
      <c r="AQY627" s="159"/>
      <c r="AQZ627" s="159"/>
      <c r="ARA627" s="159"/>
      <c r="ARB627" s="159"/>
      <c r="ARC627" s="159"/>
      <c r="ARD627" s="159"/>
      <c r="ARE627" s="159"/>
      <c r="ARF627" s="159"/>
      <c r="ARG627" s="159"/>
      <c r="ARH627" s="159"/>
      <c r="ARI627" s="159"/>
      <c r="ARJ627" s="159"/>
      <c r="ARK627" s="159"/>
      <c r="ARL627" s="159"/>
      <c r="ARM627" s="159"/>
      <c r="ARN627" s="159"/>
      <c r="ARO627" s="159"/>
      <c r="ARP627" s="159"/>
      <c r="ARQ627" s="159"/>
      <c r="ARR627" s="159"/>
      <c r="ARS627" s="159"/>
      <c r="ART627" s="159"/>
      <c r="ARU627" s="159"/>
      <c r="ARV627" s="159"/>
      <c r="ARW627" s="159"/>
      <c r="ARX627" s="159"/>
      <c r="ARY627" s="159"/>
      <c r="ARZ627" s="159"/>
      <c r="ASA627" s="159"/>
      <c r="ASB627" s="159"/>
      <c r="ASC627" s="159"/>
      <c r="ASD627" s="159"/>
      <c r="ASE627" s="159"/>
      <c r="ASF627" s="159"/>
      <c r="ASG627" s="159"/>
      <c r="ASH627" s="159"/>
      <c r="ASI627" s="159"/>
      <c r="ASJ627" s="159"/>
      <c r="ASK627" s="159"/>
      <c r="ASL627" s="159"/>
      <c r="ASM627" s="159"/>
      <c r="ASN627" s="159"/>
      <c r="ASO627" s="159"/>
      <c r="ASP627" s="159"/>
      <c r="ASQ627" s="159"/>
      <c r="ASR627" s="159"/>
      <c r="ASS627" s="159"/>
      <c r="AST627" s="159"/>
      <c r="ASU627" s="159"/>
      <c r="ASV627" s="159"/>
      <c r="ASW627" s="159"/>
      <c r="ASX627" s="159"/>
      <c r="ASY627" s="159"/>
      <c r="ASZ627" s="159"/>
      <c r="ATA627" s="159"/>
      <c r="ATB627" s="159"/>
      <c r="ATC627" s="159"/>
      <c r="ATD627" s="159"/>
      <c r="ATE627" s="159"/>
      <c r="ATF627" s="159"/>
      <c r="ATG627" s="159"/>
      <c r="ATH627" s="159"/>
      <c r="ATI627" s="159"/>
      <c r="ATJ627" s="159"/>
      <c r="ATK627" s="159"/>
      <c r="ATL627" s="159"/>
      <c r="ATM627" s="159"/>
      <c r="ATN627" s="159"/>
      <c r="ATO627" s="159"/>
      <c r="ATP627" s="159"/>
      <c r="ATQ627" s="159"/>
      <c r="ATR627" s="159"/>
      <c r="ATS627" s="159"/>
      <c r="ATT627" s="159"/>
      <c r="ATU627" s="159"/>
      <c r="ATV627" s="159"/>
      <c r="ATW627" s="159"/>
      <c r="ATX627" s="159"/>
      <c r="ATY627" s="159"/>
      <c r="ATZ627" s="159"/>
      <c r="AUA627" s="159"/>
      <c r="AUB627" s="159"/>
      <c r="AUC627" s="159"/>
      <c r="AUD627" s="159"/>
      <c r="AUE627" s="159"/>
      <c r="AUF627" s="159"/>
      <c r="AUG627" s="159"/>
      <c r="AUH627" s="159"/>
      <c r="AUI627" s="159"/>
      <c r="AUJ627" s="159"/>
      <c r="AUK627" s="159"/>
      <c r="AUL627" s="159"/>
      <c r="AUM627" s="159"/>
      <c r="AUN627" s="159"/>
      <c r="AUO627" s="159"/>
      <c r="AUP627" s="159"/>
      <c r="AUQ627" s="159"/>
      <c r="AUR627" s="159"/>
      <c r="AUS627" s="159"/>
      <c r="AUT627" s="159"/>
      <c r="AUU627" s="159"/>
      <c r="AUV627" s="159"/>
      <c r="AUW627" s="159"/>
      <c r="AUX627" s="159"/>
      <c r="AUY627" s="159"/>
      <c r="AUZ627" s="159"/>
      <c r="AVA627" s="159"/>
      <c r="AVB627" s="159"/>
      <c r="AVC627" s="159"/>
      <c r="AVD627" s="159"/>
      <c r="AVE627" s="159"/>
      <c r="AVF627" s="159"/>
      <c r="AVG627" s="159"/>
      <c r="AVH627" s="159"/>
      <c r="AVI627" s="159"/>
      <c r="AVJ627" s="159"/>
      <c r="AVK627" s="159"/>
      <c r="AVL627" s="159"/>
      <c r="AVM627" s="159"/>
      <c r="AVN627" s="159"/>
      <c r="AVO627" s="159"/>
      <c r="AVP627" s="159"/>
      <c r="AVQ627" s="159"/>
      <c r="AVR627" s="159"/>
      <c r="AVS627" s="159"/>
      <c r="AVT627" s="159"/>
      <c r="AVU627" s="159"/>
      <c r="AVV627" s="159"/>
      <c r="AVW627" s="159"/>
      <c r="AVX627" s="159"/>
      <c r="AVY627" s="159"/>
      <c r="AVZ627" s="159"/>
      <c r="AWA627" s="159"/>
      <c r="AWB627" s="159"/>
      <c r="AWC627" s="159"/>
      <c r="AWD627" s="159"/>
      <c r="AWE627" s="159"/>
      <c r="AWF627" s="159"/>
      <c r="AWG627" s="159"/>
      <c r="AWH627" s="159"/>
      <c r="AWI627" s="159"/>
      <c r="AWJ627" s="159"/>
      <c r="AWK627" s="159"/>
      <c r="AWL627" s="159"/>
      <c r="AWM627" s="159"/>
      <c r="AWN627" s="159"/>
      <c r="AWO627" s="159"/>
      <c r="AWP627" s="159"/>
      <c r="AWQ627" s="159"/>
      <c r="AWR627" s="159"/>
      <c r="AWS627" s="159"/>
      <c r="AWT627" s="159"/>
      <c r="AWU627" s="159"/>
      <c r="AWV627" s="159"/>
      <c r="AWW627" s="159"/>
      <c r="AWX627" s="159"/>
      <c r="AWY627" s="159"/>
      <c r="AWZ627" s="159"/>
      <c r="AXA627" s="159"/>
      <c r="AXB627" s="159"/>
      <c r="AXC627" s="159"/>
      <c r="AXD627" s="159"/>
      <c r="AXE627" s="159"/>
      <c r="AXF627" s="159"/>
      <c r="AXG627" s="159"/>
      <c r="AXH627" s="159"/>
      <c r="AXI627" s="159"/>
      <c r="AXJ627" s="159"/>
      <c r="AXK627" s="159"/>
      <c r="AXL627" s="159"/>
      <c r="AXM627" s="159"/>
      <c r="AXN627" s="159"/>
      <c r="AXO627" s="159"/>
      <c r="AXP627" s="159"/>
      <c r="AXQ627" s="159"/>
      <c r="AXR627" s="159"/>
      <c r="AXS627" s="159"/>
      <c r="AXT627" s="159"/>
      <c r="AXU627" s="159"/>
      <c r="AXV627" s="159"/>
      <c r="AXW627" s="159"/>
      <c r="AXX627" s="159"/>
      <c r="AXY627" s="159"/>
      <c r="AXZ627" s="159"/>
      <c r="AYA627" s="159"/>
      <c r="AYB627" s="159"/>
      <c r="AYC627" s="159"/>
      <c r="AYD627" s="159"/>
      <c r="AYE627" s="159"/>
      <c r="AYF627" s="159"/>
      <c r="AYG627" s="159"/>
      <c r="AYH627" s="159"/>
      <c r="AYI627" s="159"/>
      <c r="AYJ627" s="159"/>
      <c r="AYK627" s="159"/>
      <c r="AYL627" s="159"/>
      <c r="AYM627" s="159"/>
      <c r="AYN627" s="159"/>
      <c r="AYO627" s="159"/>
      <c r="AYP627" s="159"/>
      <c r="AYQ627" s="159"/>
      <c r="AYR627" s="159"/>
      <c r="AYS627" s="159"/>
      <c r="AYT627" s="159"/>
      <c r="AYU627" s="159"/>
      <c r="AYV627" s="159"/>
      <c r="AYW627" s="159"/>
      <c r="AYX627" s="159"/>
      <c r="AYY627" s="159"/>
      <c r="AYZ627" s="159"/>
      <c r="AZA627" s="159"/>
      <c r="AZB627" s="159"/>
      <c r="AZC627" s="159"/>
      <c r="AZD627" s="159"/>
      <c r="AZE627" s="159"/>
      <c r="AZF627" s="159"/>
      <c r="AZG627" s="159"/>
      <c r="AZH627" s="159"/>
      <c r="AZI627" s="159"/>
      <c r="AZJ627" s="159"/>
      <c r="AZK627" s="159"/>
      <c r="AZL627" s="159"/>
      <c r="AZM627" s="159"/>
      <c r="AZN627" s="159"/>
      <c r="AZO627" s="159"/>
      <c r="AZP627" s="159"/>
      <c r="AZQ627" s="159"/>
      <c r="AZR627" s="159"/>
      <c r="AZS627" s="159"/>
      <c r="AZT627" s="159"/>
      <c r="AZU627" s="159"/>
      <c r="AZV627" s="159"/>
      <c r="AZW627" s="159"/>
      <c r="AZX627" s="159"/>
      <c r="AZY627" s="159"/>
      <c r="AZZ627" s="159"/>
      <c r="BAA627" s="159"/>
      <c r="BAB627" s="159"/>
      <c r="BAC627" s="159"/>
      <c r="BAD627" s="159"/>
      <c r="BAE627" s="159"/>
      <c r="BAF627" s="159"/>
      <c r="BAG627" s="159"/>
      <c r="BAH627" s="159"/>
      <c r="BAI627" s="159"/>
      <c r="BAJ627" s="159"/>
      <c r="BAK627" s="159"/>
      <c r="BAL627" s="159"/>
      <c r="BAM627" s="159"/>
      <c r="BAN627" s="159"/>
      <c r="BAO627" s="159"/>
      <c r="BAP627" s="159"/>
      <c r="BAQ627" s="159"/>
      <c r="BAR627" s="159"/>
      <c r="BAS627" s="159"/>
      <c r="BAT627" s="159"/>
      <c r="BAU627" s="159"/>
      <c r="BAV627" s="159"/>
      <c r="BAW627" s="159"/>
      <c r="BAX627" s="159"/>
      <c r="BAY627" s="159"/>
      <c r="BAZ627" s="159"/>
      <c r="BBA627" s="159"/>
      <c r="BBB627" s="159"/>
      <c r="BBC627" s="159"/>
      <c r="BBD627" s="159"/>
      <c r="BBE627" s="159"/>
      <c r="BBF627" s="159"/>
      <c r="BBG627" s="159"/>
      <c r="BBH627" s="159"/>
      <c r="BBI627" s="159"/>
      <c r="BBJ627" s="159"/>
      <c r="BBK627" s="159"/>
      <c r="BBL627" s="159"/>
      <c r="BBM627" s="159"/>
      <c r="BBN627" s="159"/>
      <c r="BBO627" s="159"/>
      <c r="BBP627" s="159"/>
      <c r="BBQ627" s="159"/>
      <c r="BBR627" s="159"/>
      <c r="BBS627" s="159"/>
      <c r="BBT627" s="159"/>
      <c r="BBU627" s="159"/>
      <c r="BBV627" s="159"/>
      <c r="BBW627" s="159"/>
      <c r="BBX627" s="159"/>
      <c r="BBY627" s="159"/>
      <c r="BBZ627" s="159"/>
      <c r="BCA627" s="159"/>
      <c r="BCB627" s="159"/>
      <c r="BCC627" s="159"/>
      <c r="BCD627" s="159"/>
      <c r="BCE627" s="159"/>
      <c r="BCF627" s="159"/>
      <c r="BCG627" s="159"/>
      <c r="BCH627" s="159"/>
      <c r="BCI627" s="159"/>
      <c r="BCJ627" s="159"/>
      <c r="BCK627" s="159"/>
      <c r="BCL627" s="159"/>
      <c r="BCM627" s="159"/>
      <c r="BCN627" s="159"/>
      <c r="BCO627" s="159"/>
      <c r="BCP627" s="159"/>
      <c r="BCQ627" s="159"/>
      <c r="BCR627" s="159"/>
      <c r="BCS627" s="159"/>
      <c r="BCT627" s="159"/>
      <c r="BCU627" s="159"/>
      <c r="BCV627" s="159"/>
      <c r="BCW627" s="159"/>
      <c r="BCX627" s="159"/>
      <c r="BCY627" s="159"/>
      <c r="BCZ627" s="159"/>
      <c r="BDA627" s="159"/>
      <c r="BDB627" s="159"/>
      <c r="BDC627" s="159"/>
      <c r="BDD627" s="159"/>
      <c r="BDE627" s="159"/>
      <c r="BDF627" s="159"/>
      <c r="BDG627" s="159"/>
      <c r="BDH627" s="159"/>
      <c r="BDI627" s="159"/>
      <c r="BDJ627" s="159"/>
      <c r="BDK627" s="159"/>
      <c r="BDL627" s="159"/>
      <c r="BDM627" s="159"/>
      <c r="BDN627" s="159"/>
      <c r="BDO627" s="159"/>
      <c r="BDP627" s="159"/>
      <c r="BDQ627" s="159"/>
      <c r="BDR627" s="159"/>
      <c r="BDS627" s="159"/>
      <c r="BDT627" s="159"/>
      <c r="BDU627" s="159"/>
      <c r="BDV627" s="159"/>
      <c r="BDW627" s="159"/>
      <c r="BDX627" s="159"/>
      <c r="BDY627" s="159"/>
      <c r="BDZ627" s="159"/>
      <c r="BEA627" s="159"/>
      <c r="BEB627" s="159"/>
      <c r="BEC627" s="159"/>
      <c r="BED627" s="159"/>
      <c r="BEE627" s="159"/>
      <c r="BEF627" s="159"/>
      <c r="BEG627" s="159"/>
      <c r="BEH627" s="159"/>
      <c r="BEI627" s="159"/>
      <c r="BEJ627" s="159"/>
      <c r="BEK627" s="159"/>
      <c r="BEL627" s="159"/>
      <c r="BEM627" s="159"/>
      <c r="BEN627" s="159"/>
      <c r="BEO627" s="159"/>
      <c r="BEP627" s="159"/>
      <c r="BEQ627" s="159"/>
      <c r="BER627" s="159"/>
      <c r="BES627" s="159"/>
      <c r="BET627" s="159"/>
      <c r="BEU627" s="159"/>
      <c r="BEV627" s="159"/>
      <c r="BEW627" s="159"/>
      <c r="BEX627" s="159"/>
      <c r="BEY627" s="159"/>
      <c r="BEZ627" s="159"/>
      <c r="BFA627" s="159"/>
      <c r="BFB627" s="159"/>
      <c r="BFC627" s="159"/>
      <c r="BFD627" s="159"/>
      <c r="BFE627" s="159"/>
      <c r="BFF627" s="159"/>
      <c r="BFG627" s="159"/>
      <c r="BFH627" s="159"/>
      <c r="BFI627" s="159"/>
      <c r="BFJ627" s="159"/>
      <c r="BFK627" s="159"/>
      <c r="BFL627" s="159"/>
      <c r="BFM627" s="159"/>
      <c r="BFN627" s="159"/>
      <c r="BFO627" s="159"/>
      <c r="BFP627" s="159"/>
      <c r="BFQ627" s="159"/>
      <c r="BFR627" s="159"/>
      <c r="BFS627" s="159"/>
      <c r="BFT627" s="159"/>
      <c r="BFU627" s="159"/>
      <c r="BFV627" s="159"/>
      <c r="BFW627" s="159"/>
      <c r="BFX627" s="159"/>
      <c r="BFY627" s="159"/>
      <c r="BFZ627" s="159"/>
      <c r="BGA627" s="159"/>
      <c r="BGB627" s="159"/>
      <c r="BGC627" s="159"/>
      <c r="BGD627" s="159"/>
      <c r="BGE627" s="159"/>
      <c r="BGF627" s="159"/>
      <c r="BGG627" s="159"/>
      <c r="BGH627" s="159"/>
      <c r="BGI627" s="159"/>
      <c r="BGJ627" s="159"/>
      <c r="BGK627" s="159"/>
      <c r="BGL627" s="159"/>
      <c r="BGM627" s="159"/>
      <c r="BGN627" s="159"/>
      <c r="BGO627" s="159"/>
      <c r="BGP627" s="159"/>
      <c r="BGQ627" s="159"/>
      <c r="BGR627" s="159"/>
      <c r="BGS627" s="159"/>
      <c r="BGT627" s="159"/>
      <c r="BGU627" s="159"/>
      <c r="BGV627" s="159"/>
      <c r="BGW627" s="159"/>
      <c r="BGX627" s="159"/>
      <c r="BGY627" s="159"/>
      <c r="BGZ627" s="159"/>
      <c r="BHA627" s="159"/>
      <c r="BHB627" s="159"/>
      <c r="BHC627" s="159"/>
      <c r="BHD627" s="159"/>
      <c r="BHE627" s="159"/>
      <c r="BHF627" s="159"/>
      <c r="BHG627" s="159"/>
      <c r="BHH627" s="159"/>
      <c r="BHI627" s="159"/>
      <c r="BHJ627" s="159"/>
      <c r="BHK627" s="159"/>
      <c r="BHL627" s="159"/>
      <c r="BHM627" s="159"/>
      <c r="BHN627" s="159"/>
      <c r="BHO627" s="159"/>
      <c r="BHP627" s="159"/>
      <c r="BHQ627" s="159"/>
      <c r="BHR627" s="159"/>
      <c r="BHS627" s="159"/>
      <c r="BHT627" s="159"/>
      <c r="BHU627" s="159"/>
      <c r="BHV627" s="159"/>
      <c r="BHW627" s="159"/>
      <c r="BHX627" s="159"/>
      <c r="BHY627" s="159"/>
      <c r="BHZ627" s="159"/>
      <c r="BIA627" s="159"/>
      <c r="BIB627" s="159"/>
      <c r="BIC627" s="159"/>
      <c r="BID627" s="159"/>
      <c r="BIE627" s="159"/>
      <c r="BIF627" s="159"/>
      <c r="BIG627" s="159"/>
      <c r="BIH627" s="159"/>
      <c r="BII627" s="159"/>
      <c r="BIJ627" s="159"/>
      <c r="BIK627" s="159"/>
      <c r="BIL627" s="159"/>
      <c r="BIM627" s="159"/>
      <c r="BIN627" s="159"/>
      <c r="BIO627" s="159"/>
      <c r="BIP627" s="159"/>
      <c r="BIQ627" s="159"/>
      <c r="BIR627" s="159"/>
      <c r="BIS627" s="159"/>
      <c r="BIT627" s="159"/>
      <c r="BIU627" s="159"/>
      <c r="BIV627" s="159"/>
      <c r="BIW627" s="159"/>
      <c r="BIX627" s="159"/>
      <c r="BIY627" s="159"/>
      <c r="BIZ627" s="159"/>
      <c r="BJA627" s="159"/>
      <c r="BJB627" s="159"/>
      <c r="BJC627" s="159"/>
      <c r="BJD627" s="159"/>
      <c r="BJE627" s="159"/>
      <c r="BJF627" s="159"/>
      <c r="BJG627" s="159"/>
      <c r="BJH627" s="159"/>
      <c r="BJI627" s="159"/>
      <c r="BJJ627" s="159"/>
      <c r="BJK627" s="159"/>
      <c r="BJL627" s="159"/>
      <c r="BJM627" s="159"/>
      <c r="BJN627" s="159"/>
      <c r="BJO627" s="159"/>
      <c r="BJP627" s="159"/>
      <c r="BJQ627" s="159"/>
      <c r="BJR627" s="159"/>
      <c r="BJS627" s="159"/>
      <c r="BJT627" s="159"/>
      <c r="BJU627" s="159"/>
      <c r="BJV627" s="159"/>
      <c r="BJW627" s="159"/>
      <c r="BJX627" s="159"/>
      <c r="BJY627" s="159"/>
      <c r="BJZ627" s="159"/>
      <c r="BKA627" s="159"/>
      <c r="BKB627" s="159"/>
      <c r="BKC627" s="159"/>
      <c r="BKD627" s="159"/>
      <c r="BKE627" s="159"/>
      <c r="BKF627" s="159"/>
      <c r="BKG627" s="159"/>
      <c r="BKH627" s="159"/>
      <c r="BKI627" s="159"/>
      <c r="BKJ627" s="159"/>
      <c r="BKK627" s="159"/>
      <c r="BKL627" s="159"/>
      <c r="BKM627" s="159"/>
      <c r="BKN627" s="159"/>
      <c r="BKO627" s="159"/>
      <c r="BKP627" s="159"/>
      <c r="BKQ627" s="159"/>
      <c r="BKR627" s="159"/>
      <c r="BKS627" s="159"/>
      <c r="BKT627" s="159"/>
      <c r="BKU627" s="159"/>
      <c r="BKV627" s="159"/>
      <c r="BKW627" s="159"/>
      <c r="BKX627" s="159"/>
      <c r="BKY627" s="159"/>
      <c r="BKZ627" s="159"/>
      <c r="BLA627" s="159"/>
      <c r="BLB627" s="159"/>
      <c r="BLC627" s="159"/>
      <c r="BLD627" s="159"/>
      <c r="BLE627" s="159"/>
      <c r="BLF627" s="159"/>
      <c r="BLG627" s="159"/>
      <c r="BLH627" s="159"/>
      <c r="BLI627" s="159"/>
      <c r="BLJ627" s="159"/>
      <c r="BLK627" s="159"/>
      <c r="BLL627" s="159"/>
      <c r="BLM627" s="159"/>
      <c r="BLN627" s="159"/>
      <c r="BLO627" s="159"/>
      <c r="BLP627" s="159"/>
      <c r="BLQ627" s="159"/>
      <c r="BLR627" s="159"/>
      <c r="BLS627" s="159"/>
      <c r="BLT627" s="159"/>
      <c r="BLU627" s="159"/>
      <c r="BLV627" s="159"/>
      <c r="BLW627" s="159"/>
      <c r="BLX627" s="159"/>
      <c r="BLY627" s="159"/>
      <c r="BLZ627" s="159"/>
      <c r="BMA627" s="159"/>
      <c r="BMB627" s="159"/>
      <c r="BMC627" s="159"/>
      <c r="BMD627" s="159"/>
      <c r="BME627" s="159"/>
      <c r="BMF627" s="159"/>
      <c r="BMG627" s="159"/>
      <c r="BMH627" s="159"/>
      <c r="BMI627" s="159"/>
      <c r="BMJ627" s="159"/>
      <c r="BMK627" s="159"/>
      <c r="BML627" s="159"/>
      <c r="BMM627" s="159"/>
      <c r="BMN627" s="159"/>
      <c r="BMO627" s="159"/>
      <c r="BMP627" s="159"/>
      <c r="BMQ627" s="159"/>
      <c r="BMR627" s="159"/>
      <c r="BMS627" s="159"/>
      <c r="BMT627" s="159"/>
      <c r="BMU627" s="159"/>
      <c r="BMV627" s="159"/>
      <c r="BMW627" s="159"/>
      <c r="BMX627" s="159"/>
      <c r="BMY627" s="159"/>
      <c r="BMZ627" s="159"/>
      <c r="BNA627" s="159"/>
      <c r="BNB627" s="159"/>
      <c r="BNC627" s="159"/>
      <c r="BND627" s="159"/>
      <c r="BNE627" s="159"/>
      <c r="BNF627" s="159"/>
      <c r="BNG627" s="159"/>
      <c r="BNH627" s="159"/>
      <c r="BNI627" s="159"/>
      <c r="BNJ627" s="159"/>
      <c r="BNK627" s="159"/>
      <c r="BNL627" s="159"/>
      <c r="BNM627" s="159"/>
      <c r="BNN627" s="159"/>
      <c r="BNO627" s="159"/>
      <c r="BNP627" s="159"/>
      <c r="BNQ627" s="159"/>
      <c r="BNR627" s="159"/>
      <c r="BNS627" s="159"/>
      <c r="BNT627" s="159"/>
      <c r="BNU627" s="159"/>
      <c r="BNV627" s="159"/>
      <c r="BNW627" s="159"/>
      <c r="BNX627" s="159"/>
      <c r="BNY627" s="159"/>
      <c r="BNZ627" s="159"/>
      <c r="BOA627" s="159"/>
      <c r="BOB627" s="159"/>
      <c r="BOC627" s="159"/>
      <c r="BOD627" s="159"/>
      <c r="BOE627" s="159"/>
      <c r="BOF627" s="159"/>
      <c r="BOG627" s="159"/>
      <c r="BOH627" s="159"/>
      <c r="BOI627" s="159"/>
      <c r="BOJ627" s="159"/>
      <c r="BOK627" s="159"/>
      <c r="BOL627" s="159"/>
      <c r="BOM627" s="159"/>
      <c r="BON627" s="159"/>
      <c r="BOO627" s="159"/>
      <c r="BOP627" s="159"/>
      <c r="BOQ627" s="159"/>
      <c r="BOR627" s="159"/>
      <c r="BOS627" s="159"/>
      <c r="BOT627" s="159"/>
      <c r="BOU627" s="159"/>
      <c r="BOV627" s="159"/>
      <c r="BOW627" s="159"/>
      <c r="BOX627" s="159"/>
      <c r="BOY627" s="159"/>
      <c r="BOZ627" s="159"/>
      <c r="BPA627" s="159"/>
      <c r="BPB627" s="159"/>
      <c r="BPC627" s="159"/>
      <c r="BPD627" s="159"/>
      <c r="BPE627" s="159"/>
      <c r="BPF627" s="159"/>
      <c r="BPG627" s="159"/>
      <c r="BPH627" s="159"/>
      <c r="BPI627" s="159"/>
      <c r="BPJ627" s="159"/>
      <c r="BPK627" s="159"/>
      <c r="BPL627" s="159"/>
      <c r="BPM627" s="159"/>
      <c r="BPN627" s="159"/>
      <c r="BPO627" s="159"/>
      <c r="BPP627" s="159"/>
      <c r="BPQ627" s="159"/>
      <c r="BPR627" s="159"/>
      <c r="BPS627" s="159"/>
      <c r="BPT627" s="159"/>
      <c r="BPU627" s="159"/>
      <c r="BPV627" s="159"/>
      <c r="BPW627" s="159"/>
      <c r="BPX627" s="159"/>
      <c r="BPY627" s="159"/>
      <c r="BPZ627" s="159"/>
      <c r="BQA627" s="159"/>
      <c r="BQB627" s="159"/>
      <c r="BQC627" s="159"/>
      <c r="BQD627" s="159"/>
      <c r="BQE627" s="159"/>
      <c r="BQF627" s="159"/>
      <c r="BQG627" s="159"/>
      <c r="BQH627" s="159"/>
      <c r="BQI627" s="159"/>
      <c r="BQJ627" s="159"/>
      <c r="BQK627" s="159"/>
      <c r="BQL627" s="159"/>
      <c r="BQM627" s="159"/>
      <c r="BQN627" s="159"/>
      <c r="BQO627" s="159"/>
      <c r="BQP627" s="159"/>
      <c r="BQQ627" s="159"/>
      <c r="BQR627" s="159"/>
      <c r="BQS627" s="159"/>
      <c r="BQT627" s="159"/>
      <c r="BQU627" s="159"/>
      <c r="BQV627" s="159"/>
      <c r="BQW627" s="159"/>
      <c r="BQX627" s="159"/>
      <c r="BQY627" s="159"/>
      <c r="BQZ627" s="159"/>
      <c r="BRA627" s="159"/>
      <c r="BRB627" s="159"/>
      <c r="BRC627" s="159"/>
      <c r="BRD627" s="159"/>
      <c r="BRE627" s="159"/>
      <c r="BRF627" s="159"/>
      <c r="BRG627" s="159"/>
      <c r="BRH627" s="159"/>
      <c r="BRI627" s="159"/>
      <c r="BRJ627" s="159"/>
      <c r="BRK627" s="159"/>
      <c r="BRL627" s="159"/>
      <c r="BRM627" s="159"/>
      <c r="BRN627" s="159"/>
      <c r="BRO627" s="159"/>
      <c r="BRP627" s="159"/>
      <c r="BRQ627" s="159"/>
      <c r="BRR627" s="159"/>
      <c r="BRS627" s="159"/>
      <c r="BRT627" s="159"/>
      <c r="BRU627" s="159"/>
      <c r="BRV627" s="159"/>
      <c r="BRW627" s="159"/>
      <c r="BRX627" s="159"/>
      <c r="BRY627" s="159"/>
      <c r="BRZ627" s="159"/>
      <c r="BSA627" s="159"/>
      <c r="BSB627" s="159"/>
      <c r="BSC627" s="159"/>
      <c r="BSD627" s="159"/>
      <c r="BSE627" s="159"/>
      <c r="BSF627" s="159"/>
      <c r="BSG627" s="159"/>
      <c r="BSH627" s="159"/>
      <c r="BSI627" s="159"/>
      <c r="BSJ627" s="159"/>
      <c r="BSK627" s="159"/>
      <c r="BSL627" s="159"/>
      <c r="BSM627" s="159"/>
      <c r="BSN627" s="159"/>
      <c r="BSO627" s="159"/>
      <c r="BSP627" s="159"/>
      <c r="BSQ627" s="159"/>
      <c r="BSR627" s="159"/>
      <c r="BSS627" s="159"/>
      <c r="BST627" s="159"/>
      <c r="BSU627" s="159"/>
      <c r="BSV627" s="159"/>
      <c r="BSW627" s="159"/>
      <c r="BSX627" s="159"/>
      <c r="BSY627" s="159"/>
      <c r="BSZ627" s="159"/>
      <c r="BTA627" s="159"/>
      <c r="BTB627" s="159"/>
      <c r="BTC627" s="159"/>
      <c r="BTD627" s="159"/>
      <c r="BTE627" s="159"/>
      <c r="BTF627" s="159"/>
      <c r="BTG627" s="159"/>
      <c r="BTH627" s="159"/>
      <c r="BTI627" s="159"/>
      <c r="BTJ627" s="159"/>
      <c r="BTK627" s="159"/>
      <c r="BTL627" s="159"/>
      <c r="BTM627" s="159"/>
      <c r="BTN627" s="159"/>
      <c r="BTO627" s="159"/>
      <c r="BTP627" s="159"/>
      <c r="BTQ627" s="159"/>
      <c r="BTR627" s="159"/>
      <c r="BTS627" s="159"/>
      <c r="BTT627" s="159"/>
      <c r="BTU627" s="159"/>
      <c r="BTV627" s="159"/>
      <c r="BTW627" s="159"/>
      <c r="BTX627" s="159"/>
      <c r="BTY627" s="159"/>
      <c r="BTZ627" s="159"/>
      <c r="BUA627" s="159"/>
      <c r="BUB627" s="159"/>
      <c r="BUC627" s="159"/>
      <c r="BUD627" s="159"/>
      <c r="BUE627" s="159"/>
      <c r="BUF627" s="159"/>
      <c r="BUG627" s="159"/>
      <c r="BUH627" s="159"/>
      <c r="BUI627" s="159"/>
      <c r="BUJ627" s="159"/>
      <c r="BUK627" s="159"/>
      <c r="BUL627" s="159"/>
      <c r="BUM627" s="159"/>
      <c r="BUN627" s="159"/>
      <c r="BUO627" s="159"/>
      <c r="BUP627" s="159"/>
      <c r="BUQ627" s="159"/>
      <c r="BUR627" s="159"/>
      <c r="BUS627" s="159"/>
      <c r="BUT627" s="159"/>
      <c r="BUU627" s="159"/>
      <c r="BUV627" s="159"/>
      <c r="BUW627" s="159"/>
      <c r="BUX627" s="159"/>
      <c r="BUY627" s="159"/>
      <c r="BUZ627" s="159"/>
      <c r="BVA627" s="159"/>
      <c r="BVB627" s="159"/>
      <c r="BVC627" s="159"/>
      <c r="BVD627" s="159"/>
      <c r="BVE627" s="159"/>
      <c r="BVF627" s="159"/>
      <c r="BVG627" s="159"/>
      <c r="BVH627" s="159"/>
      <c r="BVI627" s="159"/>
      <c r="BVJ627" s="159"/>
      <c r="BVK627" s="159"/>
      <c r="BVL627" s="159"/>
      <c r="BVM627" s="159"/>
      <c r="BVN627" s="159"/>
      <c r="BVO627" s="159"/>
      <c r="BVP627" s="159"/>
      <c r="BVQ627" s="159"/>
      <c r="BVR627" s="159"/>
      <c r="BVS627" s="159"/>
      <c r="BVT627" s="159"/>
      <c r="BVU627" s="159"/>
      <c r="BVV627" s="159"/>
      <c r="BVW627" s="159"/>
      <c r="BVX627" s="159"/>
      <c r="BVY627" s="159"/>
      <c r="BVZ627" s="159"/>
      <c r="BWA627" s="159"/>
      <c r="BWB627" s="159"/>
      <c r="BWC627" s="159"/>
      <c r="BWD627" s="159"/>
      <c r="BWE627" s="159"/>
      <c r="BWF627" s="159"/>
      <c r="BWG627" s="159"/>
      <c r="BWH627" s="159"/>
      <c r="BWI627" s="159"/>
      <c r="BWJ627" s="159"/>
      <c r="BWK627" s="159"/>
      <c r="BWL627" s="159"/>
      <c r="BWM627" s="159"/>
      <c r="BWN627" s="159"/>
      <c r="BWO627" s="159"/>
      <c r="BWP627" s="159"/>
      <c r="BWQ627" s="159"/>
      <c r="BWR627" s="159"/>
      <c r="BWS627" s="159"/>
      <c r="BWT627" s="159"/>
      <c r="BWU627" s="159"/>
      <c r="BWV627" s="159"/>
      <c r="BWW627" s="159"/>
      <c r="BWX627" s="159"/>
      <c r="BWY627" s="159"/>
      <c r="BWZ627" s="159"/>
      <c r="BXA627" s="159"/>
      <c r="BXB627" s="159"/>
      <c r="BXC627" s="159"/>
      <c r="BXD627" s="159"/>
      <c r="BXE627" s="159"/>
      <c r="BXF627" s="159"/>
      <c r="BXG627" s="159"/>
      <c r="BXH627" s="159"/>
      <c r="BXI627" s="159"/>
      <c r="BXJ627" s="159"/>
      <c r="BXK627" s="159"/>
      <c r="BXL627" s="159"/>
      <c r="BXM627" s="159"/>
      <c r="BXN627" s="159"/>
      <c r="BXO627" s="159"/>
      <c r="BXP627" s="159"/>
      <c r="BXQ627" s="159"/>
      <c r="BXR627" s="159"/>
      <c r="BXS627" s="159"/>
      <c r="BXT627" s="159"/>
      <c r="BXU627" s="159"/>
      <c r="BXV627" s="159"/>
      <c r="BXW627" s="159"/>
      <c r="BXX627" s="159"/>
      <c r="BXY627" s="159"/>
      <c r="BXZ627" s="159"/>
      <c r="BYA627" s="159"/>
      <c r="BYB627" s="159"/>
      <c r="BYC627" s="159"/>
      <c r="BYD627" s="159"/>
      <c r="BYE627" s="159"/>
      <c r="BYF627" s="159"/>
      <c r="BYG627" s="159"/>
      <c r="BYH627" s="159"/>
      <c r="BYI627" s="159"/>
      <c r="BYJ627" s="159"/>
      <c r="BYK627" s="159"/>
      <c r="BYL627" s="159"/>
      <c r="BYM627" s="159"/>
      <c r="BYN627" s="159"/>
      <c r="BYO627" s="159"/>
      <c r="BYP627" s="159"/>
      <c r="BYQ627" s="159"/>
      <c r="BYR627" s="159"/>
      <c r="BYS627" s="159"/>
      <c r="BYT627" s="159"/>
      <c r="BYU627" s="159"/>
      <c r="BYV627" s="159"/>
      <c r="BYW627" s="159"/>
      <c r="BYX627" s="159"/>
      <c r="BYY627" s="159"/>
      <c r="BYZ627" s="159"/>
      <c r="BZA627" s="159"/>
      <c r="BZB627" s="159"/>
      <c r="BZC627" s="159"/>
      <c r="BZD627" s="159"/>
      <c r="BZE627" s="159"/>
      <c r="BZF627" s="159"/>
      <c r="BZG627" s="159"/>
      <c r="BZH627" s="159"/>
      <c r="BZI627" s="159"/>
      <c r="BZJ627" s="159"/>
      <c r="BZK627" s="159"/>
      <c r="BZL627" s="159"/>
      <c r="BZM627" s="159"/>
      <c r="BZN627" s="159"/>
      <c r="BZO627" s="159"/>
      <c r="BZP627" s="159"/>
      <c r="BZQ627" s="159"/>
      <c r="BZR627" s="159"/>
      <c r="BZS627" s="159"/>
      <c r="BZT627" s="159"/>
      <c r="BZU627" s="159"/>
      <c r="BZV627" s="159"/>
      <c r="BZW627" s="159"/>
      <c r="BZX627" s="159"/>
      <c r="BZY627" s="159"/>
      <c r="BZZ627" s="159"/>
      <c r="CAA627" s="159"/>
      <c r="CAB627" s="159"/>
      <c r="CAC627" s="159"/>
      <c r="CAD627" s="159"/>
      <c r="CAE627" s="159"/>
      <c r="CAF627" s="159"/>
      <c r="CAG627" s="159"/>
      <c r="CAH627" s="159"/>
      <c r="CAI627" s="159"/>
      <c r="CAJ627" s="159"/>
      <c r="CAK627" s="159"/>
      <c r="CAL627" s="159"/>
      <c r="CAM627" s="159"/>
      <c r="CAN627" s="159"/>
      <c r="CAO627" s="159"/>
      <c r="CAP627" s="159"/>
      <c r="CAQ627" s="159"/>
      <c r="CAR627" s="159"/>
      <c r="CAS627" s="159"/>
      <c r="CAT627" s="159"/>
      <c r="CAU627" s="159"/>
      <c r="CAV627" s="159"/>
      <c r="CAW627" s="159"/>
      <c r="CAX627" s="159"/>
      <c r="CAY627" s="159"/>
      <c r="CAZ627" s="159"/>
      <c r="CBA627" s="159"/>
      <c r="CBB627" s="159"/>
      <c r="CBC627" s="159"/>
      <c r="CBD627" s="159"/>
      <c r="CBE627" s="159"/>
      <c r="CBF627" s="159"/>
      <c r="CBG627" s="159"/>
      <c r="CBH627" s="159"/>
      <c r="CBI627" s="159"/>
      <c r="CBJ627" s="159"/>
      <c r="CBK627" s="159"/>
      <c r="CBL627" s="159"/>
      <c r="CBM627" s="159"/>
      <c r="CBN627" s="159"/>
      <c r="CBO627" s="159"/>
      <c r="CBP627" s="159"/>
      <c r="CBQ627" s="159"/>
      <c r="CBR627" s="159"/>
      <c r="CBS627" s="159"/>
      <c r="CBT627" s="159"/>
      <c r="CBU627" s="159"/>
      <c r="CBV627" s="159"/>
      <c r="CBW627" s="159"/>
      <c r="CBX627" s="159"/>
      <c r="CBY627" s="159"/>
      <c r="CBZ627" s="159"/>
      <c r="CCA627" s="159"/>
      <c r="CCB627" s="159"/>
      <c r="CCC627" s="159"/>
      <c r="CCD627" s="159"/>
      <c r="CCE627" s="159"/>
      <c r="CCF627" s="159"/>
      <c r="CCG627" s="159"/>
      <c r="CCH627" s="159"/>
      <c r="CCI627" s="159"/>
      <c r="CCJ627" s="159"/>
      <c r="CCK627" s="159"/>
      <c r="CCL627" s="159"/>
      <c r="CCM627" s="159"/>
      <c r="CCN627" s="159"/>
      <c r="CCO627" s="159"/>
      <c r="CCP627" s="159"/>
      <c r="CCQ627" s="159"/>
      <c r="CCR627" s="159"/>
      <c r="CCS627" s="159"/>
      <c r="CCT627" s="159"/>
      <c r="CCU627" s="159"/>
      <c r="CCV627" s="159"/>
      <c r="CCW627" s="159"/>
      <c r="CCX627" s="159"/>
      <c r="CCY627" s="159"/>
      <c r="CCZ627" s="159"/>
      <c r="CDA627" s="159"/>
      <c r="CDB627" s="159"/>
      <c r="CDC627" s="159"/>
      <c r="CDD627" s="159"/>
      <c r="CDE627" s="159"/>
      <c r="CDF627" s="159"/>
      <c r="CDG627" s="159"/>
      <c r="CDH627" s="159"/>
      <c r="CDI627" s="159"/>
      <c r="CDJ627" s="159"/>
      <c r="CDK627" s="159"/>
      <c r="CDL627" s="159"/>
      <c r="CDM627" s="159"/>
      <c r="CDN627" s="159"/>
      <c r="CDO627" s="159"/>
      <c r="CDP627" s="159"/>
      <c r="CDQ627" s="159"/>
      <c r="CDR627" s="159"/>
      <c r="CDS627" s="159"/>
      <c r="CDT627" s="159"/>
      <c r="CDU627" s="159"/>
      <c r="CDV627" s="159"/>
      <c r="CDW627" s="159"/>
      <c r="CDX627" s="159"/>
      <c r="CDY627" s="159"/>
      <c r="CDZ627" s="159"/>
      <c r="CEA627" s="159"/>
      <c r="CEB627" s="159"/>
      <c r="CEC627" s="159"/>
      <c r="CED627" s="159"/>
      <c r="CEE627" s="159"/>
      <c r="CEF627" s="159"/>
      <c r="CEG627" s="159"/>
      <c r="CEH627" s="159"/>
      <c r="CEI627" s="159"/>
      <c r="CEJ627" s="159"/>
      <c r="CEK627" s="159"/>
      <c r="CEL627" s="159"/>
      <c r="CEM627" s="159"/>
      <c r="CEN627" s="159"/>
      <c r="CEO627" s="159"/>
      <c r="CEP627" s="159"/>
      <c r="CEQ627" s="159"/>
      <c r="CER627" s="159"/>
      <c r="CES627" s="159"/>
      <c r="CET627" s="159"/>
      <c r="CEU627" s="159"/>
      <c r="CEV627" s="159"/>
      <c r="CEW627" s="159"/>
      <c r="CEX627" s="159"/>
      <c r="CEY627" s="159"/>
      <c r="CEZ627" s="159"/>
      <c r="CFA627" s="159"/>
      <c r="CFB627" s="159"/>
      <c r="CFC627" s="159"/>
      <c r="CFD627" s="159"/>
      <c r="CFE627" s="159"/>
      <c r="CFF627" s="159"/>
      <c r="CFG627" s="159"/>
      <c r="CFH627" s="159"/>
      <c r="CFI627" s="159"/>
      <c r="CFJ627" s="159"/>
      <c r="CFK627" s="159"/>
      <c r="CFL627" s="159"/>
      <c r="CFM627" s="159"/>
      <c r="CFN627" s="159"/>
      <c r="CFO627" s="159"/>
      <c r="CFP627" s="159"/>
      <c r="CFQ627" s="159"/>
      <c r="CFR627" s="159"/>
      <c r="CFS627" s="159"/>
      <c r="CFT627" s="159"/>
      <c r="CFU627" s="159"/>
      <c r="CFV627" s="159"/>
      <c r="CFW627" s="159"/>
      <c r="CFX627" s="159"/>
      <c r="CFY627" s="159"/>
      <c r="CFZ627" s="159"/>
      <c r="CGA627" s="159"/>
      <c r="CGB627" s="159"/>
      <c r="CGC627" s="159"/>
      <c r="CGD627" s="159"/>
      <c r="CGE627" s="159"/>
      <c r="CGF627" s="159"/>
      <c r="CGG627" s="159"/>
      <c r="CGH627" s="159"/>
      <c r="CGI627" s="159"/>
      <c r="CGJ627" s="159"/>
      <c r="CGK627" s="159"/>
      <c r="CGL627" s="159"/>
      <c r="CGM627" s="159"/>
      <c r="CGN627" s="159"/>
      <c r="CGO627" s="159"/>
      <c r="CGP627" s="159"/>
      <c r="CGQ627" s="159"/>
      <c r="CGR627" s="159"/>
      <c r="CGS627" s="159"/>
      <c r="CGT627" s="159"/>
      <c r="CGU627" s="159"/>
      <c r="CGV627" s="159"/>
      <c r="CGW627" s="159"/>
      <c r="CGX627" s="159"/>
      <c r="CGY627" s="159"/>
      <c r="CGZ627" s="159"/>
      <c r="CHA627" s="159"/>
      <c r="CHB627" s="159"/>
      <c r="CHC627" s="159"/>
      <c r="CHD627" s="159"/>
      <c r="CHE627" s="159"/>
      <c r="CHF627" s="159"/>
      <c r="CHG627" s="159"/>
      <c r="CHH627" s="159"/>
      <c r="CHI627" s="159"/>
      <c r="CHJ627" s="159"/>
      <c r="CHK627" s="159"/>
      <c r="CHL627" s="159"/>
      <c r="CHM627" s="159"/>
      <c r="CHN627" s="159"/>
      <c r="CHO627" s="159"/>
      <c r="CHP627" s="159"/>
      <c r="CHQ627" s="159"/>
      <c r="CHR627" s="159"/>
      <c r="CHS627" s="159"/>
      <c r="CHT627" s="159"/>
      <c r="CHU627" s="159"/>
      <c r="CHV627" s="159"/>
      <c r="CHW627" s="159"/>
      <c r="CHX627" s="159"/>
      <c r="CHY627" s="159"/>
      <c r="CHZ627" s="159"/>
      <c r="CIA627" s="159"/>
      <c r="CIB627" s="159"/>
      <c r="CIC627" s="159"/>
      <c r="CID627" s="159"/>
      <c r="CIE627" s="159"/>
      <c r="CIF627" s="159"/>
      <c r="CIG627" s="159"/>
      <c r="CIH627" s="159"/>
      <c r="CII627" s="159"/>
      <c r="CIJ627" s="159"/>
      <c r="CIK627" s="159"/>
      <c r="CIL627" s="159"/>
      <c r="CIM627" s="159"/>
      <c r="CIN627" s="159"/>
      <c r="CIO627" s="159"/>
      <c r="CIP627" s="159"/>
      <c r="CIQ627" s="159"/>
      <c r="CIR627" s="159"/>
      <c r="CIS627" s="159"/>
      <c r="CIT627" s="159"/>
      <c r="CIU627" s="159"/>
      <c r="CIV627" s="159"/>
      <c r="CIW627" s="159"/>
      <c r="CIX627" s="159"/>
      <c r="CIY627" s="159"/>
      <c r="CIZ627" s="159"/>
      <c r="CJA627" s="159"/>
      <c r="CJB627" s="159"/>
      <c r="CJC627" s="159"/>
      <c r="CJD627" s="159"/>
      <c r="CJE627" s="159"/>
      <c r="CJF627" s="159"/>
      <c r="CJG627" s="159"/>
      <c r="CJH627" s="159"/>
      <c r="CJI627" s="159"/>
      <c r="CJJ627" s="159"/>
      <c r="CJK627" s="159"/>
      <c r="CJL627" s="159"/>
      <c r="CJM627" s="159"/>
      <c r="CJN627" s="159"/>
      <c r="CJO627" s="159"/>
      <c r="CJP627" s="159"/>
      <c r="CJQ627" s="159"/>
      <c r="CJR627" s="159"/>
      <c r="CJS627" s="159"/>
      <c r="CJT627" s="159"/>
      <c r="CJU627" s="159"/>
      <c r="CJV627" s="159"/>
      <c r="CJW627" s="159"/>
      <c r="CJX627" s="159"/>
      <c r="CJY627" s="159"/>
      <c r="CJZ627" s="159"/>
      <c r="CKA627" s="159"/>
      <c r="CKB627" s="159"/>
      <c r="CKC627" s="159"/>
      <c r="CKD627" s="159"/>
      <c r="CKE627" s="159"/>
      <c r="CKF627" s="159"/>
      <c r="CKG627" s="159"/>
      <c r="CKH627" s="159"/>
      <c r="CKI627" s="159"/>
      <c r="CKJ627" s="159"/>
      <c r="CKK627" s="159"/>
      <c r="CKL627" s="159"/>
      <c r="CKM627" s="159"/>
      <c r="CKN627" s="159"/>
      <c r="CKO627" s="159"/>
      <c r="CKP627" s="159"/>
      <c r="CKQ627" s="159"/>
      <c r="CKR627" s="159"/>
      <c r="CKS627" s="159"/>
      <c r="CKT627" s="159"/>
      <c r="CKU627" s="159"/>
      <c r="CKV627" s="159"/>
      <c r="CKW627" s="159"/>
      <c r="CKX627" s="159"/>
      <c r="CKY627" s="159"/>
      <c r="CKZ627" s="159"/>
      <c r="CLA627" s="159"/>
      <c r="CLB627" s="159"/>
      <c r="CLC627" s="159"/>
      <c r="CLD627" s="159"/>
      <c r="CLE627" s="159"/>
      <c r="CLF627" s="159"/>
      <c r="CLG627" s="159"/>
      <c r="CLH627" s="159"/>
      <c r="CLI627" s="159"/>
      <c r="CLJ627" s="159"/>
      <c r="CLK627" s="159"/>
      <c r="CLL627" s="159"/>
      <c r="CLM627" s="159"/>
      <c r="CLN627" s="159"/>
      <c r="CLO627" s="159"/>
      <c r="CLP627" s="159"/>
      <c r="CLQ627" s="159"/>
      <c r="CLR627" s="159"/>
      <c r="CLS627" s="159"/>
      <c r="CLT627" s="159"/>
      <c r="CLU627" s="159"/>
      <c r="CLV627" s="159"/>
      <c r="CLW627" s="159"/>
      <c r="CLX627" s="159"/>
      <c r="CLY627" s="159"/>
      <c r="CLZ627" s="159"/>
      <c r="CMA627" s="159"/>
      <c r="CMB627" s="159"/>
      <c r="CMC627" s="159"/>
      <c r="CMD627" s="159"/>
      <c r="CME627" s="159"/>
      <c r="CMF627" s="159"/>
      <c r="CMG627" s="159"/>
      <c r="CMH627" s="159"/>
      <c r="CMI627" s="159"/>
      <c r="CMJ627" s="159"/>
      <c r="CMK627" s="159"/>
      <c r="CML627" s="159"/>
      <c r="CMM627" s="159"/>
      <c r="CMN627" s="159"/>
      <c r="CMO627" s="159"/>
      <c r="CMP627" s="159"/>
      <c r="CMQ627" s="159"/>
      <c r="CMR627" s="159"/>
      <c r="CMS627" s="159"/>
      <c r="CMT627" s="159"/>
      <c r="CMU627" s="159"/>
      <c r="CMV627" s="159"/>
      <c r="CMW627" s="159"/>
      <c r="CMX627" s="159"/>
      <c r="CMY627" s="159"/>
      <c r="CMZ627" s="159"/>
      <c r="CNA627" s="159"/>
      <c r="CNB627" s="159"/>
      <c r="CNC627" s="159"/>
      <c r="CND627" s="159"/>
      <c r="CNE627" s="159"/>
      <c r="CNF627" s="159"/>
      <c r="CNG627" s="159"/>
      <c r="CNH627" s="159"/>
      <c r="CNI627" s="159"/>
      <c r="CNJ627" s="159"/>
      <c r="CNK627" s="159"/>
      <c r="CNL627" s="159"/>
      <c r="CNM627" s="159"/>
      <c r="CNN627" s="159"/>
      <c r="CNO627" s="159"/>
      <c r="CNP627" s="159"/>
      <c r="CNQ627" s="159"/>
      <c r="CNR627" s="159"/>
      <c r="CNS627" s="159"/>
      <c r="CNT627" s="159"/>
      <c r="CNU627" s="159"/>
      <c r="CNV627" s="159"/>
      <c r="CNW627" s="159"/>
      <c r="CNX627" s="159"/>
      <c r="CNY627" s="159"/>
      <c r="CNZ627" s="159"/>
      <c r="COA627" s="159"/>
      <c r="COB627" s="159"/>
      <c r="COC627" s="159"/>
      <c r="COD627" s="159"/>
      <c r="COE627" s="159"/>
      <c r="COF627" s="159"/>
      <c r="COG627" s="159"/>
      <c r="COH627" s="159"/>
      <c r="COI627" s="159"/>
      <c r="COJ627" s="159"/>
      <c r="COK627" s="159"/>
      <c r="COL627" s="159"/>
      <c r="COM627" s="159"/>
      <c r="CON627" s="159"/>
      <c r="COO627" s="159"/>
      <c r="COP627" s="159"/>
      <c r="COQ627" s="159"/>
      <c r="COR627" s="159"/>
      <c r="COS627" s="159"/>
      <c r="COT627" s="159"/>
      <c r="COU627" s="159"/>
      <c r="COV627" s="159"/>
      <c r="COW627" s="159"/>
      <c r="COX627" s="159"/>
      <c r="COY627" s="159"/>
      <c r="COZ627" s="159"/>
      <c r="CPA627" s="159"/>
      <c r="CPB627" s="159"/>
      <c r="CPC627" s="159"/>
      <c r="CPD627" s="159"/>
      <c r="CPE627" s="159"/>
      <c r="CPF627" s="159"/>
      <c r="CPG627" s="159"/>
      <c r="CPH627" s="159"/>
      <c r="CPI627" s="159"/>
      <c r="CPJ627" s="159"/>
      <c r="CPK627" s="159"/>
      <c r="CPL627" s="159"/>
      <c r="CPM627" s="159"/>
      <c r="CPN627" s="159"/>
      <c r="CPO627" s="159"/>
      <c r="CPP627" s="159"/>
      <c r="CPQ627" s="159"/>
      <c r="CPR627" s="159"/>
      <c r="CPS627" s="159"/>
      <c r="CPT627" s="159"/>
      <c r="CPU627" s="159"/>
      <c r="CPV627" s="159"/>
      <c r="CPW627" s="159"/>
      <c r="CPX627" s="159"/>
      <c r="CPY627" s="159"/>
      <c r="CPZ627" s="159"/>
      <c r="CQA627" s="159"/>
      <c r="CQB627" s="159"/>
      <c r="CQC627" s="159"/>
      <c r="CQD627" s="159"/>
      <c r="CQE627" s="159"/>
      <c r="CQF627" s="159"/>
      <c r="CQG627" s="159"/>
      <c r="CQH627" s="159"/>
      <c r="CQI627" s="159"/>
      <c r="CQJ627" s="159"/>
      <c r="CQK627" s="159"/>
      <c r="CQL627" s="159"/>
      <c r="CQM627" s="159"/>
      <c r="CQN627" s="159"/>
      <c r="CQO627" s="159"/>
      <c r="CQP627" s="159"/>
      <c r="CQQ627" s="159"/>
      <c r="CQR627" s="159"/>
      <c r="CQS627" s="159"/>
      <c r="CQT627" s="159"/>
      <c r="CQU627" s="159"/>
      <c r="CQV627" s="159"/>
      <c r="CQW627" s="159"/>
      <c r="CQX627" s="159"/>
      <c r="CQY627" s="159"/>
      <c r="CQZ627" s="159"/>
      <c r="CRA627" s="159"/>
      <c r="CRB627" s="159"/>
      <c r="CRC627" s="159"/>
      <c r="CRD627" s="159"/>
      <c r="CRE627" s="159"/>
      <c r="CRF627" s="159"/>
      <c r="CRG627" s="159"/>
      <c r="CRH627" s="159"/>
      <c r="CRI627" s="159"/>
      <c r="CRJ627" s="159"/>
      <c r="CRK627" s="159"/>
      <c r="CRL627" s="159"/>
      <c r="CRM627" s="159"/>
      <c r="CRN627" s="159"/>
      <c r="CRO627" s="159"/>
      <c r="CRP627" s="159"/>
      <c r="CRQ627" s="159"/>
      <c r="CRR627" s="159"/>
      <c r="CRS627" s="159"/>
      <c r="CRT627" s="159"/>
      <c r="CRU627" s="159"/>
      <c r="CRV627" s="159"/>
      <c r="CRW627" s="159"/>
      <c r="CRX627" s="159"/>
      <c r="CRY627" s="159"/>
      <c r="CRZ627" s="159"/>
      <c r="CSA627" s="159"/>
      <c r="CSB627" s="159"/>
      <c r="CSC627" s="159"/>
      <c r="CSD627" s="159"/>
      <c r="CSE627" s="159"/>
      <c r="CSF627" s="159"/>
      <c r="CSG627" s="159"/>
      <c r="CSH627" s="159"/>
      <c r="CSI627" s="159"/>
      <c r="CSJ627" s="159"/>
      <c r="CSK627" s="159"/>
      <c r="CSL627" s="159"/>
      <c r="CSM627" s="159"/>
      <c r="CSN627" s="159"/>
      <c r="CSO627" s="159"/>
      <c r="CSP627" s="159"/>
      <c r="CSQ627" s="159"/>
      <c r="CSR627" s="159"/>
      <c r="CSS627" s="159"/>
      <c r="CST627" s="159"/>
      <c r="CSU627" s="159"/>
      <c r="CSV627" s="159"/>
      <c r="CSW627" s="159"/>
      <c r="CSX627" s="159"/>
      <c r="CSY627" s="159"/>
      <c r="CSZ627" s="159"/>
      <c r="CTA627" s="159"/>
      <c r="CTB627" s="159"/>
      <c r="CTC627" s="159"/>
      <c r="CTD627" s="159"/>
      <c r="CTE627" s="159"/>
      <c r="CTF627" s="159"/>
      <c r="CTG627" s="159"/>
      <c r="CTH627" s="159"/>
      <c r="CTI627" s="159"/>
      <c r="CTJ627" s="159"/>
      <c r="CTK627" s="159"/>
      <c r="CTL627" s="159"/>
      <c r="CTM627" s="159"/>
      <c r="CTN627" s="159"/>
      <c r="CTO627" s="159"/>
      <c r="CTP627" s="159"/>
      <c r="CTQ627" s="159"/>
      <c r="CTR627" s="159"/>
      <c r="CTS627" s="159"/>
      <c r="CTT627" s="159"/>
      <c r="CTU627" s="159"/>
      <c r="CTV627" s="159"/>
      <c r="CTW627" s="159"/>
      <c r="CTX627" s="159"/>
      <c r="CTY627" s="159"/>
      <c r="CTZ627" s="159"/>
      <c r="CUA627" s="159"/>
      <c r="CUB627" s="159"/>
      <c r="CUC627" s="159"/>
      <c r="CUD627" s="159"/>
      <c r="CUE627" s="159"/>
      <c r="CUF627" s="159"/>
      <c r="CUG627" s="159"/>
      <c r="CUH627" s="159"/>
      <c r="CUI627" s="159"/>
      <c r="CUJ627" s="159"/>
      <c r="CUK627" s="159"/>
      <c r="CUL627" s="159"/>
      <c r="CUM627" s="159"/>
      <c r="CUN627" s="159"/>
      <c r="CUO627" s="159"/>
      <c r="CUP627" s="159"/>
      <c r="CUQ627" s="159"/>
      <c r="CUR627" s="159"/>
      <c r="CUS627" s="159"/>
      <c r="CUT627" s="159"/>
      <c r="CUU627" s="159"/>
      <c r="CUV627" s="159"/>
      <c r="CUW627" s="159"/>
      <c r="CUX627" s="159"/>
      <c r="CUY627" s="159"/>
      <c r="CUZ627" s="159"/>
      <c r="CVA627" s="159"/>
      <c r="CVB627" s="159"/>
      <c r="CVC627" s="159"/>
      <c r="CVD627" s="159"/>
      <c r="CVE627" s="159"/>
      <c r="CVF627" s="159"/>
      <c r="CVG627" s="159"/>
      <c r="CVH627" s="159"/>
      <c r="CVI627" s="159"/>
      <c r="CVJ627" s="159"/>
      <c r="CVK627" s="159"/>
      <c r="CVL627" s="159"/>
      <c r="CVM627" s="159"/>
      <c r="CVN627" s="159"/>
      <c r="CVO627" s="159"/>
      <c r="CVP627" s="159"/>
      <c r="CVQ627" s="159"/>
      <c r="CVR627" s="159"/>
      <c r="CVS627" s="159"/>
      <c r="CVT627" s="159"/>
      <c r="CVU627" s="159"/>
      <c r="CVV627" s="159"/>
      <c r="CVW627" s="159"/>
      <c r="CVX627" s="159"/>
      <c r="CVY627" s="159"/>
      <c r="CVZ627" s="159"/>
      <c r="CWA627" s="159"/>
      <c r="CWB627" s="159"/>
      <c r="CWC627" s="159"/>
      <c r="CWD627" s="159"/>
      <c r="CWE627" s="159"/>
      <c r="CWF627" s="159"/>
      <c r="CWG627" s="159"/>
      <c r="CWH627" s="159"/>
      <c r="CWI627" s="159"/>
      <c r="CWJ627" s="159"/>
      <c r="CWK627" s="159"/>
      <c r="CWL627" s="159"/>
      <c r="CWM627" s="159"/>
      <c r="CWN627" s="159"/>
      <c r="CWO627" s="159"/>
      <c r="CWP627" s="159"/>
      <c r="CWQ627" s="159"/>
      <c r="CWR627" s="159"/>
      <c r="CWS627" s="159"/>
      <c r="CWT627" s="159"/>
      <c r="CWU627" s="159"/>
      <c r="CWV627" s="159"/>
      <c r="CWW627" s="159"/>
      <c r="CWX627" s="159"/>
      <c r="CWY627" s="159"/>
      <c r="CWZ627" s="159"/>
      <c r="CXA627" s="159"/>
      <c r="CXB627" s="159"/>
      <c r="CXC627" s="159"/>
      <c r="CXD627" s="159"/>
      <c r="CXE627" s="159"/>
      <c r="CXF627" s="159"/>
      <c r="CXG627" s="159"/>
      <c r="CXH627" s="159"/>
      <c r="CXI627" s="159"/>
      <c r="CXJ627" s="159"/>
      <c r="CXK627" s="159"/>
      <c r="CXL627" s="159"/>
      <c r="CXM627" s="159"/>
      <c r="CXN627" s="159"/>
      <c r="CXO627" s="159"/>
      <c r="CXP627" s="159"/>
      <c r="CXQ627" s="159"/>
      <c r="CXR627" s="159"/>
      <c r="CXS627" s="159"/>
      <c r="CXT627" s="159"/>
      <c r="CXU627" s="159"/>
      <c r="CXV627" s="159"/>
      <c r="CXW627" s="159"/>
      <c r="CXX627" s="159"/>
      <c r="CXY627" s="159"/>
      <c r="CXZ627" s="159"/>
      <c r="CYA627" s="159"/>
      <c r="CYB627" s="159"/>
      <c r="CYC627" s="159"/>
      <c r="CYD627" s="159"/>
      <c r="CYE627" s="159"/>
      <c r="CYF627" s="159"/>
      <c r="CYG627" s="159"/>
      <c r="CYH627" s="159"/>
      <c r="CYI627" s="159"/>
      <c r="CYJ627" s="159"/>
      <c r="CYK627" s="159"/>
      <c r="CYL627" s="159"/>
      <c r="CYM627" s="159"/>
      <c r="CYN627" s="159"/>
      <c r="CYO627" s="159"/>
      <c r="CYP627" s="159"/>
      <c r="CYQ627" s="159"/>
      <c r="CYR627" s="159"/>
      <c r="CYS627" s="159"/>
      <c r="CYT627" s="159"/>
      <c r="CYU627" s="159"/>
      <c r="CYV627" s="159"/>
      <c r="CYW627" s="159"/>
      <c r="CYX627" s="159"/>
      <c r="CYY627" s="159"/>
      <c r="CYZ627" s="159"/>
      <c r="CZA627" s="159"/>
      <c r="CZB627" s="159"/>
      <c r="CZC627" s="159"/>
      <c r="CZD627" s="159"/>
      <c r="CZE627" s="159"/>
      <c r="CZF627" s="159"/>
      <c r="CZG627" s="159"/>
      <c r="CZH627" s="159"/>
      <c r="CZI627" s="159"/>
      <c r="CZJ627" s="159"/>
      <c r="CZK627" s="159"/>
      <c r="CZL627" s="159"/>
      <c r="CZM627" s="159"/>
      <c r="CZN627" s="159"/>
      <c r="CZO627" s="159"/>
      <c r="CZP627" s="159"/>
      <c r="CZQ627" s="159"/>
      <c r="CZR627" s="159"/>
      <c r="CZS627" s="159"/>
      <c r="CZT627" s="159"/>
      <c r="CZU627" s="159"/>
      <c r="CZV627" s="159"/>
      <c r="CZW627" s="159"/>
      <c r="CZX627" s="159"/>
      <c r="CZY627" s="159"/>
      <c r="CZZ627" s="159"/>
      <c r="DAA627" s="159"/>
      <c r="DAB627" s="159"/>
      <c r="DAC627" s="159"/>
      <c r="DAD627" s="159"/>
      <c r="DAE627" s="159"/>
      <c r="DAF627" s="159"/>
      <c r="DAG627" s="159"/>
      <c r="DAH627" s="159"/>
      <c r="DAI627" s="159"/>
      <c r="DAJ627" s="159"/>
      <c r="DAK627" s="159"/>
      <c r="DAL627" s="159"/>
      <c r="DAM627" s="159"/>
      <c r="DAN627" s="159"/>
      <c r="DAO627" s="159"/>
      <c r="DAP627" s="159"/>
      <c r="DAQ627" s="159"/>
      <c r="DAR627" s="159"/>
      <c r="DAS627" s="159"/>
      <c r="DAT627" s="159"/>
      <c r="DAU627" s="159"/>
      <c r="DAV627" s="159"/>
      <c r="DAW627" s="159"/>
      <c r="DAX627" s="159"/>
      <c r="DAY627" s="159"/>
      <c r="DAZ627" s="159"/>
      <c r="DBA627" s="159"/>
      <c r="DBB627" s="159"/>
      <c r="DBC627" s="159"/>
      <c r="DBD627" s="159"/>
      <c r="DBE627" s="159"/>
      <c r="DBF627" s="159"/>
      <c r="DBG627" s="159"/>
      <c r="DBH627" s="159"/>
      <c r="DBI627" s="159"/>
      <c r="DBJ627" s="159"/>
      <c r="DBK627" s="159"/>
      <c r="DBL627" s="159"/>
      <c r="DBM627" s="159"/>
      <c r="DBN627" s="159"/>
      <c r="DBO627" s="159"/>
      <c r="DBP627" s="159"/>
      <c r="DBQ627" s="159"/>
      <c r="DBR627" s="159"/>
      <c r="DBS627" s="159"/>
      <c r="DBT627" s="159"/>
      <c r="DBU627" s="159"/>
      <c r="DBV627" s="159"/>
      <c r="DBW627" s="159"/>
      <c r="DBX627" s="159"/>
      <c r="DBY627" s="159"/>
      <c r="DBZ627" s="159"/>
      <c r="DCA627" s="159"/>
      <c r="DCB627" s="159"/>
      <c r="DCC627" s="159"/>
      <c r="DCD627" s="159"/>
      <c r="DCE627" s="159"/>
      <c r="DCF627" s="159"/>
      <c r="DCG627" s="159"/>
      <c r="DCH627" s="159"/>
      <c r="DCI627" s="159"/>
      <c r="DCJ627" s="159"/>
      <c r="DCK627" s="159"/>
      <c r="DCL627" s="159"/>
      <c r="DCM627" s="159"/>
      <c r="DCN627" s="159"/>
      <c r="DCO627" s="159"/>
      <c r="DCP627" s="159"/>
      <c r="DCQ627" s="159"/>
      <c r="DCR627" s="159"/>
      <c r="DCS627" s="159"/>
      <c r="DCT627" s="159"/>
      <c r="DCU627" s="159"/>
      <c r="DCV627" s="159"/>
      <c r="DCW627" s="159"/>
      <c r="DCX627" s="159"/>
      <c r="DCY627" s="159"/>
      <c r="DCZ627" s="159"/>
      <c r="DDA627" s="159"/>
      <c r="DDB627" s="159"/>
      <c r="DDC627" s="159"/>
      <c r="DDD627" s="159"/>
      <c r="DDE627" s="159"/>
      <c r="DDF627" s="159"/>
      <c r="DDG627" s="159"/>
      <c r="DDH627" s="159"/>
      <c r="DDI627" s="159"/>
      <c r="DDJ627" s="159"/>
      <c r="DDK627" s="159"/>
      <c r="DDL627" s="159"/>
      <c r="DDM627" s="159"/>
      <c r="DDN627" s="159"/>
      <c r="DDO627" s="159"/>
      <c r="DDP627" s="159"/>
      <c r="DDQ627" s="159"/>
      <c r="DDR627" s="159"/>
      <c r="DDS627" s="159"/>
      <c r="DDT627" s="159"/>
      <c r="DDU627" s="159"/>
      <c r="DDV627" s="159"/>
      <c r="DDW627" s="159"/>
      <c r="DDX627" s="159"/>
      <c r="DDY627" s="159"/>
      <c r="DDZ627" s="159"/>
      <c r="DEA627" s="159"/>
      <c r="DEB627" s="159"/>
      <c r="DEC627" s="159"/>
      <c r="DED627" s="159"/>
      <c r="DEE627" s="159"/>
      <c r="DEF627" s="159"/>
      <c r="DEG627" s="159"/>
      <c r="DEH627" s="159"/>
      <c r="DEI627" s="159"/>
      <c r="DEJ627" s="159"/>
      <c r="DEK627" s="159"/>
      <c r="DEL627" s="159"/>
      <c r="DEM627" s="159"/>
      <c r="DEN627" s="159"/>
      <c r="DEO627" s="159"/>
      <c r="DEP627" s="159"/>
      <c r="DEQ627" s="159"/>
      <c r="DER627" s="159"/>
      <c r="DES627" s="159"/>
      <c r="DET627" s="159"/>
      <c r="DEU627" s="159"/>
      <c r="DEV627" s="159"/>
      <c r="DEW627" s="159"/>
      <c r="DEX627" s="159"/>
      <c r="DEY627" s="159"/>
      <c r="DEZ627" s="159"/>
      <c r="DFA627" s="159"/>
      <c r="DFB627" s="159"/>
      <c r="DFC627" s="159"/>
      <c r="DFD627" s="159"/>
      <c r="DFE627" s="159"/>
      <c r="DFF627" s="159"/>
      <c r="DFG627" s="159"/>
      <c r="DFH627" s="159"/>
      <c r="DFI627" s="159"/>
      <c r="DFJ627" s="159"/>
      <c r="DFK627" s="159"/>
      <c r="DFL627" s="159"/>
      <c r="DFM627" s="159"/>
      <c r="DFN627" s="159"/>
      <c r="DFO627" s="159"/>
      <c r="DFP627" s="159"/>
      <c r="DFQ627" s="159"/>
      <c r="DFR627" s="159"/>
      <c r="DFS627" s="159"/>
      <c r="DFT627" s="159"/>
      <c r="DFU627" s="159"/>
      <c r="DFV627" s="159"/>
      <c r="DFW627" s="159"/>
      <c r="DFX627" s="159"/>
      <c r="DFY627" s="159"/>
      <c r="DFZ627" s="159"/>
      <c r="DGA627" s="159"/>
      <c r="DGB627" s="159"/>
      <c r="DGC627" s="159"/>
      <c r="DGD627" s="159"/>
      <c r="DGE627" s="159"/>
      <c r="DGF627" s="159"/>
      <c r="DGG627" s="159"/>
      <c r="DGH627" s="159"/>
      <c r="DGI627" s="159"/>
      <c r="DGJ627" s="159"/>
      <c r="DGK627" s="159"/>
      <c r="DGL627" s="159"/>
      <c r="DGM627" s="159"/>
      <c r="DGN627" s="159"/>
      <c r="DGO627" s="159"/>
      <c r="DGP627" s="159"/>
      <c r="DGQ627" s="159"/>
      <c r="DGR627" s="159"/>
      <c r="DGS627" s="159"/>
      <c r="DGT627" s="159"/>
      <c r="DGU627" s="159"/>
      <c r="DGV627" s="159"/>
      <c r="DGW627" s="159"/>
      <c r="DGX627" s="159"/>
      <c r="DGY627" s="159"/>
      <c r="DGZ627" s="159"/>
      <c r="DHA627" s="159"/>
      <c r="DHB627" s="159"/>
      <c r="DHC627" s="159"/>
      <c r="DHD627" s="159"/>
      <c r="DHE627" s="159"/>
      <c r="DHF627" s="159"/>
      <c r="DHG627" s="159"/>
      <c r="DHH627" s="159"/>
      <c r="DHI627" s="159"/>
      <c r="DHJ627" s="159"/>
      <c r="DHK627" s="159"/>
      <c r="DHL627" s="159"/>
      <c r="DHM627" s="159"/>
      <c r="DHN627" s="159"/>
      <c r="DHO627" s="159"/>
      <c r="DHP627" s="159"/>
      <c r="DHQ627" s="159"/>
      <c r="DHR627" s="159"/>
      <c r="DHS627" s="159"/>
      <c r="DHT627" s="159"/>
      <c r="DHU627" s="159"/>
      <c r="DHV627" s="159"/>
      <c r="DHW627" s="159"/>
      <c r="DHX627" s="159"/>
      <c r="DHY627" s="159"/>
      <c r="DHZ627" s="159"/>
      <c r="DIA627" s="159"/>
      <c r="DIB627" s="159"/>
      <c r="DIC627" s="159"/>
      <c r="DID627" s="159"/>
      <c r="DIE627" s="159"/>
      <c r="DIF627" s="159"/>
      <c r="DIG627" s="159"/>
      <c r="DIH627" s="159"/>
      <c r="DII627" s="159"/>
      <c r="DIJ627" s="159"/>
      <c r="DIK627" s="159"/>
      <c r="DIL627" s="159"/>
      <c r="DIM627" s="159"/>
      <c r="DIN627" s="159"/>
      <c r="DIO627" s="159"/>
      <c r="DIP627" s="159"/>
      <c r="DIQ627" s="159"/>
      <c r="DIR627" s="159"/>
      <c r="DIS627" s="159"/>
      <c r="DIT627" s="159"/>
      <c r="DIU627" s="159"/>
      <c r="DIV627" s="159"/>
      <c r="DIW627" s="159"/>
      <c r="DIX627" s="159"/>
      <c r="DIY627" s="159"/>
      <c r="DIZ627" s="159"/>
      <c r="DJA627" s="159"/>
      <c r="DJB627" s="159"/>
      <c r="DJC627" s="159"/>
      <c r="DJD627" s="159"/>
      <c r="DJE627" s="159"/>
      <c r="DJF627" s="159"/>
      <c r="DJG627" s="159"/>
      <c r="DJH627" s="159"/>
      <c r="DJI627" s="159"/>
      <c r="DJJ627" s="159"/>
      <c r="DJK627" s="159"/>
      <c r="DJL627" s="159"/>
      <c r="DJM627" s="159"/>
      <c r="DJN627" s="159"/>
      <c r="DJO627" s="159"/>
      <c r="DJP627" s="159"/>
      <c r="DJQ627" s="159"/>
      <c r="DJR627" s="159"/>
      <c r="DJS627" s="159"/>
      <c r="DJT627" s="159"/>
      <c r="DJU627" s="159"/>
      <c r="DJV627" s="159"/>
      <c r="DJW627" s="159"/>
      <c r="DJX627" s="159"/>
      <c r="DJY627" s="159"/>
      <c r="DJZ627" s="159"/>
      <c r="DKA627" s="159"/>
      <c r="DKB627" s="159"/>
      <c r="DKC627" s="159"/>
      <c r="DKD627" s="159"/>
      <c r="DKE627" s="159"/>
      <c r="DKF627" s="159"/>
      <c r="DKG627" s="159"/>
      <c r="DKH627" s="159"/>
      <c r="DKI627" s="159"/>
      <c r="DKJ627" s="159"/>
      <c r="DKK627" s="159"/>
      <c r="DKL627" s="159"/>
      <c r="DKM627" s="159"/>
      <c r="DKN627" s="159"/>
      <c r="DKO627" s="159"/>
      <c r="DKP627" s="159"/>
      <c r="DKQ627" s="159"/>
      <c r="DKR627" s="159"/>
      <c r="DKS627" s="159"/>
      <c r="DKT627" s="159"/>
      <c r="DKU627" s="159"/>
      <c r="DKV627" s="159"/>
      <c r="DKW627" s="159"/>
      <c r="DKX627" s="159"/>
      <c r="DKY627" s="159"/>
      <c r="DKZ627" s="159"/>
      <c r="DLA627" s="159"/>
      <c r="DLB627" s="159"/>
      <c r="DLC627" s="159"/>
      <c r="DLD627" s="159"/>
      <c r="DLE627" s="159"/>
      <c r="DLF627" s="159"/>
      <c r="DLG627" s="159"/>
      <c r="DLH627" s="159"/>
      <c r="DLI627" s="159"/>
      <c r="DLJ627" s="159"/>
      <c r="DLK627" s="159"/>
      <c r="DLL627" s="159"/>
      <c r="DLM627" s="159"/>
      <c r="DLN627" s="159"/>
      <c r="DLO627" s="159"/>
      <c r="DLP627" s="159"/>
      <c r="DLQ627" s="159"/>
      <c r="DLR627" s="159"/>
      <c r="DLS627" s="159"/>
      <c r="DLT627" s="159"/>
      <c r="DLU627" s="159"/>
      <c r="DLV627" s="159"/>
      <c r="DLW627" s="159"/>
      <c r="DLX627" s="159"/>
      <c r="DLY627" s="159"/>
      <c r="DLZ627" s="159"/>
      <c r="DMA627" s="159"/>
      <c r="DMB627" s="159"/>
      <c r="DMC627" s="159"/>
      <c r="DMD627" s="159"/>
      <c r="DME627" s="159"/>
      <c r="DMF627" s="159"/>
      <c r="DMG627" s="159"/>
      <c r="DMH627" s="159"/>
      <c r="DMI627" s="159"/>
      <c r="DMJ627" s="159"/>
      <c r="DMK627" s="159"/>
      <c r="DML627" s="159"/>
      <c r="DMM627" s="159"/>
      <c r="DMN627" s="159"/>
      <c r="DMO627" s="159"/>
      <c r="DMP627" s="159"/>
      <c r="DMQ627" s="159"/>
      <c r="DMR627" s="159"/>
      <c r="DMS627" s="159"/>
      <c r="DMT627" s="159"/>
      <c r="DMU627" s="159"/>
      <c r="DMV627" s="159"/>
      <c r="DMW627" s="159"/>
      <c r="DMX627" s="159"/>
      <c r="DMY627" s="159"/>
      <c r="DMZ627" s="159"/>
      <c r="DNA627" s="159"/>
      <c r="DNB627" s="159"/>
      <c r="DNC627" s="159"/>
      <c r="DND627" s="159"/>
      <c r="DNE627" s="159"/>
      <c r="DNF627" s="159"/>
      <c r="DNG627" s="159"/>
      <c r="DNH627" s="159"/>
      <c r="DNI627" s="159"/>
      <c r="DNJ627" s="159"/>
      <c r="DNK627" s="159"/>
      <c r="DNL627" s="159"/>
      <c r="DNM627" s="159"/>
      <c r="DNN627" s="159"/>
      <c r="DNO627" s="159"/>
      <c r="DNP627" s="159"/>
      <c r="DNQ627" s="159"/>
      <c r="DNR627" s="159"/>
      <c r="DNS627" s="159"/>
      <c r="DNT627" s="159"/>
      <c r="DNU627" s="159"/>
      <c r="DNV627" s="159"/>
      <c r="DNW627" s="159"/>
      <c r="DNX627" s="159"/>
      <c r="DNY627" s="159"/>
      <c r="DNZ627" s="159"/>
      <c r="DOA627" s="159"/>
      <c r="DOB627" s="159"/>
      <c r="DOC627" s="159"/>
      <c r="DOD627" s="159"/>
      <c r="DOE627" s="159"/>
      <c r="DOF627" s="159"/>
      <c r="DOG627" s="159"/>
      <c r="DOH627" s="159"/>
      <c r="DOI627" s="159"/>
      <c r="DOJ627" s="159"/>
      <c r="DOK627" s="159"/>
      <c r="DOL627" s="159"/>
      <c r="DOM627" s="159"/>
      <c r="DON627" s="159"/>
      <c r="DOO627" s="159"/>
      <c r="DOP627" s="159"/>
      <c r="DOQ627" s="159"/>
      <c r="DOR627" s="159"/>
      <c r="DOS627" s="159"/>
      <c r="DOT627" s="159"/>
      <c r="DOU627" s="159"/>
      <c r="DOV627" s="159"/>
      <c r="DOW627" s="159"/>
      <c r="DOX627" s="159"/>
      <c r="DOY627" s="159"/>
      <c r="DOZ627" s="159"/>
      <c r="DPA627" s="159"/>
      <c r="DPB627" s="159"/>
      <c r="DPC627" s="159"/>
      <c r="DPD627" s="159"/>
      <c r="DPE627" s="159"/>
      <c r="DPF627" s="159"/>
      <c r="DPG627" s="159"/>
      <c r="DPH627" s="159"/>
      <c r="DPI627" s="159"/>
      <c r="DPJ627" s="159"/>
      <c r="DPK627" s="159"/>
      <c r="DPL627" s="159"/>
      <c r="DPM627" s="159"/>
      <c r="DPN627" s="159"/>
      <c r="DPO627" s="159"/>
      <c r="DPP627" s="159"/>
      <c r="DPQ627" s="159"/>
      <c r="DPR627" s="159"/>
      <c r="DPS627" s="159"/>
      <c r="DPT627" s="159"/>
      <c r="DPU627" s="159"/>
      <c r="DPV627" s="159"/>
      <c r="DPW627" s="159"/>
      <c r="DPX627" s="159"/>
      <c r="DPY627" s="159"/>
      <c r="DPZ627" s="159"/>
      <c r="DQA627" s="159"/>
      <c r="DQB627" s="159"/>
      <c r="DQC627" s="159"/>
      <c r="DQD627" s="159"/>
      <c r="DQE627" s="159"/>
      <c r="DQF627" s="159"/>
      <c r="DQG627" s="159"/>
      <c r="DQH627" s="159"/>
      <c r="DQI627" s="159"/>
      <c r="DQJ627" s="159"/>
      <c r="DQK627" s="159"/>
      <c r="DQL627" s="159"/>
      <c r="DQM627" s="159"/>
      <c r="DQN627" s="159"/>
      <c r="DQO627" s="159"/>
      <c r="DQP627" s="159"/>
      <c r="DQQ627" s="159"/>
      <c r="DQR627" s="159"/>
      <c r="DQS627" s="159"/>
      <c r="DQT627" s="159"/>
      <c r="DQU627" s="159"/>
      <c r="DQV627" s="159"/>
      <c r="DQW627" s="159"/>
      <c r="DQX627" s="159"/>
      <c r="DQY627" s="159"/>
      <c r="DQZ627" s="159"/>
      <c r="DRA627" s="159"/>
      <c r="DRB627" s="159"/>
      <c r="DRC627" s="159"/>
      <c r="DRD627" s="159"/>
      <c r="DRE627" s="159"/>
      <c r="DRF627" s="159"/>
      <c r="DRG627" s="159"/>
      <c r="DRH627" s="159"/>
      <c r="DRI627" s="159"/>
      <c r="DRJ627" s="159"/>
      <c r="DRK627" s="159"/>
      <c r="DRL627" s="159"/>
      <c r="DRM627" s="159"/>
      <c r="DRN627" s="159"/>
      <c r="DRO627" s="159"/>
      <c r="DRP627" s="159"/>
      <c r="DRQ627" s="159"/>
      <c r="DRR627" s="159"/>
      <c r="DRS627" s="159"/>
      <c r="DRT627" s="159"/>
      <c r="DRU627" s="159"/>
      <c r="DRV627" s="159"/>
      <c r="DRW627" s="159"/>
      <c r="DRX627" s="159"/>
      <c r="DRY627" s="159"/>
      <c r="DRZ627" s="159"/>
      <c r="DSA627" s="159"/>
      <c r="DSB627" s="159"/>
      <c r="DSC627" s="159"/>
      <c r="DSD627" s="159"/>
      <c r="DSE627" s="159"/>
      <c r="DSF627" s="159"/>
      <c r="DSG627" s="159"/>
      <c r="DSH627" s="159"/>
      <c r="DSI627" s="159"/>
      <c r="DSJ627" s="159"/>
      <c r="DSK627" s="159"/>
      <c r="DSL627" s="159"/>
      <c r="DSM627" s="159"/>
      <c r="DSN627" s="159"/>
      <c r="DSO627" s="159"/>
      <c r="DSP627" s="159"/>
      <c r="DSQ627" s="159"/>
      <c r="DSR627" s="159"/>
      <c r="DSS627" s="159"/>
      <c r="DST627" s="159"/>
      <c r="DSU627" s="159"/>
      <c r="DSV627" s="159"/>
      <c r="DSW627" s="159"/>
      <c r="DSX627" s="159"/>
      <c r="DSY627" s="159"/>
      <c r="DSZ627" s="159"/>
      <c r="DTA627" s="159"/>
      <c r="DTB627" s="159"/>
      <c r="DTC627" s="159"/>
      <c r="DTD627" s="159"/>
      <c r="DTE627" s="159"/>
      <c r="DTF627" s="159"/>
      <c r="DTG627" s="159"/>
      <c r="DTH627" s="159"/>
      <c r="DTI627" s="159"/>
      <c r="DTJ627" s="159"/>
      <c r="DTK627" s="159"/>
      <c r="DTL627" s="159"/>
      <c r="DTM627" s="159"/>
      <c r="DTN627" s="159"/>
      <c r="DTO627" s="159"/>
      <c r="DTP627" s="159"/>
      <c r="DTQ627" s="159"/>
      <c r="DTR627" s="159"/>
      <c r="DTS627" s="159"/>
      <c r="DTT627" s="159"/>
      <c r="DTU627" s="159"/>
      <c r="DTV627" s="159"/>
      <c r="DTW627" s="159"/>
      <c r="DTX627" s="159"/>
      <c r="DTY627" s="159"/>
      <c r="DTZ627" s="159"/>
      <c r="DUA627" s="159"/>
      <c r="DUB627" s="159"/>
      <c r="DUC627" s="159"/>
      <c r="DUD627" s="159"/>
      <c r="DUE627" s="159"/>
      <c r="DUF627" s="159"/>
      <c r="DUG627" s="159"/>
      <c r="DUH627" s="159"/>
      <c r="DUI627" s="159"/>
      <c r="DUJ627" s="159"/>
      <c r="DUK627" s="159"/>
      <c r="DUL627" s="159"/>
      <c r="DUM627" s="159"/>
      <c r="DUN627" s="159"/>
      <c r="DUO627" s="159"/>
      <c r="DUP627" s="159"/>
      <c r="DUQ627" s="159"/>
      <c r="DUR627" s="159"/>
      <c r="DUS627" s="159"/>
      <c r="DUT627" s="159"/>
      <c r="DUU627" s="159"/>
      <c r="DUV627" s="159"/>
      <c r="DUW627" s="159"/>
      <c r="DUX627" s="159"/>
      <c r="DUY627" s="159"/>
      <c r="DUZ627" s="159"/>
      <c r="DVA627" s="159"/>
      <c r="DVB627" s="159"/>
      <c r="DVC627" s="159"/>
      <c r="DVD627" s="159"/>
      <c r="DVE627" s="159"/>
      <c r="DVF627" s="159"/>
      <c r="DVG627" s="159"/>
      <c r="DVH627" s="159"/>
      <c r="DVI627" s="159"/>
      <c r="DVJ627" s="159"/>
      <c r="DVK627" s="159"/>
      <c r="DVL627" s="159"/>
      <c r="DVM627" s="159"/>
      <c r="DVN627" s="159"/>
      <c r="DVO627" s="159"/>
      <c r="DVP627" s="159"/>
      <c r="DVQ627" s="159"/>
      <c r="DVR627" s="159"/>
      <c r="DVS627" s="159"/>
      <c r="DVT627" s="159"/>
      <c r="DVU627" s="159"/>
      <c r="DVV627" s="159"/>
      <c r="DVW627" s="159"/>
      <c r="DVX627" s="159"/>
      <c r="DVY627" s="159"/>
      <c r="DVZ627" s="159"/>
      <c r="DWA627" s="159"/>
      <c r="DWB627" s="159"/>
      <c r="DWC627" s="159"/>
      <c r="DWD627" s="159"/>
      <c r="DWE627" s="159"/>
      <c r="DWF627" s="159"/>
      <c r="DWG627" s="159"/>
      <c r="DWH627" s="159"/>
      <c r="DWI627" s="159"/>
      <c r="DWJ627" s="159"/>
      <c r="DWK627" s="159"/>
      <c r="DWL627" s="159"/>
      <c r="DWM627" s="159"/>
      <c r="DWN627" s="159"/>
      <c r="DWO627" s="159"/>
      <c r="DWP627" s="159"/>
      <c r="DWQ627" s="159"/>
      <c r="DWR627" s="159"/>
      <c r="DWS627" s="159"/>
      <c r="DWT627" s="159"/>
      <c r="DWU627" s="159"/>
      <c r="DWV627" s="159"/>
      <c r="DWW627" s="159"/>
      <c r="DWX627" s="159"/>
      <c r="DWY627" s="159"/>
      <c r="DWZ627" s="159"/>
      <c r="DXA627" s="159"/>
      <c r="DXB627" s="159"/>
      <c r="DXC627" s="159"/>
      <c r="DXD627" s="159"/>
      <c r="DXE627" s="159"/>
      <c r="DXF627" s="159"/>
      <c r="DXG627" s="159"/>
      <c r="DXH627" s="159"/>
      <c r="DXI627" s="159"/>
      <c r="DXJ627" s="159"/>
      <c r="DXK627" s="159"/>
      <c r="DXL627" s="159"/>
      <c r="DXM627" s="159"/>
      <c r="DXN627" s="159"/>
      <c r="DXO627" s="159"/>
      <c r="DXP627" s="159"/>
      <c r="DXQ627" s="159"/>
      <c r="DXR627" s="159"/>
      <c r="DXS627" s="159"/>
      <c r="DXT627" s="159"/>
      <c r="DXU627" s="159"/>
      <c r="DXV627" s="159"/>
      <c r="DXW627" s="159"/>
      <c r="DXX627" s="159"/>
      <c r="DXY627" s="159"/>
      <c r="DXZ627" s="159"/>
      <c r="DYA627" s="159"/>
      <c r="DYB627" s="159"/>
      <c r="DYC627" s="159"/>
      <c r="DYD627" s="159"/>
      <c r="DYE627" s="159"/>
      <c r="DYF627" s="159"/>
      <c r="DYG627" s="159"/>
      <c r="DYH627" s="159"/>
      <c r="DYI627" s="159"/>
      <c r="DYJ627" s="159"/>
      <c r="DYK627" s="159"/>
      <c r="DYL627" s="159"/>
      <c r="DYM627" s="159"/>
      <c r="DYN627" s="159"/>
      <c r="DYO627" s="159"/>
      <c r="DYP627" s="159"/>
      <c r="DYQ627" s="159"/>
      <c r="DYR627" s="159"/>
      <c r="DYS627" s="159"/>
      <c r="DYT627" s="159"/>
      <c r="DYU627" s="159"/>
      <c r="DYV627" s="159"/>
      <c r="DYW627" s="159"/>
      <c r="DYX627" s="159"/>
      <c r="DYY627" s="159"/>
      <c r="DYZ627" s="159"/>
      <c r="DZA627" s="159"/>
      <c r="DZB627" s="159"/>
      <c r="DZC627" s="159"/>
      <c r="DZD627" s="159"/>
      <c r="DZE627" s="159"/>
      <c r="DZF627" s="159"/>
      <c r="DZG627" s="159"/>
      <c r="DZH627" s="159"/>
      <c r="DZI627" s="159"/>
      <c r="DZJ627" s="159"/>
      <c r="DZK627" s="159"/>
      <c r="DZL627" s="159"/>
      <c r="DZM627" s="159"/>
      <c r="DZN627" s="159"/>
      <c r="DZO627" s="159"/>
      <c r="DZP627" s="159"/>
      <c r="DZQ627" s="159"/>
      <c r="DZR627" s="159"/>
      <c r="DZS627" s="159"/>
      <c r="DZT627" s="159"/>
      <c r="DZU627" s="159"/>
      <c r="DZV627" s="159"/>
      <c r="DZW627" s="159"/>
      <c r="DZX627" s="159"/>
      <c r="DZY627" s="159"/>
      <c r="DZZ627" s="159"/>
      <c r="EAA627" s="159"/>
      <c r="EAB627" s="159"/>
      <c r="EAC627" s="159"/>
      <c r="EAD627" s="159"/>
      <c r="EAE627" s="159"/>
      <c r="EAF627" s="159"/>
      <c r="EAG627" s="159"/>
      <c r="EAH627" s="159"/>
      <c r="EAI627" s="159"/>
      <c r="EAJ627" s="159"/>
      <c r="EAK627" s="159"/>
      <c r="EAL627" s="159"/>
      <c r="EAM627" s="159"/>
      <c r="EAN627" s="159"/>
      <c r="EAO627" s="159"/>
      <c r="EAP627" s="159"/>
      <c r="EAQ627" s="159"/>
      <c r="EAR627" s="159"/>
      <c r="EAS627" s="159"/>
      <c r="EAT627" s="159"/>
      <c r="EAU627" s="159"/>
      <c r="EAV627" s="159"/>
      <c r="EAW627" s="159"/>
      <c r="EAX627" s="159"/>
      <c r="EAY627" s="159"/>
      <c r="EAZ627" s="159"/>
      <c r="EBA627" s="159"/>
      <c r="EBB627" s="159"/>
      <c r="EBC627" s="159"/>
      <c r="EBD627" s="159"/>
      <c r="EBE627" s="159"/>
      <c r="EBF627" s="159"/>
      <c r="EBG627" s="159"/>
      <c r="EBH627" s="159"/>
      <c r="EBI627" s="159"/>
      <c r="EBJ627" s="159"/>
      <c r="EBK627" s="159"/>
      <c r="EBL627" s="159"/>
      <c r="EBM627" s="159"/>
      <c r="EBN627" s="159"/>
      <c r="EBO627" s="159"/>
      <c r="EBP627" s="159"/>
      <c r="EBQ627" s="159"/>
      <c r="EBR627" s="159"/>
      <c r="EBS627" s="159"/>
      <c r="EBT627" s="159"/>
      <c r="EBU627" s="159"/>
      <c r="EBV627" s="159"/>
      <c r="EBW627" s="159"/>
      <c r="EBX627" s="159"/>
      <c r="EBY627" s="159"/>
      <c r="EBZ627" s="159"/>
      <c r="ECA627" s="159"/>
      <c r="ECB627" s="159"/>
      <c r="ECC627" s="159"/>
      <c r="ECD627" s="159"/>
      <c r="ECE627" s="159"/>
      <c r="ECF627" s="159"/>
      <c r="ECG627" s="159"/>
      <c r="ECH627" s="159"/>
      <c r="ECI627" s="159"/>
      <c r="ECJ627" s="159"/>
      <c r="ECK627" s="159"/>
      <c r="ECL627" s="159"/>
      <c r="ECM627" s="159"/>
      <c r="ECN627" s="159"/>
      <c r="ECO627" s="159"/>
      <c r="ECP627" s="159"/>
      <c r="ECQ627" s="159"/>
      <c r="ECR627" s="159"/>
      <c r="ECS627" s="159"/>
      <c r="ECT627" s="159"/>
      <c r="ECU627" s="159"/>
      <c r="ECV627" s="159"/>
      <c r="ECW627" s="159"/>
      <c r="ECX627" s="159"/>
      <c r="ECY627" s="159"/>
      <c r="ECZ627" s="159"/>
      <c r="EDA627" s="159"/>
      <c r="EDB627" s="159"/>
      <c r="EDC627" s="159"/>
      <c r="EDD627" s="159"/>
      <c r="EDE627" s="159"/>
      <c r="EDF627" s="159"/>
      <c r="EDG627" s="159"/>
      <c r="EDH627" s="159"/>
      <c r="EDI627" s="159"/>
      <c r="EDJ627" s="159"/>
      <c r="EDK627" s="159"/>
      <c r="EDL627" s="159"/>
      <c r="EDM627" s="159"/>
      <c r="EDN627" s="159"/>
      <c r="EDO627" s="159"/>
      <c r="EDP627" s="159"/>
      <c r="EDQ627" s="159"/>
      <c r="EDR627" s="159"/>
      <c r="EDS627" s="159"/>
      <c r="EDT627" s="159"/>
      <c r="EDU627" s="159"/>
      <c r="EDV627" s="159"/>
      <c r="EDW627" s="159"/>
      <c r="EDX627" s="159"/>
      <c r="EDY627" s="159"/>
      <c r="EDZ627" s="159"/>
      <c r="EEA627" s="159"/>
      <c r="EEB627" s="159"/>
      <c r="EEC627" s="159"/>
      <c r="EED627" s="159"/>
      <c r="EEE627" s="159"/>
      <c r="EEF627" s="159"/>
      <c r="EEG627" s="159"/>
      <c r="EEH627" s="159"/>
      <c r="EEI627" s="159"/>
      <c r="EEJ627" s="159"/>
      <c r="EEK627" s="159"/>
      <c r="EEL627" s="159"/>
      <c r="EEM627" s="159"/>
      <c r="EEN627" s="159"/>
      <c r="EEO627" s="159"/>
      <c r="EEP627" s="159"/>
      <c r="EEQ627" s="159"/>
      <c r="EER627" s="159"/>
      <c r="EES627" s="159"/>
      <c r="EET627" s="159"/>
      <c r="EEU627" s="159"/>
      <c r="EEV627" s="159"/>
      <c r="EEW627" s="159"/>
      <c r="EEX627" s="159"/>
      <c r="EEY627" s="159"/>
      <c r="EEZ627" s="159"/>
      <c r="EFA627" s="159"/>
      <c r="EFB627" s="159"/>
      <c r="EFC627" s="159"/>
      <c r="EFD627" s="159"/>
      <c r="EFE627" s="159"/>
      <c r="EFF627" s="159"/>
      <c r="EFG627" s="159"/>
      <c r="EFH627" s="159"/>
      <c r="EFI627" s="159"/>
      <c r="EFJ627" s="159"/>
      <c r="EFK627" s="159"/>
      <c r="EFL627" s="159"/>
      <c r="EFM627" s="159"/>
      <c r="EFN627" s="159"/>
      <c r="EFO627" s="159"/>
      <c r="EFP627" s="159"/>
      <c r="EFQ627" s="159"/>
      <c r="EFR627" s="159"/>
      <c r="EFS627" s="159"/>
      <c r="EFT627" s="159"/>
      <c r="EFU627" s="159"/>
      <c r="EFV627" s="159"/>
      <c r="EFW627" s="159"/>
      <c r="EFX627" s="159"/>
      <c r="EFY627" s="159"/>
      <c r="EFZ627" s="159"/>
      <c r="EGA627" s="159"/>
      <c r="EGB627" s="159"/>
      <c r="EGC627" s="159"/>
      <c r="EGD627" s="159"/>
      <c r="EGE627" s="159"/>
      <c r="EGF627" s="159"/>
      <c r="EGG627" s="159"/>
      <c r="EGH627" s="159"/>
      <c r="EGI627" s="159"/>
      <c r="EGJ627" s="159"/>
      <c r="EGK627" s="159"/>
      <c r="EGL627" s="159"/>
      <c r="EGM627" s="159"/>
      <c r="EGN627" s="159"/>
      <c r="EGO627" s="159"/>
      <c r="EGP627" s="159"/>
      <c r="EGQ627" s="159"/>
      <c r="EGR627" s="159"/>
      <c r="EGS627" s="159"/>
      <c r="EGT627" s="159"/>
      <c r="EGU627" s="159"/>
      <c r="EGV627" s="159"/>
      <c r="EGW627" s="159"/>
      <c r="EGX627" s="159"/>
      <c r="EGY627" s="159"/>
      <c r="EGZ627" s="159"/>
      <c r="EHA627" s="159"/>
      <c r="EHB627" s="159"/>
      <c r="EHC627" s="159"/>
      <c r="EHD627" s="159"/>
      <c r="EHE627" s="159"/>
      <c r="EHF627" s="159"/>
      <c r="EHG627" s="159"/>
      <c r="EHH627" s="159"/>
      <c r="EHI627" s="159"/>
      <c r="EHJ627" s="159"/>
      <c r="EHK627" s="159"/>
      <c r="EHL627" s="159"/>
      <c r="EHM627" s="159"/>
      <c r="EHN627" s="159"/>
      <c r="EHO627" s="159"/>
      <c r="EHP627" s="159"/>
      <c r="EHQ627" s="159"/>
      <c r="EHR627" s="159"/>
      <c r="EHS627" s="159"/>
      <c r="EHT627" s="159"/>
      <c r="EHU627" s="159"/>
      <c r="EHV627" s="159"/>
      <c r="EHW627" s="159"/>
      <c r="EHX627" s="159"/>
      <c r="EHY627" s="159"/>
      <c r="EHZ627" s="159"/>
      <c r="EIA627" s="159"/>
      <c r="EIB627" s="159"/>
      <c r="EIC627" s="159"/>
      <c r="EID627" s="159"/>
      <c r="EIE627" s="159"/>
      <c r="EIF627" s="159"/>
      <c r="EIG627" s="159"/>
      <c r="EIH627" s="159"/>
      <c r="EII627" s="159"/>
      <c r="EIJ627" s="159"/>
      <c r="EIK627" s="159"/>
      <c r="EIL627" s="159"/>
      <c r="EIM627" s="159"/>
      <c r="EIN627" s="159"/>
      <c r="EIO627" s="159"/>
      <c r="EIP627" s="159"/>
      <c r="EIQ627" s="159"/>
      <c r="EIR627" s="159"/>
      <c r="EIS627" s="159"/>
      <c r="EIT627" s="159"/>
      <c r="EIU627" s="159"/>
      <c r="EIV627" s="159"/>
      <c r="EIW627" s="159"/>
      <c r="EIX627" s="159"/>
      <c r="EIY627" s="159"/>
      <c r="EIZ627" s="159"/>
      <c r="EJA627" s="159"/>
      <c r="EJB627" s="159"/>
      <c r="EJC627" s="159"/>
      <c r="EJD627" s="159"/>
      <c r="EJE627" s="159"/>
      <c r="EJF627" s="159"/>
      <c r="EJG627" s="159"/>
      <c r="EJH627" s="159"/>
      <c r="EJI627" s="159"/>
      <c r="EJJ627" s="159"/>
      <c r="EJK627" s="159"/>
      <c r="EJL627" s="159"/>
      <c r="EJM627" s="159"/>
      <c r="EJN627" s="159"/>
      <c r="EJO627" s="159"/>
      <c r="EJP627" s="159"/>
      <c r="EJQ627" s="159"/>
      <c r="EJR627" s="159"/>
      <c r="EJS627" s="159"/>
      <c r="EJT627" s="159"/>
      <c r="EJU627" s="159"/>
      <c r="EJV627" s="159"/>
      <c r="EJW627" s="159"/>
      <c r="EJX627" s="159"/>
      <c r="EJY627" s="159"/>
      <c r="EJZ627" s="159"/>
      <c r="EKA627" s="159"/>
      <c r="EKB627" s="159"/>
      <c r="EKC627" s="159"/>
      <c r="EKD627" s="159"/>
      <c r="EKE627" s="159"/>
      <c r="EKF627" s="159"/>
      <c r="EKG627" s="159"/>
      <c r="EKH627" s="159"/>
      <c r="EKI627" s="159"/>
      <c r="EKJ627" s="159"/>
      <c r="EKK627" s="159"/>
      <c r="EKL627" s="159"/>
      <c r="EKM627" s="159"/>
      <c r="EKN627" s="159"/>
      <c r="EKO627" s="159"/>
      <c r="EKP627" s="159"/>
      <c r="EKQ627" s="159"/>
      <c r="EKR627" s="159"/>
      <c r="EKS627" s="159"/>
      <c r="EKT627" s="159"/>
      <c r="EKU627" s="159"/>
      <c r="EKV627" s="159"/>
      <c r="EKW627" s="159"/>
      <c r="EKX627" s="159"/>
      <c r="EKY627" s="159"/>
      <c r="EKZ627" s="159"/>
      <c r="ELA627" s="159"/>
      <c r="ELB627" s="159"/>
      <c r="ELC627" s="159"/>
      <c r="ELD627" s="159"/>
      <c r="ELE627" s="159"/>
      <c r="ELF627" s="159"/>
      <c r="ELG627" s="159"/>
      <c r="ELH627" s="159"/>
      <c r="ELI627" s="159"/>
      <c r="ELJ627" s="159"/>
      <c r="ELK627" s="159"/>
      <c r="ELL627" s="159"/>
      <c r="ELM627" s="159"/>
      <c r="ELN627" s="159"/>
      <c r="ELO627" s="159"/>
      <c r="ELP627" s="159"/>
      <c r="ELQ627" s="159"/>
      <c r="ELR627" s="159"/>
      <c r="ELS627" s="159"/>
      <c r="ELT627" s="159"/>
      <c r="ELU627" s="159"/>
      <c r="ELV627" s="159"/>
      <c r="ELW627" s="159"/>
      <c r="ELX627" s="159"/>
      <c r="ELY627" s="159"/>
      <c r="ELZ627" s="159"/>
      <c r="EMA627" s="159"/>
      <c r="EMB627" s="159"/>
      <c r="EMC627" s="159"/>
      <c r="EMD627" s="159"/>
      <c r="EME627" s="159"/>
      <c r="EMF627" s="159"/>
      <c r="EMG627" s="159"/>
      <c r="EMH627" s="159"/>
      <c r="EMI627" s="159"/>
      <c r="EMJ627" s="159"/>
      <c r="EMK627" s="159"/>
      <c r="EML627" s="159"/>
      <c r="EMM627" s="159"/>
      <c r="EMN627" s="159"/>
      <c r="EMO627" s="159"/>
      <c r="EMP627" s="159"/>
      <c r="EMQ627" s="159"/>
      <c r="EMR627" s="159"/>
      <c r="EMS627" s="159"/>
      <c r="EMT627" s="159"/>
      <c r="EMU627" s="159"/>
      <c r="EMV627" s="159"/>
      <c r="EMW627" s="159"/>
      <c r="EMX627" s="159"/>
      <c r="EMY627" s="159"/>
      <c r="EMZ627" s="159"/>
      <c r="ENA627" s="159"/>
      <c r="ENB627" s="159"/>
      <c r="ENC627" s="159"/>
      <c r="END627" s="159"/>
      <c r="ENE627" s="159"/>
      <c r="ENF627" s="159"/>
      <c r="ENG627" s="159"/>
      <c r="ENH627" s="159"/>
      <c r="ENI627" s="159"/>
      <c r="ENJ627" s="159"/>
      <c r="ENK627" s="159"/>
      <c r="ENL627" s="159"/>
      <c r="ENM627" s="159"/>
      <c r="ENN627" s="159"/>
      <c r="ENO627" s="159"/>
      <c r="ENP627" s="159"/>
      <c r="ENQ627" s="159"/>
      <c r="ENR627" s="159"/>
      <c r="ENS627" s="159"/>
      <c r="ENT627" s="159"/>
      <c r="ENU627" s="159"/>
      <c r="ENV627" s="159"/>
      <c r="ENW627" s="159"/>
      <c r="ENX627" s="159"/>
      <c r="ENY627" s="159"/>
      <c r="ENZ627" s="159"/>
      <c r="EOA627" s="159"/>
      <c r="EOB627" s="159"/>
      <c r="EOC627" s="159"/>
      <c r="EOD627" s="159"/>
      <c r="EOE627" s="159"/>
      <c r="EOF627" s="159"/>
      <c r="EOG627" s="159"/>
      <c r="EOH627" s="159"/>
      <c r="EOI627" s="159"/>
      <c r="EOJ627" s="159"/>
      <c r="EOK627" s="159"/>
      <c r="EOL627" s="159"/>
      <c r="EOM627" s="159"/>
      <c r="EON627" s="159"/>
      <c r="EOO627" s="159"/>
      <c r="EOP627" s="159"/>
      <c r="EOQ627" s="159"/>
      <c r="EOR627" s="159"/>
      <c r="EOS627" s="159"/>
      <c r="EOT627" s="159"/>
      <c r="EOU627" s="159"/>
      <c r="EOV627" s="159"/>
      <c r="EOW627" s="159"/>
      <c r="EOX627" s="159"/>
      <c r="EOY627" s="159"/>
      <c r="EOZ627" s="159"/>
      <c r="EPA627" s="159"/>
      <c r="EPB627" s="159"/>
      <c r="EPC627" s="159"/>
      <c r="EPD627" s="159"/>
      <c r="EPE627" s="159"/>
      <c r="EPF627" s="159"/>
      <c r="EPG627" s="159"/>
      <c r="EPH627" s="159"/>
      <c r="EPI627" s="159"/>
      <c r="EPJ627" s="159"/>
      <c r="EPK627" s="159"/>
      <c r="EPL627" s="159"/>
      <c r="EPM627" s="159"/>
      <c r="EPN627" s="159"/>
      <c r="EPO627" s="159"/>
      <c r="EPP627" s="159"/>
      <c r="EPQ627" s="159"/>
      <c r="EPR627" s="159"/>
      <c r="EPS627" s="159"/>
      <c r="EPT627" s="159"/>
      <c r="EPU627" s="159"/>
      <c r="EPV627" s="159"/>
      <c r="EPW627" s="159"/>
      <c r="EPX627" s="159"/>
      <c r="EPY627" s="159"/>
      <c r="EPZ627" s="159"/>
      <c r="EQA627" s="159"/>
      <c r="EQB627" s="159"/>
      <c r="EQC627" s="159"/>
      <c r="EQD627" s="159"/>
      <c r="EQE627" s="159"/>
      <c r="EQF627" s="159"/>
      <c r="EQG627" s="159"/>
      <c r="EQH627" s="159"/>
      <c r="EQI627" s="159"/>
      <c r="EQJ627" s="159"/>
      <c r="EQK627" s="159"/>
      <c r="EQL627" s="159"/>
      <c r="EQM627" s="159"/>
      <c r="EQN627" s="159"/>
      <c r="EQO627" s="159"/>
      <c r="EQP627" s="159"/>
      <c r="EQQ627" s="159"/>
      <c r="EQR627" s="159"/>
      <c r="EQS627" s="159"/>
      <c r="EQT627" s="159"/>
      <c r="EQU627" s="159"/>
      <c r="EQV627" s="159"/>
      <c r="EQW627" s="159"/>
      <c r="EQX627" s="159"/>
      <c r="EQY627" s="159"/>
      <c r="EQZ627" s="159"/>
      <c r="ERA627" s="159"/>
      <c r="ERB627" s="159"/>
      <c r="ERC627" s="159"/>
      <c r="ERD627" s="159"/>
      <c r="ERE627" s="159"/>
      <c r="ERF627" s="159"/>
      <c r="ERG627" s="159"/>
      <c r="ERH627" s="159"/>
      <c r="ERI627" s="159"/>
      <c r="ERJ627" s="159"/>
      <c r="ERK627" s="159"/>
      <c r="ERL627" s="159"/>
      <c r="ERM627" s="159"/>
      <c r="ERN627" s="159"/>
      <c r="ERO627" s="159"/>
      <c r="ERP627" s="159"/>
      <c r="ERQ627" s="159"/>
      <c r="ERR627" s="159"/>
      <c r="ERS627" s="159"/>
      <c r="ERT627" s="159"/>
      <c r="ERU627" s="159"/>
      <c r="ERV627" s="159"/>
      <c r="ERW627" s="159"/>
      <c r="ERX627" s="159"/>
      <c r="ERY627" s="159"/>
      <c r="ERZ627" s="159"/>
      <c r="ESA627" s="159"/>
      <c r="ESB627" s="159"/>
      <c r="ESC627" s="159"/>
      <c r="ESD627" s="159"/>
      <c r="ESE627" s="159"/>
      <c r="ESF627" s="159"/>
      <c r="ESG627" s="159"/>
      <c r="ESH627" s="159"/>
      <c r="ESI627" s="159"/>
      <c r="ESJ627" s="159"/>
      <c r="ESK627" s="159"/>
      <c r="ESL627" s="159"/>
      <c r="ESM627" s="159"/>
      <c r="ESN627" s="159"/>
      <c r="ESO627" s="159"/>
      <c r="ESP627" s="159"/>
      <c r="ESQ627" s="159"/>
      <c r="ESR627" s="159"/>
      <c r="ESS627" s="159"/>
      <c r="EST627" s="159"/>
      <c r="ESU627" s="159"/>
      <c r="ESV627" s="159"/>
      <c r="ESW627" s="159"/>
      <c r="ESX627" s="159"/>
      <c r="ESY627" s="159"/>
      <c r="ESZ627" s="159"/>
      <c r="ETA627" s="159"/>
      <c r="ETB627" s="159"/>
      <c r="ETC627" s="159"/>
      <c r="ETD627" s="159"/>
      <c r="ETE627" s="159"/>
      <c r="ETF627" s="159"/>
      <c r="ETG627" s="159"/>
      <c r="ETH627" s="159"/>
      <c r="ETI627" s="159"/>
      <c r="ETJ627" s="159"/>
      <c r="ETK627" s="159"/>
      <c r="ETL627" s="159"/>
      <c r="ETM627" s="159"/>
      <c r="ETN627" s="159"/>
      <c r="ETO627" s="159"/>
      <c r="ETP627" s="159"/>
      <c r="ETQ627" s="159"/>
      <c r="ETR627" s="159"/>
      <c r="ETS627" s="159"/>
      <c r="ETT627" s="159"/>
      <c r="ETU627" s="159"/>
      <c r="ETV627" s="159"/>
      <c r="ETW627" s="159"/>
      <c r="ETX627" s="159"/>
      <c r="ETY627" s="159"/>
      <c r="ETZ627" s="159"/>
      <c r="EUA627" s="159"/>
      <c r="EUB627" s="159"/>
      <c r="EUC627" s="159"/>
      <c r="EUD627" s="159"/>
      <c r="EUE627" s="159"/>
      <c r="EUF627" s="159"/>
      <c r="EUG627" s="159"/>
      <c r="EUH627" s="159"/>
      <c r="EUI627" s="159"/>
      <c r="EUJ627" s="159"/>
      <c r="EUK627" s="159"/>
      <c r="EUL627" s="159"/>
      <c r="EUM627" s="159"/>
      <c r="EUN627" s="159"/>
      <c r="EUO627" s="159"/>
      <c r="EUP627" s="159"/>
      <c r="EUQ627" s="159"/>
      <c r="EUR627" s="159"/>
      <c r="EUS627" s="159"/>
      <c r="EUT627" s="159"/>
      <c r="EUU627" s="159"/>
      <c r="EUV627" s="159"/>
      <c r="EUW627" s="159"/>
      <c r="EUX627" s="159"/>
      <c r="EUY627" s="159"/>
      <c r="EUZ627" s="159"/>
      <c r="EVA627" s="159"/>
      <c r="EVB627" s="159"/>
      <c r="EVC627" s="159"/>
      <c r="EVD627" s="159"/>
      <c r="EVE627" s="159"/>
      <c r="EVF627" s="159"/>
      <c r="EVG627" s="159"/>
      <c r="EVH627" s="159"/>
      <c r="EVI627" s="159"/>
      <c r="EVJ627" s="159"/>
      <c r="EVK627" s="159"/>
      <c r="EVL627" s="159"/>
      <c r="EVM627" s="159"/>
      <c r="EVN627" s="159"/>
      <c r="EVO627" s="159"/>
      <c r="EVP627" s="159"/>
      <c r="EVQ627" s="159"/>
      <c r="EVR627" s="159"/>
      <c r="EVS627" s="159"/>
      <c r="EVT627" s="159"/>
      <c r="EVU627" s="159"/>
      <c r="EVV627" s="159"/>
      <c r="EVW627" s="159"/>
      <c r="EVX627" s="159"/>
      <c r="EVY627" s="159"/>
      <c r="EVZ627" s="159"/>
      <c r="EWA627" s="159"/>
      <c r="EWB627" s="159"/>
      <c r="EWC627" s="159"/>
      <c r="EWD627" s="159"/>
      <c r="EWE627" s="159"/>
      <c r="EWF627" s="159"/>
      <c r="EWG627" s="159"/>
      <c r="EWH627" s="159"/>
      <c r="EWI627" s="159"/>
      <c r="EWJ627" s="159"/>
      <c r="EWK627" s="159"/>
      <c r="EWL627" s="159"/>
      <c r="EWM627" s="159"/>
      <c r="EWN627" s="159"/>
      <c r="EWO627" s="159"/>
      <c r="EWP627" s="159"/>
      <c r="EWQ627" s="159"/>
      <c r="EWR627" s="159"/>
      <c r="EWS627" s="159"/>
      <c r="EWT627" s="159"/>
      <c r="EWU627" s="159"/>
      <c r="EWV627" s="159"/>
      <c r="EWW627" s="159"/>
      <c r="EWX627" s="159"/>
      <c r="EWY627" s="159"/>
      <c r="EWZ627" s="159"/>
      <c r="EXA627" s="159"/>
      <c r="EXB627" s="159"/>
      <c r="EXC627" s="159"/>
      <c r="EXD627" s="159"/>
      <c r="EXE627" s="159"/>
      <c r="EXF627" s="159"/>
      <c r="EXG627" s="159"/>
      <c r="EXH627" s="159"/>
      <c r="EXI627" s="159"/>
      <c r="EXJ627" s="159"/>
      <c r="EXK627" s="159"/>
      <c r="EXL627" s="159"/>
      <c r="EXM627" s="159"/>
      <c r="EXN627" s="159"/>
      <c r="EXO627" s="159"/>
      <c r="EXP627" s="159"/>
      <c r="EXQ627" s="159"/>
      <c r="EXR627" s="159"/>
      <c r="EXS627" s="159"/>
      <c r="EXT627" s="159"/>
      <c r="EXU627" s="159"/>
      <c r="EXV627" s="159"/>
      <c r="EXW627" s="159"/>
      <c r="EXX627" s="159"/>
      <c r="EXY627" s="159"/>
      <c r="EXZ627" s="159"/>
      <c r="EYA627" s="159"/>
      <c r="EYB627" s="159"/>
      <c r="EYC627" s="159"/>
      <c r="EYD627" s="159"/>
      <c r="EYE627" s="159"/>
      <c r="EYF627" s="159"/>
      <c r="EYG627" s="159"/>
      <c r="EYH627" s="159"/>
      <c r="EYI627" s="159"/>
      <c r="EYJ627" s="159"/>
      <c r="EYK627" s="159"/>
      <c r="EYL627" s="159"/>
      <c r="EYM627" s="159"/>
      <c r="EYN627" s="159"/>
      <c r="EYO627" s="159"/>
      <c r="EYP627" s="159"/>
      <c r="EYQ627" s="159"/>
      <c r="EYR627" s="159"/>
      <c r="EYS627" s="159"/>
      <c r="EYT627" s="159"/>
      <c r="EYU627" s="159"/>
      <c r="EYV627" s="159"/>
      <c r="EYW627" s="159"/>
      <c r="EYX627" s="159"/>
      <c r="EYY627" s="159"/>
      <c r="EYZ627" s="159"/>
      <c r="EZA627" s="159"/>
      <c r="EZB627" s="159"/>
      <c r="EZC627" s="159"/>
      <c r="EZD627" s="159"/>
      <c r="EZE627" s="159"/>
      <c r="EZF627" s="159"/>
      <c r="EZG627" s="159"/>
      <c r="EZH627" s="159"/>
      <c r="EZI627" s="159"/>
      <c r="EZJ627" s="159"/>
      <c r="EZK627" s="159"/>
      <c r="EZL627" s="159"/>
      <c r="EZM627" s="159"/>
      <c r="EZN627" s="159"/>
      <c r="EZO627" s="159"/>
      <c r="EZP627" s="159"/>
      <c r="EZQ627" s="159"/>
      <c r="EZR627" s="159"/>
      <c r="EZS627" s="159"/>
      <c r="EZT627" s="159"/>
      <c r="EZU627" s="159"/>
      <c r="EZV627" s="159"/>
      <c r="EZW627" s="159"/>
      <c r="EZX627" s="159"/>
      <c r="EZY627" s="159"/>
      <c r="EZZ627" s="159"/>
      <c r="FAA627" s="159"/>
      <c r="FAB627" s="159"/>
      <c r="FAC627" s="159"/>
      <c r="FAD627" s="159"/>
      <c r="FAE627" s="159"/>
      <c r="FAF627" s="159"/>
      <c r="FAG627" s="159"/>
      <c r="FAH627" s="159"/>
      <c r="FAI627" s="159"/>
      <c r="FAJ627" s="159"/>
      <c r="FAK627" s="159"/>
      <c r="FAL627" s="159"/>
      <c r="FAM627" s="159"/>
      <c r="FAN627" s="159"/>
      <c r="FAO627" s="159"/>
      <c r="FAP627" s="159"/>
      <c r="FAQ627" s="159"/>
      <c r="FAR627" s="159"/>
      <c r="FAS627" s="159"/>
      <c r="FAT627" s="159"/>
      <c r="FAU627" s="159"/>
      <c r="FAV627" s="159"/>
      <c r="FAW627" s="159"/>
      <c r="FAX627" s="159"/>
      <c r="FAY627" s="159"/>
      <c r="FAZ627" s="159"/>
      <c r="FBA627" s="159"/>
      <c r="FBB627" s="159"/>
      <c r="FBC627" s="159"/>
      <c r="FBD627" s="159"/>
      <c r="FBE627" s="159"/>
      <c r="FBF627" s="159"/>
      <c r="FBG627" s="159"/>
      <c r="FBH627" s="159"/>
      <c r="FBI627" s="159"/>
      <c r="FBJ627" s="159"/>
      <c r="FBK627" s="159"/>
      <c r="FBL627" s="159"/>
      <c r="FBM627" s="159"/>
      <c r="FBN627" s="159"/>
      <c r="FBO627" s="159"/>
      <c r="FBP627" s="159"/>
      <c r="FBQ627" s="159"/>
      <c r="FBR627" s="159"/>
      <c r="FBS627" s="159"/>
      <c r="FBT627" s="159"/>
      <c r="FBU627" s="159"/>
      <c r="FBV627" s="159"/>
      <c r="FBW627" s="159"/>
      <c r="FBX627" s="159"/>
      <c r="FBY627" s="159"/>
      <c r="FBZ627" s="159"/>
      <c r="FCA627" s="159"/>
      <c r="FCB627" s="159"/>
      <c r="FCC627" s="159"/>
      <c r="FCD627" s="159"/>
      <c r="FCE627" s="159"/>
      <c r="FCF627" s="159"/>
      <c r="FCG627" s="159"/>
      <c r="FCH627" s="159"/>
      <c r="FCI627" s="159"/>
      <c r="FCJ627" s="159"/>
      <c r="FCK627" s="159"/>
      <c r="FCL627" s="159"/>
      <c r="FCM627" s="159"/>
      <c r="FCN627" s="159"/>
      <c r="FCO627" s="159"/>
      <c r="FCP627" s="159"/>
      <c r="FCQ627" s="159"/>
      <c r="FCR627" s="159"/>
      <c r="FCS627" s="159"/>
      <c r="FCT627" s="159"/>
      <c r="FCU627" s="159"/>
      <c r="FCV627" s="159"/>
      <c r="FCW627" s="159"/>
      <c r="FCX627" s="159"/>
      <c r="FCY627" s="159"/>
      <c r="FCZ627" s="159"/>
      <c r="FDA627" s="159"/>
      <c r="FDB627" s="159"/>
      <c r="FDC627" s="159"/>
      <c r="FDD627" s="159"/>
      <c r="FDE627" s="159"/>
      <c r="FDF627" s="159"/>
      <c r="FDG627" s="159"/>
      <c r="FDH627" s="159"/>
      <c r="FDI627" s="159"/>
      <c r="FDJ627" s="159"/>
      <c r="FDK627" s="159"/>
      <c r="FDL627" s="159"/>
      <c r="FDM627" s="159"/>
      <c r="FDN627" s="159"/>
      <c r="FDO627" s="159"/>
      <c r="FDP627" s="159"/>
      <c r="FDQ627" s="159"/>
      <c r="FDR627" s="159"/>
      <c r="FDS627" s="159"/>
      <c r="FDT627" s="159"/>
      <c r="FDU627" s="159"/>
      <c r="FDV627" s="159"/>
      <c r="FDW627" s="159"/>
      <c r="FDX627" s="159"/>
      <c r="FDY627" s="159"/>
      <c r="FDZ627" s="159"/>
      <c r="FEA627" s="159"/>
      <c r="FEB627" s="159"/>
      <c r="FEC627" s="159"/>
      <c r="FED627" s="159"/>
      <c r="FEE627" s="159"/>
      <c r="FEF627" s="159"/>
      <c r="FEG627" s="159"/>
      <c r="FEH627" s="159"/>
      <c r="FEI627" s="159"/>
      <c r="FEJ627" s="159"/>
      <c r="FEK627" s="159"/>
      <c r="FEL627" s="159"/>
      <c r="FEM627" s="159"/>
      <c r="FEN627" s="159"/>
      <c r="FEO627" s="159"/>
      <c r="FEP627" s="159"/>
      <c r="FEQ627" s="159"/>
      <c r="FER627" s="159"/>
      <c r="FES627" s="159"/>
      <c r="FET627" s="159"/>
      <c r="FEU627" s="159"/>
      <c r="FEV627" s="159"/>
      <c r="FEW627" s="159"/>
      <c r="FEX627" s="159"/>
      <c r="FEY627" s="159"/>
      <c r="FEZ627" s="159"/>
      <c r="FFA627" s="159"/>
      <c r="FFB627" s="159"/>
      <c r="FFC627" s="159"/>
      <c r="FFD627" s="159"/>
      <c r="FFE627" s="159"/>
      <c r="FFF627" s="159"/>
      <c r="FFG627" s="159"/>
      <c r="FFH627" s="159"/>
      <c r="FFI627" s="159"/>
      <c r="FFJ627" s="159"/>
      <c r="FFK627" s="159"/>
      <c r="FFL627" s="159"/>
      <c r="FFM627" s="159"/>
      <c r="FFN627" s="159"/>
      <c r="FFO627" s="159"/>
      <c r="FFP627" s="159"/>
      <c r="FFQ627" s="159"/>
      <c r="FFR627" s="159"/>
      <c r="FFS627" s="159"/>
      <c r="FFT627" s="159"/>
      <c r="FFU627" s="159"/>
      <c r="FFV627" s="159"/>
      <c r="FFW627" s="159"/>
      <c r="FFX627" s="159"/>
      <c r="FFY627" s="159"/>
      <c r="FFZ627" s="159"/>
      <c r="FGA627" s="159"/>
      <c r="FGB627" s="159"/>
      <c r="FGC627" s="159"/>
      <c r="FGD627" s="159"/>
      <c r="FGE627" s="159"/>
      <c r="FGF627" s="159"/>
      <c r="FGG627" s="159"/>
      <c r="FGH627" s="159"/>
      <c r="FGI627" s="159"/>
      <c r="FGJ627" s="159"/>
      <c r="FGK627" s="159"/>
      <c r="FGL627" s="159"/>
      <c r="FGM627" s="159"/>
      <c r="FGN627" s="159"/>
      <c r="FGO627" s="159"/>
      <c r="FGP627" s="159"/>
      <c r="FGQ627" s="159"/>
      <c r="FGR627" s="159"/>
      <c r="FGS627" s="159"/>
      <c r="FGT627" s="159"/>
      <c r="FGU627" s="159"/>
      <c r="FGV627" s="159"/>
      <c r="FGW627" s="159"/>
      <c r="FGX627" s="159"/>
      <c r="FGY627" s="159"/>
      <c r="FGZ627" s="159"/>
      <c r="FHA627" s="159"/>
      <c r="FHB627" s="159"/>
      <c r="FHC627" s="159"/>
      <c r="FHD627" s="159"/>
      <c r="FHE627" s="159"/>
      <c r="FHF627" s="159"/>
      <c r="FHG627" s="159"/>
      <c r="FHH627" s="159"/>
      <c r="FHI627" s="159"/>
      <c r="FHJ627" s="159"/>
      <c r="FHK627" s="159"/>
      <c r="FHL627" s="159"/>
      <c r="FHM627" s="159"/>
      <c r="FHN627" s="159"/>
      <c r="FHO627" s="159"/>
      <c r="FHP627" s="159"/>
      <c r="FHQ627" s="159"/>
      <c r="FHR627" s="159"/>
      <c r="FHS627" s="159"/>
      <c r="FHT627" s="159"/>
      <c r="FHU627" s="159"/>
      <c r="FHV627" s="159"/>
      <c r="FHW627" s="159"/>
      <c r="FHX627" s="159"/>
      <c r="FHY627" s="159"/>
      <c r="FHZ627" s="159"/>
      <c r="FIA627" s="159"/>
      <c r="FIB627" s="159"/>
      <c r="FIC627" s="159"/>
      <c r="FID627" s="159"/>
      <c r="FIE627" s="159"/>
      <c r="FIF627" s="159"/>
      <c r="FIG627" s="159"/>
      <c r="FIH627" s="159"/>
      <c r="FII627" s="159"/>
      <c r="FIJ627" s="159"/>
      <c r="FIK627" s="159"/>
      <c r="FIL627" s="159"/>
      <c r="FIM627" s="159"/>
      <c r="FIN627" s="159"/>
      <c r="FIO627" s="159"/>
      <c r="FIP627" s="159"/>
      <c r="FIQ627" s="159"/>
      <c r="FIR627" s="159"/>
      <c r="FIS627" s="159"/>
      <c r="FIT627" s="159"/>
      <c r="FIU627" s="159"/>
      <c r="FIV627" s="159"/>
      <c r="FIW627" s="159"/>
      <c r="FIX627" s="159"/>
      <c r="FIY627" s="159"/>
      <c r="FIZ627" s="159"/>
      <c r="FJA627" s="159"/>
      <c r="FJB627" s="159"/>
      <c r="FJC627" s="159"/>
      <c r="FJD627" s="159"/>
      <c r="FJE627" s="159"/>
      <c r="FJF627" s="159"/>
      <c r="FJG627" s="159"/>
      <c r="FJH627" s="159"/>
      <c r="FJI627" s="159"/>
      <c r="FJJ627" s="159"/>
      <c r="FJK627" s="159"/>
      <c r="FJL627" s="159"/>
      <c r="FJM627" s="159"/>
      <c r="FJN627" s="159"/>
      <c r="FJO627" s="159"/>
      <c r="FJP627" s="159"/>
      <c r="FJQ627" s="159"/>
      <c r="FJR627" s="159"/>
      <c r="FJS627" s="159"/>
      <c r="FJT627" s="159"/>
      <c r="FJU627" s="159"/>
      <c r="FJV627" s="159"/>
      <c r="FJW627" s="159"/>
      <c r="FJX627" s="159"/>
      <c r="FJY627" s="159"/>
      <c r="FJZ627" s="159"/>
      <c r="FKA627" s="159"/>
      <c r="FKB627" s="159"/>
      <c r="FKC627" s="159"/>
      <c r="FKD627" s="159"/>
      <c r="FKE627" s="159"/>
      <c r="FKF627" s="159"/>
      <c r="FKG627" s="159"/>
      <c r="FKH627" s="159"/>
      <c r="FKI627" s="159"/>
      <c r="FKJ627" s="159"/>
      <c r="FKK627" s="159"/>
      <c r="FKL627" s="159"/>
      <c r="FKM627" s="159"/>
      <c r="FKN627" s="159"/>
      <c r="FKO627" s="159"/>
      <c r="FKP627" s="159"/>
      <c r="FKQ627" s="159"/>
      <c r="FKR627" s="159"/>
      <c r="FKS627" s="159"/>
      <c r="FKT627" s="159"/>
      <c r="FKU627" s="159"/>
      <c r="FKV627" s="159"/>
      <c r="FKW627" s="159"/>
      <c r="FKX627" s="159"/>
      <c r="FKY627" s="159"/>
      <c r="FKZ627" s="159"/>
      <c r="FLA627" s="159"/>
      <c r="FLB627" s="159"/>
      <c r="FLC627" s="159"/>
      <c r="FLD627" s="159"/>
      <c r="FLE627" s="159"/>
      <c r="FLF627" s="159"/>
      <c r="FLG627" s="159"/>
      <c r="FLH627" s="159"/>
      <c r="FLI627" s="159"/>
      <c r="FLJ627" s="159"/>
      <c r="FLK627" s="159"/>
      <c r="FLL627" s="159"/>
      <c r="FLM627" s="159"/>
      <c r="FLN627" s="159"/>
      <c r="FLO627" s="159"/>
      <c r="FLP627" s="159"/>
      <c r="FLQ627" s="159"/>
      <c r="FLR627" s="159"/>
      <c r="FLS627" s="159"/>
      <c r="FLT627" s="159"/>
      <c r="FLU627" s="159"/>
      <c r="FLV627" s="159"/>
      <c r="FLW627" s="159"/>
      <c r="FLX627" s="159"/>
      <c r="FLY627" s="159"/>
      <c r="FLZ627" s="159"/>
      <c r="FMA627" s="159"/>
      <c r="FMB627" s="159"/>
      <c r="FMC627" s="159"/>
      <c r="FMD627" s="159"/>
      <c r="FME627" s="159"/>
      <c r="FMF627" s="159"/>
      <c r="FMG627" s="159"/>
      <c r="FMH627" s="159"/>
      <c r="FMI627" s="159"/>
      <c r="FMJ627" s="159"/>
      <c r="FMK627" s="159"/>
      <c r="FML627" s="159"/>
      <c r="FMM627" s="159"/>
      <c r="FMN627" s="159"/>
      <c r="FMO627" s="159"/>
      <c r="FMP627" s="159"/>
      <c r="FMQ627" s="159"/>
      <c r="FMR627" s="159"/>
      <c r="FMS627" s="159"/>
      <c r="FMT627" s="159"/>
      <c r="FMU627" s="159"/>
      <c r="FMV627" s="159"/>
      <c r="FMW627" s="159"/>
      <c r="FMX627" s="159"/>
      <c r="FMY627" s="159"/>
      <c r="FMZ627" s="159"/>
      <c r="FNA627" s="159"/>
      <c r="FNB627" s="159"/>
      <c r="FNC627" s="159"/>
      <c r="FND627" s="159"/>
      <c r="FNE627" s="159"/>
      <c r="FNF627" s="159"/>
      <c r="FNG627" s="159"/>
      <c r="FNH627" s="159"/>
      <c r="FNI627" s="159"/>
      <c r="FNJ627" s="159"/>
      <c r="FNK627" s="159"/>
      <c r="FNL627" s="159"/>
      <c r="FNM627" s="159"/>
      <c r="FNN627" s="159"/>
      <c r="FNO627" s="159"/>
      <c r="FNP627" s="159"/>
      <c r="FNQ627" s="159"/>
      <c r="FNR627" s="159"/>
      <c r="FNS627" s="159"/>
      <c r="FNT627" s="159"/>
      <c r="FNU627" s="159"/>
      <c r="FNV627" s="159"/>
      <c r="FNW627" s="159"/>
      <c r="FNX627" s="159"/>
      <c r="FNY627" s="159"/>
      <c r="FNZ627" s="159"/>
      <c r="FOA627" s="159"/>
      <c r="FOB627" s="159"/>
      <c r="FOC627" s="159"/>
      <c r="FOD627" s="159"/>
      <c r="FOE627" s="159"/>
      <c r="FOF627" s="159"/>
      <c r="FOG627" s="159"/>
      <c r="FOH627" s="159"/>
      <c r="FOI627" s="159"/>
      <c r="FOJ627" s="159"/>
      <c r="FOK627" s="159"/>
      <c r="FOL627" s="159"/>
      <c r="FOM627" s="159"/>
      <c r="FON627" s="159"/>
      <c r="FOO627" s="159"/>
      <c r="FOP627" s="159"/>
      <c r="FOQ627" s="159"/>
      <c r="FOR627" s="159"/>
      <c r="FOS627" s="159"/>
      <c r="FOT627" s="159"/>
      <c r="FOU627" s="159"/>
      <c r="FOV627" s="159"/>
      <c r="FOW627" s="159"/>
      <c r="FOX627" s="159"/>
      <c r="FOY627" s="159"/>
      <c r="FOZ627" s="159"/>
      <c r="FPA627" s="159"/>
      <c r="FPB627" s="159"/>
      <c r="FPC627" s="159"/>
      <c r="FPD627" s="159"/>
      <c r="FPE627" s="159"/>
      <c r="FPF627" s="159"/>
      <c r="FPG627" s="159"/>
      <c r="FPH627" s="159"/>
      <c r="FPI627" s="159"/>
      <c r="FPJ627" s="159"/>
      <c r="FPK627" s="159"/>
      <c r="FPL627" s="159"/>
      <c r="FPM627" s="159"/>
      <c r="FPN627" s="159"/>
      <c r="FPO627" s="159"/>
      <c r="FPP627" s="159"/>
      <c r="FPQ627" s="159"/>
      <c r="FPR627" s="159"/>
      <c r="FPS627" s="159"/>
      <c r="FPT627" s="159"/>
      <c r="FPU627" s="159"/>
      <c r="FPV627" s="159"/>
      <c r="FPW627" s="159"/>
      <c r="FPX627" s="159"/>
      <c r="FPY627" s="159"/>
      <c r="FPZ627" s="159"/>
      <c r="FQA627" s="159"/>
      <c r="FQB627" s="159"/>
      <c r="FQC627" s="159"/>
      <c r="FQD627" s="159"/>
      <c r="FQE627" s="159"/>
      <c r="FQF627" s="159"/>
      <c r="FQG627" s="159"/>
      <c r="FQH627" s="159"/>
      <c r="FQI627" s="159"/>
      <c r="FQJ627" s="159"/>
      <c r="FQK627" s="159"/>
      <c r="FQL627" s="159"/>
      <c r="FQM627" s="159"/>
      <c r="FQN627" s="159"/>
      <c r="FQO627" s="159"/>
      <c r="FQP627" s="159"/>
      <c r="FQQ627" s="159"/>
      <c r="FQR627" s="159"/>
      <c r="FQS627" s="159"/>
      <c r="FQT627" s="159"/>
      <c r="FQU627" s="159"/>
      <c r="FQV627" s="159"/>
      <c r="FQW627" s="159"/>
      <c r="FQX627" s="159"/>
      <c r="FQY627" s="159"/>
      <c r="FQZ627" s="159"/>
      <c r="FRA627" s="159"/>
      <c r="FRB627" s="159"/>
      <c r="FRC627" s="159"/>
      <c r="FRD627" s="159"/>
      <c r="FRE627" s="159"/>
      <c r="FRF627" s="159"/>
      <c r="FRG627" s="159"/>
      <c r="FRH627" s="159"/>
      <c r="FRI627" s="159"/>
      <c r="FRJ627" s="159"/>
      <c r="FRK627" s="159"/>
      <c r="FRL627" s="159"/>
      <c r="FRM627" s="159"/>
      <c r="FRN627" s="159"/>
      <c r="FRO627" s="159"/>
      <c r="FRP627" s="159"/>
      <c r="FRQ627" s="159"/>
      <c r="FRR627" s="159"/>
      <c r="FRS627" s="159"/>
      <c r="FRT627" s="159"/>
      <c r="FRU627" s="159"/>
      <c r="FRV627" s="159"/>
      <c r="FRW627" s="159"/>
      <c r="FRX627" s="159"/>
      <c r="FRY627" s="159"/>
      <c r="FRZ627" s="159"/>
      <c r="FSA627" s="159"/>
      <c r="FSB627" s="159"/>
      <c r="FSC627" s="159"/>
      <c r="FSD627" s="159"/>
      <c r="FSE627" s="159"/>
      <c r="FSF627" s="159"/>
      <c r="FSG627" s="159"/>
      <c r="FSH627" s="159"/>
      <c r="FSI627" s="159"/>
      <c r="FSJ627" s="159"/>
      <c r="FSK627" s="159"/>
      <c r="FSL627" s="159"/>
      <c r="FSM627" s="159"/>
      <c r="FSN627" s="159"/>
      <c r="FSO627" s="159"/>
      <c r="FSP627" s="159"/>
      <c r="FSQ627" s="159"/>
      <c r="FSR627" s="159"/>
      <c r="FSS627" s="159"/>
      <c r="FST627" s="159"/>
      <c r="FSU627" s="159"/>
      <c r="FSV627" s="159"/>
      <c r="FSW627" s="159"/>
      <c r="FSX627" s="159"/>
      <c r="FSY627" s="159"/>
      <c r="FSZ627" s="159"/>
      <c r="FTA627" s="159"/>
      <c r="FTB627" s="159"/>
      <c r="FTC627" s="159"/>
      <c r="FTD627" s="159"/>
      <c r="FTE627" s="159"/>
      <c r="FTF627" s="159"/>
      <c r="FTG627" s="159"/>
      <c r="FTH627" s="159"/>
      <c r="FTI627" s="159"/>
      <c r="FTJ627" s="159"/>
      <c r="FTK627" s="159"/>
      <c r="FTL627" s="159"/>
      <c r="FTM627" s="159"/>
      <c r="FTN627" s="159"/>
      <c r="FTO627" s="159"/>
      <c r="FTP627" s="159"/>
      <c r="FTQ627" s="159"/>
      <c r="FTR627" s="159"/>
      <c r="FTS627" s="159"/>
      <c r="FTT627" s="159"/>
      <c r="FTU627" s="159"/>
      <c r="FTV627" s="159"/>
      <c r="FTW627" s="159"/>
      <c r="FTX627" s="159"/>
      <c r="FTY627" s="159"/>
      <c r="FTZ627" s="159"/>
      <c r="FUA627" s="159"/>
      <c r="FUB627" s="159"/>
      <c r="FUC627" s="159"/>
      <c r="FUD627" s="159"/>
      <c r="FUE627" s="159"/>
      <c r="FUF627" s="159"/>
      <c r="FUG627" s="159"/>
      <c r="FUH627" s="159"/>
      <c r="FUI627" s="159"/>
      <c r="FUJ627" s="159"/>
      <c r="FUK627" s="159"/>
      <c r="FUL627" s="159"/>
      <c r="FUM627" s="159"/>
      <c r="FUN627" s="159"/>
      <c r="FUO627" s="159"/>
      <c r="FUP627" s="159"/>
      <c r="FUQ627" s="159"/>
      <c r="FUR627" s="159"/>
      <c r="FUS627" s="159"/>
      <c r="FUT627" s="159"/>
      <c r="FUU627" s="159"/>
      <c r="FUV627" s="159"/>
      <c r="FUW627" s="159"/>
      <c r="FUX627" s="159"/>
      <c r="FUY627" s="159"/>
      <c r="FUZ627" s="159"/>
      <c r="FVA627" s="159"/>
      <c r="FVB627" s="159"/>
      <c r="FVC627" s="159"/>
      <c r="FVD627" s="159"/>
      <c r="FVE627" s="159"/>
      <c r="FVF627" s="159"/>
      <c r="FVG627" s="159"/>
      <c r="FVH627" s="159"/>
      <c r="FVI627" s="159"/>
      <c r="FVJ627" s="159"/>
      <c r="FVK627" s="159"/>
      <c r="FVL627" s="159"/>
      <c r="FVM627" s="159"/>
      <c r="FVN627" s="159"/>
      <c r="FVO627" s="159"/>
      <c r="FVP627" s="159"/>
      <c r="FVQ627" s="159"/>
      <c r="FVR627" s="159"/>
      <c r="FVS627" s="159"/>
      <c r="FVT627" s="159"/>
      <c r="FVU627" s="159"/>
      <c r="FVV627" s="159"/>
      <c r="FVW627" s="159"/>
      <c r="FVX627" s="159"/>
      <c r="FVY627" s="159"/>
      <c r="FVZ627" s="159"/>
      <c r="FWA627" s="159"/>
      <c r="FWB627" s="159"/>
      <c r="FWC627" s="159"/>
      <c r="FWD627" s="159"/>
      <c r="FWE627" s="159"/>
      <c r="FWF627" s="159"/>
      <c r="FWG627" s="159"/>
      <c r="FWH627" s="159"/>
      <c r="FWI627" s="159"/>
      <c r="FWJ627" s="159"/>
      <c r="FWK627" s="159"/>
      <c r="FWL627" s="159"/>
      <c r="FWM627" s="159"/>
      <c r="FWN627" s="159"/>
      <c r="FWO627" s="159"/>
      <c r="FWP627" s="159"/>
      <c r="FWQ627" s="159"/>
      <c r="FWR627" s="159"/>
      <c r="FWS627" s="159"/>
      <c r="FWT627" s="159"/>
      <c r="FWU627" s="159"/>
      <c r="FWV627" s="159"/>
      <c r="FWW627" s="159"/>
      <c r="FWX627" s="159"/>
      <c r="FWY627" s="159"/>
      <c r="FWZ627" s="159"/>
      <c r="FXA627" s="159"/>
      <c r="FXB627" s="159"/>
      <c r="FXC627" s="159"/>
      <c r="FXD627" s="159"/>
      <c r="FXE627" s="159"/>
      <c r="FXF627" s="159"/>
      <c r="FXG627" s="159"/>
      <c r="FXH627" s="159"/>
      <c r="FXI627" s="159"/>
      <c r="FXJ627" s="159"/>
      <c r="FXK627" s="159"/>
      <c r="FXL627" s="159"/>
      <c r="FXM627" s="159"/>
      <c r="FXN627" s="159"/>
      <c r="FXO627" s="159"/>
      <c r="FXP627" s="159"/>
      <c r="FXQ627" s="159"/>
      <c r="FXR627" s="159"/>
      <c r="FXS627" s="159"/>
      <c r="FXT627" s="159"/>
      <c r="FXU627" s="159"/>
      <c r="FXV627" s="159"/>
      <c r="FXW627" s="159"/>
      <c r="FXX627" s="159"/>
      <c r="FXY627" s="159"/>
      <c r="FXZ627" s="159"/>
      <c r="FYA627" s="159"/>
      <c r="FYB627" s="159"/>
      <c r="FYC627" s="159"/>
      <c r="FYD627" s="159"/>
      <c r="FYE627" s="159"/>
      <c r="FYF627" s="159"/>
      <c r="FYG627" s="159"/>
      <c r="FYH627" s="159"/>
      <c r="FYI627" s="159"/>
      <c r="FYJ627" s="159"/>
      <c r="FYK627" s="159"/>
      <c r="FYL627" s="159"/>
      <c r="FYM627" s="159"/>
      <c r="FYN627" s="159"/>
      <c r="FYO627" s="159"/>
      <c r="FYP627" s="159"/>
      <c r="FYQ627" s="159"/>
      <c r="FYR627" s="159"/>
      <c r="FYS627" s="159"/>
      <c r="FYT627" s="159"/>
      <c r="FYU627" s="159"/>
      <c r="FYV627" s="159"/>
      <c r="FYW627" s="159"/>
      <c r="FYX627" s="159"/>
      <c r="FYY627" s="159"/>
      <c r="FYZ627" s="159"/>
      <c r="FZA627" s="159"/>
      <c r="FZB627" s="159"/>
      <c r="FZC627" s="159"/>
      <c r="FZD627" s="159"/>
      <c r="FZE627" s="159"/>
      <c r="FZF627" s="159"/>
      <c r="FZG627" s="159"/>
      <c r="FZH627" s="159"/>
      <c r="FZI627" s="159"/>
      <c r="FZJ627" s="159"/>
      <c r="FZK627" s="159"/>
      <c r="FZL627" s="159"/>
      <c r="FZM627" s="159"/>
      <c r="FZN627" s="159"/>
      <c r="FZO627" s="159"/>
      <c r="FZP627" s="159"/>
      <c r="FZQ627" s="159"/>
      <c r="FZR627" s="159"/>
      <c r="FZS627" s="159"/>
      <c r="FZT627" s="159"/>
      <c r="FZU627" s="159"/>
      <c r="FZV627" s="159"/>
      <c r="FZW627" s="159"/>
      <c r="FZX627" s="159"/>
      <c r="FZY627" s="159"/>
      <c r="FZZ627" s="159"/>
      <c r="GAA627" s="159"/>
      <c r="GAB627" s="159"/>
      <c r="GAC627" s="159"/>
      <c r="GAD627" s="159"/>
      <c r="GAE627" s="159"/>
      <c r="GAF627" s="159"/>
      <c r="GAG627" s="159"/>
      <c r="GAH627" s="159"/>
      <c r="GAI627" s="159"/>
      <c r="GAJ627" s="159"/>
      <c r="GAK627" s="159"/>
      <c r="GAL627" s="159"/>
      <c r="GAM627" s="159"/>
      <c r="GAN627" s="159"/>
      <c r="GAO627" s="159"/>
      <c r="GAP627" s="159"/>
      <c r="GAQ627" s="159"/>
      <c r="GAR627" s="159"/>
      <c r="GAS627" s="159"/>
      <c r="GAT627" s="159"/>
      <c r="GAU627" s="159"/>
      <c r="GAV627" s="159"/>
      <c r="GAW627" s="159"/>
      <c r="GAX627" s="159"/>
      <c r="GAY627" s="159"/>
      <c r="GAZ627" s="159"/>
      <c r="GBA627" s="159"/>
      <c r="GBB627" s="159"/>
      <c r="GBC627" s="159"/>
      <c r="GBD627" s="159"/>
      <c r="GBE627" s="159"/>
      <c r="GBF627" s="159"/>
      <c r="GBG627" s="159"/>
      <c r="GBH627" s="159"/>
      <c r="GBI627" s="159"/>
      <c r="GBJ627" s="159"/>
      <c r="GBK627" s="159"/>
      <c r="GBL627" s="159"/>
      <c r="GBM627" s="159"/>
      <c r="GBN627" s="159"/>
      <c r="GBO627" s="159"/>
      <c r="GBP627" s="159"/>
      <c r="GBQ627" s="159"/>
      <c r="GBR627" s="159"/>
      <c r="GBS627" s="159"/>
      <c r="GBT627" s="159"/>
      <c r="GBU627" s="159"/>
      <c r="GBV627" s="159"/>
      <c r="GBW627" s="159"/>
      <c r="GBX627" s="159"/>
      <c r="GBY627" s="159"/>
      <c r="GBZ627" s="159"/>
      <c r="GCA627" s="159"/>
      <c r="GCB627" s="159"/>
      <c r="GCC627" s="159"/>
      <c r="GCD627" s="159"/>
      <c r="GCE627" s="159"/>
      <c r="GCF627" s="159"/>
      <c r="GCG627" s="159"/>
      <c r="GCH627" s="159"/>
      <c r="GCI627" s="159"/>
      <c r="GCJ627" s="159"/>
      <c r="GCK627" s="159"/>
      <c r="GCL627" s="159"/>
      <c r="GCM627" s="159"/>
      <c r="GCN627" s="159"/>
      <c r="GCO627" s="159"/>
      <c r="GCP627" s="159"/>
      <c r="GCQ627" s="159"/>
      <c r="GCR627" s="159"/>
      <c r="GCS627" s="159"/>
      <c r="GCT627" s="159"/>
      <c r="GCU627" s="159"/>
      <c r="GCV627" s="159"/>
      <c r="GCW627" s="159"/>
      <c r="GCX627" s="159"/>
      <c r="GCY627" s="159"/>
      <c r="GCZ627" s="159"/>
      <c r="GDA627" s="159"/>
      <c r="GDB627" s="159"/>
      <c r="GDC627" s="159"/>
      <c r="GDD627" s="159"/>
      <c r="GDE627" s="159"/>
      <c r="GDF627" s="159"/>
      <c r="GDG627" s="159"/>
      <c r="GDH627" s="159"/>
      <c r="GDI627" s="159"/>
      <c r="GDJ627" s="159"/>
      <c r="GDK627" s="159"/>
      <c r="GDL627" s="159"/>
      <c r="GDM627" s="159"/>
      <c r="GDN627" s="159"/>
      <c r="GDO627" s="159"/>
      <c r="GDP627" s="159"/>
      <c r="GDQ627" s="159"/>
      <c r="GDR627" s="159"/>
      <c r="GDS627" s="159"/>
      <c r="GDT627" s="159"/>
      <c r="GDU627" s="159"/>
      <c r="GDV627" s="159"/>
      <c r="GDW627" s="159"/>
      <c r="GDX627" s="159"/>
      <c r="GDY627" s="159"/>
      <c r="GDZ627" s="159"/>
      <c r="GEA627" s="159"/>
      <c r="GEB627" s="159"/>
      <c r="GEC627" s="159"/>
      <c r="GED627" s="159"/>
      <c r="GEE627" s="159"/>
      <c r="GEF627" s="159"/>
      <c r="GEG627" s="159"/>
      <c r="GEH627" s="159"/>
      <c r="GEI627" s="159"/>
      <c r="GEJ627" s="159"/>
      <c r="GEK627" s="159"/>
      <c r="GEL627" s="159"/>
      <c r="GEM627" s="159"/>
      <c r="GEN627" s="159"/>
      <c r="GEO627" s="159"/>
      <c r="GEP627" s="159"/>
      <c r="GEQ627" s="159"/>
      <c r="GER627" s="159"/>
      <c r="GES627" s="159"/>
      <c r="GET627" s="159"/>
      <c r="GEU627" s="159"/>
      <c r="GEV627" s="159"/>
      <c r="GEW627" s="159"/>
      <c r="GEX627" s="159"/>
      <c r="GEY627" s="159"/>
      <c r="GEZ627" s="159"/>
      <c r="GFA627" s="159"/>
      <c r="GFB627" s="159"/>
      <c r="GFC627" s="159"/>
      <c r="GFD627" s="159"/>
      <c r="GFE627" s="159"/>
      <c r="GFF627" s="159"/>
      <c r="GFG627" s="159"/>
      <c r="GFH627" s="159"/>
      <c r="GFI627" s="159"/>
      <c r="GFJ627" s="159"/>
      <c r="GFK627" s="159"/>
      <c r="GFL627" s="159"/>
      <c r="GFM627" s="159"/>
      <c r="GFN627" s="159"/>
      <c r="GFO627" s="159"/>
      <c r="GFP627" s="159"/>
      <c r="GFQ627" s="159"/>
      <c r="GFR627" s="159"/>
      <c r="GFS627" s="159"/>
      <c r="GFT627" s="159"/>
      <c r="GFU627" s="159"/>
      <c r="GFV627" s="159"/>
      <c r="GFW627" s="159"/>
      <c r="GFX627" s="159"/>
      <c r="GFY627" s="159"/>
      <c r="GFZ627" s="159"/>
      <c r="GGA627" s="159"/>
      <c r="GGB627" s="159"/>
      <c r="GGC627" s="159"/>
      <c r="GGD627" s="159"/>
      <c r="GGE627" s="159"/>
      <c r="GGF627" s="159"/>
      <c r="GGG627" s="159"/>
      <c r="GGH627" s="159"/>
      <c r="GGI627" s="159"/>
      <c r="GGJ627" s="159"/>
      <c r="GGK627" s="159"/>
      <c r="GGL627" s="159"/>
      <c r="GGM627" s="159"/>
      <c r="GGN627" s="159"/>
      <c r="GGO627" s="159"/>
      <c r="GGP627" s="159"/>
      <c r="GGQ627" s="159"/>
      <c r="GGR627" s="159"/>
      <c r="GGS627" s="159"/>
      <c r="GGT627" s="159"/>
      <c r="GGU627" s="159"/>
      <c r="GGV627" s="159"/>
      <c r="GGW627" s="159"/>
      <c r="GGX627" s="159"/>
      <c r="GGY627" s="159"/>
      <c r="GGZ627" s="159"/>
      <c r="GHA627" s="159"/>
      <c r="GHB627" s="159"/>
      <c r="GHC627" s="159"/>
      <c r="GHD627" s="159"/>
      <c r="GHE627" s="159"/>
      <c r="GHF627" s="159"/>
      <c r="GHG627" s="159"/>
      <c r="GHH627" s="159"/>
      <c r="GHI627" s="159"/>
      <c r="GHJ627" s="159"/>
      <c r="GHK627" s="159"/>
      <c r="GHL627" s="159"/>
      <c r="GHM627" s="159"/>
      <c r="GHN627" s="159"/>
      <c r="GHO627" s="159"/>
      <c r="GHP627" s="159"/>
      <c r="GHQ627" s="159"/>
      <c r="GHR627" s="159"/>
      <c r="GHS627" s="159"/>
      <c r="GHT627" s="159"/>
      <c r="GHU627" s="159"/>
      <c r="GHV627" s="159"/>
      <c r="GHW627" s="159"/>
      <c r="GHX627" s="159"/>
      <c r="GHY627" s="159"/>
      <c r="GHZ627" s="159"/>
      <c r="GIA627" s="159"/>
      <c r="GIB627" s="159"/>
      <c r="GIC627" s="159"/>
      <c r="GID627" s="159"/>
      <c r="GIE627" s="159"/>
      <c r="GIF627" s="159"/>
      <c r="GIG627" s="159"/>
      <c r="GIH627" s="159"/>
      <c r="GII627" s="159"/>
      <c r="GIJ627" s="159"/>
      <c r="GIK627" s="159"/>
      <c r="GIL627" s="159"/>
      <c r="GIM627" s="159"/>
      <c r="GIN627" s="159"/>
      <c r="GIO627" s="159"/>
      <c r="GIP627" s="159"/>
      <c r="GIQ627" s="159"/>
      <c r="GIR627" s="159"/>
      <c r="GIS627" s="159"/>
      <c r="GIT627" s="159"/>
      <c r="GIU627" s="159"/>
      <c r="GIV627" s="159"/>
      <c r="GIW627" s="159"/>
      <c r="GIX627" s="159"/>
      <c r="GIY627" s="159"/>
      <c r="GIZ627" s="159"/>
      <c r="GJA627" s="159"/>
      <c r="GJB627" s="159"/>
      <c r="GJC627" s="159"/>
      <c r="GJD627" s="159"/>
      <c r="GJE627" s="159"/>
      <c r="GJF627" s="159"/>
      <c r="GJG627" s="159"/>
      <c r="GJH627" s="159"/>
      <c r="GJI627" s="159"/>
      <c r="GJJ627" s="159"/>
      <c r="GJK627" s="159"/>
      <c r="GJL627" s="159"/>
      <c r="GJM627" s="159"/>
      <c r="GJN627" s="159"/>
      <c r="GJO627" s="159"/>
      <c r="GJP627" s="159"/>
      <c r="GJQ627" s="159"/>
      <c r="GJR627" s="159"/>
      <c r="GJS627" s="159"/>
      <c r="GJT627" s="159"/>
      <c r="GJU627" s="159"/>
      <c r="GJV627" s="159"/>
      <c r="GJW627" s="159"/>
      <c r="GJX627" s="159"/>
      <c r="GJY627" s="159"/>
      <c r="GJZ627" s="159"/>
      <c r="GKA627" s="159"/>
      <c r="GKB627" s="159"/>
      <c r="GKC627" s="159"/>
      <c r="GKD627" s="159"/>
      <c r="GKE627" s="159"/>
      <c r="GKF627" s="159"/>
      <c r="GKG627" s="159"/>
      <c r="GKH627" s="159"/>
      <c r="GKI627" s="159"/>
      <c r="GKJ627" s="159"/>
      <c r="GKK627" s="159"/>
      <c r="GKL627" s="159"/>
      <c r="GKM627" s="159"/>
      <c r="GKN627" s="159"/>
      <c r="GKO627" s="159"/>
      <c r="GKP627" s="159"/>
      <c r="GKQ627" s="159"/>
      <c r="GKR627" s="159"/>
      <c r="GKS627" s="159"/>
      <c r="GKT627" s="159"/>
      <c r="GKU627" s="159"/>
      <c r="GKV627" s="159"/>
      <c r="GKW627" s="159"/>
      <c r="GKX627" s="159"/>
      <c r="GKY627" s="159"/>
      <c r="GKZ627" s="159"/>
      <c r="GLA627" s="159"/>
      <c r="GLB627" s="159"/>
      <c r="GLC627" s="159"/>
      <c r="GLD627" s="159"/>
      <c r="GLE627" s="159"/>
      <c r="GLF627" s="159"/>
      <c r="GLG627" s="159"/>
      <c r="GLH627" s="159"/>
      <c r="GLI627" s="159"/>
      <c r="GLJ627" s="159"/>
      <c r="GLK627" s="159"/>
      <c r="GLL627" s="159"/>
      <c r="GLM627" s="159"/>
      <c r="GLN627" s="159"/>
      <c r="GLO627" s="159"/>
      <c r="GLP627" s="159"/>
      <c r="GLQ627" s="159"/>
      <c r="GLR627" s="159"/>
      <c r="GLS627" s="159"/>
      <c r="GLT627" s="159"/>
      <c r="GLU627" s="159"/>
      <c r="GLV627" s="159"/>
      <c r="GLW627" s="159"/>
      <c r="GLX627" s="159"/>
      <c r="GLY627" s="159"/>
      <c r="GLZ627" s="159"/>
      <c r="GMA627" s="159"/>
      <c r="GMB627" s="159"/>
      <c r="GMC627" s="159"/>
      <c r="GMD627" s="159"/>
      <c r="GME627" s="159"/>
      <c r="GMF627" s="159"/>
      <c r="GMG627" s="159"/>
      <c r="GMH627" s="159"/>
      <c r="GMI627" s="159"/>
      <c r="GMJ627" s="159"/>
      <c r="GMK627" s="159"/>
      <c r="GML627" s="159"/>
      <c r="GMM627" s="159"/>
      <c r="GMN627" s="159"/>
      <c r="GMO627" s="159"/>
      <c r="GMP627" s="159"/>
      <c r="GMQ627" s="159"/>
      <c r="GMR627" s="159"/>
      <c r="GMS627" s="159"/>
      <c r="GMT627" s="159"/>
      <c r="GMU627" s="159"/>
      <c r="GMV627" s="159"/>
      <c r="GMW627" s="159"/>
      <c r="GMX627" s="159"/>
      <c r="GMY627" s="159"/>
      <c r="GMZ627" s="159"/>
      <c r="GNA627" s="159"/>
      <c r="GNB627" s="159"/>
      <c r="GNC627" s="159"/>
      <c r="GND627" s="159"/>
      <c r="GNE627" s="159"/>
      <c r="GNF627" s="159"/>
      <c r="GNG627" s="159"/>
      <c r="GNH627" s="159"/>
      <c r="GNI627" s="159"/>
      <c r="GNJ627" s="159"/>
      <c r="GNK627" s="159"/>
      <c r="GNL627" s="159"/>
      <c r="GNM627" s="159"/>
      <c r="GNN627" s="159"/>
      <c r="GNO627" s="159"/>
      <c r="GNP627" s="159"/>
      <c r="GNQ627" s="159"/>
      <c r="GNR627" s="159"/>
      <c r="GNS627" s="159"/>
      <c r="GNT627" s="159"/>
      <c r="GNU627" s="159"/>
      <c r="GNV627" s="159"/>
      <c r="GNW627" s="159"/>
      <c r="GNX627" s="159"/>
      <c r="GNY627" s="159"/>
      <c r="GNZ627" s="159"/>
      <c r="GOA627" s="159"/>
      <c r="GOB627" s="159"/>
      <c r="GOC627" s="159"/>
      <c r="GOD627" s="159"/>
      <c r="GOE627" s="159"/>
      <c r="GOF627" s="159"/>
      <c r="GOG627" s="159"/>
      <c r="GOH627" s="159"/>
      <c r="GOI627" s="159"/>
      <c r="GOJ627" s="159"/>
      <c r="GOK627" s="159"/>
      <c r="GOL627" s="159"/>
      <c r="GOM627" s="159"/>
      <c r="GON627" s="159"/>
      <c r="GOO627" s="159"/>
      <c r="GOP627" s="159"/>
      <c r="GOQ627" s="159"/>
      <c r="GOR627" s="159"/>
      <c r="GOS627" s="159"/>
      <c r="GOT627" s="159"/>
      <c r="GOU627" s="159"/>
      <c r="GOV627" s="159"/>
      <c r="GOW627" s="159"/>
      <c r="GOX627" s="159"/>
      <c r="GOY627" s="159"/>
      <c r="GOZ627" s="159"/>
      <c r="GPA627" s="159"/>
      <c r="GPB627" s="159"/>
      <c r="GPC627" s="159"/>
      <c r="GPD627" s="159"/>
      <c r="GPE627" s="159"/>
      <c r="GPF627" s="159"/>
      <c r="GPG627" s="159"/>
      <c r="GPH627" s="159"/>
      <c r="GPI627" s="159"/>
      <c r="GPJ627" s="159"/>
      <c r="GPK627" s="159"/>
      <c r="GPL627" s="159"/>
      <c r="GPM627" s="159"/>
      <c r="GPN627" s="159"/>
      <c r="GPO627" s="159"/>
      <c r="GPP627" s="159"/>
      <c r="GPQ627" s="159"/>
      <c r="GPR627" s="159"/>
      <c r="GPS627" s="159"/>
      <c r="GPT627" s="159"/>
      <c r="GPU627" s="159"/>
      <c r="GPV627" s="159"/>
      <c r="GPW627" s="159"/>
      <c r="GPX627" s="159"/>
      <c r="GPY627" s="159"/>
      <c r="GPZ627" s="159"/>
      <c r="GQA627" s="159"/>
      <c r="GQB627" s="159"/>
      <c r="GQC627" s="159"/>
      <c r="GQD627" s="159"/>
      <c r="GQE627" s="159"/>
      <c r="GQF627" s="159"/>
      <c r="GQG627" s="159"/>
      <c r="GQH627" s="159"/>
      <c r="GQI627" s="159"/>
      <c r="GQJ627" s="159"/>
      <c r="GQK627" s="159"/>
      <c r="GQL627" s="159"/>
      <c r="GQM627" s="159"/>
      <c r="GQN627" s="159"/>
      <c r="GQO627" s="159"/>
      <c r="GQP627" s="159"/>
      <c r="GQQ627" s="159"/>
      <c r="GQR627" s="159"/>
      <c r="GQS627" s="159"/>
      <c r="GQT627" s="159"/>
      <c r="GQU627" s="159"/>
      <c r="GQV627" s="159"/>
      <c r="GQW627" s="159"/>
      <c r="GQX627" s="159"/>
      <c r="GQY627" s="159"/>
      <c r="GQZ627" s="159"/>
      <c r="GRA627" s="159"/>
      <c r="GRB627" s="159"/>
      <c r="GRC627" s="159"/>
      <c r="GRD627" s="159"/>
      <c r="GRE627" s="159"/>
      <c r="GRF627" s="159"/>
      <c r="GRG627" s="159"/>
      <c r="GRH627" s="159"/>
      <c r="GRI627" s="159"/>
      <c r="GRJ627" s="159"/>
      <c r="GRK627" s="159"/>
      <c r="GRL627" s="159"/>
      <c r="GRM627" s="159"/>
      <c r="GRN627" s="159"/>
      <c r="GRO627" s="159"/>
      <c r="GRP627" s="159"/>
      <c r="GRQ627" s="159"/>
      <c r="GRR627" s="159"/>
      <c r="GRS627" s="159"/>
      <c r="GRT627" s="159"/>
      <c r="GRU627" s="159"/>
      <c r="GRV627" s="159"/>
      <c r="GRW627" s="159"/>
      <c r="GRX627" s="159"/>
      <c r="GRY627" s="159"/>
      <c r="GRZ627" s="159"/>
      <c r="GSA627" s="159"/>
      <c r="GSB627" s="159"/>
      <c r="GSC627" s="159"/>
      <c r="GSD627" s="159"/>
      <c r="GSE627" s="159"/>
      <c r="GSF627" s="159"/>
      <c r="GSG627" s="159"/>
      <c r="GSH627" s="159"/>
      <c r="GSI627" s="159"/>
      <c r="GSJ627" s="159"/>
      <c r="GSK627" s="159"/>
      <c r="GSL627" s="159"/>
      <c r="GSM627" s="159"/>
      <c r="GSN627" s="159"/>
      <c r="GSO627" s="159"/>
      <c r="GSP627" s="159"/>
      <c r="GSQ627" s="159"/>
      <c r="GSR627" s="159"/>
      <c r="GSS627" s="159"/>
      <c r="GST627" s="159"/>
      <c r="GSU627" s="159"/>
      <c r="GSV627" s="159"/>
      <c r="GSW627" s="159"/>
      <c r="GSX627" s="159"/>
      <c r="GSY627" s="159"/>
      <c r="GSZ627" s="159"/>
      <c r="GTA627" s="159"/>
      <c r="GTB627" s="159"/>
      <c r="GTC627" s="159"/>
      <c r="GTD627" s="159"/>
      <c r="GTE627" s="159"/>
      <c r="GTF627" s="159"/>
      <c r="GTG627" s="159"/>
      <c r="GTH627" s="159"/>
      <c r="GTI627" s="159"/>
      <c r="GTJ627" s="159"/>
      <c r="GTK627" s="159"/>
      <c r="GTL627" s="159"/>
      <c r="GTM627" s="159"/>
      <c r="GTN627" s="159"/>
      <c r="GTO627" s="159"/>
      <c r="GTP627" s="159"/>
      <c r="GTQ627" s="159"/>
      <c r="GTR627" s="159"/>
      <c r="GTS627" s="159"/>
      <c r="GTT627" s="159"/>
      <c r="GTU627" s="159"/>
      <c r="GTV627" s="159"/>
      <c r="GTW627" s="159"/>
      <c r="GTX627" s="159"/>
      <c r="GTY627" s="159"/>
      <c r="GTZ627" s="159"/>
      <c r="GUA627" s="159"/>
      <c r="GUB627" s="159"/>
      <c r="GUC627" s="159"/>
      <c r="GUD627" s="159"/>
      <c r="GUE627" s="159"/>
      <c r="GUF627" s="159"/>
      <c r="GUG627" s="159"/>
      <c r="GUH627" s="159"/>
      <c r="GUI627" s="159"/>
      <c r="GUJ627" s="159"/>
      <c r="GUK627" s="159"/>
      <c r="GUL627" s="159"/>
      <c r="GUM627" s="159"/>
      <c r="GUN627" s="159"/>
      <c r="GUO627" s="159"/>
      <c r="GUP627" s="159"/>
      <c r="GUQ627" s="159"/>
      <c r="GUR627" s="159"/>
      <c r="GUS627" s="159"/>
      <c r="GUT627" s="159"/>
      <c r="GUU627" s="159"/>
      <c r="GUV627" s="159"/>
      <c r="GUW627" s="159"/>
      <c r="GUX627" s="159"/>
      <c r="GUY627" s="159"/>
      <c r="GUZ627" s="159"/>
      <c r="GVA627" s="159"/>
      <c r="GVB627" s="159"/>
      <c r="GVC627" s="159"/>
      <c r="GVD627" s="159"/>
      <c r="GVE627" s="159"/>
      <c r="GVF627" s="159"/>
      <c r="GVG627" s="159"/>
      <c r="GVH627" s="159"/>
      <c r="GVI627" s="159"/>
      <c r="GVJ627" s="159"/>
      <c r="GVK627" s="159"/>
      <c r="GVL627" s="159"/>
      <c r="GVM627" s="159"/>
      <c r="GVN627" s="159"/>
      <c r="GVO627" s="159"/>
      <c r="GVP627" s="159"/>
      <c r="GVQ627" s="159"/>
      <c r="GVR627" s="159"/>
      <c r="GVS627" s="159"/>
      <c r="GVT627" s="159"/>
      <c r="GVU627" s="159"/>
      <c r="GVV627" s="159"/>
      <c r="GVW627" s="159"/>
      <c r="GVX627" s="159"/>
      <c r="GVY627" s="159"/>
      <c r="GVZ627" s="159"/>
      <c r="GWA627" s="159"/>
      <c r="GWB627" s="159"/>
      <c r="GWC627" s="159"/>
      <c r="GWD627" s="159"/>
      <c r="GWE627" s="159"/>
      <c r="GWF627" s="159"/>
      <c r="GWG627" s="159"/>
      <c r="GWH627" s="159"/>
      <c r="GWI627" s="159"/>
      <c r="GWJ627" s="159"/>
      <c r="GWK627" s="159"/>
      <c r="GWL627" s="159"/>
      <c r="GWM627" s="159"/>
      <c r="GWN627" s="159"/>
      <c r="GWO627" s="159"/>
      <c r="GWP627" s="159"/>
      <c r="GWQ627" s="159"/>
      <c r="GWR627" s="159"/>
      <c r="GWS627" s="159"/>
      <c r="GWT627" s="159"/>
      <c r="GWU627" s="159"/>
      <c r="GWV627" s="159"/>
      <c r="GWW627" s="159"/>
      <c r="GWX627" s="159"/>
      <c r="GWY627" s="159"/>
      <c r="GWZ627" s="159"/>
      <c r="GXA627" s="159"/>
      <c r="GXB627" s="159"/>
      <c r="GXC627" s="159"/>
      <c r="GXD627" s="159"/>
      <c r="GXE627" s="159"/>
      <c r="GXF627" s="159"/>
      <c r="GXG627" s="159"/>
      <c r="GXH627" s="159"/>
      <c r="GXI627" s="159"/>
      <c r="GXJ627" s="159"/>
      <c r="GXK627" s="159"/>
      <c r="GXL627" s="159"/>
      <c r="GXM627" s="159"/>
      <c r="GXN627" s="159"/>
      <c r="GXO627" s="159"/>
      <c r="GXP627" s="159"/>
      <c r="GXQ627" s="159"/>
      <c r="GXR627" s="159"/>
      <c r="GXS627" s="159"/>
      <c r="GXT627" s="159"/>
      <c r="GXU627" s="159"/>
      <c r="GXV627" s="159"/>
      <c r="GXW627" s="159"/>
      <c r="GXX627" s="159"/>
      <c r="GXY627" s="159"/>
      <c r="GXZ627" s="159"/>
      <c r="GYA627" s="159"/>
      <c r="GYB627" s="159"/>
      <c r="GYC627" s="159"/>
      <c r="GYD627" s="159"/>
      <c r="GYE627" s="159"/>
      <c r="GYF627" s="159"/>
      <c r="GYG627" s="159"/>
      <c r="GYH627" s="159"/>
      <c r="GYI627" s="159"/>
      <c r="GYJ627" s="159"/>
      <c r="GYK627" s="159"/>
      <c r="GYL627" s="159"/>
      <c r="GYM627" s="159"/>
      <c r="GYN627" s="159"/>
      <c r="GYO627" s="159"/>
      <c r="GYP627" s="159"/>
      <c r="GYQ627" s="159"/>
      <c r="GYR627" s="159"/>
      <c r="GYS627" s="159"/>
      <c r="GYT627" s="159"/>
      <c r="GYU627" s="159"/>
      <c r="GYV627" s="159"/>
      <c r="GYW627" s="159"/>
      <c r="GYX627" s="159"/>
      <c r="GYY627" s="159"/>
      <c r="GYZ627" s="159"/>
      <c r="GZA627" s="159"/>
      <c r="GZB627" s="159"/>
      <c r="GZC627" s="159"/>
      <c r="GZD627" s="159"/>
      <c r="GZE627" s="159"/>
      <c r="GZF627" s="159"/>
      <c r="GZG627" s="159"/>
      <c r="GZH627" s="159"/>
      <c r="GZI627" s="159"/>
      <c r="GZJ627" s="159"/>
      <c r="GZK627" s="159"/>
      <c r="GZL627" s="159"/>
      <c r="GZM627" s="159"/>
      <c r="GZN627" s="159"/>
      <c r="GZO627" s="159"/>
      <c r="GZP627" s="159"/>
      <c r="GZQ627" s="159"/>
      <c r="GZR627" s="159"/>
      <c r="GZS627" s="159"/>
      <c r="GZT627" s="159"/>
      <c r="GZU627" s="159"/>
      <c r="GZV627" s="159"/>
      <c r="GZW627" s="159"/>
      <c r="GZX627" s="159"/>
      <c r="GZY627" s="159"/>
      <c r="GZZ627" s="159"/>
      <c r="HAA627" s="159"/>
      <c r="HAB627" s="159"/>
      <c r="HAC627" s="159"/>
      <c r="HAD627" s="159"/>
      <c r="HAE627" s="159"/>
      <c r="HAF627" s="159"/>
      <c r="HAG627" s="159"/>
      <c r="HAH627" s="159"/>
      <c r="HAI627" s="159"/>
      <c r="HAJ627" s="159"/>
      <c r="HAK627" s="159"/>
      <c r="HAL627" s="159"/>
      <c r="HAM627" s="159"/>
      <c r="HAN627" s="159"/>
      <c r="HAO627" s="159"/>
      <c r="HAP627" s="159"/>
      <c r="HAQ627" s="159"/>
      <c r="HAR627" s="159"/>
      <c r="HAS627" s="159"/>
      <c r="HAT627" s="159"/>
      <c r="HAU627" s="159"/>
      <c r="HAV627" s="159"/>
      <c r="HAW627" s="159"/>
      <c r="HAX627" s="159"/>
      <c r="HAY627" s="159"/>
      <c r="HAZ627" s="159"/>
      <c r="HBA627" s="159"/>
      <c r="HBB627" s="159"/>
      <c r="HBC627" s="159"/>
      <c r="HBD627" s="159"/>
      <c r="HBE627" s="159"/>
      <c r="HBF627" s="159"/>
      <c r="HBG627" s="159"/>
      <c r="HBH627" s="159"/>
      <c r="HBI627" s="159"/>
      <c r="HBJ627" s="159"/>
      <c r="HBK627" s="159"/>
      <c r="HBL627" s="159"/>
      <c r="HBM627" s="159"/>
      <c r="HBN627" s="159"/>
      <c r="HBO627" s="159"/>
      <c r="HBP627" s="159"/>
      <c r="HBQ627" s="159"/>
      <c r="HBR627" s="159"/>
      <c r="HBS627" s="159"/>
      <c r="HBT627" s="159"/>
      <c r="HBU627" s="159"/>
      <c r="HBV627" s="159"/>
      <c r="HBW627" s="159"/>
      <c r="HBX627" s="159"/>
      <c r="HBY627" s="159"/>
      <c r="HBZ627" s="159"/>
      <c r="HCA627" s="159"/>
      <c r="HCB627" s="159"/>
      <c r="HCC627" s="159"/>
      <c r="HCD627" s="159"/>
      <c r="HCE627" s="159"/>
      <c r="HCF627" s="159"/>
      <c r="HCG627" s="159"/>
      <c r="HCH627" s="159"/>
      <c r="HCI627" s="159"/>
      <c r="HCJ627" s="159"/>
      <c r="HCK627" s="159"/>
      <c r="HCL627" s="159"/>
      <c r="HCM627" s="159"/>
      <c r="HCN627" s="159"/>
      <c r="HCO627" s="159"/>
      <c r="HCP627" s="159"/>
      <c r="HCQ627" s="159"/>
      <c r="HCR627" s="159"/>
      <c r="HCS627" s="159"/>
      <c r="HCT627" s="159"/>
      <c r="HCU627" s="159"/>
      <c r="HCV627" s="159"/>
      <c r="HCW627" s="159"/>
      <c r="HCX627" s="159"/>
      <c r="HCY627" s="159"/>
      <c r="HCZ627" s="159"/>
      <c r="HDA627" s="159"/>
      <c r="HDB627" s="159"/>
      <c r="HDC627" s="159"/>
      <c r="HDD627" s="159"/>
      <c r="HDE627" s="159"/>
      <c r="HDF627" s="159"/>
      <c r="HDG627" s="159"/>
      <c r="HDH627" s="159"/>
      <c r="HDI627" s="159"/>
      <c r="HDJ627" s="159"/>
      <c r="HDK627" s="159"/>
      <c r="HDL627" s="159"/>
      <c r="HDM627" s="159"/>
      <c r="HDN627" s="159"/>
      <c r="HDO627" s="159"/>
      <c r="HDP627" s="159"/>
      <c r="HDQ627" s="159"/>
      <c r="HDR627" s="159"/>
      <c r="HDS627" s="159"/>
      <c r="HDT627" s="159"/>
      <c r="HDU627" s="159"/>
      <c r="HDV627" s="159"/>
      <c r="HDW627" s="159"/>
      <c r="HDX627" s="159"/>
      <c r="HDY627" s="159"/>
      <c r="HDZ627" s="159"/>
      <c r="HEA627" s="159"/>
      <c r="HEB627" s="159"/>
      <c r="HEC627" s="159"/>
      <c r="HED627" s="159"/>
      <c r="HEE627" s="159"/>
      <c r="HEF627" s="159"/>
      <c r="HEG627" s="159"/>
      <c r="HEH627" s="159"/>
      <c r="HEI627" s="159"/>
      <c r="HEJ627" s="159"/>
      <c r="HEK627" s="159"/>
      <c r="HEL627" s="159"/>
      <c r="HEM627" s="159"/>
      <c r="HEN627" s="159"/>
      <c r="HEO627" s="159"/>
      <c r="HEP627" s="159"/>
      <c r="HEQ627" s="159"/>
      <c r="HER627" s="159"/>
      <c r="HES627" s="159"/>
      <c r="HET627" s="159"/>
      <c r="HEU627" s="159"/>
      <c r="HEV627" s="159"/>
      <c r="HEW627" s="159"/>
      <c r="HEX627" s="159"/>
      <c r="HEY627" s="159"/>
      <c r="HEZ627" s="159"/>
      <c r="HFA627" s="159"/>
      <c r="HFB627" s="159"/>
      <c r="HFC627" s="159"/>
      <c r="HFD627" s="159"/>
      <c r="HFE627" s="159"/>
      <c r="HFF627" s="159"/>
      <c r="HFG627" s="159"/>
      <c r="HFH627" s="159"/>
      <c r="HFI627" s="159"/>
      <c r="HFJ627" s="159"/>
      <c r="HFK627" s="159"/>
      <c r="HFL627" s="159"/>
      <c r="HFM627" s="159"/>
      <c r="HFN627" s="159"/>
      <c r="HFO627" s="159"/>
      <c r="HFP627" s="159"/>
      <c r="HFQ627" s="159"/>
      <c r="HFR627" s="159"/>
      <c r="HFS627" s="159"/>
      <c r="HFT627" s="159"/>
      <c r="HFU627" s="159"/>
      <c r="HFV627" s="159"/>
      <c r="HFW627" s="159"/>
      <c r="HFX627" s="159"/>
      <c r="HFY627" s="159"/>
      <c r="HFZ627" s="159"/>
      <c r="HGA627" s="159"/>
      <c r="HGB627" s="159"/>
      <c r="HGC627" s="159"/>
      <c r="HGD627" s="159"/>
      <c r="HGE627" s="159"/>
      <c r="HGF627" s="159"/>
      <c r="HGG627" s="159"/>
      <c r="HGH627" s="159"/>
      <c r="HGI627" s="159"/>
      <c r="HGJ627" s="159"/>
      <c r="HGK627" s="159"/>
      <c r="HGL627" s="159"/>
      <c r="HGM627" s="159"/>
      <c r="HGN627" s="159"/>
      <c r="HGO627" s="159"/>
      <c r="HGP627" s="159"/>
      <c r="HGQ627" s="159"/>
      <c r="HGR627" s="159"/>
      <c r="HGS627" s="159"/>
      <c r="HGT627" s="159"/>
      <c r="HGU627" s="159"/>
      <c r="HGV627" s="159"/>
      <c r="HGW627" s="159"/>
      <c r="HGX627" s="159"/>
      <c r="HGY627" s="159"/>
      <c r="HGZ627" s="159"/>
      <c r="HHA627" s="159"/>
      <c r="HHB627" s="159"/>
      <c r="HHC627" s="159"/>
      <c r="HHD627" s="159"/>
      <c r="HHE627" s="159"/>
      <c r="HHF627" s="159"/>
      <c r="HHG627" s="159"/>
      <c r="HHH627" s="159"/>
      <c r="HHI627" s="159"/>
      <c r="HHJ627" s="159"/>
      <c r="HHK627" s="159"/>
      <c r="HHL627" s="159"/>
      <c r="HHM627" s="159"/>
      <c r="HHN627" s="159"/>
      <c r="HHO627" s="159"/>
      <c r="HHP627" s="159"/>
      <c r="HHQ627" s="159"/>
      <c r="HHR627" s="159"/>
      <c r="HHS627" s="159"/>
      <c r="HHT627" s="159"/>
      <c r="HHU627" s="159"/>
      <c r="HHV627" s="159"/>
      <c r="HHW627" s="159"/>
      <c r="HHX627" s="159"/>
      <c r="HHY627" s="159"/>
      <c r="HHZ627" s="159"/>
      <c r="HIA627" s="159"/>
      <c r="HIB627" s="159"/>
      <c r="HIC627" s="159"/>
      <c r="HID627" s="159"/>
      <c r="HIE627" s="159"/>
      <c r="HIF627" s="159"/>
      <c r="HIG627" s="159"/>
      <c r="HIH627" s="159"/>
      <c r="HII627" s="159"/>
      <c r="HIJ627" s="159"/>
      <c r="HIK627" s="159"/>
      <c r="HIL627" s="159"/>
      <c r="HIM627" s="159"/>
      <c r="HIN627" s="159"/>
      <c r="HIO627" s="159"/>
      <c r="HIP627" s="159"/>
      <c r="HIQ627" s="159"/>
      <c r="HIR627" s="159"/>
      <c r="HIS627" s="159"/>
      <c r="HIT627" s="159"/>
      <c r="HIU627" s="159"/>
      <c r="HIV627" s="159"/>
      <c r="HIW627" s="159"/>
      <c r="HIX627" s="159"/>
      <c r="HIY627" s="159"/>
      <c r="HIZ627" s="159"/>
      <c r="HJA627" s="159"/>
      <c r="HJB627" s="159"/>
      <c r="HJC627" s="159"/>
      <c r="HJD627" s="159"/>
      <c r="HJE627" s="159"/>
      <c r="HJF627" s="159"/>
      <c r="HJG627" s="159"/>
      <c r="HJH627" s="159"/>
      <c r="HJI627" s="159"/>
      <c r="HJJ627" s="159"/>
      <c r="HJK627" s="159"/>
      <c r="HJL627" s="159"/>
      <c r="HJM627" s="159"/>
      <c r="HJN627" s="159"/>
      <c r="HJO627" s="159"/>
      <c r="HJP627" s="159"/>
      <c r="HJQ627" s="159"/>
      <c r="HJR627" s="159"/>
      <c r="HJS627" s="159"/>
      <c r="HJT627" s="159"/>
      <c r="HJU627" s="159"/>
      <c r="HJV627" s="159"/>
      <c r="HJW627" s="159"/>
      <c r="HJX627" s="159"/>
      <c r="HJY627" s="159"/>
      <c r="HJZ627" s="159"/>
      <c r="HKA627" s="159"/>
      <c r="HKB627" s="159"/>
      <c r="HKC627" s="159"/>
      <c r="HKD627" s="159"/>
      <c r="HKE627" s="159"/>
      <c r="HKF627" s="159"/>
      <c r="HKG627" s="159"/>
      <c r="HKH627" s="159"/>
      <c r="HKI627" s="159"/>
      <c r="HKJ627" s="159"/>
      <c r="HKK627" s="159"/>
      <c r="HKL627" s="159"/>
      <c r="HKM627" s="159"/>
      <c r="HKN627" s="159"/>
      <c r="HKO627" s="159"/>
      <c r="HKP627" s="159"/>
      <c r="HKQ627" s="159"/>
      <c r="HKR627" s="159"/>
      <c r="HKS627" s="159"/>
      <c r="HKT627" s="159"/>
      <c r="HKU627" s="159"/>
      <c r="HKV627" s="159"/>
      <c r="HKW627" s="159"/>
      <c r="HKX627" s="159"/>
      <c r="HKY627" s="159"/>
      <c r="HKZ627" s="159"/>
      <c r="HLA627" s="159"/>
      <c r="HLB627" s="159"/>
      <c r="HLC627" s="159"/>
      <c r="HLD627" s="159"/>
      <c r="HLE627" s="159"/>
      <c r="HLF627" s="159"/>
      <c r="HLG627" s="159"/>
      <c r="HLH627" s="159"/>
      <c r="HLI627" s="159"/>
      <c r="HLJ627" s="159"/>
      <c r="HLK627" s="159"/>
      <c r="HLL627" s="159"/>
      <c r="HLM627" s="159"/>
      <c r="HLN627" s="159"/>
      <c r="HLO627" s="159"/>
      <c r="HLP627" s="159"/>
      <c r="HLQ627" s="159"/>
      <c r="HLR627" s="159"/>
      <c r="HLS627" s="159"/>
      <c r="HLT627" s="159"/>
      <c r="HLU627" s="159"/>
      <c r="HLV627" s="159"/>
      <c r="HLW627" s="159"/>
      <c r="HLX627" s="159"/>
      <c r="HLY627" s="159"/>
      <c r="HLZ627" s="159"/>
      <c r="HMA627" s="159"/>
      <c r="HMB627" s="159"/>
      <c r="HMC627" s="159"/>
      <c r="HMD627" s="159"/>
      <c r="HME627" s="159"/>
      <c r="HMF627" s="159"/>
      <c r="HMG627" s="159"/>
      <c r="HMH627" s="159"/>
      <c r="HMI627" s="159"/>
      <c r="HMJ627" s="159"/>
      <c r="HMK627" s="159"/>
      <c r="HML627" s="159"/>
      <c r="HMM627" s="159"/>
      <c r="HMN627" s="159"/>
      <c r="HMO627" s="159"/>
      <c r="HMP627" s="159"/>
      <c r="HMQ627" s="159"/>
      <c r="HMR627" s="159"/>
      <c r="HMS627" s="159"/>
      <c r="HMT627" s="159"/>
      <c r="HMU627" s="159"/>
      <c r="HMV627" s="159"/>
      <c r="HMW627" s="159"/>
      <c r="HMX627" s="159"/>
      <c r="HMY627" s="159"/>
      <c r="HMZ627" s="159"/>
      <c r="HNA627" s="159"/>
      <c r="HNB627" s="159"/>
      <c r="HNC627" s="159"/>
      <c r="HND627" s="159"/>
      <c r="HNE627" s="159"/>
      <c r="HNF627" s="159"/>
      <c r="HNG627" s="159"/>
      <c r="HNH627" s="159"/>
      <c r="HNI627" s="159"/>
      <c r="HNJ627" s="159"/>
      <c r="HNK627" s="159"/>
      <c r="HNL627" s="159"/>
      <c r="HNM627" s="159"/>
      <c r="HNN627" s="159"/>
      <c r="HNO627" s="159"/>
      <c r="HNP627" s="159"/>
      <c r="HNQ627" s="159"/>
      <c r="HNR627" s="159"/>
      <c r="HNS627" s="159"/>
      <c r="HNT627" s="159"/>
      <c r="HNU627" s="159"/>
      <c r="HNV627" s="159"/>
      <c r="HNW627" s="159"/>
      <c r="HNX627" s="159"/>
      <c r="HNY627" s="159"/>
      <c r="HNZ627" s="159"/>
      <c r="HOA627" s="159"/>
      <c r="HOB627" s="159"/>
      <c r="HOC627" s="159"/>
      <c r="HOD627" s="159"/>
      <c r="HOE627" s="159"/>
      <c r="HOF627" s="159"/>
      <c r="HOG627" s="159"/>
      <c r="HOH627" s="159"/>
      <c r="HOI627" s="159"/>
      <c r="HOJ627" s="159"/>
      <c r="HOK627" s="159"/>
      <c r="HOL627" s="159"/>
      <c r="HOM627" s="159"/>
      <c r="HON627" s="159"/>
      <c r="HOO627" s="159"/>
      <c r="HOP627" s="159"/>
      <c r="HOQ627" s="159"/>
      <c r="HOR627" s="159"/>
      <c r="HOS627" s="159"/>
      <c r="HOT627" s="159"/>
      <c r="HOU627" s="159"/>
      <c r="HOV627" s="159"/>
      <c r="HOW627" s="159"/>
      <c r="HOX627" s="159"/>
      <c r="HOY627" s="159"/>
      <c r="HOZ627" s="159"/>
      <c r="HPA627" s="159"/>
      <c r="HPB627" s="159"/>
      <c r="HPC627" s="159"/>
      <c r="HPD627" s="159"/>
      <c r="HPE627" s="159"/>
      <c r="HPF627" s="159"/>
      <c r="HPG627" s="159"/>
      <c r="HPH627" s="159"/>
      <c r="HPI627" s="159"/>
      <c r="HPJ627" s="159"/>
      <c r="HPK627" s="159"/>
      <c r="HPL627" s="159"/>
      <c r="HPM627" s="159"/>
      <c r="HPN627" s="159"/>
      <c r="HPO627" s="159"/>
      <c r="HPP627" s="159"/>
      <c r="HPQ627" s="159"/>
      <c r="HPR627" s="159"/>
      <c r="HPS627" s="159"/>
      <c r="HPT627" s="159"/>
      <c r="HPU627" s="159"/>
      <c r="HPV627" s="159"/>
      <c r="HPW627" s="159"/>
      <c r="HPX627" s="159"/>
      <c r="HPY627" s="159"/>
      <c r="HPZ627" s="159"/>
      <c r="HQA627" s="159"/>
      <c r="HQB627" s="159"/>
      <c r="HQC627" s="159"/>
      <c r="HQD627" s="159"/>
      <c r="HQE627" s="159"/>
      <c r="HQF627" s="159"/>
      <c r="HQG627" s="159"/>
      <c r="HQH627" s="159"/>
      <c r="HQI627" s="159"/>
      <c r="HQJ627" s="159"/>
      <c r="HQK627" s="159"/>
      <c r="HQL627" s="159"/>
      <c r="HQM627" s="159"/>
      <c r="HQN627" s="159"/>
      <c r="HQO627" s="159"/>
      <c r="HQP627" s="159"/>
      <c r="HQQ627" s="159"/>
      <c r="HQR627" s="159"/>
      <c r="HQS627" s="159"/>
      <c r="HQT627" s="159"/>
      <c r="HQU627" s="159"/>
      <c r="HQV627" s="159"/>
      <c r="HQW627" s="159"/>
      <c r="HQX627" s="159"/>
      <c r="HQY627" s="159"/>
      <c r="HQZ627" s="159"/>
      <c r="HRA627" s="159"/>
      <c r="HRB627" s="159"/>
      <c r="HRC627" s="159"/>
      <c r="HRD627" s="159"/>
      <c r="HRE627" s="159"/>
      <c r="HRF627" s="159"/>
      <c r="HRG627" s="159"/>
      <c r="HRH627" s="159"/>
      <c r="HRI627" s="159"/>
      <c r="HRJ627" s="159"/>
      <c r="HRK627" s="159"/>
      <c r="HRL627" s="159"/>
      <c r="HRM627" s="159"/>
      <c r="HRN627" s="159"/>
      <c r="HRO627" s="159"/>
      <c r="HRP627" s="159"/>
      <c r="HRQ627" s="159"/>
      <c r="HRR627" s="159"/>
      <c r="HRS627" s="159"/>
      <c r="HRT627" s="159"/>
      <c r="HRU627" s="159"/>
      <c r="HRV627" s="159"/>
      <c r="HRW627" s="159"/>
      <c r="HRX627" s="159"/>
      <c r="HRY627" s="159"/>
      <c r="HRZ627" s="159"/>
      <c r="HSA627" s="159"/>
      <c r="HSB627" s="159"/>
      <c r="HSC627" s="159"/>
      <c r="HSD627" s="159"/>
      <c r="HSE627" s="159"/>
      <c r="HSF627" s="159"/>
      <c r="HSG627" s="159"/>
      <c r="HSH627" s="159"/>
      <c r="HSI627" s="159"/>
      <c r="HSJ627" s="159"/>
      <c r="HSK627" s="159"/>
      <c r="HSL627" s="159"/>
      <c r="HSM627" s="159"/>
      <c r="HSN627" s="159"/>
      <c r="HSO627" s="159"/>
      <c r="HSP627" s="159"/>
      <c r="HSQ627" s="159"/>
      <c r="HSR627" s="159"/>
      <c r="HSS627" s="159"/>
      <c r="HST627" s="159"/>
      <c r="HSU627" s="159"/>
      <c r="HSV627" s="159"/>
      <c r="HSW627" s="159"/>
      <c r="HSX627" s="159"/>
      <c r="HSY627" s="159"/>
      <c r="HSZ627" s="159"/>
      <c r="HTA627" s="159"/>
      <c r="HTB627" s="159"/>
      <c r="HTC627" s="159"/>
      <c r="HTD627" s="159"/>
      <c r="HTE627" s="159"/>
      <c r="HTF627" s="159"/>
      <c r="HTG627" s="159"/>
      <c r="HTH627" s="159"/>
      <c r="HTI627" s="159"/>
      <c r="HTJ627" s="159"/>
      <c r="HTK627" s="159"/>
      <c r="HTL627" s="159"/>
      <c r="HTM627" s="159"/>
      <c r="HTN627" s="159"/>
      <c r="HTO627" s="159"/>
      <c r="HTP627" s="159"/>
      <c r="HTQ627" s="159"/>
      <c r="HTR627" s="159"/>
      <c r="HTS627" s="159"/>
      <c r="HTT627" s="159"/>
      <c r="HTU627" s="159"/>
      <c r="HTV627" s="159"/>
      <c r="HTW627" s="159"/>
      <c r="HTX627" s="159"/>
      <c r="HTY627" s="159"/>
      <c r="HTZ627" s="159"/>
      <c r="HUA627" s="159"/>
      <c r="HUB627" s="159"/>
      <c r="HUC627" s="159"/>
      <c r="HUD627" s="159"/>
      <c r="HUE627" s="159"/>
      <c r="HUF627" s="159"/>
      <c r="HUG627" s="159"/>
      <c r="HUH627" s="159"/>
      <c r="HUI627" s="159"/>
      <c r="HUJ627" s="159"/>
      <c r="HUK627" s="159"/>
      <c r="HUL627" s="159"/>
      <c r="HUM627" s="159"/>
      <c r="HUN627" s="159"/>
      <c r="HUO627" s="159"/>
      <c r="HUP627" s="159"/>
      <c r="HUQ627" s="159"/>
      <c r="HUR627" s="159"/>
      <c r="HUS627" s="159"/>
      <c r="HUT627" s="159"/>
      <c r="HUU627" s="159"/>
      <c r="HUV627" s="159"/>
      <c r="HUW627" s="159"/>
      <c r="HUX627" s="159"/>
      <c r="HUY627" s="159"/>
      <c r="HUZ627" s="159"/>
      <c r="HVA627" s="159"/>
      <c r="HVB627" s="159"/>
      <c r="HVC627" s="159"/>
      <c r="HVD627" s="159"/>
      <c r="HVE627" s="159"/>
      <c r="HVF627" s="159"/>
      <c r="HVG627" s="159"/>
      <c r="HVH627" s="159"/>
      <c r="HVI627" s="159"/>
      <c r="HVJ627" s="159"/>
      <c r="HVK627" s="159"/>
      <c r="HVL627" s="159"/>
      <c r="HVM627" s="159"/>
      <c r="HVN627" s="159"/>
      <c r="HVO627" s="159"/>
      <c r="HVP627" s="159"/>
      <c r="HVQ627" s="159"/>
      <c r="HVR627" s="159"/>
      <c r="HVS627" s="159"/>
      <c r="HVT627" s="159"/>
      <c r="HVU627" s="159"/>
      <c r="HVV627" s="159"/>
      <c r="HVW627" s="159"/>
      <c r="HVX627" s="159"/>
      <c r="HVY627" s="159"/>
      <c r="HVZ627" s="159"/>
      <c r="HWA627" s="159"/>
      <c r="HWB627" s="159"/>
      <c r="HWC627" s="159"/>
      <c r="HWD627" s="159"/>
      <c r="HWE627" s="159"/>
      <c r="HWF627" s="159"/>
      <c r="HWG627" s="159"/>
      <c r="HWH627" s="159"/>
      <c r="HWI627" s="159"/>
      <c r="HWJ627" s="159"/>
      <c r="HWK627" s="159"/>
      <c r="HWL627" s="159"/>
      <c r="HWM627" s="159"/>
      <c r="HWN627" s="159"/>
      <c r="HWO627" s="159"/>
      <c r="HWP627" s="159"/>
      <c r="HWQ627" s="159"/>
      <c r="HWR627" s="159"/>
      <c r="HWS627" s="159"/>
      <c r="HWT627" s="159"/>
      <c r="HWU627" s="159"/>
      <c r="HWV627" s="159"/>
      <c r="HWW627" s="159"/>
      <c r="HWX627" s="159"/>
      <c r="HWY627" s="159"/>
      <c r="HWZ627" s="159"/>
      <c r="HXA627" s="159"/>
      <c r="HXB627" s="159"/>
      <c r="HXC627" s="159"/>
      <c r="HXD627" s="159"/>
      <c r="HXE627" s="159"/>
      <c r="HXF627" s="159"/>
      <c r="HXG627" s="159"/>
      <c r="HXH627" s="159"/>
      <c r="HXI627" s="159"/>
      <c r="HXJ627" s="159"/>
      <c r="HXK627" s="159"/>
      <c r="HXL627" s="159"/>
      <c r="HXM627" s="159"/>
      <c r="HXN627" s="159"/>
      <c r="HXO627" s="159"/>
      <c r="HXP627" s="159"/>
      <c r="HXQ627" s="159"/>
      <c r="HXR627" s="159"/>
      <c r="HXS627" s="159"/>
      <c r="HXT627" s="159"/>
      <c r="HXU627" s="159"/>
      <c r="HXV627" s="159"/>
      <c r="HXW627" s="159"/>
      <c r="HXX627" s="159"/>
      <c r="HXY627" s="159"/>
      <c r="HXZ627" s="159"/>
      <c r="HYA627" s="159"/>
      <c r="HYB627" s="159"/>
      <c r="HYC627" s="159"/>
      <c r="HYD627" s="159"/>
      <c r="HYE627" s="159"/>
      <c r="HYF627" s="159"/>
      <c r="HYG627" s="159"/>
      <c r="HYH627" s="159"/>
      <c r="HYI627" s="159"/>
      <c r="HYJ627" s="159"/>
      <c r="HYK627" s="159"/>
      <c r="HYL627" s="159"/>
      <c r="HYM627" s="159"/>
      <c r="HYN627" s="159"/>
      <c r="HYO627" s="159"/>
      <c r="HYP627" s="159"/>
      <c r="HYQ627" s="159"/>
      <c r="HYR627" s="159"/>
      <c r="HYS627" s="159"/>
      <c r="HYT627" s="159"/>
      <c r="HYU627" s="159"/>
      <c r="HYV627" s="159"/>
      <c r="HYW627" s="159"/>
      <c r="HYX627" s="159"/>
      <c r="HYY627" s="159"/>
      <c r="HYZ627" s="159"/>
      <c r="HZA627" s="159"/>
      <c r="HZB627" s="159"/>
      <c r="HZC627" s="159"/>
      <c r="HZD627" s="159"/>
      <c r="HZE627" s="159"/>
      <c r="HZF627" s="159"/>
      <c r="HZG627" s="159"/>
      <c r="HZH627" s="159"/>
      <c r="HZI627" s="159"/>
      <c r="HZJ627" s="159"/>
      <c r="HZK627" s="159"/>
      <c r="HZL627" s="159"/>
      <c r="HZM627" s="159"/>
      <c r="HZN627" s="159"/>
      <c r="HZO627" s="159"/>
      <c r="HZP627" s="159"/>
      <c r="HZQ627" s="159"/>
      <c r="HZR627" s="159"/>
      <c r="HZS627" s="159"/>
      <c r="HZT627" s="159"/>
      <c r="HZU627" s="159"/>
      <c r="HZV627" s="159"/>
      <c r="HZW627" s="159"/>
      <c r="HZX627" s="159"/>
      <c r="HZY627" s="159"/>
      <c r="HZZ627" s="159"/>
      <c r="IAA627" s="159"/>
      <c r="IAB627" s="159"/>
      <c r="IAC627" s="159"/>
      <c r="IAD627" s="159"/>
      <c r="IAE627" s="159"/>
      <c r="IAF627" s="159"/>
      <c r="IAG627" s="159"/>
      <c r="IAH627" s="159"/>
      <c r="IAI627" s="159"/>
      <c r="IAJ627" s="159"/>
      <c r="IAK627" s="159"/>
      <c r="IAL627" s="159"/>
      <c r="IAM627" s="159"/>
      <c r="IAN627" s="159"/>
      <c r="IAO627" s="159"/>
      <c r="IAP627" s="159"/>
      <c r="IAQ627" s="159"/>
      <c r="IAR627" s="159"/>
      <c r="IAS627" s="159"/>
      <c r="IAT627" s="159"/>
      <c r="IAU627" s="159"/>
      <c r="IAV627" s="159"/>
      <c r="IAW627" s="159"/>
      <c r="IAX627" s="159"/>
      <c r="IAY627" s="159"/>
      <c r="IAZ627" s="159"/>
      <c r="IBA627" s="159"/>
      <c r="IBB627" s="159"/>
      <c r="IBC627" s="159"/>
      <c r="IBD627" s="159"/>
      <c r="IBE627" s="159"/>
      <c r="IBF627" s="159"/>
      <c r="IBG627" s="159"/>
      <c r="IBH627" s="159"/>
      <c r="IBI627" s="159"/>
      <c r="IBJ627" s="159"/>
      <c r="IBK627" s="159"/>
      <c r="IBL627" s="159"/>
      <c r="IBM627" s="159"/>
      <c r="IBN627" s="159"/>
      <c r="IBO627" s="159"/>
      <c r="IBP627" s="159"/>
      <c r="IBQ627" s="159"/>
      <c r="IBR627" s="159"/>
      <c r="IBS627" s="159"/>
      <c r="IBT627" s="159"/>
      <c r="IBU627" s="159"/>
      <c r="IBV627" s="159"/>
      <c r="IBW627" s="159"/>
      <c r="IBX627" s="159"/>
      <c r="IBY627" s="159"/>
      <c r="IBZ627" s="159"/>
      <c r="ICA627" s="159"/>
      <c r="ICB627" s="159"/>
      <c r="ICC627" s="159"/>
      <c r="ICD627" s="159"/>
      <c r="ICE627" s="159"/>
      <c r="ICF627" s="159"/>
      <c r="ICG627" s="159"/>
      <c r="ICH627" s="159"/>
      <c r="ICI627" s="159"/>
      <c r="ICJ627" s="159"/>
      <c r="ICK627" s="159"/>
      <c r="ICL627" s="159"/>
      <c r="ICM627" s="159"/>
      <c r="ICN627" s="159"/>
      <c r="ICO627" s="159"/>
      <c r="ICP627" s="159"/>
      <c r="ICQ627" s="159"/>
      <c r="ICR627" s="159"/>
      <c r="ICS627" s="159"/>
      <c r="ICT627" s="159"/>
      <c r="ICU627" s="159"/>
      <c r="ICV627" s="159"/>
      <c r="ICW627" s="159"/>
      <c r="ICX627" s="159"/>
      <c r="ICY627" s="159"/>
      <c r="ICZ627" s="159"/>
      <c r="IDA627" s="159"/>
      <c r="IDB627" s="159"/>
      <c r="IDC627" s="159"/>
      <c r="IDD627" s="159"/>
      <c r="IDE627" s="159"/>
      <c r="IDF627" s="159"/>
      <c r="IDG627" s="159"/>
      <c r="IDH627" s="159"/>
      <c r="IDI627" s="159"/>
      <c r="IDJ627" s="159"/>
      <c r="IDK627" s="159"/>
      <c r="IDL627" s="159"/>
      <c r="IDM627" s="159"/>
      <c r="IDN627" s="159"/>
      <c r="IDO627" s="159"/>
      <c r="IDP627" s="159"/>
      <c r="IDQ627" s="159"/>
      <c r="IDR627" s="159"/>
      <c r="IDS627" s="159"/>
      <c r="IDT627" s="159"/>
      <c r="IDU627" s="159"/>
      <c r="IDV627" s="159"/>
      <c r="IDW627" s="159"/>
      <c r="IDX627" s="159"/>
      <c r="IDY627" s="159"/>
      <c r="IDZ627" s="159"/>
      <c r="IEA627" s="159"/>
      <c r="IEB627" s="159"/>
      <c r="IEC627" s="159"/>
      <c r="IED627" s="159"/>
      <c r="IEE627" s="159"/>
      <c r="IEF627" s="159"/>
      <c r="IEG627" s="159"/>
      <c r="IEH627" s="159"/>
      <c r="IEI627" s="159"/>
      <c r="IEJ627" s="159"/>
      <c r="IEK627" s="159"/>
      <c r="IEL627" s="159"/>
      <c r="IEM627" s="159"/>
      <c r="IEN627" s="159"/>
      <c r="IEO627" s="159"/>
      <c r="IEP627" s="159"/>
      <c r="IEQ627" s="159"/>
      <c r="IER627" s="159"/>
      <c r="IES627" s="159"/>
      <c r="IET627" s="159"/>
      <c r="IEU627" s="159"/>
      <c r="IEV627" s="159"/>
      <c r="IEW627" s="159"/>
      <c r="IEX627" s="159"/>
      <c r="IEY627" s="159"/>
      <c r="IEZ627" s="159"/>
      <c r="IFA627" s="159"/>
      <c r="IFB627" s="159"/>
      <c r="IFC627" s="159"/>
      <c r="IFD627" s="159"/>
      <c r="IFE627" s="159"/>
      <c r="IFF627" s="159"/>
      <c r="IFG627" s="159"/>
      <c r="IFH627" s="159"/>
      <c r="IFI627" s="159"/>
      <c r="IFJ627" s="159"/>
      <c r="IFK627" s="159"/>
      <c r="IFL627" s="159"/>
      <c r="IFM627" s="159"/>
      <c r="IFN627" s="159"/>
      <c r="IFO627" s="159"/>
      <c r="IFP627" s="159"/>
      <c r="IFQ627" s="159"/>
      <c r="IFR627" s="159"/>
      <c r="IFS627" s="159"/>
      <c r="IFT627" s="159"/>
      <c r="IFU627" s="159"/>
      <c r="IFV627" s="159"/>
      <c r="IFW627" s="159"/>
      <c r="IFX627" s="159"/>
      <c r="IFY627" s="159"/>
      <c r="IFZ627" s="159"/>
      <c r="IGA627" s="159"/>
      <c r="IGB627" s="159"/>
      <c r="IGC627" s="159"/>
      <c r="IGD627" s="159"/>
      <c r="IGE627" s="159"/>
      <c r="IGF627" s="159"/>
      <c r="IGG627" s="159"/>
      <c r="IGH627" s="159"/>
      <c r="IGI627" s="159"/>
      <c r="IGJ627" s="159"/>
      <c r="IGK627" s="159"/>
      <c r="IGL627" s="159"/>
      <c r="IGM627" s="159"/>
      <c r="IGN627" s="159"/>
      <c r="IGO627" s="159"/>
      <c r="IGP627" s="159"/>
      <c r="IGQ627" s="159"/>
      <c r="IGR627" s="159"/>
      <c r="IGS627" s="159"/>
      <c r="IGT627" s="159"/>
      <c r="IGU627" s="159"/>
      <c r="IGV627" s="159"/>
      <c r="IGW627" s="159"/>
      <c r="IGX627" s="159"/>
      <c r="IGY627" s="159"/>
      <c r="IGZ627" s="159"/>
      <c r="IHA627" s="159"/>
      <c r="IHB627" s="159"/>
      <c r="IHC627" s="159"/>
      <c r="IHD627" s="159"/>
      <c r="IHE627" s="159"/>
      <c r="IHF627" s="159"/>
      <c r="IHG627" s="159"/>
      <c r="IHH627" s="159"/>
      <c r="IHI627" s="159"/>
      <c r="IHJ627" s="159"/>
      <c r="IHK627" s="159"/>
      <c r="IHL627" s="159"/>
      <c r="IHM627" s="159"/>
      <c r="IHN627" s="159"/>
      <c r="IHO627" s="159"/>
      <c r="IHP627" s="159"/>
      <c r="IHQ627" s="159"/>
      <c r="IHR627" s="159"/>
      <c r="IHS627" s="159"/>
      <c r="IHT627" s="159"/>
      <c r="IHU627" s="159"/>
      <c r="IHV627" s="159"/>
      <c r="IHW627" s="159"/>
      <c r="IHX627" s="159"/>
      <c r="IHY627" s="159"/>
      <c r="IHZ627" s="159"/>
      <c r="IIA627" s="159"/>
      <c r="IIB627" s="159"/>
      <c r="IIC627" s="159"/>
      <c r="IID627" s="159"/>
      <c r="IIE627" s="159"/>
      <c r="IIF627" s="159"/>
      <c r="IIG627" s="159"/>
      <c r="IIH627" s="159"/>
      <c r="III627" s="159"/>
      <c r="IIJ627" s="159"/>
      <c r="IIK627" s="159"/>
      <c r="IIL627" s="159"/>
      <c r="IIM627" s="159"/>
      <c r="IIN627" s="159"/>
      <c r="IIO627" s="159"/>
      <c r="IIP627" s="159"/>
      <c r="IIQ627" s="159"/>
      <c r="IIR627" s="159"/>
      <c r="IIS627" s="159"/>
      <c r="IIT627" s="159"/>
      <c r="IIU627" s="159"/>
      <c r="IIV627" s="159"/>
      <c r="IIW627" s="159"/>
      <c r="IIX627" s="159"/>
      <c r="IIY627" s="159"/>
      <c r="IIZ627" s="159"/>
      <c r="IJA627" s="159"/>
      <c r="IJB627" s="159"/>
      <c r="IJC627" s="159"/>
      <c r="IJD627" s="159"/>
      <c r="IJE627" s="159"/>
      <c r="IJF627" s="159"/>
      <c r="IJG627" s="159"/>
      <c r="IJH627" s="159"/>
      <c r="IJI627" s="159"/>
      <c r="IJJ627" s="159"/>
      <c r="IJK627" s="159"/>
      <c r="IJL627" s="159"/>
      <c r="IJM627" s="159"/>
      <c r="IJN627" s="159"/>
      <c r="IJO627" s="159"/>
      <c r="IJP627" s="159"/>
      <c r="IJQ627" s="159"/>
      <c r="IJR627" s="159"/>
      <c r="IJS627" s="159"/>
      <c r="IJT627" s="159"/>
      <c r="IJU627" s="159"/>
      <c r="IJV627" s="159"/>
      <c r="IJW627" s="159"/>
      <c r="IJX627" s="159"/>
      <c r="IJY627" s="159"/>
      <c r="IJZ627" s="159"/>
      <c r="IKA627" s="159"/>
      <c r="IKB627" s="159"/>
      <c r="IKC627" s="159"/>
      <c r="IKD627" s="159"/>
      <c r="IKE627" s="159"/>
      <c r="IKF627" s="159"/>
      <c r="IKG627" s="159"/>
      <c r="IKH627" s="159"/>
      <c r="IKI627" s="159"/>
      <c r="IKJ627" s="159"/>
      <c r="IKK627" s="159"/>
      <c r="IKL627" s="159"/>
      <c r="IKM627" s="159"/>
      <c r="IKN627" s="159"/>
      <c r="IKO627" s="159"/>
      <c r="IKP627" s="159"/>
      <c r="IKQ627" s="159"/>
      <c r="IKR627" s="159"/>
      <c r="IKS627" s="159"/>
      <c r="IKT627" s="159"/>
      <c r="IKU627" s="159"/>
      <c r="IKV627" s="159"/>
      <c r="IKW627" s="159"/>
      <c r="IKX627" s="159"/>
      <c r="IKY627" s="159"/>
      <c r="IKZ627" s="159"/>
      <c r="ILA627" s="159"/>
      <c r="ILB627" s="159"/>
      <c r="ILC627" s="159"/>
      <c r="ILD627" s="159"/>
      <c r="ILE627" s="159"/>
      <c r="ILF627" s="159"/>
      <c r="ILG627" s="159"/>
      <c r="ILH627" s="159"/>
      <c r="ILI627" s="159"/>
      <c r="ILJ627" s="159"/>
      <c r="ILK627" s="159"/>
      <c r="ILL627" s="159"/>
      <c r="ILM627" s="159"/>
      <c r="ILN627" s="159"/>
      <c r="ILO627" s="159"/>
      <c r="ILP627" s="159"/>
      <c r="ILQ627" s="159"/>
      <c r="ILR627" s="159"/>
      <c r="ILS627" s="159"/>
      <c r="ILT627" s="159"/>
      <c r="ILU627" s="159"/>
      <c r="ILV627" s="159"/>
      <c r="ILW627" s="159"/>
      <c r="ILX627" s="159"/>
      <c r="ILY627" s="159"/>
      <c r="ILZ627" s="159"/>
      <c r="IMA627" s="159"/>
      <c r="IMB627" s="159"/>
      <c r="IMC627" s="159"/>
      <c r="IMD627" s="159"/>
      <c r="IME627" s="159"/>
      <c r="IMF627" s="159"/>
      <c r="IMG627" s="159"/>
      <c r="IMH627" s="159"/>
      <c r="IMI627" s="159"/>
      <c r="IMJ627" s="159"/>
      <c r="IMK627" s="159"/>
      <c r="IML627" s="159"/>
      <c r="IMM627" s="159"/>
      <c r="IMN627" s="159"/>
      <c r="IMO627" s="159"/>
      <c r="IMP627" s="159"/>
      <c r="IMQ627" s="159"/>
      <c r="IMR627" s="159"/>
      <c r="IMS627" s="159"/>
      <c r="IMT627" s="159"/>
      <c r="IMU627" s="159"/>
      <c r="IMV627" s="159"/>
      <c r="IMW627" s="159"/>
      <c r="IMX627" s="159"/>
      <c r="IMY627" s="159"/>
      <c r="IMZ627" s="159"/>
      <c r="INA627" s="159"/>
      <c r="INB627" s="159"/>
      <c r="INC627" s="159"/>
      <c r="IND627" s="159"/>
      <c r="INE627" s="159"/>
      <c r="INF627" s="159"/>
      <c r="ING627" s="159"/>
      <c r="INH627" s="159"/>
      <c r="INI627" s="159"/>
      <c r="INJ627" s="159"/>
      <c r="INK627" s="159"/>
      <c r="INL627" s="159"/>
      <c r="INM627" s="159"/>
      <c r="INN627" s="159"/>
      <c r="INO627" s="159"/>
      <c r="INP627" s="159"/>
      <c r="INQ627" s="159"/>
      <c r="INR627" s="159"/>
      <c r="INS627" s="159"/>
      <c r="INT627" s="159"/>
      <c r="INU627" s="159"/>
      <c r="INV627" s="159"/>
      <c r="INW627" s="159"/>
      <c r="INX627" s="159"/>
      <c r="INY627" s="159"/>
      <c r="INZ627" s="159"/>
      <c r="IOA627" s="159"/>
      <c r="IOB627" s="159"/>
      <c r="IOC627" s="159"/>
      <c r="IOD627" s="159"/>
      <c r="IOE627" s="159"/>
      <c r="IOF627" s="159"/>
      <c r="IOG627" s="159"/>
      <c r="IOH627" s="159"/>
      <c r="IOI627" s="159"/>
      <c r="IOJ627" s="159"/>
      <c r="IOK627" s="159"/>
      <c r="IOL627" s="159"/>
      <c r="IOM627" s="159"/>
      <c r="ION627" s="159"/>
      <c r="IOO627" s="159"/>
      <c r="IOP627" s="159"/>
      <c r="IOQ627" s="159"/>
      <c r="IOR627" s="159"/>
      <c r="IOS627" s="159"/>
      <c r="IOT627" s="159"/>
      <c r="IOU627" s="159"/>
      <c r="IOV627" s="159"/>
      <c r="IOW627" s="159"/>
      <c r="IOX627" s="159"/>
      <c r="IOY627" s="159"/>
      <c r="IOZ627" s="159"/>
      <c r="IPA627" s="159"/>
      <c r="IPB627" s="159"/>
      <c r="IPC627" s="159"/>
      <c r="IPD627" s="159"/>
      <c r="IPE627" s="159"/>
      <c r="IPF627" s="159"/>
      <c r="IPG627" s="159"/>
      <c r="IPH627" s="159"/>
      <c r="IPI627" s="159"/>
      <c r="IPJ627" s="159"/>
      <c r="IPK627" s="159"/>
      <c r="IPL627" s="159"/>
      <c r="IPM627" s="159"/>
      <c r="IPN627" s="159"/>
      <c r="IPO627" s="159"/>
      <c r="IPP627" s="159"/>
      <c r="IPQ627" s="159"/>
      <c r="IPR627" s="159"/>
      <c r="IPS627" s="159"/>
      <c r="IPT627" s="159"/>
      <c r="IPU627" s="159"/>
      <c r="IPV627" s="159"/>
      <c r="IPW627" s="159"/>
      <c r="IPX627" s="159"/>
      <c r="IPY627" s="159"/>
      <c r="IPZ627" s="159"/>
      <c r="IQA627" s="159"/>
      <c r="IQB627" s="159"/>
      <c r="IQC627" s="159"/>
      <c r="IQD627" s="159"/>
      <c r="IQE627" s="159"/>
      <c r="IQF627" s="159"/>
      <c r="IQG627" s="159"/>
      <c r="IQH627" s="159"/>
      <c r="IQI627" s="159"/>
      <c r="IQJ627" s="159"/>
      <c r="IQK627" s="159"/>
      <c r="IQL627" s="159"/>
      <c r="IQM627" s="159"/>
      <c r="IQN627" s="159"/>
      <c r="IQO627" s="159"/>
      <c r="IQP627" s="159"/>
      <c r="IQQ627" s="159"/>
      <c r="IQR627" s="159"/>
      <c r="IQS627" s="159"/>
      <c r="IQT627" s="159"/>
      <c r="IQU627" s="159"/>
      <c r="IQV627" s="159"/>
      <c r="IQW627" s="159"/>
      <c r="IQX627" s="159"/>
      <c r="IQY627" s="159"/>
      <c r="IQZ627" s="159"/>
      <c r="IRA627" s="159"/>
      <c r="IRB627" s="159"/>
      <c r="IRC627" s="159"/>
      <c r="IRD627" s="159"/>
      <c r="IRE627" s="159"/>
      <c r="IRF627" s="159"/>
      <c r="IRG627" s="159"/>
      <c r="IRH627" s="159"/>
      <c r="IRI627" s="159"/>
      <c r="IRJ627" s="159"/>
      <c r="IRK627" s="159"/>
      <c r="IRL627" s="159"/>
      <c r="IRM627" s="159"/>
      <c r="IRN627" s="159"/>
      <c r="IRO627" s="159"/>
      <c r="IRP627" s="159"/>
      <c r="IRQ627" s="159"/>
      <c r="IRR627" s="159"/>
      <c r="IRS627" s="159"/>
      <c r="IRT627" s="159"/>
      <c r="IRU627" s="159"/>
      <c r="IRV627" s="159"/>
      <c r="IRW627" s="159"/>
      <c r="IRX627" s="159"/>
      <c r="IRY627" s="159"/>
      <c r="IRZ627" s="159"/>
      <c r="ISA627" s="159"/>
      <c r="ISB627" s="159"/>
      <c r="ISC627" s="159"/>
      <c r="ISD627" s="159"/>
      <c r="ISE627" s="159"/>
      <c r="ISF627" s="159"/>
      <c r="ISG627" s="159"/>
      <c r="ISH627" s="159"/>
      <c r="ISI627" s="159"/>
      <c r="ISJ627" s="159"/>
      <c r="ISK627" s="159"/>
      <c r="ISL627" s="159"/>
      <c r="ISM627" s="159"/>
      <c r="ISN627" s="159"/>
      <c r="ISO627" s="159"/>
      <c r="ISP627" s="159"/>
      <c r="ISQ627" s="159"/>
      <c r="ISR627" s="159"/>
      <c r="ISS627" s="159"/>
      <c r="IST627" s="159"/>
      <c r="ISU627" s="159"/>
      <c r="ISV627" s="159"/>
      <c r="ISW627" s="159"/>
      <c r="ISX627" s="159"/>
      <c r="ISY627" s="159"/>
      <c r="ISZ627" s="159"/>
      <c r="ITA627" s="159"/>
      <c r="ITB627" s="159"/>
      <c r="ITC627" s="159"/>
      <c r="ITD627" s="159"/>
      <c r="ITE627" s="159"/>
      <c r="ITF627" s="159"/>
      <c r="ITG627" s="159"/>
      <c r="ITH627" s="159"/>
      <c r="ITI627" s="159"/>
      <c r="ITJ627" s="159"/>
      <c r="ITK627" s="159"/>
      <c r="ITL627" s="159"/>
      <c r="ITM627" s="159"/>
      <c r="ITN627" s="159"/>
      <c r="ITO627" s="159"/>
      <c r="ITP627" s="159"/>
      <c r="ITQ627" s="159"/>
      <c r="ITR627" s="159"/>
      <c r="ITS627" s="159"/>
      <c r="ITT627" s="159"/>
      <c r="ITU627" s="159"/>
      <c r="ITV627" s="159"/>
      <c r="ITW627" s="159"/>
      <c r="ITX627" s="159"/>
      <c r="ITY627" s="159"/>
      <c r="ITZ627" s="159"/>
      <c r="IUA627" s="159"/>
      <c r="IUB627" s="159"/>
      <c r="IUC627" s="159"/>
      <c r="IUD627" s="159"/>
      <c r="IUE627" s="159"/>
      <c r="IUF627" s="159"/>
      <c r="IUG627" s="159"/>
      <c r="IUH627" s="159"/>
      <c r="IUI627" s="159"/>
      <c r="IUJ627" s="159"/>
      <c r="IUK627" s="159"/>
      <c r="IUL627" s="159"/>
      <c r="IUM627" s="159"/>
      <c r="IUN627" s="159"/>
      <c r="IUO627" s="159"/>
      <c r="IUP627" s="159"/>
      <c r="IUQ627" s="159"/>
      <c r="IUR627" s="159"/>
      <c r="IUS627" s="159"/>
      <c r="IUT627" s="159"/>
      <c r="IUU627" s="159"/>
      <c r="IUV627" s="159"/>
      <c r="IUW627" s="159"/>
      <c r="IUX627" s="159"/>
      <c r="IUY627" s="159"/>
      <c r="IUZ627" s="159"/>
      <c r="IVA627" s="159"/>
      <c r="IVB627" s="159"/>
      <c r="IVC627" s="159"/>
      <c r="IVD627" s="159"/>
      <c r="IVE627" s="159"/>
      <c r="IVF627" s="159"/>
      <c r="IVG627" s="159"/>
      <c r="IVH627" s="159"/>
      <c r="IVI627" s="159"/>
      <c r="IVJ627" s="159"/>
      <c r="IVK627" s="159"/>
      <c r="IVL627" s="159"/>
      <c r="IVM627" s="159"/>
      <c r="IVN627" s="159"/>
      <c r="IVO627" s="159"/>
      <c r="IVP627" s="159"/>
      <c r="IVQ627" s="159"/>
      <c r="IVR627" s="159"/>
      <c r="IVS627" s="159"/>
      <c r="IVT627" s="159"/>
      <c r="IVU627" s="159"/>
      <c r="IVV627" s="159"/>
      <c r="IVW627" s="159"/>
      <c r="IVX627" s="159"/>
      <c r="IVY627" s="159"/>
      <c r="IVZ627" s="159"/>
      <c r="IWA627" s="159"/>
      <c r="IWB627" s="159"/>
      <c r="IWC627" s="159"/>
      <c r="IWD627" s="159"/>
      <c r="IWE627" s="159"/>
      <c r="IWF627" s="159"/>
      <c r="IWG627" s="159"/>
      <c r="IWH627" s="159"/>
      <c r="IWI627" s="159"/>
      <c r="IWJ627" s="159"/>
      <c r="IWK627" s="159"/>
      <c r="IWL627" s="159"/>
      <c r="IWM627" s="159"/>
      <c r="IWN627" s="159"/>
      <c r="IWO627" s="159"/>
      <c r="IWP627" s="159"/>
      <c r="IWQ627" s="159"/>
      <c r="IWR627" s="159"/>
      <c r="IWS627" s="159"/>
      <c r="IWT627" s="159"/>
      <c r="IWU627" s="159"/>
      <c r="IWV627" s="159"/>
      <c r="IWW627" s="159"/>
      <c r="IWX627" s="159"/>
      <c r="IWY627" s="159"/>
      <c r="IWZ627" s="159"/>
      <c r="IXA627" s="159"/>
      <c r="IXB627" s="159"/>
      <c r="IXC627" s="159"/>
      <c r="IXD627" s="159"/>
      <c r="IXE627" s="159"/>
      <c r="IXF627" s="159"/>
      <c r="IXG627" s="159"/>
      <c r="IXH627" s="159"/>
      <c r="IXI627" s="159"/>
      <c r="IXJ627" s="159"/>
      <c r="IXK627" s="159"/>
      <c r="IXL627" s="159"/>
      <c r="IXM627" s="159"/>
      <c r="IXN627" s="159"/>
      <c r="IXO627" s="159"/>
      <c r="IXP627" s="159"/>
      <c r="IXQ627" s="159"/>
      <c r="IXR627" s="159"/>
      <c r="IXS627" s="159"/>
      <c r="IXT627" s="159"/>
      <c r="IXU627" s="159"/>
      <c r="IXV627" s="159"/>
      <c r="IXW627" s="159"/>
      <c r="IXX627" s="159"/>
      <c r="IXY627" s="159"/>
      <c r="IXZ627" s="159"/>
      <c r="IYA627" s="159"/>
      <c r="IYB627" s="159"/>
      <c r="IYC627" s="159"/>
      <c r="IYD627" s="159"/>
      <c r="IYE627" s="159"/>
      <c r="IYF627" s="159"/>
      <c r="IYG627" s="159"/>
      <c r="IYH627" s="159"/>
      <c r="IYI627" s="159"/>
      <c r="IYJ627" s="159"/>
      <c r="IYK627" s="159"/>
      <c r="IYL627" s="159"/>
      <c r="IYM627" s="159"/>
      <c r="IYN627" s="159"/>
      <c r="IYO627" s="159"/>
      <c r="IYP627" s="159"/>
      <c r="IYQ627" s="159"/>
      <c r="IYR627" s="159"/>
      <c r="IYS627" s="159"/>
      <c r="IYT627" s="159"/>
      <c r="IYU627" s="159"/>
      <c r="IYV627" s="159"/>
      <c r="IYW627" s="159"/>
      <c r="IYX627" s="159"/>
      <c r="IYY627" s="159"/>
      <c r="IYZ627" s="159"/>
      <c r="IZA627" s="159"/>
      <c r="IZB627" s="159"/>
      <c r="IZC627" s="159"/>
      <c r="IZD627" s="159"/>
      <c r="IZE627" s="159"/>
      <c r="IZF627" s="159"/>
      <c r="IZG627" s="159"/>
      <c r="IZH627" s="159"/>
      <c r="IZI627" s="159"/>
      <c r="IZJ627" s="159"/>
      <c r="IZK627" s="159"/>
      <c r="IZL627" s="159"/>
      <c r="IZM627" s="159"/>
      <c r="IZN627" s="159"/>
      <c r="IZO627" s="159"/>
      <c r="IZP627" s="159"/>
      <c r="IZQ627" s="159"/>
      <c r="IZR627" s="159"/>
      <c r="IZS627" s="159"/>
      <c r="IZT627" s="159"/>
      <c r="IZU627" s="159"/>
      <c r="IZV627" s="159"/>
      <c r="IZW627" s="159"/>
      <c r="IZX627" s="159"/>
      <c r="IZY627" s="159"/>
      <c r="IZZ627" s="159"/>
      <c r="JAA627" s="159"/>
      <c r="JAB627" s="159"/>
      <c r="JAC627" s="159"/>
      <c r="JAD627" s="159"/>
      <c r="JAE627" s="159"/>
      <c r="JAF627" s="159"/>
      <c r="JAG627" s="159"/>
      <c r="JAH627" s="159"/>
      <c r="JAI627" s="159"/>
      <c r="JAJ627" s="159"/>
      <c r="JAK627" s="159"/>
      <c r="JAL627" s="159"/>
      <c r="JAM627" s="159"/>
      <c r="JAN627" s="159"/>
      <c r="JAO627" s="159"/>
      <c r="JAP627" s="159"/>
      <c r="JAQ627" s="159"/>
      <c r="JAR627" s="159"/>
      <c r="JAS627" s="159"/>
      <c r="JAT627" s="159"/>
      <c r="JAU627" s="159"/>
      <c r="JAV627" s="159"/>
      <c r="JAW627" s="159"/>
      <c r="JAX627" s="159"/>
      <c r="JAY627" s="159"/>
      <c r="JAZ627" s="159"/>
      <c r="JBA627" s="159"/>
      <c r="JBB627" s="159"/>
      <c r="JBC627" s="159"/>
      <c r="JBD627" s="159"/>
      <c r="JBE627" s="159"/>
      <c r="JBF627" s="159"/>
      <c r="JBG627" s="159"/>
      <c r="JBH627" s="159"/>
      <c r="JBI627" s="159"/>
      <c r="JBJ627" s="159"/>
      <c r="JBK627" s="159"/>
      <c r="JBL627" s="159"/>
      <c r="JBM627" s="159"/>
      <c r="JBN627" s="159"/>
      <c r="JBO627" s="159"/>
      <c r="JBP627" s="159"/>
      <c r="JBQ627" s="159"/>
      <c r="JBR627" s="159"/>
      <c r="JBS627" s="159"/>
      <c r="JBT627" s="159"/>
      <c r="JBU627" s="159"/>
      <c r="JBV627" s="159"/>
      <c r="JBW627" s="159"/>
      <c r="JBX627" s="159"/>
      <c r="JBY627" s="159"/>
      <c r="JBZ627" s="159"/>
      <c r="JCA627" s="159"/>
      <c r="JCB627" s="159"/>
      <c r="JCC627" s="159"/>
      <c r="JCD627" s="159"/>
      <c r="JCE627" s="159"/>
      <c r="JCF627" s="159"/>
      <c r="JCG627" s="159"/>
      <c r="JCH627" s="159"/>
      <c r="JCI627" s="159"/>
      <c r="JCJ627" s="159"/>
      <c r="JCK627" s="159"/>
      <c r="JCL627" s="159"/>
      <c r="JCM627" s="159"/>
      <c r="JCN627" s="159"/>
      <c r="JCO627" s="159"/>
      <c r="JCP627" s="159"/>
      <c r="JCQ627" s="159"/>
      <c r="JCR627" s="159"/>
      <c r="JCS627" s="159"/>
      <c r="JCT627" s="159"/>
      <c r="JCU627" s="159"/>
      <c r="JCV627" s="159"/>
      <c r="JCW627" s="159"/>
      <c r="JCX627" s="159"/>
      <c r="JCY627" s="159"/>
      <c r="JCZ627" s="159"/>
      <c r="JDA627" s="159"/>
      <c r="JDB627" s="159"/>
      <c r="JDC627" s="159"/>
      <c r="JDD627" s="159"/>
      <c r="JDE627" s="159"/>
      <c r="JDF627" s="159"/>
      <c r="JDG627" s="159"/>
      <c r="JDH627" s="159"/>
      <c r="JDI627" s="159"/>
      <c r="JDJ627" s="159"/>
      <c r="JDK627" s="159"/>
      <c r="JDL627" s="159"/>
      <c r="JDM627" s="159"/>
      <c r="JDN627" s="159"/>
      <c r="JDO627" s="159"/>
      <c r="JDP627" s="159"/>
      <c r="JDQ627" s="159"/>
      <c r="JDR627" s="159"/>
      <c r="JDS627" s="159"/>
      <c r="JDT627" s="159"/>
      <c r="JDU627" s="159"/>
      <c r="JDV627" s="159"/>
      <c r="JDW627" s="159"/>
      <c r="JDX627" s="159"/>
      <c r="JDY627" s="159"/>
      <c r="JDZ627" s="159"/>
      <c r="JEA627" s="159"/>
      <c r="JEB627" s="159"/>
      <c r="JEC627" s="159"/>
      <c r="JED627" s="159"/>
      <c r="JEE627" s="159"/>
      <c r="JEF627" s="159"/>
      <c r="JEG627" s="159"/>
      <c r="JEH627" s="159"/>
      <c r="JEI627" s="159"/>
      <c r="JEJ627" s="159"/>
      <c r="JEK627" s="159"/>
      <c r="JEL627" s="159"/>
      <c r="JEM627" s="159"/>
      <c r="JEN627" s="159"/>
      <c r="JEO627" s="159"/>
      <c r="JEP627" s="159"/>
      <c r="JEQ627" s="159"/>
      <c r="JER627" s="159"/>
      <c r="JES627" s="159"/>
      <c r="JET627" s="159"/>
      <c r="JEU627" s="159"/>
      <c r="JEV627" s="159"/>
      <c r="JEW627" s="159"/>
      <c r="JEX627" s="159"/>
      <c r="JEY627" s="159"/>
      <c r="JEZ627" s="159"/>
      <c r="JFA627" s="159"/>
      <c r="JFB627" s="159"/>
      <c r="JFC627" s="159"/>
      <c r="JFD627" s="159"/>
      <c r="JFE627" s="159"/>
      <c r="JFF627" s="159"/>
      <c r="JFG627" s="159"/>
      <c r="JFH627" s="159"/>
      <c r="JFI627" s="159"/>
      <c r="JFJ627" s="159"/>
      <c r="JFK627" s="159"/>
      <c r="JFL627" s="159"/>
      <c r="JFM627" s="159"/>
      <c r="JFN627" s="159"/>
      <c r="JFO627" s="159"/>
      <c r="JFP627" s="159"/>
      <c r="JFQ627" s="159"/>
      <c r="JFR627" s="159"/>
      <c r="JFS627" s="159"/>
      <c r="JFT627" s="159"/>
      <c r="JFU627" s="159"/>
      <c r="JFV627" s="159"/>
      <c r="JFW627" s="159"/>
      <c r="JFX627" s="159"/>
      <c r="JFY627" s="159"/>
      <c r="JFZ627" s="159"/>
      <c r="JGA627" s="159"/>
      <c r="JGB627" s="159"/>
      <c r="JGC627" s="159"/>
      <c r="JGD627" s="159"/>
      <c r="JGE627" s="159"/>
      <c r="JGF627" s="159"/>
      <c r="JGG627" s="159"/>
      <c r="JGH627" s="159"/>
      <c r="JGI627" s="159"/>
      <c r="JGJ627" s="159"/>
      <c r="JGK627" s="159"/>
      <c r="JGL627" s="159"/>
      <c r="JGM627" s="159"/>
      <c r="JGN627" s="159"/>
      <c r="JGO627" s="159"/>
      <c r="JGP627" s="159"/>
      <c r="JGQ627" s="159"/>
      <c r="JGR627" s="159"/>
      <c r="JGS627" s="159"/>
      <c r="JGT627" s="159"/>
      <c r="JGU627" s="159"/>
      <c r="JGV627" s="159"/>
      <c r="JGW627" s="159"/>
      <c r="JGX627" s="159"/>
      <c r="JGY627" s="159"/>
      <c r="JGZ627" s="159"/>
      <c r="JHA627" s="159"/>
      <c r="JHB627" s="159"/>
      <c r="JHC627" s="159"/>
      <c r="JHD627" s="159"/>
      <c r="JHE627" s="159"/>
      <c r="JHF627" s="159"/>
      <c r="JHG627" s="159"/>
      <c r="JHH627" s="159"/>
      <c r="JHI627" s="159"/>
      <c r="JHJ627" s="159"/>
      <c r="JHK627" s="159"/>
      <c r="JHL627" s="159"/>
      <c r="JHM627" s="159"/>
      <c r="JHN627" s="159"/>
      <c r="JHO627" s="159"/>
      <c r="JHP627" s="159"/>
      <c r="JHQ627" s="159"/>
      <c r="JHR627" s="159"/>
      <c r="JHS627" s="159"/>
      <c r="JHT627" s="159"/>
      <c r="JHU627" s="159"/>
      <c r="JHV627" s="159"/>
      <c r="JHW627" s="159"/>
      <c r="JHX627" s="159"/>
      <c r="JHY627" s="159"/>
      <c r="JHZ627" s="159"/>
      <c r="JIA627" s="159"/>
      <c r="JIB627" s="159"/>
      <c r="JIC627" s="159"/>
      <c r="JID627" s="159"/>
      <c r="JIE627" s="159"/>
      <c r="JIF627" s="159"/>
      <c r="JIG627" s="159"/>
      <c r="JIH627" s="159"/>
      <c r="JII627" s="159"/>
      <c r="JIJ627" s="159"/>
      <c r="JIK627" s="159"/>
      <c r="JIL627" s="159"/>
      <c r="JIM627" s="159"/>
      <c r="JIN627" s="159"/>
      <c r="JIO627" s="159"/>
      <c r="JIP627" s="159"/>
      <c r="JIQ627" s="159"/>
      <c r="JIR627" s="159"/>
      <c r="JIS627" s="159"/>
      <c r="JIT627" s="159"/>
      <c r="JIU627" s="159"/>
      <c r="JIV627" s="159"/>
      <c r="JIW627" s="159"/>
      <c r="JIX627" s="159"/>
      <c r="JIY627" s="159"/>
      <c r="JIZ627" s="159"/>
      <c r="JJA627" s="159"/>
      <c r="JJB627" s="159"/>
      <c r="JJC627" s="159"/>
      <c r="JJD627" s="159"/>
      <c r="JJE627" s="159"/>
      <c r="JJF627" s="159"/>
      <c r="JJG627" s="159"/>
      <c r="JJH627" s="159"/>
      <c r="JJI627" s="159"/>
      <c r="JJJ627" s="159"/>
      <c r="JJK627" s="159"/>
      <c r="JJL627" s="159"/>
      <c r="JJM627" s="159"/>
      <c r="JJN627" s="159"/>
      <c r="JJO627" s="159"/>
      <c r="JJP627" s="159"/>
      <c r="JJQ627" s="159"/>
      <c r="JJR627" s="159"/>
      <c r="JJS627" s="159"/>
      <c r="JJT627" s="159"/>
      <c r="JJU627" s="159"/>
      <c r="JJV627" s="159"/>
      <c r="JJW627" s="159"/>
      <c r="JJX627" s="159"/>
      <c r="JJY627" s="159"/>
      <c r="JJZ627" s="159"/>
      <c r="JKA627" s="159"/>
      <c r="JKB627" s="159"/>
      <c r="JKC627" s="159"/>
      <c r="JKD627" s="159"/>
      <c r="JKE627" s="159"/>
      <c r="JKF627" s="159"/>
      <c r="JKG627" s="159"/>
      <c r="JKH627" s="159"/>
      <c r="JKI627" s="159"/>
      <c r="JKJ627" s="159"/>
      <c r="JKK627" s="159"/>
      <c r="JKL627" s="159"/>
      <c r="JKM627" s="159"/>
      <c r="JKN627" s="159"/>
      <c r="JKO627" s="159"/>
      <c r="JKP627" s="159"/>
      <c r="JKQ627" s="159"/>
      <c r="JKR627" s="159"/>
      <c r="JKS627" s="159"/>
      <c r="JKT627" s="159"/>
      <c r="JKU627" s="159"/>
      <c r="JKV627" s="159"/>
      <c r="JKW627" s="159"/>
      <c r="JKX627" s="159"/>
      <c r="JKY627" s="159"/>
      <c r="JKZ627" s="159"/>
      <c r="JLA627" s="159"/>
      <c r="JLB627" s="159"/>
      <c r="JLC627" s="159"/>
      <c r="JLD627" s="159"/>
      <c r="JLE627" s="159"/>
      <c r="JLF627" s="159"/>
      <c r="JLG627" s="159"/>
      <c r="JLH627" s="159"/>
      <c r="JLI627" s="159"/>
      <c r="JLJ627" s="159"/>
      <c r="JLK627" s="159"/>
      <c r="JLL627" s="159"/>
      <c r="JLM627" s="159"/>
      <c r="JLN627" s="159"/>
      <c r="JLO627" s="159"/>
      <c r="JLP627" s="159"/>
      <c r="JLQ627" s="159"/>
      <c r="JLR627" s="159"/>
      <c r="JLS627" s="159"/>
      <c r="JLT627" s="159"/>
      <c r="JLU627" s="159"/>
      <c r="JLV627" s="159"/>
      <c r="JLW627" s="159"/>
      <c r="JLX627" s="159"/>
      <c r="JLY627" s="159"/>
      <c r="JLZ627" s="159"/>
      <c r="JMA627" s="159"/>
      <c r="JMB627" s="159"/>
      <c r="JMC627" s="159"/>
      <c r="JMD627" s="159"/>
      <c r="JME627" s="159"/>
      <c r="JMF627" s="159"/>
      <c r="JMG627" s="159"/>
      <c r="JMH627" s="159"/>
      <c r="JMI627" s="159"/>
      <c r="JMJ627" s="159"/>
      <c r="JMK627" s="159"/>
      <c r="JML627" s="159"/>
      <c r="JMM627" s="159"/>
      <c r="JMN627" s="159"/>
      <c r="JMO627" s="159"/>
      <c r="JMP627" s="159"/>
      <c r="JMQ627" s="159"/>
      <c r="JMR627" s="159"/>
      <c r="JMS627" s="159"/>
      <c r="JMT627" s="159"/>
      <c r="JMU627" s="159"/>
      <c r="JMV627" s="159"/>
      <c r="JMW627" s="159"/>
      <c r="JMX627" s="159"/>
      <c r="JMY627" s="159"/>
      <c r="JMZ627" s="159"/>
      <c r="JNA627" s="159"/>
      <c r="JNB627" s="159"/>
      <c r="JNC627" s="159"/>
      <c r="JND627" s="159"/>
      <c r="JNE627" s="159"/>
      <c r="JNF627" s="159"/>
      <c r="JNG627" s="159"/>
      <c r="JNH627" s="159"/>
      <c r="JNI627" s="159"/>
      <c r="JNJ627" s="159"/>
      <c r="JNK627" s="159"/>
      <c r="JNL627" s="159"/>
      <c r="JNM627" s="159"/>
      <c r="JNN627" s="159"/>
      <c r="JNO627" s="159"/>
      <c r="JNP627" s="159"/>
      <c r="JNQ627" s="159"/>
      <c r="JNR627" s="159"/>
      <c r="JNS627" s="159"/>
      <c r="JNT627" s="159"/>
      <c r="JNU627" s="159"/>
      <c r="JNV627" s="159"/>
      <c r="JNW627" s="159"/>
      <c r="JNX627" s="159"/>
      <c r="JNY627" s="159"/>
      <c r="JNZ627" s="159"/>
      <c r="JOA627" s="159"/>
      <c r="JOB627" s="159"/>
      <c r="JOC627" s="159"/>
      <c r="JOD627" s="159"/>
      <c r="JOE627" s="159"/>
      <c r="JOF627" s="159"/>
      <c r="JOG627" s="159"/>
      <c r="JOH627" s="159"/>
      <c r="JOI627" s="159"/>
      <c r="JOJ627" s="159"/>
      <c r="JOK627" s="159"/>
      <c r="JOL627" s="159"/>
      <c r="JOM627" s="159"/>
      <c r="JON627" s="159"/>
      <c r="JOO627" s="159"/>
      <c r="JOP627" s="159"/>
      <c r="JOQ627" s="159"/>
      <c r="JOR627" s="159"/>
      <c r="JOS627" s="159"/>
      <c r="JOT627" s="159"/>
      <c r="JOU627" s="159"/>
      <c r="JOV627" s="159"/>
      <c r="JOW627" s="159"/>
      <c r="JOX627" s="159"/>
      <c r="JOY627" s="159"/>
      <c r="JOZ627" s="159"/>
      <c r="JPA627" s="159"/>
      <c r="JPB627" s="159"/>
      <c r="JPC627" s="159"/>
      <c r="JPD627" s="159"/>
      <c r="JPE627" s="159"/>
      <c r="JPF627" s="159"/>
      <c r="JPG627" s="159"/>
      <c r="JPH627" s="159"/>
      <c r="JPI627" s="159"/>
      <c r="JPJ627" s="159"/>
      <c r="JPK627" s="159"/>
      <c r="JPL627" s="159"/>
      <c r="JPM627" s="159"/>
      <c r="JPN627" s="159"/>
      <c r="JPO627" s="159"/>
      <c r="JPP627" s="159"/>
      <c r="JPQ627" s="159"/>
      <c r="JPR627" s="159"/>
      <c r="JPS627" s="159"/>
      <c r="JPT627" s="159"/>
      <c r="JPU627" s="159"/>
      <c r="JPV627" s="159"/>
      <c r="JPW627" s="159"/>
      <c r="JPX627" s="159"/>
      <c r="JPY627" s="159"/>
      <c r="JPZ627" s="159"/>
      <c r="JQA627" s="159"/>
      <c r="JQB627" s="159"/>
      <c r="JQC627" s="159"/>
      <c r="JQD627" s="159"/>
      <c r="JQE627" s="159"/>
      <c r="JQF627" s="159"/>
      <c r="JQG627" s="159"/>
      <c r="JQH627" s="159"/>
      <c r="JQI627" s="159"/>
      <c r="JQJ627" s="159"/>
      <c r="JQK627" s="159"/>
      <c r="JQL627" s="159"/>
      <c r="JQM627" s="159"/>
      <c r="JQN627" s="159"/>
      <c r="JQO627" s="159"/>
      <c r="JQP627" s="159"/>
      <c r="JQQ627" s="159"/>
      <c r="JQR627" s="159"/>
      <c r="JQS627" s="159"/>
      <c r="JQT627" s="159"/>
      <c r="JQU627" s="159"/>
      <c r="JQV627" s="159"/>
      <c r="JQW627" s="159"/>
      <c r="JQX627" s="159"/>
      <c r="JQY627" s="159"/>
      <c r="JQZ627" s="159"/>
      <c r="JRA627" s="159"/>
      <c r="JRB627" s="159"/>
      <c r="JRC627" s="159"/>
      <c r="JRD627" s="159"/>
      <c r="JRE627" s="159"/>
      <c r="JRF627" s="159"/>
      <c r="JRG627" s="159"/>
      <c r="JRH627" s="159"/>
      <c r="JRI627" s="159"/>
      <c r="JRJ627" s="159"/>
      <c r="JRK627" s="159"/>
      <c r="JRL627" s="159"/>
      <c r="JRM627" s="159"/>
      <c r="JRN627" s="159"/>
      <c r="JRO627" s="159"/>
      <c r="JRP627" s="159"/>
      <c r="JRQ627" s="159"/>
      <c r="JRR627" s="159"/>
      <c r="JRS627" s="159"/>
      <c r="JRT627" s="159"/>
      <c r="JRU627" s="159"/>
      <c r="JRV627" s="159"/>
      <c r="JRW627" s="159"/>
      <c r="JRX627" s="159"/>
      <c r="JRY627" s="159"/>
      <c r="JRZ627" s="159"/>
      <c r="JSA627" s="159"/>
      <c r="JSB627" s="159"/>
      <c r="JSC627" s="159"/>
      <c r="JSD627" s="159"/>
      <c r="JSE627" s="159"/>
      <c r="JSF627" s="159"/>
      <c r="JSG627" s="159"/>
      <c r="JSH627" s="159"/>
      <c r="JSI627" s="159"/>
      <c r="JSJ627" s="159"/>
      <c r="JSK627" s="159"/>
      <c r="JSL627" s="159"/>
      <c r="JSM627" s="159"/>
      <c r="JSN627" s="159"/>
      <c r="JSO627" s="159"/>
      <c r="JSP627" s="159"/>
      <c r="JSQ627" s="159"/>
      <c r="JSR627" s="159"/>
      <c r="JSS627" s="159"/>
      <c r="JST627" s="159"/>
      <c r="JSU627" s="159"/>
      <c r="JSV627" s="159"/>
      <c r="JSW627" s="159"/>
      <c r="JSX627" s="159"/>
      <c r="JSY627" s="159"/>
      <c r="JSZ627" s="159"/>
      <c r="JTA627" s="159"/>
      <c r="JTB627" s="159"/>
      <c r="JTC627" s="159"/>
      <c r="JTD627" s="159"/>
      <c r="JTE627" s="159"/>
      <c r="JTF627" s="159"/>
      <c r="JTG627" s="159"/>
      <c r="JTH627" s="159"/>
      <c r="JTI627" s="159"/>
      <c r="JTJ627" s="159"/>
      <c r="JTK627" s="159"/>
      <c r="JTL627" s="159"/>
      <c r="JTM627" s="159"/>
      <c r="JTN627" s="159"/>
      <c r="JTO627" s="159"/>
      <c r="JTP627" s="159"/>
      <c r="JTQ627" s="159"/>
      <c r="JTR627" s="159"/>
      <c r="JTS627" s="159"/>
      <c r="JTT627" s="159"/>
      <c r="JTU627" s="159"/>
      <c r="JTV627" s="159"/>
      <c r="JTW627" s="159"/>
      <c r="JTX627" s="159"/>
      <c r="JTY627" s="159"/>
      <c r="JTZ627" s="159"/>
      <c r="JUA627" s="159"/>
      <c r="JUB627" s="159"/>
      <c r="JUC627" s="159"/>
      <c r="JUD627" s="159"/>
      <c r="JUE627" s="159"/>
      <c r="JUF627" s="159"/>
      <c r="JUG627" s="159"/>
      <c r="JUH627" s="159"/>
      <c r="JUI627" s="159"/>
      <c r="JUJ627" s="159"/>
      <c r="JUK627" s="159"/>
      <c r="JUL627" s="159"/>
      <c r="JUM627" s="159"/>
      <c r="JUN627" s="159"/>
      <c r="JUO627" s="159"/>
      <c r="JUP627" s="159"/>
      <c r="JUQ627" s="159"/>
      <c r="JUR627" s="159"/>
      <c r="JUS627" s="159"/>
      <c r="JUT627" s="159"/>
      <c r="JUU627" s="159"/>
      <c r="JUV627" s="159"/>
      <c r="JUW627" s="159"/>
      <c r="JUX627" s="159"/>
      <c r="JUY627" s="159"/>
      <c r="JUZ627" s="159"/>
      <c r="JVA627" s="159"/>
      <c r="JVB627" s="159"/>
      <c r="JVC627" s="159"/>
      <c r="JVD627" s="159"/>
      <c r="JVE627" s="159"/>
      <c r="JVF627" s="159"/>
      <c r="JVG627" s="159"/>
      <c r="JVH627" s="159"/>
      <c r="JVI627" s="159"/>
      <c r="JVJ627" s="159"/>
      <c r="JVK627" s="159"/>
      <c r="JVL627" s="159"/>
      <c r="JVM627" s="159"/>
      <c r="JVN627" s="159"/>
      <c r="JVO627" s="159"/>
      <c r="JVP627" s="159"/>
      <c r="JVQ627" s="159"/>
      <c r="JVR627" s="159"/>
      <c r="JVS627" s="159"/>
      <c r="JVT627" s="159"/>
      <c r="JVU627" s="159"/>
      <c r="JVV627" s="159"/>
      <c r="JVW627" s="159"/>
      <c r="JVX627" s="159"/>
      <c r="JVY627" s="159"/>
      <c r="JVZ627" s="159"/>
      <c r="JWA627" s="159"/>
      <c r="JWB627" s="159"/>
      <c r="JWC627" s="159"/>
      <c r="JWD627" s="159"/>
      <c r="JWE627" s="159"/>
      <c r="JWF627" s="159"/>
      <c r="JWG627" s="159"/>
      <c r="JWH627" s="159"/>
      <c r="JWI627" s="159"/>
      <c r="JWJ627" s="159"/>
      <c r="JWK627" s="159"/>
      <c r="JWL627" s="159"/>
      <c r="JWM627" s="159"/>
      <c r="JWN627" s="159"/>
      <c r="JWO627" s="159"/>
      <c r="JWP627" s="159"/>
      <c r="JWQ627" s="159"/>
      <c r="JWR627" s="159"/>
      <c r="JWS627" s="159"/>
      <c r="JWT627" s="159"/>
      <c r="JWU627" s="159"/>
      <c r="JWV627" s="159"/>
      <c r="JWW627" s="159"/>
      <c r="JWX627" s="159"/>
      <c r="JWY627" s="159"/>
      <c r="JWZ627" s="159"/>
      <c r="JXA627" s="159"/>
      <c r="JXB627" s="159"/>
      <c r="JXC627" s="159"/>
      <c r="JXD627" s="159"/>
      <c r="JXE627" s="159"/>
      <c r="JXF627" s="159"/>
      <c r="JXG627" s="159"/>
      <c r="JXH627" s="159"/>
      <c r="JXI627" s="159"/>
      <c r="JXJ627" s="159"/>
      <c r="JXK627" s="159"/>
      <c r="JXL627" s="159"/>
      <c r="JXM627" s="159"/>
      <c r="JXN627" s="159"/>
      <c r="JXO627" s="159"/>
      <c r="JXP627" s="159"/>
      <c r="JXQ627" s="159"/>
      <c r="JXR627" s="159"/>
      <c r="JXS627" s="159"/>
      <c r="JXT627" s="159"/>
      <c r="JXU627" s="159"/>
      <c r="JXV627" s="159"/>
      <c r="JXW627" s="159"/>
      <c r="JXX627" s="159"/>
      <c r="JXY627" s="159"/>
      <c r="JXZ627" s="159"/>
      <c r="JYA627" s="159"/>
      <c r="JYB627" s="159"/>
      <c r="JYC627" s="159"/>
      <c r="JYD627" s="159"/>
      <c r="JYE627" s="159"/>
      <c r="JYF627" s="159"/>
      <c r="JYG627" s="159"/>
      <c r="JYH627" s="159"/>
      <c r="JYI627" s="159"/>
      <c r="JYJ627" s="159"/>
      <c r="JYK627" s="159"/>
      <c r="JYL627" s="159"/>
      <c r="JYM627" s="159"/>
      <c r="JYN627" s="159"/>
      <c r="JYO627" s="159"/>
      <c r="JYP627" s="159"/>
      <c r="JYQ627" s="159"/>
      <c r="JYR627" s="159"/>
      <c r="JYS627" s="159"/>
      <c r="JYT627" s="159"/>
      <c r="JYU627" s="159"/>
      <c r="JYV627" s="159"/>
      <c r="JYW627" s="159"/>
      <c r="JYX627" s="159"/>
      <c r="JYY627" s="159"/>
      <c r="JYZ627" s="159"/>
      <c r="JZA627" s="159"/>
      <c r="JZB627" s="159"/>
      <c r="JZC627" s="159"/>
      <c r="JZD627" s="159"/>
      <c r="JZE627" s="159"/>
      <c r="JZF627" s="159"/>
      <c r="JZG627" s="159"/>
      <c r="JZH627" s="159"/>
      <c r="JZI627" s="159"/>
      <c r="JZJ627" s="159"/>
      <c r="JZK627" s="159"/>
      <c r="JZL627" s="159"/>
      <c r="JZM627" s="159"/>
      <c r="JZN627" s="159"/>
      <c r="JZO627" s="159"/>
      <c r="JZP627" s="159"/>
      <c r="JZQ627" s="159"/>
      <c r="JZR627" s="159"/>
      <c r="JZS627" s="159"/>
      <c r="JZT627" s="159"/>
      <c r="JZU627" s="159"/>
      <c r="JZV627" s="159"/>
      <c r="JZW627" s="159"/>
      <c r="JZX627" s="159"/>
      <c r="JZY627" s="159"/>
      <c r="JZZ627" s="159"/>
      <c r="KAA627" s="159"/>
      <c r="KAB627" s="159"/>
      <c r="KAC627" s="159"/>
      <c r="KAD627" s="159"/>
      <c r="KAE627" s="159"/>
      <c r="KAF627" s="159"/>
      <c r="KAG627" s="159"/>
      <c r="KAH627" s="159"/>
      <c r="KAI627" s="159"/>
      <c r="KAJ627" s="159"/>
      <c r="KAK627" s="159"/>
      <c r="KAL627" s="159"/>
      <c r="KAM627" s="159"/>
      <c r="KAN627" s="159"/>
      <c r="KAO627" s="159"/>
      <c r="KAP627" s="159"/>
      <c r="KAQ627" s="159"/>
      <c r="KAR627" s="159"/>
      <c r="KAS627" s="159"/>
      <c r="KAT627" s="159"/>
      <c r="KAU627" s="159"/>
      <c r="KAV627" s="159"/>
      <c r="KAW627" s="159"/>
      <c r="KAX627" s="159"/>
      <c r="KAY627" s="159"/>
      <c r="KAZ627" s="159"/>
      <c r="KBA627" s="159"/>
      <c r="KBB627" s="159"/>
      <c r="KBC627" s="159"/>
      <c r="KBD627" s="159"/>
      <c r="KBE627" s="159"/>
      <c r="KBF627" s="159"/>
      <c r="KBG627" s="159"/>
      <c r="KBH627" s="159"/>
      <c r="KBI627" s="159"/>
      <c r="KBJ627" s="159"/>
      <c r="KBK627" s="159"/>
      <c r="KBL627" s="159"/>
      <c r="KBM627" s="159"/>
      <c r="KBN627" s="159"/>
      <c r="KBO627" s="159"/>
      <c r="KBP627" s="159"/>
      <c r="KBQ627" s="159"/>
      <c r="KBR627" s="159"/>
      <c r="KBS627" s="159"/>
      <c r="KBT627" s="159"/>
      <c r="KBU627" s="159"/>
      <c r="KBV627" s="159"/>
      <c r="KBW627" s="159"/>
      <c r="KBX627" s="159"/>
      <c r="KBY627" s="159"/>
      <c r="KBZ627" s="159"/>
      <c r="KCA627" s="159"/>
      <c r="KCB627" s="159"/>
      <c r="KCC627" s="159"/>
      <c r="KCD627" s="159"/>
      <c r="KCE627" s="159"/>
      <c r="KCF627" s="159"/>
      <c r="KCG627" s="159"/>
      <c r="KCH627" s="159"/>
      <c r="KCI627" s="159"/>
      <c r="KCJ627" s="159"/>
      <c r="KCK627" s="159"/>
      <c r="KCL627" s="159"/>
      <c r="KCM627" s="159"/>
      <c r="KCN627" s="159"/>
      <c r="KCO627" s="159"/>
      <c r="KCP627" s="159"/>
      <c r="KCQ627" s="159"/>
      <c r="KCR627" s="159"/>
      <c r="KCS627" s="159"/>
      <c r="KCT627" s="159"/>
      <c r="KCU627" s="159"/>
      <c r="KCV627" s="159"/>
      <c r="KCW627" s="159"/>
      <c r="KCX627" s="159"/>
      <c r="KCY627" s="159"/>
      <c r="KCZ627" s="159"/>
      <c r="KDA627" s="159"/>
      <c r="KDB627" s="159"/>
      <c r="KDC627" s="159"/>
      <c r="KDD627" s="159"/>
      <c r="KDE627" s="159"/>
      <c r="KDF627" s="159"/>
      <c r="KDG627" s="159"/>
      <c r="KDH627" s="159"/>
      <c r="KDI627" s="159"/>
      <c r="KDJ627" s="159"/>
      <c r="KDK627" s="159"/>
      <c r="KDL627" s="159"/>
      <c r="KDM627" s="159"/>
      <c r="KDN627" s="159"/>
      <c r="KDO627" s="159"/>
      <c r="KDP627" s="159"/>
      <c r="KDQ627" s="159"/>
      <c r="KDR627" s="159"/>
      <c r="KDS627" s="159"/>
      <c r="KDT627" s="159"/>
      <c r="KDU627" s="159"/>
      <c r="KDV627" s="159"/>
      <c r="KDW627" s="159"/>
      <c r="KDX627" s="159"/>
      <c r="KDY627" s="159"/>
      <c r="KDZ627" s="159"/>
      <c r="KEA627" s="159"/>
      <c r="KEB627" s="159"/>
      <c r="KEC627" s="159"/>
      <c r="KED627" s="159"/>
      <c r="KEE627" s="159"/>
      <c r="KEF627" s="159"/>
      <c r="KEG627" s="159"/>
      <c r="KEH627" s="159"/>
      <c r="KEI627" s="159"/>
      <c r="KEJ627" s="159"/>
      <c r="KEK627" s="159"/>
      <c r="KEL627" s="159"/>
      <c r="KEM627" s="159"/>
      <c r="KEN627" s="159"/>
      <c r="KEO627" s="159"/>
      <c r="KEP627" s="159"/>
      <c r="KEQ627" s="159"/>
      <c r="KER627" s="159"/>
      <c r="KES627" s="159"/>
      <c r="KET627" s="159"/>
      <c r="KEU627" s="159"/>
      <c r="KEV627" s="159"/>
      <c r="KEW627" s="159"/>
      <c r="KEX627" s="159"/>
      <c r="KEY627" s="159"/>
      <c r="KEZ627" s="159"/>
      <c r="KFA627" s="159"/>
      <c r="KFB627" s="159"/>
      <c r="KFC627" s="159"/>
      <c r="KFD627" s="159"/>
      <c r="KFE627" s="159"/>
      <c r="KFF627" s="159"/>
      <c r="KFG627" s="159"/>
      <c r="KFH627" s="159"/>
      <c r="KFI627" s="159"/>
      <c r="KFJ627" s="159"/>
      <c r="KFK627" s="159"/>
      <c r="KFL627" s="159"/>
      <c r="KFM627" s="159"/>
      <c r="KFN627" s="159"/>
      <c r="KFO627" s="159"/>
      <c r="KFP627" s="159"/>
      <c r="KFQ627" s="159"/>
      <c r="KFR627" s="159"/>
      <c r="KFS627" s="159"/>
      <c r="KFT627" s="159"/>
      <c r="KFU627" s="159"/>
      <c r="KFV627" s="159"/>
      <c r="KFW627" s="159"/>
      <c r="KFX627" s="159"/>
      <c r="KFY627" s="159"/>
      <c r="KFZ627" s="159"/>
      <c r="KGA627" s="159"/>
      <c r="KGB627" s="159"/>
      <c r="KGC627" s="159"/>
      <c r="KGD627" s="159"/>
      <c r="KGE627" s="159"/>
      <c r="KGF627" s="159"/>
      <c r="KGG627" s="159"/>
      <c r="KGH627" s="159"/>
      <c r="KGI627" s="159"/>
      <c r="KGJ627" s="159"/>
      <c r="KGK627" s="159"/>
      <c r="KGL627" s="159"/>
      <c r="KGM627" s="159"/>
      <c r="KGN627" s="159"/>
      <c r="KGO627" s="159"/>
      <c r="KGP627" s="159"/>
      <c r="KGQ627" s="159"/>
      <c r="KGR627" s="159"/>
      <c r="KGS627" s="159"/>
      <c r="KGT627" s="159"/>
      <c r="KGU627" s="159"/>
      <c r="KGV627" s="159"/>
      <c r="KGW627" s="159"/>
      <c r="KGX627" s="159"/>
      <c r="KGY627" s="159"/>
      <c r="KGZ627" s="159"/>
      <c r="KHA627" s="159"/>
      <c r="KHB627" s="159"/>
      <c r="KHC627" s="159"/>
      <c r="KHD627" s="159"/>
      <c r="KHE627" s="159"/>
      <c r="KHF627" s="159"/>
      <c r="KHG627" s="159"/>
      <c r="KHH627" s="159"/>
      <c r="KHI627" s="159"/>
      <c r="KHJ627" s="159"/>
      <c r="KHK627" s="159"/>
      <c r="KHL627" s="159"/>
      <c r="KHM627" s="159"/>
      <c r="KHN627" s="159"/>
      <c r="KHO627" s="159"/>
      <c r="KHP627" s="159"/>
      <c r="KHQ627" s="159"/>
      <c r="KHR627" s="159"/>
      <c r="KHS627" s="159"/>
      <c r="KHT627" s="159"/>
      <c r="KHU627" s="159"/>
      <c r="KHV627" s="159"/>
      <c r="KHW627" s="159"/>
      <c r="KHX627" s="159"/>
      <c r="KHY627" s="159"/>
      <c r="KHZ627" s="159"/>
      <c r="KIA627" s="159"/>
      <c r="KIB627" s="159"/>
      <c r="KIC627" s="159"/>
      <c r="KID627" s="159"/>
      <c r="KIE627" s="159"/>
      <c r="KIF627" s="159"/>
      <c r="KIG627" s="159"/>
      <c r="KIH627" s="159"/>
      <c r="KII627" s="159"/>
      <c r="KIJ627" s="159"/>
      <c r="KIK627" s="159"/>
      <c r="KIL627" s="159"/>
      <c r="KIM627" s="159"/>
      <c r="KIN627" s="159"/>
      <c r="KIO627" s="159"/>
      <c r="KIP627" s="159"/>
      <c r="KIQ627" s="159"/>
      <c r="KIR627" s="159"/>
      <c r="KIS627" s="159"/>
      <c r="KIT627" s="159"/>
      <c r="KIU627" s="159"/>
      <c r="KIV627" s="159"/>
      <c r="KIW627" s="159"/>
      <c r="KIX627" s="159"/>
      <c r="KIY627" s="159"/>
      <c r="KIZ627" s="159"/>
      <c r="KJA627" s="159"/>
      <c r="KJB627" s="159"/>
      <c r="KJC627" s="159"/>
      <c r="KJD627" s="159"/>
      <c r="KJE627" s="159"/>
      <c r="KJF627" s="159"/>
      <c r="KJG627" s="159"/>
      <c r="KJH627" s="159"/>
      <c r="KJI627" s="159"/>
      <c r="KJJ627" s="159"/>
      <c r="KJK627" s="159"/>
      <c r="KJL627" s="159"/>
      <c r="KJM627" s="159"/>
      <c r="KJN627" s="159"/>
      <c r="KJO627" s="159"/>
      <c r="KJP627" s="159"/>
      <c r="KJQ627" s="159"/>
      <c r="KJR627" s="159"/>
      <c r="KJS627" s="159"/>
      <c r="KJT627" s="159"/>
      <c r="KJU627" s="159"/>
      <c r="KJV627" s="159"/>
      <c r="KJW627" s="159"/>
      <c r="KJX627" s="159"/>
      <c r="KJY627" s="159"/>
      <c r="KJZ627" s="159"/>
      <c r="KKA627" s="159"/>
      <c r="KKB627" s="159"/>
      <c r="KKC627" s="159"/>
      <c r="KKD627" s="159"/>
      <c r="KKE627" s="159"/>
      <c r="KKF627" s="159"/>
      <c r="KKG627" s="159"/>
      <c r="KKH627" s="159"/>
      <c r="KKI627" s="159"/>
      <c r="KKJ627" s="159"/>
      <c r="KKK627" s="159"/>
      <c r="KKL627" s="159"/>
      <c r="KKM627" s="159"/>
      <c r="KKN627" s="159"/>
      <c r="KKO627" s="159"/>
      <c r="KKP627" s="159"/>
      <c r="KKQ627" s="159"/>
      <c r="KKR627" s="159"/>
      <c r="KKS627" s="159"/>
      <c r="KKT627" s="159"/>
      <c r="KKU627" s="159"/>
      <c r="KKV627" s="159"/>
      <c r="KKW627" s="159"/>
      <c r="KKX627" s="159"/>
      <c r="KKY627" s="159"/>
      <c r="KKZ627" s="159"/>
      <c r="KLA627" s="159"/>
      <c r="KLB627" s="159"/>
      <c r="KLC627" s="159"/>
      <c r="KLD627" s="159"/>
      <c r="KLE627" s="159"/>
      <c r="KLF627" s="159"/>
      <c r="KLG627" s="159"/>
      <c r="KLH627" s="159"/>
      <c r="KLI627" s="159"/>
      <c r="KLJ627" s="159"/>
      <c r="KLK627" s="159"/>
      <c r="KLL627" s="159"/>
      <c r="KLM627" s="159"/>
      <c r="KLN627" s="159"/>
      <c r="KLO627" s="159"/>
      <c r="KLP627" s="159"/>
      <c r="KLQ627" s="159"/>
      <c r="KLR627" s="159"/>
      <c r="KLS627" s="159"/>
      <c r="KLT627" s="159"/>
      <c r="KLU627" s="159"/>
      <c r="KLV627" s="159"/>
      <c r="KLW627" s="159"/>
      <c r="KLX627" s="159"/>
      <c r="KLY627" s="159"/>
      <c r="KLZ627" s="159"/>
      <c r="KMA627" s="159"/>
      <c r="KMB627" s="159"/>
      <c r="KMC627" s="159"/>
      <c r="KMD627" s="159"/>
      <c r="KME627" s="159"/>
      <c r="KMF627" s="159"/>
      <c r="KMG627" s="159"/>
      <c r="KMH627" s="159"/>
      <c r="KMI627" s="159"/>
      <c r="KMJ627" s="159"/>
      <c r="KMK627" s="159"/>
      <c r="KML627" s="159"/>
      <c r="KMM627" s="159"/>
      <c r="KMN627" s="159"/>
      <c r="KMO627" s="159"/>
      <c r="KMP627" s="159"/>
      <c r="KMQ627" s="159"/>
      <c r="KMR627" s="159"/>
      <c r="KMS627" s="159"/>
      <c r="KMT627" s="159"/>
      <c r="KMU627" s="159"/>
      <c r="KMV627" s="159"/>
      <c r="KMW627" s="159"/>
      <c r="KMX627" s="159"/>
      <c r="KMY627" s="159"/>
      <c r="KMZ627" s="159"/>
      <c r="KNA627" s="159"/>
      <c r="KNB627" s="159"/>
      <c r="KNC627" s="159"/>
      <c r="KND627" s="159"/>
      <c r="KNE627" s="159"/>
      <c r="KNF627" s="159"/>
      <c r="KNG627" s="159"/>
      <c r="KNH627" s="159"/>
      <c r="KNI627" s="159"/>
      <c r="KNJ627" s="159"/>
      <c r="KNK627" s="159"/>
      <c r="KNL627" s="159"/>
      <c r="KNM627" s="159"/>
      <c r="KNN627" s="159"/>
      <c r="KNO627" s="159"/>
      <c r="KNP627" s="159"/>
      <c r="KNQ627" s="159"/>
      <c r="KNR627" s="159"/>
      <c r="KNS627" s="159"/>
      <c r="KNT627" s="159"/>
      <c r="KNU627" s="159"/>
      <c r="KNV627" s="159"/>
      <c r="KNW627" s="159"/>
      <c r="KNX627" s="159"/>
      <c r="KNY627" s="159"/>
      <c r="KNZ627" s="159"/>
      <c r="KOA627" s="159"/>
      <c r="KOB627" s="159"/>
      <c r="KOC627" s="159"/>
      <c r="KOD627" s="159"/>
      <c r="KOE627" s="159"/>
      <c r="KOF627" s="159"/>
      <c r="KOG627" s="159"/>
      <c r="KOH627" s="159"/>
      <c r="KOI627" s="159"/>
      <c r="KOJ627" s="159"/>
      <c r="KOK627" s="159"/>
      <c r="KOL627" s="159"/>
      <c r="KOM627" s="159"/>
      <c r="KON627" s="159"/>
      <c r="KOO627" s="159"/>
      <c r="KOP627" s="159"/>
      <c r="KOQ627" s="159"/>
      <c r="KOR627" s="159"/>
      <c r="KOS627" s="159"/>
      <c r="KOT627" s="159"/>
      <c r="KOU627" s="159"/>
      <c r="KOV627" s="159"/>
      <c r="KOW627" s="159"/>
      <c r="KOX627" s="159"/>
      <c r="KOY627" s="159"/>
      <c r="KOZ627" s="159"/>
      <c r="KPA627" s="159"/>
      <c r="KPB627" s="159"/>
      <c r="KPC627" s="159"/>
      <c r="KPD627" s="159"/>
      <c r="KPE627" s="159"/>
      <c r="KPF627" s="159"/>
      <c r="KPG627" s="159"/>
      <c r="KPH627" s="159"/>
      <c r="KPI627" s="159"/>
      <c r="KPJ627" s="159"/>
      <c r="KPK627" s="159"/>
      <c r="KPL627" s="159"/>
      <c r="KPM627" s="159"/>
      <c r="KPN627" s="159"/>
      <c r="KPO627" s="159"/>
      <c r="KPP627" s="159"/>
      <c r="KPQ627" s="159"/>
      <c r="KPR627" s="159"/>
      <c r="KPS627" s="159"/>
      <c r="KPT627" s="159"/>
      <c r="KPU627" s="159"/>
      <c r="KPV627" s="159"/>
      <c r="KPW627" s="159"/>
      <c r="KPX627" s="159"/>
      <c r="KPY627" s="159"/>
      <c r="KPZ627" s="159"/>
      <c r="KQA627" s="159"/>
      <c r="KQB627" s="159"/>
      <c r="KQC627" s="159"/>
      <c r="KQD627" s="159"/>
      <c r="KQE627" s="159"/>
      <c r="KQF627" s="159"/>
      <c r="KQG627" s="159"/>
      <c r="KQH627" s="159"/>
      <c r="KQI627" s="159"/>
      <c r="KQJ627" s="159"/>
      <c r="KQK627" s="159"/>
      <c r="KQL627" s="159"/>
      <c r="KQM627" s="159"/>
      <c r="KQN627" s="159"/>
      <c r="KQO627" s="159"/>
      <c r="KQP627" s="159"/>
      <c r="KQQ627" s="159"/>
      <c r="KQR627" s="159"/>
      <c r="KQS627" s="159"/>
      <c r="KQT627" s="159"/>
      <c r="KQU627" s="159"/>
      <c r="KQV627" s="159"/>
      <c r="KQW627" s="159"/>
      <c r="KQX627" s="159"/>
      <c r="KQY627" s="159"/>
      <c r="KQZ627" s="159"/>
      <c r="KRA627" s="159"/>
      <c r="KRB627" s="159"/>
      <c r="KRC627" s="159"/>
      <c r="KRD627" s="159"/>
      <c r="KRE627" s="159"/>
      <c r="KRF627" s="159"/>
      <c r="KRG627" s="159"/>
      <c r="KRH627" s="159"/>
      <c r="KRI627" s="159"/>
      <c r="KRJ627" s="159"/>
      <c r="KRK627" s="159"/>
      <c r="KRL627" s="159"/>
      <c r="KRM627" s="159"/>
      <c r="KRN627" s="159"/>
      <c r="KRO627" s="159"/>
      <c r="KRP627" s="159"/>
      <c r="KRQ627" s="159"/>
      <c r="KRR627" s="159"/>
      <c r="KRS627" s="159"/>
      <c r="KRT627" s="159"/>
      <c r="KRU627" s="159"/>
      <c r="KRV627" s="159"/>
      <c r="KRW627" s="159"/>
      <c r="KRX627" s="159"/>
      <c r="KRY627" s="159"/>
      <c r="KRZ627" s="159"/>
      <c r="KSA627" s="159"/>
      <c r="KSB627" s="159"/>
      <c r="KSC627" s="159"/>
      <c r="KSD627" s="159"/>
      <c r="KSE627" s="159"/>
      <c r="KSF627" s="159"/>
      <c r="KSG627" s="159"/>
      <c r="KSH627" s="159"/>
      <c r="KSI627" s="159"/>
      <c r="KSJ627" s="159"/>
      <c r="KSK627" s="159"/>
      <c r="KSL627" s="159"/>
      <c r="KSM627" s="159"/>
      <c r="KSN627" s="159"/>
      <c r="KSO627" s="159"/>
      <c r="KSP627" s="159"/>
      <c r="KSQ627" s="159"/>
      <c r="KSR627" s="159"/>
      <c r="KSS627" s="159"/>
      <c r="KST627" s="159"/>
      <c r="KSU627" s="159"/>
      <c r="KSV627" s="159"/>
      <c r="KSW627" s="159"/>
      <c r="KSX627" s="159"/>
      <c r="KSY627" s="159"/>
      <c r="KSZ627" s="159"/>
      <c r="KTA627" s="159"/>
      <c r="KTB627" s="159"/>
      <c r="KTC627" s="159"/>
      <c r="KTD627" s="159"/>
      <c r="KTE627" s="159"/>
      <c r="KTF627" s="159"/>
      <c r="KTG627" s="159"/>
      <c r="KTH627" s="159"/>
      <c r="KTI627" s="159"/>
      <c r="KTJ627" s="159"/>
      <c r="KTK627" s="159"/>
      <c r="KTL627" s="159"/>
      <c r="KTM627" s="159"/>
      <c r="KTN627" s="159"/>
      <c r="KTO627" s="159"/>
      <c r="KTP627" s="159"/>
      <c r="KTQ627" s="159"/>
      <c r="KTR627" s="159"/>
      <c r="KTS627" s="159"/>
      <c r="KTT627" s="159"/>
      <c r="KTU627" s="159"/>
      <c r="KTV627" s="159"/>
      <c r="KTW627" s="159"/>
      <c r="KTX627" s="159"/>
      <c r="KTY627" s="159"/>
      <c r="KTZ627" s="159"/>
      <c r="KUA627" s="159"/>
      <c r="KUB627" s="159"/>
      <c r="KUC627" s="159"/>
      <c r="KUD627" s="159"/>
      <c r="KUE627" s="159"/>
      <c r="KUF627" s="159"/>
      <c r="KUG627" s="159"/>
      <c r="KUH627" s="159"/>
      <c r="KUI627" s="159"/>
      <c r="KUJ627" s="159"/>
      <c r="KUK627" s="159"/>
      <c r="KUL627" s="159"/>
      <c r="KUM627" s="159"/>
      <c r="KUN627" s="159"/>
      <c r="KUO627" s="159"/>
      <c r="KUP627" s="159"/>
      <c r="KUQ627" s="159"/>
      <c r="KUR627" s="159"/>
      <c r="KUS627" s="159"/>
      <c r="KUT627" s="159"/>
      <c r="KUU627" s="159"/>
      <c r="KUV627" s="159"/>
      <c r="KUW627" s="159"/>
      <c r="KUX627" s="159"/>
      <c r="KUY627" s="159"/>
      <c r="KUZ627" s="159"/>
      <c r="KVA627" s="159"/>
      <c r="KVB627" s="159"/>
      <c r="KVC627" s="159"/>
      <c r="KVD627" s="159"/>
      <c r="KVE627" s="159"/>
      <c r="KVF627" s="159"/>
      <c r="KVG627" s="159"/>
      <c r="KVH627" s="159"/>
      <c r="KVI627" s="159"/>
      <c r="KVJ627" s="159"/>
      <c r="KVK627" s="159"/>
      <c r="KVL627" s="159"/>
      <c r="KVM627" s="159"/>
      <c r="KVN627" s="159"/>
      <c r="KVO627" s="159"/>
      <c r="KVP627" s="159"/>
      <c r="KVQ627" s="159"/>
      <c r="KVR627" s="159"/>
      <c r="KVS627" s="159"/>
      <c r="KVT627" s="159"/>
      <c r="KVU627" s="159"/>
      <c r="KVV627" s="159"/>
      <c r="KVW627" s="159"/>
      <c r="KVX627" s="159"/>
      <c r="KVY627" s="159"/>
      <c r="KVZ627" s="159"/>
      <c r="KWA627" s="159"/>
      <c r="KWB627" s="159"/>
      <c r="KWC627" s="159"/>
      <c r="KWD627" s="159"/>
      <c r="KWE627" s="159"/>
      <c r="KWF627" s="159"/>
      <c r="KWG627" s="159"/>
      <c r="KWH627" s="159"/>
      <c r="KWI627" s="159"/>
      <c r="KWJ627" s="159"/>
      <c r="KWK627" s="159"/>
      <c r="KWL627" s="159"/>
      <c r="KWM627" s="159"/>
      <c r="KWN627" s="159"/>
      <c r="KWO627" s="159"/>
      <c r="KWP627" s="159"/>
      <c r="KWQ627" s="159"/>
      <c r="KWR627" s="159"/>
      <c r="KWS627" s="159"/>
      <c r="KWT627" s="159"/>
      <c r="KWU627" s="159"/>
      <c r="KWV627" s="159"/>
      <c r="KWW627" s="159"/>
      <c r="KWX627" s="159"/>
      <c r="KWY627" s="159"/>
      <c r="KWZ627" s="159"/>
      <c r="KXA627" s="159"/>
      <c r="KXB627" s="159"/>
      <c r="KXC627" s="159"/>
      <c r="KXD627" s="159"/>
      <c r="KXE627" s="159"/>
      <c r="KXF627" s="159"/>
      <c r="KXG627" s="159"/>
      <c r="KXH627" s="159"/>
      <c r="KXI627" s="159"/>
      <c r="KXJ627" s="159"/>
      <c r="KXK627" s="159"/>
      <c r="KXL627" s="159"/>
      <c r="KXM627" s="159"/>
      <c r="KXN627" s="159"/>
      <c r="KXO627" s="159"/>
      <c r="KXP627" s="159"/>
      <c r="KXQ627" s="159"/>
      <c r="KXR627" s="159"/>
      <c r="KXS627" s="159"/>
      <c r="KXT627" s="159"/>
      <c r="KXU627" s="159"/>
      <c r="KXV627" s="159"/>
      <c r="KXW627" s="159"/>
      <c r="KXX627" s="159"/>
      <c r="KXY627" s="159"/>
      <c r="KXZ627" s="159"/>
      <c r="KYA627" s="159"/>
      <c r="KYB627" s="159"/>
      <c r="KYC627" s="159"/>
      <c r="KYD627" s="159"/>
      <c r="KYE627" s="159"/>
      <c r="KYF627" s="159"/>
      <c r="KYG627" s="159"/>
      <c r="KYH627" s="159"/>
      <c r="KYI627" s="159"/>
      <c r="KYJ627" s="159"/>
      <c r="KYK627" s="159"/>
      <c r="KYL627" s="159"/>
      <c r="KYM627" s="159"/>
      <c r="KYN627" s="159"/>
      <c r="KYO627" s="159"/>
      <c r="KYP627" s="159"/>
      <c r="KYQ627" s="159"/>
      <c r="KYR627" s="159"/>
      <c r="KYS627" s="159"/>
      <c r="KYT627" s="159"/>
      <c r="KYU627" s="159"/>
      <c r="KYV627" s="159"/>
      <c r="KYW627" s="159"/>
      <c r="KYX627" s="159"/>
      <c r="KYY627" s="159"/>
      <c r="KYZ627" s="159"/>
      <c r="KZA627" s="159"/>
      <c r="KZB627" s="159"/>
      <c r="KZC627" s="159"/>
      <c r="KZD627" s="159"/>
      <c r="KZE627" s="159"/>
      <c r="KZF627" s="159"/>
      <c r="KZG627" s="159"/>
      <c r="KZH627" s="159"/>
      <c r="KZI627" s="159"/>
      <c r="KZJ627" s="159"/>
      <c r="KZK627" s="159"/>
      <c r="KZL627" s="159"/>
      <c r="KZM627" s="159"/>
      <c r="KZN627" s="159"/>
      <c r="KZO627" s="159"/>
      <c r="KZP627" s="159"/>
      <c r="KZQ627" s="159"/>
      <c r="KZR627" s="159"/>
      <c r="KZS627" s="159"/>
      <c r="KZT627" s="159"/>
      <c r="KZU627" s="159"/>
      <c r="KZV627" s="159"/>
      <c r="KZW627" s="159"/>
      <c r="KZX627" s="159"/>
      <c r="KZY627" s="159"/>
      <c r="KZZ627" s="159"/>
      <c r="LAA627" s="159"/>
      <c r="LAB627" s="159"/>
      <c r="LAC627" s="159"/>
      <c r="LAD627" s="159"/>
      <c r="LAE627" s="159"/>
      <c r="LAF627" s="159"/>
      <c r="LAG627" s="159"/>
      <c r="LAH627" s="159"/>
      <c r="LAI627" s="159"/>
      <c r="LAJ627" s="159"/>
      <c r="LAK627" s="159"/>
      <c r="LAL627" s="159"/>
      <c r="LAM627" s="159"/>
      <c r="LAN627" s="159"/>
      <c r="LAO627" s="159"/>
      <c r="LAP627" s="159"/>
      <c r="LAQ627" s="159"/>
      <c r="LAR627" s="159"/>
      <c r="LAS627" s="159"/>
      <c r="LAT627" s="159"/>
      <c r="LAU627" s="159"/>
      <c r="LAV627" s="159"/>
      <c r="LAW627" s="159"/>
      <c r="LAX627" s="159"/>
      <c r="LAY627" s="159"/>
      <c r="LAZ627" s="159"/>
      <c r="LBA627" s="159"/>
      <c r="LBB627" s="159"/>
      <c r="LBC627" s="159"/>
      <c r="LBD627" s="159"/>
      <c r="LBE627" s="159"/>
      <c r="LBF627" s="159"/>
      <c r="LBG627" s="159"/>
      <c r="LBH627" s="159"/>
      <c r="LBI627" s="159"/>
      <c r="LBJ627" s="159"/>
      <c r="LBK627" s="159"/>
      <c r="LBL627" s="159"/>
      <c r="LBM627" s="159"/>
      <c r="LBN627" s="159"/>
      <c r="LBO627" s="159"/>
      <c r="LBP627" s="159"/>
      <c r="LBQ627" s="159"/>
      <c r="LBR627" s="159"/>
      <c r="LBS627" s="159"/>
      <c r="LBT627" s="159"/>
      <c r="LBU627" s="159"/>
      <c r="LBV627" s="159"/>
      <c r="LBW627" s="159"/>
      <c r="LBX627" s="159"/>
      <c r="LBY627" s="159"/>
      <c r="LBZ627" s="159"/>
      <c r="LCA627" s="159"/>
      <c r="LCB627" s="159"/>
      <c r="LCC627" s="159"/>
      <c r="LCD627" s="159"/>
      <c r="LCE627" s="159"/>
      <c r="LCF627" s="159"/>
      <c r="LCG627" s="159"/>
      <c r="LCH627" s="159"/>
      <c r="LCI627" s="159"/>
      <c r="LCJ627" s="159"/>
      <c r="LCK627" s="159"/>
      <c r="LCL627" s="159"/>
      <c r="LCM627" s="159"/>
      <c r="LCN627" s="159"/>
      <c r="LCO627" s="159"/>
      <c r="LCP627" s="159"/>
      <c r="LCQ627" s="159"/>
      <c r="LCR627" s="159"/>
      <c r="LCS627" s="159"/>
      <c r="LCT627" s="159"/>
      <c r="LCU627" s="159"/>
      <c r="LCV627" s="159"/>
      <c r="LCW627" s="159"/>
      <c r="LCX627" s="159"/>
      <c r="LCY627" s="159"/>
      <c r="LCZ627" s="159"/>
      <c r="LDA627" s="159"/>
      <c r="LDB627" s="159"/>
      <c r="LDC627" s="159"/>
      <c r="LDD627" s="159"/>
      <c r="LDE627" s="159"/>
      <c r="LDF627" s="159"/>
      <c r="LDG627" s="159"/>
      <c r="LDH627" s="159"/>
      <c r="LDI627" s="159"/>
      <c r="LDJ627" s="159"/>
      <c r="LDK627" s="159"/>
      <c r="LDL627" s="159"/>
      <c r="LDM627" s="159"/>
      <c r="LDN627" s="159"/>
      <c r="LDO627" s="159"/>
      <c r="LDP627" s="159"/>
      <c r="LDQ627" s="159"/>
      <c r="LDR627" s="159"/>
      <c r="LDS627" s="159"/>
      <c r="LDT627" s="159"/>
      <c r="LDU627" s="159"/>
      <c r="LDV627" s="159"/>
      <c r="LDW627" s="159"/>
      <c r="LDX627" s="159"/>
      <c r="LDY627" s="159"/>
      <c r="LDZ627" s="159"/>
      <c r="LEA627" s="159"/>
      <c r="LEB627" s="159"/>
      <c r="LEC627" s="159"/>
      <c r="LED627" s="159"/>
      <c r="LEE627" s="159"/>
      <c r="LEF627" s="159"/>
      <c r="LEG627" s="159"/>
      <c r="LEH627" s="159"/>
      <c r="LEI627" s="159"/>
      <c r="LEJ627" s="159"/>
      <c r="LEK627" s="159"/>
      <c r="LEL627" s="159"/>
      <c r="LEM627" s="159"/>
      <c r="LEN627" s="159"/>
      <c r="LEO627" s="159"/>
      <c r="LEP627" s="159"/>
      <c r="LEQ627" s="159"/>
      <c r="LER627" s="159"/>
      <c r="LES627" s="159"/>
      <c r="LET627" s="159"/>
      <c r="LEU627" s="159"/>
      <c r="LEV627" s="159"/>
      <c r="LEW627" s="159"/>
      <c r="LEX627" s="159"/>
      <c r="LEY627" s="159"/>
      <c r="LEZ627" s="159"/>
      <c r="LFA627" s="159"/>
      <c r="LFB627" s="159"/>
      <c r="LFC627" s="159"/>
      <c r="LFD627" s="159"/>
      <c r="LFE627" s="159"/>
      <c r="LFF627" s="159"/>
      <c r="LFG627" s="159"/>
      <c r="LFH627" s="159"/>
      <c r="LFI627" s="159"/>
      <c r="LFJ627" s="159"/>
      <c r="LFK627" s="159"/>
      <c r="LFL627" s="159"/>
      <c r="LFM627" s="159"/>
      <c r="LFN627" s="159"/>
      <c r="LFO627" s="159"/>
      <c r="LFP627" s="159"/>
      <c r="LFQ627" s="159"/>
      <c r="LFR627" s="159"/>
      <c r="LFS627" s="159"/>
      <c r="LFT627" s="159"/>
      <c r="LFU627" s="159"/>
      <c r="LFV627" s="159"/>
      <c r="LFW627" s="159"/>
      <c r="LFX627" s="159"/>
      <c r="LFY627" s="159"/>
      <c r="LFZ627" s="159"/>
      <c r="LGA627" s="159"/>
      <c r="LGB627" s="159"/>
      <c r="LGC627" s="159"/>
      <c r="LGD627" s="159"/>
      <c r="LGE627" s="159"/>
      <c r="LGF627" s="159"/>
      <c r="LGG627" s="159"/>
      <c r="LGH627" s="159"/>
      <c r="LGI627" s="159"/>
      <c r="LGJ627" s="159"/>
      <c r="LGK627" s="159"/>
      <c r="LGL627" s="159"/>
      <c r="LGM627" s="159"/>
      <c r="LGN627" s="159"/>
      <c r="LGO627" s="159"/>
      <c r="LGP627" s="159"/>
      <c r="LGQ627" s="159"/>
      <c r="LGR627" s="159"/>
      <c r="LGS627" s="159"/>
      <c r="LGT627" s="159"/>
      <c r="LGU627" s="159"/>
      <c r="LGV627" s="159"/>
      <c r="LGW627" s="159"/>
      <c r="LGX627" s="159"/>
      <c r="LGY627" s="159"/>
      <c r="LGZ627" s="159"/>
      <c r="LHA627" s="159"/>
      <c r="LHB627" s="159"/>
      <c r="LHC627" s="159"/>
      <c r="LHD627" s="159"/>
      <c r="LHE627" s="159"/>
      <c r="LHF627" s="159"/>
      <c r="LHG627" s="159"/>
      <c r="LHH627" s="159"/>
      <c r="LHI627" s="159"/>
      <c r="LHJ627" s="159"/>
      <c r="LHK627" s="159"/>
      <c r="LHL627" s="159"/>
      <c r="LHM627" s="159"/>
      <c r="LHN627" s="159"/>
      <c r="LHO627" s="159"/>
      <c r="LHP627" s="159"/>
      <c r="LHQ627" s="159"/>
      <c r="LHR627" s="159"/>
      <c r="LHS627" s="159"/>
      <c r="LHT627" s="159"/>
      <c r="LHU627" s="159"/>
      <c r="LHV627" s="159"/>
      <c r="LHW627" s="159"/>
      <c r="LHX627" s="159"/>
      <c r="LHY627" s="159"/>
      <c r="LHZ627" s="159"/>
      <c r="LIA627" s="159"/>
      <c r="LIB627" s="159"/>
      <c r="LIC627" s="159"/>
      <c r="LID627" s="159"/>
      <c r="LIE627" s="159"/>
      <c r="LIF627" s="159"/>
      <c r="LIG627" s="159"/>
      <c r="LIH627" s="159"/>
      <c r="LII627" s="159"/>
      <c r="LIJ627" s="159"/>
      <c r="LIK627" s="159"/>
      <c r="LIL627" s="159"/>
      <c r="LIM627" s="159"/>
      <c r="LIN627" s="159"/>
      <c r="LIO627" s="159"/>
      <c r="LIP627" s="159"/>
      <c r="LIQ627" s="159"/>
      <c r="LIR627" s="159"/>
      <c r="LIS627" s="159"/>
      <c r="LIT627" s="159"/>
      <c r="LIU627" s="159"/>
      <c r="LIV627" s="159"/>
      <c r="LIW627" s="159"/>
      <c r="LIX627" s="159"/>
      <c r="LIY627" s="159"/>
      <c r="LIZ627" s="159"/>
      <c r="LJA627" s="159"/>
      <c r="LJB627" s="159"/>
      <c r="LJC627" s="159"/>
      <c r="LJD627" s="159"/>
      <c r="LJE627" s="159"/>
      <c r="LJF627" s="159"/>
      <c r="LJG627" s="159"/>
      <c r="LJH627" s="159"/>
      <c r="LJI627" s="159"/>
      <c r="LJJ627" s="159"/>
      <c r="LJK627" s="159"/>
      <c r="LJL627" s="159"/>
      <c r="LJM627" s="159"/>
      <c r="LJN627" s="159"/>
      <c r="LJO627" s="159"/>
      <c r="LJP627" s="159"/>
      <c r="LJQ627" s="159"/>
      <c r="LJR627" s="159"/>
      <c r="LJS627" s="159"/>
      <c r="LJT627" s="159"/>
      <c r="LJU627" s="159"/>
      <c r="LJV627" s="159"/>
      <c r="LJW627" s="159"/>
      <c r="LJX627" s="159"/>
      <c r="LJY627" s="159"/>
      <c r="LJZ627" s="159"/>
      <c r="LKA627" s="159"/>
      <c r="LKB627" s="159"/>
      <c r="LKC627" s="159"/>
      <c r="LKD627" s="159"/>
      <c r="LKE627" s="159"/>
      <c r="LKF627" s="159"/>
      <c r="LKG627" s="159"/>
      <c r="LKH627" s="159"/>
      <c r="LKI627" s="159"/>
      <c r="LKJ627" s="159"/>
      <c r="LKK627" s="159"/>
      <c r="LKL627" s="159"/>
      <c r="LKM627" s="159"/>
      <c r="LKN627" s="159"/>
      <c r="LKO627" s="159"/>
      <c r="LKP627" s="159"/>
      <c r="LKQ627" s="159"/>
      <c r="LKR627" s="159"/>
      <c r="LKS627" s="159"/>
      <c r="LKT627" s="159"/>
      <c r="LKU627" s="159"/>
      <c r="LKV627" s="159"/>
      <c r="LKW627" s="159"/>
      <c r="LKX627" s="159"/>
      <c r="LKY627" s="159"/>
      <c r="LKZ627" s="159"/>
      <c r="LLA627" s="159"/>
      <c r="LLB627" s="159"/>
      <c r="LLC627" s="159"/>
      <c r="LLD627" s="159"/>
      <c r="LLE627" s="159"/>
      <c r="LLF627" s="159"/>
      <c r="LLG627" s="159"/>
      <c r="LLH627" s="159"/>
      <c r="LLI627" s="159"/>
      <c r="LLJ627" s="159"/>
      <c r="LLK627" s="159"/>
      <c r="LLL627" s="159"/>
      <c r="LLM627" s="159"/>
      <c r="LLN627" s="159"/>
      <c r="LLO627" s="159"/>
      <c r="LLP627" s="159"/>
      <c r="LLQ627" s="159"/>
      <c r="LLR627" s="159"/>
      <c r="LLS627" s="159"/>
      <c r="LLT627" s="159"/>
      <c r="LLU627" s="159"/>
      <c r="LLV627" s="159"/>
      <c r="LLW627" s="159"/>
      <c r="LLX627" s="159"/>
      <c r="LLY627" s="159"/>
      <c r="LLZ627" s="159"/>
      <c r="LMA627" s="159"/>
      <c r="LMB627" s="159"/>
      <c r="LMC627" s="159"/>
      <c r="LMD627" s="159"/>
      <c r="LME627" s="159"/>
      <c r="LMF627" s="159"/>
      <c r="LMG627" s="159"/>
      <c r="LMH627" s="159"/>
      <c r="LMI627" s="159"/>
      <c r="LMJ627" s="159"/>
      <c r="LMK627" s="159"/>
      <c r="LML627" s="159"/>
      <c r="LMM627" s="159"/>
      <c r="LMN627" s="159"/>
      <c r="LMO627" s="159"/>
      <c r="LMP627" s="159"/>
      <c r="LMQ627" s="159"/>
      <c r="LMR627" s="159"/>
      <c r="LMS627" s="159"/>
      <c r="LMT627" s="159"/>
      <c r="LMU627" s="159"/>
      <c r="LMV627" s="159"/>
      <c r="LMW627" s="159"/>
      <c r="LMX627" s="159"/>
      <c r="LMY627" s="159"/>
      <c r="LMZ627" s="159"/>
      <c r="LNA627" s="159"/>
      <c r="LNB627" s="159"/>
      <c r="LNC627" s="159"/>
      <c r="LND627" s="159"/>
      <c r="LNE627" s="159"/>
      <c r="LNF627" s="159"/>
      <c r="LNG627" s="159"/>
      <c r="LNH627" s="159"/>
      <c r="LNI627" s="159"/>
      <c r="LNJ627" s="159"/>
      <c r="LNK627" s="159"/>
      <c r="LNL627" s="159"/>
      <c r="LNM627" s="159"/>
      <c r="LNN627" s="159"/>
      <c r="LNO627" s="159"/>
      <c r="LNP627" s="159"/>
      <c r="LNQ627" s="159"/>
      <c r="LNR627" s="159"/>
      <c r="LNS627" s="159"/>
      <c r="LNT627" s="159"/>
      <c r="LNU627" s="159"/>
      <c r="LNV627" s="159"/>
      <c r="LNW627" s="159"/>
      <c r="LNX627" s="159"/>
      <c r="LNY627" s="159"/>
      <c r="LNZ627" s="159"/>
      <c r="LOA627" s="159"/>
      <c r="LOB627" s="159"/>
      <c r="LOC627" s="159"/>
      <c r="LOD627" s="159"/>
      <c r="LOE627" s="159"/>
      <c r="LOF627" s="159"/>
      <c r="LOG627" s="159"/>
      <c r="LOH627" s="159"/>
      <c r="LOI627" s="159"/>
      <c r="LOJ627" s="159"/>
      <c r="LOK627" s="159"/>
      <c r="LOL627" s="159"/>
      <c r="LOM627" s="159"/>
      <c r="LON627" s="159"/>
      <c r="LOO627" s="159"/>
      <c r="LOP627" s="159"/>
      <c r="LOQ627" s="159"/>
      <c r="LOR627" s="159"/>
      <c r="LOS627" s="159"/>
      <c r="LOT627" s="159"/>
      <c r="LOU627" s="159"/>
      <c r="LOV627" s="159"/>
      <c r="LOW627" s="159"/>
      <c r="LOX627" s="159"/>
      <c r="LOY627" s="159"/>
      <c r="LOZ627" s="159"/>
      <c r="LPA627" s="159"/>
      <c r="LPB627" s="159"/>
      <c r="LPC627" s="159"/>
      <c r="LPD627" s="159"/>
      <c r="LPE627" s="159"/>
      <c r="LPF627" s="159"/>
      <c r="LPG627" s="159"/>
      <c r="LPH627" s="159"/>
      <c r="LPI627" s="159"/>
      <c r="LPJ627" s="159"/>
      <c r="LPK627" s="159"/>
      <c r="LPL627" s="159"/>
      <c r="LPM627" s="159"/>
      <c r="LPN627" s="159"/>
      <c r="LPO627" s="159"/>
      <c r="LPP627" s="159"/>
      <c r="LPQ627" s="159"/>
      <c r="LPR627" s="159"/>
      <c r="LPS627" s="159"/>
      <c r="LPT627" s="159"/>
      <c r="LPU627" s="159"/>
      <c r="LPV627" s="159"/>
      <c r="LPW627" s="159"/>
      <c r="LPX627" s="159"/>
      <c r="LPY627" s="159"/>
      <c r="LPZ627" s="159"/>
      <c r="LQA627" s="159"/>
      <c r="LQB627" s="159"/>
      <c r="LQC627" s="159"/>
      <c r="LQD627" s="159"/>
      <c r="LQE627" s="159"/>
      <c r="LQF627" s="159"/>
      <c r="LQG627" s="159"/>
      <c r="LQH627" s="159"/>
      <c r="LQI627" s="159"/>
      <c r="LQJ627" s="159"/>
      <c r="LQK627" s="159"/>
      <c r="LQL627" s="159"/>
      <c r="LQM627" s="159"/>
      <c r="LQN627" s="159"/>
      <c r="LQO627" s="159"/>
      <c r="LQP627" s="159"/>
      <c r="LQQ627" s="159"/>
      <c r="LQR627" s="159"/>
      <c r="LQS627" s="159"/>
      <c r="LQT627" s="159"/>
      <c r="LQU627" s="159"/>
      <c r="LQV627" s="159"/>
      <c r="LQW627" s="159"/>
      <c r="LQX627" s="159"/>
      <c r="LQY627" s="159"/>
      <c r="LQZ627" s="159"/>
      <c r="LRA627" s="159"/>
      <c r="LRB627" s="159"/>
      <c r="LRC627" s="159"/>
      <c r="LRD627" s="159"/>
      <c r="LRE627" s="159"/>
      <c r="LRF627" s="159"/>
      <c r="LRG627" s="159"/>
      <c r="LRH627" s="159"/>
      <c r="LRI627" s="159"/>
      <c r="LRJ627" s="159"/>
      <c r="LRK627" s="159"/>
      <c r="LRL627" s="159"/>
      <c r="LRM627" s="159"/>
      <c r="LRN627" s="159"/>
      <c r="LRO627" s="159"/>
      <c r="LRP627" s="159"/>
      <c r="LRQ627" s="159"/>
      <c r="LRR627" s="159"/>
      <c r="LRS627" s="159"/>
      <c r="LRT627" s="159"/>
      <c r="LRU627" s="159"/>
      <c r="LRV627" s="159"/>
      <c r="LRW627" s="159"/>
      <c r="LRX627" s="159"/>
      <c r="LRY627" s="159"/>
      <c r="LRZ627" s="159"/>
      <c r="LSA627" s="159"/>
      <c r="LSB627" s="159"/>
      <c r="LSC627" s="159"/>
      <c r="LSD627" s="159"/>
      <c r="LSE627" s="159"/>
      <c r="LSF627" s="159"/>
      <c r="LSG627" s="159"/>
      <c r="LSH627" s="159"/>
      <c r="LSI627" s="159"/>
      <c r="LSJ627" s="159"/>
      <c r="LSK627" s="159"/>
      <c r="LSL627" s="159"/>
      <c r="LSM627" s="159"/>
      <c r="LSN627" s="159"/>
      <c r="LSO627" s="159"/>
      <c r="LSP627" s="159"/>
      <c r="LSQ627" s="159"/>
      <c r="LSR627" s="159"/>
      <c r="LSS627" s="159"/>
      <c r="LST627" s="159"/>
      <c r="LSU627" s="159"/>
      <c r="LSV627" s="159"/>
      <c r="LSW627" s="159"/>
      <c r="LSX627" s="159"/>
      <c r="LSY627" s="159"/>
      <c r="LSZ627" s="159"/>
      <c r="LTA627" s="159"/>
      <c r="LTB627" s="159"/>
      <c r="LTC627" s="159"/>
      <c r="LTD627" s="159"/>
      <c r="LTE627" s="159"/>
      <c r="LTF627" s="159"/>
      <c r="LTG627" s="159"/>
      <c r="LTH627" s="159"/>
      <c r="LTI627" s="159"/>
      <c r="LTJ627" s="159"/>
      <c r="LTK627" s="159"/>
      <c r="LTL627" s="159"/>
      <c r="LTM627" s="159"/>
      <c r="LTN627" s="159"/>
      <c r="LTO627" s="159"/>
      <c r="LTP627" s="159"/>
      <c r="LTQ627" s="159"/>
      <c r="LTR627" s="159"/>
      <c r="LTS627" s="159"/>
      <c r="LTT627" s="159"/>
      <c r="LTU627" s="159"/>
      <c r="LTV627" s="159"/>
      <c r="LTW627" s="159"/>
      <c r="LTX627" s="159"/>
      <c r="LTY627" s="159"/>
      <c r="LTZ627" s="159"/>
      <c r="LUA627" s="159"/>
      <c r="LUB627" s="159"/>
      <c r="LUC627" s="159"/>
      <c r="LUD627" s="159"/>
      <c r="LUE627" s="159"/>
      <c r="LUF627" s="159"/>
      <c r="LUG627" s="159"/>
      <c r="LUH627" s="159"/>
      <c r="LUI627" s="159"/>
      <c r="LUJ627" s="159"/>
      <c r="LUK627" s="159"/>
      <c r="LUL627" s="159"/>
      <c r="LUM627" s="159"/>
      <c r="LUN627" s="159"/>
      <c r="LUO627" s="159"/>
      <c r="LUP627" s="159"/>
      <c r="LUQ627" s="159"/>
      <c r="LUR627" s="159"/>
      <c r="LUS627" s="159"/>
      <c r="LUT627" s="159"/>
      <c r="LUU627" s="159"/>
      <c r="LUV627" s="159"/>
      <c r="LUW627" s="159"/>
      <c r="LUX627" s="159"/>
      <c r="LUY627" s="159"/>
      <c r="LUZ627" s="159"/>
      <c r="LVA627" s="159"/>
      <c r="LVB627" s="159"/>
      <c r="LVC627" s="159"/>
      <c r="LVD627" s="159"/>
      <c r="LVE627" s="159"/>
      <c r="LVF627" s="159"/>
      <c r="LVG627" s="159"/>
      <c r="LVH627" s="159"/>
      <c r="LVI627" s="159"/>
      <c r="LVJ627" s="159"/>
      <c r="LVK627" s="159"/>
      <c r="LVL627" s="159"/>
      <c r="LVM627" s="159"/>
      <c r="LVN627" s="159"/>
      <c r="LVO627" s="159"/>
      <c r="LVP627" s="159"/>
      <c r="LVQ627" s="159"/>
      <c r="LVR627" s="159"/>
      <c r="LVS627" s="159"/>
      <c r="LVT627" s="159"/>
      <c r="LVU627" s="159"/>
      <c r="LVV627" s="159"/>
      <c r="LVW627" s="159"/>
      <c r="LVX627" s="159"/>
      <c r="LVY627" s="159"/>
      <c r="LVZ627" s="159"/>
      <c r="LWA627" s="159"/>
      <c r="LWB627" s="159"/>
      <c r="LWC627" s="159"/>
      <c r="LWD627" s="159"/>
      <c r="LWE627" s="159"/>
      <c r="LWF627" s="159"/>
      <c r="LWG627" s="159"/>
      <c r="LWH627" s="159"/>
      <c r="LWI627" s="159"/>
      <c r="LWJ627" s="159"/>
      <c r="LWK627" s="159"/>
      <c r="LWL627" s="159"/>
      <c r="LWM627" s="159"/>
      <c r="LWN627" s="159"/>
      <c r="LWO627" s="159"/>
      <c r="LWP627" s="159"/>
      <c r="LWQ627" s="159"/>
      <c r="LWR627" s="159"/>
      <c r="LWS627" s="159"/>
      <c r="LWT627" s="159"/>
      <c r="LWU627" s="159"/>
      <c r="LWV627" s="159"/>
      <c r="LWW627" s="159"/>
      <c r="LWX627" s="159"/>
      <c r="LWY627" s="159"/>
      <c r="LWZ627" s="159"/>
      <c r="LXA627" s="159"/>
      <c r="LXB627" s="159"/>
      <c r="LXC627" s="159"/>
      <c r="LXD627" s="159"/>
      <c r="LXE627" s="159"/>
      <c r="LXF627" s="159"/>
      <c r="LXG627" s="159"/>
      <c r="LXH627" s="159"/>
      <c r="LXI627" s="159"/>
      <c r="LXJ627" s="159"/>
      <c r="LXK627" s="159"/>
      <c r="LXL627" s="159"/>
      <c r="LXM627" s="159"/>
      <c r="LXN627" s="159"/>
      <c r="LXO627" s="159"/>
      <c r="LXP627" s="159"/>
      <c r="LXQ627" s="159"/>
      <c r="LXR627" s="159"/>
      <c r="LXS627" s="159"/>
      <c r="LXT627" s="159"/>
      <c r="LXU627" s="159"/>
      <c r="LXV627" s="159"/>
      <c r="LXW627" s="159"/>
      <c r="LXX627" s="159"/>
      <c r="LXY627" s="159"/>
      <c r="LXZ627" s="159"/>
      <c r="LYA627" s="159"/>
      <c r="LYB627" s="159"/>
      <c r="LYC627" s="159"/>
      <c r="LYD627" s="159"/>
      <c r="LYE627" s="159"/>
      <c r="LYF627" s="159"/>
      <c r="LYG627" s="159"/>
      <c r="LYH627" s="159"/>
      <c r="LYI627" s="159"/>
      <c r="LYJ627" s="159"/>
      <c r="LYK627" s="159"/>
      <c r="LYL627" s="159"/>
      <c r="LYM627" s="159"/>
      <c r="LYN627" s="159"/>
      <c r="LYO627" s="159"/>
      <c r="LYP627" s="159"/>
      <c r="LYQ627" s="159"/>
      <c r="LYR627" s="159"/>
      <c r="LYS627" s="159"/>
      <c r="LYT627" s="159"/>
      <c r="LYU627" s="159"/>
      <c r="LYV627" s="159"/>
      <c r="LYW627" s="159"/>
      <c r="LYX627" s="159"/>
      <c r="LYY627" s="159"/>
      <c r="LYZ627" s="159"/>
      <c r="LZA627" s="159"/>
      <c r="LZB627" s="159"/>
      <c r="LZC627" s="159"/>
      <c r="LZD627" s="159"/>
      <c r="LZE627" s="159"/>
      <c r="LZF627" s="159"/>
      <c r="LZG627" s="159"/>
      <c r="LZH627" s="159"/>
      <c r="LZI627" s="159"/>
      <c r="LZJ627" s="159"/>
      <c r="LZK627" s="159"/>
      <c r="LZL627" s="159"/>
      <c r="LZM627" s="159"/>
      <c r="LZN627" s="159"/>
      <c r="LZO627" s="159"/>
      <c r="LZP627" s="159"/>
      <c r="LZQ627" s="159"/>
      <c r="LZR627" s="159"/>
      <c r="LZS627" s="159"/>
      <c r="LZT627" s="159"/>
      <c r="LZU627" s="159"/>
      <c r="LZV627" s="159"/>
      <c r="LZW627" s="159"/>
      <c r="LZX627" s="159"/>
      <c r="LZY627" s="159"/>
      <c r="LZZ627" s="159"/>
      <c r="MAA627" s="159"/>
      <c r="MAB627" s="159"/>
      <c r="MAC627" s="159"/>
      <c r="MAD627" s="159"/>
      <c r="MAE627" s="159"/>
      <c r="MAF627" s="159"/>
      <c r="MAG627" s="159"/>
      <c r="MAH627" s="159"/>
      <c r="MAI627" s="159"/>
      <c r="MAJ627" s="159"/>
      <c r="MAK627" s="159"/>
      <c r="MAL627" s="159"/>
      <c r="MAM627" s="159"/>
      <c r="MAN627" s="159"/>
      <c r="MAO627" s="159"/>
      <c r="MAP627" s="159"/>
      <c r="MAQ627" s="159"/>
      <c r="MAR627" s="159"/>
      <c r="MAS627" s="159"/>
      <c r="MAT627" s="159"/>
      <c r="MAU627" s="159"/>
      <c r="MAV627" s="159"/>
      <c r="MAW627" s="159"/>
      <c r="MAX627" s="159"/>
      <c r="MAY627" s="159"/>
      <c r="MAZ627" s="159"/>
      <c r="MBA627" s="159"/>
      <c r="MBB627" s="159"/>
      <c r="MBC627" s="159"/>
      <c r="MBD627" s="159"/>
      <c r="MBE627" s="159"/>
      <c r="MBF627" s="159"/>
      <c r="MBG627" s="159"/>
      <c r="MBH627" s="159"/>
      <c r="MBI627" s="159"/>
      <c r="MBJ627" s="159"/>
      <c r="MBK627" s="159"/>
      <c r="MBL627" s="159"/>
      <c r="MBM627" s="159"/>
      <c r="MBN627" s="159"/>
      <c r="MBO627" s="159"/>
      <c r="MBP627" s="159"/>
      <c r="MBQ627" s="159"/>
      <c r="MBR627" s="159"/>
      <c r="MBS627" s="159"/>
      <c r="MBT627" s="159"/>
      <c r="MBU627" s="159"/>
      <c r="MBV627" s="159"/>
      <c r="MBW627" s="159"/>
      <c r="MBX627" s="159"/>
      <c r="MBY627" s="159"/>
      <c r="MBZ627" s="159"/>
      <c r="MCA627" s="159"/>
      <c r="MCB627" s="159"/>
      <c r="MCC627" s="159"/>
      <c r="MCD627" s="159"/>
      <c r="MCE627" s="159"/>
      <c r="MCF627" s="159"/>
      <c r="MCG627" s="159"/>
      <c r="MCH627" s="159"/>
      <c r="MCI627" s="159"/>
      <c r="MCJ627" s="159"/>
      <c r="MCK627" s="159"/>
      <c r="MCL627" s="159"/>
      <c r="MCM627" s="159"/>
      <c r="MCN627" s="159"/>
      <c r="MCO627" s="159"/>
      <c r="MCP627" s="159"/>
      <c r="MCQ627" s="159"/>
      <c r="MCR627" s="159"/>
      <c r="MCS627" s="159"/>
      <c r="MCT627" s="159"/>
      <c r="MCU627" s="159"/>
      <c r="MCV627" s="159"/>
      <c r="MCW627" s="159"/>
      <c r="MCX627" s="159"/>
      <c r="MCY627" s="159"/>
      <c r="MCZ627" s="159"/>
      <c r="MDA627" s="159"/>
      <c r="MDB627" s="159"/>
      <c r="MDC627" s="159"/>
      <c r="MDD627" s="159"/>
      <c r="MDE627" s="159"/>
      <c r="MDF627" s="159"/>
      <c r="MDG627" s="159"/>
      <c r="MDH627" s="159"/>
      <c r="MDI627" s="159"/>
      <c r="MDJ627" s="159"/>
      <c r="MDK627" s="159"/>
      <c r="MDL627" s="159"/>
      <c r="MDM627" s="159"/>
      <c r="MDN627" s="159"/>
      <c r="MDO627" s="159"/>
      <c r="MDP627" s="159"/>
      <c r="MDQ627" s="159"/>
      <c r="MDR627" s="159"/>
      <c r="MDS627" s="159"/>
      <c r="MDT627" s="159"/>
      <c r="MDU627" s="159"/>
      <c r="MDV627" s="159"/>
      <c r="MDW627" s="159"/>
      <c r="MDX627" s="159"/>
      <c r="MDY627" s="159"/>
      <c r="MDZ627" s="159"/>
      <c r="MEA627" s="159"/>
      <c r="MEB627" s="159"/>
      <c r="MEC627" s="159"/>
      <c r="MED627" s="159"/>
      <c r="MEE627" s="159"/>
      <c r="MEF627" s="159"/>
      <c r="MEG627" s="159"/>
      <c r="MEH627" s="159"/>
      <c r="MEI627" s="159"/>
      <c r="MEJ627" s="159"/>
      <c r="MEK627" s="159"/>
      <c r="MEL627" s="159"/>
      <c r="MEM627" s="159"/>
      <c r="MEN627" s="159"/>
      <c r="MEO627" s="159"/>
      <c r="MEP627" s="159"/>
      <c r="MEQ627" s="159"/>
      <c r="MER627" s="159"/>
      <c r="MES627" s="159"/>
      <c r="MET627" s="159"/>
      <c r="MEU627" s="159"/>
      <c r="MEV627" s="159"/>
      <c r="MEW627" s="159"/>
      <c r="MEX627" s="159"/>
      <c r="MEY627" s="159"/>
      <c r="MEZ627" s="159"/>
      <c r="MFA627" s="159"/>
      <c r="MFB627" s="159"/>
      <c r="MFC627" s="159"/>
      <c r="MFD627" s="159"/>
      <c r="MFE627" s="159"/>
      <c r="MFF627" s="159"/>
      <c r="MFG627" s="159"/>
      <c r="MFH627" s="159"/>
      <c r="MFI627" s="159"/>
      <c r="MFJ627" s="159"/>
      <c r="MFK627" s="159"/>
      <c r="MFL627" s="159"/>
      <c r="MFM627" s="159"/>
      <c r="MFN627" s="159"/>
      <c r="MFO627" s="159"/>
      <c r="MFP627" s="159"/>
      <c r="MFQ627" s="159"/>
      <c r="MFR627" s="159"/>
      <c r="MFS627" s="159"/>
      <c r="MFT627" s="159"/>
      <c r="MFU627" s="159"/>
      <c r="MFV627" s="159"/>
      <c r="MFW627" s="159"/>
      <c r="MFX627" s="159"/>
      <c r="MFY627" s="159"/>
      <c r="MFZ627" s="159"/>
      <c r="MGA627" s="159"/>
      <c r="MGB627" s="159"/>
      <c r="MGC627" s="159"/>
      <c r="MGD627" s="159"/>
      <c r="MGE627" s="159"/>
      <c r="MGF627" s="159"/>
      <c r="MGG627" s="159"/>
      <c r="MGH627" s="159"/>
      <c r="MGI627" s="159"/>
      <c r="MGJ627" s="159"/>
      <c r="MGK627" s="159"/>
      <c r="MGL627" s="159"/>
      <c r="MGM627" s="159"/>
      <c r="MGN627" s="159"/>
      <c r="MGO627" s="159"/>
      <c r="MGP627" s="159"/>
      <c r="MGQ627" s="159"/>
      <c r="MGR627" s="159"/>
      <c r="MGS627" s="159"/>
      <c r="MGT627" s="159"/>
      <c r="MGU627" s="159"/>
      <c r="MGV627" s="159"/>
      <c r="MGW627" s="159"/>
      <c r="MGX627" s="159"/>
      <c r="MGY627" s="159"/>
      <c r="MGZ627" s="159"/>
      <c r="MHA627" s="159"/>
      <c r="MHB627" s="159"/>
      <c r="MHC627" s="159"/>
      <c r="MHD627" s="159"/>
      <c r="MHE627" s="159"/>
      <c r="MHF627" s="159"/>
      <c r="MHG627" s="159"/>
      <c r="MHH627" s="159"/>
      <c r="MHI627" s="159"/>
      <c r="MHJ627" s="159"/>
      <c r="MHK627" s="159"/>
      <c r="MHL627" s="159"/>
      <c r="MHM627" s="159"/>
      <c r="MHN627" s="159"/>
      <c r="MHO627" s="159"/>
      <c r="MHP627" s="159"/>
      <c r="MHQ627" s="159"/>
      <c r="MHR627" s="159"/>
      <c r="MHS627" s="159"/>
      <c r="MHT627" s="159"/>
      <c r="MHU627" s="159"/>
      <c r="MHV627" s="159"/>
      <c r="MHW627" s="159"/>
      <c r="MHX627" s="159"/>
      <c r="MHY627" s="159"/>
      <c r="MHZ627" s="159"/>
      <c r="MIA627" s="159"/>
      <c r="MIB627" s="159"/>
      <c r="MIC627" s="159"/>
      <c r="MID627" s="159"/>
      <c r="MIE627" s="159"/>
      <c r="MIF627" s="159"/>
      <c r="MIG627" s="159"/>
      <c r="MIH627" s="159"/>
      <c r="MII627" s="159"/>
      <c r="MIJ627" s="159"/>
      <c r="MIK627" s="159"/>
      <c r="MIL627" s="159"/>
      <c r="MIM627" s="159"/>
      <c r="MIN627" s="159"/>
      <c r="MIO627" s="159"/>
      <c r="MIP627" s="159"/>
      <c r="MIQ627" s="159"/>
      <c r="MIR627" s="159"/>
      <c r="MIS627" s="159"/>
      <c r="MIT627" s="159"/>
      <c r="MIU627" s="159"/>
      <c r="MIV627" s="159"/>
      <c r="MIW627" s="159"/>
      <c r="MIX627" s="159"/>
      <c r="MIY627" s="159"/>
      <c r="MIZ627" s="159"/>
      <c r="MJA627" s="159"/>
      <c r="MJB627" s="159"/>
      <c r="MJC627" s="159"/>
      <c r="MJD627" s="159"/>
      <c r="MJE627" s="159"/>
      <c r="MJF627" s="159"/>
      <c r="MJG627" s="159"/>
      <c r="MJH627" s="159"/>
      <c r="MJI627" s="159"/>
      <c r="MJJ627" s="159"/>
      <c r="MJK627" s="159"/>
      <c r="MJL627" s="159"/>
      <c r="MJM627" s="159"/>
      <c r="MJN627" s="159"/>
      <c r="MJO627" s="159"/>
      <c r="MJP627" s="159"/>
      <c r="MJQ627" s="159"/>
      <c r="MJR627" s="159"/>
      <c r="MJS627" s="159"/>
      <c r="MJT627" s="159"/>
      <c r="MJU627" s="159"/>
      <c r="MJV627" s="159"/>
      <c r="MJW627" s="159"/>
      <c r="MJX627" s="159"/>
      <c r="MJY627" s="159"/>
      <c r="MJZ627" s="159"/>
      <c r="MKA627" s="159"/>
      <c r="MKB627" s="159"/>
      <c r="MKC627" s="159"/>
      <c r="MKD627" s="159"/>
      <c r="MKE627" s="159"/>
      <c r="MKF627" s="159"/>
      <c r="MKG627" s="159"/>
      <c r="MKH627" s="159"/>
      <c r="MKI627" s="159"/>
      <c r="MKJ627" s="159"/>
      <c r="MKK627" s="159"/>
      <c r="MKL627" s="159"/>
      <c r="MKM627" s="159"/>
      <c r="MKN627" s="159"/>
      <c r="MKO627" s="159"/>
      <c r="MKP627" s="159"/>
      <c r="MKQ627" s="159"/>
      <c r="MKR627" s="159"/>
      <c r="MKS627" s="159"/>
      <c r="MKT627" s="159"/>
      <c r="MKU627" s="159"/>
      <c r="MKV627" s="159"/>
      <c r="MKW627" s="159"/>
      <c r="MKX627" s="159"/>
      <c r="MKY627" s="159"/>
      <c r="MKZ627" s="159"/>
      <c r="MLA627" s="159"/>
      <c r="MLB627" s="159"/>
      <c r="MLC627" s="159"/>
      <c r="MLD627" s="159"/>
      <c r="MLE627" s="159"/>
      <c r="MLF627" s="159"/>
      <c r="MLG627" s="159"/>
      <c r="MLH627" s="159"/>
      <c r="MLI627" s="159"/>
      <c r="MLJ627" s="159"/>
      <c r="MLK627" s="159"/>
      <c r="MLL627" s="159"/>
      <c r="MLM627" s="159"/>
      <c r="MLN627" s="159"/>
      <c r="MLO627" s="159"/>
      <c r="MLP627" s="159"/>
      <c r="MLQ627" s="159"/>
      <c r="MLR627" s="159"/>
      <c r="MLS627" s="159"/>
      <c r="MLT627" s="159"/>
      <c r="MLU627" s="159"/>
      <c r="MLV627" s="159"/>
      <c r="MLW627" s="159"/>
      <c r="MLX627" s="159"/>
      <c r="MLY627" s="159"/>
      <c r="MLZ627" s="159"/>
      <c r="MMA627" s="159"/>
      <c r="MMB627" s="159"/>
      <c r="MMC627" s="159"/>
      <c r="MMD627" s="159"/>
      <c r="MME627" s="159"/>
      <c r="MMF627" s="159"/>
      <c r="MMG627" s="159"/>
      <c r="MMH627" s="159"/>
      <c r="MMI627" s="159"/>
      <c r="MMJ627" s="159"/>
      <c r="MMK627" s="159"/>
      <c r="MML627" s="159"/>
      <c r="MMM627" s="159"/>
      <c r="MMN627" s="159"/>
      <c r="MMO627" s="159"/>
      <c r="MMP627" s="159"/>
      <c r="MMQ627" s="159"/>
      <c r="MMR627" s="159"/>
      <c r="MMS627" s="159"/>
      <c r="MMT627" s="159"/>
      <c r="MMU627" s="159"/>
      <c r="MMV627" s="159"/>
      <c r="MMW627" s="159"/>
      <c r="MMX627" s="159"/>
      <c r="MMY627" s="159"/>
      <c r="MMZ627" s="159"/>
      <c r="MNA627" s="159"/>
      <c r="MNB627" s="159"/>
      <c r="MNC627" s="159"/>
      <c r="MND627" s="159"/>
      <c r="MNE627" s="159"/>
      <c r="MNF627" s="159"/>
      <c r="MNG627" s="159"/>
      <c r="MNH627" s="159"/>
      <c r="MNI627" s="159"/>
      <c r="MNJ627" s="159"/>
      <c r="MNK627" s="159"/>
      <c r="MNL627" s="159"/>
      <c r="MNM627" s="159"/>
      <c r="MNN627" s="159"/>
      <c r="MNO627" s="159"/>
      <c r="MNP627" s="159"/>
      <c r="MNQ627" s="159"/>
      <c r="MNR627" s="159"/>
      <c r="MNS627" s="159"/>
      <c r="MNT627" s="159"/>
      <c r="MNU627" s="159"/>
      <c r="MNV627" s="159"/>
      <c r="MNW627" s="159"/>
      <c r="MNX627" s="159"/>
      <c r="MNY627" s="159"/>
      <c r="MNZ627" s="159"/>
      <c r="MOA627" s="159"/>
      <c r="MOB627" s="159"/>
      <c r="MOC627" s="159"/>
      <c r="MOD627" s="159"/>
      <c r="MOE627" s="159"/>
      <c r="MOF627" s="159"/>
      <c r="MOG627" s="159"/>
      <c r="MOH627" s="159"/>
      <c r="MOI627" s="159"/>
      <c r="MOJ627" s="159"/>
      <c r="MOK627" s="159"/>
      <c r="MOL627" s="159"/>
      <c r="MOM627" s="159"/>
      <c r="MON627" s="159"/>
      <c r="MOO627" s="159"/>
      <c r="MOP627" s="159"/>
      <c r="MOQ627" s="159"/>
      <c r="MOR627" s="159"/>
      <c r="MOS627" s="159"/>
      <c r="MOT627" s="159"/>
      <c r="MOU627" s="159"/>
      <c r="MOV627" s="159"/>
      <c r="MOW627" s="159"/>
      <c r="MOX627" s="159"/>
      <c r="MOY627" s="159"/>
      <c r="MOZ627" s="159"/>
      <c r="MPA627" s="159"/>
      <c r="MPB627" s="159"/>
      <c r="MPC627" s="159"/>
      <c r="MPD627" s="159"/>
      <c r="MPE627" s="159"/>
      <c r="MPF627" s="159"/>
      <c r="MPG627" s="159"/>
      <c r="MPH627" s="159"/>
      <c r="MPI627" s="159"/>
      <c r="MPJ627" s="159"/>
      <c r="MPK627" s="159"/>
      <c r="MPL627" s="159"/>
      <c r="MPM627" s="159"/>
      <c r="MPN627" s="159"/>
      <c r="MPO627" s="159"/>
      <c r="MPP627" s="159"/>
      <c r="MPQ627" s="159"/>
      <c r="MPR627" s="159"/>
      <c r="MPS627" s="159"/>
      <c r="MPT627" s="159"/>
      <c r="MPU627" s="159"/>
      <c r="MPV627" s="159"/>
      <c r="MPW627" s="159"/>
      <c r="MPX627" s="159"/>
      <c r="MPY627" s="159"/>
      <c r="MPZ627" s="159"/>
      <c r="MQA627" s="159"/>
      <c r="MQB627" s="159"/>
      <c r="MQC627" s="159"/>
      <c r="MQD627" s="159"/>
      <c r="MQE627" s="159"/>
      <c r="MQF627" s="159"/>
      <c r="MQG627" s="159"/>
      <c r="MQH627" s="159"/>
      <c r="MQI627" s="159"/>
      <c r="MQJ627" s="159"/>
      <c r="MQK627" s="159"/>
      <c r="MQL627" s="159"/>
      <c r="MQM627" s="159"/>
      <c r="MQN627" s="159"/>
      <c r="MQO627" s="159"/>
      <c r="MQP627" s="159"/>
      <c r="MQQ627" s="159"/>
      <c r="MQR627" s="159"/>
      <c r="MQS627" s="159"/>
      <c r="MQT627" s="159"/>
      <c r="MQU627" s="159"/>
      <c r="MQV627" s="159"/>
      <c r="MQW627" s="159"/>
      <c r="MQX627" s="159"/>
      <c r="MQY627" s="159"/>
      <c r="MQZ627" s="159"/>
      <c r="MRA627" s="159"/>
      <c r="MRB627" s="159"/>
      <c r="MRC627" s="159"/>
      <c r="MRD627" s="159"/>
      <c r="MRE627" s="159"/>
      <c r="MRF627" s="159"/>
      <c r="MRG627" s="159"/>
      <c r="MRH627" s="159"/>
      <c r="MRI627" s="159"/>
      <c r="MRJ627" s="159"/>
      <c r="MRK627" s="159"/>
      <c r="MRL627" s="159"/>
      <c r="MRM627" s="159"/>
      <c r="MRN627" s="159"/>
      <c r="MRO627" s="159"/>
      <c r="MRP627" s="159"/>
      <c r="MRQ627" s="159"/>
      <c r="MRR627" s="159"/>
      <c r="MRS627" s="159"/>
      <c r="MRT627" s="159"/>
      <c r="MRU627" s="159"/>
      <c r="MRV627" s="159"/>
      <c r="MRW627" s="159"/>
      <c r="MRX627" s="159"/>
      <c r="MRY627" s="159"/>
      <c r="MRZ627" s="159"/>
      <c r="MSA627" s="159"/>
      <c r="MSB627" s="159"/>
      <c r="MSC627" s="159"/>
      <c r="MSD627" s="159"/>
      <c r="MSE627" s="159"/>
      <c r="MSF627" s="159"/>
      <c r="MSG627" s="159"/>
      <c r="MSH627" s="159"/>
      <c r="MSI627" s="159"/>
      <c r="MSJ627" s="159"/>
      <c r="MSK627" s="159"/>
      <c r="MSL627" s="159"/>
      <c r="MSM627" s="159"/>
      <c r="MSN627" s="159"/>
      <c r="MSO627" s="159"/>
      <c r="MSP627" s="159"/>
      <c r="MSQ627" s="159"/>
      <c r="MSR627" s="159"/>
      <c r="MSS627" s="159"/>
      <c r="MST627" s="159"/>
      <c r="MSU627" s="159"/>
      <c r="MSV627" s="159"/>
      <c r="MSW627" s="159"/>
      <c r="MSX627" s="159"/>
      <c r="MSY627" s="159"/>
      <c r="MSZ627" s="159"/>
      <c r="MTA627" s="159"/>
      <c r="MTB627" s="159"/>
      <c r="MTC627" s="159"/>
      <c r="MTD627" s="159"/>
      <c r="MTE627" s="159"/>
      <c r="MTF627" s="159"/>
      <c r="MTG627" s="159"/>
      <c r="MTH627" s="159"/>
      <c r="MTI627" s="159"/>
      <c r="MTJ627" s="159"/>
      <c r="MTK627" s="159"/>
      <c r="MTL627" s="159"/>
      <c r="MTM627" s="159"/>
      <c r="MTN627" s="159"/>
      <c r="MTO627" s="159"/>
      <c r="MTP627" s="159"/>
      <c r="MTQ627" s="159"/>
      <c r="MTR627" s="159"/>
      <c r="MTS627" s="159"/>
      <c r="MTT627" s="159"/>
      <c r="MTU627" s="159"/>
      <c r="MTV627" s="159"/>
      <c r="MTW627" s="159"/>
      <c r="MTX627" s="159"/>
      <c r="MTY627" s="159"/>
      <c r="MTZ627" s="159"/>
      <c r="MUA627" s="159"/>
      <c r="MUB627" s="159"/>
      <c r="MUC627" s="159"/>
      <c r="MUD627" s="159"/>
      <c r="MUE627" s="159"/>
      <c r="MUF627" s="159"/>
      <c r="MUG627" s="159"/>
      <c r="MUH627" s="159"/>
      <c r="MUI627" s="159"/>
      <c r="MUJ627" s="159"/>
      <c r="MUK627" s="159"/>
      <c r="MUL627" s="159"/>
      <c r="MUM627" s="159"/>
      <c r="MUN627" s="159"/>
      <c r="MUO627" s="159"/>
      <c r="MUP627" s="159"/>
      <c r="MUQ627" s="159"/>
      <c r="MUR627" s="159"/>
      <c r="MUS627" s="159"/>
      <c r="MUT627" s="159"/>
      <c r="MUU627" s="159"/>
      <c r="MUV627" s="159"/>
      <c r="MUW627" s="159"/>
      <c r="MUX627" s="159"/>
      <c r="MUY627" s="159"/>
      <c r="MUZ627" s="159"/>
      <c r="MVA627" s="159"/>
      <c r="MVB627" s="159"/>
      <c r="MVC627" s="159"/>
      <c r="MVD627" s="159"/>
      <c r="MVE627" s="159"/>
      <c r="MVF627" s="159"/>
      <c r="MVG627" s="159"/>
      <c r="MVH627" s="159"/>
      <c r="MVI627" s="159"/>
      <c r="MVJ627" s="159"/>
      <c r="MVK627" s="159"/>
      <c r="MVL627" s="159"/>
      <c r="MVM627" s="159"/>
      <c r="MVN627" s="159"/>
      <c r="MVO627" s="159"/>
      <c r="MVP627" s="159"/>
      <c r="MVQ627" s="159"/>
      <c r="MVR627" s="159"/>
      <c r="MVS627" s="159"/>
      <c r="MVT627" s="159"/>
      <c r="MVU627" s="159"/>
      <c r="MVV627" s="159"/>
      <c r="MVW627" s="159"/>
      <c r="MVX627" s="159"/>
      <c r="MVY627" s="159"/>
      <c r="MVZ627" s="159"/>
      <c r="MWA627" s="159"/>
      <c r="MWB627" s="159"/>
      <c r="MWC627" s="159"/>
      <c r="MWD627" s="159"/>
      <c r="MWE627" s="159"/>
      <c r="MWF627" s="159"/>
      <c r="MWG627" s="159"/>
      <c r="MWH627" s="159"/>
      <c r="MWI627" s="159"/>
      <c r="MWJ627" s="159"/>
      <c r="MWK627" s="159"/>
      <c r="MWL627" s="159"/>
      <c r="MWM627" s="159"/>
      <c r="MWN627" s="159"/>
      <c r="MWO627" s="159"/>
      <c r="MWP627" s="159"/>
      <c r="MWQ627" s="159"/>
      <c r="MWR627" s="159"/>
      <c r="MWS627" s="159"/>
      <c r="MWT627" s="159"/>
      <c r="MWU627" s="159"/>
      <c r="MWV627" s="159"/>
      <c r="MWW627" s="159"/>
      <c r="MWX627" s="159"/>
      <c r="MWY627" s="159"/>
      <c r="MWZ627" s="159"/>
      <c r="MXA627" s="159"/>
      <c r="MXB627" s="159"/>
      <c r="MXC627" s="159"/>
      <c r="MXD627" s="159"/>
      <c r="MXE627" s="159"/>
      <c r="MXF627" s="159"/>
      <c r="MXG627" s="159"/>
      <c r="MXH627" s="159"/>
      <c r="MXI627" s="159"/>
      <c r="MXJ627" s="159"/>
      <c r="MXK627" s="159"/>
      <c r="MXL627" s="159"/>
      <c r="MXM627" s="159"/>
      <c r="MXN627" s="159"/>
      <c r="MXO627" s="159"/>
      <c r="MXP627" s="159"/>
      <c r="MXQ627" s="159"/>
      <c r="MXR627" s="159"/>
      <c r="MXS627" s="159"/>
      <c r="MXT627" s="159"/>
      <c r="MXU627" s="159"/>
      <c r="MXV627" s="159"/>
      <c r="MXW627" s="159"/>
      <c r="MXX627" s="159"/>
      <c r="MXY627" s="159"/>
      <c r="MXZ627" s="159"/>
      <c r="MYA627" s="159"/>
      <c r="MYB627" s="159"/>
      <c r="MYC627" s="159"/>
      <c r="MYD627" s="159"/>
      <c r="MYE627" s="159"/>
      <c r="MYF627" s="159"/>
      <c r="MYG627" s="159"/>
      <c r="MYH627" s="159"/>
      <c r="MYI627" s="159"/>
      <c r="MYJ627" s="159"/>
      <c r="MYK627" s="159"/>
      <c r="MYL627" s="159"/>
      <c r="MYM627" s="159"/>
      <c r="MYN627" s="159"/>
      <c r="MYO627" s="159"/>
      <c r="MYP627" s="159"/>
      <c r="MYQ627" s="159"/>
      <c r="MYR627" s="159"/>
      <c r="MYS627" s="159"/>
      <c r="MYT627" s="159"/>
      <c r="MYU627" s="159"/>
      <c r="MYV627" s="159"/>
      <c r="MYW627" s="159"/>
      <c r="MYX627" s="159"/>
      <c r="MYY627" s="159"/>
      <c r="MYZ627" s="159"/>
      <c r="MZA627" s="159"/>
      <c r="MZB627" s="159"/>
      <c r="MZC627" s="159"/>
      <c r="MZD627" s="159"/>
      <c r="MZE627" s="159"/>
      <c r="MZF627" s="159"/>
      <c r="MZG627" s="159"/>
      <c r="MZH627" s="159"/>
      <c r="MZI627" s="159"/>
      <c r="MZJ627" s="159"/>
      <c r="MZK627" s="159"/>
      <c r="MZL627" s="159"/>
      <c r="MZM627" s="159"/>
      <c r="MZN627" s="159"/>
      <c r="MZO627" s="159"/>
      <c r="MZP627" s="159"/>
      <c r="MZQ627" s="159"/>
      <c r="MZR627" s="159"/>
      <c r="MZS627" s="159"/>
      <c r="MZT627" s="159"/>
      <c r="MZU627" s="159"/>
      <c r="MZV627" s="159"/>
      <c r="MZW627" s="159"/>
      <c r="MZX627" s="159"/>
      <c r="MZY627" s="159"/>
      <c r="MZZ627" s="159"/>
      <c r="NAA627" s="159"/>
      <c r="NAB627" s="159"/>
      <c r="NAC627" s="159"/>
      <c r="NAD627" s="159"/>
      <c r="NAE627" s="159"/>
      <c r="NAF627" s="159"/>
      <c r="NAG627" s="159"/>
      <c r="NAH627" s="159"/>
      <c r="NAI627" s="159"/>
      <c r="NAJ627" s="159"/>
      <c r="NAK627" s="159"/>
      <c r="NAL627" s="159"/>
      <c r="NAM627" s="159"/>
      <c r="NAN627" s="159"/>
      <c r="NAO627" s="159"/>
      <c r="NAP627" s="159"/>
      <c r="NAQ627" s="159"/>
      <c r="NAR627" s="159"/>
      <c r="NAS627" s="159"/>
      <c r="NAT627" s="159"/>
      <c r="NAU627" s="159"/>
      <c r="NAV627" s="159"/>
      <c r="NAW627" s="159"/>
      <c r="NAX627" s="159"/>
      <c r="NAY627" s="159"/>
      <c r="NAZ627" s="159"/>
      <c r="NBA627" s="159"/>
      <c r="NBB627" s="159"/>
      <c r="NBC627" s="159"/>
      <c r="NBD627" s="159"/>
      <c r="NBE627" s="159"/>
      <c r="NBF627" s="159"/>
      <c r="NBG627" s="159"/>
      <c r="NBH627" s="159"/>
      <c r="NBI627" s="159"/>
      <c r="NBJ627" s="159"/>
      <c r="NBK627" s="159"/>
      <c r="NBL627" s="159"/>
      <c r="NBM627" s="159"/>
      <c r="NBN627" s="159"/>
      <c r="NBO627" s="159"/>
      <c r="NBP627" s="159"/>
      <c r="NBQ627" s="159"/>
      <c r="NBR627" s="159"/>
      <c r="NBS627" s="159"/>
      <c r="NBT627" s="159"/>
      <c r="NBU627" s="159"/>
      <c r="NBV627" s="159"/>
      <c r="NBW627" s="159"/>
      <c r="NBX627" s="159"/>
      <c r="NBY627" s="159"/>
      <c r="NBZ627" s="159"/>
      <c r="NCA627" s="159"/>
      <c r="NCB627" s="159"/>
      <c r="NCC627" s="159"/>
      <c r="NCD627" s="159"/>
      <c r="NCE627" s="159"/>
      <c r="NCF627" s="159"/>
      <c r="NCG627" s="159"/>
      <c r="NCH627" s="159"/>
      <c r="NCI627" s="159"/>
      <c r="NCJ627" s="159"/>
      <c r="NCK627" s="159"/>
      <c r="NCL627" s="159"/>
      <c r="NCM627" s="159"/>
      <c r="NCN627" s="159"/>
      <c r="NCO627" s="159"/>
      <c r="NCP627" s="159"/>
      <c r="NCQ627" s="159"/>
      <c r="NCR627" s="159"/>
      <c r="NCS627" s="159"/>
      <c r="NCT627" s="159"/>
      <c r="NCU627" s="159"/>
      <c r="NCV627" s="159"/>
      <c r="NCW627" s="159"/>
      <c r="NCX627" s="159"/>
      <c r="NCY627" s="159"/>
      <c r="NCZ627" s="159"/>
      <c r="NDA627" s="159"/>
      <c r="NDB627" s="159"/>
      <c r="NDC627" s="159"/>
      <c r="NDD627" s="159"/>
      <c r="NDE627" s="159"/>
      <c r="NDF627" s="159"/>
      <c r="NDG627" s="159"/>
      <c r="NDH627" s="159"/>
      <c r="NDI627" s="159"/>
      <c r="NDJ627" s="159"/>
      <c r="NDK627" s="159"/>
      <c r="NDL627" s="159"/>
      <c r="NDM627" s="159"/>
      <c r="NDN627" s="159"/>
      <c r="NDO627" s="159"/>
      <c r="NDP627" s="159"/>
      <c r="NDQ627" s="159"/>
      <c r="NDR627" s="159"/>
      <c r="NDS627" s="159"/>
      <c r="NDT627" s="159"/>
      <c r="NDU627" s="159"/>
      <c r="NDV627" s="159"/>
      <c r="NDW627" s="159"/>
      <c r="NDX627" s="159"/>
      <c r="NDY627" s="159"/>
      <c r="NDZ627" s="159"/>
      <c r="NEA627" s="159"/>
      <c r="NEB627" s="159"/>
      <c r="NEC627" s="159"/>
      <c r="NED627" s="159"/>
      <c r="NEE627" s="159"/>
      <c r="NEF627" s="159"/>
      <c r="NEG627" s="159"/>
      <c r="NEH627" s="159"/>
      <c r="NEI627" s="159"/>
      <c r="NEJ627" s="159"/>
      <c r="NEK627" s="159"/>
      <c r="NEL627" s="159"/>
      <c r="NEM627" s="159"/>
      <c r="NEN627" s="159"/>
      <c r="NEO627" s="159"/>
      <c r="NEP627" s="159"/>
      <c r="NEQ627" s="159"/>
      <c r="NER627" s="159"/>
      <c r="NES627" s="159"/>
      <c r="NET627" s="159"/>
      <c r="NEU627" s="159"/>
      <c r="NEV627" s="159"/>
      <c r="NEW627" s="159"/>
      <c r="NEX627" s="159"/>
      <c r="NEY627" s="159"/>
      <c r="NEZ627" s="159"/>
      <c r="NFA627" s="159"/>
      <c r="NFB627" s="159"/>
      <c r="NFC627" s="159"/>
      <c r="NFD627" s="159"/>
      <c r="NFE627" s="159"/>
      <c r="NFF627" s="159"/>
      <c r="NFG627" s="159"/>
      <c r="NFH627" s="159"/>
      <c r="NFI627" s="159"/>
      <c r="NFJ627" s="159"/>
      <c r="NFK627" s="159"/>
      <c r="NFL627" s="159"/>
      <c r="NFM627" s="159"/>
      <c r="NFN627" s="159"/>
      <c r="NFO627" s="159"/>
      <c r="NFP627" s="159"/>
      <c r="NFQ627" s="159"/>
      <c r="NFR627" s="159"/>
      <c r="NFS627" s="159"/>
      <c r="NFT627" s="159"/>
      <c r="NFU627" s="159"/>
      <c r="NFV627" s="159"/>
      <c r="NFW627" s="159"/>
      <c r="NFX627" s="159"/>
      <c r="NFY627" s="159"/>
      <c r="NFZ627" s="159"/>
      <c r="NGA627" s="159"/>
      <c r="NGB627" s="159"/>
      <c r="NGC627" s="159"/>
      <c r="NGD627" s="159"/>
      <c r="NGE627" s="159"/>
      <c r="NGF627" s="159"/>
      <c r="NGG627" s="159"/>
      <c r="NGH627" s="159"/>
      <c r="NGI627" s="159"/>
      <c r="NGJ627" s="159"/>
      <c r="NGK627" s="159"/>
      <c r="NGL627" s="159"/>
      <c r="NGM627" s="159"/>
      <c r="NGN627" s="159"/>
      <c r="NGO627" s="159"/>
      <c r="NGP627" s="159"/>
      <c r="NGQ627" s="159"/>
      <c r="NGR627" s="159"/>
      <c r="NGS627" s="159"/>
      <c r="NGT627" s="159"/>
      <c r="NGU627" s="159"/>
      <c r="NGV627" s="159"/>
      <c r="NGW627" s="159"/>
      <c r="NGX627" s="159"/>
      <c r="NGY627" s="159"/>
      <c r="NGZ627" s="159"/>
      <c r="NHA627" s="159"/>
      <c r="NHB627" s="159"/>
      <c r="NHC627" s="159"/>
      <c r="NHD627" s="159"/>
      <c r="NHE627" s="159"/>
      <c r="NHF627" s="159"/>
      <c r="NHG627" s="159"/>
      <c r="NHH627" s="159"/>
      <c r="NHI627" s="159"/>
      <c r="NHJ627" s="159"/>
      <c r="NHK627" s="159"/>
      <c r="NHL627" s="159"/>
      <c r="NHM627" s="159"/>
      <c r="NHN627" s="159"/>
      <c r="NHO627" s="159"/>
      <c r="NHP627" s="159"/>
      <c r="NHQ627" s="159"/>
      <c r="NHR627" s="159"/>
      <c r="NHS627" s="159"/>
      <c r="NHT627" s="159"/>
      <c r="NHU627" s="159"/>
      <c r="NHV627" s="159"/>
      <c r="NHW627" s="159"/>
      <c r="NHX627" s="159"/>
      <c r="NHY627" s="159"/>
      <c r="NHZ627" s="159"/>
      <c r="NIA627" s="159"/>
      <c r="NIB627" s="159"/>
      <c r="NIC627" s="159"/>
      <c r="NID627" s="159"/>
      <c r="NIE627" s="159"/>
      <c r="NIF627" s="159"/>
      <c r="NIG627" s="159"/>
      <c r="NIH627" s="159"/>
      <c r="NII627" s="159"/>
      <c r="NIJ627" s="159"/>
      <c r="NIK627" s="159"/>
      <c r="NIL627" s="159"/>
      <c r="NIM627" s="159"/>
      <c r="NIN627" s="159"/>
      <c r="NIO627" s="159"/>
      <c r="NIP627" s="159"/>
      <c r="NIQ627" s="159"/>
      <c r="NIR627" s="159"/>
      <c r="NIS627" s="159"/>
      <c r="NIT627" s="159"/>
      <c r="NIU627" s="159"/>
      <c r="NIV627" s="159"/>
      <c r="NIW627" s="159"/>
      <c r="NIX627" s="159"/>
      <c r="NIY627" s="159"/>
      <c r="NIZ627" s="159"/>
      <c r="NJA627" s="159"/>
      <c r="NJB627" s="159"/>
      <c r="NJC627" s="159"/>
      <c r="NJD627" s="159"/>
      <c r="NJE627" s="159"/>
      <c r="NJF627" s="159"/>
      <c r="NJG627" s="159"/>
      <c r="NJH627" s="159"/>
      <c r="NJI627" s="159"/>
      <c r="NJJ627" s="159"/>
      <c r="NJK627" s="159"/>
      <c r="NJL627" s="159"/>
      <c r="NJM627" s="159"/>
      <c r="NJN627" s="159"/>
      <c r="NJO627" s="159"/>
      <c r="NJP627" s="159"/>
      <c r="NJQ627" s="159"/>
      <c r="NJR627" s="159"/>
      <c r="NJS627" s="159"/>
      <c r="NJT627" s="159"/>
      <c r="NJU627" s="159"/>
      <c r="NJV627" s="159"/>
      <c r="NJW627" s="159"/>
      <c r="NJX627" s="159"/>
      <c r="NJY627" s="159"/>
      <c r="NJZ627" s="159"/>
      <c r="NKA627" s="159"/>
      <c r="NKB627" s="159"/>
      <c r="NKC627" s="159"/>
      <c r="NKD627" s="159"/>
      <c r="NKE627" s="159"/>
      <c r="NKF627" s="159"/>
      <c r="NKG627" s="159"/>
      <c r="NKH627" s="159"/>
      <c r="NKI627" s="159"/>
      <c r="NKJ627" s="159"/>
      <c r="NKK627" s="159"/>
      <c r="NKL627" s="159"/>
      <c r="NKM627" s="159"/>
      <c r="NKN627" s="159"/>
      <c r="NKO627" s="159"/>
      <c r="NKP627" s="159"/>
      <c r="NKQ627" s="159"/>
      <c r="NKR627" s="159"/>
      <c r="NKS627" s="159"/>
      <c r="NKT627" s="159"/>
      <c r="NKU627" s="159"/>
      <c r="NKV627" s="159"/>
      <c r="NKW627" s="159"/>
      <c r="NKX627" s="159"/>
      <c r="NKY627" s="159"/>
      <c r="NKZ627" s="159"/>
      <c r="NLA627" s="159"/>
      <c r="NLB627" s="159"/>
      <c r="NLC627" s="159"/>
      <c r="NLD627" s="159"/>
      <c r="NLE627" s="159"/>
      <c r="NLF627" s="159"/>
      <c r="NLG627" s="159"/>
      <c r="NLH627" s="159"/>
      <c r="NLI627" s="159"/>
      <c r="NLJ627" s="159"/>
      <c r="NLK627" s="159"/>
      <c r="NLL627" s="159"/>
      <c r="NLM627" s="159"/>
      <c r="NLN627" s="159"/>
      <c r="NLO627" s="159"/>
      <c r="NLP627" s="159"/>
      <c r="NLQ627" s="159"/>
      <c r="NLR627" s="159"/>
      <c r="NLS627" s="159"/>
      <c r="NLT627" s="159"/>
      <c r="NLU627" s="159"/>
      <c r="NLV627" s="159"/>
      <c r="NLW627" s="159"/>
      <c r="NLX627" s="159"/>
      <c r="NLY627" s="159"/>
      <c r="NLZ627" s="159"/>
      <c r="NMA627" s="159"/>
      <c r="NMB627" s="159"/>
      <c r="NMC627" s="159"/>
      <c r="NMD627" s="159"/>
      <c r="NME627" s="159"/>
      <c r="NMF627" s="159"/>
      <c r="NMG627" s="159"/>
      <c r="NMH627" s="159"/>
      <c r="NMI627" s="159"/>
      <c r="NMJ627" s="159"/>
      <c r="NMK627" s="159"/>
      <c r="NML627" s="159"/>
      <c r="NMM627" s="159"/>
      <c r="NMN627" s="159"/>
      <c r="NMO627" s="159"/>
      <c r="NMP627" s="159"/>
      <c r="NMQ627" s="159"/>
      <c r="NMR627" s="159"/>
      <c r="NMS627" s="159"/>
      <c r="NMT627" s="159"/>
      <c r="NMU627" s="159"/>
      <c r="NMV627" s="159"/>
      <c r="NMW627" s="159"/>
      <c r="NMX627" s="159"/>
      <c r="NMY627" s="159"/>
      <c r="NMZ627" s="159"/>
      <c r="NNA627" s="159"/>
      <c r="NNB627" s="159"/>
      <c r="NNC627" s="159"/>
      <c r="NND627" s="159"/>
      <c r="NNE627" s="159"/>
      <c r="NNF627" s="159"/>
      <c r="NNG627" s="159"/>
      <c r="NNH627" s="159"/>
      <c r="NNI627" s="159"/>
      <c r="NNJ627" s="159"/>
      <c r="NNK627" s="159"/>
      <c r="NNL627" s="159"/>
      <c r="NNM627" s="159"/>
      <c r="NNN627" s="159"/>
      <c r="NNO627" s="159"/>
      <c r="NNP627" s="159"/>
      <c r="NNQ627" s="159"/>
      <c r="NNR627" s="159"/>
      <c r="NNS627" s="159"/>
      <c r="NNT627" s="159"/>
      <c r="NNU627" s="159"/>
      <c r="NNV627" s="159"/>
      <c r="NNW627" s="159"/>
      <c r="NNX627" s="159"/>
      <c r="NNY627" s="159"/>
      <c r="NNZ627" s="159"/>
      <c r="NOA627" s="159"/>
      <c r="NOB627" s="159"/>
      <c r="NOC627" s="159"/>
      <c r="NOD627" s="159"/>
      <c r="NOE627" s="159"/>
      <c r="NOF627" s="159"/>
      <c r="NOG627" s="159"/>
      <c r="NOH627" s="159"/>
      <c r="NOI627" s="159"/>
      <c r="NOJ627" s="159"/>
      <c r="NOK627" s="159"/>
      <c r="NOL627" s="159"/>
      <c r="NOM627" s="159"/>
      <c r="NON627" s="159"/>
      <c r="NOO627" s="159"/>
      <c r="NOP627" s="159"/>
      <c r="NOQ627" s="159"/>
      <c r="NOR627" s="159"/>
      <c r="NOS627" s="159"/>
      <c r="NOT627" s="159"/>
      <c r="NOU627" s="159"/>
      <c r="NOV627" s="159"/>
      <c r="NOW627" s="159"/>
      <c r="NOX627" s="159"/>
      <c r="NOY627" s="159"/>
      <c r="NOZ627" s="159"/>
      <c r="NPA627" s="159"/>
      <c r="NPB627" s="159"/>
      <c r="NPC627" s="159"/>
      <c r="NPD627" s="159"/>
      <c r="NPE627" s="159"/>
      <c r="NPF627" s="159"/>
      <c r="NPG627" s="159"/>
      <c r="NPH627" s="159"/>
      <c r="NPI627" s="159"/>
      <c r="NPJ627" s="159"/>
      <c r="NPK627" s="159"/>
      <c r="NPL627" s="159"/>
      <c r="NPM627" s="159"/>
      <c r="NPN627" s="159"/>
      <c r="NPO627" s="159"/>
      <c r="NPP627" s="159"/>
      <c r="NPQ627" s="159"/>
      <c r="NPR627" s="159"/>
      <c r="NPS627" s="159"/>
      <c r="NPT627" s="159"/>
      <c r="NPU627" s="159"/>
      <c r="NPV627" s="159"/>
      <c r="NPW627" s="159"/>
      <c r="NPX627" s="159"/>
      <c r="NPY627" s="159"/>
      <c r="NPZ627" s="159"/>
      <c r="NQA627" s="159"/>
      <c r="NQB627" s="159"/>
      <c r="NQC627" s="159"/>
      <c r="NQD627" s="159"/>
      <c r="NQE627" s="159"/>
      <c r="NQF627" s="159"/>
      <c r="NQG627" s="159"/>
      <c r="NQH627" s="159"/>
      <c r="NQI627" s="159"/>
      <c r="NQJ627" s="159"/>
      <c r="NQK627" s="159"/>
      <c r="NQL627" s="159"/>
      <c r="NQM627" s="159"/>
      <c r="NQN627" s="159"/>
      <c r="NQO627" s="159"/>
      <c r="NQP627" s="159"/>
      <c r="NQQ627" s="159"/>
      <c r="NQR627" s="159"/>
      <c r="NQS627" s="159"/>
      <c r="NQT627" s="159"/>
      <c r="NQU627" s="159"/>
      <c r="NQV627" s="159"/>
      <c r="NQW627" s="159"/>
      <c r="NQX627" s="159"/>
      <c r="NQY627" s="159"/>
      <c r="NQZ627" s="159"/>
      <c r="NRA627" s="159"/>
      <c r="NRB627" s="159"/>
      <c r="NRC627" s="159"/>
      <c r="NRD627" s="159"/>
      <c r="NRE627" s="159"/>
      <c r="NRF627" s="159"/>
      <c r="NRG627" s="159"/>
      <c r="NRH627" s="159"/>
      <c r="NRI627" s="159"/>
      <c r="NRJ627" s="159"/>
      <c r="NRK627" s="159"/>
      <c r="NRL627" s="159"/>
      <c r="NRM627" s="159"/>
      <c r="NRN627" s="159"/>
      <c r="NRO627" s="159"/>
      <c r="NRP627" s="159"/>
      <c r="NRQ627" s="159"/>
      <c r="NRR627" s="159"/>
      <c r="NRS627" s="159"/>
      <c r="NRT627" s="159"/>
      <c r="NRU627" s="159"/>
      <c r="NRV627" s="159"/>
      <c r="NRW627" s="159"/>
      <c r="NRX627" s="159"/>
      <c r="NRY627" s="159"/>
      <c r="NRZ627" s="159"/>
      <c r="NSA627" s="159"/>
      <c r="NSB627" s="159"/>
      <c r="NSC627" s="159"/>
      <c r="NSD627" s="159"/>
      <c r="NSE627" s="159"/>
      <c r="NSF627" s="159"/>
      <c r="NSG627" s="159"/>
      <c r="NSH627" s="159"/>
      <c r="NSI627" s="159"/>
      <c r="NSJ627" s="159"/>
      <c r="NSK627" s="159"/>
      <c r="NSL627" s="159"/>
      <c r="NSM627" s="159"/>
      <c r="NSN627" s="159"/>
      <c r="NSO627" s="159"/>
      <c r="NSP627" s="159"/>
      <c r="NSQ627" s="159"/>
      <c r="NSR627" s="159"/>
      <c r="NSS627" s="159"/>
      <c r="NST627" s="159"/>
      <c r="NSU627" s="159"/>
      <c r="NSV627" s="159"/>
      <c r="NSW627" s="159"/>
      <c r="NSX627" s="159"/>
      <c r="NSY627" s="159"/>
      <c r="NSZ627" s="159"/>
      <c r="NTA627" s="159"/>
      <c r="NTB627" s="159"/>
      <c r="NTC627" s="159"/>
      <c r="NTD627" s="159"/>
      <c r="NTE627" s="159"/>
      <c r="NTF627" s="159"/>
      <c r="NTG627" s="159"/>
      <c r="NTH627" s="159"/>
      <c r="NTI627" s="159"/>
      <c r="NTJ627" s="159"/>
      <c r="NTK627" s="159"/>
      <c r="NTL627" s="159"/>
      <c r="NTM627" s="159"/>
      <c r="NTN627" s="159"/>
      <c r="NTO627" s="159"/>
      <c r="NTP627" s="159"/>
      <c r="NTQ627" s="159"/>
      <c r="NTR627" s="159"/>
      <c r="NTS627" s="159"/>
      <c r="NTT627" s="159"/>
      <c r="NTU627" s="159"/>
      <c r="NTV627" s="159"/>
      <c r="NTW627" s="159"/>
      <c r="NTX627" s="159"/>
      <c r="NTY627" s="159"/>
      <c r="NTZ627" s="159"/>
      <c r="NUA627" s="159"/>
      <c r="NUB627" s="159"/>
      <c r="NUC627" s="159"/>
      <c r="NUD627" s="159"/>
      <c r="NUE627" s="159"/>
      <c r="NUF627" s="159"/>
      <c r="NUG627" s="159"/>
      <c r="NUH627" s="159"/>
      <c r="NUI627" s="159"/>
      <c r="NUJ627" s="159"/>
      <c r="NUK627" s="159"/>
      <c r="NUL627" s="159"/>
      <c r="NUM627" s="159"/>
      <c r="NUN627" s="159"/>
      <c r="NUO627" s="159"/>
      <c r="NUP627" s="159"/>
      <c r="NUQ627" s="159"/>
      <c r="NUR627" s="159"/>
      <c r="NUS627" s="159"/>
      <c r="NUT627" s="159"/>
      <c r="NUU627" s="159"/>
      <c r="NUV627" s="159"/>
      <c r="NUW627" s="159"/>
      <c r="NUX627" s="159"/>
      <c r="NUY627" s="159"/>
      <c r="NUZ627" s="159"/>
      <c r="NVA627" s="159"/>
      <c r="NVB627" s="159"/>
      <c r="NVC627" s="159"/>
      <c r="NVD627" s="159"/>
      <c r="NVE627" s="159"/>
      <c r="NVF627" s="159"/>
      <c r="NVG627" s="159"/>
      <c r="NVH627" s="159"/>
      <c r="NVI627" s="159"/>
      <c r="NVJ627" s="159"/>
      <c r="NVK627" s="159"/>
      <c r="NVL627" s="159"/>
      <c r="NVM627" s="159"/>
      <c r="NVN627" s="159"/>
      <c r="NVO627" s="159"/>
      <c r="NVP627" s="159"/>
      <c r="NVQ627" s="159"/>
      <c r="NVR627" s="159"/>
      <c r="NVS627" s="159"/>
      <c r="NVT627" s="159"/>
      <c r="NVU627" s="159"/>
      <c r="NVV627" s="159"/>
      <c r="NVW627" s="159"/>
      <c r="NVX627" s="159"/>
      <c r="NVY627" s="159"/>
      <c r="NVZ627" s="159"/>
      <c r="NWA627" s="159"/>
      <c r="NWB627" s="159"/>
      <c r="NWC627" s="159"/>
      <c r="NWD627" s="159"/>
      <c r="NWE627" s="159"/>
      <c r="NWF627" s="159"/>
      <c r="NWG627" s="159"/>
      <c r="NWH627" s="159"/>
      <c r="NWI627" s="159"/>
      <c r="NWJ627" s="159"/>
      <c r="NWK627" s="159"/>
      <c r="NWL627" s="159"/>
      <c r="NWM627" s="159"/>
      <c r="NWN627" s="159"/>
      <c r="NWO627" s="159"/>
      <c r="NWP627" s="159"/>
      <c r="NWQ627" s="159"/>
      <c r="NWR627" s="159"/>
      <c r="NWS627" s="159"/>
      <c r="NWT627" s="159"/>
      <c r="NWU627" s="159"/>
      <c r="NWV627" s="159"/>
      <c r="NWW627" s="159"/>
      <c r="NWX627" s="159"/>
      <c r="NWY627" s="159"/>
      <c r="NWZ627" s="159"/>
      <c r="NXA627" s="159"/>
      <c r="NXB627" s="159"/>
      <c r="NXC627" s="159"/>
      <c r="NXD627" s="159"/>
      <c r="NXE627" s="159"/>
      <c r="NXF627" s="159"/>
      <c r="NXG627" s="159"/>
      <c r="NXH627" s="159"/>
      <c r="NXI627" s="159"/>
      <c r="NXJ627" s="159"/>
      <c r="NXK627" s="159"/>
      <c r="NXL627" s="159"/>
      <c r="NXM627" s="159"/>
      <c r="NXN627" s="159"/>
      <c r="NXO627" s="159"/>
      <c r="NXP627" s="159"/>
      <c r="NXQ627" s="159"/>
      <c r="NXR627" s="159"/>
      <c r="NXS627" s="159"/>
      <c r="NXT627" s="159"/>
      <c r="NXU627" s="159"/>
      <c r="NXV627" s="159"/>
      <c r="NXW627" s="159"/>
      <c r="NXX627" s="159"/>
      <c r="NXY627" s="159"/>
      <c r="NXZ627" s="159"/>
      <c r="NYA627" s="159"/>
      <c r="NYB627" s="159"/>
      <c r="NYC627" s="159"/>
      <c r="NYD627" s="159"/>
      <c r="NYE627" s="159"/>
      <c r="NYF627" s="159"/>
      <c r="NYG627" s="159"/>
      <c r="NYH627" s="159"/>
      <c r="NYI627" s="159"/>
      <c r="NYJ627" s="159"/>
      <c r="NYK627" s="159"/>
      <c r="NYL627" s="159"/>
      <c r="NYM627" s="159"/>
      <c r="NYN627" s="159"/>
      <c r="NYO627" s="159"/>
      <c r="NYP627" s="159"/>
      <c r="NYQ627" s="159"/>
      <c r="NYR627" s="159"/>
      <c r="NYS627" s="159"/>
      <c r="NYT627" s="159"/>
      <c r="NYU627" s="159"/>
      <c r="NYV627" s="159"/>
      <c r="NYW627" s="159"/>
      <c r="NYX627" s="159"/>
      <c r="NYY627" s="159"/>
      <c r="NYZ627" s="159"/>
      <c r="NZA627" s="159"/>
      <c r="NZB627" s="159"/>
      <c r="NZC627" s="159"/>
      <c r="NZD627" s="159"/>
      <c r="NZE627" s="159"/>
      <c r="NZF627" s="159"/>
      <c r="NZG627" s="159"/>
      <c r="NZH627" s="159"/>
      <c r="NZI627" s="159"/>
      <c r="NZJ627" s="159"/>
      <c r="NZK627" s="159"/>
      <c r="NZL627" s="159"/>
      <c r="NZM627" s="159"/>
      <c r="NZN627" s="159"/>
      <c r="NZO627" s="159"/>
      <c r="NZP627" s="159"/>
      <c r="NZQ627" s="159"/>
      <c r="NZR627" s="159"/>
      <c r="NZS627" s="159"/>
      <c r="NZT627" s="159"/>
      <c r="NZU627" s="159"/>
      <c r="NZV627" s="159"/>
      <c r="NZW627" s="159"/>
      <c r="NZX627" s="159"/>
      <c r="NZY627" s="159"/>
      <c r="NZZ627" s="159"/>
      <c r="OAA627" s="159"/>
      <c r="OAB627" s="159"/>
      <c r="OAC627" s="159"/>
      <c r="OAD627" s="159"/>
      <c r="OAE627" s="159"/>
      <c r="OAF627" s="159"/>
      <c r="OAG627" s="159"/>
      <c r="OAH627" s="159"/>
      <c r="OAI627" s="159"/>
      <c r="OAJ627" s="159"/>
      <c r="OAK627" s="159"/>
      <c r="OAL627" s="159"/>
      <c r="OAM627" s="159"/>
      <c r="OAN627" s="159"/>
      <c r="OAO627" s="159"/>
      <c r="OAP627" s="159"/>
      <c r="OAQ627" s="159"/>
      <c r="OAR627" s="159"/>
      <c r="OAS627" s="159"/>
      <c r="OAT627" s="159"/>
      <c r="OAU627" s="159"/>
      <c r="OAV627" s="159"/>
      <c r="OAW627" s="159"/>
      <c r="OAX627" s="159"/>
      <c r="OAY627" s="159"/>
      <c r="OAZ627" s="159"/>
      <c r="OBA627" s="159"/>
      <c r="OBB627" s="159"/>
      <c r="OBC627" s="159"/>
      <c r="OBD627" s="159"/>
      <c r="OBE627" s="159"/>
      <c r="OBF627" s="159"/>
      <c r="OBG627" s="159"/>
      <c r="OBH627" s="159"/>
      <c r="OBI627" s="159"/>
      <c r="OBJ627" s="159"/>
      <c r="OBK627" s="159"/>
      <c r="OBL627" s="159"/>
      <c r="OBM627" s="159"/>
      <c r="OBN627" s="159"/>
      <c r="OBO627" s="159"/>
      <c r="OBP627" s="159"/>
      <c r="OBQ627" s="159"/>
      <c r="OBR627" s="159"/>
      <c r="OBS627" s="159"/>
      <c r="OBT627" s="159"/>
      <c r="OBU627" s="159"/>
      <c r="OBV627" s="159"/>
      <c r="OBW627" s="159"/>
      <c r="OBX627" s="159"/>
      <c r="OBY627" s="159"/>
      <c r="OBZ627" s="159"/>
      <c r="OCA627" s="159"/>
      <c r="OCB627" s="159"/>
      <c r="OCC627" s="159"/>
      <c r="OCD627" s="159"/>
      <c r="OCE627" s="159"/>
      <c r="OCF627" s="159"/>
      <c r="OCG627" s="159"/>
      <c r="OCH627" s="159"/>
      <c r="OCI627" s="159"/>
      <c r="OCJ627" s="159"/>
      <c r="OCK627" s="159"/>
      <c r="OCL627" s="159"/>
      <c r="OCM627" s="159"/>
      <c r="OCN627" s="159"/>
      <c r="OCO627" s="159"/>
      <c r="OCP627" s="159"/>
      <c r="OCQ627" s="159"/>
      <c r="OCR627" s="159"/>
      <c r="OCS627" s="159"/>
      <c r="OCT627" s="159"/>
      <c r="OCU627" s="159"/>
      <c r="OCV627" s="159"/>
      <c r="OCW627" s="159"/>
      <c r="OCX627" s="159"/>
      <c r="OCY627" s="159"/>
      <c r="OCZ627" s="159"/>
      <c r="ODA627" s="159"/>
      <c r="ODB627" s="159"/>
      <c r="ODC627" s="159"/>
      <c r="ODD627" s="159"/>
      <c r="ODE627" s="159"/>
      <c r="ODF627" s="159"/>
      <c r="ODG627" s="159"/>
      <c r="ODH627" s="159"/>
      <c r="ODI627" s="159"/>
      <c r="ODJ627" s="159"/>
      <c r="ODK627" s="159"/>
      <c r="ODL627" s="159"/>
      <c r="ODM627" s="159"/>
      <c r="ODN627" s="159"/>
      <c r="ODO627" s="159"/>
      <c r="ODP627" s="159"/>
      <c r="ODQ627" s="159"/>
      <c r="ODR627" s="159"/>
      <c r="ODS627" s="159"/>
      <c r="ODT627" s="159"/>
      <c r="ODU627" s="159"/>
      <c r="ODV627" s="159"/>
      <c r="ODW627" s="159"/>
      <c r="ODX627" s="159"/>
      <c r="ODY627" s="159"/>
      <c r="ODZ627" s="159"/>
      <c r="OEA627" s="159"/>
      <c r="OEB627" s="159"/>
      <c r="OEC627" s="159"/>
      <c r="OED627" s="159"/>
      <c r="OEE627" s="159"/>
      <c r="OEF627" s="159"/>
      <c r="OEG627" s="159"/>
      <c r="OEH627" s="159"/>
      <c r="OEI627" s="159"/>
      <c r="OEJ627" s="159"/>
      <c r="OEK627" s="159"/>
      <c r="OEL627" s="159"/>
      <c r="OEM627" s="159"/>
      <c r="OEN627" s="159"/>
      <c r="OEO627" s="159"/>
      <c r="OEP627" s="159"/>
      <c r="OEQ627" s="159"/>
      <c r="OER627" s="159"/>
      <c r="OES627" s="159"/>
      <c r="OET627" s="159"/>
      <c r="OEU627" s="159"/>
      <c r="OEV627" s="159"/>
      <c r="OEW627" s="159"/>
      <c r="OEX627" s="159"/>
      <c r="OEY627" s="159"/>
      <c r="OEZ627" s="159"/>
      <c r="OFA627" s="159"/>
      <c r="OFB627" s="159"/>
      <c r="OFC627" s="159"/>
      <c r="OFD627" s="159"/>
      <c r="OFE627" s="159"/>
      <c r="OFF627" s="159"/>
      <c r="OFG627" s="159"/>
      <c r="OFH627" s="159"/>
      <c r="OFI627" s="159"/>
      <c r="OFJ627" s="159"/>
      <c r="OFK627" s="159"/>
      <c r="OFL627" s="159"/>
      <c r="OFM627" s="159"/>
      <c r="OFN627" s="159"/>
      <c r="OFO627" s="159"/>
      <c r="OFP627" s="159"/>
      <c r="OFQ627" s="159"/>
      <c r="OFR627" s="159"/>
      <c r="OFS627" s="159"/>
      <c r="OFT627" s="159"/>
      <c r="OFU627" s="159"/>
      <c r="OFV627" s="159"/>
      <c r="OFW627" s="159"/>
      <c r="OFX627" s="159"/>
      <c r="OFY627" s="159"/>
      <c r="OFZ627" s="159"/>
      <c r="OGA627" s="159"/>
      <c r="OGB627" s="159"/>
      <c r="OGC627" s="159"/>
      <c r="OGD627" s="159"/>
      <c r="OGE627" s="159"/>
      <c r="OGF627" s="159"/>
      <c r="OGG627" s="159"/>
      <c r="OGH627" s="159"/>
      <c r="OGI627" s="159"/>
      <c r="OGJ627" s="159"/>
      <c r="OGK627" s="159"/>
      <c r="OGL627" s="159"/>
      <c r="OGM627" s="159"/>
      <c r="OGN627" s="159"/>
      <c r="OGO627" s="159"/>
      <c r="OGP627" s="159"/>
      <c r="OGQ627" s="159"/>
      <c r="OGR627" s="159"/>
      <c r="OGS627" s="159"/>
      <c r="OGT627" s="159"/>
      <c r="OGU627" s="159"/>
      <c r="OGV627" s="159"/>
      <c r="OGW627" s="159"/>
      <c r="OGX627" s="159"/>
      <c r="OGY627" s="159"/>
      <c r="OGZ627" s="159"/>
      <c r="OHA627" s="159"/>
      <c r="OHB627" s="159"/>
      <c r="OHC627" s="159"/>
      <c r="OHD627" s="159"/>
      <c r="OHE627" s="159"/>
      <c r="OHF627" s="159"/>
      <c r="OHG627" s="159"/>
      <c r="OHH627" s="159"/>
      <c r="OHI627" s="159"/>
      <c r="OHJ627" s="159"/>
      <c r="OHK627" s="159"/>
      <c r="OHL627" s="159"/>
      <c r="OHM627" s="159"/>
      <c r="OHN627" s="159"/>
      <c r="OHO627" s="159"/>
      <c r="OHP627" s="159"/>
      <c r="OHQ627" s="159"/>
      <c r="OHR627" s="159"/>
      <c r="OHS627" s="159"/>
      <c r="OHT627" s="159"/>
      <c r="OHU627" s="159"/>
      <c r="OHV627" s="159"/>
      <c r="OHW627" s="159"/>
      <c r="OHX627" s="159"/>
      <c r="OHY627" s="159"/>
      <c r="OHZ627" s="159"/>
      <c r="OIA627" s="159"/>
      <c r="OIB627" s="159"/>
      <c r="OIC627" s="159"/>
      <c r="OID627" s="159"/>
      <c r="OIE627" s="159"/>
      <c r="OIF627" s="159"/>
      <c r="OIG627" s="159"/>
      <c r="OIH627" s="159"/>
      <c r="OII627" s="159"/>
      <c r="OIJ627" s="159"/>
      <c r="OIK627" s="159"/>
      <c r="OIL627" s="159"/>
      <c r="OIM627" s="159"/>
      <c r="OIN627" s="159"/>
      <c r="OIO627" s="159"/>
      <c r="OIP627" s="159"/>
      <c r="OIQ627" s="159"/>
      <c r="OIR627" s="159"/>
      <c r="OIS627" s="159"/>
      <c r="OIT627" s="159"/>
      <c r="OIU627" s="159"/>
      <c r="OIV627" s="159"/>
      <c r="OIW627" s="159"/>
      <c r="OIX627" s="159"/>
      <c r="OIY627" s="159"/>
      <c r="OIZ627" s="159"/>
      <c r="OJA627" s="159"/>
      <c r="OJB627" s="159"/>
      <c r="OJC627" s="159"/>
      <c r="OJD627" s="159"/>
      <c r="OJE627" s="159"/>
      <c r="OJF627" s="159"/>
      <c r="OJG627" s="159"/>
      <c r="OJH627" s="159"/>
      <c r="OJI627" s="159"/>
      <c r="OJJ627" s="159"/>
      <c r="OJK627" s="159"/>
      <c r="OJL627" s="159"/>
      <c r="OJM627" s="159"/>
      <c r="OJN627" s="159"/>
      <c r="OJO627" s="159"/>
      <c r="OJP627" s="159"/>
      <c r="OJQ627" s="159"/>
      <c r="OJR627" s="159"/>
      <c r="OJS627" s="159"/>
      <c r="OJT627" s="159"/>
      <c r="OJU627" s="159"/>
      <c r="OJV627" s="159"/>
      <c r="OJW627" s="159"/>
      <c r="OJX627" s="159"/>
      <c r="OJY627" s="159"/>
      <c r="OJZ627" s="159"/>
      <c r="OKA627" s="159"/>
      <c r="OKB627" s="159"/>
      <c r="OKC627" s="159"/>
      <c r="OKD627" s="159"/>
      <c r="OKE627" s="159"/>
      <c r="OKF627" s="159"/>
      <c r="OKG627" s="159"/>
      <c r="OKH627" s="159"/>
      <c r="OKI627" s="159"/>
      <c r="OKJ627" s="159"/>
      <c r="OKK627" s="159"/>
      <c r="OKL627" s="159"/>
      <c r="OKM627" s="159"/>
      <c r="OKN627" s="159"/>
      <c r="OKO627" s="159"/>
      <c r="OKP627" s="159"/>
      <c r="OKQ627" s="159"/>
      <c r="OKR627" s="159"/>
      <c r="OKS627" s="159"/>
      <c r="OKT627" s="159"/>
      <c r="OKU627" s="159"/>
      <c r="OKV627" s="159"/>
      <c r="OKW627" s="159"/>
      <c r="OKX627" s="159"/>
      <c r="OKY627" s="159"/>
      <c r="OKZ627" s="159"/>
      <c r="OLA627" s="159"/>
      <c r="OLB627" s="159"/>
      <c r="OLC627" s="159"/>
      <c r="OLD627" s="159"/>
      <c r="OLE627" s="159"/>
      <c r="OLF627" s="159"/>
      <c r="OLG627" s="159"/>
      <c r="OLH627" s="159"/>
      <c r="OLI627" s="159"/>
      <c r="OLJ627" s="159"/>
      <c r="OLK627" s="159"/>
      <c r="OLL627" s="159"/>
      <c r="OLM627" s="159"/>
      <c r="OLN627" s="159"/>
      <c r="OLO627" s="159"/>
      <c r="OLP627" s="159"/>
      <c r="OLQ627" s="159"/>
      <c r="OLR627" s="159"/>
      <c r="OLS627" s="159"/>
      <c r="OLT627" s="159"/>
      <c r="OLU627" s="159"/>
      <c r="OLV627" s="159"/>
      <c r="OLW627" s="159"/>
      <c r="OLX627" s="159"/>
      <c r="OLY627" s="159"/>
      <c r="OLZ627" s="159"/>
      <c r="OMA627" s="159"/>
      <c r="OMB627" s="159"/>
      <c r="OMC627" s="159"/>
      <c r="OMD627" s="159"/>
      <c r="OME627" s="159"/>
      <c r="OMF627" s="159"/>
      <c r="OMG627" s="159"/>
      <c r="OMH627" s="159"/>
      <c r="OMI627" s="159"/>
      <c r="OMJ627" s="159"/>
      <c r="OMK627" s="159"/>
      <c r="OML627" s="159"/>
      <c r="OMM627" s="159"/>
      <c r="OMN627" s="159"/>
      <c r="OMO627" s="159"/>
      <c r="OMP627" s="159"/>
      <c r="OMQ627" s="159"/>
      <c r="OMR627" s="159"/>
      <c r="OMS627" s="159"/>
      <c r="OMT627" s="159"/>
      <c r="OMU627" s="159"/>
      <c r="OMV627" s="159"/>
      <c r="OMW627" s="159"/>
      <c r="OMX627" s="159"/>
      <c r="OMY627" s="159"/>
      <c r="OMZ627" s="159"/>
      <c r="ONA627" s="159"/>
      <c r="ONB627" s="159"/>
      <c r="ONC627" s="159"/>
      <c r="OND627" s="159"/>
      <c r="ONE627" s="159"/>
      <c r="ONF627" s="159"/>
      <c r="ONG627" s="159"/>
      <c r="ONH627" s="159"/>
      <c r="ONI627" s="159"/>
      <c r="ONJ627" s="159"/>
      <c r="ONK627" s="159"/>
      <c r="ONL627" s="159"/>
      <c r="ONM627" s="159"/>
      <c r="ONN627" s="159"/>
      <c r="ONO627" s="159"/>
      <c r="ONP627" s="159"/>
      <c r="ONQ627" s="159"/>
      <c r="ONR627" s="159"/>
      <c r="ONS627" s="159"/>
      <c r="ONT627" s="159"/>
      <c r="ONU627" s="159"/>
      <c r="ONV627" s="159"/>
      <c r="ONW627" s="159"/>
      <c r="ONX627" s="159"/>
      <c r="ONY627" s="159"/>
      <c r="ONZ627" s="159"/>
      <c r="OOA627" s="159"/>
      <c r="OOB627" s="159"/>
      <c r="OOC627" s="159"/>
      <c r="OOD627" s="159"/>
      <c r="OOE627" s="159"/>
      <c r="OOF627" s="159"/>
      <c r="OOG627" s="159"/>
      <c r="OOH627" s="159"/>
      <c r="OOI627" s="159"/>
      <c r="OOJ627" s="159"/>
      <c r="OOK627" s="159"/>
      <c r="OOL627" s="159"/>
      <c r="OOM627" s="159"/>
      <c r="OON627" s="159"/>
      <c r="OOO627" s="159"/>
      <c r="OOP627" s="159"/>
      <c r="OOQ627" s="159"/>
      <c r="OOR627" s="159"/>
      <c r="OOS627" s="159"/>
      <c r="OOT627" s="159"/>
      <c r="OOU627" s="159"/>
      <c r="OOV627" s="159"/>
      <c r="OOW627" s="159"/>
      <c r="OOX627" s="159"/>
      <c r="OOY627" s="159"/>
      <c r="OOZ627" s="159"/>
      <c r="OPA627" s="159"/>
      <c r="OPB627" s="159"/>
      <c r="OPC627" s="159"/>
      <c r="OPD627" s="159"/>
      <c r="OPE627" s="159"/>
      <c r="OPF627" s="159"/>
      <c r="OPG627" s="159"/>
      <c r="OPH627" s="159"/>
      <c r="OPI627" s="159"/>
      <c r="OPJ627" s="159"/>
      <c r="OPK627" s="159"/>
      <c r="OPL627" s="159"/>
      <c r="OPM627" s="159"/>
      <c r="OPN627" s="159"/>
      <c r="OPO627" s="159"/>
      <c r="OPP627" s="159"/>
      <c r="OPQ627" s="159"/>
      <c r="OPR627" s="159"/>
      <c r="OPS627" s="159"/>
      <c r="OPT627" s="159"/>
      <c r="OPU627" s="159"/>
      <c r="OPV627" s="159"/>
      <c r="OPW627" s="159"/>
      <c r="OPX627" s="159"/>
      <c r="OPY627" s="159"/>
      <c r="OPZ627" s="159"/>
      <c r="OQA627" s="159"/>
      <c r="OQB627" s="159"/>
      <c r="OQC627" s="159"/>
      <c r="OQD627" s="159"/>
      <c r="OQE627" s="159"/>
      <c r="OQF627" s="159"/>
      <c r="OQG627" s="159"/>
      <c r="OQH627" s="159"/>
      <c r="OQI627" s="159"/>
      <c r="OQJ627" s="159"/>
      <c r="OQK627" s="159"/>
      <c r="OQL627" s="159"/>
      <c r="OQM627" s="159"/>
      <c r="OQN627" s="159"/>
      <c r="OQO627" s="159"/>
      <c r="OQP627" s="159"/>
      <c r="OQQ627" s="159"/>
      <c r="OQR627" s="159"/>
      <c r="OQS627" s="159"/>
      <c r="OQT627" s="159"/>
      <c r="OQU627" s="159"/>
      <c r="OQV627" s="159"/>
      <c r="OQW627" s="159"/>
      <c r="OQX627" s="159"/>
      <c r="OQY627" s="159"/>
      <c r="OQZ627" s="159"/>
      <c r="ORA627" s="159"/>
      <c r="ORB627" s="159"/>
      <c r="ORC627" s="159"/>
      <c r="ORD627" s="159"/>
      <c r="ORE627" s="159"/>
      <c r="ORF627" s="159"/>
      <c r="ORG627" s="159"/>
      <c r="ORH627" s="159"/>
      <c r="ORI627" s="159"/>
      <c r="ORJ627" s="159"/>
      <c r="ORK627" s="159"/>
      <c r="ORL627" s="159"/>
      <c r="ORM627" s="159"/>
      <c r="ORN627" s="159"/>
      <c r="ORO627" s="159"/>
      <c r="ORP627" s="159"/>
      <c r="ORQ627" s="159"/>
      <c r="ORR627" s="159"/>
      <c r="ORS627" s="159"/>
      <c r="ORT627" s="159"/>
      <c r="ORU627" s="159"/>
      <c r="ORV627" s="159"/>
      <c r="ORW627" s="159"/>
      <c r="ORX627" s="159"/>
      <c r="ORY627" s="159"/>
      <c r="ORZ627" s="159"/>
      <c r="OSA627" s="159"/>
      <c r="OSB627" s="159"/>
      <c r="OSC627" s="159"/>
      <c r="OSD627" s="159"/>
      <c r="OSE627" s="159"/>
      <c r="OSF627" s="159"/>
      <c r="OSG627" s="159"/>
      <c r="OSH627" s="159"/>
      <c r="OSI627" s="159"/>
      <c r="OSJ627" s="159"/>
      <c r="OSK627" s="159"/>
      <c r="OSL627" s="159"/>
      <c r="OSM627" s="159"/>
      <c r="OSN627" s="159"/>
      <c r="OSO627" s="159"/>
      <c r="OSP627" s="159"/>
      <c r="OSQ627" s="159"/>
      <c r="OSR627" s="159"/>
      <c r="OSS627" s="159"/>
      <c r="OST627" s="159"/>
      <c r="OSU627" s="159"/>
      <c r="OSV627" s="159"/>
      <c r="OSW627" s="159"/>
      <c r="OSX627" s="159"/>
      <c r="OSY627" s="159"/>
      <c r="OSZ627" s="159"/>
      <c r="OTA627" s="159"/>
      <c r="OTB627" s="159"/>
      <c r="OTC627" s="159"/>
      <c r="OTD627" s="159"/>
      <c r="OTE627" s="159"/>
      <c r="OTF627" s="159"/>
      <c r="OTG627" s="159"/>
      <c r="OTH627" s="159"/>
      <c r="OTI627" s="159"/>
      <c r="OTJ627" s="159"/>
      <c r="OTK627" s="159"/>
      <c r="OTL627" s="159"/>
      <c r="OTM627" s="159"/>
      <c r="OTN627" s="159"/>
      <c r="OTO627" s="159"/>
      <c r="OTP627" s="159"/>
      <c r="OTQ627" s="159"/>
      <c r="OTR627" s="159"/>
      <c r="OTS627" s="159"/>
      <c r="OTT627" s="159"/>
      <c r="OTU627" s="159"/>
      <c r="OTV627" s="159"/>
      <c r="OTW627" s="159"/>
      <c r="OTX627" s="159"/>
      <c r="OTY627" s="159"/>
      <c r="OTZ627" s="159"/>
      <c r="OUA627" s="159"/>
      <c r="OUB627" s="159"/>
      <c r="OUC627" s="159"/>
      <c r="OUD627" s="159"/>
      <c r="OUE627" s="159"/>
      <c r="OUF627" s="159"/>
      <c r="OUG627" s="159"/>
      <c r="OUH627" s="159"/>
      <c r="OUI627" s="159"/>
      <c r="OUJ627" s="159"/>
      <c r="OUK627" s="159"/>
      <c r="OUL627" s="159"/>
      <c r="OUM627" s="159"/>
      <c r="OUN627" s="159"/>
      <c r="OUO627" s="159"/>
      <c r="OUP627" s="159"/>
      <c r="OUQ627" s="159"/>
      <c r="OUR627" s="159"/>
      <c r="OUS627" s="159"/>
      <c r="OUT627" s="159"/>
      <c r="OUU627" s="159"/>
      <c r="OUV627" s="159"/>
      <c r="OUW627" s="159"/>
      <c r="OUX627" s="159"/>
      <c r="OUY627" s="159"/>
      <c r="OUZ627" s="159"/>
      <c r="OVA627" s="159"/>
      <c r="OVB627" s="159"/>
      <c r="OVC627" s="159"/>
      <c r="OVD627" s="159"/>
      <c r="OVE627" s="159"/>
      <c r="OVF627" s="159"/>
      <c r="OVG627" s="159"/>
      <c r="OVH627" s="159"/>
      <c r="OVI627" s="159"/>
      <c r="OVJ627" s="159"/>
      <c r="OVK627" s="159"/>
      <c r="OVL627" s="159"/>
      <c r="OVM627" s="159"/>
      <c r="OVN627" s="159"/>
      <c r="OVO627" s="159"/>
      <c r="OVP627" s="159"/>
      <c r="OVQ627" s="159"/>
      <c r="OVR627" s="159"/>
      <c r="OVS627" s="159"/>
      <c r="OVT627" s="159"/>
      <c r="OVU627" s="159"/>
      <c r="OVV627" s="159"/>
      <c r="OVW627" s="159"/>
      <c r="OVX627" s="159"/>
      <c r="OVY627" s="159"/>
      <c r="OVZ627" s="159"/>
      <c r="OWA627" s="159"/>
      <c r="OWB627" s="159"/>
      <c r="OWC627" s="159"/>
      <c r="OWD627" s="159"/>
      <c r="OWE627" s="159"/>
      <c r="OWF627" s="159"/>
      <c r="OWG627" s="159"/>
      <c r="OWH627" s="159"/>
      <c r="OWI627" s="159"/>
      <c r="OWJ627" s="159"/>
      <c r="OWK627" s="159"/>
      <c r="OWL627" s="159"/>
      <c r="OWM627" s="159"/>
      <c r="OWN627" s="159"/>
      <c r="OWO627" s="159"/>
      <c r="OWP627" s="159"/>
      <c r="OWQ627" s="159"/>
      <c r="OWR627" s="159"/>
      <c r="OWS627" s="159"/>
      <c r="OWT627" s="159"/>
      <c r="OWU627" s="159"/>
      <c r="OWV627" s="159"/>
      <c r="OWW627" s="159"/>
      <c r="OWX627" s="159"/>
      <c r="OWY627" s="159"/>
      <c r="OWZ627" s="159"/>
      <c r="OXA627" s="159"/>
      <c r="OXB627" s="159"/>
      <c r="OXC627" s="159"/>
      <c r="OXD627" s="159"/>
      <c r="OXE627" s="159"/>
      <c r="OXF627" s="159"/>
      <c r="OXG627" s="159"/>
      <c r="OXH627" s="159"/>
      <c r="OXI627" s="159"/>
      <c r="OXJ627" s="159"/>
      <c r="OXK627" s="159"/>
      <c r="OXL627" s="159"/>
      <c r="OXM627" s="159"/>
      <c r="OXN627" s="159"/>
      <c r="OXO627" s="159"/>
      <c r="OXP627" s="159"/>
      <c r="OXQ627" s="159"/>
      <c r="OXR627" s="159"/>
      <c r="OXS627" s="159"/>
      <c r="OXT627" s="159"/>
      <c r="OXU627" s="159"/>
      <c r="OXV627" s="159"/>
      <c r="OXW627" s="159"/>
      <c r="OXX627" s="159"/>
      <c r="OXY627" s="159"/>
      <c r="OXZ627" s="159"/>
      <c r="OYA627" s="159"/>
      <c r="OYB627" s="159"/>
      <c r="OYC627" s="159"/>
      <c r="OYD627" s="159"/>
      <c r="OYE627" s="159"/>
      <c r="OYF627" s="159"/>
      <c r="OYG627" s="159"/>
      <c r="OYH627" s="159"/>
      <c r="OYI627" s="159"/>
      <c r="OYJ627" s="159"/>
      <c r="OYK627" s="159"/>
      <c r="OYL627" s="159"/>
      <c r="OYM627" s="159"/>
      <c r="OYN627" s="159"/>
      <c r="OYO627" s="159"/>
      <c r="OYP627" s="159"/>
      <c r="OYQ627" s="159"/>
      <c r="OYR627" s="159"/>
      <c r="OYS627" s="159"/>
      <c r="OYT627" s="159"/>
      <c r="OYU627" s="159"/>
      <c r="OYV627" s="159"/>
      <c r="OYW627" s="159"/>
      <c r="OYX627" s="159"/>
      <c r="OYY627" s="159"/>
      <c r="OYZ627" s="159"/>
      <c r="OZA627" s="159"/>
      <c r="OZB627" s="159"/>
      <c r="OZC627" s="159"/>
      <c r="OZD627" s="159"/>
      <c r="OZE627" s="159"/>
      <c r="OZF627" s="159"/>
      <c r="OZG627" s="159"/>
      <c r="OZH627" s="159"/>
      <c r="OZI627" s="159"/>
      <c r="OZJ627" s="159"/>
      <c r="OZK627" s="159"/>
      <c r="OZL627" s="159"/>
      <c r="OZM627" s="159"/>
      <c r="OZN627" s="159"/>
      <c r="OZO627" s="159"/>
      <c r="OZP627" s="159"/>
      <c r="OZQ627" s="159"/>
      <c r="OZR627" s="159"/>
      <c r="OZS627" s="159"/>
      <c r="OZT627" s="159"/>
      <c r="OZU627" s="159"/>
      <c r="OZV627" s="159"/>
      <c r="OZW627" s="159"/>
      <c r="OZX627" s="159"/>
      <c r="OZY627" s="159"/>
      <c r="OZZ627" s="159"/>
      <c r="PAA627" s="159"/>
      <c r="PAB627" s="159"/>
      <c r="PAC627" s="159"/>
      <c r="PAD627" s="159"/>
      <c r="PAE627" s="159"/>
      <c r="PAF627" s="159"/>
      <c r="PAG627" s="159"/>
      <c r="PAH627" s="159"/>
      <c r="PAI627" s="159"/>
      <c r="PAJ627" s="159"/>
      <c r="PAK627" s="159"/>
      <c r="PAL627" s="159"/>
      <c r="PAM627" s="159"/>
      <c r="PAN627" s="159"/>
      <c r="PAO627" s="159"/>
      <c r="PAP627" s="159"/>
      <c r="PAQ627" s="159"/>
      <c r="PAR627" s="159"/>
      <c r="PAS627" s="159"/>
      <c r="PAT627" s="159"/>
      <c r="PAU627" s="159"/>
      <c r="PAV627" s="159"/>
      <c r="PAW627" s="159"/>
      <c r="PAX627" s="159"/>
      <c r="PAY627" s="159"/>
      <c r="PAZ627" s="159"/>
      <c r="PBA627" s="159"/>
      <c r="PBB627" s="159"/>
      <c r="PBC627" s="159"/>
      <c r="PBD627" s="159"/>
      <c r="PBE627" s="159"/>
      <c r="PBF627" s="159"/>
      <c r="PBG627" s="159"/>
      <c r="PBH627" s="159"/>
      <c r="PBI627" s="159"/>
      <c r="PBJ627" s="159"/>
      <c r="PBK627" s="159"/>
      <c r="PBL627" s="159"/>
      <c r="PBM627" s="159"/>
      <c r="PBN627" s="159"/>
      <c r="PBO627" s="159"/>
      <c r="PBP627" s="159"/>
      <c r="PBQ627" s="159"/>
      <c r="PBR627" s="159"/>
      <c r="PBS627" s="159"/>
      <c r="PBT627" s="159"/>
      <c r="PBU627" s="159"/>
      <c r="PBV627" s="159"/>
      <c r="PBW627" s="159"/>
      <c r="PBX627" s="159"/>
      <c r="PBY627" s="159"/>
      <c r="PBZ627" s="159"/>
      <c r="PCA627" s="159"/>
      <c r="PCB627" s="159"/>
      <c r="PCC627" s="159"/>
      <c r="PCD627" s="159"/>
      <c r="PCE627" s="159"/>
      <c r="PCF627" s="159"/>
      <c r="PCG627" s="159"/>
      <c r="PCH627" s="159"/>
      <c r="PCI627" s="159"/>
      <c r="PCJ627" s="159"/>
      <c r="PCK627" s="159"/>
      <c r="PCL627" s="159"/>
      <c r="PCM627" s="159"/>
      <c r="PCN627" s="159"/>
      <c r="PCO627" s="159"/>
      <c r="PCP627" s="159"/>
      <c r="PCQ627" s="159"/>
      <c r="PCR627" s="159"/>
      <c r="PCS627" s="159"/>
      <c r="PCT627" s="159"/>
      <c r="PCU627" s="159"/>
      <c r="PCV627" s="159"/>
      <c r="PCW627" s="159"/>
      <c r="PCX627" s="159"/>
      <c r="PCY627" s="159"/>
      <c r="PCZ627" s="159"/>
      <c r="PDA627" s="159"/>
      <c r="PDB627" s="159"/>
      <c r="PDC627" s="159"/>
      <c r="PDD627" s="159"/>
      <c r="PDE627" s="159"/>
      <c r="PDF627" s="159"/>
      <c r="PDG627" s="159"/>
      <c r="PDH627" s="159"/>
      <c r="PDI627" s="159"/>
      <c r="PDJ627" s="159"/>
      <c r="PDK627" s="159"/>
      <c r="PDL627" s="159"/>
      <c r="PDM627" s="159"/>
      <c r="PDN627" s="159"/>
      <c r="PDO627" s="159"/>
      <c r="PDP627" s="159"/>
      <c r="PDQ627" s="159"/>
      <c r="PDR627" s="159"/>
      <c r="PDS627" s="159"/>
      <c r="PDT627" s="159"/>
      <c r="PDU627" s="159"/>
      <c r="PDV627" s="159"/>
      <c r="PDW627" s="159"/>
      <c r="PDX627" s="159"/>
      <c r="PDY627" s="159"/>
      <c r="PDZ627" s="159"/>
      <c r="PEA627" s="159"/>
      <c r="PEB627" s="159"/>
      <c r="PEC627" s="159"/>
      <c r="PED627" s="159"/>
      <c r="PEE627" s="159"/>
      <c r="PEF627" s="159"/>
      <c r="PEG627" s="159"/>
      <c r="PEH627" s="159"/>
      <c r="PEI627" s="159"/>
      <c r="PEJ627" s="159"/>
      <c r="PEK627" s="159"/>
      <c r="PEL627" s="159"/>
      <c r="PEM627" s="159"/>
      <c r="PEN627" s="159"/>
      <c r="PEO627" s="159"/>
      <c r="PEP627" s="159"/>
      <c r="PEQ627" s="159"/>
      <c r="PER627" s="159"/>
      <c r="PES627" s="159"/>
      <c r="PET627" s="159"/>
      <c r="PEU627" s="159"/>
      <c r="PEV627" s="159"/>
      <c r="PEW627" s="159"/>
      <c r="PEX627" s="159"/>
      <c r="PEY627" s="159"/>
      <c r="PEZ627" s="159"/>
      <c r="PFA627" s="159"/>
      <c r="PFB627" s="159"/>
      <c r="PFC627" s="159"/>
      <c r="PFD627" s="159"/>
      <c r="PFE627" s="159"/>
      <c r="PFF627" s="159"/>
      <c r="PFG627" s="159"/>
      <c r="PFH627" s="159"/>
      <c r="PFI627" s="159"/>
      <c r="PFJ627" s="159"/>
      <c r="PFK627" s="159"/>
      <c r="PFL627" s="159"/>
      <c r="PFM627" s="159"/>
      <c r="PFN627" s="159"/>
      <c r="PFO627" s="159"/>
      <c r="PFP627" s="159"/>
      <c r="PFQ627" s="159"/>
      <c r="PFR627" s="159"/>
      <c r="PFS627" s="159"/>
      <c r="PFT627" s="159"/>
      <c r="PFU627" s="159"/>
      <c r="PFV627" s="159"/>
      <c r="PFW627" s="159"/>
      <c r="PFX627" s="159"/>
      <c r="PFY627" s="159"/>
      <c r="PFZ627" s="159"/>
      <c r="PGA627" s="159"/>
      <c r="PGB627" s="159"/>
      <c r="PGC627" s="159"/>
      <c r="PGD627" s="159"/>
      <c r="PGE627" s="159"/>
      <c r="PGF627" s="159"/>
      <c r="PGG627" s="159"/>
      <c r="PGH627" s="159"/>
      <c r="PGI627" s="159"/>
      <c r="PGJ627" s="159"/>
      <c r="PGK627" s="159"/>
      <c r="PGL627" s="159"/>
      <c r="PGM627" s="159"/>
      <c r="PGN627" s="159"/>
      <c r="PGO627" s="159"/>
      <c r="PGP627" s="159"/>
      <c r="PGQ627" s="159"/>
      <c r="PGR627" s="159"/>
      <c r="PGS627" s="159"/>
      <c r="PGT627" s="159"/>
      <c r="PGU627" s="159"/>
      <c r="PGV627" s="159"/>
      <c r="PGW627" s="159"/>
      <c r="PGX627" s="159"/>
      <c r="PGY627" s="159"/>
      <c r="PGZ627" s="159"/>
      <c r="PHA627" s="159"/>
      <c r="PHB627" s="159"/>
      <c r="PHC627" s="159"/>
      <c r="PHD627" s="159"/>
      <c r="PHE627" s="159"/>
      <c r="PHF627" s="159"/>
      <c r="PHG627" s="159"/>
      <c r="PHH627" s="159"/>
      <c r="PHI627" s="159"/>
      <c r="PHJ627" s="159"/>
      <c r="PHK627" s="159"/>
      <c r="PHL627" s="159"/>
      <c r="PHM627" s="159"/>
      <c r="PHN627" s="159"/>
      <c r="PHO627" s="159"/>
      <c r="PHP627" s="159"/>
      <c r="PHQ627" s="159"/>
      <c r="PHR627" s="159"/>
      <c r="PHS627" s="159"/>
      <c r="PHT627" s="159"/>
      <c r="PHU627" s="159"/>
      <c r="PHV627" s="159"/>
      <c r="PHW627" s="159"/>
      <c r="PHX627" s="159"/>
      <c r="PHY627" s="159"/>
      <c r="PHZ627" s="159"/>
      <c r="PIA627" s="159"/>
      <c r="PIB627" s="159"/>
      <c r="PIC627" s="159"/>
      <c r="PID627" s="159"/>
      <c r="PIE627" s="159"/>
      <c r="PIF627" s="159"/>
      <c r="PIG627" s="159"/>
      <c r="PIH627" s="159"/>
      <c r="PII627" s="159"/>
      <c r="PIJ627" s="159"/>
      <c r="PIK627" s="159"/>
      <c r="PIL627" s="159"/>
      <c r="PIM627" s="159"/>
      <c r="PIN627" s="159"/>
      <c r="PIO627" s="159"/>
      <c r="PIP627" s="159"/>
      <c r="PIQ627" s="159"/>
      <c r="PIR627" s="159"/>
      <c r="PIS627" s="159"/>
      <c r="PIT627" s="159"/>
      <c r="PIU627" s="159"/>
      <c r="PIV627" s="159"/>
      <c r="PIW627" s="159"/>
      <c r="PIX627" s="159"/>
      <c r="PIY627" s="159"/>
      <c r="PIZ627" s="159"/>
      <c r="PJA627" s="159"/>
      <c r="PJB627" s="159"/>
      <c r="PJC627" s="159"/>
      <c r="PJD627" s="159"/>
      <c r="PJE627" s="159"/>
      <c r="PJF627" s="159"/>
      <c r="PJG627" s="159"/>
      <c r="PJH627" s="159"/>
      <c r="PJI627" s="159"/>
      <c r="PJJ627" s="159"/>
      <c r="PJK627" s="159"/>
      <c r="PJL627" s="159"/>
      <c r="PJM627" s="159"/>
      <c r="PJN627" s="159"/>
      <c r="PJO627" s="159"/>
      <c r="PJP627" s="159"/>
      <c r="PJQ627" s="159"/>
      <c r="PJR627" s="159"/>
      <c r="PJS627" s="159"/>
      <c r="PJT627" s="159"/>
      <c r="PJU627" s="159"/>
      <c r="PJV627" s="159"/>
      <c r="PJW627" s="159"/>
      <c r="PJX627" s="159"/>
      <c r="PJY627" s="159"/>
      <c r="PJZ627" s="159"/>
      <c r="PKA627" s="159"/>
      <c r="PKB627" s="159"/>
      <c r="PKC627" s="159"/>
      <c r="PKD627" s="159"/>
      <c r="PKE627" s="159"/>
      <c r="PKF627" s="159"/>
      <c r="PKG627" s="159"/>
      <c r="PKH627" s="159"/>
      <c r="PKI627" s="159"/>
      <c r="PKJ627" s="159"/>
      <c r="PKK627" s="159"/>
      <c r="PKL627" s="159"/>
      <c r="PKM627" s="159"/>
      <c r="PKN627" s="159"/>
      <c r="PKO627" s="159"/>
      <c r="PKP627" s="159"/>
      <c r="PKQ627" s="159"/>
      <c r="PKR627" s="159"/>
      <c r="PKS627" s="159"/>
      <c r="PKT627" s="159"/>
      <c r="PKU627" s="159"/>
      <c r="PKV627" s="159"/>
      <c r="PKW627" s="159"/>
      <c r="PKX627" s="159"/>
      <c r="PKY627" s="159"/>
      <c r="PKZ627" s="159"/>
      <c r="PLA627" s="159"/>
      <c r="PLB627" s="159"/>
      <c r="PLC627" s="159"/>
      <c r="PLD627" s="159"/>
      <c r="PLE627" s="159"/>
      <c r="PLF627" s="159"/>
      <c r="PLG627" s="159"/>
      <c r="PLH627" s="159"/>
      <c r="PLI627" s="159"/>
      <c r="PLJ627" s="159"/>
      <c r="PLK627" s="159"/>
      <c r="PLL627" s="159"/>
      <c r="PLM627" s="159"/>
      <c r="PLN627" s="159"/>
      <c r="PLO627" s="159"/>
      <c r="PLP627" s="159"/>
      <c r="PLQ627" s="159"/>
      <c r="PLR627" s="159"/>
      <c r="PLS627" s="159"/>
      <c r="PLT627" s="159"/>
      <c r="PLU627" s="159"/>
      <c r="PLV627" s="159"/>
      <c r="PLW627" s="159"/>
      <c r="PLX627" s="159"/>
      <c r="PLY627" s="159"/>
      <c r="PLZ627" s="159"/>
      <c r="PMA627" s="159"/>
      <c r="PMB627" s="159"/>
      <c r="PMC627" s="159"/>
      <c r="PMD627" s="159"/>
      <c r="PME627" s="159"/>
      <c r="PMF627" s="159"/>
      <c r="PMG627" s="159"/>
      <c r="PMH627" s="159"/>
      <c r="PMI627" s="159"/>
      <c r="PMJ627" s="159"/>
      <c r="PMK627" s="159"/>
      <c r="PML627" s="159"/>
      <c r="PMM627" s="159"/>
      <c r="PMN627" s="159"/>
      <c r="PMO627" s="159"/>
      <c r="PMP627" s="159"/>
      <c r="PMQ627" s="159"/>
      <c r="PMR627" s="159"/>
      <c r="PMS627" s="159"/>
      <c r="PMT627" s="159"/>
      <c r="PMU627" s="159"/>
      <c r="PMV627" s="159"/>
      <c r="PMW627" s="159"/>
      <c r="PMX627" s="159"/>
      <c r="PMY627" s="159"/>
      <c r="PMZ627" s="159"/>
      <c r="PNA627" s="159"/>
      <c r="PNB627" s="159"/>
      <c r="PNC627" s="159"/>
      <c r="PND627" s="159"/>
      <c r="PNE627" s="159"/>
      <c r="PNF627" s="159"/>
      <c r="PNG627" s="159"/>
      <c r="PNH627" s="159"/>
      <c r="PNI627" s="159"/>
      <c r="PNJ627" s="159"/>
      <c r="PNK627" s="159"/>
      <c r="PNL627" s="159"/>
      <c r="PNM627" s="159"/>
      <c r="PNN627" s="159"/>
      <c r="PNO627" s="159"/>
      <c r="PNP627" s="159"/>
      <c r="PNQ627" s="159"/>
      <c r="PNR627" s="159"/>
      <c r="PNS627" s="159"/>
      <c r="PNT627" s="159"/>
      <c r="PNU627" s="159"/>
      <c r="PNV627" s="159"/>
      <c r="PNW627" s="159"/>
      <c r="PNX627" s="159"/>
      <c r="PNY627" s="159"/>
      <c r="PNZ627" s="159"/>
      <c r="POA627" s="159"/>
      <c r="POB627" s="159"/>
      <c r="POC627" s="159"/>
      <c r="POD627" s="159"/>
      <c r="POE627" s="159"/>
      <c r="POF627" s="159"/>
      <c r="POG627" s="159"/>
      <c r="POH627" s="159"/>
      <c r="POI627" s="159"/>
      <c r="POJ627" s="159"/>
      <c r="POK627" s="159"/>
      <c r="POL627" s="159"/>
      <c r="POM627" s="159"/>
      <c r="PON627" s="159"/>
      <c r="POO627" s="159"/>
      <c r="POP627" s="159"/>
      <c r="POQ627" s="159"/>
      <c r="POR627" s="159"/>
      <c r="POS627" s="159"/>
      <c r="POT627" s="159"/>
      <c r="POU627" s="159"/>
      <c r="POV627" s="159"/>
      <c r="POW627" s="159"/>
      <c r="POX627" s="159"/>
      <c r="POY627" s="159"/>
      <c r="POZ627" s="159"/>
      <c r="PPA627" s="159"/>
      <c r="PPB627" s="159"/>
      <c r="PPC627" s="159"/>
      <c r="PPD627" s="159"/>
      <c r="PPE627" s="159"/>
      <c r="PPF627" s="159"/>
      <c r="PPG627" s="159"/>
      <c r="PPH627" s="159"/>
      <c r="PPI627" s="159"/>
      <c r="PPJ627" s="159"/>
      <c r="PPK627" s="159"/>
      <c r="PPL627" s="159"/>
      <c r="PPM627" s="159"/>
      <c r="PPN627" s="159"/>
      <c r="PPO627" s="159"/>
      <c r="PPP627" s="159"/>
      <c r="PPQ627" s="159"/>
      <c r="PPR627" s="159"/>
      <c r="PPS627" s="159"/>
      <c r="PPT627" s="159"/>
      <c r="PPU627" s="159"/>
      <c r="PPV627" s="159"/>
      <c r="PPW627" s="159"/>
      <c r="PPX627" s="159"/>
      <c r="PPY627" s="159"/>
      <c r="PPZ627" s="159"/>
      <c r="PQA627" s="159"/>
      <c r="PQB627" s="159"/>
      <c r="PQC627" s="159"/>
      <c r="PQD627" s="159"/>
      <c r="PQE627" s="159"/>
      <c r="PQF627" s="159"/>
      <c r="PQG627" s="159"/>
      <c r="PQH627" s="159"/>
      <c r="PQI627" s="159"/>
      <c r="PQJ627" s="159"/>
      <c r="PQK627" s="159"/>
      <c r="PQL627" s="159"/>
      <c r="PQM627" s="159"/>
      <c r="PQN627" s="159"/>
      <c r="PQO627" s="159"/>
      <c r="PQP627" s="159"/>
      <c r="PQQ627" s="159"/>
      <c r="PQR627" s="159"/>
      <c r="PQS627" s="159"/>
      <c r="PQT627" s="159"/>
      <c r="PQU627" s="159"/>
      <c r="PQV627" s="159"/>
      <c r="PQW627" s="159"/>
      <c r="PQX627" s="159"/>
      <c r="PQY627" s="159"/>
      <c r="PQZ627" s="159"/>
      <c r="PRA627" s="159"/>
      <c r="PRB627" s="159"/>
      <c r="PRC627" s="159"/>
      <c r="PRD627" s="159"/>
      <c r="PRE627" s="159"/>
      <c r="PRF627" s="159"/>
      <c r="PRG627" s="159"/>
      <c r="PRH627" s="159"/>
      <c r="PRI627" s="159"/>
      <c r="PRJ627" s="159"/>
      <c r="PRK627" s="159"/>
      <c r="PRL627" s="159"/>
      <c r="PRM627" s="159"/>
      <c r="PRN627" s="159"/>
      <c r="PRO627" s="159"/>
      <c r="PRP627" s="159"/>
      <c r="PRQ627" s="159"/>
      <c r="PRR627" s="159"/>
      <c r="PRS627" s="159"/>
      <c r="PRT627" s="159"/>
      <c r="PRU627" s="159"/>
      <c r="PRV627" s="159"/>
      <c r="PRW627" s="159"/>
      <c r="PRX627" s="159"/>
      <c r="PRY627" s="159"/>
      <c r="PRZ627" s="159"/>
      <c r="PSA627" s="159"/>
      <c r="PSB627" s="159"/>
      <c r="PSC627" s="159"/>
      <c r="PSD627" s="159"/>
      <c r="PSE627" s="159"/>
      <c r="PSF627" s="159"/>
      <c r="PSG627" s="159"/>
      <c r="PSH627" s="159"/>
      <c r="PSI627" s="159"/>
      <c r="PSJ627" s="159"/>
      <c r="PSK627" s="159"/>
      <c r="PSL627" s="159"/>
      <c r="PSM627" s="159"/>
      <c r="PSN627" s="159"/>
      <c r="PSO627" s="159"/>
      <c r="PSP627" s="159"/>
      <c r="PSQ627" s="159"/>
      <c r="PSR627" s="159"/>
      <c r="PSS627" s="159"/>
      <c r="PST627" s="159"/>
      <c r="PSU627" s="159"/>
      <c r="PSV627" s="159"/>
      <c r="PSW627" s="159"/>
      <c r="PSX627" s="159"/>
      <c r="PSY627" s="159"/>
      <c r="PSZ627" s="159"/>
      <c r="PTA627" s="159"/>
      <c r="PTB627" s="159"/>
      <c r="PTC627" s="159"/>
      <c r="PTD627" s="159"/>
      <c r="PTE627" s="159"/>
      <c r="PTF627" s="159"/>
      <c r="PTG627" s="159"/>
      <c r="PTH627" s="159"/>
      <c r="PTI627" s="159"/>
      <c r="PTJ627" s="159"/>
      <c r="PTK627" s="159"/>
      <c r="PTL627" s="159"/>
      <c r="PTM627" s="159"/>
      <c r="PTN627" s="159"/>
      <c r="PTO627" s="159"/>
      <c r="PTP627" s="159"/>
      <c r="PTQ627" s="159"/>
      <c r="PTR627" s="159"/>
      <c r="PTS627" s="159"/>
      <c r="PTT627" s="159"/>
      <c r="PTU627" s="159"/>
      <c r="PTV627" s="159"/>
      <c r="PTW627" s="159"/>
      <c r="PTX627" s="159"/>
      <c r="PTY627" s="159"/>
      <c r="PTZ627" s="159"/>
      <c r="PUA627" s="159"/>
      <c r="PUB627" s="159"/>
      <c r="PUC627" s="159"/>
      <c r="PUD627" s="159"/>
      <c r="PUE627" s="159"/>
      <c r="PUF627" s="159"/>
      <c r="PUG627" s="159"/>
      <c r="PUH627" s="159"/>
      <c r="PUI627" s="159"/>
      <c r="PUJ627" s="159"/>
      <c r="PUK627" s="159"/>
      <c r="PUL627" s="159"/>
      <c r="PUM627" s="159"/>
      <c r="PUN627" s="159"/>
      <c r="PUO627" s="159"/>
      <c r="PUP627" s="159"/>
      <c r="PUQ627" s="159"/>
      <c r="PUR627" s="159"/>
      <c r="PUS627" s="159"/>
      <c r="PUT627" s="159"/>
      <c r="PUU627" s="159"/>
      <c r="PUV627" s="159"/>
      <c r="PUW627" s="159"/>
      <c r="PUX627" s="159"/>
      <c r="PUY627" s="159"/>
      <c r="PUZ627" s="159"/>
      <c r="PVA627" s="159"/>
      <c r="PVB627" s="159"/>
      <c r="PVC627" s="159"/>
      <c r="PVD627" s="159"/>
      <c r="PVE627" s="159"/>
      <c r="PVF627" s="159"/>
      <c r="PVG627" s="159"/>
      <c r="PVH627" s="159"/>
      <c r="PVI627" s="159"/>
      <c r="PVJ627" s="159"/>
      <c r="PVK627" s="159"/>
      <c r="PVL627" s="159"/>
      <c r="PVM627" s="159"/>
      <c r="PVN627" s="159"/>
      <c r="PVO627" s="159"/>
      <c r="PVP627" s="159"/>
      <c r="PVQ627" s="159"/>
      <c r="PVR627" s="159"/>
      <c r="PVS627" s="159"/>
      <c r="PVT627" s="159"/>
      <c r="PVU627" s="159"/>
      <c r="PVV627" s="159"/>
      <c r="PVW627" s="159"/>
      <c r="PVX627" s="159"/>
      <c r="PVY627" s="159"/>
      <c r="PVZ627" s="159"/>
      <c r="PWA627" s="159"/>
      <c r="PWB627" s="159"/>
      <c r="PWC627" s="159"/>
      <c r="PWD627" s="159"/>
      <c r="PWE627" s="159"/>
      <c r="PWF627" s="159"/>
      <c r="PWG627" s="159"/>
      <c r="PWH627" s="159"/>
      <c r="PWI627" s="159"/>
      <c r="PWJ627" s="159"/>
      <c r="PWK627" s="159"/>
      <c r="PWL627" s="159"/>
      <c r="PWM627" s="159"/>
      <c r="PWN627" s="159"/>
      <c r="PWO627" s="159"/>
      <c r="PWP627" s="159"/>
      <c r="PWQ627" s="159"/>
      <c r="PWR627" s="159"/>
      <c r="PWS627" s="159"/>
      <c r="PWT627" s="159"/>
      <c r="PWU627" s="159"/>
      <c r="PWV627" s="159"/>
      <c r="PWW627" s="159"/>
      <c r="PWX627" s="159"/>
      <c r="PWY627" s="159"/>
      <c r="PWZ627" s="159"/>
      <c r="PXA627" s="159"/>
      <c r="PXB627" s="159"/>
      <c r="PXC627" s="159"/>
      <c r="PXD627" s="159"/>
      <c r="PXE627" s="159"/>
      <c r="PXF627" s="159"/>
      <c r="PXG627" s="159"/>
      <c r="PXH627" s="159"/>
      <c r="PXI627" s="159"/>
      <c r="PXJ627" s="159"/>
      <c r="PXK627" s="159"/>
      <c r="PXL627" s="159"/>
      <c r="PXM627" s="159"/>
      <c r="PXN627" s="159"/>
      <c r="PXO627" s="159"/>
      <c r="PXP627" s="159"/>
      <c r="PXQ627" s="159"/>
      <c r="PXR627" s="159"/>
      <c r="PXS627" s="159"/>
      <c r="PXT627" s="159"/>
      <c r="PXU627" s="159"/>
      <c r="PXV627" s="159"/>
      <c r="PXW627" s="159"/>
      <c r="PXX627" s="159"/>
      <c r="PXY627" s="159"/>
      <c r="PXZ627" s="159"/>
      <c r="PYA627" s="159"/>
      <c r="PYB627" s="159"/>
      <c r="PYC627" s="159"/>
      <c r="PYD627" s="159"/>
      <c r="PYE627" s="159"/>
      <c r="PYF627" s="159"/>
      <c r="PYG627" s="159"/>
      <c r="PYH627" s="159"/>
      <c r="PYI627" s="159"/>
      <c r="PYJ627" s="159"/>
      <c r="PYK627" s="159"/>
      <c r="PYL627" s="159"/>
      <c r="PYM627" s="159"/>
      <c r="PYN627" s="159"/>
      <c r="PYO627" s="159"/>
      <c r="PYP627" s="159"/>
      <c r="PYQ627" s="159"/>
      <c r="PYR627" s="159"/>
      <c r="PYS627" s="159"/>
      <c r="PYT627" s="159"/>
      <c r="PYU627" s="159"/>
      <c r="PYV627" s="159"/>
      <c r="PYW627" s="159"/>
      <c r="PYX627" s="159"/>
      <c r="PYY627" s="159"/>
      <c r="PYZ627" s="159"/>
      <c r="PZA627" s="159"/>
      <c r="PZB627" s="159"/>
      <c r="PZC627" s="159"/>
      <c r="PZD627" s="159"/>
      <c r="PZE627" s="159"/>
      <c r="PZF627" s="159"/>
      <c r="PZG627" s="159"/>
      <c r="PZH627" s="159"/>
      <c r="PZI627" s="159"/>
      <c r="PZJ627" s="159"/>
      <c r="PZK627" s="159"/>
      <c r="PZL627" s="159"/>
      <c r="PZM627" s="159"/>
      <c r="PZN627" s="159"/>
      <c r="PZO627" s="159"/>
      <c r="PZP627" s="159"/>
      <c r="PZQ627" s="159"/>
      <c r="PZR627" s="159"/>
      <c r="PZS627" s="159"/>
      <c r="PZT627" s="159"/>
      <c r="PZU627" s="159"/>
      <c r="PZV627" s="159"/>
      <c r="PZW627" s="159"/>
      <c r="PZX627" s="159"/>
      <c r="PZY627" s="159"/>
      <c r="PZZ627" s="159"/>
      <c r="QAA627" s="159"/>
      <c r="QAB627" s="159"/>
      <c r="QAC627" s="159"/>
      <c r="QAD627" s="159"/>
      <c r="QAE627" s="159"/>
      <c r="QAF627" s="159"/>
      <c r="QAG627" s="159"/>
      <c r="QAH627" s="159"/>
      <c r="QAI627" s="159"/>
      <c r="QAJ627" s="159"/>
      <c r="QAK627" s="159"/>
      <c r="QAL627" s="159"/>
      <c r="QAM627" s="159"/>
      <c r="QAN627" s="159"/>
      <c r="QAO627" s="159"/>
      <c r="QAP627" s="159"/>
      <c r="QAQ627" s="159"/>
      <c r="QAR627" s="159"/>
      <c r="QAS627" s="159"/>
      <c r="QAT627" s="159"/>
      <c r="QAU627" s="159"/>
      <c r="QAV627" s="159"/>
      <c r="QAW627" s="159"/>
      <c r="QAX627" s="159"/>
      <c r="QAY627" s="159"/>
      <c r="QAZ627" s="159"/>
      <c r="QBA627" s="159"/>
      <c r="QBB627" s="159"/>
      <c r="QBC627" s="159"/>
      <c r="QBD627" s="159"/>
      <c r="QBE627" s="159"/>
      <c r="QBF627" s="159"/>
      <c r="QBG627" s="159"/>
      <c r="QBH627" s="159"/>
      <c r="QBI627" s="159"/>
      <c r="QBJ627" s="159"/>
      <c r="QBK627" s="159"/>
      <c r="QBL627" s="159"/>
      <c r="QBM627" s="159"/>
      <c r="QBN627" s="159"/>
      <c r="QBO627" s="159"/>
      <c r="QBP627" s="159"/>
      <c r="QBQ627" s="159"/>
      <c r="QBR627" s="159"/>
      <c r="QBS627" s="159"/>
      <c r="QBT627" s="159"/>
      <c r="QBU627" s="159"/>
      <c r="QBV627" s="159"/>
      <c r="QBW627" s="159"/>
      <c r="QBX627" s="159"/>
      <c r="QBY627" s="159"/>
      <c r="QBZ627" s="159"/>
      <c r="QCA627" s="159"/>
      <c r="QCB627" s="159"/>
      <c r="QCC627" s="159"/>
      <c r="QCD627" s="159"/>
      <c r="QCE627" s="159"/>
      <c r="QCF627" s="159"/>
      <c r="QCG627" s="159"/>
      <c r="QCH627" s="159"/>
      <c r="QCI627" s="159"/>
      <c r="QCJ627" s="159"/>
      <c r="QCK627" s="159"/>
      <c r="QCL627" s="159"/>
      <c r="QCM627" s="159"/>
      <c r="QCN627" s="159"/>
      <c r="QCO627" s="159"/>
      <c r="QCP627" s="159"/>
      <c r="QCQ627" s="159"/>
      <c r="QCR627" s="159"/>
      <c r="QCS627" s="159"/>
      <c r="QCT627" s="159"/>
      <c r="QCU627" s="159"/>
      <c r="QCV627" s="159"/>
      <c r="QCW627" s="159"/>
      <c r="QCX627" s="159"/>
      <c r="QCY627" s="159"/>
      <c r="QCZ627" s="159"/>
      <c r="QDA627" s="159"/>
      <c r="QDB627" s="159"/>
      <c r="QDC627" s="159"/>
      <c r="QDD627" s="159"/>
      <c r="QDE627" s="159"/>
      <c r="QDF627" s="159"/>
      <c r="QDG627" s="159"/>
      <c r="QDH627" s="159"/>
      <c r="QDI627" s="159"/>
      <c r="QDJ627" s="159"/>
      <c r="QDK627" s="159"/>
      <c r="QDL627" s="159"/>
      <c r="QDM627" s="159"/>
      <c r="QDN627" s="159"/>
      <c r="QDO627" s="159"/>
      <c r="QDP627" s="159"/>
      <c r="QDQ627" s="159"/>
      <c r="QDR627" s="159"/>
      <c r="QDS627" s="159"/>
      <c r="QDT627" s="159"/>
      <c r="QDU627" s="159"/>
      <c r="QDV627" s="159"/>
      <c r="QDW627" s="159"/>
      <c r="QDX627" s="159"/>
      <c r="QDY627" s="159"/>
      <c r="QDZ627" s="159"/>
      <c r="QEA627" s="159"/>
      <c r="QEB627" s="159"/>
      <c r="QEC627" s="159"/>
      <c r="QED627" s="159"/>
      <c r="QEE627" s="159"/>
      <c r="QEF627" s="159"/>
      <c r="QEG627" s="159"/>
      <c r="QEH627" s="159"/>
      <c r="QEI627" s="159"/>
      <c r="QEJ627" s="159"/>
      <c r="QEK627" s="159"/>
      <c r="QEL627" s="159"/>
      <c r="QEM627" s="159"/>
      <c r="QEN627" s="159"/>
      <c r="QEO627" s="159"/>
      <c r="QEP627" s="159"/>
      <c r="QEQ627" s="159"/>
      <c r="QER627" s="159"/>
      <c r="QES627" s="159"/>
      <c r="QET627" s="159"/>
      <c r="QEU627" s="159"/>
      <c r="QEV627" s="159"/>
      <c r="QEW627" s="159"/>
      <c r="QEX627" s="159"/>
      <c r="QEY627" s="159"/>
      <c r="QEZ627" s="159"/>
      <c r="QFA627" s="159"/>
      <c r="QFB627" s="159"/>
      <c r="QFC627" s="159"/>
      <c r="QFD627" s="159"/>
      <c r="QFE627" s="159"/>
      <c r="QFF627" s="159"/>
      <c r="QFG627" s="159"/>
      <c r="QFH627" s="159"/>
      <c r="QFI627" s="159"/>
      <c r="QFJ627" s="159"/>
      <c r="QFK627" s="159"/>
      <c r="QFL627" s="159"/>
      <c r="QFM627" s="159"/>
      <c r="QFN627" s="159"/>
      <c r="QFO627" s="159"/>
      <c r="QFP627" s="159"/>
      <c r="QFQ627" s="159"/>
      <c r="QFR627" s="159"/>
      <c r="QFS627" s="159"/>
      <c r="QFT627" s="159"/>
      <c r="QFU627" s="159"/>
      <c r="QFV627" s="159"/>
      <c r="QFW627" s="159"/>
      <c r="QFX627" s="159"/>
      <c r="QFY627" s="159"/>
      <c r="QFZ627" s="159"/>
      <c r="QGA627" s="159"/>
      <c r="QGB627" s="159"/>
      <c r="QGC627" s="159"/>
      <c r="QGD627" s="159"/>
      <c r="QGE627" s="159"/>
      <c r="QGF627" s="159"/>
      <c r="QGG627" s="159"/>
      <c r="QGH627" s="159"/>
      <c r="QGI627" s="159"/>
      <c r="QGJ627" s="159"/>
      <c r="QGK627" s="159"/>
      <c r="QGL627" s="159"/>
      <c r="QGM627" s="159"/>
      <c r="QGN627" s="159"/>
      <c r="QGO627" s="159"/>
      <c r="QGP627" s="159"/>
      <c r="QGQ627" s="159"/>
      <c r="QGR627" s="159"/>
      <c r="QGS627" s="159"/>
      <c r="QGT627" s="159"/>
      <c r="QGU627" s="159"/>
      <c r="QGV627" s="159"/>
      <c r="QGW627" s="159"/>
      <c r="QGX627" s="159"/>
      <c r="QGY627" s="159"/>
      <c r="QGZ627" s="159"/>
      <c r="QHA627" s="159"/>
      <c r="QHB627" s="159"/>
      <c r="QHC627" s="159"/>
      <c r="QHD627" s="159"/>
      <c r="QHE627" s="159"/>
      <c r="QHF627" s="159"/>
      <c r="QHG627" s="159"/>
      <c r="QHH627" s="159"/>
      <c r="QHI627" s="159"/>
      <c r="QHJ627" s="159"/>
      <c r="QHK627" s="159"/>
      <c r="QHL627" s="159"/>
      <c r="QHM627" s="159"/>
      <c r="QHN627" s="159"/>
      <c r="QHO627" s="159"/>
      <c r="QHP627" s="159"/>
      <c r="QHQ627" s="159"/>
      <c r="QHR627" s="159"/>
      <c r="QHS627" s="159"/>
      <c r="QHT627" s="159"/>
      <c r="QHU627" s="159"/>
      <c r="QHV627" s="159"/>
      <c r="QHW627" s="159"/>
      <c r="QHX627" s="159"/>
      <c r="QHY627" s="159"/>
      <c r="QHZ627" s="159"/>
      <c r="QIA627" s="159"/>
      <c r="QIB627" s="159"/>
      <c r="QIC627" s="159"/>
      <c r="QID627" s="159"/>
      <c r="QIE627" s="159"/>
      <c r="QIF627" s="159"/>
      <c r="QIG627" s="159"/>
      <c r="QIH627" s="159"/>
      <c r="QII627" s="159"/>
      <c r="QIJ627" s="159"/>
      <c r="QIK627" s="159"/>
      <c r="QIL627" s="159"/>
      <c r="QIM627" s="159"/>
      <c r="QIN627" s="159"/>
      <c r="QIO627" s="159"/>
      <c r="QIP627" s="159"/>
      <c r="QIQ627" s="159"/>
      <c r="QIR627" s="159"/>
      <c r="QIS627" s="159"/>
      <c r="QIT627" s="159"/>
      <c r="QIU627" s="159"/>
      <c r="QIV627" s="159"/>
      <c r="QIW627" s="159"/>
      <c r="QIX627" s="159"/>
      <c r="QIY627" s="159"/>
      <c r="QIZ627" s="159"/>
      <c r="QJA627" s="159"/>
      <c r="QJB627" s="159"/>
      <c r="QJC627" s="159"/>
      <c r="QJD627" s="159"/>
      <c r="QJE627" s="159"/>
      <c r="QJF627" s="159"/>
      <c r="QJG627" s="159"/>
      <c r="QJH627" s="159"/>
      <c r="QJI627" s="159"/>
      <c r="QJJ627" s="159"/>
      <c r="QJK627" s="159"/>
      <c r="QJL627" s="159"/>
      <c r="QJM627" s="159"/>
      <c r="QJN627" s="159"/>
      <c r="QJO627" s="159"/>
      <c r="QJP627" s="159"/>
      <c r="QJQ627" s="159"/>
      <c r="QJR627" s="159"/>
      <c r="QJS627" s="159"/>
      <c r="QJT627" s="159"/>
      <c r="QJU627" s="159"/>
      <c r="QJV627" s="159"/>
      <c r="QJW627" s="159"/>
      <c r="QJX627" s="159"/>
      <c r="QJY627" s="159"/>
      <c r="QJZ627" s="159"/>
      <c r="QKA627" s="159"/>
      <c r="QKB627" s="159"/>
      <c r="QKC627" s="159"/>
      <c r="QKD627" s="159"/>
      <c r="QKE627" s="159"/>
      <c r="QKF627" s="159"/>
      <c r="QKG627" s="159"/>
      <c r="QKH627" s="159"/>
      <c r="QKI627" s="159"/>
      <c r="QKJ627" s="159"/>
      <c r="QKK627" s="159"/>
      <c r="QKL627" s="159"/>
      <c r="QKM627" s="159"/>
      <c r="QKN627" s="159"/>
      <c r="QKO627" s="159"/>
      <c r="QKP627" s="159"/>
      <c r="QKQ627" s="159"/>
      <c r="QKR627" s="159"/>
      <c r="QKS627" s="159"/>
      <c r="QKT627" s="159"/>
      <c r="QKU627" s="159"/>
      <c r="QKV627" s="159"/>
      <c r="QKW627" s="159"/>
      <c r="QKX627" s="159"/>
      <c r="QKY627" s="159"/>
      <c r="QKZ627" s="159"/>
      <c r="QLA627" s="159"/>
      <c r="QLB627" s="159"/>
      <c r="QLC627" s="159"/>
      <c r="QLD627" s="159"/>
      <c r="QLE627" s="159"/>
      <c r="QLF627" s="159"/>
      <c r="QLG627" s="159"/>
      <c r="QLH627" s="159"/>
      <c r="QLI627" s="159"/>
      <c r="QLJ627" s="159"/>
      <c r="QLK627" s="159"/>
      <c r="QLL627" s="159"/>
      <c r="QLM627" s="159"/>
      <c r="QLN627" s="159"/>
      <c r="QLO627" s="159"/>
      <c r="QLP627" s="159"/>
      <c r="QLQ627" s="159"/>
      <c r="QLR627" s="159"/>
      <c r="QLS627" s="159"/>
      <c r="QLT627" s="159"/>
      <c r="QLU627" s="159"/>
      <c r="QLV627" s="159"/>
      <c r="QLW627" s="159"/>
      <c r="QLX627" s="159"/>
      <c r="QLY627" s="159"/>
      <c r="QLZ627" s="159"/>
      <c r="QMA627" s="159"/>
      <c r="QMB627" s="159"/>
      <c r="QMC627" s="159"/>
      <c r="QMD627" s="159"/>
      <c r="QME627" s="159"/>
      <c r="QMF627" s="159"/>
      <c r="QMG627" s="159"/>
      <c r="QMH627" s="159"/>
      <c r="QMI627" s="159"/>
      <c r="QMJ627" s="159"/>
      <c r="QMK627" s="159"/>
      <c r="QML627" s="159"/>
      <c r="QMM627" s="159"/>
      <c r="QMN627" s="159"/>
      <c r="QMO627" s="159"/>
      <c r="QMP627" s="159"/>
      <c r="QMQ627" s="159"/>
      <c r="QMR627" s="159"/>
      <c r="QMS627" s="159"/>
      <c r="QMT627" s="159"/>
      <c r="QMU627" s="159"/>
      <c r="QMV627" s="159"/>
      <c r="QMW627" s="159"/>
      <c r="QMX627" s="159"/>
      <c r="QMY627" s="159"/>
      <c r="QMZ627" s="159"/>
      <c r="QNA627" s="159"/>
      <c r="QNB627" s="159"/>
      <c r="QNC627" s="159"/>
      <c r="QND627" s="159"/>
      <c r="QNE627" s="159"/>
      <c r="QNF627" s="159"/>
      <c r="QNG627" s="159"/>
      <c r="QNH627" s="159"/>
      <c r="QNI627" s="159"/>
      <c r="QNJ627" s="159"/>
      <c r="QNK627" s="159"/>
      <c r="QNL627" s="159"/>
      <c r="QNM627" s="159"/>
      <c r="QNN627" s="159"/>
      <c r="QNO627" s="159"/>
      <c r="QNP627" s="159"/>
      <c r="QNQ627" s="159"/>
      <c r="QNR627" s="159"/>
      <c r="QNS627" s="159"/>
      <c r="QNT627" s="159"/>
      <c r="QNU627" s="159"/>
      <c r="QNV627" s="159"/>
      <c r="QNW627" s="159"/>
      <c r="QNX627" s="159"/>
      <c r="QNY627" s="159"/>
      <c r="QNZ627" s="159"/>
      <c r="QOA627" s="159"/>
      <c r="QOB627" s="159"/>
      <c r="QOC627" s="159"/>
      <c r="QOD627" s="159"/>
      <c r="QOE627" s="159"/>
      <c r="QOF627" s="159"/>
      <c r="QOG627" s="159"/>
      <c r="QOH627" s="159"/>
      <c r="QOI627" s="159"/>
      <c r="QOJ627" s="159"/>
      <c r="QOK627" s="159"/>
      <c r="QOL627" s="159"/>
      <c r="QOM627" s="159"/>
      <c r="QON627" s="159"/>
      <c r="QOO627" s="159"/>
      <c r="QOP627" s="159"/>
      <c r="QOQ627" s="159"/>
      <c r="QOR627" s="159"/>
      <c r="QOS627" s="159"/>
      <c r="QOT627" s="159"/>
      <c r="QOU627" s="159"/>
      <c r="QOV627" s="159"/>
      <c r="QOW627" s="159"/>
      <c r="QOX627" s="159"/>
      <c r="QOY627" s="159"/>
      <c r="QOZ627" s="159"/>
      <c r="QPA627" s="159"/>
      <c r="QPB627" s="159"/>
      <c r="QPC627" s="159"/>
      <c r="QPD627" s="159"/>
      <c r="QPE627" s="159"/>
      <c r="QPF627" s="159"/>
      <c r="QPG627" s="159"/>
      <c r="QPH627" s="159"/>
      <c r="QPI627" s="159"/>
      <c r="QPJ627" s="159"/>
      <c r="QPK627" s="159"/>
      <c r="QPL627" s="159"/>
      <c r="QPM627" s="159"/>
      <c r="QPN627" s="159"/>
      <c r="QPO627" s="159"/>
      <c r="QPP627" s="159"/>
      <c r="QPQ627" s="159"/>
      <c r="QPR627" s="159"/>
      <c r="QPS627" s="159"/>
      <c r="QPT627" s="159"/>
      <c r="QPU627" s="159"/>
      <c r="QPV627" s="159"/>
      <c r="QPW627" s="159"/>
      <c r="QPX627" s="159"/>
      <c r="QPY627" s="159"/>
      <c r="QPZ627" s="159"/>
      <c r="QQA627" s="159"/>
      <c r="QQB627" s="159"/>
      <c r="QQC627" s="159"/>
      <c r="QQD627" s="159"/>
      <c r="QQE627" s="159"/>
      <c r="QQF627" s="159"/>
      <c r="QQG627" s="159"/>
      <c r="QQH627" s="159"/>
      <c r="QQI627" s="159"/>
      <c r="QQJ627" s="159"/>
      <c r="QQK627" s="159"/>
      <c r="QQL627" s="159"/>
      <c r="QQM627" s="159"/>
      <c r="QQN627" s="159"/>
      <c r="QQO627" s="159"/>
      <c r="QQP627" s="159"/>
      <c r="QQQ627" s="159"/>
      <c r="QQR627" s="159"/>
      <c r="QQS627" s="159"/>
      <c r="QQT627" s="159"/>
      <c r="QQU627" s="159"/>
      <c r="QQV627" s="159"/>
      <c r="QQW627" s="159"/>
      <c r="QQX627" s="159"/>
      <c r="QQY627" s="159"/>
      <c r="QQZ627" s="159"/>
      <c r="QRA627" s="159"/>
      <c r="QRB627" s="159"/>
      <c r="QRC627" s="159"/>
      <c r="QRD627" s="159"/>
      <c r="QRE627" s="159"/>
      <c r="QRF627" s="159"/>
      <c r="QRG627" s="159"/>
      <c r="QRH627" s="159"/>
      <c r="QRI627" s="159"/>
      <c r="QRJ627" s="159"/>
      <c r="QRK627" s="159"/>
      <c r="QRL627" s="159"/>
      <c r="QRM627" s="159"/>
      <c r="QRN627" s="159"/>
      <c r="QRO627" s="159"/>
      <c r="QRP627" s="159"/>
      <c r="QRQ627" s="159"/>
      <c r="QRR627" s="159"/>
      <c r="QRS627" s="159"/>
      <c r="QRT627" s="159"/>
      <c r="QRU627" s="159"/>
      <c r="QRV627" s="159"/>
      <c r="QRW627" s="159"/>
      <c r="QRX627" s="159"/>
      <c r="QRY627" s="159"/>
      <c r="QRZ627" s="159"/>
      <c r="QSA627" s="159"/>
      <c r="QSB627" s="159"/>
      <c r="QSC627" s="159"/>
      <c r="QSD627" s="159"/>
      <c r="QSE627" s="159"/>
      <c r="QSF627" s="159"/>
      <c r="QSG627" s="159"/>
      <c r="QSH627" s="159"/>
      <c r="QSI627" s="159"/>
      <c r="QSJ627" s="159"/>
      <c r="QSK627" s="159"/>
      <c r="QSL627" s="159"/>
      <c r="QSM627" s="159"/>
      <c r="QSN627" s="159"/>
      <c r="QSO627" s="159"/>
      <c r="QSP627" s="159"/>
      <c r="QSQ627" s="159"/>
      <c r="QSR627" s="159"/>
      <c r="QSS627" s="159"/>
      <c r="QST627" s="159"/>
      <c r="QSU627" s="159"/>
      <c r="QSV627" s="159"/>
      <c r="QSW627" s="159"/>
      <c r="QSX627" s="159"/>
      <c r="QSY627" s="159"/>
      <c r="QSZ627" s="159"/>
      <c r="QTA627" s="159"/>
      <c r="QTB627" s="159"/>
      <c r="QTC627" s="159"/>
      <c r="QTD627" s="159"/>
      <c r="QTE627" s="159"/>
      <c r="QTF627" s="159"/>
      <c r="QTG627" s="159"/>
      <c r="QTH627" s="159"/>
      <c r="QTI627" s="159"/>
      <c r="QTJ627" s="159"/>
      <c r="QTK627" s="159"/>
      <c r="QTL627" s="159"/>
      <c r="QTM627" s="159"/>
      <c r="QTN627" s="159"/>
      <c r="QTO627" s="159"/>
      <c r="QTP627" s="159"/>
      <c r="QTQ627" s="159"/>
      <c r="QTR627" s="159"/>
      <c r="QTS627" s="159"/>
      <c r="QTT627" s="159"/>
      <c r="QTU627" s="159"/>
      <c r="QTV627" s="159"/>
      <c r="QTW627" s="159"/>
      <c r="QTX627" s="159"/>
      <c r="QTY627" s="159"/>
      <c r="QTZ627" s="159"/>
      <c r="QUA627" s="159"/>
      <c r="QUB627" s="159"/>
      <c r="QUC627" s="159"/>
      <c r="QUD627" s="159"/>
      <c r="QUE627" s="159"/>
      <c r="QUF627" s="159"/>
      <c r="QUG627" s="159"/>
      <c r="QUH627" s="159"/>
      <c r="QUI627" s="159"/>
      <c r="QUJ627" s="159"/>
      <c r="QUK627" s="159"/>
      <c r="QUL627" s="159"/>
      <c r="QUM627" s="159"/>
      <c r="QUN627" s="159"/>
      <c r="QUO627" s="159"/>
      <c r="QUP627" s="159"/>
      <c r="QUQ627" s="159"/>
      <c r="QUR627" s="159"/>
      <c r="QUS627" s="159"/>
      <c r="QUT627" s="159"/>
      <c r="QUU627" s="159"/>
      <c r="QUV627" s="159"/>
      <c r="QUW627" s="159"/>
      <c r="QUX627" s="159"/>
      <c r="QUY627" s="159"/>
      <c r="QUZ627" s="159"/>
      <c r="QVA627" s="159"/>
      <c r="QVB627" s="159"/>
      <c r="QVC627" s="159"/>
      <c r="QVD627" s="159"/>
      <c r="QVE627" s="159"/>
      <c r="QVF627" s="159"/>
      <c r="QVG627" s="159"/>
      <c r="QVH627" s="159"/>
      <c r="QVI627" s="159"/>
      <c r="QVJ627" s="159"/>
      <c r="QVK627" s="159"/>
      <c r="QVL627" s="159"/>
      <c r="QVM627" s="159"/>
      <c r="QVN627" s="159"/>
      <c r="QVO627" s="159"/>
      <c r="QVP627" s="159"/>
      <c r="QVQ627" s="159"/>
      <c r="QVR627" s="159"/>
      <c r="QVS627" s="159"/>
      <c r="QVT627" s="159"/>
      <c r="QVU627" s="159"/>
      <c r="QVV627" s="159"/>
      <c r="QVW627" s="159"/>
      <c r="QVX627" s="159"/>
      <c r="QVY627" s="159"/>
      <c r="QVZ627" s="159"/>
      <c r="QWA627" s="159"/>
      <c r="QWB627" s="159"/>
      <c r="QWC627" s="159"/>
      <c r="QWD627" s="159"/>
      <c r="QWE627" s="159"/>
      <c r="QWF627" s="159"/>
      <c r="QWG627" s="159"/>
      <c r="QWH627" s="159"/>
      <c r="QWI627" s="159"/>
      <c r="QWJ627" s="159"/>
      <c r="QWK627" s="159"/>
      <c r="QWL627" s="159"/>
      <c r="QWM627" s="159"/>
      <c r="QWN627" s="159"/>
      <c r="QWO627" s="159"/>
      <c r="QWP627" s="159"/>
      <c r="QWQ627" s="159"/>
      <c r="QWR627" s="159"/>
      <c r="QWS627" s="159"/>
      <c r="QWT627" s="159"/>
      <c r="QWU627" s="159"/>
      <c r="QWV627" s="159"/>
      <c r="QWW627" s="159"/>
      <c r="QWX627" s="159"/>
      <c r="QWY627" s="159"/>
      <c r="QWZ627" s="159"/>
      <c r="QXA627" s="159"/>
      <c r="QXB627" s="159"/>
      <c r="QXC627" s="159"/>
      <c r="QXD627" s="159"/>
      <c r="QXE627" s="159"/>
      <c r="QXF627" s="159"/>
      <c r="QXG627" s="159"/>
      <c r="QXH627" s="159"/>
      <c r="QXI627" s="159"/>
      <c r="QXJ627" s="159"/>
      <c r="QXK627" s="159"/>
      <c r="QXL627" s="159"/>
      <c r="QXM627" s="159"/>
      <c r="QXN627" s="159"/>
      <c r="QXO627" s="159"/>
      <c r="QXP627" s="159"/>
      <c r="QXQ627" s="159"/>
      <c r="QXR627" s="159"/>
      <c r="QXS627" s="159"/>
      <c r="QXT627" s="159"/>
      <c r="QXU627" s="159"/>
      <c r="QXV627" s="159"/>
      <c r="QXW627" s="159"/>
      <c r="QXX627" s="159"/>
      <c r="QXY627" s="159"/>
      <c r="QXZ627" s="159"/>
      <c r="QYA627" s="159"/>
      <c r="QYB627" s="159"/>
      <c r="QYC627" s="159"/>
      <c r="QYD627" s="159"/>
      <c r="QYE627" s="159"/>
      <c r="QYF627" s="159"/>
      <c r="QYG627" s="159"/>
      <c r="QYH627" s="159"/>
      <c r="QYI627" s="159"/>
      <c r="QYJ627" s="159"/>
      <c r="QYK627" s="159"/>
      <c r="QYL627" s="159"/>
      <c r="QYM627" s="159"/>
      <c r="QYN627" s="159"/>
      <c r="QYO627" s="159"/>
      <c r="QYP627" s="159"/>
      <c r="QYQ627" s="159"/>
      <c r="QYR627" s="159"/>
      <c r="QYS627" s="159"/>
      <c r="QYT627" s="159"/>
      <c r="QYU627" s="159"/>
      <c r="QYV627" s="159"/>
      <c r="QYW627" s="159"/>
      <c r="QYX627" s="159"/>
      <c r="QYY627" s="159"/>
      <c r="QYZ627" s="159"/>
      <c r="QZA627" s="159"/>
      <c r="QZB627" s="159"/>
      <c r="QZC627" s="159"/>
      <c r="QZD627" s="159"/>
      <c r="QZE627" s="159"/>
      <c r="QZF627" s="159"/>
      <c r="QZG627" s="159"/>
      <c r="QZH627" s="159"/>
      <c r="QZI627" s="159"/>
      <c r="QZJ627" s="159"/>
      <c r="QZK627" s="159"/>
      <c r="QZL627" s="159"/>
      <c r="QZM627" s="159"/>
      <c r="QZN627" s="159"/>
      <c r="QZO627" s="159"/>
      <c r="QZP627" s="159"/>
      <c r="QZQ627" s="159"/>
      <c r="QZR627" s="159"/>
      <c r="QZS627" s="159"/>
      <c r="QZT627" s="159"/>
      <c r="QZU627" s="159"/>
      <c r="QZV627" s="159"/>
      <c r="QZW627" s="159"/>
      <c r="QZX627" s="159"/>
      <c r="QZY627" s="159"/>
      <c r="QZZ627" s="159"/>
      <c r="RAA627" s="159"/>
      <c r="RAB627" s="159"/>
      <c r="RAC627" s="159"/>
      <c r="RAD627" s="159"/>
      <c r="RAE627" s="159"/>
      <c r="RAF627" s="159"/>
      <c r="RAG627" s="159"/>
      <c r="RAH627" s="159"/>
      <c r="RAI627" s="159"/>
      <c r="RAJ627" s="159"/>
      <c r="RAK627" s="159"/>
      <c r="RAL627" s="159"/>
      <c r="RAM627" s="159"/>
      <c r="RAN627" s="159"/>
      <c r="RAO627" s="159"/>
      <c r="RAP627" s="159"/>
      <c r="RAQ627" s="159"/>
      <c r="RAR627" s="159"/>
      <c r="RAS627" s="159"/>
      <c r="RAT627" s="159"/>
      <c r="RAU627" s="159"/>
      <c r="RAV627" s="159"/>
      <c r="RAW627" s="159"/>
      <c r="RAX627" s="159"/>
      <c r="RAY627" s="159"/>
      <c r="RAZ627" s="159"/>
      <c r="RBA627" s="159"/>
      <c r="RBB627" s="159"/>
      <c r="RBC627" s="159"/>
      <c r="RBD627" s="159"/>
      <c r="RBE627" s="159"/>
      <c r="RBF627" s="159"/>
      <c r="RBG627" s="159"/>
      <c r="RBH627" s="159"/>
      <c r="RBI627" s="159"/>
      <c r="RBJ627" s="159"/>
      <c r="RBK627" s="159"/>
      <c r="RBL627" s="159"/>
      <c r="RBM627" s="159"/>
      <c r="RBN627" s="159"/>
      <c r="RBO627" s="159"/>
      <c r="RBP627" s="159"/>
      <c r="RBQ627" s="159"/>
      <c r="RBR627" s="159"/>
      <c r="RBS627" s="159"/>
      <c r="RBT627" s="159"/>
      <c r="RBU627" s="159"/>
      <c r="RBV627" s="159"/>
      <c r="RBW627" s="159"/>
      <c r="RBX627" s="159"/>
      <c r="RBY627" s="159"/>
      <c r="RBZ627" s="159"/>
      <c r="RCA627" s="159"/>
      <c r="RCB627" s="159"/>
      <c r="RCC627" s="159"/>
      <c r="RCD627" s="159"/>
      <c r="RCE627" s="159"/>
      <c r="RCF627" s="159"/>
      <c r="RCG627" s="159"/>
      <c r="RCH627" s="159"/>
      <c r="RCI627" s="159"/>
      <c r="RCJ627" s="159"/>
      <c r="RCK627" s="159"/>
      <c r="RCL627" s="159"/>
      <c r="RCM627" s="159"/>
      <c r="RCN627" s="159"/>
      <c r="RCO627" s="159"/>
      <c r="RCP627" s="159"/>
      <c r="RCQ627" s="159"/>
      <c r="RCR627" s="159"/>
      <c r="RCS627" s="159"/>
      <c r="RCT627" s="159"/>
      <c r="RCU627" s="159"/>
      <c r="RCV627" s="159"/>
      <c r="RCW627" s="159"/>
      <c r="RCX627" s="159"/>
      <c r="RCY627" s="159"/>
      <c r="RCZ627" s="159"/>
      <c r="RDA627" s="159"/>
      <c r="RDB627" s="159"/>
      <c r="RDC627" s="159"/>
      <c r="RDD627" s="159"/>
      <c r="RDE627" s="159"/>
      <c r="RDF627" s="159"/>
      <c r="RDG627" s="159"/>
      <c r="RDH627" s="159"/>
      <c r="RDI627" s="159"/>
      <c r="RDJ627" s="159"/>
      <c r="RDK627" s="159"/>
      <c r="RDL627" s="159"/>
      <c r="RDM627" s="159"/>
      <c r="RDN627" s="159"/>
      <c r="RDO627" s="159"/>
      <c r="RDP627" s="159"/>
      <c r="RDQ627" s="159"/>
      <c r="RDR627" s="159"/>
      <c r="RDS627" s="159"/>
      <c r="RDT627" s="159"/>
      <c r="RDU627" s="159"/>
      <c r="RDV627" s="159"/>
      <c r="RDW627" s="159"/>
      <c r="RDX627" s="159"/>
      <c r="RDY627" s="159"/>
      <c r="RDZ627" s="159"/>
      <c r="REA627" s="159"/>
      <c r="REB627" s="159"/>
      <c r="REC627" s="159"/>
      <c r="RED627" s="159"/>
      <c r="REE627" s="159"/>
      <c r="REF627" s="159"/>
      <c r="REG627" s="159"/>
      <c r="REH627" s="159"/>
      <c r="REI627" s="159"/>
      <c r="REJ627" s="159"/>
      <c r="REK627" s="159"/>
      <c r="REL627" s="159"/>
      <c r="REM627" s="159"/>
      <c r="REN627" s="159"/>
      <c r="REO627" s="159"/>
      <c r="REP627" s="159"/>
      <c r="REQ627" s="159"/>
      <c r="RER627" s="159"/>
      <c r="RES627" s="159"/>
      <c r="RET627" s="159"/>
      <c r="REU627" s="159"/>
      <c r="REV627" s="159"/>
      <c r="REW627" s="159"/>
      <c r="REX627" s="159"/>
      <c r="REY627" s="159"/>
      <c r="REZ627" s="159"/>
      <c r="RFA627" s="159"/>
      <c r="RFB627" s="159"/>
      <c r="RFC627" s="159"/>
      <c r="RFD627" s="159"/>
      <c r="RFE627" s="159"/>
      <c r="RFF627" s="159"/>
      <c r="RFG627" s="159"/>
      <c r="RFH627" s="159"/>
      <c r="RFI627" s="159"/>
      <c r="RFJ627" s="159"/>
      <c r="RFK627" s="159"/>
      <c r="RFL627" s="159"/>
      <c r="RFM627" s="159"/>
      <c r="RFN627" s="159"/>
      <c r="RFO627" s="159"/>
      <c r="RFP627" s="159"/>
      <c r="RFQ627" s="159"/>
      <c r="RFR627" s="159"/>
      <c r="RFS627" s="159"/>
      <c r="RFT627" s="159"/>
      <c r="RFU627" s="159"/>
      <c r="RFV627" s="159"/>
      <c r="RFW627" s="159"/>
      <c r="RFX627" s="159"/>
      <c r="RFY627" s="159"/>
      <c r="RFZ627" s="159"/>
      <c r="RGA627" s="159"/>
      <c r="RGB627" s="159"/>
      <c r="RGC627" s="159"/>
      <c r="RGD627" s="159"/>
      <c r="RGE627" s="159"/>
      <c r="RGF627" s="159"/>
      <c r="RGG627" s="159"/>
      <c r="RGH627" s="159"/>
      <c r="RGI627" s="159"/>
      <c r="RGJ627" s="159"/>
      <c r="RGK627" s="159"/>
      <c r="RGL627" s="159"/>
      <c r="RGM627" s="159"/>
      <c r="RGN627" s="159"/>
      <c r="RGO627" s="159"/>
      <c r="RGP627" s="159"/>
      <c r="RGQ627" s="159"/>
      <c r="RGR627" s="159"/>
      <c r="RGS627" s="159"/>
      <c r="RGT627" s="159"/>
      <c r="RGU627" s="159"/>
      <c r="RGV627" s="159"/>
      <c r="RGW627" s="159"/>
      <c r="RGX627" s="159"/>
      <c r="RGY627" s="159"/>
      <c r="RGZ627" s="159"/>
      <c r="RHA627" s="159"/>
      <c r="RHB627" s="159"/>
      <c r="RHC627" s="159"/>
      <c r="RHD627" s="159"/>
      <c r="RHE627" s="159"/>
      <c r="RHF627" s="159"/>
      <c r="RHG627" s="159"/>
      <c r="RHH627" s="159"/>
      <c r="RHI627" s="159"/>
      <c r="RHJ627" s="159"/>
      <c r="RHK627" s="159"/>
      <c r="RHL627" s="159"/>
      <c r="RHM627" s="159"/>
      <c r="RHN627" s="159"/>
      <c r="RHO627" s="159"/>
      <c r="RHP627" s="159"/>
      <c r="RHQ627" s="159"/>
      <c r="RHR627" s="159"/>
      <c r="RHS627" s="159"/>
      <c r="RHT627" s="159"/>
      <c r="RHU627" s="159"/>
      <c r="RHV627" s="159"/>
      <c r="RHW627" s="159"/>
      <c r="RHX627" s="159"/>
      <c r="RHY627" s="159"/>
      <c r="RHZ627" s="159"/>
      <c r="RIA627" s="159"/>
      <c r="RIB627" s="159"/>
      <c r="RIC627" s="159"/>
      <c r="RID627" s="159"/>
      <c r="RIE627" s="159"/>
      <c r="RIF627" s="159"/>
      <c r="RIG627" s="159"/>
      <c r="RIH627" s="159"/>
      <c r="RII627" s="159"/>
      <c r="RIJ627" s="159"/>
      <c r="RIK627" s="159"/>
      <c r="RIL627" s="159"/>
      <c r="RIM627" s="159"/>
      <c r="RIN627" s="159"/>
      <c r="RIO627" s="159"/>
      <c r="RIP627" s="159"/>
      <c r="RIQ627" s="159"/>
      <c r="RIR627" s="159"/>
      <c r="RIS627" s="159"/>
      <c r="RIT627" s="159"/>
      <c r="RIU627" s="159"/>
      <c r="RIV627" s="159"/>
      <c r="RIW627" s="159"/>
      <c r="RIX627" s="159"/>
      <c r="RIY627" s="159"/>
      <c r="RIZ627" s="159"/>
      <c r="RJA627" s="159"/>
      <c r="RJB627" s="159"/>
      <c r="RJC627" s="159"/>
      <c r="RJD627" s="159"/>
      <c r="RJE627" s="159"/>
      <c r="RJF627" s="159"/>
      <c r="RJG627" s="159"/>
      <c r="RJH627" s="159"/>
      <c r="RJI627" s="159"/>
      <c r="RJJ627" s="159"/>
      <c r="RJK627" s="159"/>
      <c r="RJL627" s="159"/>
      <c r="RJM627" s="159"/>
      <c r="RJN627" s="159"/>
      <c r="RJO627" s="159"/>
      <c r="RJP627" s="159"/>
      <c r="RJQ627" s="159"/>
      <c r="RJR627" s="159"/>
      <c r="RJS627" s="159"/>
      <c r="RJT627" s="159"/>
      <c r="RJU627" s="159"/>
      <c r="RJV627" s="159"/>
      <c r="RJW627" s="159"/>
      <c r="RJX627" s="159"/>
      <c r="RJY627" s="159"/>
      <c r="RJZ627" s="159"/>
      <c r="RKA627" s="159"/>
      <c r="RKB627" s="159"/>
      <c r="RKC627" s="159"/>
      <c r="RKD627" s="159"/>
      <c r="RKE627" s="159"/>
      <c r="RKF627" s="159"/>
      <c r="RKG627" s="159"/>
      <c r="RKH627" s="159"/>
      <c r="RKI627" s="159"/>
      <c r="RKJ627" s="159"/>
      <c r="RKK627" s="159"/>
      <c r="RKL627" s="159"/>
      <c r="RKM627" s="159"/>
      <c r="RKN627" s="159"/>
      <c r="RKO627" s="159"/>
      <c r="RKP627" s="159"/>
      <c r="RKQ627" s="159"/>
      <c r="RKR627" s="159"/>
      <c r="RKS627" s="159"/>
      <c r="RKT627" s="159"/>
      <c r="RKU627" s="159"/>
      <c r="RKV627" s="159"/>
      <c r="RKW627" s="159"/>
      <c r="RKX627" s="159"/>
      <c r="RKY627" s="159"/>
      <c r="RKZ627" s="159"/>
      <c r="RLA627" s="159"/>
      <c r="RLB627" s="159"/>
      <c r="RLC627" s="159"/>
      <c r="RLD627" s="159"/>
      <c r="RLE627" s="159"/>
      <c r="RLF627" s="159"/>
      <c r="RLG627" s="159"/>
      <c r="RLH627" s="159"/>
      <c r="RLI627" s="159"/>
      <c r="RLJ627" s="159"/>
      <c r="RLK627" s="159"/>
      <c r="RLL627" s="159"/>
      <c r="RLM627" s="159"/>
      <c r="RLN627" s="159"/>
      <c r="RLO627" s="159"/>
      <c r="RLP627" s="159"/>
      <c r="RLQ627" s="159"/>
      <c r="RLR627" s="159"/>
      <c r="RLS627" s="159"/>
      <c r="RLT627" s="159"/>
      <c r="RLU627" s="159"/>
      <c r="RLV627" s="159"/>
      <c r="RLW627" s="159"/>
      <c r="RLX627" s="159"/>
      <c r="RLY627" s="159"/>
      <c r="RLZ627" s="159"/>
      <c r="RMA627" s="159"/>
      <c r="RMB627" s="159"/>
      <c r="RMC627" s="159"/>
      <c r="RMD627" s="159"/>
      <c r="RME627" s="159"/>
      <c r="RMF627" s="159"/>
      <c r="RMG627" s="159"/>
      <c r="RMH627" s="159"/>
      <c r="RMI627" s="159"/>
      <c r="RMJ627" s="159"/>
      <c r="RMK627" s="159"/>
      <c r="RML627" s="159"/>
      <c r="RMM627" s="159"/>
      <c r="RMN627" s="159"/>
      <c r="RMO627" s="159"/>
      <c r="RMP627" s="159"/>
      <c r="RMQ627" s="159"/>
      <c r="RMR627" s="159"/>
      <c r="RMS627" s="159"/>
      <c r="RMT627" s="159"/>
      <c r="RMU627" s="159"/>
      <c r="RMV627" s="159"/>
      <c r="RMW627" s="159"/>
      <c r="RMX627" s="159"/>
      <c r="RMY627" s="159"/>
      <c r="RMZ627" s="159"/>
      <c r="RNA627" s="159"/>
      <c r="RNB627" s="159"/>
      <c r="RNC627" s="159"/>
      <c r="RND627" s="159"/>
      <c r="RNE627" s="159"/>
      <c r="RNF627" s="159"/>
      <c r="RNG627" s="159"/>
      <c r="RNH627" s="159"/>
      <c r="RNI627" s="159"/>
      <c r="RNJ627" s="159"/>
      <c r="RNK627" s="159"/>
      <c r="RNL627" s="159"/>
      <c r="RNM627" s="159"/>
      <c r="RNN627" s="159"/>
      <c r="RNO627" s="159"/>
      <c r="RNP627" s="159"/>
      <c r="RNQ627" s="159"/>
      <c r="RNR627" s="159"/>
      <c r="RNS627" s="159"/>
      <c r="RNT627" s="159"/>
      <c r="RNU627" s="159"/>
      <c r="RNV627" s="159"/>
      <c r="RNW627" s="159"/>
      <c r="RNX627" s="159"/>
      <c r="RNY627" s="159"/>
      <c r="RNZ627" s="159"/>
      <c r="ROA627" s="159"/>
      <c r="ROB627" s="159"/>
      <c r="ROC627" s="159"/>
      <c r="ROD627" s="159"/>
      <c r="ROE627" s="159"/>
      <c r="ROF627" s="159"/>
      <c r="ROG627" s="159"/>
      <c r="ROH627" s="159"/>
      <c r="ROI627" s="159"/>
      <c r="ROJ627" s="159"/>
      <c r="ROK627" s="159"/>
      <c r="ROL627" s="159"/>
      <c r="ROM627" s="159"/>
      <c r="RON627" s="159"/>
      <c r="ROO627" s="159"/>
      <c r="ROP627" s="159"/>
      <c r="ROQ627" s="159"/>
      <c r="ROR627" s="159"/>
      <c r="ROS627" s="159"/>
      <c r="ROT627" s="159"/>
      <c r="ROU627" s="159"/>
      <c r="ROV627" s="159"/>
      <c r="ROW627" s="159"/>
      <c r="ROX627" s="159"/>
      <c r="ROY627" s="159"/>
      <c r="ROZ627" s="159"/>
      <c r="RPA627" s="159"/>
      <c r="RPB627" s="159"/>
      <c r="RPC627" s="159"/>
      <c r="RPD627" s="159"/>
      <c r="RPE627" s="159"/>
      <c r="RPF627" s="159"/>
      <c r="RPG627" s="159"/>
      <c r="RPH627" s="159"/>
      <c r="RPI627" s="159"/>
      <c r="RPJ627" s="159"/>
      <c r="RPK627" s="159"/>
      <c r="RPL627" s="159"/>
      <c r="RPM627" s="159"/>
      <c r="RPN627" s="159"/>
      <c r="RPO627" s="159"/>
      <c r="RPP627" s="159"/>
      <c r="RPQ627" s="159"/>
      <c r="RPR627" s="159"/>
      <c r="RPS627" s="159"/>
      <c r="RPT627" s="159"/>
      <c r="RPU627" s="159"/>
      <c r="RPV627" s="159"/>
      <c r="RPW627" s="159"/>
      <c r="RPX627" s="159"/>
      <c r="RPY627" s="159"/>
      <c r="RPZ627" s="159"/>
      <c r="RQA627" s="159"/>
      <c r="RQB627" s="159"/>
      <c r="RQC627" s="159"/>
      <c r="RQD627" s="159"/>
      <c r="RQE627" s="159"/>
      <c r="RQF627" s="159"/>
      <c r="RQG627" s="159"/>
      <c r="RQH627" s="159"/>
      <c r="RQI627" s="159"/>
      <c r="RQJ627" s="159"/>
      <c r="RQK627" s="159"/>
      <c r="RQL627" s="159"/>
      <c r="RQM627" s="159"/>
      <c r="RQN627" s="159"/>
      <c r="RQO627" s="159"/>
      <c r="RQP627" s="159"/>
      <c r="RQQ627" s="159"/>
      <c r="RQR627" s="159"/>
      <c r="RQS627" s="159"/>
      <c r="RQT627" s="159"/>
      <c r="RQU627" s="159"/>
      <c r="RQV627" s="159"/>
      <c r="RQW627" s="159"/>
      <c r="RQX627" s="159"/>
      <c r="RQY627" s="159"/>
      <c r="RQZ627" s="159"/>
      <c r="RRA627" s="159"/>
      <c r="RRB627" s="159"/>
      <c r="RRC627" s="159"/>
      <c r="RRD627" s="159"/>
      <c r="RRE627" s="159"/>
      <c r="RRF627" s="159"/>
      <c r="RRG627" s="159"/>
      <c r="RRH627" s="159"/>
      <c r="RRI627" s="159"/>
      <c r="RRJ627" s="159"/>
      <c r="RRK627" s="159"/>
      <c r="RRL627" s="159"/>
      <c r="RRM627" s="159"/>
      <c r="RRN627" s="159"/>
      <c r="RRO627" s="159"/>
      <c r="RRP627" s="159"/>
      <c r="RRQ627" s="159"/>
      <c r="RRR627" s="159"/>
      <c r="RRS627" s="159"/>
      <c r="RRT627" s="159"/>
      <c r="RRU627" s="159"/>
      <c r="RRV627" s="159"/>
      <c r="RRW627" s="159"/>
      <c r="RRX627" s="159"/>
      <c r="RRY627" s="159"/>
      <c r="RRZ627" s="159"/>
      <c r="RSA627" s="159"/>
      <c r="RSB627" s="159"/>
      <c r="RSC627" s="159"/>
      <c r="RSD627" s="159"/>
      <c r="RSE627" s="159"/>
      <c r="RSF627" s="159"/>
      <c r="RSG627" s="159"/>
      <c r="RSH627" s="159"/>
      <c r="RSI627" s="159"/>
      <c r="RSJ627" s="159"/>
      <c r="RSK627" s="159"/>
      <c r="RSL627" s="159"/>
      <c r="RSM627" s="159"/>
      <c r="RSN627" s="159"/>
      <c r="RSO627" s="159"/>
      <c r="RSP627" s="159"/>
      <c r="RSQ627" s="159"/>
      <c r="RSR627" s="159"/>
      <c r="RSS627" s="159"/>
      <c r="RST627" s="159"/>
      <c r="RSU627" s="159"/>
      <c r="RSV627" s="159"/>
      <c r="RSW627" s="159"/>
      <c r="RSX627" s="159"/>
      <c r="RSY627" s="159"/>
      <c r="RSZ627" s="159"/>
      <c r="RTA627" s="159"/>
      <c r="RTB627" s="159"/>
      <c r="RTC627" s="159"/>
      <c r="RTD627" s="159"/>
      <c r="RTE627" s="159"/>
      <c r="RTF627" s="159"/>
      <c r="RTG627" s="159"/>
      <c r="RTH627" s="159"/>
      <c r="RTI627" s="159"/>
      <c r="RTJ627" s="159"/>
      <c r="RTK627" s="159"/>
      <c r="RTL627" s="159"/>
      <c r="RTM627" s="159"/>
      <c r="RTN627" s="159"/>
      <c r="RTO627" s="159"/>
      <c r="RTP627" s="159"/>
      <c r="RTQ627" s="159"/>
      <c r="RTR627" s="159"/>
      <c r="RTS627" s="159"/>
      <c r="RTT627" s="159"/>
      <c r="RTU627" s="159"/>
      <c r="RTV627" s="159"/>
      <c r="RTW627" s="159"/>
      <c r="RTX627" s="159"/>
      <c r="RTY627" s="159"/>
      <c r="RTZ627" s="159"/>
      <c r="RUA627" s="159"/>
      <c r="RUB627" s="159"/>
      <c r="RUC627" s="159"/>
      <c r="RUD627" s="159"/>
      <c r="RUE627" s="159"/>
      <c r="RUF627" s="159"/>
      <c r="RUG627" s="159"/>
      <c r="RUH627" s="159"/>
      <c r="RUI627" s="159"/>
      <c r="RUJ627" s="159"/>
      <c r="RUK627" s="159"/>
      <c r="RUL627" s="159"/>
      <c r="RUM627" s="159"/>
      <c r="RUN627" s="159"/>
      <c r="RUO627" s="159"/>
      <c r="RUP627" s="159"/>
      <c r="RUQ627" s="159"/>
      <c r="RUR627" s="159"/>
      <c r="RUS627" s="159"/>
      <c r="RUT627" s="159"/>
      <c r="RUU627" s="159"/>
      <c r="RUV627" s="159"/>
      <c r="RUW627" s="159"/>
      <c r="RUX627" s="159"/>
      <c r="RUY627" s="159"/>
      <c r="RUZ627" s="159"/>
      <c r="RVA627" s="159"/>
      <c r="RVB627" s="159"/>
      <c r="RVC627" s="159"/>
      <c r="RVD627" s="159"/>
      <c r="RVE627" s="159"/>
      <c r="RVF627" s="159"/>
      <c r="RVG627" s="159"/>
      <c r="RVH627" s="159"/>
      <c r="RVI627" s="159"/>
      <c r="RVJ627" s="159"/>
      <c r="RVK627" s="159"/>
      <c r="RVL627" s="159"/>
      <c r="RVM627" s="159"/>
      <c r="RVN627" s="159"/>
      <c r="RVO627" s="159"/>
      <c r="RVP627" s="159"/>
      <c r="RVQ627" s="159"/>
      <c r="RVR627" s="159"/>
      <c r="RVS627" s="159"/>
      <c r="RVT627" s="159"/>
      <c r="RVU627" s="159"/>
      <c r="RVV627" s="159"/>
      <c r="RVW627" s="159"/>
      <c r="RVX627" s="159"/>
      <c r="RVY627" s="159"/>
      <c r="RVZ627" s="159"/>
      <c r="RWA627" s="159"/>
      <c r="RWB627" s="159"/>
      <c r="RWC627" s="159"/>
      <c r="RWD627" s="159"/>
      <c r="RWE627" s="159"/>
      <c r="RWF627" s="159"/>
      <c r="RWG627" s="159"/>
      <c r="RWH627" s="159"/>
      <c r="RWI627" s="159"/>
      <c r="RWJ627" s="159"/>
      <c r="RWK627" s="159"/>
      <c r="RWL627" s="159"/>
      <c r="RWM627" s="159"/>
      <c r="RWN627" s="159"/>
      <c r="RWO627" s="159"/>
      <c r="RWP627" s="159"/>
      <c r="RWQ627" s="159"/>
      <c r="RWR627" s="159"/>
      <c r="RWS627" s="159"/>
      <c r="RWT627" s="159"/>
      <c r="RWU627" s="159"/>
      <c r="RWV627" s="159"/>
      <c r="RWW627" s="159"/>
      <c r="RWX627" s="159"/>
      <c r="RWY627" s="159"/>
      <c r="RWZ627" s="159"/>
      <c r="RXA627" s="159"/>
      <c r="RXB627" s="159"/>
      <c r="RXC627" s="159"/>
      <c r="RXD627" s="159"/>
      <c r="RXE627" s="159"/>
      <c r="RXF627" s="159"/>
      <c r="RXG627" s="159"/>
      <c r="RXH627" s="159"/>
      <c r="RXI627" s="159"/>
      <c r="RXJ627" s="159"/>
      <c r="RXK627" s="159"/>
      <c r="RXL627" s="159"/>
      <c r="RXM627" s="159"/>
      <c r="RXN627" s="159"/>
      <c r="RXO627" s="159"/>
      <c r="RXP627" s="159"/>
      <c r="RXQ627" s="159"/>
      <c r="RXR627" s="159"/>
      <c r="RXS627" s="159"/>
      <c r="RXT627" s="159"/>
      <c r="RXU627" s="159"/>
      <c r="RXV627" s="159"/>
      <c r="RXW627" s="159"/>
      <c r="RXX627" s="159"/>
      <c r="RXY627" s="159"/>
      <c r="RXZ627" s="159"/>
      <c r="RYA627" s="159"/>
      <c r="RYB627" s="159"/>
      <c r="RYC627" s="159"/>
      <c r="RYD627" s="159"/>
      <c r="RYE627" s="159"/>
      <c r="RYF627" s="159"/>
      <c r="RYG627" s="159"/>
      <c r="RYH627" s="159"/>
      <c r="RYI627" s="159"/>
      <c r="RYJ627" s="159"/>
      <c r="RYK627" s="159"/>
      <c r="RYL627" s="159"/>
      <c r="RYM627" s="159"/>
      <c r="RYN627" s="159"/>
      <c r="RYO627" s="159"/>
      <c r="RYP627" s="159"/>
      <c r="RYQ627" s="159"/>
      <c r="RYR627" s="159"/>
      <c r="RYS627" s="159"/>
      <c r="RYT627" s="159"/>
      <c r="RYU627" s="159"/>
      <c r="RYV627" s="159"/>
      <c r="RYW627" s="159"/>
      <c r="RYX627" s="159"/>
      <c r="RYY627" s="159"/>
      <c r="RYZ627" s="159"/>
      <c r="RZA627" s="159"/>
      <c r="RZB627" s="159"/>
      <c r="RZC627" s="159"/>
      <c r="RZD627" s="159"/>
      <c r="RZE627" s="159"/>
      <c r="RZF627" s="159"/>
      <c r="RZG627" s="159"/>
      <c r="RZH627" s="159"/>
      <c r="RZI627" s="159"/>
      <c r="RZJ627" s="159"/>
      <c r="RZK627" s="159"/>
      <c r="RZL627" s="159"/>
      <c r="RZM627" s="159"/>
      <c r="RZN627" s="159"/>
      <c r="RZO627" s="159"/>
      <c r="RZP627" s="159"/>
      <c r="RZQ627" s="159"/>
      <c r="RZR627" s="159"/>
      <c r="RZS627" s="159"/>
      <c r="RZT627" s="159"/>
      <c r="RZU627" s="159"/>
      <c r="RZV627" s="159"/>
      <c r="RZW627" s="159"/>
      <c r="RZX627" s="159"/>
      <c r="RZY627" s="159"/>
      <c r="RZZ627" s="159"/>
      <c r="SAA627" s="159"/>
      <c r="SAB627" s="159"/>
      <c r="SAC627" s="159"/>
      <c r="SAD627" s="159"/>
      <c r="SAE627" s="159"/>
      <c r="SAF627" s="159"/>
      <c r="SAG627" s="159"/>
      <c r="SAH627" s="159"/>
      <c r="SAI627" s="159"/>
      <c r="SAJ627" s="159"/>
      <c r="SAK627" s="159"/>
      <c r="SAL627" s="159"/>
      <c r="SAM627" s="159"/>
      <c r="SAN627" s="159"/>
      <c r="SAO627" s="159"/>
      <c r="SAP627" s="159"/>
      <c r="SAQ627" s="159"/>
      <c r="SAR627" s="159"/>
      <c r="SAS627" s="159"/>
      <c r="SAT627" s="159"/>
      <c r="SAU627" s="159"/>
      <c r="SAV627" s="159"/>
      <c r="SAW627" s="159"/>
      <c r="SAX627" s="159"/>
      <c r="SAY627" s="159"/>
      <c r="SAZ627" s="159"/>
      <c r="SBA627" s="159"/>
      <c r="SBB627" s="159"/>
      <c r="SBC627" s="159"/>
      <c r="SBD627" s="159"/>
      <c r="SBE627" s="159"/>
      <c r="SBF627" s="159"/>
      <c r="SBG627" s="159"/>
      <c r="SBH627" s="159"/>
      <c r="SBI627" s="159"/>
      <c r="SBJ627" s="159"/>
      <c r="SBK627" s="159"/>
      <c r="SBL627" s="159"/>
      <c r="SBM627" s="159"/>
      <c r="SBN627" s="159"/>
      <c r="SBO627" s="159"/>
      <c r="SBP627" s="159"/>
      <c r="SBQ627" s="159"/>
      <c r="SBR627" s="159"/>
      <c r="SBS627" s="159"/>
      <c r="SBT627" s="159"/>
      <c r="SBU627" s="159"/>
      <c r="SBV627" s="159"/>
      <c r="SBW627" s="159"/>
      <c r="SBX627" s="159"/>
      <c r="SBY627" s="159"/>
      <c r="SBZ627" s="159"/>
      <c r="SCA627" s="159"/>
      <c r="SCB627" s="159"/>
      <c r="SCC627" s="159"/>
      <c r="SCD627" s="159"/>
      <c r="SCE627" s="159"/>
      <c r="SCF627" s="159"/>
      <c r="SCG627" s="159"/>
      <c r="SCH627" s="159"/>
      <c r="SCI627" s="159"/>
      <c r="SCJ627" s="159"/>
      <c r="SCK627" s="159"/>
      <c r="SCL627" s="159"/>
      <c r="SCM627" s="159"/>
      <c r="SCN627" s="159"/>
      <c r="SCO627" s="159"/>
      <c r="SCP627" s="159"/>
      <c r="SCQ627" s="159"/>
      <c r="SCR627" s="159"/>
      <c r="SCS627" s="159"/>
      <c r="SCT627" s="159"/>
      <c r="SCU627" s="159"/>
      <c r="SCV627" s="159"/>
      <c r="SCW627" s="159"/>
      <c r="SCX627" s="159"/>
      <c r="SCY627" s="159"/>
      <c r="SCZ627" s="159"/>
      <c r="SDA627" s="159"/>
      <c r="SDB627" s="159"/>
      <c r="SDC627" s="159"/>
      <c r="SDD627" s="159"/>
      <c r="SDE627" s="159"/>
      <c r="SDF627" s="159"/>
      <c r="SDG627" s="159"/>
      <c r="SDH627" s="159"/>
      <c r="SDI627" s="159"/>
      <c r="SDJ627" s="159"/>
      <c r="SDK627" s="159"/>
      <c r="SDL627" s="159"/>
      <c r="SDM627" s="159"/>
      <c r="SDN627" s="159"/>
      <c r="SDO627" s="159"/>
      <c r="SDP627" s="159"/>
      <c r="SDQ627" s="159"/>
      <c r="SDR627" s="159"/>
      <c r="SDS627" s="159"/>
      <c r="SDT627" s="159"/>
      <c r="SDU627" s="159"/>
      <c r="SDV627" s="159"/>
      <c r="SDW627" s="159"/>
      <c r="SDX627" s="159"/>
      <c r="SDY627" s="159"/>
      <c r="SDZ627" s="159"/>
      <c r="SEA627" s="159"/>
      <c r="SEB627" s="159"/>
      <c r="SEC627" s="159"/>
      <c r="SED627" s="159"/>
      <c r="SEE627" s="159"/>
      <c r="SEF627" s="159"/>
      <c r="SEG627" s="159"/>
      <c r="SEH627" s="159"/>
      <c r="SEI627" s="159"/>
      <c r="SEJ627" s="159"/>
      <c r="SEK627" s="159"/>
      <c r="SEL627" s="159"/>
      <c r="SEM627" s="159"/>
      <c r="SEN627" s="159"/>
      <c r="SEO627" s="159"/>
      <c r="SEP627" s="159"/>
      <c r="SEQ627" s="159"/>
      <c r="SER627" s="159"/>
      <c r="SES627" s="159"/>
      <c r="SET627" s="159"/>
      <c r="SEU627" s="159"/>
      <c r="SEV627" s="159"/>
      <c r="SEW627" s="159"/>
      <c r="SEX627" s="159"/>
      <c r="SEY627" s="159"/>
      <c r="SEZ627" s="159"/>
      <c r="SFA627" s="159"/>
      <c r="SFB627" s="159"/>
      <c r="SFC627" s="159"/>
      <c r="SFD627" s="159"/>
      <c r="SFE627" s="159"/>
      <c r="SFF627" s="159"/>
      <c r="SFG627" s="159"/>
      <c r="SFH627" s="159"/>
      <c r="SFI627" s="159"/>
      <c r="SFJ627" s="159"/>
      <c r="SFK627" s="159"/>
      <c r="SFL627" s="159"/>
      <c r="SFM627" s="159"/>
      <c r="SFN627" s="159"/>
      <c r="SFO627" s="159"/>
      <c r="SFP627" s="159"/>
      <c r="SFQ627" s="159"/>
      <c r="SFR627" s="159"/>
      <c r="SFS627" s="159"/>
      <c r="SFT627" s="159"/>
      <c r="SFU627" s="159"/>
      <c r="SFV627" s="159"/>
      <c r="SFW627" s="159"/>
      <c r="SFX627" s="159"/>
      <c r="SFY627" s="159"/>
      <c r="SFZ627" s="159"/>
      <c r="SGA627" s="159"/>
      <c r="SGB627" s="159"/>
      <c r="SGC627" s="159"/>
      <c r="SGD627" s="159"/>
      <c r="SGE627" s="159"/>
      <c r="SGF627" s="159"/>
      <c r="SGG627" s="159"/>
      <c r="SGH627" s="159"/>
      <c r="SGI627" s="159"/>
      <c r="SGJ627" s="159"/>
      <c r="SGK627" s="159"/>
      <c r="SGL627" s="159"/>
      <c r="SGM627" s="159"/>
      <c r="SGN627" s="159"/>
      <c r="SGO627" s="159"/>
      <c r="SGP627" s="159"/>
      <c r="SGQ627" s="159"/>
      <c r="SGR627" s="159"/>
      <c r="SGS627" s="159"/>
      <c r="SGT627" s="159"/>
      <c r="SGU627" s="159"/>
      <c r="SGV627" s="159"/>
      <c r="SGW627" s="159"/>
      <c r="SGX627" s="159"/>
      <c r="SGY627" s="159"/>
      <c r="SGZ627" s="159"/>
      <c r="SHA627" s="159"/>
      <c r="SHB627" s="159"/>
      <c r="SHC627" s="159"/>
      <c r="SHD627" s="159"/>
      <c r="SHE627" s="159"/>
      <c r="SHF627" s="159"/>
      <c r="SHG627" s="159"/>
      <c r="SHH627" s="159"/>
      <c r="SHI627" s="159"/>
      <c r="SHJ627" s="159"/>
      <c r="SHK627" s="159"/>
      <c r="SHL627" s="159"/>
      <c r="SHM627" s="159"/>
      <c r="SHN627" s="159"/>
      <c r="SHO627" s="159"/>
      <c r="SHP627" s="159"/>
      <c r="SHQ627" s="159"/>
      <c r="SHR627" s="159"/>
      <c r="SHS627" s="159"/>
      <c r="SHT627" s="159"/>
      <c r="SHU627" s="159"/>
      <c r="SHV627" s="159"/>
      <c r="SHW627" s="159"/>
      <c r="SHX627" s="159"/>
      <c r="SHY627" s="159"/>
      <c r="SHZ627" s="159"/>
      <c r="SIA627" s="159"/>
      <c r="SIB627" s="159"/>
      <c r="SIC627" s="159"/>
      <c r="SID627" s="159"/>
      <c r="SIE627" s="159"/>
      <c r="SIF627" s="159"/>
      <c r="SIG627" s="159"/>
      <c r="SIH627" s="159"/>
      <c r="SII627" s="159"/>
      <c r="SIJ627" s="159"/>
      <c r="SIK627" s="159"/>
      <c r="SIL627" s="159"/>
      <c r="SIM627" s="159"/>
      <c r="SIN627" s="159"/>
      <c r="SIO627" s="159"/>
      <c r="SIP627" s="159"/>
      <c r="SIQ627" s="159"/>
      <c r="SIR627" s="159"/>
      <c r="SIS627" s="159"/>
      <c r="SIT627" s="159"/>
      <c r="SIU627" s="159"/>
      <c r="SIV627" s="159"/>
      <c r="SIW627" s="159"/>
      <c r="SIX627" s="159"/>
      <c r="SIY627" s="159"/>
      <c r="SIZ627" s="159"/>
      <c r="SJA627" s="159"/>
      <c r="SJB627" s="159"/>
      <c r="SJC627" s="159"/>
      <c r="SJD627" s="159"/>
      <c r="SJE627" s="159"/>
      <c r="SJF627" s="159"/>
      <c r="SJG627" s="159"/>
      <c r="SJH627" s="159"/>
      <c r="SJI627" s="159"/>
      <c r="SJJ627" s="159"/>
      <c r="SJK627" s="159"/>
      <c r="SJL627" s="159"/>
      <c r="SJM627" s="159"/>
      <c r="SJN627" s="159"/>
      <c r="SJO627" s="159"/>
      <c r="SJP627" s="159"/>
      <c r="SJQ627" s="159"/>
      <c r="SJR627" s="159"/>
      <c r="SJS627" s="159"/>
      <c r="SJT627" s="159"/>
      <c r="SJU627" s="159"/>
      <c r="SJV627" s="159"/>
      <c r="SJW627" s="159"/>
      <c r="SJX627" s="159"/>
      <c r="SJY627" s="159"/>
      <c r="SJZ627" s="159"/>
      <c r="SKA627" s="159"/>
      <c r="SKB627" s="159"/>
      <c r="SKC627" s="159"/>
      <c r="SKD627" s="159"/>
      <c r="SKE627" s="159"/>
      <c r="SKF627" s="159"/>
      <c r="SKG627" s="159"/>
      <c r="SKH627" s="159"/>
      <c r="SKI627" s="159"/>
      <c r="SKJ627" s="159"/>
      <c r="SKK627" s="159"/>
      <c r="SKL627" s="159"/>
      <c r="SKM627" s="159"/>
      <c r="SKN627" s="159"/>
      <c r="SKO627" s="159"/>
      <c r="SKP627" s="159"/>
      <c r="SKQ627" s="159"/>
      <c r="SKR627" s="159"/>
      <c r="SKS627" s="159"/>
      <c r="SKT627" s="159"/>
      <c r="SKU627" s="159"/>
      <c r="SKV627" s="159"/>
      <c r="SKW627" s="159"/>
      <c r="SKX627" s="159"/>
      <c r="SKY627" s="159"/>
      <c r="SKZ627" s="159"/>
      <c r="SLA627" s="159"/>
      <c r="SLB627" s="159"/>
      <c r="SLC627" s="159"/>
      <c r="SLD627" s="159"/>
      <c r="SLE627" s="159"/>
      <c r="SLF627" s="159"/>
      <c r="SLG627" s="159"/>
      <c r="SLH627" s="159"/>
      <c r="SLI627" s="159"/>
      <c r="SLJ627" s="159"/>
      <c r="SLK627" s="159"/>
      <c r="SLL627" s="159"/>
      <c r="SLM627" s="159"/>
      <c r="SLN627" s="159"/>
      <c r="SLO627" s="159"/>
      <c r="SLP627" s="159"/>
      <c r="SLQ627" s="159"/>
      <c r="SLR627" s="159"/>
      <c r="SLS627" s="159"/>
      <c r="SLT627" s="159"/>
      <c r="SLU627" s="159"/>
      <c r="SLV627" s="159"/>
      <c r="SLW627" s="159"/>
      <c r="SLX627" s="159"/>
      <c r="SLY627" s="159"/>
      <c r="SLZ627" s="159"/>
      <c r="SMA627" s="159"/>
      <c r="SMB627" s="159"/>
      <c r="SMC627" s="159"/>
      <c r="SMD627" s="159"/>
      <c r="SME627" s="159"/>
      <c r="SMF627" s="159"/>
      <c r="SMG627" s="159"/>
      <c r="SMH627" s="159"/>
      <c r="SMI627" s="159"/>
      <c r="SMJ627" s="159"/>
      <c r="SMK627" s="159"/>
      <c r="SML627" s="159"/>
      <c r="SMM627" s="159"/>
      <c r="SMN627" s="159"/>
      <c r="SMO627" s="159"/>
      <c r="SMP627" s="159"/>
      <c r="SMQ627" s="159"/>
      <c r="SMR627" s="159"/>
      <c r="SMS627" s="159"/>
      <c r="SMT627" s="159"/>
      <c r="SMU627" s="159"/>
      <c r="SMV627" s="159"/>
      <c r="SMW627" s="159"/>
      <c r="SMX627" s="159"/>
      <c r="SMY627" s="159"/>
      <c r="SMZ627" s="159"/>
      <c r="SNA627" s="159"/>
      <c r="SNB627" s="159"/>
      <c r="SNC627" s="159"/>
      <c r="SND627" s="159"/>
      <c r="SNE627" s="159"/>
      <c r="SNF627" s="159"/>
      <c r="SNG627" s="159"/>
      <c r="SNH627" s="159"/>
      <c r="SNI627" s="159"/>
      <c r="SNJ627" s="159"/>
      <c r="SNK627" s="159"/>
      <c r="SNL627" s="159"/>
      <c r="SNM627" s="159"/>
      <c r="SNN627" s="159"/>
      <c r="SNO627" s="159"/>
      <c r="SNP627" s="159"/>
      <c r="SNQ627" s="159"/>
      <c r="SNR627" s="159"/>
      <c r="SNS627" s="159"/>
      <c r="SNT627" s="159"/>
      <c r="SNU627" s="159"/>
      <c r="SNV627" s="159"/>
      <c r="SNW627" s="159"/>
      <c r="SNX627" s="159"/>
      <c r="SNY627" s="159"/>
      <c r="SNZ627" s="159"/>
      <c r="SOA627" s="159"/>
      <c r="SOB627" s="159"/>
      <c r="SOC627" s="159"/>
      <c r="SOD627" s="159"/>
      <c r="SOE627" s="159"/>
      <c r="SOF627" s="159"/>
      <c r="SOG627" s="159"/>
      <c r="SOH627" s="159"/>
      <c r="SOI627" s="159"/>
      <c r="SOJ627" s="159"/>
      <c r="SOK627" s="159"/>
      <c r="SOL627" s="159"/>
      <c r="SOM627" s="159"/>
      <c r="SON627" s="159"/>
      <c r="SOO627" s="159"/>
      <c r="SOP627" s="159"/>
      <c r="SOQ627" s="159"/>
      <c r="SOR627" s="159"/>
      <c r="SOS627" s="159"/>
      <c r="SOT627" s="159"/>
      <c r="SOU627" s="159"/>
      <c r="SOV627" s="159"/>
      <c r="SOW627" s="159"/>
      <c r="SOX627" s="159"/>
      <c r="SOY627" s="159"/>
      <c r="SOZ627" s="159"/>
      <c r="SPA627" s="159"/>
      <c r="SPB627" s="159"/>
      <c r="SPC627" s="159"/>
      <c r="SPD627" s="159"/>
      <c r="SPE627" s="159"/>
      <c r="SPF627" s="159"/>
      <c r="SPG627" s="159"/>
      <c r="SPH627" s="159"/>
      <c r="SPI627" s="159"/>
      <c r="SPJ627" s="159"/>
      <c r="SPK627" s="159"/>
      <c r="SPL627" s="159"/>
      <c r="SPM627" s="159"/>
      <c r="SPN627" s="159"/>
      <c r="SPO627" s="159"/>
      <c r="SPP627" s="159"/>
      <c r="SPQ627" s="159"/>
      <c r="SPR627" s="159"/>
      <c r="SPS627" s="159"/>
      <c r="SPT627" s="159"/>
      <c r="SPU627" s="159"/>
      <c r="SPV627" s="159"/>
      <c r="SPW627" s="159"/>
      <c r="SPX627" s="159"/>
      <c r="SPY627" s="159"/>
      <c r="SPZ627" s="159"/>
      <c r="SQA627" s="159"/>
      <c r="SQB627" s="159"/>
      <c r="SQC627" s="159"/>
      <c r="SQD627" s="159"/>
      <c r="SQE627" s="159"/>
      <c r="SQF627" s="159"/>
      <c r="SQG627" s="159"/>
      <c r="SQH627" s="159"/>
      <c r="SQI627" s="159"/>
      <c r="SQJ627" s="159"/>
      <c r="SQK627" s="159"/>
      <c r="SQL627" s="159"/>
      <c r="SQM627" s="159"/>
      <c r="SQN627" s="159"/>
      <c r="SQO627" s="159"/>
      <c r="SQP627" s="159"/>
      <c r="SQQ627" s="159"/>
      <c r="SQR627" s="159"/>
      <c r="SQS627" s="159"/>
      <c r="SQT627" s="159"/>
      <c r="SQU627" s="159"/>
      <c r="SQV627" s="159"/>
      <c r="SQW627" s="159"/>
      <c r="SQX627" s="159"/>
      <c r="SQY627" s="159"/>
      <c r="SQZ627" s="159"/>
      <c r="SRA627" s="159"/>
      <c r="SRB627" s="159"/>
      <c r="SRC627" s="159"/>
      <c r="SRD627" s="159"/>
      <c r="SRE627" s="159"/>
      <c r="SRF627" s="159"/>
      <c r="SRG627" s="159"/>
      <c r="SRH627" s="159"/>
      <c r="SRI627" s="159"/>
      <c r="SRJ627" s="159"/>
      <c r="SRK627" s="159"/>
      <c r="SRL627" s="159"/>
      <c r="SRM627" s="159"/>
      <c r="SRN627" s="159"/>
      <c r="SRO627" s="159"/>
      <c r="SRP627" s="159"/>
      <c r="SRQ627" s="159"/>
      <c r="SRR627" s="159"/>
      <c r="SRS627" s="159"/>
      <c r="SRT627" s="159"/>
      <c r="SRU627" s="159"/>
      <c r="SRV627" s="159"/>
      <c r="SRW627" s="159"/>
      <c r="SRX627" s="159"/>
      <c r="SRY627" s="159"/>
      <c r="SRZ627" s="159"/>
      <c r="SSA627" s="159"/>
      <c r="SSB627" s="159"/>
      <c r="SSC627" s="159"/>
      <c r="SSD627" s="159"/>
      <c r="SSE627" s="159"/>
      <c r="SSF627" s="159"/>
      <c r="SSG627" s="159"/>
      <c r="SSH627" s="159"/>
      <c r="SSI627" s="159"/>
      <c r="SSJ627" s="159"/>
      <c r="SSK627" s="159"/>
      <c r="SSL627" s="159"/>
      <c r="SSM627" s="159"/>
      <c r="SSN627" s="159"/>
      <c r="SSO627" s="159"/>
      <c r="SSP627" s="159"/>
      <c r="SSQ627" s="159"/>
      <c r="SSR627" s="159"/>
      <c r="SSS627" s="159"/>
      <c r="SST627" s="159"/>
      <c r="SSU627" s="159"/>
      <c r="SSV627" s="159"/>
      <c r="SSW627" s="159"/>
      <c r="SSX627" s="159"/>
      <c r="SSY627" s="159"/>
      <c r="SSZ627" s="159"/>
      <c r="STA627" s="159"/>
      <c r="STB627" s="159"/>
      <c r="STC627" s="159"/>
      <c r="STD627" s="159"/>
      <c r="STE627" s="159"/>
      <c r="STF627" s="159"/>
      <c r="STG627" s="159"/>
      <c r="STH627" s="159"/>
      <c r="STI627" s="159"/>
      <c r="STJ627" s="159"/>
      <c r="STK627" s="159"/>
      <c r="STL627" s="159"/>
      <c r="STM627" s="159"/>
      <c r="STN627" s="159"/>
      <c r="STO627" s="159"/>
      <c r="STP627" s="159"/>
      <c r="STQ627" s="159"/>
      <c r="STR627" s="159"/>
      <c r="STS627" s="159"/>
      <c r="STT627" s="159"/>
      <c r="STU627" s="159"/>
      <c r="STV627" s="159"/>
      <c r="STW627" s="159"/>
      <c r="STX627" s="159"/>
      <c r="STY627" s="159"/>
      <c r="STZ627" s="159"/>
      <c r="SUA627" s="159"/>
      <c r="SUB627" s="159"/>
      <c r="SUC627" s="159"/>
      <c r="SUD627" s="159"/>
      <c r="SUE627" s="159"/>
      <c r="SUF627" s="159"/>
      <c r="SUG627" s="159"/>
      <c r="SUH627" s="159"/>
      <c r="SUI627" s="159"/>
      <c r="SUJ627" s="159"/>
      <c r="SUK627" s="159"/>
      <c r="SUL627" s="159"/>
      <c r="SUM627" s="159"/>
      <c r="SUN627" s="159"/>
      <c r="SUO627" s="159"/>
      <c r="SUP627" s="159"/>
      <c r="SUQ627" s="159"/>
      <c r="SUR627" s="159"/>
      <c r="SUS627" s="159"/>
      <c r="SUT627" s="159"/>
      <c r="SUU627" s="159"/>
      <c r="SUV627" s="159"/>
      <c r="SUW627" s="159"/>
      <c r="SUX627" s="159"/>
      <c r="SUY627" s="159"/>
      <c r="SUZ627" s="159"/>
      <c r="SVA627" s="159"/>
      <c r="SVB627" s="159"/>
      <c r="SVC627" s="159"/>
      <c r="SVD627" s="159"/>
      <c r="SVE627" s="159"/>
      <c r="SVF627" s="159"/>
      <c r="SVG627" s="159"/>
      <c r="SVH627" s="159"/>
      <c r="SVI627" s="159"/>
      <c r="SVJ627" s="159"/>
      <c r="SVK627" s="159"/>
      <c r="SVL627" s="159"/>
      <c r="SVM627" s="159"/>
      <c r="SVN627" s="159"/>
      <c r="SVO627" s="159"/>
      <c r="SVP627" s="159"/>
      <c r="SVQ627" s="159"/>
      <c r="SVR627" s="159"/>
      <c r="SVS627" s="159"/>
      <c r="SVT627" s="159"/>
      <c r="SVU627" s="159"/>
      <c r="SVV627" s="159"/>
      <c r="SVW627" s="159"/>
      <c r="SVX627" s="159"/>
      <c r="SVY627" s="159"/>
      <c r="SVZ627" s="159"/>
      <c r="SWA627" s="159"/>
      <c r="SWB627" s="159"/>
      <c r="SWC627" s="159"/>
      <c r="SWD627" s="159"/>
      <c r="SWE627" s="159"/>
      <c r="SWF627" s="159"/>
      <c r="SWG627" s="159"/>
      <c r="SWH627" s="159"/>
      <c r="SWI627" s="159"/>
      <c r="SWJ627" s="159"/>
      <c r="SWK627" s="159"/>
      <c r="SWL627" s="159"/>
      <c r="SWM627" s="159"/>
      <c r="SWN627" s="159"/>
      <c r="SWO627" s="159"/>
      <c r="SWP627" s="159"/>
      <c r="SWQ627" s="159"/>
      <c r="SWR627" s="159"/>
      <c r="SWS627" s="159"/>
      <c r="SWT627" s="159"/>
      <c r="SWU627" s="159"/>
      <c r="SWV627" s="159"/>
      <c r="SWW627" s="159"/>
      <c r="SWX627" s="159"/>
      <c r="SWY627" s="159"/>
      <c r="SWZ627" s="159"/>
      <c r="SXA627" s="159"/>
      <c r="SXB627" s="159"/>
      <c r="SXC627" s="159"/>
      <c r="SXD627" s="159"/>
      <c r="SXE627" s="159"/>
      <c r="SXF627" s="159"/>
      <c r="SXG627" s="159"/>
      <c r="SXH627" s="159"/>
      <c r="SXI627" s="159"/>
      <c r="SXJ627" s="159"/>
      <c r="SXK627" s="159"/>
      <c r="SXL627" s="159"/>
      <c r="SXM627" s="159"/>
      <c r="SXN627" s="159"/>
      <c r="SXO627" s="159"/>
      <c r="SXP627" s="159"/>
      <c r="SXQ627" s="159"/>
      <c r="SXR627" s="159"/>
      <c r="SXS627" s="159"/>
      <c r="SXT627" s="159"/>
      <c r="SXU627" s="159"/>
      <c r="SXV627" s="159"/>
      <c r="SXW627" s="159"/>
      <c r="SXX627" s="159"/>
      <c r="SXY627" s="159"/>
      <c r="SXZ627" s="159"/>
      <c r="SYA627" s="159"/>
      <c r="SYB627" s="159"/>
      <c r="SYC627" s="159"/>
      <c r="SYD627" s="159"/>
      <c r="SYE627" s="159"/>
      <c r="SYF627" s="159"/>
      <c r="SYG627" s="159"/>
      <c r="SYH627" s="159"/>
      <c r="SYI627" s="159"/>
      <c r="SYJ627" s="159"/>
      <c r="SYK627" s="159"/>
      <c r="SYL627" s="159"/>
      <c r="SYM627" s="159"/>
      <c r="SYN627" s="159"/>
      <c r="SYO627" s="159"/>
      <c r="SYP627" s="159"/>
      <c r="SYQ627" s="159"/>
      <c r="SYR627" s="159"/>
      <c r="SYS627" s="159"/>
      <c r="SYT627" s="159"/>
      <c r="SYU627" s="159"/>
      <c r="SYV627" s="159"/>
      <c r="SYW627" s="159"/>
      <c r="SYX627" s="159"/>
      <c r="SYY627" s="159"/>
      <c r="SYZ627" s="159"/>
      <c r="SZA627" s="159"/>
      <c r="SZB627" s="159"/>
      <c r="SZC627" s="159"/>
      <c r="SZD627" s="159"/>
      <c r="SZE627" s="159"/>
      <c r="SZF627" s="159"/>
      <c r="SZG627" s="159"/>
      <c r="SZH627" s="159"/>
      <c r="SZI627" s="159"/>
      <c r="SZJ627" s="159"/>
      <c r="SZK627" s="159"/>
      <c r="SZL627" s="159"/>
      <c r="SZM627" s="159"/>
      <c r="SZN627" s="159"/>
      <c r="SZO627" s="159"/>
      <c r="SZP627" s="159"/>
      <c r="SZQ627" s="159"/>
      <c r="SZR627" s="159"/>
      <c r="SZS627" s="159"/>
      <c r="SZT627" s="159"/>
      <c r="SZU627" s="159"/>
      <c r="SZV627" s="159"/>
      <c r="SZW627" s="159"/>
      <c r="SZX627" s="159"/>
      <c r="SZY627" s="159"/>
      <c r="SZZ627" s="159"/>
      <c r="TAA627" s="159"/>
      <c r="TAB627" s="159"/>
      <c r="TAC627" s="159"/>
      <c r="TAD627" s="159"/>
      <c r="TAE627" s="159"/>
      <c r="TAF627" s="159"/>
      <c r="TAG627" s="159"/>
      <c r="TAH627" s="159"/>
      <c r="TAI627" s="159"/>
      <c r="TAJ627" s="159"/>
      <c r="TAK627" s="159"/>
      <c r="TAL627" s="159"/>
      <c r="TAM627" s="159"/>
      <c r="TAN627" s="159"/>
      <c r="TAO627" s="159"/>
      <c r="TAP627" s="159"/>
      <c r="TAQ627" s="159"/>
      <c r="TAR627" s="159"/>
      <c r="TAS627" s="159"/>
      <c r="TAT627" s="159"/>
      <c r="TAU627" s="159"/>
      <c r="TAV627" s="159"/>
      <c r="TAW627" s="159"/>
      <c r="TAX627" s="159"/>
      <c r="TAY627" s="159"/>
      <c r="TAZ627" s="159"/>
      <c r="TBA627" s="159"/>
      <c r="TBB627" s="159"/>
      <c r="TBC627" s="159"/>
      <c r="TBD627" s="159"/>
      <c r="TBE627" s="159"/>
      <c r="TBF627" s="159"/>
      <c r="TBG627" s="159"/>
      <c r="TBH627" s="159"/>
      <c r="TBI627" s="159"/>
      <c r="TBJ627" s="159"/>
      <c r="TBK627" s="159"/>
      <c r="TBL627" s="159"/>
      <c r="TBM627" s="159"/>
      <c r="TBN627" s="159"/>
      <c r="TBO627" s="159"/>
      <c r="TBP627" s="159"/>
      <c r="TBQ627" s="159"/>
      <c r="TBR627" s="159"/>
      <c r="TBS627" s="159"/>
      <c r="TBT627" s="159"/>
      <c r="TBU627" s="159"/>
      <c r="TBV627" s="159"/>
      <c r="TBW627" s="159"/>
      <c r="TBX627" s="159"/>
      <c r="TBY627" s="159"/>
      <c r="TBZ627" s="159"/>
      <c r="TCA627" s="159"/>
      <c r="TCB627" s="159"/>
      <c r="TCC627" s="159"/>
      <c r="TCD627" s="159"/>
      <c r="TCE627" s="159"/>
      <c r="TCF627" s="159"/>
      <c r="TCG627" s="159"/>
      <c r="TCH627" s="159"/>
      <c r="TCI627" s="159"/>
      <c r="TCJ627" s="159"/>
      <c r="TCK627" s="159"/>
      <c r="TCL627" s="159"/>
      <c r="TCM627" s="159"/>
      <c r="TCN627" s="159"/>
      <c r="TCO627" s="159"/>
      <c r="TCP627" s="159"/>
      <c r="TCQ627" s="159"/>
      <c r="TCR627" s="159"/>
      <c r="TCS627" s="159"/>
      <c r="TCT627" s="159"/>
      <c r="TCU627" s="159"/>
      <c r="TCV627" s="159"/>
      <c r="TCW627" s="159"/>
      <c r="TCX627" s="159"/>
      <c r="TCY627" s="159"/>
      <c r="TCZ627" s="159"/>
      <c r="TDA627" s="159"/>
      <c r="TDB627" s="159"/>
      <c r="TDC627" s="159"/>
      <c r="TDD627" s="159"/>
      <c r="TDE627" s="159"/>
      <c r="TDF627" s="159"/>
      <c r="TDG627" s="159"/>
      <c r="TDH627" s="159"/>
      <c r="TDI627" s="159"/>
      <c r="TDJ627" s="159"/>
      <c r="TDK627" s="159"/>
      <c r="TDL627" s="159"/>
      <c r="TDM627" s="159"/>
      <c r="TDN627" s="159"/>
      <c r="TDO627" s="159"/>
      <c r="TDP627" s="159"/>
      <c r="TDQ627" s="159"/>
      <c r="TDR627" s="159"/>
      <c r="TDS627" s="159"/>
      <c r="TDT627" s="159"/>
      <c r="TDU627" s="159"/>
      <c r="TDV627" s="159"/>
      <c r="TDW627" s="159"/>
      <c r="TDX627" s="159"/>
      <c r="TDY627" s="159"/>
      <c r="TDZ627" s="159"/>
      <c r="TEA627" s="159"/>
      <c r="TEB627" s="159"/>
      <c r="TEC627" s="159"/>
      <c r="TED627" s="159"/>
      <c r="TEE627" s="159"/>
      <c r="TEF627" s="159"/>
      <c r="TEG627" s="159"/>
      <c r="TEH627" s="159"/>
      <c r="TEI627" s="159"/>
      <c r="TEJ627" s="159"/>
      <c r="TEK627" s="159"/>
      <c r="TEL627" s="159"/>
      <c r="TEM627" s="159"/>
      <c r="TEN627" s="159"/>
      <c r="TEO627" s="159"/>
      <c r="TEP627" s="159"/>
      <c r="TEQ627" s="159"/>
      <c r="TER627" s="159"/>
      <c r="TES627" s="159"/>
      <c r="TET627" s="159"/>
      <c r="TEU627" s="159"/>
      <c r="TEV627" s="159"/>
      <c r="TEW627" s="159"/>
      <c r="TEX627" s="159"/>
      <c r="TEY627" s="159"/>
      <c r="TEZ627" s="159"/>
      <c r="TFA627" s="159"/>
      <c r="TFB627" s="159"/>
      <c r="TFC627" s="159"/>
      <c r="TFD627" s="159"/>
      <c r="TFE627" s="159"/>
      <c r="TFF627" s="159"/>
      <c r="TFG627" s="159"/>
      <c r="TFH627" s="159"/>
      <c r="TFI627" s="159"/>
      <c r="TFJ627" s="159"/>
      <c r="TFK627" s="159"/>
      <c r="TFL627" s="159"/>
      <c r="TFM627" s="159"/>
      <c r="TFN627" s="159"/>
      <c r="TFO627" s="159"/>
      <c r="TFP627" s="159"/>
      <c r="TFQ627" s="159"/>
      <c r="TFR627" s="159"/>
      <c r="TFS627" s="159"/>
      <c r="TFT627" s="159"/>
      <c r="TFU627" s="159"/>
      <c r="TFV627" s="159"/>
      <c r="TFW627" s="159"/>
      <c r="TFX627" s="159"/>
      <c r="TFY627" s="159"/>
      <c r="TFZ627" s="159"/>
      <c r="TGA627" s="159"/>
      <c r="TGB627" s="159"/>
      <c r="TGC627" s="159"/>
      <c r="TGD627" s="159"/>
      <c r="TGE627" s="159"/>
      <c r="TGF627" s="159"/>
      <c r="TGG627" s="159"/>
      <c r="TGH627" s="159"/>
      <c r="TGI627" s="159"/>
      <c r="TGJ627" s="159"/>
      <c r="TGK627" s="159"/>
      <c r="TGL627" s="159"/>
      <c r="TGM627" s="159"/>
      <c r="TGN627" s="159"/>
      <c r="TGO627" s="159"/>
      <c r="TGP627" s="159"/>
      <c r="TGQ627" s="159"/>
      <c r="TGR627" s="159"/>
      <c r="TGS627" s="159"/>
      <c r="TGT627" s="159"/>
      <c r="TGU627" s="159"/>
      <c r="TGV627" s="159"/>
      <c r="TGW627" s="159"/>
      <c r="TGX627" s="159"/>
      <c r="TGY627" s="159"/>
      <c r="TGZ627" s="159"/>
      <c r="THA627" s="159"/>
      <c r="THB627" s="159"/>
      <c r="THC627" s="159"/>
      <c r="THD627" s="159"/>
      <c r="THE627" s="159"/>
      <c r="THF627" s="159"/>
      <c r="THG627" s="159"/>
      <c r="THH627" s="159"/>
      <c r="THI627" s="159"/>
      <c r="THJ627" s="159"/>
      <c r="THK627" s="159"/>
      <c r="THL627" s="159"/>
      <c r="THM627" s="159"/>
      <c r="THN627" s="159"/>
      <c r="THO627" s="159"/>
      <c r="THP627" s="159"/>
      <c r="THQ627" s="159"/>
      <c r="THR627" s="159"/>
      <c r="THS627" s="159"/>
      <c r="THT627" s="159"/>
      <c r="THU627" s="159"/>
      <c r="THV627" s="159"/>
      <c r="THW627" s="159"/>
      <c r="THX627" s="159"/>
      <c r="THY627" s="159"/>
      <c r="THZ627" s="159"/>
      <c r="TIA627" s="159"/>
      <c r="TIB627" s="159"/>
      <c r="TIC627" s="159"/>
      <c r="TID627" s="159"/>
      <c r="TIE627" s="159"/>
      <c r="TIF627" s="159"/>
      <c r="TIG627" s="159"/>
      <c r="TIH627" s="159"/>
      <c r="TII627" s="159"/>
      <c r="TIJ627" s="159"/>
      <c r="TIK627" s="159"/>
      <c r="TIL627" s="159"/>
      <c r="TIM627" s="159"/>
      <c r="TIN627" s="159"/>
      <c r="TIO627" s="159"/>
      <c r="TIP627" s="159"/>
      <c r="TIQ627" s="159"/>
      <c r="TIR627" s="159"/>
      <c r="TIS627" s="159"/>
      <c r="TIT627" s="159"/>
      <c r="TIU627" s="159"/>
      <c r="TIV627" s="159"/>
      <c r="TIW627" s="159"/>
      <c r="TIX627" s="159"/>
      <c r="TIY627" s="159"/>
      <c r="TIZ627" s="159"/>
      <c r="TJA627" s="159"/>
      <c r="TJB627" s="159"/>
      <c r="TJC627" s="159"/>
      <c r="TJD627" s="159"/>
      <c r="TJE627" s="159"/>
      <c r="TJF627" s="159"/>
      <c r="TJG627" s="159"/>
      <c r="TJH627" s="159"/>
      <c r="TJI627" s="159"/>
      <c r="TJJ627" s="159"/>
      <c r="TJK627" s="159"/>
      <c r="TJL627" s="159"/>
      <c r="TJM627" s="159"/>
      <c r="TJN627" s="159"/>
      <c r="TJO627" s="159"/>
      <c r="TJP627" s="159"/>
      <c r="TJQ627" s="159"/>
      <c r="TJR627" s="159"/>
      <c r="TJS627" s="159"/>
      <c r="TJT627" s="159"/>
      <c r="TJU627" s="159"/>
      <c r="TJV627" s="159"/>
      <c r="TJW627" s="159"/>
      <c r="TJX627" s="159"/>
      <c r="TJY627" s="159"/>
      <c r="TJZ627" s="159"/>
      <c r="TKA627" s="159"/>
      <c r="TKB627" s="159"/>
      <c r="TKC627" s="159"/>
      <c r="TKD627" s="159"/>
      <c r="TKE627" s="159"/>
      <c r="TKF627" s="159"/>
      <c r="TKG627" s="159"/>
      <c r="TKH627" s="159"/>
      <c r="TKI627" s="159"/>
      <c r="TKJ627" s="159"/>
      <c r="TKK627" s="159"/>
      <c r="TKL627" s="159"/>
      <c r="TKM627" s="159"/>
      <c r="TKN627" s="159"/>
      <c r="TKO627" s="159"/>
      <c r="TKP627" s="159"/>
      <c r="TKQ627" s="159"/>
      <c r="TKR627" s="159"/>
      <c r="TKS627" s="159"/>
      <c r="TKT627" s="159"/>
      <c r="TKU627" s="159"/>
      <c r="TKV627" s="159"/>
      <c r="TKW627" s="159"/>
      <c r="TKX627" s="159"/>
      <c r="TKY627" s="159"/>
      <c r="TKZ627" s="159"/>
      <c r="TLA627" s="159"/>
      <c r="TLB627" s="159"/>
      <c r="TLC627" s="159"/>
      <c r="TLD627" s="159"/>
      <c r="TLE627" s="159"/>
      <c r="TLF627" s="159"/>
      <c r="TLG627" s="159"/>
      <c r="TLH627" s="159"/>
      <c r="TLI627" s="159"/>
      <c r="TLJ627" s="159"/>
      <c r="TLK627" s="159"/>
      <c r="TLL627" s="159"/>
      <c r="TLM627" s="159"/>
      <c r="TLN627" s="159"/>
      <c r="TLO627" s="159"/>
      <c r="TLP627" s="159"/>
      <c r="TLQ627" s="159"/>
      <c r="TLR627" s="159"/>
      <c r="TLS627" s="159"/>
      <c r="TLT627" s="159"/>
      <c r="TLU627" s="159"/>
      <c r="TLV627" s="159"/>
      <c r="TLW627" s="159"/>
      <c r="TLX627" s="159"/>
      <c r="TLY627" s="159"/>
      <c r="TLZ627" s="159"/>
      <c r="TMA627" s="159"/>
      <c r="TMB627" s="159"/>
      <c r="TMC627" s="159"/>
      <c r="TMD627" s="159"/>
      <c r="TME627" s="159"/>
      <c r="TMF627" s="159"/>
      <c r="TMG627" s="159"/>
      <c r="TMH627" s="159"/>
      <c r="TMI627" s="159"/>
      <c r="TMJ627" s="159"/>
      <c r="TMK627" s="159"/>
      <c r="TML627" s="159"/>
      <c r="TMM627" s="159"/>
      <c r="TMN627" s="159"/>
      <c r="TMO627" s="159"/>
      <c r="TMP627" s="159"/>
      <c r="TMQ627" s="159"/>
      <c r="TMR627" s="159"/>
      <c r="TMS627" s="159"/>
      <c r="TMT627" s="159"/>
      <c r="TMU627" s="159"/>
      <c r="TMV627" s="159"/>
      <c r="TMW627" s="159"/>
      <c r="TMX627" s="159"/>
      <c r="TMY627" s="159"/>
      <c r="TMZ627" s="159"/>
      <c r="TNA627" s="159"/>
      <c r="TNB627" s="159"/>
      <c r="TNC627" s="159"/>
      <c r="TND627" s="159"/>
      <c r="TNE627" s="159"/>
      <c r="TNF627" s="159"/>
      <c r="TNG627" s="159"/>
      <c r="TNH627" s="159"/>
      <c r="TNI627" s="159"/>
      <c r="TNJ627" s="159"/>
      <c r="TNK627" s="159"/>
      <c r="TNL627" s="159"/>
      <c r="TNM627" s="159"/>
      <c r="TNN627" s="159"/>
      <c r="TNO627" s="159"/>
      <c r="TNP627" s="159"/>
      <c r="TNQ627" s="159"/>
      <c r="TNR627" s="159"/>
      <c r="TNS627" s="159"/>
      <c r="TNT627" s="159"/>
      <c r="TNU627" s="159"/>
      <c r="TNV627" s="159"/>
      <c r="TNW627" s="159"/>
      <c r="TNX627" s="159"/>
      <c r="TNY627" s="159"/>
      <c r="TNZ627" s="159"/>
      <c r="TOA627" s="159"/>
      <c r="TOB627" s="159"/>
      <c r="TOC627" s="159"/>
      <c r="TOD627" s="159"/>
      <c r="TOE627" s="159"/>
      <c r="TOF627" s="159"/>
      <c r="TOG627" s="159"/>
      <c r="TOH627" s="159"/>
      <c r="TOI627" s="159"/>
      <c r="TOJ627" s="159"/>
      <c r="TOK627" s="159"/>
      <c r="TOL627" s="159"/>
      <c r="TOM627" s="159"/>
      <c r="TON627" s="159"/>
      <c r="TOO627" s="159"/>
      <c r="TOP627" s="159"/>
      <c r="TOQ627" s="159"/>
      <c r="TOR627" s="159"/>
      <c r="TOS627" s="159"/>
      <c r="TOT627" s="159"/>
      <c r="TOU627" s="159"/>
      <c r="TOV627" s="159"/>
      <c r="TOW627" s="159"/>
      <c r="TOX627" s="159"/>
      <c r="TOY627" s="159"/>
      <c r="TOZ627" s="159"/>
      <c r="TPA627" s="159"/>
      <c r="TPB627" s="159"/>
      <c r="TPC627" s="159"/>
      <c r="TPD627" s="159"/>
      <c r="TPE627" s="159"/>
      <c r="TPF627" s="159"/>
      <c r="TPG627" s="159"/>
      <c r="TPH627" s="159"/>
      <c r="TPI627" s="159"/>
      <c r="TPJ627" s="159"/>
      <c r="TPK627" s="159"/>
      <c r="TPL627" s="159"/>
      <c r="TPM627" s="159"/>
      <c r="TPN627" s="159"/>
      <c r="TPO627" s="159"/>
      <c r="TPP627" s="159"/>
      <c r="TPQ627" s="159"/>
      <c r="TPR627" s="159"/>
      <c r="TPS627" s="159"/>
      <c r="TPT627" s="159"/>
      <c r="TPU627" s="159"/>
      <c r="TPV627" s="159"/>
      <c r="TPW627" s="159"/>
      <c r="TPX627" s="159"/>
      <c r="TPY627" s="159"/>
      <c r="TPZ627" s="159"/>
      <c r="TQA627" s="159"/>
      <c r="TQB627" s="159"/>
      <c r="TQC627" s="159"/>
      <c r="TQD627" s="159"/>
      <c r="TQE627" s="159"/>
      <c r="TQF627" s="159"/>
      <c r="TQG627" s="159"/>
      <c r="TQH627" s="159"/>
      <c r="TQI627" s="159"/>
      <c r="TQJ627" s="159"/>
      <c r="TQK627" s="159"/>
      <c r="TQL627" s="159"/>
      <c r="TQM627" s="159"/>
      <c r="TQN627" s="159"/>
      <c r="TQO627" s="159"/>
      <c r="TQP627" s="159"/>
      <c r="TQQ627" s="159"/>
      <c r="TQR627" s="159"/>
      <c r="TQS627" s="159"/>
      <c r="TQT627" s="159"/>
      <c r="TQU627" s="159"/>
      <c r="TQV627" s="159"/>
      <c r="TQW627" s="159"/>
      <c r="TQX627" s="159"/>
      <c r="TQY627" s="159"/>
      <c r="TQZ627" s="159"/>
      <c r="TRA627" s="159"/>
      <c r="TRB627" s="159"/>
      <c r="TRC627" s="159"/>
      <c r="TRD627" s="159"/>
      <c r="TRE627" s="159"/>
      <c r="TRF627" s="159"/>
      <c r="TRG627" s="159"/>
      <c r="TRH627" s="159"/>
      <c r="TRI627" s="159"/>
      <c r="TRJ627" s="159"/>
      <c r="TRK627" s="159"/>
      <c r="TRL627" s="159"/>
      <c r="TRM627" s="159"/>
      <c r="TRN627" s="159"/>
      <c r="TRO627" s="159"/>
      <c r="TRP627" s="159"/>
      <c r="TRQ627" s="159"/>
      <c r="TRR627" s="159"/>
      <c r="TRS627" s="159"/>
      <c r="TRT627" s="159"/>
      <c r="TRU627" s="159"/>
      <c r="TRV627" s="159"/>
      <c r="TRW627" s="159"/>
      <c r="TRX627" s="159"/>
      <c r="TRY627" s="159"/>
      <c r="TRZ627" s="159"/>
      <c r="TSA627" s="159"/>
      <c r="TSB627" s="159"/>
      <c r="TSC627" s="159"/>
      <c r="TSD627" s="159"/>
      <c r="TSE627" s="159"/>
      <c r="TSF627" s="159"/>
      <c r="TSG627" s="159"/>
      <c r="TSH627" s="159"/>
      <c r="TSI627" s="159"/>
      <c r="TSJ627" s="159"/>
      <c r="TSK627" s="159"/>
      <c r="TSL627" s="159"/>
      <c r="TSM627" s="159"/>
      <c r="TSN627" s="159"/>
      <c r="TSO627" s="159"/>
      <c r="TSP627" s="159"/>
      <c r="TSQ627" s="159"/>
      <c r="TSR627" s="159"/>
      <c r="TSS627" s="159"/>
      <c r="TST627" s="159"/>
      <c r="TSU627" s="159"/>
      <c r="TSV627" s="159"/>
      <c r="TSW627" s="159"/>
      <c r="TSX627" s="159"/>
      <c r="TSY627" s="159"/>
      <c r="TSZ627" s="159"/>
      <c r="TTA627" s="159"/>
      <c r="TTB627" s="159"/>
      <c r="TTC627" s="159"/>
      <c r="TTD627" s="159"/>
      <c r="TTE627" s="159"/>
      <c r="TTF627" s="159"/>
      <c r="TTG627" s="159"/>
      <c r="TTH627" s="159"/>
      <c r="TTI627" s="159"/>
      <c r="TTJ627" s="159"/>
      <c r="TTK627" s="159"/>
      <c r="TTL627" s="159"/>
      <c r="TTM627" s="159"/>
      <c r="TTN627" s="159"/>
      <c r="TTO627" s="159"/>
      <c r="TTP627" s="159"/>
      <c r="TTQ627" s="159"/>
      <c r="TTR627" s="159"/>
      <c r="TTS627" s="159"/>
      <c r="TTT627" s="159"/>
      <c r="TTU627" s="159"/>
      <c r="TTV627" s="159"/>
      <c r="TTW627" s="159"/>
      <c r="TTX627" s="159"/>
      <c r="TTY627" s="159"/>
      <c r="TTZ627" s="159"/>
      <c r="TUA627" s="159"/>
      <c r="TUB627" s="159"/>
      <c r="TUC627" s="159"/>
      <c r="TUD627" s="159"/>
      <c r="TUE627" s="159"/>
      <c r="TUF627" s="159"/>
      <c r="TUG627" s="159"/>
      <c r="TUH627" s="159"/>
      <c r="TUI627" s="159"/>
      <c r="TUJ627" s="159"/>
      <c r="TUK627" s="159"/>
      <c r="TUL627" s="159"/>
      <c r="TUM627" s="159"/>
      <c r="TUN627" s="159"/>
      <c r="TUO627" s="159"/>
      <c r="TUP627" s="159"/>
      <c r="TUQ627" s="159"/>
      <c r="TUR627" s="159"/>
      <c r="TUS627" s="159"/>
      <c r="TUT627" s="159"/>
      <c r="TUU627" s="159"/>
      <c r="TUV627" s="159"/>
      <c r="TUW627" s="159"/>
      <c r="TUX627" s="159"/>
      <c r="TUY627" s="159"/>
      <c r="TUZ627" s="159"/>
      <c r="TVA627" s="159"/>
      <c r="TVB627" s="159"/>
      <c r="TVC627" s="159"/>
      <c r="TVD627" s="159"/>
      <c r="TVE627" s="159"/>
      <c r="TVF627" s="159"/>
      <c r="TVG627" s="159"/>
      <c r="TVH627" s="159"/>
      <c r="TVI627" s="159"/>
      <c r="TVJ627" s="159"/>
      <c r="TVK627" s="159"/>
      <c r="TVL627" s="159"/>
      <c r="TVM627" s="159"/>
      <c r="TVN627" s="159"/>
      <c r="TVO627" s="159"/>
      <c r="TVP627" s="159"/>
      <c r="TVQ627" s="159"/>
      <c r="TVR627" s="159"/>
      <c r="TVS627" s="159"/>
      <c r="TVT627" s="159"/>
      <c r="TVU627" s="159"/>
      <c r="TVV627" s="159"/>
      <c r="TVW627" s="159"/>
      <c r="TVX627" s="159"/>
      <c r="TVY627" s="159"/>
      <c r="TVZ627" s="159"/>
      <c r="TWA627" s="159"/>
      <c r="TWB627" s="159"/>
      <c r="TWC627" s="159"/>
      <c r="TWD627" s="159"/>
      <c r="TWE627" s="159"/>
      <c r="TWF627" s="159"/>
      <c r="TWG627" s="159"/>
      <c r="TWH627" s="159"/>
      <c r="TWI627" s="159"/>
      <c r="TWJ627" s="159"/>
      <c r="TWK627" s="159"/>
      <c r="TWL627" s="159"/>
      <c r="TWM627" s="159"/>
      <c r="TWN627" s="159"/>
      <c r="TWO627" s="159"/>
      <c r="TWP627" s="159"/>
      <c r="TWQ627" s="159"/>
      <c r="TWR627" s="159"/>
      <c r="TWS627" s="159"/>
      <c r="TWT627" s="159"/>
      <c r="TWU627" s="159"/>
      <c r="TWV627" s="159"/>
      <c r="TWW627" s="159"/>
      <c r="TWX627" s="159"/>
      <c r="TWY627" s="159"/>
      <c r="TWZ627" s="159"/>
      <c r="TXA627" s="159"/>
      <c r="TXB627" s="159"/>
      <c r="TXC627" s="159"/>
      <c r="TXD627" s="159"/>
      <c r="TXE627" s="159"/>
      <c r="TXF627" s="159"/>
      <c r="TXG627" s="159"/>
      <c r="TXH627" s="159"/>
      <c r="TXI627" s="159"/>
      <c r="TXJ627" s="159"/>
      <c r="TXK627" s="159"/>
      <c r="TXL627" s="159"/>
      <c r="TXM627" s="159"/>
      <c r="TXN627" s="159"/>
      <c r="TXO627" s="159"/>
      <c r="TXP627" s="159"/>
      <c r="TXQ627" s="159"/>
      <c r="TXR627" s="159"/>
      <c r="TXS627" s="159"/>
      <c r="TXT627" s="159"/>
      <c r="TXU627" s="159"/>
      <c r="TXV627" s="159"/>
      <c r="TXW627" s="159"/>
      <c r="TXX627" s="159"/>
      <c r="TXY627" s="159"/>
      <c r="TXZ627" s="159"/>
      <c r="TYA627" s="159"/>
      <c r="TYB627" s="159"/>
      <c r="TYC627" s="159"/>
      <c r="TYD627" s="159"/>
      <c r="TYE627" s="159"/>
      <c r="TYF627" s="159"/>
      <c r="TYG627" s="159"/>
      <c r="TYH627" s="159"/>
      <c r="TYI627" s="159"/>
      <c r="TYJ627" s="159"/>
      <c r="TYK627" s="159"/>
      <c r="TYL627" s="159"/>
      <c r="TYM627" s="159"/>
      <c r="TYN627" s="159"/>
      <c r="TYO627" s="159"/>
      <c r="TYP627" s="159"/>
      <c r="TYQ627" s="159"/>
      <c r="TYR627" s="159"/>
      <c r="TYS627" s="159"/>
      <c r="TYT627" s="159"/>
      <c r="TYU627" s="159"/>
      <c r="TYV627" s="159"/>
      <c r="TYW627" s="159"/>
      <c r="TYX627" s="159"/>
      <c r="TYY627" s="159"/>
      <c r="TYZ627" s="159"/>
      <c r="TZA627" s="159"/>
      <c r="TZB627" s="159"/>
      <c r="TZC627" s="159"/>
      <c r="TZD627" s="159"/>
      <c r="TZE627" s="159"/>
      <c r="TZF627" s="159"/>
      <c r="TZG627" s="159"/>
      <c r="TZH627" s="159"/>
      <c r="TZI627" s="159"/>
      <c r="TZJ627" s="159"/>
      <c r="TZK627" s="159"/>
      <c r="TZL627" s="159"/>
      <c r="TZM627" s="159"/>
      <c r="TZN627" s="159"/>
      <c r="TZO627" s="159"/>
      <c r="TZP627" s="159"/>
      <c r="TZQ627" s="159"/>
      <c r="TZR627" s="159"/>
      <c r="TZS627" s="159"/>
      <c r="TZT627" s="159"/>
      <c r="TZU627" s="159"/>
      <c r="TZV627" s="159"/>
      <c r="TZW627" s="159"/>
      <c r="TZX627" s="159"/>
      <c r="TZY627" s="159"/>
      <c r="TZZ627" s="159"/>
      <c r="UAA627" s="159"/>
      <c r="UAB627" s="159"/>
      <c r="UAC627" s="159"/>
      <c r="UAD627" s="159"/>
      <c r="UAE627" s="159"/>
      <c r="UAF627" s="159"/>
      <c r="UAG627" s="159"/>
      <c r="UAH627" s="159"/>
      <c r="UAI627" s="159"/>
      <c r="UAJ627" s="159"/>
      <c r="UAK627" s="159"/>
      <c r="UAL627" s="159"/>
      <c r="UAM627" s="159"/>
      <c r="UAN627" s="159"/>
      <c r="UAO627" s="159"/>
      <c r="UAP627" s="159"/>
      <c r="UAQ627" s="159"/>
      <c r="UAR627" s="159"/>
      <c r="UAS627" s="159"/>
      <c r="UAT627" s="159"/>
      <c r="UAU627" s="159"/>
      <c r="UAV627" s="159"/>
      <c r="UAW627" s="159"/>
      <c r="UAX627" s="159"/>
      <c r="UAY627" s="159"/>
      <c r="UAZ627" s="159"/>
      <c r="UBA627" s="159"/>
      <c r="UBB627" s="159"/>
      <c r="UBC627" s="159"/>
      <c r="UBD627" s="159"/>
      <c r="UBE627" s="159"/>
      <c r="UBF627" s="159"/>
      <c r="UBG627" s="159"/>
      <c r="UBH627" s="159"/>
      <c r="UBI627" s="159"/>
      <c r="UBJ627" s="159"/>
      <c r="UBK627" s="159"/>
      <c r="UBL627" s="159"/>
      <c r="UBM627" s="159"/>
      <c r="UBN627" s="159"/>
      <c r="UBO627" s="159"/>
      <c r="UBP627" s="159"/>
      <c r="UBQ627" s="159"/>
      <c r="UBR627" s="159"/>
      <c r="UBS627" s="159"/>
      <c r="UBT627" s="159"/>
      <c r="UBU627" s="159"/>
      <c r="UBV627" s="159"/>
      <c r="UBW627" s="159"/>
      <c r="UBX627" s="159"/>
      <c r="UBY627" s="159"/>
      <c r="UBZ627" s="159"/>
      <c r="UCA627" s="159"/>
      <c r="UCB627" s="159"/>
      <c r="UCC627" s="159"/>
      <c r="UCD627" s="159"/>
      <c r="UCE627" s="159"/>
      <c r="UCF627" s="159"/>
      <c r="UCG627" s="159"/>
      <c r="UCH627" s="159"/>
      <c r="UCI627" s="159"/>
      <c r="UCJ627" s="159"/>
      <c r="UCK627" s="159"/>
      <c r="UCL627" s="159"/>
      <c r="UCM627" s="159"/>
      <c r="UCN627" s="159"/>
      <c r="UCO627" s="159"/>
      <c r="UCP627" s="159"/>
      <c r="UCQ627" s="159"/>
      <c r="UCR627" s="159"/>
      <c r="UCS627" s="159"/>
      <c r="UCT627" s="159"/>
      <c r="UCU627" s="159"/>
      <c r="UCV627" s="159"/>
      <c r="UCW627" s="159"/>
      <c r="UCX627" s="159"/>
      <c r="UCY627" s="159"/>
      <c r="UCZ627" s="159"/>
      <c r="UDA627" s="159"/>
      <c r="UDB627" s="159"/>
      <c r="UDC627" s="159"/>
      <c r="UDD627" s="159"/>
      <c r="UDE627" s="159"/>
      <c r="UDF627" s="159"/>
      <c r="UDG627" s="159"/>
      <c r="UDH627" s="159"/>
      <c r="UDI627" s="159"/>
      <c r="UDJ627" s="159"/>
      <c r="UDK627" s="159"/>
      <c r="UDL627" s="159"/>
      <c r="UDM627" s="159"/>
      <c r="UDN627" s="159"/>
      <c r="UDO627" s="159"/>
      <c r="UDP627" s="159"/>
      <c r="UDQ627" s="159"/>
      <c r="UDR627" s="159"/>
      <c r="UDS627" s="159"/>
      <c r="UDT627" s="159"/>
      <c r="UDU627" s="159"/>
      <c r="UDV627" s="159"/>
      <c r="UDW627" s="159"/>
      <c r="UDX627" s="159"/>
      <c r="UDY627" s="159"/>
      <c r="UDZ627" s="159"/>
      <c r="UEA627" s="159"/>
      <c r="UEB627" s="159"/>
      <c r="UEC627" s="159"/>
      <c r="UED627" s="159"/>
      <c r="UEE627" s="159"/>
      <c r="UEF627" s="159"/>
      <c r="UEG627" s="159"/>
      <c r="UEH627" s="159"/>
      <c r="UEI627" s="159"/>
      <c r="UEJ627" s="159"/>
      <c r="UEK627" s="159"/>
      <c r="UEL627" s="159"/>
      <c r="UEM627" s="159"/>
      <c r="UEN627" s="159"/>
      <c r="UEO627" s="159"/>
      <c r="UEP627" s="159"/>
      <c r="UEQ627" s="159"/>
      <c r="UER627" s="159"/>
      <c r="UES627" s="159"/>
      <c r="UET627" s="159"/>
      <c r="UEU627" s="159"/>
      <c r="UEV627" s="159"/>
      <c r="UEW627" s="159"/>
      <c r="UEX627" s="159"/>
      <c r="UEY627" s="159"/>
      <c r="UEZ627" s="159"/>
      <c r="UFA627" s="159"/>
      <c r="UFB627" s="159"/>
      <c r="UFC627" s="159"/>
      <c r="UFD627" s="159"/>
      <c r="UFE627" s="159"/>
      <c r="UFF627" s="159"/>
      <c r="UFG627" s="159"/>
      <c r="UFH627" s="159"/>
      <c r="UFI627" s="159"/>
      <c r="UFJ627" s="159"/>
      <c r="UFK627" s="159"/>
      <c r="UFL627" s="159"/>
      <c r="UFM627" s="159"/>
      <c r="UFN627" s="159"/>
      <c r="UFO627" s="159"/>
      <c r="UFP627" s="159"/>
      <c r="UFQ627" s="159"/>
      <c r="UFR627" s="159"/>
      <c r="UFS627" s="159"/>
      <c r="UFT627" s="159"/>
      <c r="UFU627" s="159"/>
      <c r="UFV627" s="159"/>
      <c r="UFW627" s="159"/>
      <c r="UFX627" s="159"/>
      <c r="UFY627" s="159"/>
      <c r="UFZ627" s="159"/>
      <c r="UGA627" s="159"/>
      <c r="UGB627" s="159"/>
      <c r="UGC627" s="159"/>
      <c r="UGD627" s="159"/>
      <c r="UGE627" s="159"/>
      <c r="UGF627" s="159"/>
      <c r="UGG627" s="159"/>
      <c r="UGH627" s="159"/>
      <c r="UGI627" s="159"/>
      <c r="UGJ627" s="159"/>
      <c r="UGK627" s="159"/>
      <c r="UGL627" s="159"/>
      <c r="UGM627" s="159"/>
      <c r="UGN627" s="159"/>
      <c r="UGO627" s="159"/>
      <c r="UGP627" s="159"/>
      <c r="UGQ627" s="159"/>
      <c r="UGR627" s="159"/>
      <c r="UGS627" s="159"/>
      <c r="UGT627" s="159"/>
      <c r="UGU627" s="159"/>
      <c r="UGV627" s="159"/>
      <c r="UGW627" s="159"/>
      <c r="UGX627" s="159"/>
      <c r="UGY627" s="159"/>
      <c r="UGZ627" s="159"/>
      <c r="UHA627" s="159"/>
      <c r="UHB627" s="159"/>
      <c r="UHC627" s="159"/>
      <c r="UHD627" s="159"/>
      <c r="UHE627" s="159"/>
      <c r="UHF627" s="159"/>
      <c r="UHG627" s="159"/>
      <c r="UHH627" s="159"/>
      <c r="UHI627" s="159"/>
      <c r="UHJ627" s="159"/>
      <c r="UHK627" s="159"/>
      <c r="UHL627" s="159"/>
      <c r="UHM627" s="159"/>
      <c r="UHN627" s="159"/>
      <c r="UHO627" s="159"/>
      <c r="UHP627" s="159"/>
      <c r="UHQ627" s="159"/>
      <c r="UHR627" s="159"/>
      <c r="UHS627" s="159"/>
      <c r="UHT627" s="159"/>
      <c r="UHU627" s="159"/>
      <c r="UHV627" s="159"/>
      <c r="UHW627" s="159"/>
      <c r="UHX627" s="159"/>
      <c r="UHY627" s="159"/>
      <c r="UHZ627" s="159"/>
      <c r="UIA627" s="159"/>
      <c r="UIB627" s="159"/>
      <c r="UIC627" s="159"/>
      <c r="UID627" s="159"/>
      <c r="UIE627" s="159"/>
      <c r="UIF627" s="159"/>
      <c r="UIG627" s="159"/>
      <c r="UIH627" s="159"/>
      <c r="UII627" s="159"/>
      <c r="UIJ627" s="159"/>
      <c r="UIK627" s="159"/>
      <c r="UIL627" s="159"/>
      <c r="UIM627" s="159"/>
      <c r="UIN627" s="159"/>
      <c r="UIO627" s="159"/>
      <c r="UIP627" s="159"/>
      <c r="UIQ627" s="159"/>
      <c r="UIR627" s="159"/>
      <c r="UIS627" s="159"/>
      <c r="UIT627" s="159"/>
      <c r="UIU627" s="159"/>
      <c r="UIV627" s="159"/>
      <c r="UIW627" s="159"/>
      <c r="UIX627" s="159"/>
      <c r="UIY627" s="159"/>
      <c r="UIZ627" s="159"/>
      <c r="UJA627" s="159"/>
      <c r="UJB627" s="159"/>
      <c r="UJC627" s="159"/>
      <c r="UJD627" s="159"/>
      <c r="UJE627" s="159"/>
      <c r="UJF627" s="159"/>
      <c r="UJG627" s="159"/>
      <c r="UJH627" s="159"/>
      <c r="UJI627" s="159"/>
      <c r="UJJ627" s="159"/>
      <c r="UJK627" s="159"/>
      <c r="UJL627" s="159"/>
      <c r="UJM627" s="159"/>
      <c r="UJN627" s="159"/>
      <c r="UJO627" s="159"/>
      <c r="UJP627" s="159"/>
      <c r="UJQ627" s="159"/>
      <c r="UJR627" s="159"/>
      <c r="UJS627" s="159"/>
      <c r="UJT627" s="159"/>
      <c r="UJU627" s="159"/>
      <c r="UJV627" s="159"/>
      <c r="UJW627" s="159"/>
      <c r="UJX627" s="159"/>
      <c r="UJY627" s="159"/>
      <c r="UJZ627" s="159"/>
      <c r="UKA627" s="159"/>
      <c r="UKB627" s="159"/>
      <c r="UKC627" s="159"/>
      <c r="UKD627" s="159"/>
      <c r="UKE627" s="159"/>
      <c r="UKF627" s="159"/>
      <c r="UKG627" s="159"/>
      <c r="UKH627" s="159"/>
      <c r="UKI627" s="159"/>
      <c r="UKJ627" s="159"/>
      <c r="UKK627" s="159"/>
      <c r="UKL627" s="159"/>
      <c r="UKM627" s="159"/>
      <c r="UKN627" s="159"/>
      <c r="UKO627" s="159"/>
      <c r="UKP627" s="159"/>
      <c r="UKQ627" s="159"/>
      <c r="UKR627" s="159"/>
      <c r="UKS627" s="159"/>
      <c r="UKT627" s="159"/>
      <c r="UKU627" s="159"/>
      <c r="UKV627" s="159"/>
      <c r="UKW627" s="159"/>
      <c r="UKX627" s="159"/>
      <c r="UKY627" s="159"/>
      <c r="UKZ627" s="159"/>
      <c r="ULA627" s="159"/>
      <c r="ULB627" s="159"/>
      <c r="ULC627" s="159"/>
      <c r="ULD627" s="159"/>
      <c r="ULE627" s="159"/>
      <c r="ULF627" s="159"/>
      <c r="ULG627" s="159"/>
      <c r="ULH627" s="159"/>
      <c r="ULI627" s="159"/>
      <c r="ULJ627" s="159"/>
      <c r="ULK627" s="159"/>
      <c r="ULL627" s="159"/>
      <c r="ULM627" s="159"/>
      <c r="ULN627" s="159"/>
      <c r="ULO627" s="159"/>
      <c r="ULP627" s="159"/>
      <c r="ULQ627" s="159"/>
      <c r="ULR627" s="159"/>
      <c r="ULS627" s="159"/>
      <c r="ULT627" s="159"/>
      <c r="ULU627" s="159"/>
      <c r="ULV627" s="159"/>
      <c r="ULW627" s="159"/>
      <c r="ULX627" s="159"/>
      <c r="ULY627" s="159"/>
      <c r="ULZ627" s="159"/>
      <c r="UMA627" s="159"/>
      <c r="UMB627" s="159"/>
      <c r="UMC627" s="159"/>
      <c r="UMD627" s="159"/>
      <c r="UME627" s="159"/>
      <c r="UMF627" s="159"/>
      <c r="UMG627" s="159"/>
      <c r="UMH627" s="159"/>
      <c r="UMI627" s="159"/>
      <c r="UMJ627" s="159"/>
      <c r="UMK627" s="159"/>
      <c r="UML627" s="159"/>
      <c r="UMM627" s="159"/>
      <c r="UMN627" s="159"/>
      <c r="UMO627" s="159"/>
      <c r="UMP627" s="159"/>
      <c r="UMQ627" s="159"/>
      <c r="UMR627" s="159"/>
      <c r="UMS627" s="159"/>
      <c r="UMT627" s="159"/>
      <c r="UMU627" s="159"/>
      <c r="UMV627" s="159"/>
      <c r="UMW627" s="159"/>
      <c r="UMX627" s="159"/>
      <c r="UMY627" s="159"/>
      <c r="UMZ627" s="159"/>
      <c r="UNA627" s="159"/>
      <c r="UNB627" s="159"/>
      <c r="UNC627" s="159"/>
      <c r="UND627" s="159"/>
      <c r="UNE627" s="159"/>
      <c r="UNF627" s="159"/>
      <c r="UNG627" s="159"/>
      <c r="UNH627" s="159"/>
      <c r="UNI627" s="159"/>
      <c r="UNJ627" s="159"/>
      <c r="UNK627" s="159"/>
      <c r="UNL627" s="159"/>
      <c r="UNM627" s="159"/>
      <c r="UNN627" s="159"/>
      <c r="UNO627" s="159"/>
      <c r="UNP627" s="159"/>
      <c r="UNQ627" s="159"/>
      <c r="UNR627" s="159"/>
      <c r="UNS627" s="159"/>
      <c r="UNT627" s="159"/>
      <c r="UNU627" s="159"/>
      <c r="UNV627" s="159"/>
      <c r="UNW627" s="159"/>
      <c r="UNX627" s="159"/>
      <c r="UNY627" s="159"/>
      <c r="UNZ627" s="159"/>
      <c r="UOA627" s="159"/>
      <c r="UOB627" s="159"/>
      <c r="UOC627" s="159"/>
      <c r="UOD627" s="159"/>
      <c r="UOE627" s="159"/>
      <c r="UOF627" s="159"/>
      <c r="UOG627" s="159"/>
      <c r="UOH627" s="159"/>
      <c r="UOI627" s="159"/>
      <c r="UOJ627" s="159"/>
      <c r="UOK627" s="159"/>
      <c r="UOL627" s="159"/>
      <c r="UOM627" s="159"/>
      <c r="UON627" s="159"/>
      <c r="UOO627" s="159"/>
      <c r="UOP627" s="159"/>
      <c r="UOQ627" s="159"/>
      <c r="UOR627" s="159"/>
      <c r="UOS627" s="159"/>
      <c r="UOT627" s="159"/>
      <c r="UOU627" s="159"/>
      <c r="UOV627" s="159"/>
      <c r="UOW627" s="159"/>
      <c r="UOX627" s="159"/>
      <c r="UOY627" s="159"/>
      <c r="UOZ627" s="159"/>
      <c r="UPA627" s="159"/>
      <c r="UPB627" s="159"/>
      <c r="UPC627" s="159"/>
      <c r="UPD627" s="159"/>
      <c r="UPE627" s="159"/>
      <c r="UPF627" s="159"/>
      <c r="UPG627" s="159"/>
      <c r="UPH627" s="159"/>
      <c r="UPI627" s="159"/>
      <c r="UPJ627" s="159"/>
      <c r="UPK627" s="159"/>
      <c r="UPL627" s="159"/>
      <c r="UPM627" s="159"/>
      <c r="UPN627" s="159"/>
      <c r="UPO627" s="159"/>
      <c r="UPP627" s="159"/>
      <c r="UPQ627" s="159"/>
      <c r="UPR627" s="159"/>
      <c r="UPS627" s="159"/>
      <c r="UPT627" s="159"/>
      <c r="UPU627" s="159"/>
      <c r="UPV627" s="159"/>
      <c r="UPW627" s="159"/>
      <c r="UPX627" s="159"/>
      <c r="UPY627" s="159"/>
      <c r="UPZ627" s="159"/>
      <c r="UQA627" s="159"/>
      <c r="UQB627" s="159"/>
      <c r="UQC627" s="159"/>
      <c r="UQD627" s="159"/>
      <c r="UQE627" s="159"/>
      <c r="UQF627" s="159"/>
      <c r="UQG627" s="159"/>
      <c r="UQH627" s="159"/>
      <c r="UQI627" s="159"/>
      <c r="UQJ627" s="159"/>
      <c r="UQK627" s="159"/>
      <c r="UQL627" s="159"/>
      <c r="UQM627" s="159"/>
      <c r="UQN627" s="159"/>
      <c r="UQO627" s="159"/>
      <c r="UQP627" s="159"/>
      <c r="UQQ627" s="159"/>
      <c r="UQR627" s="159"/>
      <c r="UQS627" s="159"/>
      <c r="UQT627" s="159"/>
      <c r="UQU627" s="159"/>
      <c r="UQV627" s="159"/>
      <c r="UQW627" s="159"/>
      <c r="UQX627" s="159"/>
      <c r="UQY627" s="159"/>
      <c r="UQZ627" s="159"/>
      <c r="URA627" s="159"/>
      <c r="URB627" s="159"/>
      <c r="URC627" s="159"/>
      <c r="URD627" s="159"/>
      <c r="URE627" s="159"/>
      <c r="URF627" s="159"/>
      <c r="URG627" s="159"/>
      <c r="URH627" s="159"/>
      <c r="URI627" s="159"/>
      <c r="URJ627" s="159"/>
      <c r="URK627" s="159"/>
      <c r="URL627" s="159"/>
      <c r="URM627" s="159"/>
      <c r="URN627" s="159"/>
      <c r="URO627" s="159"/>
      <c r="URP627" s="159"/>
      <c r="URQ627" s="159"/>
      <c r="URR627" s="159"/>
      <c r="URS627" s="159"/>
      <c r="URT627" s="159"/>
      <c r="URU627" s="159"/>
      <c r="URV627" s="159"/>
      <c r="URW627" s="159"/>
      <c r="URX627" s="159"/>
      <c r="URY627" s="159"/>
      <c r="URZ627" s="159"/>
      <c r="USA627" s="159"/>
      <c r="USB627" s="159"/>
      <c r="USC627" s="159"/>
      <c r="USD627" s="159"/>
      <c r="USE627" s="159"/>
      <c r="USF627" s="159"/>
      <c r="USG627" s="159"/>
      <c r="USH627" s="159"/>
      <c r="USI627" s="159"/>
      <c r="USJ627" s="159"/>
      <c r="USK627" s="159"/>
      <c r="USL627" s="159"/>
      <c r="USM627" s="159"/>
      <c r="USN627" s="159"/>
      <c r="USO627" s="159"/>
      <c r="USP627" s="159"/>
      <c r="USQ627" s="159"/>
      <c r="USR627" s="159"/>
      <c r="USS627" s="159"/>
      <c r="UST627" s="159"/>
      <c r="USU627" s="159"/>
      <c r="USV627" s="159"/>
      <c r="USW627" s="159"/>
      <c r="USX627" s="159"/>
      <c r="USY627" s="159"/>
      <c r="USZ627" s="159"/>
      <c r="UTA627" s="159"/>
      <c r="UTB627" s="159"/>
      <c r="UTC627" s="159"/>
      <c r="UTD627" s="159"/>
      <c r="UTE627" s="159"/>
      <c r="UTF627" s="159"/>
      <c r="UTG627" s="159"/>
      <c r="UTH627" s="159"/>
      <c r="UTI627" s="159"/>
      <c r="UTJ627" s="159"/>
      <c r="UTK627" s="159"/>
      <c r="UTL627" s="159"/>
      <c r="UTM627" s="159"/>
      <c r="UTN627" s="159"/>
      <c r="UTO627" s="159"/>
      <c r="UTP627" s="159"/>
      <c r="UTQ627" s="159"/>
      <c r="UTR627" s="159"/>
      <c r="UTS627" s="159"/>
      <c r="UTT627" s="159"/>
      <c r="UTU627" s="159"/>
      <c r="UTV627" s="159"/>
      <c r="UTW627" s="159"/>
      <c r="UTX627" s="159"/>
      <c r="UTY627" s="159"/>
      <c r="UTZ627" s="159"/>
      <c r="UUA627" s="159"/>
      <c r="UUB627" s="159"/>
      <c r="UUC627" s="159"/>
      <c r="UUD627" s="159"/>
      <c r="UUE627" s="159"/>
      <c r="UUF627" s="159"/>
      <c r="UUG627" s="159"/>
      <c r="UUH627" s="159"/>
      <c r="UUI627" s="159"/>
      <c r="UUJ627" s="159"/>
      <c r="UUK627" s="159"/>
      <c r="UUL627" s="159"/>
      <c r="UUM627" s="159"/>
      <c r="UUN627" s="159"/>
      <c r="UUO627" s="159"/>
      <c r="UUP627" s="159"/>
      <c r="UUQ627" s="159"/>
      <c r="UUR627" s="159"/>
      <c r="UUS627" s="159"/>
      <c r="UUT627" s="159"/>
      <c r="UUU627" s="159"/>
      <c r="UUV627" s="159"/>
      <c r="UUW627" s="159"/>
      <c r="UUX627" s="159"/>
      <c r="UUY627" s="159"/>
      <c r="UUZ627" s="159"/>
      <c r="UVA627" s="159"/>
      <c r="UVB627" s="159"/>
      <c r="UVC627" s="159"/>
      <c r="UVD627" s="159"/>
      <c r="UVE627" s="159"/>
      <c r="UVF627" s="159"/>
      <c r="UVG627" s="159"/>
      <c r="UVH627" s="159"/>
      <c r="UVI627" s="159"/>
      <c r="UVJ627" s="159"/>
      <c r="UVK627" s="159"/>
      <c r="UVL627" s="159"/>
      <c r="UVM627" s="159"/>
      <c r="UVN627" s="159"/>
      <c r="UVO627" s="159"/>
      <c r="UVP627" s="159"/>
      <c r="UVQ627" s="159"/>
      <c r="UVR627" s="159"/>
      <c r="UVS627" s="159"/>
      <c r="UVT627" s="159"/>
      <c r="UVU627" s="159"/>
      <c r="UVV627" s="159"/>
      <c r="UVW627" s="159"/>
      <c r="UVX627" s="159"/>
      <c r="UVY627" s="159"/>
      <c r="UVZ627" s="159"/>
      <c r="UWA627" s="159"/>
      <c r="UWB627" s="159"/>
      <c r="UWC627" s="159"/>
      <c r="UWD627" s="159"/>
      <c r="UWE627" s="159"/>
      <c r="UWF627" s="159"/>
      <c r="UWG627" s="159"/>
      <c r="UWH627" s="159"/>
      <c r="UWI627" s="159"/>
      <c r="UWJ627" s="159"/>
      <c r="UWK627" s="159"/>
      <c r="UWL627" s="159"/>
      <c r="UWM627" s="159"/>
      <c r="UWN627" s="159"/>
      <c r="UWO627" s="159"/>
      <c r="UWP627" s="159"/>
      <c r="UWQ627" s="159"/>
      <c r="UWR627" s="159"/>
      <c r="UWS627" s="159"/>
      <c r="UWT627" s="159"/>
      <c r="UWU627" s="159"/>
      <c r="UWV627" s="159"/>
      <c r="UWW627" s="159"/>
      <c r="UWX627" s="159"/>
      <c r="UWY627" s="159"/>
      <c r="UWZ627" s="159"/>
      <c r="UXA627" s="159"/>
      <c r="UXB627" s="159"/>
      <c r="UXC627" s="159"/>
      <c r="UXD627" s="159"/>
      <c r="UXE627" s="159"/>
      <c r="UXF627" s="159"/>
      <c r="UXG627" s="159"/>
      <c r="UXH627" s="159"/>
      <c r="UXI627" s="159"/>
      <c r="UXJ627" s="159"/>
      <c r="UXK627" s="159"/>
      <c r="UXL627" s="159"/>
      <c r="UXM627" s="159"/>
      <c r="UXN627" s="159"/>
      <c r="UXO627" s="159"/>
      <c r="UXP627" s="159"/>
      <c r="UXQ627" s="159"/>
      <c r="UXR627" s="159"/>
      <c r="UXS627" s="159"/>
      <c r="UXT627" s="159"/>
      <c r="UXU627" s="159"/>
      <c r="UXV627" s="159"/>
      <c r="UXW627" s="159"/>
      <c r="UXX627" s="159"/>
      <c r="UXY627" s="159"/>
      <c r="UXZ627" s="159"/>
      <c r="UYA627" s="159"/>
      <c r="UYB627" s="159"/>
      <c r="UYC627" s="159"/>
      <c r="UYD627" s="159"/>
      <c r="UYE627" s="159"/>
      <c r="UYF627" s="159"/>
      <c r="UYG627" s="159"/>
      <c r="UYH627" s="159"/>
      <c r="UYI627" s="159"/>
      <c r="UYJ627" s="159"/>
      <c r="UYK627" s="159"/>
      <c r="UYL627" s="159"/>
      <c r="UYM627" s="159"/>
      <c r="UYN627" s="159"/>
      <c r="UYO627" s="159"/>
      <c r="UYP627" s="159"/>
      <c r="UYQ627" s="159"/>
      <c r="UYR627" s="159"/>
      <c r="UYS627" s="159"/>
      <c r="UYT627" s="159"/>
      <c r="UYU627" s="159"/>
      <c r="UYV627" s="159"/>
      <c r="UYW627" s="159"/>
      <c r="UYX627" s="159"/>
      <c r="UYY627" s="159"/>
      <c r="UYZ627" s="159"/>
      <c r="UZA627" s="159"/>
      <c r="UZB627" s="159"/>
      <c r="UZC627" s="159"/>
      <c r="UZD627" s="159"/>
      <c r="UZE627" s="159"/>
      <c r="UZF627" s="159"/>
      <c r="UZG627" s="159"/>
      <c r="UZH627" s="159"/>
      <c r="UZI627" s="159"/>
      <c r="UZJ627" s="159"/>
      <c r="UZK627" s="159"/>
      <c r="UZL627" s="159"/>
      <c r="UZM627" s="159"/>
      <c r="UZN627" s="159"/>
      <c r="UZO627" s="159"/>
      <c r="UZP627" s="159"/>
      <c r="UZQ627" s="159"/>
      <c r="UZR627" s="159"/>
      <c r="UZS627" s="159"/>
      <c r="UZT627" s="159"/>
      <c r="UZU627" s="159"/>
      <c r="UZV627" s="159"/>
      <c r="UZW627" s="159"/>
      <c r="UZX627" s="159"/>
      <c r="UZY627" s="159"/>
      <c r="UZZ627" s="159"/>
      <c r="VAA627" s="159"/>
      <c r="VAB627" s="159"/>
      <c r="VAC627" s="159"/>
      <c r="VAD627" s="159"/>
      <c r="VAE627" s="159"/>
      <c r="VAF627" s="159"/>
      <c r="VAG627" s="159"/>
      <c r="VAH627" s="159"/>
      <c r="VAI627" s="159"/>
      <c r="VAJ627" s="159"/>
      <c r="VAK627" s="159"/>
      <c r="VAL627" s="159"/>
      <c r="VAM627" s="159"/>
      <c r="VAN627" s="159"/>
      <c r="VAO627" s="159"/>
      <c r="VAP627" s="159"/>
      <c r="VAQ627" s="159"/>
      <c r="VAR627" s="159"/>
      <c r="VAS627" s="159"/>
      <c r="VAT627" s="159"/>
      <c r="VAU627" s="159"/>
      <c r="VAV627" s="159"/>
      <c r="VAW627" s="159"/>
      <c r="VAX627" s="159"/>
      <c r="VAY627" s="159"/>
      <c r="VAZ627" s="159"/>
      <c r="VBA627" s="159"/>
      <c r="VBB627" s="159"/>
      <c r="VBC627" s="159"/>
      <c r="VBD627" s="159"/>
      <c r="VBE627" s="159"/>
      <c r="VBF627" s="159"/>
      <c r="VBG627" s="159"/>
      <c r="VBH627" s="159"/>
      <c r="VBI627" s="159"/>
      <c r="VBJ627" s="159"/>
      <c r="VBK627" s="159"/>
      <c r="VBL627" s="159"/>
      <c r="VBM627" s="159"/>
      <c r="VBN627" s="159"/>
      <c r="VBO627" s="159"/>
      <c r="VBP627" s="159"/>
      <c r="VBQ627" s="159"/>
      <c r="VBR627" s="159"/>
      <c r="VBS627" s="159"/>
      <c r="VBT627" s="159"/>
      <c r="VBU627" s="159"/>
      <c r="VBV627" s="159"/>
      <c r="VBW627" s="159"/>
      <c r="VBX627" s="159"/>
      <c r="VBY627" s="159"/>
      <c r="VBZ627" s="159"/>
      <c r="VCA627" s="159"/>
      <c r="VCB627" s="159"/>
      <c r="VCC627" s="159"/>
      <c r="VCD627" s="159"/>
      <c r="VCE627" s="159"/>
      <c r="VCF627" s="159"/>
      <c r="VCG627" s="159"/>
      <c r="VCH627" s="159"/>
      <c r="VCI627" s="159"/>
      <c r="VCJ627" s="159"/>
      <c r="VCK627" s="159"/>
      <c r="VCL627" s="159"/>
      <c r="VCM627" s="159"/>
      <c r="VCN627" s="159"/>
      <c r="VCO627" s="159"/>
      <c r="VCP627" s="159"/>
      <c r="VCQ627" s="159"/>
      <c r="VCR627" s="159"/>
      <c r="VCS627" s="159"/>
      <c r="VCT627" s="159"/>
      <c r="VCU627" s="159"/>
      <c r="VCV627" s="159"/>
      <c r="VCW627" s="159"/>
      <c r="VCX627" s="159"/>
      <c r="VCY627" s="159"/>
      <c r="VCZ627" s="159"/>
      <c r="VDA627" s="159"/>
      <c r="VDB627" s="159"/>
      <c r="VDC627" s="159"/>
      <c r="VDD627" s="159"/>
      <c r="VDE627" s="159"/>
      <c r="VDF627" s="159"/>
      <c r="VDG627" s="159"/>
      <c r="VDH627" s="159"/>
      <c r="VDI627" s="159"/>
      <c r="VDJ627" s="159"/>
      <c r="VDK627" s="159"/>
      <c r="VDL627" s="159"/>
      <c r="VDM627" s="159"/>
      <c r="VDN627" s="159"/>
      <c r="VDO627" s="159"/>
      <c r="VDP627" s="159"/>
      <c r="VDQ627" s="159"/>
      <c r="VDR627" s="159"/>
      <c r="VDS627" s="159"/>
      <c r="VDT627" s="159"/>
      <c r="VDU627" s="159"/>
      <c r="VDV627" s="159"/>
      <c r="VDW627" s="159"/>
      <c r="VDX627" s="159"/>
      <c r="VDY627" s="159"/>
      <c r="VDZ627" s="159"/>
      <c r="VEA627" s="159"/>
      <c r="VEB627" s="159"/>
      <c r="VEC627" s="159"/>
      <c r="VED627" s="159"/>
      <c r="VEE627" s="159"/>
      <c r="VEF627" s="159"/>
      <c r="VEG627" s="159"/>
      <c r="VEH627" s="159"/>
      <c r="VEI627" s="159"/>
      <c r="VEJ627" s="159"/>
      <c r="VEK627" s="159"/>
      <c r="VEL627" s="159"/>
      <c r="VEM627" s="159"/>
      <c r="VEN627" s="159"/>
      <c r="VEO627" s="159"/>
      <c r="VEP627" s="159"/>
      <c r="VEQ627" s="159"/>
      <c r="VER627" s="159"/>
      <c r="VES627" s="159"/>
      <c r="VET627" s="159"/>
      <c r="VEU627" s="159"/>
      <c r="VEV627" s="159"/>
      <c r="VEW627" s="159"/>
      <c r="VEX627" s="159"/>
      <c r="VEY627" s="159"/>
      <c r="VEZ627" s="159"/>
      <c r="VFA627" s="159"/>
      <c r="VFB627" s="159"/>
      <c r="VFC627" s="159"/>
      <c r="VFD627" s="159"/>
      <c r="VFE627" s="159"/>
      <c r="VFF627" s="159"/>
      <c r="VFG627" s="159"/>
      <c r="VFH627" s="159"/>
      <c r="VFI627" s="159"/>
      <c r="VFJ627" s="159"/>
      <c r="VFK627" s="159"/>
      <c r="VFL627" s="159"/>
      <c r="VFM627" s="159"/>
      <c r="VFN627" s="159"/>
      <c r="VFO627" s="159"/>
      <c r="VFP627" s="159"/>
      <c r="VFQ627" s="159"/>
      <c r="VFR627" s="159"/>
      <c r="VFS627" s="159"/>
      <c r="VFT627" s="159"/>
      <c r="VFU627" s="159"/>
      <c r="VFV627" s="159"/>
      <c r="VFW627" s="159"/>
      <c r="VFX627" s="159"/>
      <c r="VFY627" s="159"/>
      <c r="VFZ627" s="159"/>
      <c r="VGA627" s="159"/>
      <c r="VGB627" s="159"/>
      <c r="VGC627" s="159"/>
      <c r="VGD627" s="159"/>
      <c r="VGE627" s="159"/>
      <c r="VGF627" s="159"/>
      <c r="VGG627" s="159"/>
      <c r="VGH627" s="159"/>
      <c r="VGI627" s="159"/>
      <c r="VGJ627" s="159"/>
      <c r="VGK627" s="159"/>
      <c r="VGL627" s="159"/>
      <c r="VGM627" s="159"/>
      <c r="VGN627" s="159"/>
      <c r="VGO627" s="159"/>
      <c r="VGP627" s="159"/>
      <c r="VGQ627" s="159"/>
      <c r="VGR627" s="159"/>
      <c r="VGS627" s="159"/>
      <c r="VGT627" s="159"/>
      <c r="VGU627" s="159"/>
      <c r="VGV627" s="159"/>
      <c r="VGW627" s="159"/>
      <c r="VGX627" s="159"/>
      <c r="VGY627" s="159"/>
      <c r="VGZ627" s="159"/>
      <c r="VHA627" s="159"/>
      <c r="VHB627" s="159"/>
      <c r="VHC627" s="159"/>
      <c r="VHD627" s="159"/>
      <c r="VHE627" s="159"/>
      <c r="VHF627" s="159"/>
      <c r="VHG627" s="159"/>
      <c r="VHH627" s="159"/>
      <c r="VHI627" s="159"/>
      <c r="VHJ627" s="159"/>
      <c r="VHK627" s="159"/>
      <c r="VHL627" s="159"/>
      <c r="VHM627" s="159"/>
      <c r="VHN627" s="159"/>
      <c r="VHO627" s="159"/>
      <c r="VHP627" s="159"/>
      <c r="VHQ627" s="159"/>
      <c r="VHR627" s="159"/>
      <c r="VHS627" s="159"/>
      <c r="VHT627" s="159"/>
      <c r="VHU627" s="159"/>
      <c r="VHV627" s="159"/>
      <c r="VHW627" s="159"/>
      <c r="VHX627" s="159"/>
      <c r="VHY627" s="159"/>
      <c r="VHZ627" s="159"/>
      <c r="VIA627" s="159"/>
      <c r="VIB627" s="159"/>
      <c r="VIC627" s="159"/>
      <c r="VID627" s="159"/>
      <c r="VIE627" s="159"/>
      <c r="VIF627" s="159"/>
      <c r="VIG627" s="159"/>
      <c r="VIH627" s="159"/>
      <c r="VII627" s="159"/>
      <c r="VIJ627" s="159"/>
      <c r="VIK627" s="159"/>
      <c r="VIL627" s="159"/>
      <c r="VIM627" s="159"/>
      <c r="VIN627" s="159"/>
      <c r="VIO627" s="159"/>
      <c r="VIP627" s="159"/>
      <c r="VIQ627" s="159"/>
      <c r="VIR627" s="159"/>
      <c r="VIS627" s="159"/>
      <c r="VIT627" s="159"/>
      <c r="VIU627" s="159"/>
      <c r="VIV627" s="159"/>
      <c r="VIW627" s="159"/>
      <c r="VIX627" s="159"/>
      <c r="VIY627" s="159"/>
      <c r="VIZ627" s="159"/>
      <c r="VJA627" s="159"/>
      <c r="VJB627" s="159"/>
      <c r="VJC627" s="159"/>
      <c r="VJD627" s="159"/>
      <c r="VJE627" s="159"/>
      <c r="VJF627" s="159"/>
      <c r="VJG627" s="159"/>
      <c r="VJH627" s="159"/>
      <c r="VJI627" s="159"/>
      <c r="VJJ627" s="159"/>
      <c r="VJK627" s="159"/>
      <c r="VJL627" s="159"/>
      <c r="VJM627" s="159"/>
      <c r="VJN627" s="159"/>
      <c r="VJO627" s="159"/>
      <c r="VJP627" s="159"/>
      <c r="VJQ627" s="159"/>
      <c r="VJR627" s="159"/>
      <c r="VJS627" s="159"/>
      <c r="VJT627" s="159"/>
      <c r="VJU627" s="159"/>
      <c r="VJV627" s="159"/>
      <c r="VJW627" s="159"/>
      <c r="VJX627" s="159"/>
      <c r="VJY627" s="159"/>
      <c r="VJZ627" s="159"/>
      <c r="VKA627" s="159"/>
      <c r="VKB627" s="159"/>
      <c r="VKC627" s="159"/>
      <c r="VKD627" s="159"/>
      <c r="VKE627" s="159"/>
      <c r="VKF627" s="159"/>
      <c r="VKG627" s="159"/>
      <c r="VKH627" s="159"/>
      <c r="VKI627" s="159"/>
      <c r="VKJ627" s="159"/>
      <c r="VKK627" s="159"/>
      <c r="VKL627" s="159"/>
      <c r="VKM627" s="159"/>
      <c r="VKN627" s="159"/>
      <c r="VKO627" s="159"/>
      <c r="VKP627" s="159"/>
      <c r="VKQ627" s="159"/>
      <c r="VKR627" s="159"/>
      <c r="VKS627" s="159"/>
      <c r="VKT627" s="159"/>
      <c r="VKU627" s="159"/>
      <c r="VKV627" s="159"/>
      <c r="VKW627" s="159"/>
      <c r="VKX627" s="159"/>
      <c r="VKY627" s="159"/>
      <c r="VKZ627" s="159"/>
      <c r="VLA627" s="159"/>
      <c r="VLB627" s="159"/>
      <c r="VLC627" s="159"/>
      <c r="VLD627" s="159"/>
      <c r="VLE627" s="159"/>
      <c r="VLF627" s="159"/>
      <c r="VLG627" s="159"/>
      <c r="VLH627" s="159"/>
      <c r="VLI627" s="159"/>
      <c r="VLJ627" s="159"/>
      <c r="VLK627" s="159"/>
      <c r="VLL627" s="159"/>
      <c r="VLM627" s="159"/>
      <c r="VLN627" s="159"/>
      <c r="VLO627" s="159"/>
      <c r="VLP627" s="159"/>
      <c r="VLQ627" s="159"/>
      <c r="VLR627" s="159"/>
      <c r="VLS627" s="159"/>
      <c r="VLT627" s="159"/>
      <c r="VLU627" s="159"/>
      <c r="VLV627" s="159"/>
      <c r="VLW627" s="159"/>
      <c r="VLX627" s="159"/>
      <c r="VLY627" s="159"/>
      <c r="VLZ627" s="159"/>
      <c r="VMA627" s="159"/>
      <c r="VMB627" s="159"/>
      <c r="VMC627" s="159"/>
      <c r="VMD627" s="159"/>
      <c r="VME627" s="159"/>
      <c r="VMF627" s="159"/>
      <c r="VMG627" s="159"/>
      <c r="VMH627" s="159"/>
      <c r="VMI627" s="159"/>
      <c r="VMJ627" s="159"/>
      <c r="VMK627" s="159"/>
      <c r="VML627" s="159"/>
      <c r="VMM627" s="159"/>
      <c r="VMN627" s="159"/>
      <c r="VMO627" s="159"/>
      <c r="VMP627" s="159"/>
      <c r="VMQ627" s="159"/>
      <c r="VMR627" s="159"/>
      <c r="VMS627" s="159"/>
      <c r="VMT627" s="159"/>
      <c r="VMU627" s="159"/>
      <c r="VMV627" s="159"/>
      <c r="VMW627" s="159"/>
      <c r="VMX627" s="159"/>
      <c r="VMY627" s="159"/>
      <c r="VMZ627" s="159"/>
      <c r="VNA627" s="159"/>
      <c r="VNB627" s="159"/>
      <c r="VNC627" s="159"/>
      <c r="VND627" s="159"/>
      <c r="VNE627" s="159"/>
      <c r="VNF627" s="159"/>
      <c r="VNG627" s="159"/>
      <c r="VNH627" s="159"/>
      <c r="VNI627" s="159"/>
      <c r="VNJ627" s="159"/>
      <c r="VNK627" s="159"/>
      <c r="VNL627" s="159"/>
      <c r="VNM627" s="159"/>
      <c r="VNN627" s="159"/>
      <c r="VNO627" s="159"/>
      <c r="VNP627" s="159"/>
      <c r="VNQ627" s="159"/>
      <c r="VNR627" s="159"/>
      <c r="VNS627" s="159"/>
      <c r="VNT627" s="159"/>
      <c r="VNU627" s="159"/>
      <c r="VNV627" s="159"/>
      <c r="VNW627" s="159"/>
      <c r="VNX627" s="159"/>
      <c r="VNY627" s="159"/>
      <c r="VNZ627" s="159"/>
      <c r="VOA627" s="159"/>
      <c r="VOB627" s="159"/>
      <c r="VOC627" s="159"/>
      <c r="VOD627" s="159"/>
      <c r="VOE627" s="159"/>
      <c r="VOF627" s="159"/>
      <c r="VOG627" s="159"/>
      <c r="VOH627" s="159"/>
      <c r="VOI627" s="159"/>
      <c r="VOJ627" s="159"/>
      <c r="VOK627" s="159"/>
      <c r="VOL627" s="159"/>
      <c r="VOM627" s="159"/>
      <c r="VON627" s="159"/>
      <c r="VOO627" s="159"/>
      <c r="VOP627" s="159"/>
      <c r="VOQ627" s="159"/>
      <c r="VOR627" s="159"/>
      <c r="VOS627" s="159"/>
      <c r="VOT627" s="159"/>
      <c r="VOU627" s="159"/>
      <c r="VOV627" s="159"/>
      <c r="VOW627" s="159"/>
      <c r="VOX627" s="159"/>
      <c r="VOY627" s="159"/>
      <c r="VOZ627" s="159"/>
      <c r="VPA627" s="159"/>
      <c r="VPB627" s="159"/>
      <c r="VPC627" s="159"/>
      <c r="VPD627" s="159"/>
      <c r="VPE627" s="159"/>
      <c r="VPF627" s="159"/>
      <c r="VPG627" s="159"/>
      <c r="VPH627" s="159"/>
      <c r="VPI627" s="159"/>
      <c r="VPJ627" s="159"/>
      <c r="VPK627" s="159"/>
      <c r="VPL627" s="159"/>
      <c r="VPM627" s="159"/>
      <c r="VPN627" s="159"/>
      <c r="VPO627" s="159"/>
      <c r="VPP627" s="159"/>
      <c r="VPQ627" s="159"/>
      <c r="VPR627" s="159"/>
      <c r="VPS627" s="159"/>
      <c r="VPT627" s="159"/>
      <c r="VPU627" s="159"/>
      <c r="VPV627" s="159"/>
      <c r="VPW627" s="159"/>
      <c r="VPX627" s="159"/>
      <c r="VPY627" s="159"/>
      <c r="VPZ627" s="159"/>
      <c r="VQA627" s="159"/>
      <c r="VQB627" s="159"/>
      <c r="VQC627" s="159"/>
      <c r="VQD627" s="159"/>
      <c r="VQE627" s="159"/>
      <c r="VQF627" s="159"/>
      <c r="VQG627" s="159"/>
      <c r="VQH627" s="159"/>
      <c r="VQI627" s="159"/>
      <c r="VQJ627" s="159"/>
      <c r="VQK627" s="159"/>
      <c r="VQL627" s="159"/>
      <c r="VQM627" s="159"/>
      <c r="VQN627" s="159"/>
      <c r="VQO627" s="159"/>
      <c r="VQP627" s="159"/>
      <c r="VQQ627" s="159"/>
      <c r="VQR627" s="159"/>
      <c r="VQS627" s="159"/>
      <c r="VQT627" s="159"/>
      <c r="VQU627" s="159"/>
      <c r="VQV627" s="159"/>
      <c r="VQW627" s="159"/>
      <c r="VQX627" s="159"/>
      <c r="VQY627" s="159"/>
      <c r="VQZ627" s="159"/>
      <c r="VRA627" s="159"/>
      <c r="VRB627" s="159"/>
      <c r="VRC627" s="159"/>
      <c r="VRD627" s="159"/>
      <c r="VRE627" s="159"/>
      <c r="VRF627" s="159"/>
      <c r="VRG627" s="159"/>
      <c r="VRH627" s="159"/>
      <c r="VRI627" s="159"/>
      <c r="VRJ627" s="159"/>
      <c r="VRK627" s="159"/>
      <c r="VRL627" s="159"/>
      <c r="VRM627" s="159"/>
      <c r="VRN627" s="159"/>
      <c r="VRO627" s="159"/>
      <c r="VRP627" s="159"/>
      <c r="VRQ627" s="159"/>
      <c r="VRR627" s="159"/>
      <c r="VRS627" s="159"/>
      <c r="VRT627" s="159"/>
      <c r="VRU627" s="159"/>
      <c r="VRV627" s="159"/>
      <c r="VRW627" s="159"/>
      <c r="VRX627" s="159"/>
      <c r="VRY627" s="159"/>
      <c r="VRZ627" s="159"/>
      <c r="VSA627" s="159"/>
      <c r="VSB627" s="159"/>
      <c r="VSC627" s="159"/>
      <c r="VSD627" s="159"/>
      <c r="VSE627" s="159"/>
      <c r="VSF627" s="159"/>
      <c r="VSG627" s="159"/>
      <c r="VSH627" s="159"/>
      <c r="VSI627" s="159"/>
      <c r="VSJ627" s="159"/>
      <c r="VSK627" s="159"/>
      <c r="VSL627" s="159"/>
      <c r="VSM627" s="159"/>
      <c r="VSN627" s="159"/>
      <c r="VSO627" s="159"/>
      <c r="VSP627" s="159"/>
      <c r="VSQ627" s="159"/>
      <c r="VSR627" s="159"/>
      <c r="VSS627" s="159"/>
      <c r="VST627" s="159"/>
      <c r="VSU627" s="159"/>
      <c r="VSV627" s="159"/>
      <c r="VSW627" s="159"/>
      <c r="VSX627" s="159"/>
      <c r="VSY627" s="159"/>
      <c r="VSZ627" s="159"/>
      <c r="VTA627" s="159"/>
      <c r="VTB627" s="159"/>
      <c r="VTC627" s="159"/>
      <c r="VTD627" s="159"/>
      <c r="VTE627" s="159"/>
      <c r="VTF627" s="159"/>
      <c r="VTG627" s="159"/>
      <c r="VTH627" s="159"/>
      <c r="VTI627" s="159"/>
      <c r="VTJ627" s="159"/>
      <c r="VTK627" s="159"/>
      <c r="VTL627" s="159"/>
      <c r="VTM627" s="159"/>
      <c r="VTN627" s="159"/>
      <c r="VTO627" s="159"/>
      <c r="VTP627" s="159"/>
      <c r="VTQ627" s="159"/>
      <c r="VTR627" s="159"/>
      <c r="VTS627" s="159"/>
      <c r="VTT627" s="159"/>
      <c r="VTU627" s="159"/>
      <c r="VTV627" s="159"/>
      <c r="VTW627" s="159"/>
      <c r="VTX627" s="159"/>
      <c r="VTY627" s="159"/>
      <c r="VTZ627" s="159"/>
      <c r="VUA627" s="159"/>
      <c r="VUB627" s="159"/>
      <c r="VUC627" s="159"/>
      <c r="VUD627" s="159"/>
      <c r="VUE627" s="159"/>
      <c r="VUF627" s="159"/>
      <c r="VUG627" s="159"/>
      <c r="VUH627" s="159"/>
      <c r="VUI627" s="159"/>
      <c r="VUJ627" s="159"/>
      <c r="VUK627" s="159"/>
      <c r="VUL627" s="159"/>
      <c r="VUM627" s="159"/>
      <c r="VUN627" s="159"/>
      <c r="VUO627" s="159"/>
      <c r="VUP627" s="159"/>
      <c r="VUQ627" s="159"/>
      <c r="VUR627" s="159"/>
      <c r="VUS627" s="159"/>
      <c r="VUT627" s="159"/>
      <c r="VUU627" s="159"/>
      <c r="VUV627" s="159"/>
      <c r="VUW627" s="159"/>
      <c r="VUX627" s="159"/>
      <c r="VUY627" s="159"/>
      <c r="VUZ627" s="159"/>
      <c r="VVA627" s="159"/>
      <c r="VVB627" s="159"/>
      <c r="VVC627" s="159"/>
      <c r="VVD627" s="159"/>
      <c r="VVE627" s="159"/>
      <c r="VVF627" s="159"/>
      <c r="VVG627" s="159"/>
      <c r="VVH627" s="159"/>
      <c r="VVI627" s="159"/>
      <c r="VVJ627" s="159"/>
      <c r="VVK627" s="159"/>
      <c r="VVL627" s="159"/>
      <c r="VVM627" s="159"/>
      <c r="VVN627" s="159"/>
      <c r="VVO627" s="159"/>
      <c r="VVP627" s="159"/>
      <c r="VVQ627" s="159"/>
      <c r="VVR627" s="159"/>
      <c r="VVS627" s="159"/>
      <c r="VVT627" s="159"/>
      <c r="VVU627" s="159"/>
      <c r="VVV627" s="159"/>
      <c r="VVW627" s="159"/>
      <c r="VVX627" s="159"/>
      <c r="VVY627" s="159"/>
      <c r="VVZ627" s="159"/>
      <c r="VWA627" s="159"/>
      <c r="VWB627" s="159"/>
      <c r="VWC627" s="159"/>
      <c r="VWD627" s="159"/>
      <c r="VWE627" s="159"/>
      <c r="VWF627" s="159"/>
      <c r="VWG627" s="159"/>
      <c r="VWH627" s="159"/>
      <c r="VWI627" s="159"/>
      <c r="VWJ627" s="159"/>
      <c r="VWK627" s="159"/>
      <c r="VWL627" s="159"/>
      <c r="VWM627" s="159"/>
      <c r="VWN627" s="159"/>
      <c r="VWO627" s="159"/>
      <c r="VWP627" s="159"/>
      <c r="VWQ627" s="159"/>
      <c r="VWR627" s="159"/>
      <c r="VWS627" s="159"/>
      <c r="VWT627" s="159"/>
      <c r="VWU627" s="159"/>
      <c r="VWV627" s="159"/>
      <c r="VWW627" s="159"/>
      <c r="VWX627" s="159"/>
      <c r="VWY627" s="159"/>
      <c r="VWZ627" s="159"/>
      <c r="VXA627" s="159"/>
      <c r="VXB627" s="159"/>
      <c r="VXC627" s="159"/>
      <c r="VXD627" s="159"/>
      <c r="VXE627" s="159"/>
      <c r="VXF627" s="159"/>
      <c r="VXG627" s="159"/>
      <c r="VXH627" s="159"/>
      <c r="VXI627" s="159"/>
      <c r="VXJ627" s="159"/>
      <c r="VXK627" s="159"/>
      <c r="VXL627" s="159"/>
      <c r="VXM627" s="159"/>
      <c r="VXN627" s="159"/>
      <c r="VXO627" s="159"/>
      <c r="VXP627" s="159"/>
      <c r="VXQ627" s="159"/>
      <c r="VXR627" s="159"/>
      <c r="VXS627" s="159"/>
      <c r="VXT627" s="159"/>
      <c r="VXU627" s="159"/>
      <c r="VXV627" s="159"/>
      <c r="VXW627" s="159"/>
      <c r="VXX627" s="159"/>
      <c r="VXY627" s="159"/>
      <c r="VXZ627" s="159"/>
      <c r="VYA627" s="159"/>
      <c r="VYB627" s="159"/>
      <c r="VYC627" s="159"/>
      <c r="VYD627" s="159"/>
      <c r="VYE627" s="159"/>
      <c r="VYF627" s="159"/>
      <c r="VYG627" s="159"/>
      <c r="VYH627" s="159"/>
      <c r="VYI627" s="159"/>
      <c r="VYJ627" s="159"/>
      <c r="VYK627" s="159"/>
      <c r="VYL627" s="159"/>
      <c r="VYM627" s="159"/>
      <c r="VYN627" s="159"/>
      <c r="VYO627" s="159"/>
      <c r="VYP627" s="159"/>
      <c r="VYQ627" s="159"/>
      <c r="VYR627" s="159"/>
      <c r="VYS627" s="159"/>
      <c r="VYT627" s="159"/>
      <c r="VYU627" s="159"/>
      <c r="VYV627" s="159"/>
      <c r="VYW627" s="159"/>
      <c r="VYX627" s="159"/>
      <c r="VYY627" s="159"/>
      <c r="VYZ627" s="159"/>
      <c r="VZA627" s="159"/>
      <c r="VZB627" s="159"/>
      <c r="VZC627" s="159"/>
      <c r="VZD627" s="159"/>
      <c r="VZE627" s="159"/>
      <c r="VZF627" s="159"/>
      <c r="VZG627" s="159"/>
      <c r="VZH627" s="159"/>
      <c r="VZI627" s="159"/>
      <c r="VZJ627" s="159"/>
      <c r="VZK627" s="159"/>
      <c r="VZL627" s="159"/>
      <c r="VZM627" s="159"/>
      <c r="VZN627" s="159"/>
      <c r="VZO627" s="159"/>
      <c r="VZP627" s="159"/>
      <c r="VZQ627" s="159"/>
      <c r="VZR627" s="159"/>
      <c r="VZS627" s="159"/>
      <c r="VZT627" s="159"/>
      <c r="VZU627" s="159"/>
      <c r="VZV627" s="159"/>
      <c r="VZW627" s="159"/>
      <c r="VZX627" s="159"/>
      <c r="VZY627" s="159"/>
      <c r="VZZ627" s="159"/>
      <c r="WAA627" s="159"/>
      <c r="WAB627" s="159"/>
      <c r="WAC627" s="159"/>
      <c r="WAD627" s="159"/>
      <c r="WAE627" s="159"/>
      <c r="WAF627" s="159"/>
      <c r="WAG627" s="159"/>
      <c r="WAH627" s="159"/>
      <c r="WAI627" s="159"/>
      <c r="WAJ627" s="159"/>
      <c r="WAK627" s="159"/>
      <c r="WAL627" s="159"/>
      <c r="WAM627" s="159"/>
      <c r="WAN627" s="159"/>
      <c r="WAO627" s="159"/>
      <c r="WAP627" s="159"/>
      <c r="WAQ627" s="159"/>
      <c r="WAR627" s="159"/>
      <c r="WAS627" s="159"/>
      <c r="WAT627" s="159"/>
      <c r="WAU627" s="159"/>
      <c r="WAV627" s="159"/>
      <c r="WAW627" s="159"/>
      <c r="WAX627" s="159"/>
      <c r="WAY627" s="159"/>
      <c r="WAZ627" s="159"/>
      <c r="WBA627" s="159"/>
      <c r="WBB627" s="159"/>
      <c r="WBC627" s="159"/>
      <c r="WBD627" s="159"/>
      <c r="WBE627" s="159"/>
      <c r="WBF627" s="159"/>
      <c r="WBG627" s="159"/>
      <c r="WBH627" s="159"/>
      <c r="WBI627" s="159"/>
      <c r="WBJ627" s="159"/>
      <c r="WBK627" s="159"/>
      <c r="WBL627" s="159"/>
      <c r="WBM627" s="159"/>
      <c r="WBN627" s="159"/>
      <c r="WBO627" s="159"/>
      <c r="WBP627" s="159"/>
      <c r="WBQ627" s="159"/>
      <c r="WBR627" s="159"/>
      <c r="WBS627" s="159"/>
      <c r="WBT627" s="159"/>
      <c r="WBU627" s="159"/>
      <c r="WBV627" s="159"/>
      <c r="WBW627" s="159"/>
      <c r="WBX627" s="159"/>
      <c r="WBY627" s="159"/>
      <c r="WBZ627" s="159"/>
      <c r="WCA627" s="159"/>
      <c r="WCB627" s="159"/>
      <c r="WCC627" s="159"/>
      <c r="WCD627" s="159"/>
      <c r="WCE627" s="159"/>
      <c r="WCF627" s="159"/>
      <c r="WCG627" s="159"/>
      <c r="WCH627" s="159"/>
      <c r="WCI627" s="159"/>
      <c r="WCJ627" s="159"/>
      <c r="WCK627" s="159"/>
      <c r="WCL627" s="159"/>
      <c r="WCM627" s="159"/>
      <c r="WCN627" s="159"/>
      <c r="WCO627" s="159"/>
      <c r="WCP627" s="159"/>
      <c r="WCQ627" s="159"/>
      <c r="WCR627" s="159"/>
      <c r="WCS627" s="159"/>
      <c r="WCT627" s="159"/>
      <c r="WCU627" s="159"/>
      <c r="WCV627" s="159"/>
      <c r="WCW627" s="159"/>
      <c r="WCX627" s="159"/>
      <c r="WCY627" s="159"/>
      <c r="WCZ627" s="159"/>
      <c r="WDA627" s="159"/>
      <c r="WDB627" s="159"/>
      <c r="WDC627" s="159"/>
      <c r="WDD627" s="159"/>
      <c r="WDE627" s="159"/>
      <c r="WDF627" s="159"/>
      <c r="WDG627" s="159"/>
      <c r="WDH627" s="159"/>
      <c r="WDI627" s="159"/>
      <c r="WDJ627" s="159"/>
      <c r="WDK627" s="159"/>
      <c r="WDL627" s="159"/>
      <c r="WDM627" s="159"/>
      <c r="WDN627" s="159"/>
      <c r="WDO627" s="159"/>
      <c r="WDP627" s="159"/>
      <c r="WDQ627" s="159"/>
      <c r="WDR627" s="159"/>
      <c r="WDS627" s="159"/>
      <c r="WDT627" s="159"/>
      <c r="WDU627" s="159"/>
      <c r="WDV627" s="159"/>
      <c r="WDW627" s="159"/>
      <c r="WDX627" s="159"/>
      <c r="WDY627" s="159"/>
      <c r="WDZ627" s="159"/>
      <c r="WEA627" s="159"/>
      <c r="WEB627" s="159"/>
      <c r="WEC627" s="159"/>
      <c r="WED627" s="159"/>
      <c r="WEE627" s="159"/>
      <c r="WEF627" s="159"/>
      <c r="WEG627" s="159"/>
      <c r="WEH627" s="159"/>
      <c r="WEI627" s="159"/>
      <c r="WEJ627" s="159"/>
      <c r="WEK627" s="159"/>
      <c r="WEL627" s="159"/>
      <c r="WEM627" s="159"/>
      <c r="WEN627" s="159"/>
      <c r="WEO627" s="159"/>
      <c r="WEP627" s="159"/>
      <c r="WEQ627" s="159"/>
      <c r="WER627" s="159"/>
      <c r="WES627" s="159"/>
      <c r="WET627" s="159"/>
      <c r="WEU627" s="159"/>
      <c r="WEV627" s="159"/>
      <c r="WEW627" s="159"/>
      <c r="WEX627" s="159"/>
      <c r="WEY627" s="159"/>
      <c r="WEZ627" s="159"/>
      <c r="WFA627" s="159"/>
      <c r="WFB627" s="159"/>
      <c r="WFC627" s="159"/>
      <c r="WFD627" s="159"/>
      <c r="WFE627" s="159"/>
      <c r="WFF627" s="159"/>
      <c r="WFG627" s="159"/>
      <c r="WFH627" s="159"/>
      <c r="WFI627" s="159"/>
      <c r="WFJ627" s="159"/>
      <c r="WFK627" s="159"/>
      <c r="WFL627" s="159"/>
      <c r="WFM627" s="159"/>
      <c r="WFN627" s="159"/>
      <c r="WFO627" s="159"/>
      <c r="WFP627" s="159"/>
      <c r="WFQ627" s="159"/>
      <c r="WFR627" s="159"/>
      <c r="WFS627" s="159"/>
      <c r="WFT627" s="159"/>
      <c r="WFU627" s="159"/>
      <c r="WFV627" s="159"/>
      <c r="WFW627" s="159"/>
      <c r="WFX627" s="159"/>
      <c r="WFY627" s="159"/>
      <c r="WFZ627" s="159"/>
      <c r="WGA627" s="159"/>
      <c r="WGB627" s="159"/>
      <c r="WGC627" s="159"/>
      <c r="WGD627" s="159"/>
      <c r="WGE627" s="159"/>
      <c r="WGF627" s="159"/>
      <c r="WGG627" s="159"/>
      <c r="WGH627" s="159"/>
      <c r="WGI627" s="159"/>
      <c r="WGJ627" s="159"/>
      <c r="WGK627" s="159"/>
      <c r="WGL627" s="159"/>
      <c r="WGM627" s="159"/>
      <c r="WGN627" s="159"/>
      <c r="WGO627" s="159"/>
      <c r="WGP627" s="159"/>
      <c r="WGQ627" s="159"/>
      <c r="WGR627" s="159"/>
      <c r="WGS627" s="159"/>
      <c r="WGT627" s="159"/>
      <c r="WGU627" s="159"/>
      <c r="WGV627" s="159"/>
      <c r="WGW627" s="159"/>
      <c r="WGX627" s="159"/>
      <c r="WGY627" s="159"/>
      <c r="WGZ627" s="159"/>
      <c r="WHA627" s="159"/>
      <c r="WHB627" s="159"/>
      <c r="WHC627" s="159"/>
      <c r="WHD627" s="159"/>
      <c r="WHE627" s="159"/>
      <c r="WHF627" s="159"/>
      <c r="WHG627" s="159"/>
      <c r="WHH627" s="159"/>
      <c r="WHI627" s="159"/>
      <c r="WHJ627" s="159"/>
      <c r="WHK627" s="159"/>
      <c r="WHL627" s="159"/>
      <c r="WHM627" s="159"/>
      <c r="WHN627" s="159"/>
      <c r="WHO627" s="159"/>
      <c r="WHP627" s="159"/>
      <c r="WHQ627" s="159"/>
      <c r="WHR627" s="159"/>
      <c r="WHS627" s="159"/>
      <c r="WHT627" s="159"/>
      <c r="WHU627" s="159"/>
      <c r="WHV627" s="159"/>
      <c r="WHW627" s="159"/>
      <c r="WHX627" s="159"/>
      <c r="WHY627" s="159"/>
      <c r="WHZ627" s="159"/>
      <c r="WIA627" s="159"/>
      <c r="WIB627" s="159"/>
      <c r="WIC627" s="159"/>
      <c r="WID627" s="159"/>
      <c r="WIE627" s="159"/>
      <c r="WIF627" s="159"/>
      <c r="WIG627" s="159"/>
      <c r="WIH627" s="159"/>
      <c r="WII627" s="159"/>
      <c r="WIJ627" s="159"/>
      <c r="WIK627" s="159"/>
      <c r="WIL627" s="159"/>
      <c r="WIM627" s="159"/>
      <c r="WIN627" s="159"/>
      <c r="WIO627" s="159"/>
      <c r="WIP627" s="159"/>
      <c r="WIQ627" s="159"/>
      <c r="WIR627" s="159"/>
      <c r="WIS627" s="159"/>
      <c r="WIT627" s="159"/>
      <c r="WIU627" s="159"/>
      <c r="WIV627" s="159"/>
      <c r="WIW627" s="159"/>
      <c r="WIX627" s="159"/>
      <c r="WIY627" s="159"/>
      <c r="WIZ627" s="159"/>
      <c r="WJA627" s="159"/>
      <c r="WJB627" s="159"/>
      <c r="WJC627" s="159"/>
      <c r="WJD627" s="159"/>
      <c r="WJE627" s="159"/>
      <c r="WJF627" s="159"/>
      <c r="WJG627" s="159"/>
      <c r="WJH627" s="159"/>
      <c r="WJI627" s="159"/>
      <c r="WJJ627" s="159"/>
      <c r="WJK627" s="159"/>
      <c r="WJL627" s="159"/>
      <c r="WJM627" s="159"/>
      <c r="WJN627" s="159"/>
      <c r="WJO627" s="159"/>
      <c r="WJP627" s="159"/>
      <c r="WJQ627" s="159"/>
      <c r="WJR627" s="159"/>
      <c r="WJS627" s="159"/>
      <c r="WJT627" s="159"/>
      <c r="WJU627" s="159"/>
      <c r="WJV627" s="159"/>
      <c r="WJW627" s="159"/>
      <c r="WJX627" s="159"/>
      <c r="WJY627" s="159"/>
      <c r="WJZ627" s="159"/>
      <c r="WKA627" s="159"/>
      <c r="WKB627" s="159"/>
      <c r="WKC627" s="159"/>
      <c r="WKD627" s="159"/>
      <c r="WKE627" s="159"/>
      <c r="WKF627" s="159"/>
      <c r="WKG627" s="159"/>
      <c r="WKH627" s="159"/>
      <c r="WKI627" s="159"/>
      <c r="WKJ627" s="159"/>
      <c r="WKK627" s="159"/>
      <c r="WKL627" s="159"/>
      <c r="WKM627" s="159"/>
      <c r="WKN627" s="159"/>
      <c r="WKO627" s="159"/>
      <c r="WKP627" s="159"/>
      <c r="WKQ627" s="159"/>
      <c r="WKR627" s="159"/>
      <c r="WKS627" s="159"/>
      <c r="WKT627" s="159"/>
      <c r="WKU627" s="159"/>
      <c r="WKV627" s="159"/>
      <c r="WKW627" s="159"/>
      <c r="WKX627" s="159"/>
      <c r="WKY627" s="159"/>
      <c r="WKZ627" s="159"/>
      <c r="WLA627" s="159"/>
      <c r="WLB627" s="159"/>
      <c r="WLC627" s="159"/>
      <c r="WLD627" s="159"/>
      <c r="WLE627" s="159"/>
      <c r="WLF627" s="159"/>
      <c r="WLG627" s="159"/>
      <c r="WLH627" s="159"/>
      <c r="WLI627" s="159"/>
      <c r="WLJ627" s="159"/>
      <c r="WLK627" s="159"/>
      <c r="WLL627" s="159"/>
      <c r="WLM627" s="159"/>
      <c r="WLN627" s="159"/>
      <c r="WLO627" s="159"/>
      <c r="WLP627" s="159"/>
      <c r="WLQ627" s="159"/>
      <c r="WLR627" s="159"/>
      <c r="WLS627" s="159"/>
      <c r="WLT627" s="159"/>
      <c r="WLU627" s="159"/>
      <c r="WLV627" s="159"/>
      <c r="WLW627" s="159"/>
      <c r="WLX627" s="159"/>
      <c r="WLY627" s="159"/>
      <c r="WLZ627" s="159"/>
      <c r="WMA627" s="159"/>
      <c r="WMB627" s="159"/>
      <c r="WMC627" s="159"/>
      <c r="WMD627" s="159"/>
      <c r="WME627" s="159"/>
      <c r="WMF627" s="159"/>
      <c r="WMG627" s="159"/>
      <c r="WMH627" s="159"/>
      <c r="WMI627" s="159"/>
      <c r="WMJ627" s="159"/>
      <c r="WMK627" s="159"/>
      <c r="WML627" s="159"/>
      <c r="WMM627" s="159"/>
      <c r="WMN627" s="159"/>
      <c r="WMO627" s="159"/>
      <c r="WMP627" s="159"/>
      <c r="WMQ627" s="159"/>
      <c r="WMR627" s="159"/>
      <c r="WMS627" s="159"/>
      <c r="WMT627" s="159"/>
      <c r="WMU627" s="159"/>
      <c r="WMV627" s="159"/>
      <c r="WMW627" s="159"/>
      <c r="WMX627" s="159"/>
      <c r="WMY627" s="159"/>
      <c r="WMZ627" s="159"/>
      <c r="WNA627" s="159"/>
      <c r="WNB627" s="159"/>
      <c r="WNC627" s="159"/>
      <c r="WND627" s="159"/>
      <c r="WNE627" s="159"/>
      <c r="WNF627" s="159"/>
      <c r="WNG627" s="159"/>
      <c r="WNH627" s="159"/>
      <c r="WNI627" s="159"/>
      <c r="WNJ627" s="159"/>
      <c r="WNK627" s="159"/>
      <c r="WNL627" s="159"/>
      <c r="WNM627" s="159"/>
      <c r="WNN627" s="159"/>
      <c r="WNO627" s="159"/>
      <c r="WNP627" s="159"/>
      <c r="WNQ627" s="159"/>
      <c r="WNR627" s="159"/>
      <c r="WNS627" s="159"/>
      <c r="WNT627" s="159"/>
      <c r="WNU627" s="159"/>
      <c r="WNV627" s="159"/>
      <c r="WNW627" s="159"/>
      <c r="WNX627" s="159"/>
      <c r="WNY627" s="159"/>
      <c r="WNZ627" s="159"/>
      <c r="WOA627" s="159"/>
      <c r="WOB627" s="159"/>
      <c r="WOC627" s="159"/>
      <c r="WOD627" s="159"/>
      <c r="WOE627" s="159"/>
      <c r="WOF627" s="159"/>
      <c r="WOG627" s="159"/>
      <c r="WOH627" s="159"/>
      <c r="WOI627" s="159"/>
      <c r="WOJ627" s="159"/>
      <c r="WOK627" s="159"/>
      <c r="WOL627" s="159"/>
      <c r="WOM627" s="159"/>
      <c r="WON627" s="159"/>
      <c r="WOO627" s="159"/>
      <c r="WOP627" s="159"/>
      <c r="WOQ627" s="159"/>
      <c r="WOR627" s="159"/>
      <c r="WOS627" s="159"/>
      <c r="WOT627" s="159"/>
      <c r="WOU627" s="159"/>
      <c r="WOV627" s="159"/>
      <c r="WOW627" s="159"/>
      <c r="WOX627" s="159"/>
      <c r="WOY627" s="159"/>
      <c r="WOZ627" s="159"/>
      <c r="WPA627" s="159"/>
      <c r="WPB627" s="159"/>
      <c r="WPC627" s="159"/>
      <c r="WPD627" s="159"/>
      <c r="WPE627" s="159"/>
      <c r="WPF627" s="159"/>
      <c r="WPG627" s="159"/>
      <c r="WPH627" s="159"/>
      <c r="WPI627" s="159"/>
      <c r="WPJ627" s="159"/>
      <c r="WPK627" s="159"/>
      <c r="WPL627" s="159"/>
      <c r="WPM627" s="159"/>
      <c r="WPN627" s="159"/>
      <c r="WPO627" s="159"/>
      <c r="WPP627" s="159"/>
      <c r="WPQ627" s="159"/>
      <c r="WPR627" s="159"/>
      <c r="WPS627" s="159"/>
      <c r="WPT627" s="159"/>
      <c r="WPU627" s="159"/>
      <c r="WPV627" s="159"/>
      <c r="WPW627" s="159"/>
      <c r="WPX627" s="159"/>
      <c r="WPY627" s="159"/>
      <c r="WPZ627" s="159"/>
      <c r="WQA627" s="159"/>
      <c r="WQB627" s="159"/>
      <c r="WQC627" s="159"/>
      <c r="WQD627" s="159"/>
      <c r="WQE627" s="159"/>
      <c r="WQF627" s="159"/>
      <c r="WQG627" s="159"/>
      <c r="WQH627" s="159"/>
      <c r="WQI627" s="159"/>
      <c r="WQJ627" s="159"/>
      <c r="WQK627" s="159"/>
      <c r="WQL627" s="159"/>
      <c r="WQM627" s="159"/>
      <c r="WQN627" s="159"/>
      <c r="WQO627" s="159"/>
      <c r="WQP627" s="159"/>
      <c r="WQQ627" s="159"/>
      <c r="WQR627" s="159"/>
      <c r="WQS627" s="159"/>
      <c r="WQT627" s="159"/>
      <c r="WQU627" s="159"/>
      <c r="WQV627" s="159"/>
      <c r="WQW627" s="159"/>
      <c r="WQX627" s="159"/>
      <c r="WQY627" s="159"/>
      <c r="WQZ627" s="159"/>
      <c r="WRA627" s="159"/>
      <c r="WRB627" s="159"/>
      <c r="WRC627" s="159"/>
      <c r="WRD627" s="159"/>
      <c r="WRE627" s="159"/>
      <c r="WRF627" s="159"/>
      <c r="WRG627" s="159"/>
      <c r="WRH627" s="159"/>
      <c r="WRI627" s="159"/>
      <c r="WRJ627" s="159"/>
      <c r="WRK627" s="159"/>
      <c r="WRL627" s="159"/>
      <c r="WRM627" s="159"/>
      <c r="WRN627" s="159"/>
      <c r="WRO627" s="159"/>
      <c r="WRP627" s="159"/>
      <c r="WRQ627" s="159"/>
      <c r="WRR627" s="159"/>
      <c r="WRS627" s="159"/>
      <c r="WRT627" s="159"/>
      <c r="WRU627" s="159"/>
      <c r="WRV627" s="159"/>
      <c r="WRW627" s="159"/>
      <c r="WRX627" s="159"/>
      <c r="WRY627" s="159"/>
      <c r="WRZ627" s="159"/>
      <c r="WSA627" s="159"/>
      <c r="WSB627" s="159"/>
      <c r="WSC627" s="159"/>
      <c r="WSD627" s="159"/>
      <c r="WSE627" s="159"/>
      <c r="WSF627" s="159"/>
      <c r="WSG627" s="159"/>
      <c r="WSH627" s="159"/>
      <c r="WSI627" s="159"/>
      <c r="WSJ627" s="159"/>
      <c r="WSK627" s="159"/>
      <c r="WSL627" s="159"/>
      <c r="WSM627" s="159"/>
      <c r="WSN627" s="159"/>
      <c r="WSO627" s="159"/>
      <c r="WSP627" s="159"/>
      <c r="WSQ627" s="159"/>
      <c r="WSR627" s="159"/>
      <c r="WSS627" s="159"/>
      <c r="WST627" s="159"/>
      <c r="WSU627" s="159"/>
      <c r="WSV627" s="159"/>
      <c r="WSW627" s="159"/>
      <c r="WSX627" s="159"/>
      <c r="WSY627" s="159"/>
      <c r="WSZ627" s="159"/>
      <c r="WTA627" s="159"/>
      <c r="WTB627" s="159"/>
      <c r="WTC627" s="159"/>
      <c r="WTD627" s="159"/>
      <c r="WTE627" s="159"/>
      <c r="WTF627" s="159"/>
      <c r="WTG627" s="159"/>
      <c r="WTH627" s="159"/>
      <c r="WTI627" s="159"/>
      <c r="WTJ627" s="159"/>
      <c r="WTK627" s="159"/>
      <c r="WTL627" s="159"/>
      <c r="WTM627" s="159"/>
      <c r="WTN627" s="159"/>
      <c r="WTO627" s="159"/>
      <c r="WTP627" s="159"/>
      <c r="WTQ627" s="159"/>
      <c r="WTR627" s="159"/>
      <c r="WTS627" s="159"/>
      <c r="WTT627" s="159"/>
      <c r="WTU627" s="159"/>
      <c r="WTV627" s="159"/>
      <c r="WTW627" s="159"/>
      <c r="WTX627" s="159"/>
      <c r="WTY627" s="159"/>
      <c r="WTZ627" s="159"/>
      <c r="WUA627" s="159"/>
      <c r="WUB627" s="159"/>
      <c r="WUC627" s="159"/>
      <c r="WUD627" s="159"/>
      <c r="WUE627" s="159"/>
      <c r="WUF627" s="159"/>
      <c r="WUG627" s="159"/>
      <c r="WUH627" s="159"/>
      <c r="WUI627" s="159"/>
      <c r="WUJ627" s="159"/>
      <c r="WUK627" s="159"/>
      <c r="WUL627" s="159"/>
      <c r="WUM627" s="159"/>
      <c r="WUN627" s="159"/>
      <c r="WUO627" s="159"/>
      <c r="WUP627" s="159"/>
      <c r="WUQ627" s="159"/>
      <c r="WUR627" s="159"/>
      <c r="WUS627" s="159"/>
      <c r="WUT627" s="159"/>
      <c r="WUU627" s="159"/>
      <c r="WUV627" s="159"/>
      <c r="WUW627" s="159"/>
      <c r="WUX627" s="159"/>
      <c r="WUY627" s="159"/>
      <c r="WUZ627" s="159"/>
      <c r="WVA627" s="159"/>
      <c r="WVB627" s="159"/>
      <c r="WVC627" s="159"/>
      <c r="WVD627" s="159"/>
      <c r="WVE627" s="159"/>
      <c r="WVF627" s="159"/>
      <c r="WVG627" s="159"/>
      <c r="WVH627" s="159"/>
      <c r="WVI627" s="159"/>
      <c r="WVJ627" s="159"/>
      <c r="WVK627" s="159"/>
      <c r="WVL627" s="159"/>
      <c r="WVM627" s="159"/>
      <c r="WVN627" s="159"/>
      <c r="WVO627" s="159"/>
      <c r="WVP627" s="159"/>
      <c r="WVQ627" s="159"/>
      <c r="WVR627" s="159"/>
      <c r="WVS627" s="159"/>
      <c r="WVT627" s="159"/>
      <c r="WVU627" s="159"/>
      <c r="WVV627" s="159"/>
      <c r="WVW627" s="159"/>
      <c r="WVX627" s="159"/>
      <c r="WVY627" s="159"/>
      <c r="WVZ627" s="159"/>
      <c r="WWA627" s="159"/>
      <c r="WWB627" s="159"/>
      <c r="WWC627" s="159"/>
      <c r="WWD627" s="159"/>
      <c r="WWE627" s="159"/>
      <c r="WWF627" s="159"/>
      <c r="WWG627" s="159"/>
      <c r="WWH627" s="159"/>
      <c r="WWI627" s="159"/>
      <c r="WWJ627" s="159"/>
      <c r="WWK627" s="159"/>
      <c r="WWL627" s="159"/>
      <c r="WWM627" s="159"/>
      <c r="WWN627" s="159"/>
      <c r="WWO627" s="159"/>
      <c r="WWP627" s="159"/>
      <c r="WWQ627" s="159"/>
      <c r="WWR627" s="159"/>
      <c r="WWS627" s="159"/>
      <c r="WWT627" s="159"/>
      <c r="WWU627" s="159"/>
      <c r="WWV627" s="159"/>
      <c r="WWW627" s="159"/>
      <c r="WWX627" s="159"/>
      <c r="WWY627" s="159"/>
      <c r="WWZ627" s="159"/>
      <c r="WXA627" s="159"/>
      <c r="WXB627" s="159"/>
      <c r="WXC627" s="159"/>
      <c r="WXD627" s="159"/>
      <c r="WXE627" s="159"/>
      <c r="WXF627" s="159"/>
      <c r="WXG627" s="159"/>
      <c r="WXH627" s="159"/>
      <c r="WXI627" s="159"/>
      <c r="WXJ627" s="159"/>
      <c r="WXK627" s="159"/>
      <c r="WXL627" s="159"/>
      <c r="WXM627" s="159"/>
      <c r="WXN627" s="159"/>
      <c r="WXO627" s="159"/>
      <c r="WXP627" s="159"/>
      <c r="WXQ627" s="159"/>
      <c r="WXR627" s="159"/>
      <c r="WXS627" s="159"/>
      <c r="WXT627" s="159"/>
      <c r="WXU627" s="159"/>
      <c r="WXV627" s="159"/>
      <c r="WXW627" s="159"/>
      <c r="WXX627" s="159"/>
      <c r="WXY627" s="159"/>
      <c r="WXZ627" s="159"/>
      <c r="WYA627" s="159"/>
      <c r="WYB627" s="159"/>
      <c r="WYC627" s="159"/>
      <c r="WYD627" s="159"/>
      <c r="WYE627" s="159"/>
      <c r="WYF627" s="159"/>
      <c r="WYG627" s="159"/>
      <c r="WYH627" s="159"/>
      <c r="WYI627" s="159"/>
      <c r="WYJ627" s="159"/>
      <c r="WYK627" s="159"/>
      <c r="WYL627" s="159"/>
      <c r="WYM627" s="159"/>
      <c r="WYN627" s="159"/>
      <c r="WYO627" s="159"/>
      <c r="WYP627" s="159"/>
      <c r="WYQ627" s="159"/>
      <c r="WYR627" s="159"/>
      <c r="WYS627" s="159"/>
      <c r="WYT627" s="159"/>
      <c r="WYU627" s="159"/>
      <c r="WYV627" s="159"/>
      <c r="WYW627" s="159"/>
      <c r="WYX627" s="159"/>
      <c r="WYY627" s="159"/>
      <c r="WYZ627" s="159"/>
      <c r="WZA627" s="159"/>
      <c r="WZB627" s="159"/>
      <c r="WZC627" s="159"/>
      <c r="WZD627" s="159"/>
      <c r="WZE627" s="159"/>
      <c r="WZF627" s="159"/>
      <c r="WZG627" s="159"/>
      <c r="WZH627" s="159"/>
      <c r="WZI627" s="159"/>
      <c r="WZJ627" s="159"/>
      <c r="WZK627" s="159"/>
      <c r="WZL627" s="159"/>
      <c r="WZM627" s="159"/>
      <c r="WZN627" s="159"/>
      <c r="WZO627" s="159"/>
      <c r="WZP627" s="159"/>
      <c r="WZQ627" s="159"/>
      <c r="WZR627" s="159"/>
      <c r="WZS627" s="159"/>
      <c r="WZT627" s="159"/>
      <c r="WZU627" s="159"/>
      <c r="WZV627" s="159"/>
      <c r="WZW627" s="159"/>
      <c r="WZX627" s="159"/>
      <c r="WZY627" s="159"/>
      <c r="WZZ627" s="159"/>
      <c r="XAA627" s="159"/>
      <c r="XAB627" s="159"/>
      <c r="XAC627" s="159"/>
      <c r="XAD627" s="159"/>
      <c r="XAE627" s="159"/>
      <c r="XAF627" s="159"/>
      <c r="XAG627" s="159"/>
      <c r="XAH627" s="159"/>
      <c r="XAI627" s="159"/>
      <c r="XAJ627" s="159"/>
      <c r="XAK627" s="159"/>
      <c r="XAL627" s="159"/>
      <c r="XAM627" s="159"/>
      <c r="XAN627" s="159"/>
      <c r="XAO627" s="159"/>
      <c r="XAP627" s="159"/>
      <c r="XAQ627" s="159"/>
      <c r="XAR627" s="159"/>
      <c r="XAS627" s="159"/>
      <c r="XAT627" s="159"/>
      <c r="XAU627" s="159"/>
      <c r="XAV627" s="159"/>
      <c r="XAW627" s="159"/>
      <c r="XAX627" s="159"/>
      <c r="XAY627" s="159"/>
      <c r="XAZ627" s="159"/>
      <c r="XBA627" s="159"/>
      <c r="XBB627" s="159"/>
      <c r="XBC627" s="159"/>
      <c r="XBD627" s="159"/>
      <c r="XBE627" s="159"/>
      <c r="XBF627" s="159"/>
      <c r="XBG627" s="159"/>
      <c r="XBH627" s="159"/>
      <c r="XBI627" s="159"/>
      <c r="XBJ627" s="159"/>
      <c r="XBK627" s="159"/>
      <c r="XBL627" s="159"/>
      <c r="XBM627" s="159"/>
      <c r="XBN627" s="159"/>
      <c r="XBO627" s="159"/>
      <c r="XBP627" s="159"/>
      <c r="XBQ627" s="159"/>
      <c r="XBR627" s="159"/>
      <c r="XBS627" s="159"/>
      <c r="XBT627" s="159"/>
      <c r="XBU627" s="159"/>
      <c r="XBV627" s="159"/>
      <c r="XBW627" s="159"/>
      <c r="XBX627" s="159"/>
      <c r="XBY627" s="159"/>
      <c r="XBZ627" s="159"/>
      <c r="XCA627" s="159"/>
      <c r="XCB627" s="159"/>
      <c r="XCC627" s="159"/>
      <c r="XCD627" s="159"/>
      <c r="XCE627" s="159"/>
      <c r="XCF627" s="159"/>
      <c r="XCG627" s="159"/>
      <c r="XCH627" s="159"/>
      <c r="XCI627" s="159"/>
      <c r="XCJ627" s="159"/>
      <c r="XCK627" s="159"/>
      <c r="XCL627" s="159"/>
      <c r="XCM627" s="159"/>
      <c r="XCN627" s="159"/>
      <c r="XCO627" s="159"/>
      <c r="XCP627" s="159"/>
      <c r="XCQ627" s="159"/>
      <c r="XCR627" s="159"/>
      <c r="XCS627" s="159"/>
      <c r="XCT627" s="159"/>
      <c r="XCU627" s="159"/>
      <c r="XCV627" s="159"/>
      <c r="XCW627" s="159"/>
      <c r="XCX627" s="159"/>
      <c r="XCY627" s="159"/>
      <c r="XCZ627" s="159"/>
      <c r="XDA627" s="159"/>
      <c r="XDB627" s="159"/>
      <c r="XDC627" s="159"/>
      <c r="XDD627" s="159"/>
      <c r="XDE627" s="159"/>
      <c r="XDF627" s="159"/>
      <c r="XDG627" s="159"/>
      <c r="XDH627" s="159"/>
      <c r="XDI627" s="159"/>
      <c r="XDJ627" s="159"/>
      <c r="XDK627" s="159"/>
      <c r="XDL627" s="159"/>
      <c r="XDM627" s="159"/>
      <c r="XDN627" s="159"/>
      <c r="XDO627" s="159"/>
      <c r="XDP627" s="159"/>
      <c r="XDQ627" s="159"/>
      <c r="XDR627" s="159"/>
      <c r="XDS627" s="159"/>
      <c r="XDT627" s="159"/>
      <c r="XDU627" s="159"/>
      <c r="XDV627" s="159"/>
      <c r="XDW627" s="159"/>
      <c r="XDX627" s="159"/>
      <c r="XDY627" s="159"/>
      <c r="XDZ627" s="159"/>
      <c r="XEA627" s="159"/>
      <c r="XEB627" s="159"/>
      <c r="XEC627" s="159"/>
      <c r="XED627" s="159"/>
      <c r="XEE627" s="159"/>
      <c r="XEF627" s="159"/>
      <c r="XEG627" s="159"/>
      <c r="XEH627" s="159"/>
      <c r="XEI627" s="159"/>
      <c r="XEJ627" s="159"/>
      <c r="XEK627" s="159"/>
      <c r="XEL627" s="159"/>
      <c r="XEM627" s="159"/>
      <c r="XEN627" s="159"/>
      <c r="XEO627" s="159"/>
      <c r="XEP627" s="159"/>
      <c r="XEQ627" s="159"/>
      <c r="XER627" s="159"/>
      <c r="XES627" s="159"/>
      <c r="XET627" s="159"/>
      <c r="XEU627" s="159"/>
      <c r="XEV627" s="159"/>
      <c r="XEW627" s="159"/>
      <c r="XEX627" s="159"/>
      <c r="XEY627" s="159"/>
      <c r="XEZ627" s="159"/>
      <c r="XFA627" s="159"/>
      <c r="XFB627" s="159"/>
      <c r="XFC627" s="159"/>
      <c r="XFD627" s="159"/>
    </row>
    <row r="628" spans="1:16384" s="159" customFormat="1" ht="36" hidden="1" x14ac:dyDescent="0.2">
      <c r="A628" s="54"/>
      <c r="B628" s="4" t="s">
        <v>2930</v>
      </c>
      <c r="C628" s="4" t="s">
        <v>76</v>
      </c>
      <c r="D628" s="2" t="s">
        <v>1886</v>
      </c>
      <c r="E628" s="182"/>
      <c r="F628" s="22" t="s">
        <v>1437</v>
      </c>
      <c r="G628" s="23" t="s">
        <v>1259</v>
      </c>
      <c r="H628" s="23" t="s">
        <v>142</v>
      </c>
      <c r="I628" s="9" t="s">
        <v>1890</v>
      </c>
      <c r="J628" s="5" t="s">
        <v>142</v>
      </c>
      <c r="K628" s="3"/>
      <c r="L628" s="3"/>
      <c r="M628" s="3"/>
      <c r="N628" s="3"/>
      <c r="O628" s="3"/>
      <c r="P628" s="6"/>
      <c r="Q628" s="30"/>
      <c r="R628" s="30"/>
      <c r="S628" s="30"/>
      <c r="T628" s="30"/>
      <c r="U628" s="30">
        <v>1</v>
      </c>
      <c r="V628" s="6" t="s">
        <v>1205</v>
      </c>
      <c r="W628" s="30">
        <v>1</v>
      </c>
      <c r="X628" s="30"/>
      <c r="Y628" s="30"/>
      <c r="Z628" s="30"/>
      <c r="AA628" s="30">
        <v>0</v>
      </c>
      <c r="AB628" s="6" t="s">
        <v>1205</v>
      </c>
      <c r="AC628" s="30">
        <v>4</v>
      </c>
      <c r="AD628" s="30"/>
      <c r="AE628" s="30"/>
      <c r="AF628" s="30"/>
      <c r="AG628" s="30">
        <v>1</v>
      </c>
      <c r="AH628" s="6" t="s">
        <v>1205</v>
      </c>
      <c r="AI628" s="30"/>
      <c r="AJ628" s="30"/>
      <c r="AK628" s="30"/>
      <c r="AL628" s="30"/>
      <c r="AM628" s="30">
        <v>7</v>
      </c>
      <c r="AN628" s="6" t="s">
        <v>1205</v>
      </c>
      <c r="AO628" s="4">
        <f t="shared" ref="AO628:AO664" si="139">+K628+Q628+W628+AC628+AI628</f>
        <v>5</v>
      </c>
      <c r="AP628" s="4">
        <f t="shared" ref="AP628:AP664" si="140">+L628+R628+X628+AD628+AJ628</f>
        <v>0</v>
      </c>
      <c r="AQ628" s="4">
        <f t="shared" ref="AQ628:AQ664" si="141">+M628+S628+Y628+AE628+AK628</f>
        <v>0</v>
      </c>
      <c r="AR628" s="4">
        <f t="shared" ref="AR628:AR664" si="142">+N628+T628+Z628+AF628+AL628</f>
        <v>0</v>
      </c>
      <c r="AS628" s="4">
        <f t="shared" ref="AS628:AS664" si="143">+O628+U628+AA628+AG628+AM628</f>
        <v>9</v>
      </c>
      <c r="AT628" s="4">
        <f t="shared" si="138"/>
        <v>14</v>
      </c>
      <c r="AU628" s="34">
        <v>40924</v>
      </c>
      <c r="AV628" s="34"/>
      <c r="AW628" s="34"/>
      <c r="AX628" s="36"/>
    </row>
    <row r="629" spans="1:16384" ht="36" hidden="1" customHeight="1" x14ac:dyDescent="0.2">
      <c r="A629" s="54"/>
      <c r="B629" s="4" t="s">
        <v>2930</v>
      </c>
      <c r="C629" s="4" t="s">
        <v>76</v>
      </c>
      <c r="D629" s="2" t="s">
        <v>1886</v>
      </c>
      <c r="E629" s="182"/>
      <c r="F629" s="22" t="s">
        <v>1437</v>
      </c>
      <c r="G629" s="23" t="s">
        <v>1259</v>
      </c>
      <c r="H629" s="23" t="s">
        <v>142</v>
      </c>
      <c r="I629" s="9" t="s">
        <v>1894</v>
      </c>
      <c r="J629" s="5" t="s">
        <v>795</v>
      </c>
      <c r="K629" s="3"/>
      <c r="L629" s="3"/>
      <c r="M629" s="3"/>
      <c r="N629" s="3"/>
      <c r="O629" s="3"/>
      <c r="P629" s="6"/>
      <c r="Q629" s="30"/>
      <c r="R629" s="30"/>
      <c r="S629" s="30"/>
      <c r="T629" s="30"/>
      <c r="U629" s="3">
        <v>3</v>
      </c>
      <c r="V629" s="6" t="s">
        <v>1206</v>
      </c>
      <c r="W629" s="30">
        <v>2</v>
      </c>
      <c r="X629" s="30"/>
      <c r="Y629" s="30"/>
      <c r="Z629" s="30"/>
      <c r="AA629" s="30">
        <v>2</v>
      </c>
      <c r="AB629" s="6" t="s">
        <v>1206</v>
      </c>
      <c r="AC629" s="30">
        <v>9</v>
      </c>
      <c r="AD629" s="30"/>
      <c r="AE629" s="30"/>
      <c r="AF629" s="30"/>
      <c r="AG629" s="30"/>
      <c r="AH629" s="6" t="s">
        <v>1206</v>
      </c>
      <c r="AI629" s="30"/>
      <c r="AJ629" s="30"/>
      <c r="AK629" s="30"/>
      <c r="AL629" s="30"/>
      <c r="AM629" s="30">
        <v>10</v>
      </c>
      <c r="AN629" s="6" t="s">
        <v>1206</v>
      </c>
      <c r="AO629" s="4">
        <f t="shared" si="139"/>
        <v>11</v>
      </c>
      <c r="AP629" s="4">
        <f t="shared" si="140"/>
        <v>0</v>
      </c>
      <c r="AQ629" s="4">
        <f t="shared" si="141"/>
        <v>0</v>
      </c>
      <c r="AR629" s="4">
        <f t="shared" si="142"/>
        <v>0</v>
      </c>
      <c r="AS629" s="4">
        <f t="shared" si="143"/>
        <v>15</v>
      </c>
      <c r="AT629" s="4">
        <f t="shared" si="138"/>
        <v>26</v>
      </c>
      <c r="AU629" s="34" t="s">
        <v>796</v>
      </c>
      <c r="AV629" s="34"/>
      <c r="AW629" s="34"/>
      <c r="AX629" s="36"/>
    </row>
    <row r="630" spans="1:16384" ht="36" hidden="1" customHeight="1" x14ac:dyDescent="0.2">
      <c r="A630" s="54"/>
      <c r="B630" s="4" t="s">
        <v>2977</v>
      </c>
      <c r="C630" s="4" t="s">
        <v>76</v>
      </c>
      <c r="D630" s="2" t="s">
        <v>57</v>
      </c>
      <c r="E630" s="182"/>
      <c r="F630" s="22" t="s">
        <v>1437</v>
      </c>
      <c r="G630" s="23" t="s">
        <v>1259</v>
      </c>
      <c r="H630" s="23" t="s">
        <v>142</v>
      </c>
      <c r="I630" s="9" t="s">
        <v>1920</v>
      </c>
      <c r="J630" s="5" t="s">
        <v>142</v>
      </c>
      <c r="K630" s="3"/>
      <c r="L630" s="3"/>
      <c r="M630" s="3"/>
      <c r="N630" s="3"/>
      <c r="O630" s="3"/>
      <c r="P630" s="6"/>
      <c r="Q630" s="30"/>
      <c r="R630" s="30"/>
      <c r="S630" s="30"/>
      <c r="T630" s="30"/>
      <c r="U630" s="30"/>
      <c r="V630" s="26"/>
      <c r="W630" s="30"/>
      <c r="X630" s="30"/>
      <c r="Y630" s="30"/>
      <c r="Z630" s="30"/>
      <c r="AA630" s="30"/>
      <c r="AB630" s="26"/>
      <c r="AC630" s="30">
        <v>1</v>
      </c>
      <c r="AD630" s="30"/>
      <c r="AE630" s="30"/>
      <c r="AF630" s="30"/>
      <c r="AG630" s="30">
        <v>2</v>
      </c>
      <c r="AH630" s="6" t="s">
        <v>576</v>
      </c>
      <c r="AI630" s="30"/>
      <c r="AJ630" s="30"/>
      <c r="AK630" s="30"/>
      <c r="AL630" s="30">
        <v>1</v>
      </c>
      <c r="AM630" s="30">
        <v>1</v>
      </c>
      <c r="AN630" s="6" t="s">
        <v>576</v>
      </c>
      <c r="AO630" s="4">
        <f t="shared" si="139"/>
        <v>1</v>
      </c>
      <c r="AP630" s="4">
        <f t="shared" si="140"/>
        <v>0</v>
      </c>
      <c r="AQ630" s="4">
        <f t="shared" si="141"/>
        <v>0</v>
      </c>
      <c r="AR630" s="4">
        <f t="shared" si="142"/>
        <v>1</v>
      </c>
      <c r="AS630" s="4">
        <f t="shared" si="143"/>
        <v>3</v>
      </c>
      <c r="AT630" s="4">
        <f t="shared" si="138"/>
        <v>5</v>
      </c>
      <c r="AU630" s="34">
        <v>39408</v>
      </c>
      <c r="AV630" s="34"/>
      <c r="AW630" s="34"/>
      <c r="AX630" s="36"/>
    </row>
    <row r="631" spans="1:16384" ht="36" hidden="1" customHeight="1" x14ac:dyDescent="0.2">
      <c r="A631" s="54"/>
      <c r="B631" s="4" t="s">
        <v>2977</v>
      </c>
      <c r="C631" s="4" t="s">
        <v>76</v>
      </c>
      <c r="D631" s="2" t="s">
        <v>57</v>
      </c>
      <c r="E631" s="182"/>
      <c r="F631" s="22" t="s">
        <v>1437</v>
      </c>
      <c r="G631" s="23" t="s">
        <v>1259</v>
      </c>
      <c r="H631" s="23" t="s">
        <v>142</v>
      </c>
      <c r="I631" s="9" t="s">
        <v>1927</v>
      </c>
      <c r="J631" s="5" t="s">
        <v>594</v>
      </c>
      <c r="K631" s="3"/>
      <c r="L631" s="3"/>
      <c r="M631" s="3"/>
      <c r="N631" s="3"/>
      <c r="O631" s="3"/>
      <c r="P631" s="6"/>
      <c r="Q631" s="30"/>
      <c r="R631" s="30"/>
      <c r="S631" s="30"/>
      <c r="T631" s="30"/>
      <c r="U631" s="30"/>
      <c r="V631" s="26"/>
      <c r="W631" s="30"/>
      <c r="X631" s="30"/>
      <c r="Y631" s="30"/>
      <c r="Z631" s="30"/>
      <c r="AA631" s="30"/>
      <c r="AB631" s="26"/>
      <c r="AC631" s="30">
        <v>2</v>
      </c>
      <c r="AD631" s="30"/>
      <c r="AE631" s="30"/>
      <c r="AF631" s="30"/>
      <c r="AG631" s="30">
        <v>3</v>
      </c>
      <c r="AH631" s="6" t="s">
        <v>503</v>
      </c>
      <c r="AI631" s="30">
        <v>1</v>
      </c>
      <c r="AJ631" s="30"/>
      <c r="AK631" s="30"/>
      <c r="AL631" s="30"/>
      <c r="AM631" s="30">
        <v>3</v>
      </c>
      <c r="AN631" s="6" t="s">
        <v>503</v>
      </c>
      <c r="AO631" s="4">
        <f t="shared" si="139"/>
        <v>3</v>
      </c>
      <c r="AP631" s="4">
        <f t="shared" si="140"/>
        <v>0</v>
      </c>
      <c r="AQ631" s="4">
        <f t="shared" si="141"/>
        <v>0</v>
      </c>
      <c r="AR631" s="4">
        <f t="shared" si="142"/>
        <v>0</v>
      </c>
      <c r="AS631" s="4">
        <f t="shared" si="143"/>
        <v>6</v>
      </c>
      <c r="AT631" s="4">
        <f t="shared" si="138"/>
        <v>9</v>
      </c>
      <c r="AU631" s="34" t="s">
        <v>650</v>
      </c>
      <c r="AV631" s="34"/>
      <c r="AW631" s="34"/>
      <c r="AX631" s="36"/>
    </row>
    <row r="632" spans="1:16384" ht="36" hidden="1" customHeight="1" x14ac:dyDescent="0.2">
      <c r="A632" s="54"/>
      <c r="B632" s="4" t="s">
        <v>2991</v>
      </c>
      <c r="C632" s="4" t="s">
        <v>76</v>
      </c>
      <c r="D632" s="27" t="s">
        <v>339</v>
      </c>
      <c r="E632" s="182"/>
      <c r="F632" s="22" t="s">
        <v>1437</v>
      </c>
      <c r="G632" s="23" t="s">
        <v>1259</v>
      </c>
      <c r="H632" s="23" t="s">
        <v>142</v>
      </c>
      <c r="I632" s="9" t="s">
        <v>1941</v>
      </c>
      <c r="J632" s="5" t="s">
        <v>142</v>
      </c>
      <c r="K632" s="3"/>
      <c r="L632" s="3"/>
      <c r="M632" s="3"/>
      <c r="N632" s="3"/>
      <c r="O632" s="3"/>
      <c r="P632" s="6"/>
      <c r="Q632" s="30"/>
      <c r="R632" s="30"/>
      <c r="S632" s="30"/>
      <c r="T632" s="30"/>
      <c r="U632" s="30"/>
      <c r="V632" s="26"/>
      <c r="W632" s="30"/>
      <c r="X632" s="30"/>
      <c r="Y632" s="30"/>
      <c r="Z632" s="30"/>
      <c r="AA632" s="30"/>
      <c r="AB632" s="26"/>
      <c r="AC632" s="30">
        <v>6</v>
      </c>
      <c r="AD632" s="30"/>
      <c r="AE632" s="30"/>
      <c r="AF632" s="30"/>
      <c r="AG632" s="30"/>
      <c r="AH632" s="6" t="s">
        <v>915</v>
      </c>
      <c r="AI632" s="30"/>
      <c r="AJ632" s="30"/>
      <c r="AK632" s="30"/>
      <c r="AL632" s="30"/>
      <c r="AM632" s="30">
        <v>10</v>
      </c>
      <c r="AN632" s="79"/>
      <c r="AO632" s="4">
        <f t="shared" si="139"/>
        <v>6</v>
      </c>
      <c r="AP632" s="4">
        <f t="shared" si="140"/>
        <v>0</v>
      </c>
      <c r="AQ632" s="4">
        <f t="shared" si="141"/>
        <v>0</v>
      </c>
      <c r="AR632" s="4">
        <f t="shared" si="142"/>
        <v>0</v>
      </c>
      <c r="AS632" s="4">
        <f t="shared" si="143"/>
        <v>10</v>
      </c>
      <c r="AT632" s="4">
        <f t="shared" si="138"/>
        <v>16</v>
      </c>
      <c r="AU632" s="34" t="s">
        <v>390</v>
      </c>
      <c r="AV632" s="34"/>
      <c r="AW632" s="34"/>
      <c r="AX632" s="36"/>
    </row>
    <row r="633" spans="1:16384" ht="36" hidden="1" customHeight="1" x14ac:dyDescent="0.2">
      <c r="A633" s="54"/>
      <c r="B633" s="172" t="s">
        <v>3128</v>
      </c>
      <c r="C633" s="172" t="s">
        <v>76</v>
      </c>
      <c r="D633" s="2" t="s">
        <v>429</v>
      </c>
      <c r="E633" s="182"/>
      <c r="F633" s="22" t="s">
        <v>1437</v>
      </c>
      <c r="G633" s="23" t="s">
        <v>443</v>
      </c>
      <c r="H633" s="23" t="s">
        <v>479</v>
      </c>
      <c r="I633" s="9" t="s">
        <v>2032</v>
      </c>
      <c r="J633" s="5" t="s">
        <v>479</v>
      </c>
      <c r="K633" s="3"/>
      <c r="L633" s="3"/>
      <c r="M633" s="3"/>
      <c r="N633" s="3"/>
      <c r="O633" s="3"/>
      <c r="P633" s="6"/>
      <c r="Q633" s="30"/>
      <c r="R633" s="30"/>
      <c r="S633" s="30"/>
      <c r="T633" s="30"/>
      <c r="U633" s="30"/>
      <c r="V633" s="26"/>
      <c r="W633" s="30"/>
      <c r="X633" s="30"/>
      <c r="Y633" s="30"/>
      <c r="Z633" s="30"/>
      <c r="AA633" s="30"/>
      <c r="AB633" s="26"/>
      <c r="AC633" s="30">
        <v>2</v>
      </c>
      <c r="AD633" s="30"/>
      <c r="AE633" s="30"/>
      <c r="AF633" s="30"/>
      <c r="AG633" s="30"/>
      <c r="AH633" s="6" t="s">
        <v>1125</v>
      </c>
      <c r="AI633" s="30"/>
      <c r="AJ633" s="30"/>
      <c r="AK633" s="30"/>
      <c r="AL633" s="30"/>
      <c r="AM633" s="30"/>
      <c r="AN633" s="26"/>
      <c r="AO633" s="4">
        <f t="shared" si="139"/>
        <v>2</v>
      </c>
      <c r="AP633" s="4">
        <f t="shared" si="140"/>
        <v>0</v>
      </c>
      <c r="AQ633" s="4">
        <f t="shared" si="141"/>
        <v>0</v>
      </c>
      <c r="AR633" s="4">
        <f t="shared" si="142"/>
        <v>0</v>
      </c>
      <c r="AS633" s="4">
        <f t="shared" si="143"/>
        <v>0</v>
      </c>
      <c r="AT633" s="4">
        <f t="shared" si="138"/>
        <v>2</v>
      </c>
      <c r="AU633" s="34" t="s">
        <v>346</v>
      </c>
      <c r="AV633" s="34"/>
      <c r="AW633" s="34"/>
      <c r="AX633" s="36"/>
    </row>
    <row r="634" spans="1:16384" ht="36" hidden="1" customHeight="1" x14ac:dyDescent="0.2">
      <c r="A634" s="54"/>
      <c r="B634" s="172" t="s">
        <v>3061</v>
      </c>
      <c r="C634" s="172" t="s">
        <v>76</v>
      </c>
      <c r="D634" s="2" t="s">
        <v>1964</v>
      </c>
      <c r="E634" s="182"/>
      <c r="F634" s="22" t="s">
        <v>1437</v>
      </c>
      <c r="G634" s="23" t="s">
        <v>1259</v>
      </c>
      <c r="H634" s="23" t="s">
        <v>142</v>
      </c>
      <c r="I634" s="9" t="s">
        <v>1968</v>
      </c>
      <c r="J634" s="5" t="s">
        <v>142</v>
      </c>
      <c r="K634" s="3"/>
      <c r="L634" s="3"/>
      <c r="M634" s="3"/>
      <c r="N634" s="3"/>
      <c r="O634" s="3"/>
      <c r="P634" s="6"/>
      <c r="Q634" s="30"/>
      <c r="R634" s="30"/>
      <c r="S634" s="30"/>
      <c r="T634" s="30"/>
      <c r="U634" s="30"/>
      <c r="V634" s="26"/>
      <c r="W634" s="30">
        <v>1</v>
      </c>
      <c r="X634" s="30"/>
      <c r="Y634" s="30"/>
      <c r="Z634" s="30"/>
      <c r="AA634" s="30"/>
      <c r="AB634" s="6" t="s">
        <v>818</v>
      </c>
      <c r="AC634" s="30">
        <v>7</v>
      </c>
      <c r="AD634" s="30"/>
      <c r="AE634" s="30"/>
      <c r="AF634" s="30"/>
      <c r="AG634" s="30"/>
      <c r="AH634" s="6" t="s">
        <v>819</v>
      </c>
      <c r="AI634" s="30"/>
      <c r="AJ634" s="30"/>
      <c r="AK634" s="30"/>
      <c r="AL634" s="30"/>
      <c r="AM634" s="30">
        <v>18</v>
      </c>
      <c r="AN634" s="6" t="s">
        <v>413</v>
      </c>
      <c r="AO634" s="4">
        <f t="shared" si="139"/>
        <v>8</v>
      </c>
      <c r="AP634" s="4">
        <f t="shared" si="140"/>
        <v>0</v>
      </c>
      <c r="AQ634" s="4">
        <f t="shared" si="141"/>
        <v>0</v>
      </c>
      <c r="AR634" s="4">
        <f t="shared" si="142"/>
        <v>0</v>
      </c>
      <c r="AS634" s="4">
        <f t="shared" si="143"/>
        <v>18</v>
      </c>
      <c r="AT634" s="4">
        <f t="shared" si="138"/>
        <v>26</v>
      </c>
      <c r="AU634" s="34">
        <v>37526</v>
      </c>
      <c r="AV634" s="34"/>
      <c r="AW634" s="34"/>
      <c r="AX634" s="36"/>
    </row>
    <row r="635" spans="1:16384" ht="36" hidden="1" customHeight="1" x14ac:dyDescent="0.2">
      <c r="A635" s="54"/>
      <c r="B635" s="172" t="s">
        <v>3061</v>
      </c>
      <c r="C635" s="172" t="s">
        <v>76</v>
      </c>
      <c r="D635" s="2" t="s">
        <v>1964</v>
      </c>
      <c r="E635" s="182"/>
      <c r="F635" s="22" t="s">
        <v>1437</v>
      </c>
      <c r="G635" s="23" t="s">
        <v>1259</v>
      </c>
      <c r="H635" s="23" t="s">
        <v>142</v>
      </c>
      <c r="I635" s="9" t="s">
        <v>1973</v>
      </c>
      <c r="J635" s="5" t="s">
        <v>142</v>
      </c>
      <c r="K635" s="3"/>
      <c r="L635" s="3"/>
      <c r="M635" s="3"/>
      <c r="N635" s="3"/>
      <c r="O635" s="3"/>
      <c r="P635" s="6"/>
      <c r="Q635" s="30"/>
      <c r="R635" s="30"/>
      <c r="S635" s="30"/>
      <c r="T635" s="30"/>
      <c r="U635" s="30"/>
      <c r="V635" s="26"/>
      <c r="W635" s="30">
        <v>1</v>
      </c>
      <c r="X635" s="30"/>
      <c r="Y635" s="30"/>
      <c r="Z635" s="30"/>
      <c r="AA635" s="30"/>
      <c r="AB635" s="6" t="s">
        <v>1060</v>
      </c>
      <c r="AC635" s="30">
        <v>4</v>
      </c>
      <c r="AD635" s="30"/>
      <c r="AE635" s="30"/>
      <c r="AF635" s="30"/>
      <c r="AG635" s="30"/>
      <c r="AH635" s="6" t="s">
        <v>830</v>
      </c>
      <c r="AI635" s="30"/>
      <c r="AJ635" s="30"/>
      <c r="AK635" s="30"/>
      <c r="AL635" s="30"/>
      <c r="AM635" s="30">
        <v>6</v>
      </c>
      <c r="AN635" s="6" t="s">
        <v>809</v>
      </c>
      <c r="AO635" s="4">
        <f t="shared" si="139"/>
        <v>5</v>
      </c>
      <c r="AP635" s="4">
        <f t="shared" si="140"/>
        <v>0</v>
      </c>
      <c r="AQ635" s="4">
        <f t="shared" si="141"/>
        <v>0</v>
      </c>
      <c r="AR635" s="4">
        <f t="shared" si="142"/>
        <v>0</v>
      </c>
      <c r="AS635" s="4">
        <f t="shared" si="143"/>
        <v>6</v>
      </c>
      <c r="AT635" s="4">
        <f t="shared" si="138"/>
        <v>11</v>
      </c>
      <c r="AU635" s="34">
        <v>39934</v>
      </c>
      <c r="AV635" s="34"/>
      <c r="AW635" s="34"/>
      <c r="AX635" s="36"/>
    </row>
    <row r="636" spans="1:16384" ht="36" hidden="1" customHeight="1" x14ac:dyDescent="0.2">
      <c r="A636" s="54"/>
      <c r="B636" s="172" t="s">
        <v>3082</v>
      </c>
      <c r="C636" s="172" t="s">
        <v>76</v>
      </c>
      <c r="D636" s="2" t="s">
        <v>258</v>
      </c>
      <c r="E636" s="182"/>
      <c r="F636" s="22" t="s">
        <v>1437</v>
      </c>
      <c r="G636" s="23" t="s">
        <v>1259</v>
      </c>
      <c r="H636" s="23" t="s">
        <v>142</v>
      </c>
      <c r="I636" s="9" t="s">
        <v>1987</v>
      </c>
      <c r="J636" s="5" t="s">
        <v>180</v>
      </c>
      <c r="K636" s="3"/>
      <c r="L636" s="3"/>
      <c r="M636" s="3"/>
      <c r="N636" s="3"/>
      <c r="O636" s="3"/>
      <c r="P636" s="6"/>
      <c r="Q636" s="30"/>
      <c r="R636" s="30"/>
      <c r="S636" s="30"/>
      <c r="T636" s="30"/>
      <c r="U636" s="30"/>
      <c r="V636" s="26"/>
      <c r="W636" s="30"/>
      <c r="X636" s="30"/>
      <c r="Y636" s="30"/>
      <c r="Z636" s="30"/>
      <c r="AA636" s="30"/>
      <c r="AB636" s="26"/>
      <c r="AC636" s="30">
        <v>3</v>
      </c>
      <c r="AD636" s="30"/>
      <c r="AE636" s="30"/>
      <c r="AF636" s="30"/>
      <c r="AG636" s="30"/>
      <c r="AH636" s="6" t="s">
        <v>452</v>
      </c>
      <c r="AI636" s="30"/>
      <c r="AJ636" s="30"/>
      <c r="AK636" s="30"/>
      <c r="AL636" s="30"/>
      <c r="AM636" s="30"/>
      <c r="AN636" s="26"/>
      <c r="AO636" s="4">
        <f t="shared" si="139"/>
        <v>3</v>
      </c>
      <c r="AP636" s="4">
        <f t="shared" si="140"/>
        <v>0</v>
      </c>
      <c r="AQ636" s="4">
        <f t="shared" si="141"/>
        <v>0</v>
      </c>
      <c r="AR636" s="4">
        <f t="shared" si="142"/>
        <v>0</v>
      </c>
      <c r="AS636" s="4">
        <f t="shared" si="143"/>
        <v>0</v>
      </c>
      <c r="AT636" s="4">
        <f t="shared" si="138"/>
        <v>3</v>
      </c>
      <c r="AU636" s="34">
        <v>39412</v>
      </c>
      <c r="AV636" s="34"/>
      <c r="AW636" s="34"/>
      <c r="AX636" s="36"/>
    </row>
    <row r="637" spans="1:16384" ht="36" hidden="1" customHeight="1" x14ac:dyDescent="0.2">
      <c r="A637" s="54"/>
      <c r="B637" s="172" t="s">
        <v>3096</v>
      </c>
      <c r="C637" s="172" t="s">
        <v>76</v>
      </c>
      <c r="D637" s="2" t="s">
        <v>313</v>
      </c>
      <c r="E637" s="182"/>
      <c r="F637" s="22" t="s">
        <v>1437</v>
      </c>
      <c r="G637" s="23" t="s">
        <v>1259</v>
      </c>
      <c r="H637" s="23" t="s">
        <v>142</v>
      </c>
      <c r="I637" s="9" t="s">
        <v>2006</v>
      </c>
      <c r="J637" s="5" t="s">
        <v>142</v>
      </c>
      <c r="K637" s="3"/>
      <c r="L637" s="3"/>
      <c r="M637" s="3"/>
      <c r="N637" s="3"/>
      <c r="O637" s="3"/>
      <c r="P637" s="6"/>
      <c r="Q637" s="30"/>
      <c r="R637" s="30"/>
      <c r="S637" s="30"/>
      <c r="T637" s="30"/>
      <c r="U637" s="30"/>
      <c r="V637" s="26"/>
      <c r="W637" s="30">
        <v>3</v>
      </c>
      <c r="X637" s="30"/>
      <c r="Y637" s="30"/>
      <c r="Z637" s="30"/>
      <c r="AA637" s="30">
        <v>0</v>
      </c>
      <c r="AB637" s="26" t="s">
        <v>2160</v>
      </c>
      <c r="AC637" s="30">
        <v>2</v>
      </c>
      <c r="AD637" s="30"/>
      <c r="AE637" s="30"/>
      <c r="AF637" s="30"/>
      <c r="AG637" s="30">
        <v>7</v>
      </c>
      <c r="AH637" s="6" t="s">
        <v>899</v>
      </c>
      <c r="AI637" s="30"/>
      <c r="AJ637" s="30"/>
      <c r="AK637" s="30"/>
      <c r="AL637" s="30"/>
      <c r="AM637" s="30"/>
      <c r="AN637" s="26"/>
      <c r="AO637" s="4">
        <f t="shared" si="139"/>
        <v>5</v>
      </c>
      <c r="AP637" s="4">
        <f t="shared" si="140"/>
        <v>0</v>
      </c>
      <c r="AQ637" s="4">
        <f t="shared" si="141"/>
        <v>0</v>
      </c>
      <c r="AR637" s="4">
        <f t="shared" si="142"/>
        <v>0</v>
      </c>
      <c r="AS637" s="4">
        <f t="shared" si="143"/>
        <v>7</v>
      </c>
      <c r="AT637" s="4">
        <f t="shared" si="138"/>
        <v>12</v>
      </c>
      <c r="AU637" s="34">
        <v>36599</v>
      </c>
      <c r="AV637" s="34"/>
      <c r="AW637" s="34"/>
      <c r="AX637" s="36"/>
    </row>
    <row r="638" spans="1:16384" ht="36" hidden="1" customHeight="1" x14ac:dyDescent="0.2">
      <c r="A638" s="54"/>
      <c r="B638" s="172" t="s">
        <v>3096</v>
      </c>
      <c r="C638" s="172" t="s">
        <v>76</v>
      </c>
      <c r="D638" s="2" t="s">
        <v>313</v>
      </c>
      <c r="E638" s="182"/>
      <c r="F638" s="22" t="s">
        <v>1437</v>
      </c>
      <c r="G638" s="23" t="s">
        <v>1259</v>
      </c>
      <c r="H638" s="23" t="s">
        <v>142</v>
      </c>
      <c r="I638" s="9" t="s">
        <v>2015</v>
      </c>
      <c r="J638" s="5" t="s">
        <v>142</v>
      </c>
      <c r="K638" s="3"/>
      <c r="L638" s="3"/>
      <c r="M638" s="3"/>
      <c r="N638" s="3"/>
      <c r="O638" s="3"/>
      <c r="P638" s="6"/>
      <c r="Q638" s="30"/>
      <c r="R638" s="30"/>
      <c r="S638" s="30"/>
      <c r="T638" s="30"/>
      <c r="U638" s="30"/>
      <c r="V638" s="26"/>
      <c r="W638" s="30"/>
      <c r="X638" s="30"/>
      <c r="Y638" s="30"/>
      <c r="Z638" s="30"/>
      <c r="AA638" s="30">
        <v>0</v>
      </c>
      <c r="AB638" s="6"/>
      <c r="AC638" s="30">
        <v>1</v>
      </c>
      <c r="AD638" s="30"/>
      <c r="AE638" s="30"/>
      <c r="AF638" s="30"/>
      <c r="AG638" s="30"/>
      <c r="AH638" s="6" t="s">
        <v>1285</v>
      </c>
      <c r="AI638" s="30"/>
      <c r="AJ638" s="30"/>
      <c r="AK638" s="30"/>
      <c r="AL638" s="30"/>
      <c r="AM638" s="30"/>
      <c r="AN638" s="26"/>
      <c r="AO638" s="4">
        <f t="shared" si="139"/>
        <v>1</v>
      </c>
      <c r="AP638" s="4">
        <f t="shared" si="140"/>
        <v>0</v>
      </c>
      <c r="AQ638" s="4">
        <f t="shared" si="141"/>
        <v>0</v>
      </c>
      <c r="AR638" s="4">
        <f t="shared" si="142"/>
        <v>0</v>
      </c>
      <c r="AS638" s="4">
        <f t="shared" si="143"/>
        <v>0</v>
      </c>
      <c r="AT638" s="4">
        <f t="shared" si="138"/>
        <v>1</v>
      </c>
      <c r="AU638" s="34">
        <v>40882</v>
      </c>
      <c r="AV638" s="34"/>
      <c r="AW638" s="34"/>
      <c r="AX638" s="36"/>
    </row>
    <row r="639" spans="1:16384" ht="36" hidden="1" customHeight="1" x14ac:dyDescent="0.2">
      <c r="A639" s="54"/>
      <c r="B639" s="4" t="s">
        <v>2424</v>
      </c>
      <c r="C639" s="4" t="s">
        <v>76</v>
      </c>
      <c r="D639" s="2" t="s">
        <v>1686</v>
      </c>
      <c r="E639" s="182"/>
      <c r="F639" s="22" t="s">
        <v>1437</v>
      </c>
      <c r="G639" s="23" t="s">
        <v>1435</v>
      </c>
      <c r="H639" s="23" t="s">
        <v>248</v>
      </c>
      <c r="I639" s="9" t="s">
        <v>1689</v>
      </c>
      <c r="J639" s="43" t="s">
        <v>248</v>
      </c>
      <c r="K639" s="3"/>
      <c r="L639" s="3"/>
      <c r="M639" s="3"/>
      <c r="N639" s="3"/>
      <c r="O639" s="3"/>
      <c r="P639" s="6"/>
      <c r="Q639" s="30"/>
      <c r="R639" s="30"/>
      <c r="S639" s="30"/>
      <c r="T639" s="30"/>
      <c r="U639" s="30"/>
      <c r="V639" s="26"/>
      <c r="W639" s="30"/>
      <c r="X639" s="30"/>
      <c r="Y639" s="30"/>
      <c r="Z639" s="30"/>
      <c r="AA639" s="30"/>
      <c r="AB639" s="26"/>
      <c r="AC639" s="30">
        <v>1</v>
      </c>
      <c r="AD639" s="30"/>
      <c r="AE639" s="30"/>
      <c r="AF639" s="30"/>
      <c r="AG639" s="30">
        <v>2</v>
      </c>
      <c r="AH639" s="6" t="s">
        <v>130</v>
      </c>
      <c r="AI639" s="30"/>
      <c r="AJ639" s="30"/>
      <c r="AK639" s="30"/>
      <c r="AL639" s="30"/>
      <c r="AM639" s="30">
        <v>1</v>
      </c>
      <c r="AN639" s="26"/>
      <c r="AO639" s="4">
        <f t="shared" si="139"/>
        <v>1</v>
      </c>
      <c r="AP639" s="4">
        <f t="shared" si="140"/>
        <v>0</v>
      </c>
      <c r="AQ639" s="4">
        <f t="shared" si="141"/>
        <v>0</v>
      </c>
      <c r="AR639" s="4">
        <f t="shared" si="142"/>
        <v>0</v>
      </c>
      <c r="AS639" s="4">
        <f t="shared" si="143"/>
        <v>3</v>
      </c>
      <c r="AT639" s="4">
        <f t="shared" si="138"/>
        <v>4</v>
      </c>
      <c r="AU639" s="34" t="s">
        <v>472</v>
      </c>
      <c r="AV639" s="34"/>
      <c r="AW639" s="34"/>
      <c r="AX639" s="36"/>
    </row>
    <row r="640" spans="1:16384" ht="36" customHeight="1" x14ac:dyDescent="0.2">
      <c r="A640" s="54"/>
      <c r="B640" s="172" t="s">
        <v>3096</v>
      </c>
      <c r="C640" s="172" t="s">
        <v>76</v>
      </c>
      <c r="D640" s="2" t="s">
        <v>313</v>
      </c>
      <c r="E640" s="182"/>
      <c r="F640" s="22" t="s">
        <v>1437</v>
      </c>
      <c r="G640" s="23" t="s">
        <v>1460</v>
      </c>
      <c r="H640" s="23" t="s">
        <v>464</v>
      </c>
      <c r="I640" s="9" t="s">
        <v>1998</v>
      </c>
      <c r="J640" s="5" t="s">
        <v>464</v>
      </c>
      <c r="K640" s="3"/>
      <c r="L640" s="3"/>
      <c r="M640" s="3"/>
      <c r="N640" s="3"/>
      <c r="O640" s="3"/>
      <c r="P640" s="6"/>
      <c r="Q640" s="30"/>
      <c r="R640" s="30"/>
      <c r="S640" s="30"/>
      <c r="T640" s="30"/>
      <c r="U640" s="30"/>
      <c r="V640" s="26"/>
      <c r="W640" s="30">
        <v>0</v>
      </c>
      <c r="X640" s="30"/>
      <c r="Y640" s="30"/>
      <c r="Z640" s="30"/>
      <c r="AA640" s="30">
        <v>0</v>
      </c>
      <c r="AB640" s="26"/>
      <c r="AC640" s="30">
        <v>1</v>
      </c>
      <c r="AD640" s="30"/>
      <c r="AE640" s="30"/>
      <c r="AF640" s="30"/>
      <c r="AG640" s="30">
        <v>7</v>
      </c>
      <c r="AH640" s="6" t="s">
        <v>2155</v>
      </c>
      <c r="AI640" s="30"/>
      <c r="AJ640" s="30"/>
      <c r="AK640" s="30"/>
      <c r="AL640" s="30"/>
      <c r="AM640" s="30"/>
      <c r="AN640" s="26"/>
      <c r="AO640" s="4">
        <f t="shared" si="139"/>
        <v>1</v>
      </c>
      <c r="AP640" s="4">
        <f t="shared" si="140"/>
        <v>0</v>
      </c>
      <c r="AQ640" s="4">
        <f t="shared" si="141"/>
        <v>0</v>
      </c>
      <c r="AR640" s="4">
        <f t="shared" si="142"/>
        <v>0</v>
      </c>
      <c r="AS640" s="4">
        <f t="shared" si="143"/>
        <v>7</v>
      </c>
      <c r="AT640" s="4">
        <f t="shared" si="138"/>
        <v>8</v>
      </c>
      <c r="AU640" s="37" t="s">
        <v>296</v>
      </c>
      <c r="AV640" s="37"/>
      <c r="AW640" s="34"/>
      <c r="AX640" s="36"/>
    </row>
    <row r="641" spans="1:50" ht="36" hidden="1" customHeight="1" x14ac:dyDescent="0.2">
      <c r="A641" s="54"/>
      <c r="B641" s="4" t="s">
        <v>2591</v>
      </c>
      <c r="C641" s="4" t="s">
        <v>76</v>
      </c>
      <c r="D641" s="27" t="s">
        <v>1704</v>
      </c>
      <c r="E641" s="182"/>
      <c r="F641" s="22" t="s">
        <v>1437</v>
      </c>
      <c r="G641" s="23" t="s">
        <v>1435</v>
      </c>
      <c r="H641" s="23" t="s">
        <v>248</v>
      </c>
      <c r="I641" s="9" t="s">
        <v>1706</v>
      </c>
      <c r="J641" s="5" t="s">
        <v>342</v>
      </c>
      <c r="K641" s="3"/>
      <c r="L641" s="3"/>
      <c r="M641" s="3"/>
      <c r="N641" s="3"/>
      <c r="O641" s="3"/>
      <c r="P641" s="6"/>
      <c r="Q641" s="30"/>
      <c r="R641" s="30"/>
      <c r="S641" s="30"/>
      <c r="T641" s="30"/>
      <c r="U641" s="30"/>
      <c r="V641" s="26"/>
      <c r="W641" s="30"/>
      <c r="X641" s="30"/>
      <c r="Y641" s="30"/>
      <c r="Z641" s="30"/>
      <c r="AA641" s="30"/>
      <c r="AB641" s="26"/>
      <c r="AC641" s="30">
        <v>1</v>
      </c>
      <c r="AD641" s="30"/>
      <c r="AE641" s="30"/>
      <c r="AF641" s="30"/>
      <c r="AG641" s="30"/>
      <c r="AH641" s="6" t="s">
        <v>343</v>
      </c>
      <c r="AI641" s="30"/>
      <c r="AJ641" s="30"/>
      <c r="AK641" s="30"/>
      <c r="AL641" s="30"/>
      <c r="AM641" s="30"/>
      <c r="AN641" s="26"/>
      <c r="AO641" s="4">
        <f t="shared" si="139"/>
        <v>1</v>
      </c>
      <c r="AP641" s="4">
        <f t="shared" si="140"/>
        <v>0</v>
      </c>
      <c r="AQ641" s="4">
        <f t="shared" si="141"/>
        <v>0</v>
      </c>
      <c r="AR641" s="4">
        <f t="shared" si="142"/>
        <v>0</v>
      </c>
      <c r="AS641" s="4">
        <f t="shared" si="143"/>
        <v>0</v>
      </c>
      <c r="AT641" s="4">
        <f t="shared" si="138"/>
        <v>1</v>
      </c>
      <c r="AU641" s="34"/>
      <c r="AV641" s="34"/>
      <c r="AW641" s="34"/>
      <c r="AX641" s="36"/>
    </row>
    <row r="642" spans="1:50" ht="36" hidden="1" customHeight="1" x14ac:dyDescent="0.2">
      <c r="A642" s="54"/>
      <c r="B642" s="4" t="s">
        <v>2655</v>
      </c>
      <c r="C642" s="4" t="s">
        <v>76</v>
      </c>
      <c r="D642" s="27" t="s">
        <v>1767</v>
      </c>
      <c r="E642" s="182"/>
      <c r="F642" s="22" t="s">
        <v>1437</v>
      </c>
      <c r="G642" s="23" t="s">
        <v>1435</v>
      </c>
      <c r="H642" s="23" t="s">
        <v>248</v>
      </c>
      <c r="I642" s="9" t="s">
        <v>1788</v>
      </c>
      <c r="J642" s="5" t="s">
        <v>129</v>
      </c>
      <c r="K642" s="3"/>
      <c r="L642" s="3"/>
      <c r="M642" s="3"/>
      <c r="N642" s="3"/>
      <c r="O642" s="3"/>
      <c r="P642" s="6"/>
      <c r="Q642" s="30"/>
      <c r="R642" s="30"/>
      <c r="S642" s="30"/>
      <c r="T642" s="30"/>
      <c r="U642" s="30"/>
      <c r="V642" s="26"/>
      <c r="W642" s="30"/>
      <c r="X642" s="30"/>
      <c r="Y642" s="30"/>
      <c r="Z642" s="30"/>
      <c r="AA642" s="30"/>
      <c r="AB642" s="26"/>
      <c r="AC642" s="30"/>
      <c r="AD642" s="30"/>
      <c r="AE642" s="30"/>
      <c r="AF642" s="30"/>
      <c r="AG642" s="30"/>
      <c r="AH642" s="26"/>
      <c r="AI642" s="30"/>
      <c r="AJ642" s="30"/>
      <c r="AK642" s="30"/>
      <c r="AL642" s="30"/>
      <c r="AM642" s="30">
        <v>1</v>
      </c>
      <c r="AN642" s="26" t="s">
        <v>1093</v>
      </c>
      <c r="AO642" s="4">
        <f t="shared" si="139"/>
        <v>0</v>
      </c>
      <c r="AP642" s="4">
        <f t="shared" si="140"/>
        <v>0</v>
      </c>
      <c r="AQ642" s="4">
        <f t="shared" si="141"/>
        <v>0</v>
      </c>
      <c r="AR642" s="4">
        <f t="shared" si="142"/>
        <v>0</v>
      </c>
      <c r="AS642" s="4">
        <f t="shared" si="143"/>
        <v>1</v>
      </c>
      <c r="AT642" s="4">
        <f t="shared" si="138"/>
        <v>1</v>
      </c>
      <c r="AU642" s="34">
        <v>40792</v>
      </c>
      <c r="AV642" s="34"/>
      <c r="AW642" s="34"/>
      <c r="AX642" s="36"/>
    </row>
    <row r="643" spans="1:50" ht="36" hidden="1" customHeight="1" x14ac:dyDescent="0.2">
      <c r="A643" s="54"/>
      <c r="B643" s="4" t="s">
        <v>2639</v>
      </c>
      <c r="C643" s="4" t="s">
        <v>76</v>
      </c>
      <c r="D643" s="2" t="s">
        <v>219</v>
      </c>
      <c r="E643" s="182"/>
      <c r="F643" s="22" t="s">
        <v>1437</v>
      </c>
      <c r="G643" s="23" t="s">
        <v>185</v>
      </c>
      <c r="H643" s="23" t="s">
        <v>22</v>
      </c>
      <c r="I643" s="9" t="s">
        <v>1766</v>
      </c>
      <c r="J643" s="5" t="s">
        <v>254</v>
      </c>
      <c r="K643" s="3"/>
      <c r="L643" s="3"/>
      <c r="M643" s="3"/>
      <c r="N643" s="3"/>
      <c r="O643" s="3"/>
      <c r="P643" s="6"/>
      <c r="Q643" s="30"/>
      <c r="R643" s="30"/>
      <c r="S643" s="30"/>
      <c r="T643" s="30"/>
      <c r="U643" s="30"/>
      <c r="V643" s="26"/>
      <c r="W643" s="30"/>
      <c r="X643" s="30"/>
      <c r="Y643" s="30"/>
      <c r="Z643" s="30"/>
      <c r="AA643" s="30"/>
      <c r="AB643" s="26"/>
      <c r="AC643" s="30">
        <v>1</v>
      </c>
      <c r="AD643" s="30"/>
      <c r="AE643" s="30"/>
      <c r="AF643" s="30"/>
      <c r="AG643" s="30"/>
      <c r="AH643" s="26" t="s">
        <v>515</v>
      </c>
      <c r="AI643" s="30"/>
      <c r="AJ643" s="30"/>
      <c r="AK643" s="30"/>
      <c r="AL643" s="30"/>
      <c r="AM643" s="30">
        <v>3</v>
      </c>
      <c r="AN643" s="26" t="s">
        <v>515</v>
      </c>
      <c r="AO643" s="4">
        <f t="shared" si="139"/>
        <v>1</v>
      </c>
      <c r="AP643" s="4">
        <f t="shared" si="140"/>
        <v>0</v>
      </c>
      <c r="AQ643" s="4">
        <f t="shared" si="141"/>
        <v>0</v>
      </c>
      <c r="AR643" s="4">
        <f t="shared" si="142"/>
        <v>0</v>
      </c>
      <c r="AS643" s="4">
        <f t="shared" si="143"/>
        <v>3</v>
      </c>
      <c r="AT643" s="4">
        <f t="shared" si="138"/>
        <v>4</v>
      </c>
      <c r="AU643" s="34"/>
      <c r="AV643" s="34"/>
      <c r="AW643" s="34"/>
      <c r="AX643" s="36"/>
    </row>
    <row r="644" spans="1:50" ht="36" hidden="1" customHeight="1" x14ac:dyDescent="0.2">
      <c r="A644" s="54"/>
      <c r="B644" s="172" t="s">
        <v>3103</v>
      </c>
      <c r="C644" s="172" t="s">
        <v>76</v>
      </c>
      <c r="D644" s="27" t="s">
        <v>33</v>
      </c>
      <c r="E644" s="182"/>
      <c r="F644" s="22" t="s">
        <v>1437</v>
      </c>
      <c r="G644" s="23" t="s">
        <v>1259</v>
      </c>
      <c r="H644" s="23" t="s">
        <v>142</v>
      </c>
      <c r="I644" s="9" t="s">
        <v>2019</v>
      </c>
      <c r="J644" s="46" t="s">
        <v>142</v>
      </c>
      <c r="K644" s="3"/>
      <c r="L644" s="3"/>
      <c r="M644" s="3"/>
      <c r="N644" s="3"/>
      <c r="O644" s="3"/>
      <c r="P644" s="6"/>
      <c r="Q644" s="30"/>
      <c r="R644" s="30"/>
      <c r="S644" s="30"/>
      <c r="T644" s="30"/>
      <c r="U644" s="30"/>
      <c r="V644" s="26"/>
      <c r="W644" s="30"/>
      <c r="X644" s="30"/>
      <c r="Y644" s="30"/>
      <c r="Z644" s="30"/>
      <c r="AA644" s="30"/>
      <c r="AB644" s="26"/>
      <c r="AC644" s="30">
        <v>5</v>
      </c>
      <c r="AD644" s="30"/>
      <c r="AE644" s="30"/>
      <c r="AF644" s="30"/>
      <c r="AG644" s="30"/>
      <c r="AH644" s="6" t="s">
        <v>508</v>
      </c>
      <c r="AI644" s="30">
        <v>1</v>
      </c>
      <c r="AJ644" s="30"/>
      <c r="AK644" s="30"/>
      <c r="AL644" s="30"/>
      <c r="AM644" s="30">
        <v>6</v>
      </c>
      <c r="AN644" s="6" t="s">
        <v>508</v>
      </c>
      <c r="AO644" s="4">
        <f t="shared" si="139"/>
        <v>6</v>
      </c>
      <c r="AP644" s="4">
        <f t="shared" si="140"/>
        <v>0</v>
      </c>
      <c r="AQ644" s="4">
        <f t="shared" si="141"/>
        <v>0</v>
      </c>
      <c r="AR644" s="4">
        <f t="shared" si="142"/>
        <v>0</v>
      </c>
      <c r="AS644" s="4">
        <f t="shared" si="143"/>
        <v>6</v>
      </c>
      <c r="AT644" s="4">
        <f t="shared" si="138"/>
        <v>12</v>
      </c>
      <c r="AU644" s="34">
        <v>32581</v>
      </c>
      <c r="AV644" s="34"/>
      <c r="AW644" s="34"/>
      <c r="AX644" s="36"/>
    </row>
    <row r="645" spans="1:50" ht="36" hidden="1" customHeight="1" x14ac:dyDescent="0.2">
      <c r="A645" s="54"/>
      <c r="B645" s="172" t="s">
        <v>3103</v>
      </c>
      <c r="C645" s="172" t="s">
        <v>76</v>
      </c>
      <c r="D645" s="27" t="s">
        <v>33</v>
      </c>
      <c r="E645" s="182"/>
      <c r="F645" s="22" t="s">
        <v>1437</v>
      </c>
      <c r="G645" s="23" t="s">
        <v>1259</v>
      </c>
      <c r="H645" s="23" t="s">
        <v>142</v>
      </c>
      <c r="I645" s="9" t="s">
        <v>2020</v>
      </c>
      <c r="J645" s="46" t="s">
        <v>142</v>
      </c>
      <c r="K645" s="3"/>
      <c r="L645" s="3"/>
      <c r="M645" s="3"/>
      <c r="N645" s="3"/>
      <c r="O645" s="3"/>
      <c r="P645" s="6"/>
      <c r="Q645" s="30"/>
      <c r="R645" s="30"/>
      <c r="S645" s="30"/>
      <c r="T645" s="30"/>
      <c r="U645" s="30"/>
      <c r="V645" s="26"/>
      <c r="W645" s="30"/>
      <c r="X645" s="30"/>
      <c r="Y645" s="30"/>
      <c r="Z645" s="30"/>
      <c r="AA645" s="30"/>
      <c r="AB645" s="26"/>
      <c r="AC645" s="30">
        <v>4</v>
      </c>
      <c r="AD645" s="30"/>
      <c r="AE645" s="30"/>
      <c r="AF645" s="30"/>
      <c r="AG645" s="30"/>
      <c r="AH645" s="6" t="s">
        <v>509</v>
      </c>
      <c r="AI645" s="30"/>
      <c r="AJ645" s="30"/>
      <c r="AK645" s="30"/>
      <c r="AL645" s="30"/>
      <c r="AM645" s="30"/>
      <c r="AN645" s="26"/>
      <c r="AO645" s="4">
        <f t="shared" si="139"/>
        <v>4</v>
      </c>
      <c r="AP645" s="4">
        <f t="shared" si="140"/>
        <v>0</v>
      </c>
      <c r="AQ645" s="4">
        <f t="shared" si="141"/>
        <v>0</v>
      </c>
      <c r="AR645" s="4">
        <f t="shared" si="142"/>
        <v>0</v>
      </c>
      <c r="AS645" s="4">
        <f t="shared" si="143"/>
        <v>0</v>
      </c>
      <c r="AT645" s="4">
        <f t="shared" si="138"/>
        <v>4</v>
      </c>
      <c r="AU645" s="34">
        <v>38749</v>
      </c>
      <c r="AV645" s="34"/>
      <c r="AW645" s="34"/>
      <c r="AX645" s="36"/>
    </row>
    <row r="646" spans="1:50" ht="36" hidden="1" customHeight="1" x14ac:dyDescent="0.2">
      <c r="A646" s="54"/>
      <c r="B646" s="172" t="s">
        <v>3128</v>
      </c>
      <c r="C646" s="172" t="s">
        <v>76</v>
      </c>
      <c r="D646" s="2" t="s">
        <v>429</v>
      </c>
      <c r="E646" s="182"/>
      <c r="F646" s="22" t="s">
        <v>1437</v>
      </c>
      <c r="G646" s="23" t="s">
        <v>1259</v>
      </c>
      <c r="H646" s="23" t="s">
        <v>142</v>
      </c>
      <c r="I646" s="9" t="s">
        <v>2034</v>
      </c>
      <c r="J646" s="5" t="s">
        <v>142</v>
      </c>
      <c r="K646" s="3"/>
      <c r="L646" s="3"/>
      <c r="M646" s="3"/>
      <c r="N646" s="3"/>
      <c r="O646" s="3"/>
      <c r="P646" s="6"/>
      <c r="Q646" s="30"/>
      <c r="R646" s="30"/>
      <c r="S646" s="30"/>
      <c r="T646" s="30"/>
      <c r="U646" s="30"/>
      <c r="V646" s="26"/>
      <c r="W646" s="30"/>
      <c r="X646" s="30"/>
      <c r="Y646" s="30"/>
      <c r="Z646" s="30"/>
      <c r="AA646" s="30"/>
      <c r="AB646" s="26"/>
      <c r="AC646" s="30">
        <v>5</v>
      </c>
      <c r="AD646" s="30"/>
      <c r="AE646" s="30"/>
      <c r="AF646" s="30"/>
      <c r="AG646" s="30"/>
      <c r="AH646" s="6" t="s">
        <v>912</v>
      </c>
      <c r="AI646" s="30">
        <v>1</v>
      </c>
      <c r="AJ646" s="30">
        <v>1</v>
      </c>
      <c r="AK646" s="30"/>
      <c r="AL646" s="30"/>
      <c r="AM646" s="30">
        <v>1</v>
      </c>
      <c r="AN646" s="6" t="s">
        <v>912</v>
      </c>
      <c r="AO646" s="4">
        <f t="shared" si="139"/>
        <v>6</v>
      </c>
      <c r="AP646" s="4">
        <f t="shared" si="140"/>
        <v>1</v>
      </c>
      <c r="AQ646" s="4">
        <f t="shared" si="141"/>
        <v>0</v>
      </c>
      <c r="AR646" s="4">
        <f t="shared" si="142"/>
        <v>0</v>
      </c>
      <c r="AS646" s="4">
        <f t="shared" si="143"/>
        <v>1</v>
      </c>
      <c r="AT646" s="4">
        <f t="shared" si="138"/>
        <v>8</v>
      </c>
      <c r="AU646" s="34">
        <v>36778</v>
      </c>
      <c r="AV646" s="34"/>
      <c r="AW646" s="34"/>
      <c r="AX646" s="36"/>
    </row>
    <row r="647" spans="1:50" s="159" customFormat="1" ht="36" hidden="1" customHeight="1" x14ac:dyDescent="0.2">
      <c r="A647" s="54"/>
      <c r="B647" s="172" t="s">
        <v>3160</v>
      </c>
      <c r="C647" s="172" t="s">
        <v>76</v>
      </c>
      <c r="D647" s="27" t="s">
        <v>444</v>
      </c>
      <c r="E647" s="182"/>
      <c r="F647" s="22" t="s">
        <v>1437</v>
      </c>
      <c r="G647" s="23" t="s">
        <v>1259</v>
      </c>
      <c r="H647" s="23" t="s">
        <v>142</v>
      </c>
      <c r="I647" s="9" t="s">
        <v>2054</v>
      </c>
      <c r="J647" s="5" t="s">
        <v>142</v>
      </c>
      <c r="K647" s="3"/>
      <c r="L647" s="3"/>
      <c r="M647" s="3"/>
      <c r="N647" s="3"/>
      <c r="O647" s="3"/>
      <c r="P647" s="6"/>
      <c r="Q647" s="30"/>
      <c r="R647" s="30"/>
      <c r="S647" s="30"/>
      <c r="T647" s="30"/>
      <c r="U647" s="30"/>
      <c r="V647" s="26"/>
      <c r="W647" s="30"/>
      <c r="X647" s="30"/>
      <c r="Y647" s="30"/>
      <c r="Z647" s="30"/>
      <c r="AA647" s="30"/>
      <c r="AB647" s="6"/>
      <c r="AC647" s="30"/>
      <c r="AD647" s="30">
        <v>1</v>
      </c>
      <c r="AE647" s="30"/>
      <c r="AF647" s="30"/>
      <c r="AG647" s="30"/>
      <c r="AH647" s="26"/>
      <c r="AI647" s="30"/>
      <c r="AJ647" s="30"/>
      <c r="AK647" s="30"/>
      <c r="AL647" s="30"/>
      <c r="AM647" s="30">
        <v>1</v>
      </c>
      <c r="AN647" s="6" t="s">
        <v>902</v>
      </c>
      <c r="AO647" s="4">
        <f t="shared" si="139"/>
        <v>0</v>
      </c>
      <c r="AP647" s="4">
        <f t="shared" si="140"/>
        <v>1</v>
      </c>
      <c r="AQ647" s="4">
        <f t="shared" si="141"/>
        <v>0</v>
      </c>
      <c r="AR647" s="4">
        <f t="shared" si="142"/>
        <v>0</v>
      </c>
      <c r="AS647" s="4">
        <f t="shared" si="143"/>
        <v>1</v>
      </c>
      <c r="AT647" s="4">
        <f t="shared" si="138"/>
        <v>2</v>
      </c>
      <c r="AU647" s="34">
        <v>39192</v>
      </c>
      <c r="AV647" s="34"/>
      <c r="AW647" s="34"/>
      <c r="AX647" s="36"/>
    </row>
    <row r="648" spans="1:50" ht="36" hidden="1" customHeight="1" x14ac:dyDescent="0.2">
      <c r="A648" s="54"/>
      <c r="B648" s="172" t="s">
        <v>3160</v>
      </c>
      <c r="C648" s="172" t="s">
        <v>76</v>
      </c>
      <c r="D648" s="27" t="s">
        <v>444</v>
      </c>
      <c r="E648" s="182"/>
      <c r="F648" s="22" t="s">
        <v>1437</v>
      </c>
      <c r="G648" s="23" t="s">
        <v>443</v>
      </c>
      <c r="H648" s="23" t="s">
        <v>479</v>
      </c>
      <c r="I648" s="9" t="s">
        <v>2072</v>
      </c>
      <c r="J648" s="47" t="s">
        <v>1095</v>
      </c>
      <c r="K648" s="30"/>
      <c r="L648" s="30"/>
      <c r="M648" s="30"/>
      <c r="N648" s="30"/>
      <c r="O648" s="30"/>
      <c r="P648" s="26"/>
      <c r="Q648" s="3"/>
      <c r="R648" s="3"/>
      <c r="S648" s="3"/>
      <c r="T648" s="3"/>
      <c r="U648" s="3"/>
      <c r="V648" s="6"/>
      <c r="W648" s="3"/>
      <c r="X648" s="3"/>
      <c r="Y648" s="3"/>
      <c r="Z648" s="3"/>
      <c r="AA648" s="3"/>
      <c r="AB648" s="6"/>
      <c r="AC648" s="30">
        <v>6</v>
      </c>
      <c r="AD648" s="30"/>
      <c r="AE648" s="30"/>
      <c r="AF648" s="30"/>
      <c r="AG648" s="30"/>
      <c r="AH648" s="6" t="s">
        <v>1096</v>
      </c>
      <c r="AI648" s="3"/>
      <c r="AJ648" s="3"/>
      <c r="AK648" s="3"/>
      <c r="AL648" s="3"/>
      <c r="AM648" s="3">
        <v>5</v>
      </c>
      <c r="AN648" s="6" t="s">
        <v>1127</v>
      </c>
      <c r="AO648" s="4">
        <f t="shared" si="139"/>
        <v>6</v>
      </c>
      <c r="AP648" s="4">
        <f t="shared" si="140"/>
        <v>0</v>
      </c>
      <c r="AQ648" s="4">
        <f t="shared" si="141"/>
        <v>0</v>
      </c>
      <c r="AR648" s="4">
        <f t="shared" si="142"/>
        <v>0</v>
      </c>
      <c r="AS648" s="4">
        <f t="shared" si="143"/>
        <v>5</v>
      </c>
      <c r="AT648" s="4">
        <f t="shared" si="138"/>
        <v>11</v>
      </c>
      <c r="AU648" s="34"/>
      <c r="AV648" s="34"/>
      <c r="AW648" s="34"/>
      <c r="AX648" s="36"/>
    </row>
    <row r="649" spans="1:50" ht="36" hidden="1" customHeight="1" x14ac:dyDescent="0.2">
      <c r="A649" s="54"/>
      <c r="B649" s="4" t="s">
        <v>2930</v>
      </c>
      <c r="C649" s="4" t="s">
        <v>76</v>
      </c>
      <c r="D649" s="2" t="s">
        <v>1886</v>
      </c>
      <c r="E649" s="182"/>
      <c r="F649" s="22" t="s">
        <v>1437</v>
      </c>
      <c r="G649" s="23" t="s">
        <v>1435</v>
      </c>
      <c r="H649" s="23" t="s">
        <v>248</v>
      </c>
      <c r="I649" s="9" t="s">
        <v>1898</v>
      </c>
      <c r="J649" s="5" t="s">
        <v>1116</v>
      </c>
      <c r="K649" s="3"/>
      <c r="L649" s="3"/>
      <c r="M649" s="3"/>
      <c r="N649" s="3"/>
      <c r="O649" s="3"/>
      <c r="P649" s="6"/>
      <c r="Q649" s="30"/>
      <c r="R649" s="30"/>
      <c r="S649" s="30"/>
      <c r="T649" s="30"/>
      <c r="U649" s="30">
        <v>1</v>
      </c>
      <c r="V649" s="6" t="s">
        <v>1347</v>
      </c>
      <c r="W649" s="30"/>
      <c r="X649" s="30"/>
      <c r="Y649" s="30"/>
      <c r="Z649" s="30"/>
      <c r="AA649" s="30"/>
      <c r="AB649" s="26"/>
      <c r="AC649" s="30">
        <v>3</v>
      </c>
      <c r="AD649" s="30"/>
      <c r="AE649" s="30"/>
      <c r="AF649" s="30"/>
      <c r="AG649" s="30">
        <v>1</v>
      </c>
      <c r="AH649" s="6" t="s">
        <v>1347</v>
      </c>
      <c r="AI649" s="30"/>
      <c r="AJ649" s="30"/>
      <c r="AK649" s="30"/>
      <c r="AL649" s="30"/>
      <c r="AM649" s="30">
        <v>2</v>
      </c>
      <c r="AN649" s="6" t="s">
        <v>1347</v>
      </c>
      <c r="AO649" s="4">
        <f t="shared" si="139"/>
        <v>3</v>
      </c>
      <c r="AP649" s="4">
        <f t="shared" si="140"/>
        <v>0</v>
      </c>
      <c r="AQ649" s="4">
        <f t="shared" si="141"/>
        <v>0</v>
      </c>
      <c r="AR649" s="4">
        <f t="shared" si="142"/>
        <v>0</v>
      </c>
      <c r="AS649" s="4">
        <f t="shared" si="143"/>
        <v>4</v>
      </c>
      <c r="AT649" s="4">
        <f t="shared" si="138"/>
        <v>7</v>
      </c>
      <c r="AU649" s="34" t="s">
        <v>1117</v>
      </c>
      <c r="AV649" s="34"/>
      <c r="AW649" s="34"/>
      <c r="AX649" s="36"/>
    </row>
    <row r="650" spans="1:50" ht="36" hidden="1" customHeight="1" x14ac:dyDescent="0.2">
      <c r="A650" s="54"/>
      <c r="B650" s="172" t="s">
        <v>3160</v>
      </c>
      <c r="C650" s="172" t="s">
        <v>76</v>
      </c>
      <c r="D650" s="27" t="s">
        <v>444</v>
      </c>
      <c r="E650" s="182"/>
      <c r="F650" s="22" t="s">
        <v>1437</v>
      </c>
      <c r="G650" s="23" t="s">
        <v>1259</v>
      </c>
      <c r="H650" s="23" t="s">
        <v>142</v>
      </c>
      <c r="I650" s="9" t="s">
        <v>2055</v>
      </c>
      <c r="J650" s="5" t="s">
        <v>142</v>
      </c>
      <c r="K650" s="3"/>
      <c r="L650" s="3"/>
      <c r="M650" s="3"/>
      <c r="N650" s="3"/>
      <c r="O650" s="3"/>
      <c r="P650" s="6"/>
      <c r="Q650" s="30"/>
      <c r="R650" s="30"/>
      <c r="S650" s="30"/>
      <c r="T650" s="30"/>
      <c r="U650" s="30"/>
      <c r="V650" s="26"/>
      <c r="W650" s="30">
        <v>2</v>
      </c>
      <c r="X650" s="30"/>
      <c r="Y650" s="30"/>
      <c r="Z650" s="30"/>
      <c r="AA650" s="30"/>
      <c r="AB650" s="6" t="s">
        <v>1111</v>
      </c>
      <c r="AC650" s="30">
        <v>13</v>
      </c>
      <c r="AD650" s="30"/>
      <c r="AE650" s="30"/>
      <c r="AF650" s="30"/>
      <c r="AG650" s="30"/>
      <c r="AH650" s="6" t="s">
        <v>1111</v>
      </c>
      <c r="AI650" s="30"/>
      <c r="AJ650" s="30"/>
      <c r="AK650" s="30"/>
      <c r="AL650" s="30"/>
      <c r="AM650" s="30">
        <v>6</v>
      </c>
      <c r="AN650" s="6" t="s">
        <v>1111</v>
      </c>
      <c r="AO650" s="4">
        <f t="shared" si="139"/>
        <v>15</v>
      </c>
      <c r="AP650" s="4">
        <f t="shared" si="140"/>
        <v>0</v>
      </c>
      <c r="AQ650" s="4">
        <f t="shared" si="141"/>
        <v>0</v>
      </c>
      <c r="AR650" s="4">
        <f t="shared" si="142"/>
        <v>0</v>
      </c>
      <c r="AS650" s="4">
        <f t="shared" si="143"/>
        <v>6</v>
      </c>
      <c r="AT650" s="4">
        <f t="shared" si="138"/>
        <v>21</v>
      </c>
      <c r="AU650" s="34">
        <v>39637</v>
      </c>
      <c r="AV650" s="34"/>
      <c r="AW650" s="34"/>
      <c r="AX650" s="36"/>
    </row>
    <row r="651" spans="1:50" ht="36" hidden="1" customHeight="1" x14ac:dyDescent="0.2">
      <c r="A651" s="54"/>
      <c r="B651" s="172" t="s">
        <v>3192</v>
      </c>
      <c r="C651" s="172" t="s">
        <v>76</v>
      </c>
      <c r="D651" s="27" t="s">
        <v>2103</v>
      </c>
      <c r="E651" s="182"/>
      <c r="F651" s="22" t="s">
        <v>1437</v>
      </c>
      <c r="G651" s="23" t="s">
        <v>1259</v>
      </c>
      <c r="H651" s="23" t="s">
        <v>142</v>
      </c>
      <c r="I651" s="9" t="s">
        <v>2081</v>
      </c>
      <c r="J651" s="46" t="s">
        <v>341</v>
      </c>
      <c r="K651" s="3"/>
      <c r="L651" s="3"/>
      <c r="M651" s="3"/>
      <c r="N651" s="3"/>
      <c r="O651" s="3"/>
      <c r="P651" s="6"/>
      <c r="Q651" s="30"/>
      <c r="R651" s="30"/>
      <c r="S651" s="30"/>
      <c r="T651" s="30"/>
      <c r="U651" s="30">
        <v>1</v>
      </c>
      <c r="V651" s="6" t="s">
        <v>1045</v>
      </c>
      <c r="W651" s="30">
        <v>1</v>
      </c>
      <c r="X651" s="30"/>
      <c r="Y651" s="30"/>
      <c r="Z651" s="30"/>
      <c r="AA651" s="30"/>
      <c r="AB651" s="6" t="s">
        <v>1046</v>
      </c>
      <c r="AC651" s="30">
        <v>3</v>
      </c>
      <c r="AD651" s="30"/>
      <c r="AE651" s="30"/>
      <c r="AF651" s="30"/>
      <c r="AG651" s="30">
        <v>1</v>
      </c>
      <c r="AH651" s="6" t="s">
        <v>1047</v>
      </c>
      <c r="AI651" s="30"/>
      <c r="AJ651" s="30"/>
      <c r="AK651" s="30"/>
      <c r="AL651" s="30"/>
      <c r="AM651" s="30">
        <v>1</v>
      </c>
      <c r="AN651" s="6" t="s">
        <v>1048</v>
      </c>
      <c r="AO651" s="4">
        <f t="shared" si="139"/>
        <v>4</v>
      </c>
      <c r="AP651" s="4">
        <f t="shared" si="140"/>
        <v>0</v>
      </c>
      <c r="AQ651" s="4">
        <f t="shared" si="141"/>
        <v>0</v>
      </c>
      <c r="AR651" s="4">
        <f t="shared" si="142"/>
        <v>0</v>
      </c>
      <c r="AS651" s="4">
        <f t="shared" si="143"/>
        <v>3</v>
      </c>
      <c r="AT651" s="4">
        <f t="shared" si="138"/>
        <v>7</v>
      </c>
      <c r="AU651" s="34">
        <v>40795</v>
      </c>
      <c r="AV651" s="34"/>
      <c r="AW651" s="34"/>
      <c r="AX651" s="36"/>
    </row>
    <row r="652" spans="1:50" ht="36" hidden="1" customHeight="1" x14ac:dyDescent="0.2">
      <c r="A652" s="54"/>
      <c r="B652" s="4" t="s">
        <v>2977</v>
      </c>
      <c r="C652" s="4" t="s">
        <v>76</v>
      </c>
      <c r="D652" s="2" t="s">
        <v>57</v>
      </c>
      <c r="E652" s="182"/>
      <c r="F652" s="22" t="s">
        <v>1437</v>
      </c>
      <c r="G652" s="23" t="s">
        <v>1435</v>
      </c>
      <c r="H652" s="23" t="s">
        <v>248</v>
      </c>
      <c r="I652" s="9" t="s">
        <v>1926</v>
      </c>
      <c r="J652" s="5" t="s">
        <v>248</v>
      </c>
      <c r="K652" s="3"/>
      <c r="L652" s="3"/>
      <c r="M652" s="3"/>
      <c r="N652" s="3"/>
      <c r="O652" s="3"/>
      <c r="P652" s="6"/>
      <c r="Q652" s="30"/>
      <c r="R652" s="30"/>
      <c r="S652" s="30"/>
      <c r="T652" s="30"/>
      <c r="U652" s="30"/>
      <c r="V652" s="26"/>
      <c r="W652" s="30"/>
      <c r="X652" s="30"/>
      <c r="Y652" s="30"/>
      <c r="Z652" s="30"/>
      <c r="AA652" s="30"/>
      <c r="AB652" s="26"/>
      <c r="AC652" s="30">
        <v>1</v>
      </c>
      <c r="AD652" s="30"/>
      <c r="AE652" s="30"/>
      <c r="AF652" s="30"/>
      <c r="AG652" s="30">
        <v>1</v>
      </c>
      <c r="AH652" s="6" t="s">
        <v>504</v>
      </c>
      <c r="AI652" s="30"/>
      <c r="AJ652" s="30"/>
      <c r="AK652" s="30"/>
      <c r="AL652" s="30"/>
      <c r="AM652" s="30">
        <v>2</v>
      </c>
      <c r="AN652" s="6" t="s">
        <v>504</v>
      </c>
      <c r="AO652" s="4">
        <f t="shared" si="139"/>
        <v>1</v>
      </c>
      <c r="AP652" s="4">
        <f t="shared" si="140"/>
        <v>0</v>
      </c>
      <c r="AQ652" s="4">
        <f t="shared" si="141"/>
        <v>0</v>
      </c>
      <c r="AR652" s="4">
        <f t="shared" si="142"/>
        <v>0</v>
      </c>
      <c r="AS652" s="4">
        <f t="shared" si="143"/>
        <v>3</v>
      </c>
      <c r="AT652" s="4">
        <f t="shared" si="138"/>
        <v>4</v>
      </c>
      <c r="AU652" s="34">
        <v>39948</v>
      </c>
      <c r="AV652" s="34"/>
      <c r="AW652" s="34"/>
      <c r="AX652" s="36"/>
    </row>
    <row r="653" spans="1:50" ht="36" hidden="1" customHeight="1" x14ac:dyDescent="0.2">
      <c r="A653" s="54"/>
      <c r="B653" s="172" t="s">
        <v>3151</v>
      </c>
      <c r="C653" s="172" t="s">
        <v>76</v>
      </c>
      <c r="D653" s="27" t="s">
        <v>2104</v>
      </c>
      <c r="E653" s="182"/>
      <c r="F653" s="22" t="s">
        <v>1437</v>
      </c>
      <c r="G653" s="23" t="s">
        <v>1259</v>
      </c>
      <c r="H653" s="23" t="s">
        <v>142</v>
      </c>
      <c r="I653" s="9" t="s">
        <v>2084</v>
      </c>
      <c r="J653" s="5" t="s">
        <v>341</v>
      </c>
      <c r="K653" s="3"/>
      <c r="L653" s="3"/>
      <c r="M653" s="3"/>
      <c r="N653" s="3"/>
      <c r="O653" s="3"/>
      <c r="P653" s="6"/>
      <c r="Q653" s="3"/>
      <c r="R653" s="3"/>
      <c r="S653" s="3"/>
      <c r="T653" s="3"/>
      <c r="U653" s="3"/>
      <c r="V653" s="6"/>
      <c r="W653" s="3"/>
      <c r="X653" s="3"/>
      <c r="Y653" s="3"/>
      <c r="Z653" s="3"/>
      <c r="AA653" s="3"/>
      <c r="AB653" s="6"/>
      <c r="AC653" s="30">
        <v>1</v>
      </c>
      <c r="AD653" s="30"/>
      <c r="AE653" s="30"/>
      <c r="AF653" s="30"/>
      <c r="AG653" s="30"/>
      <c r="AH653" s="6" t="s">
        <v>1136</v>
      </c>
      <c r="AI653" s="3"/>
      <c r="AJ653" s="3"/>
      <c r="AK653" s="3"/>
      <c r="AL653" s="3"/>
      <c r="AM653" s="3">
        <v>3</v>
      </c>
      <c r="AN653" s="6"/>
      <c r="AO653" s="4">
        <f t="shared" si="139"/>
        <v>1</v>
      </c>
      <c r="AP653" s="4">
        <f t="shared" si="140"/>
        <v>0</v>
      </c>
      <c r="AQ653" s="4">
        <f t="shared" si="141"/>
        <v>0</v>
      </c>
      <c r="AR653" s="4">
        <f t="shared" si="142"/>
        <v>0</v>
      </c>
      <c r="AS653" s="4">
        <f t="shared" si="143"/>
        <v>3</v>
      </c>
      <c r="AT653" s="4">
        <f t="shared" si="138"/>
        <v>4</v>
      </c>
      <c r="AU653" s="34">
        <v>2</v>
      </c>
      <c r="AV653" s="34"/>
      <c r="AW653" s="34"/>
      <c r="AX653" s="36"/>
    </row>
    <row r="654" spans="1:50" s="159" customFormat="1" ht="36" hidden="1" customHeight="1" x14ac:dyDescent="0.2">
      <c r="A654" s="54"/>
      <c r="B654" s="172" t="s">
        <v>2567</v>
      </c>
      <c r="C654" s="172" t="s">
        <v>76</v>
      </c>
      <c r="D654" s="27" t="s">
        <v>2105</v>
      </c>
      <c r="E654" s="182"/>
      <c r="F654" s="22" t="s">
        <v>1437</v>
      </c>
      <c r="G654" s="23" t="s">
        <v>1259</v>
      </c>
      <c r="H654" s="23" t="s">
        <v>142</v>
      </c>
      <c r="I654" s="9" t="s">
        <v>2088</v>
      </c>
      <c r="J654" s="46" t="s">
        <v>341</v>
      </c>
      <c r="K654" s="3"/>
      <c r="L654" s="3"/>
      <c r="M654" s="3"/>
      <c r="N654" s="3"/>
      <c r="O654" s="3"/>
      <c r="P654" s="6"/>
      <c r="Q654" s="30"/>
      <c r="R654" s="30"/>
      <c r="S654" s="30"/>
      <c r="T654" s="30"/>
      <c r="U654" s="30"/>
      <c r="V654" s="26"/>
      <c r="W654" s="30">
        <v>4</v>
      </c>
      <c r="X654" s="30"/>
      <c r="Y654" s="30"/>
      <c r="Z654" s="30"/>
      <c r="AA654" s="30"/>
      <c r="AB654" s="6" t="s">
        <v>1245</v>
      </c>
      <c r="AC654" s="30"/>
      <c r="AD654" s="30"/>
      <c r="AE654" s="30"/>
      <c r="AF654" s="30"/>
      <c r="AG654" s="30">
        <v>4</v>
      </c>
      <c r="AH654" s="6" t="s">
        <v>1245</v>
      </c>
      <c r="AI654" s="30"/>
      <c r="AJ654" s="30"/>
      <c r="AK654" s="30"/>
      <c r="AL654" s="30"/>
      <c r="AM654" s="30"/>
      <c r="AN654" s="26"/>
      <c r="AO654" s="4">
        <f t="shared" si="139"/>
        <v>4</v>
      </c>
      <c r="AP654" s="4">
        <f t="shared" si="140"/>
        <v>0</v>
      </c>
      <c r="AQ654" s="4">
        <f t="shared" si="141"/>
        <v>0</v>
      </c>
      <c r="AR654" s="4">
        <f t="shared" si="142"/>
        <v>0</v>
      </c>
      <c r="AS654" s="4">
        <f t="shared" si="143"/>
        <v>4</v>
      </c>
      <c r="AT654" s="4">
        <f t="shared" si="138"/>
        <v>8</v>
      </c>
      <c r="AU654" s="34">
        <v>40946</v>
      </c>
      <c r="AV654" s="34"/>
      <c r="AW654" s="34"/>
      <c r="AX654" s="36"/>
    </row>
    <row r="655" spans="1:50" ht="36" hidden="1" customHeight="1" x14ac:dyDescent="0.2">
      <c r="A655" s="54"/>
      <c r="B655" s="4" t="s">
        <v>2591</v>
      </c>
      <c r="C655" s="4" t="s">
        <v>76</v>
      </c>
      <c r="D655" s="27" t="s">
        <v>1704</v>
      </c>
      <c r="E655" s="182"/>
      <c r="F655" s="22" t="s">
        <v>1437</v>
      </c>
      <c r="G655" s="23" t="s">
        <v>1259</v>
      </c>
      <c r="H655" s="23" t="s">
        <v>24</v>
      </c>
      <c r="I655" s="9" t="s">
        <v>1716</v>
      </c>
      <c r="J655" s="5" t="s">
        <v>868</v>
      </c>
      <c r="K655" s="3"/>
      <c r="L655" s="3"/>
      <c r="M655" s="3"/>
      <c r="N655" s="3"/>
      <c r="O655" s="3"/>
      <c r="P655" s="6"/>
      <c r="Q655" s="30"/>
      <c r="R655" s="30"/>
      <c r="S655" s="30"/>
      <c r="T655" s="30"/>
      <c r="U655" s="30"/>
      <c r="V655" s="26"/>
      <c r="W655" s="30"/>
      <c r="X655" s="30"/>
      <c r="Y655" s="30"/>
      <c r="Z655" s="30"/>
      <c r="AA655" s="30"/>
      <c r="AB655" s="57"/>
      <c r="AC655" s="30"/>
      <c r="AD655" s="30"/>
      <c r="AE655" s="30"/>
      <c r="AF655" s="30"/>
      <c r="AG655" s="30"/>
      <c r="AH655" s="26"/>
      <c r="AI655" s="30"/>
      <c r="AJ655" s="30"/>
      <c r="AK655" s="30"/>
      <c r="AL655" s="30"/>
      <c r="AM655" s="30">
        <v>14</v>
      </c>
      <c r="AN655" s="26"/>
      <c r="AO655" s="4">
        <f t="shared" si="139"/>
        <v>0</v>
      </c>
      <c r="AP655" s="4">
        <f t="shared" si="140"/>
        <v>0</v>
      </c>
      <c r="AQ655" s="4">
        <f t="shared" si="141"/>
        <v>0</v>
      </c>
      <c r="AR655" s="4">
        <f t="shared" si="142"/>
        <v>0</v>
      </c>
      <c r="AS655" s="4">
        <f t="shared" si="143"/>
        <v>14</v>
      </c>
      <c r="AT655" s="4">
        <f t="shared" si="138"/>
        <v>14</v>
      </c>
      <c r="AU655" s="37"/>
      <c r="AV655" s="37"/>
      <c r="AW655" s="37"/>
      <c r="AX655" s="36"/>
    </row>
    <row r="656" spans="1:50" ht="36" hidden="1" customHeight="1" x14ac:dyDescent="0.2">
      <c r="A656" s="54"/>
      <c r="B656" s="4" t="s">
        <v>2749</v>
      </c>
      <c r="C656" s="4" t="s">
        <v>76</v>
      </c>
      <c r="D656" s="2" t="s">
        <v>317</v>
      </c>
      <c r="E656" s="182"/>
      <c r="F656" s="22" t="s">
        <v>1437</v>
      </c>
      <c r="G656" s="23" t="s">
        <v>1259</v>
      </c>
      <c r="H656" s="23" t="s">
        <v>24</v>
      </c>
      <c r="I656" s="9" t="s">
        <v>1830</v>
      </c>
      <c r="J656" s="5" t="s">
        <v>24</v>
      </c>
      <c r="K656" s="3"/>
      <c r="L656" s="3"/>
      <c r="M656" s="3"/>
      <c r="N656" s="3"/>
      <c r="O656" s="3"/>
      <c r="P656" s="6"/>
      <c r="Q656" s="30"/>
      <c r="R656" s="30"/>
      <c r="S656" s="30"/>
      <c r="T656" s="30"/>
      <c r="U656" s="30">
        <v>1</v>
      </c>
      <c r="V656" s="6" t="s">
        <v>787</v>
      </c>
      <c r="W656" s="30"/>
      <c r="X656" s="30"/>
      <c r="Y656" s="30"/>
      <c r="Z656" s="30"/>
      <c r="AA656" s="30"/>
      <c r="AB656" s="26"/>
      <c r="AC656" s="30">
        <v>2</v>
      </c>
      <c r="AD656" s="30"/>
      <c r="AE656" s="30"/>
      <c r="AF656" s="30"/>
      <c r="AG656" s="30"/>
      <c r="AH656" s="6" t="s">
        <v>837</v>
      </c>
      <c r="AI656" s="30"/>
      <c r="AJ656" s="30"/>
      <c r="AK656" s="30"/>
      <c r="AL656" s="30"/>
      <c r="AM656" s="30">
        <v>3</v>
      </c>
      <c r="AN656" s="6" t="s">
        <v>667</v>
      </c>
      <c r="AO656" s="4">
        <f t="shared" si="139"/>
        <v>2</v>
      </c>
      <c r="AP656" s="4">
        <f t="shared" si="140"/>
        <v>0</v>
      </c>
      <c r="AQ656" s="4">
        <f t="shared" si="141"/>
        <v>0</v>
      </c>
      <c r="AR656" s="4">
        <f t="shared" si="142"/>
        <v>0</v>
      </c>
      <c r="AS656" s="4">
        <f t="shared" si="143"/>
        <v>4</v>
      </c>
      <c r="AT656" s="4">
        <f t="shared" si="138"/>
        <v>6</v>
      </c>
      <c r="AU656" s="34">
        <v>40234</v>
      </c>
      <c r="AV656" s="34"/>
      <c r="AW656" s="34"/>
      <c r="AX656" s="36"/>
    </row>
    <row r="657" spans="1:50" ht="36" hidden="1" customHeight="1" x14ac:dyDescent="0.2">
      <c r="A657" s="54"/>
      <c r="B657" s="172" t="s">
        <v>2390</v>
      </c>
      <c r="C657" s="172" t="s">
        <v>76</v>
      </c>
      <c r="D657" s="2" t="s">
        <v>381</v>
      </c>
      <c r="E657" s="182"/>
      <c r="F657" s="22" t="s">
        <v>1437</v>
      </c>
      <c r="G657" s="23" t="s">
        <v>1259</v>
      </c>
      <c r="H657" s="23" t="s">
        <v>60</v>
      </c>
      <c r="I657" s="9" t="s">
        <v>1518</v>
      </c>
      <c r="J657" s="5" t="s">
        <v>60</v>
      </c>
      <c r="K657" s="3"/>
      <c r="L657" s="3"/>
      <c r="M657" s="3"/>
      <c r="N657" s="3"/>
      <c r="O657" s="3"/>
      <c r="P657" s="6"/>
      <c r="Q657" s="30"/>
      <c r="R657" s="30"/>
      <c r="S657" s="30"/>
      <c r="T657" s="30"/>
      <c r="U657" s="30">
        <v>1</v>
      </c>
      <c r="V657" s="26"/>
      <c r="W657" s="30"/>
      <c r="X657" s="30"/>
      <c r="Y657" s="30"/>
      <c r="Z657" s="30"/>
      <c r="AA657" s="30"/>
      <c r="AB657" s="26"/>
      <c r="AC657" s="30">
        <v>1</v>
      </c>
      <c r="AD657" s="30"/>
      <c r="AE657" s="30"/>
      <c r="AF657" s="30"/>
      <c r="AG657" s="30"/>
      <c r="AH657" s="26" t="s">
        <v>2184</v>
      </c>
      <c r="AI657" s="30"/>
      <c r="AJ657" s="30"/>
      <c r="AK657" s="30"/>
      <c r="AL657" s="30"/>
      <c r="AM657" s="30"/>
      <c r="AN657" s="26"/>
      <c r="AO657" s="4">
        <f t="shared" si="139"/>
        <v>1</v>
      </c>
      <c r="AP657" s="4">
        <f t="shared" si="140"/>
        <v>0</v>
      </c>
      <c r="AQ657" s="4">
        <f t="shared" si="141"/>
        <v>0</v>
      </c>
      <c r="AR657" s="4">
        <f t="shared" si="142"/>
        <v>0</v>
      </c>
      <c r="AS657" s="4">
        <f t="shared" si="143"/>
        <v>1</v>
      </c>
      <c r="AT657" s="4">
        <f t="shared" si="138"/>
        <v>2</v>
      </c>
      <c r="AU657" s="34">
        <v>40000</v>
      </c>
      <c r="AV657" s="34"/>
      <c r="AW657" s="34"/>
      <c r="AX657" s="36"/>
    </row>
    <row r="658" spans="1:50" ht="36" hidden="1" customHeight="1" x14ac:dyDescent="0.2">
      <c r="A658" s="54"/>
      <c r="B658" s="172" t="s">
        <v>2469</v>
      </c>
      <c r="C658" s="172" t="s">
        <v>76</v>
      </c>
      <c r="D658" s="2" t="s">
        <v>416</v>
      </c>
      <c r="E658" s="182"/>
      <c r="F658" s="22" t="s">
        <v>1437</v>
      </c>
      <c r="G658" s="23" t="s">
        <v>1259</v>
      </c>
      <c r="H658" s="23" t="s">
        <v>60</v>
      </c>
      <c r="I658" s="9" t="s">
        <v>1634</v>
      </c>
      <c r="J658" s="5" t="s">
        <v>740</v>
      </c>
      <c r="K658" s="3"/>
      <c r="L658" s="3"/>
      <c r="M658" s="3"/>
      <c r="N658" s="3"/>
      <c r="O658" s="3"/>
      <c r="P658" s="6"/>
      <c r="Q658" s="30"/>
      <c r="R658" s="30"/>
      <c r="S658" s="30"/>
      <c r="T658" s="30"/>
      <c r="U658" s="30"/>
      <c r="V658" s="26"/>
      <c r="W658" s="30">
        <v>1</v>
      </c>
      <c r="X658" s="30"/>
      <c r="Y658" s="30"/>
      <c r="Z658" s="30"/>
      <c r="AA658" s="30"/>
      <c r="AB658" s="6" t="s">
        <v>741</v>
      </c>
      <c r="AC658" s="30">
        <v>1</v>
      </c>
      <c r="AD658" s="30"/>
      <c r="AE658" s="30"/>
      <c r="AF658" s="30"/>
      <c r="AG658" s="30"/>
      <c r="AH658" s="6" t="s">
        <v>743</v>
      </c>
      <c r="AI658" s="30"/>
      <c r="AJ658" s="30"/>
      <c r="AK658" s="30"/>
      <c r="AL658" s="30"/>
      <c r="AM658" s="30">
        <v>2</v>
      </c>
      <c r="AN658" s="26"/>
      <c r="AO658" s="4">
        <f t="shared" si="139"/>
        <v>2</v>
      </c>
      <c r="AP658" s="4">
        <f t="shared" si="140"/>
        <v>0</v>
      </c>
      <c r="AQ658" s="4">
        <f t="shared" si="141"/>
        <v>0</v>
      </c>
      <c r="AR658" s="4">
        <f t="shared" si="142"/>
        <v>0</v>
      </c>
      <c r="AS658" s="4">
        <f t="shared" si="143"/>
        <v>2</v>
      </c>
      <c r="AT658" s="4">
        <f t="shared" si="138"/>
        <v>4</v>
      </c>
      <c r="AU658" s="34" t="s">
        <v>742</v>
      </c>
      <c r="AV658" s="34"/>
      <c r="AW658" s="34"/>
      <c r="AX658" s="36"/>
    </row>
    <row r="659" spans="1:50" ht="36" hidden="1" customHeight="1" x14ac:dyDescent="0.2">
      <c r="A659" s="54"/>
      <c r="B659" s="172" t="s">
        <v>3061</v>
      </c>
      <c r="C659" s="172" t="s">
        <v>76</v>
      </c>
      <c r="D659" s="2" t="s">
        <v>1964</v>
      </c>
      <c r="E659" s="182"/>
      <c r="F659" s="22" t="s">
        <v>1437</v>
      </c>
      <c r="G659" s="23" t="s">
        <v>1259</v>
      </c>
      <c r="H659" s="23" t="s">
        <v>60</v>
      </c>
      <c r="I659" s="9" t="s">
        <v>1972</v>
      </c>
      <c r="J659" s="5" t="s">
        <v>60</v>
      </c>
      <c r="K659" s="3"/>
      <c r="L659" s="3"/>
      <c r="M659" s="3"/>
      <c r="N659" s="3"/>
      <c r="O659" s="3"/>
      <c r="P659" s="6"/>
      <c r="Q659" s="30"/>
      <c r="R659" s="30"/>
      <c r="S659" s="30"/>
      <c r="T659" s="30"/>
      <c r="U659" s="30"/>
      <c r="V659" s="26"/>
      <c r="W659" s="30">
        <v>1</v>
      </c>
      <c r="X659" s="30"/>
      <c r="Y659" s="30"/>
      <c r="Z659" s="30"/>
      <c r="AA659" s="30"/>
      <c r="AB659" s="6" t="s">
        <v>481</v>
      </c>
      <c r="AC659" s="30">
        <v>3</v>
      </c>
      <c r="AD659" s="30"/>
      <c r="AE659" s="30"/>
      <c r="AF659" s="30"/>
      <c r="AG659" s="30"/>
      <c r="AH659" s="6" t="s">
        <v>482</v>
      </c>
      <c r="AI659" s="30"/>
      <c r="AJ659" s="30"/>
      <c r="AK659" s="30"/>
      <c r="AL659" s="30"/>
      <c r="AM659" s="30">
        <v>6</v>
      </c>
      <c r="AN659" s="6" t="s">
        <v>289</v>
      </c>
      <c r="AO659" s="4">
        <f t="shared" si="139"/>
        <v>4</v>
      </c>
      <c r="AP659" s="4">
        <f t="shared" si="140"/>
        <v>0</v>
      </c>
      <c r="AQ659" s="4">
        <f t="shared" si="141"/>
        <v>0</v>
      </c>
      <c r="AR659" s="4">
        <f t="shared" si="142"/>
        <v>0</v>
      </c>
      <c r="AS659" s="4">
        <f t="shared" si="143"/>
        <v>6</v>
      </c>
      <c r="AT659" s="4">
        <f t="shared" si="138"/>
        <v>10</v>
      </c>
      <c r="AU659" s="34">
        <v>39874</v>
      </c>
      <c r="AV659" s="34"/>
      <c r="AW659" s="34"/>
      <c r="AX659" s="36"/>
    </row>
    <row r="660" spans="1:50" ht="36" hidden="1" customHeight="1" x14ac:dyDescent="0.2">
      <c r="A660" s="54"/>
      <c r="B660" s="172" t="s">
        <v>3096</v>
      </c>
      <c r="C660" s="172" t="s">
        <v>76</v>
      </c>
      <c r="D660" s="2" t="s">
        <v>313</v>
      </c>
      <c r="E660" s="182"/>
      <c r="F660" s="22" t="s">
        <v>1437</v>
      </c>
      <c r="G660" s="23" t="s">
        <v>1259</v>
      </c>
      <c r="H660" s="23" t="s">
        <v>60</v>
      </c>
      <c r="I660" s="9" t="s">
        <v>2009</v>
      </c>
      <c r="J660" s="5" t="s">
        <v>60</v>
      </c>
      <c r="K660" s="3"/>
      <c r="L660" s="3"/>
      <c r="M660" s="3"/>
      <c r="N660" s="3"/>
      <c r="O660" s="3"/>
      <c r="P660" s="6"/>
      <c r="Q660" s="30"/>
      <c r="R660" s="30"/>
      <c r="S660" s="30"/>
      <c r="T660" s="30"/>
      <c r="U660" s="30"/>
      <c r="V660" s="26"/>
      <c r="W660" s="3">
        <v>1</v>
      </c>
      <c r="X660" s="30"/>
      <c r="Y660" s="30"/>
      <c r="Z660" s="30"/>
      <c r="AA660" s="30">
        <v>0</v>
      </c>
      <c r="AB660" s="26" t="s">
        <v>2162</v>
      </c>
      <c r="AC660" s="30">
        <v>1</v>
      </c>
      <c r="AD660" s="30"/>
      <c r="AE660" s="30"/>
      <c r="AF660" s="30"/>
      <c r="AG660" s="30">
        <v>5</v>
      </c>
      <c r="AH660" s="6" t="s">
        <v>235</v>
      </c>
      <c r="AI660" s="30"/>
      <c r="AJ660" s="30"/>
      <c r="AK660" s="30"/>
      <c r="AL660" s="30"/>
      <c r="AM660" s="30"/>
      <c r="AN660" s="26"/>
      <c r="AO660" s="4">
        <f t="shared" si="139"/>
        <v>2</v>
      </c>
      <c r="AP660" s="4">
        <f t="shared" si="140"/>
        <v>0</v>
      </c>
      <c r="AQ660" s="4">
        <f t="shared" si="141"/>
        <v>0</v>
      </c>
      <c r="AR660" s="4">
        <f t="shared" si="142"/>
        <v>0</v>
      </c>
      <c r="AS660" s="4">
        <f t="shared" si="143"/>
        <v>5</v>
      </c>
      <c r="AT660" s="4">
        <f t="shared" si="138"/>
        <v>7</v>
      </c>
      <c r="AU660" s="34">
        <v>39539</v>
      </c>
      <c r="AV660" s="34"/>
      <c r="AW660" s="34"/>
      <c r="AX660" s="36"/>
    </row>
    <row r="661" spans="1:50" ht="36" hidden="1" customHeight="1" x14ac:dyDescent="0.2">
      <c r="A661" s="54"/>
      <c r="B661" s="172" t="s">
        <v>2866</v>
      </c>
      <c r="C661" s="172" t="s">
        <v>76</v>
      </c>
      <c r="D661" s="27" t="s">
        <v>1463</v>
      </c>
      <c r="E661" s="182"/>
      <c r="F661" s="22" t="s">
        <v>1437</v>
      </c>
      <c r="G661" s="23" t="s">
        <v>1259</v>
      </c>
      <c r="H661" s="23" t="s">
        <v>288</v>
      </c>
      <c r="I661" s="9" t="s">
        <v>1474</v>
      </c>
      <c r="J661" s="5" t="s">
        <v>288</v>
      </c>
      <c r="K661" s="3"/>
      <c r="L661" s="3"/>
      <c r="M661" s="3"/>
      <c r="N661" s="3"/>
      <c r="O661" s="3"/>
      <c r="P661" s="6"/>
      <c r="Q661" s="30"/>
      <c r="R661" s="30"/>
      <c r="S661" s="30"/>
      <c r="T661" s="30"/>
      <c r="U661" s="30"/>
      <c r="V661" s="26"/>
      <c r="W661" s="30"/>
      <c r="X661" s="30"/>
      <c r="Y661" s="30"/>
      <c r="Z661" s="30"/>
      <c r="AA661" s="30"/>
      <c r="AB661" s="26"/>
      <c r="AC661" s="30">
        <v>1</v>
      </c>
      <c r="AD661" s="30"/>
      <c r="AE661" s="30"/>
      <c r="AF661" s="30"/>
      <c r="AG661" s="30"/>
      <c r="AH661" s="26" t="s">
        <v>652</v>
      </c>
      <c r="AI661" s="30"/>
      <c r="AJ661" s="30"/>
      <c r="AK661" s="30"/>
      <c r="AL661" s="30"/>
      <c r="AM661" s="30"/>
      <c r="AN661" s="26"/>
      <c r="AO661" s="4">
        <f t="shared" si="139"/>
        <v>1</v>
      </c>
      <c r="AP661" s="4">
        <f t="shared" si="140"/>
        <v>0</v>
      </c>
      <c r="AQ661" s="4">
        <f t="shared" si="141"/>
        <v>0</v>
      </c>
      <c r="AR661" s="4">
        <f t="shared" si="142"/>
        <v>0</v>
      </c>
      <c r="AS661" s="4">
        <f t="shared" si="143"/>
        <v>0</v>
      </c>
      <c r="AT661" s="4">
        <f t="shared" si="138"/>
        <v>1</v>
      </c>
      <c r="AU661" s="34">
        <v>39493</v>
      </c>
      <c r="AV661" s="34"/>
      <c r="AW661" s="34"/>
      <c r="AX661" s="36"/>
    </row>
    <row r="662" spans="1:50" ht="36" hidden="1" customHeight="1" x14ac:dyDescent="0.2">
      <c r="A662" s="54"/>
      <c r="B662" s="172" t="s">
        <v>2991</v>
      </c>
      <c r="C662" s="172" t="s">
        <v>76</v>
      </c>
      <c r="D662" s="27" t="s">
        <v>339</v>
      </c>
      <c r="E662" s="182"/>
      <c r="F662" s="22" t="s">
        <v>1437</v>
      </c>
      <c r="G662" s="23" t="s">
        <v>1259</v>
      </c>
      <c r="H662" s="23" t="s">
        <v>288</v>
      </c>
      <c r="I662" s="9" t="s">
        <v>1954</v>
      </c>
      <c r="J662" s="5" t="s">
        <v>288</v>
      </c>
      <c r="K662" s="3"/>
      <c r="L662" s="3"/>
      <c r="M662" s="3"/>
      <c r="N662" s="3"/>
      <c r="O662" s="3"/>
      <c r="P662" s="6"/>
      <c r="Q662" s="30"/>
      <c r="R662" s="30"/>
      <c r="S662" s="30"/>
      <c r="T662" s="30"/>
      <c r="U662" s="30"/>
      <c r="V662" s="26"/>
      <c r="W662" s="30"/>
      <c r="X662" s="30"/>
      <c r="Y662" s="30"/>
      <c r="Z662" s="30"/>
      <c r="AA662" s="30"/>
      <c r="AB662" s="26"/>
      <c r="AC662" s="30">
        <v>1</v>
      </c>
      <c r="AD662" s="30"/>
      <c r="AE662" s="30"/>
      <c r="AF662" s="30"/>
      <c r="AG662" s="30"/>
      <c r="AH662" s="6" t="s">
        <v>2214</v>
      </c>
      <c r="AI662" s="30"/>
      <c r="AJ662" s="30"/>
      <c r="AK662" s="30"/>
      <c r="AL662" s="30"/>
      <c r="AM662" s="30">
        <v>2</v>
      </c>
      <c r="AN662" s="79"/>
      <c r="AO662" s="4">
        <f t="shared" si="139"/>
        <v>1</v>
      </c>
      <c r="AP662" s="4">
        <f t="shared" si="140"/>
        <v>0</v>
      </c>
      <c r="AQ662" s="4">
        <f t="shared" si="141"/>
        <v>0</v>
      </c>
      <c r="AR662" s="4">
        <f t="shared" si="142"/>
        <v>0</v>
      </c>
      <c r="AS662" s="4">
        <f t="shared" si="143"/>
        <v>2</v>
      </c>
      <c r="AT662" s="4">
        <f t="shared" si="138"/>
        <v>3</v>
      </c>
      <c r="AU662" s="34">
        <v>40709</v>
      </c>
      <c r="AV662" s="34"/>
      <c r="AW662" s="34"/>
      <c r="AX662" s="36"/>
    </row>
    <row r="663" spans="1:50" ht="36" hidden="1" customHeight="1" x14ac:dyDescent="0.2">
      <c r="A663" s="54"/>
      <c r="B663" s="172" t="s">
        <v>3096</v>
      </c>
      <c r="C663" s="172" t="s">
        <v>76</v>
      </c>
      <c r="D663" s="2" t="s">
        <v>313</v>
      </c>
      <c r="E663" s="182"/>
      <c r="F663" s="22" t="s">
        <v>1437</v>
      </c>
      <c r="G663" s="23" t="s">
        <v>1259</v>
      </c>
      <c r="H663" s="23" t="s">
        <v>288</v>
      </c>
      <c r="I663" s="9" t="s">
        <v>2004</v>
      </c>
      <c r="J663" s="5" t="s">
        <v>288</v>
      </c>
      <c r="K663" s="3"/>
      <c r="L663" s="3"/>
      <c r="M663" s="3"/>
      <c r="N663" s="3"/>
      <c r="O663" s="3"/>
      <c r="P663" s="6"/>
      <c r="Q663" s="30"/>
      <c r="R663" s="30"/>
      <c r="S663" s="30"/>
      <c r="T663" s="30"/>
      <c r="U663" s="30"/>
      <c r="V663" s="26"/>
      <c r="W663" s="30">
        <v>0</v>
      </c>
      <c r="X663" s="30"/>
      <c r="Y663" s="30"/>
      <c r="Z663" s="30"/>
      <c r="AA663" s="30">
        <v>0</v>
      </c>
      <c r="AB663" s="26"/>
      <c r="AC663" s="30">
        <v>1</v>
      </c>
      <c r="AD663" s="30"/>
      <c r="AE663" s="30"/>
      <c r="AF663" s="30"/>
      <c r="AG663" s="30">
        <v>4</v>
      </c>
      <c r="AH663" s="6" t="s">
        <v>1333</v>
      </c>
      <c r="AI663" s="30"/>
      <c r="AJ663" s="30"/>
      <c r="AK663" s="30"/>
      <c r="AL663" s="30"/>
      <c r="AM663" s="30"/>
      <c r="AN663" s="26"/>
      <c r="AO663" s="4">
        <f t="shared" si="139"/>
        <v>1</v>
      </c>
      <c r="AP663" s="4">
        <f t="shared" si="140"/>
        <v>0</v>
      </c>
      <c r="AQ663" s="4">
        <f t="shared" si="141"/>
        <v>0</v>
      </c>
      <c r="AR663" s="4">
        <f t="shared" si="142"/>
        <v>0</v>
      </c>
      <c r="AS663" s="4">
        <f t="shared" si="143"/>
        <v>4</v>
      </c>
      <c r="AT663" s="4">
        <f t="shared" si="138"/>
        <v>5</v>
      </c>
      <c r="AU663" s="34" t="s">
        <v>2159</v>
      </c>
      <c r="AV663" s="34"/>
      <c r="AW663" s="34"/>
      <c r="AX663" s="36"/>
    </row>
    <row r="664" spans="1:50" ht="36" hidden="1" customHeight="1" x14ac:dyDescent="0.2">
      <c r="A664" s="54"/>
      <c r="B664" s="172" t="s">
        <v>3061</v>
      </c>
      <c r="C664" s="172" t="s">
        <v>76</v>
      </c>
      <c r="D664" s="2" t="s">
        <v>1964</v>
      </c>
      <c r="E664" s="182"/>
      <c r="F664" s="22" t="s">
        <v>1437</v>
      </c>
      <c r="G664" s="23" t="s">
        <v>1435</v>
      </c>
      <c r="H664" s="23" t="s">
        <v>248</v>
      </c>
      <c r="I664" s="9" t="s">
        <v>1981</v>
      </c>
      <c r="J664" s="5" t="s">
        <v>129</v>
      </c>
      <c r="K664" s="3">
        <v>0</v>
      </c>
      <c r="L664" s="3"/>
      <c r="M664" s="3"/>
      <c r="N664" s="3"/>
      <c r="O664" s="3"/>
      <c r="P664" s="6"/>
      <c r="Q664" s="30">
        <v>0</v>
      </c>
      <c r="R664" s="30"/>
      <c r="S664" s="30"/>
      <c r="T664" s="30"/>
      <c r="U664" s="30"/>
      <c r="V664" s="26"/>
      <c r="W664" s="30"/>
      <c r="X664" s="30"/>
      <c r="Y664" s="30"/>
      <c r="Z664" s="30"/>
      <c r="AA664" s="30"/>
      <c r="AB664" s="26"/>
      <c r="AC664" s="30">
        <v>3</v>
      </c>
      <c r="AD664" s="30"/>
      <c r="AE664" s="30"/>
      <c r="AF664" s="30"/>
      <c r="AG664" s="30"/>
      <c r="AH664" s="6" t="s">
        <v>573</v>
      </c>
      <c r="AI664" s="30"/>
      <c r="AJ664" s="30"/>
      <c r="AK664" s="30"/>
      <c r="AL664" s="30"/>
      <c r="AM664" s="30">
        <v>2</v>
      </c>
      <c r="AN664" s="6" t="s">
        <v>1229</v>
      </c>
      <c r="AO664" s="4">
        <f t="shared" si="139"/>
        <v>3</v>
      </c>
      <c r="AP664" s="4">
        <f t="shared" si="140"/>
        <v>0</v>
      </c>
      <c r="AQ664" s="4">
        <f t="shared" si="141"/>
        <v>0</v>
      </c>
      <c r="AR664" s="4">
        <f t="shared" si="142"/>
        <v>0</v>
      </c>
      <c r="AS664" s="4">
        <f t="shared" si="143"/>
        <v>2</v>
      </c>
      <c r="AT664" s="4">
        <f t="shared" si="138"/>
        <v>5</v>
      </c>
      <c r="AU664" s="34">
        <v>40917</v>
      </c>
      <c r="AV664" s="34"/>
      <c r="AW664" s="34"/>
      <c r="AX664" s="36"/>
    </row>
    <row r="665" spans="1:50" s="72" customFormat="1" ht="36" hidden="1" customHeight="1" x14ac:dyDescent="0.2">
      <c r="A665" s="174"/>
      <c r="B665" s="178"/>
      <c r="C665" s="178"/>
      <c r="D665" s="60" t="s">
        <v>444</v>
      </c>
      <c r="E665" s="183"/>
      <c r="F665" s="61"/>
      <c r="G665" s="62"/>
      <c r="H665" s="62"/>
      <c r="I665" s="63" t="s">
        <v>2064</v>
      </c>
      <c r="J665" s="64" t="s">
        <v>890</v>
      </c>
      <c r="K665" s="65"/>
      <c r="L665" s="65"/>
      <c r="M665" s="65"/>
      <c r="N665" s="65"/>
      <c r="O665" s="65"/>
      <c r="P665" s="66"/>
      <c r="Q665" s="67"/>
      <c r="R665" s="67"/>
      <c r="S665" s="67"/>
      <c r="T665" s="67"/>
      <c r="U665" s="67"/>
      <c r="V665" s="68"/>
      <c r="W665" s="67"/>
      <c r="X665" s="67"/>
      <c r="Y665" s="67"/>
      <c r="Z665" s="67"/>
      <c r="AA665" s="67"/>
      <c r="AB665" s="68"/>
      <c r="AC665" s="65"/>
      <c r="AD665" s="65"/>
      <c r="AE665" s="65"/>
      <c r="AF665" s="65"/>
      <c r="AG665" s="65"/>
      <c r="AH665" s="68" t="s">
        <v>1274</v>
      </c>
      <c r="AI665" s="65"/>
      <c r="AJ665" s="65"/>
      <c r="AK665" s="65"/>
      <c r="AL665" s="65"/>
      <c r="AM665" s="65">
        <v>1</v>
      </c>
      <c r="AN665" s="68" t="s">
        <v>1274</v>
      </c>
      <c r="AO665" s="69"/>
      <c r="AP665" s="69"/>
      <c r="AQ665" s="69"/>
      <c r="AR665" s="69"/>
      <c r="AS665" s="69"/>
      <c r="AT665" s="69">
        <f t="shared" si="138"/>
        <v>0</v>
      </c>
      <c r="AU665" s="70" t="s">
        <v>892</v>
      </c>
      <c r="AV665" s="70" t="s">
        <v>2113</v>
      </c>
      <c r="AW665" s="70" t="s">
        <v>2114</v>
      </c>
      <c r="AX665" s="71"/>
    </row>
    <row r="666" spans="1:50" ht="36" hidden="1" customHeight="1" x14ac:dyDescent="0.2">
      <c r="A666" s="54"/>
      <c r="B666" s="172" t="s">
        <v>2330</v>
      </c>
      <c r="C666" s="172" t="s">
        <v>76</v>
      </c>
      <c r="D666" s="21" t="s">
        <v>0</v>
      </c>
      <c r="E666" s="182"/>
      <c r="F666" s="23" t="s">
        <v>1437</v>
      </c>
      <c r="G666" s="23" t="s">
        <v>1259</v>
      </c>
      <c r="H666" s="23" t="s">
        <v>283</v>
      </c>
      <c r="I666" s="9" t="s">
        <v>1422</v>
      </c>
      <c r="J666" s="5" t="s">
        <v>140</v>
      </c>
      <c r="K666" s="3"/>
      <c r="L666" s="3"/>
      <c r="M666" s="3"/>
      <c r="N666" s="3"/>
      <c r="O666" s="3"/>
      <c r="P666" s="6"/>
      <c r="Q666" s="30"/>
      <c r="R666" s="30"/>
      <c r="S666" s="30"/>
      <c r="T666" s="30"/>
      <c r="U666" s="30"/>
      <c r="V666" s="26"/>
      <c r="W666" s="30"/>
      <c r="X666" s="30">
        <v>1</v>
      </c>
      <c r="Y666" s="30"/>
      <c r="Z666" s="30"/>
      <c r="AA666" s="30"/>
      <c r="AB666" s="26" t="s">
        <v>141</v>
      </c>
      <c r="AC666" s="30">
        <v>1</v>
      </c>
      <c r="AD666" s="30"/>
      <c r="AE666" s="30"/>
      <c r="AF666" s="30"/>
      <c r="AG666" s="30">
        <v>1</v>
      </c>
      <c r="AH666" s="26" t="s">
        <v>539</v>
      </c>
      <c r="AI666" s="30"/>
      <c r="AJ666" s="30"/>
      <c r="AK666" s="30"/>
      <c r="AL666" s="30"/>
      <c r="AM666" s="30"/>
      <c r="AN666" s="26"/>
      <c r="AO666" s="4">
        <f t="shared" ref="AO666:AO690" si="144">+K666+Q666+W666+AC666+AI666</f>
        <v>1</v>
      </c>
      <c r="AP666" s="4">
        <f t="shared" ref="AP666:AP690" si="145">+L666+R666+X666+AD666+AJ666</f>
        <v>1</v>
      </c>
      <c r="AQ666" s="4">
        <f t="shared" ref="AQ666:AQ690" si="146">+M666+S666+Y666+AE666+AK666</f>
        <v>0</v>
      </c>
      <c r="AR666" s="4">
        <f t="shared" ref="AR666:AR690" si="147">+N666+T666+Z666+AF666+AL666</f>
        <v>0</v>
      </c>
      <c r="AS666" s="4">
        <f t="shared" ref="AS666:AS690" si="148">+O666+U666+AA666+AG666+AM666</f>
        <v>1</v>
      </c>
      <c r="AT666" s="4">
        <f t="shared" si="138"/>
        <v>3</v>
      </c>
      <c r="AU666" s="24">
        <v>39387</v>
      </c>
      <c r="AV666" s="24"/>
      <c r="AW666" s="3"/>
      <c r="AX666" s="36"/>
    </row>
    <row r="667" spans="1:50" ht="36" hidden="1" customHeight="1" x14ac:dyDescent="0.2">
      <c r="A667" s="54"/>
      <c r="B667" s="172" t="s">
        <v>2963</v>
      </c>
      <c r="C667" s="172" t="s">
        <v>76</v>
      </c>
      <c r="D667" s="27" t="s">
        <v>285</v>
      </c>
      <c r="E667" s="182"/>
      <c r="F667" s="22" t="s">
        <v>1437</v>
      </c>
      <c r="G667" s="23" t="s">
        <v>1259</v>
      </c>
      <c r="H667" s="1" t="s">
        <v>283</v>
      </c>
      <c r="I667" s="9" t="s">
        <v>1432</v>
      </c>
      <c r="J667" s="5" t="s">
        <v>283</v>
      </c>
      <c r="K667" s="3"/>
      <c r="L667" s="3"/>
      <c r="M667" s="3"/>
      <c r="N667" s="3"/>
      <c r="O667" s="3"/>
      <c r="P667" s="6"/>
      <c r="Q667" s="30"/>
      <c r="R667" s="30"/>
      <c r="S667" s="30"/>
      <c r="T667" s="30"/>
      <c r="U667" s="30"/>
      <c r="V667" s="26"/>
      <c r="W667" s="30"/>
      <c r="X667" s="30"/>
      <c r="Y667" s="30"/>
      <c r="Z667" s="30"/>
      <c r="AA667" s="30"/>
      <c r="AB667" s="26"/>
      <c r="AC667" s="30">
        <v>1</v>
      </c>
      <c r="AD667" s="30"/>
      <c r="AE667" s="30"/>
      <c r="AF667" s="30"/>
      <c r="AG667" s="30"/>
      <c r="AH667" s="26" t="s">
        <v>597</v>
      </c>
      <c r="AI667" s="30"/>
      <c r="AJ667" s="30"/>
      <c r="AK667" s="30"/>
      <c r="AL667" s="30"/>
      <c r="AM667" s="30">
        <v>2</v>
      </c>
      <c r="AN667" s="26" t="s">
        <v>1215</v>
      </c>
      <c r="AO667" s="4">
        <f t="shared" si="144"/>
        <v>1</v>
      </c>
      <c r="AP667" s="4">
        <f t="shared" si="145"/>
        <v>0</v>
      </c>
      <c r="AQ667" s="4">
        <f t="shared" si="146"/>
        <v>0</v>
      </c>
      <c r="AR667" s="4">
        <f t="shared" si="147"/>
        <v>0</v>
      </c>
      <c r="AS667" s="4">
        <f t="shared" si="148"/>
        <v>2</v>
      </c>
      <c r="AT667" s="4">
        <f t="shared" si="138"/>
        <v>3</v>
      </c>
      <c r="AU667" s="34">
        <v>38615</v>
      </c>
      <c r="AV667" s="34"/>
      <c r="AW667" s="34"/>
      <c r="AX667" s="36"/>
    </row>
    <row r="668" spans="1:50" ht="36" hidden="1" customHeight="1" x14ac:dyDescent="0.2">
      <c r="A668" s="54"/>
      <c r="B668" s="172" t="s">
        <v>2390</v>
      </c>
      <c r="C668" s="172" t="s">
        <v>76</v>
      </c>
      <c r="D668" s="2" t="s">
        <v>381</v>
      </c>
      <c r="E668" s="182"/>
      <c r="F668" s="22" t="s">
        <v>1437</v>
      </c>
      <c r="G668" s="23" t="s">
        <v>1259</v>
      </c>
      <c r="H668" s="23" t="s">
        <v>283</v>
      </c>
      <c r="I668" s="9" t="s">
        <v>1496</v>
      </c>
      <c r="J668" s="5" t="s">
        <v>283</v>
      </c>
      <c r="K668" s="3"/>
      <c r="L668" s="3"/>
      <c r="M668" s="3"/>
      <c r="N668" s="3"/>
      <c r="O668" s="3"/>
      <c r="P668" s="6"/>
      <c r="Q668" s="30"/>
      <c r="R668" s="30"/>
      <c r="S668" s="30"/>
      <c r="T668" s="30"/>
      <c r="U668" s="30">
        <v>3</v>
      </c>
      <c r="V668" s="26"/>
      <c r="W668" s="30"/>
      <c r="X668" s="30"/>
      <c r="Y668" s="30"/>
      <c r="Z668" s="30"/>
      <c r="AA668" s="30"/>
      <c r="AB668" s="26"/>
      <c r="AC668" s="30">
        <v>6</v>
      </c>
      <c r="AD668" s="30"/>
      <c r="AE668" s="30"/>
      <c r="AF668" s="30"/>
      <c r="AG668" s="30"/>
      <c r="AH668" s="26" t="s">
        <v>2168</v>
      </c>
      <c r="AI668" s="30"/>
      <c r="AJ668" s="30"/>
      <c r="AK668" s="30"/>
      <c r="AL668" s="30"/>
      <c r="AM668" s="30"/>
      <c r="AN668" s="26"/>
      <c r="AO668" s="4">
        <f t="shared" si="144"/>
        <v>6</v>
      </c>
      <c r="AP668" s="4">
        <f t="shared" si="145"/>
        <v>0</v>
      </c>
      <c r="AQ668" s="4">
        <f t="shared" si="146"/>
        <v>0</v>
      </c>
      <c r="AR668" s="4">
        <f t="shared" si="147"/>
        <v>0</v>
      </c>
      <c r="AS668" s="4">
        <f t="shared" si="148"/>
        <v>3</v>
      </c>
      <c r="AT668" s="4">
        <f t="shared" si="138"/>
        <v>9</v>
      </c>
      <c r="AU668" s="34" t="s">
        <v>232</v>
      </c>
      <c r="AV668" s="34"/>
      <c r="AW668" s="34"/>
      <c r="AX668" s="36"/>
    </row>
    <row r="669" spans="1:50" ht="36" hidden="1" customHeight="1" x14ac:dyDescent="0.2">
      <c r="A669" s="54"/>
      <c r="B669" s="172" t="s">
        <v>2390</v>
      </c>
      <c r="C669" s="172" t="s">
        <v>76</v>
      </c>
      <c r="D669" s="2" t="s">
        <v>381</v>
      </c>
      <c r="E669" s="182"/>
      <c r="F669" s="22" t="s">
        <v>1437</v>
      </c>
      <c r="G669" s="23" t="s">
        <v>1259</v>
      </c>
      <c r="H669" s="23" t="s">
        <v>283</v>
      </c>
      <c r="I669" s="9" t="s">
        <v>1549</v>
      </c>
      <c r="J669" s="5" t="s">
        <v>1054</v>
      </c>
      <c r="K669" s="3"/>
      <c r="L669" s="3"/>
      <c r="M669" s="3"/>
      <c r="N669" s="3"/>
      <c r="O669" s="3"/>
      <c r="P669" s="6"/>
      <c r="Q669" s="3"/>
      <c r="R669" s="3"/>
      <c r="S669" s="3"/>
      <c r="T669" s="3"/>
      <c r="U669" s="3">
        <v>1</v>
      </c>
      <c r="V669" s="6"/>
      <c r="W669" s="3"/>
      <c r="X669" s="3"/>
      <c r="Y669" s="3"/>
      <c r="Z669" s="3"/>
      <c r="AA669" s="3"/>
      <c r="AB669" s="6"/>
      <c r="AC669" s="30">
        <v>2</v>
      </c>
      <c r="AD669" s="30"/>
      <c r="AE669" s="30"/>
      <c r="AF669" s="30"/>
      <c r="AG669" s="30"/>
      <c r="AH669" s="26" t="s">
        <v>768</v>
      </c>
      <c r="AI669" s="30"/>
      <c r="AJ669" s="30"/>
      <c r="AK669" s="30"/>
      <c r="AL669" s="30"/>
      <c r="AM669" s="30"/>
      <c r="AN669" s="26"/>
      <c r="AO669" s="4">
        <f t="shared" si="144"/>
        <v>2</v>
      </c>
      <c r="AP669" s="4">
        <f t="shared" si="145"/>
        <v>0</v>
      </c>
      <c r="AQ669" s="4">
        <f t="shared" si="146"/>
        <v>0</v>
      </c>
      <c r="AR669" s="4">
        <f t="shared" si="147"/>
        <v>0</v>
      </c>
      <c r="AS669" s="4">
        <f t="shared" si="148"/>
        <v>1</v>
      </c>
      <c r="AT669" s="4">
        <f t="shared" si="138"/>
        <v>3</v>
      </c>
      <c r="AU669" s="34"/>
      <c r="AV669" s="34"/>
      <c r="AW669" s="34"/>
      <c r="AX669" s="36"/>
    </row>
    <row r="670" spans="1:50" ht="36" hidden="1" customHeight="1" x14ac:dyDescent="0.2">
      <c r="A670" s="54"/>
      <c r="B670" s="172" t="s">
        <v>3167</v>
      </c>
      <c r="C670" s="172" t="s">
        <v>76</v>
      </c>
      <c r="D670" s="85" t="s">
        <v>1570</v>
      </c>
      <c r="E670" s="182"/>
      <c r="F670" s="23" t="s">
        <v>1437</v>
      </c>
      <c r="G670" s="23" t="s">
        <v>1259</v>
      </c>
      <c r="H670" s="23" t="s">
        <v>283</v>
      </c>
      <c r="I670" s="9" t="s">
        <v>1582</v>
      </c>
      <c r="J670" s="83" t="s">
        <v>283</v>
      </c>
      <c r="K670" s="3"/>
      <c r="L670" s="3"/>
      <c r="M670" s="3"/>
      <c r="N670" s="3"/>
      <c r="O670" s="3"/>
      <c r="P670" s="26"/>
      <c r="Q670" s="30"/>
      <c r="R670" s="30"/>
      <c r="S670" s="30"/>
      <c r="T670" s="30"/>
      <c r="U670" s="3">
        <v>1</v>
      </c>
      <c r="V670" s="26" t="s">
        <v>1316</v>
      </c>
      <c r="W670" s="30"/>
      <c r="X670" s="30"/>
      <c r="Y670" s="30"/>
      <c r="Z670" s="30"/>
      <c r="AA670" s="30"/>
      <c r="AB670" s="26"/>
      <c r="AC670" s="30">
        <v>7</v>
      </c>
      <c r="AD670" s="30"/>
      <c r="AE670" s="30"/>
      <c r="AF670" s="30"/>
      <c r="AG670" s="30"/>
      <c r="AH670" s="6" t="s">
        <v>471</v>
      </c>
      <c r="AI670" s="30"/>
      <c r="AJ670" s="30"/>
      <c r="AK670" s="30"/>
      <c r="AL670" s="30"/>
      <c r="AM670" s="30">
        <v>6</v>
      </c>
      <c r="AN670" s="26" t="str">
        <f>+AH670</f>
        <v>Harta Yuwana</v>
      </c>
      <c r="AO670" s="4">
        <f t="shared" si="144"/>
        <v>7</v>
      </c>
      <c r="AP670" s="4">
        <f t="shared" si="145"/>
        <v>0</v>
      </c>
      <c r="AQ670" s="4">
        <f t="shared" si="146"/>
        <v>0</v>
      </c>
      <c r="AR670" s="4">
        <f t="shared" si="147"/>
        <v>0</v>
      </c>
      <c r="AS670" s="4">
        <f t="shared" si="148"/>
        <v>7</v>
      </c>
      <c r="AT670" s="4">
        <f t="shared" si="138"/>
        <v>14</v>
      </c>
      <c r="AU670" s="34" t="s">
        <v>162</v>
      </c>
      <c r="AV670" s="34"/>
      <c r="AW670" s="34"/>
      <c r="AX670" s="36"/>
    </row>
    <row r="671" spans="1:50" ht="36" hidden="1" customHeight="1" x14ac:dyDescent="0.2">
      <c r="A671" s="54"/>
      <c r="B671" s="172" t="s">
        <v>2469</v>
      </c>
      <c r="C671" s="172" t="s">
        <v>76</v>
      </c>
      <c r="D671" s="2" t="s">
        <v>416</v>
      </c>
      <c r="E671" s="182"/>
      <c r="F671" s="22" t="s">
        <v>1437</v>
      </c>
      <c r="G671" s="23" t="s">
        <v>1259</v>
      </c>
      <c r="H671" s="23" t="s">
        <v>283</v>
      </c>
      <c r="I671" s="9" t="s">
        <v>1641</v>
      </c>
      <c r="J671" s="5" t="s">
        <v>17</v>
      </c>
      <c r="K671" s="3"/>
      <c r="L671" s="3"/>
      <c r="M671" s="3"/>
      <c r="N671" s="3"/>
      <c r="O671" s="3"/>
      <c r="P671" s="6"/>
      <c r="Q671" s="30"/>
      <c r="R671" s="30"/>
      <c r="S671" s="30"/>
      <c r="T671" s="30"/>
      <c r="U671" s="30"/>
      <c r="V671" s="26"/>
      <c r="W671" s="30"/>
      <c r="X671" s="30"/>
      <c r="Y671" s="30"/>
      <c r="Z671" s="30"/>
      <c r="AA671" s="30"/>
      <c r="AB671" s="26"/>
      <c r="AC671" s="30">
        <v>5</v>
      </c>
      <c r="AD671" s="30"/>
      <c r="AE671" s="30"/>
      <c r="AF671" s="30"/>
      <c r="AG671" s="30"/>
      <c r="AH671" s="6" t="s">
        <v>18</v>
      </c>
      <c r="AI671" s="30"/>
      <c r="AJ671" s="30"/>
      <c r="AK671" s="30"/>
      <c r="AL671" s="30"/>
      <c r="AM671" s="30">
        <v>1</v>
      </c>
      <c r="AN671" s="26"/>
      <c r="AO671" s="4">
        <f t="shared" si="144"/>
        <v>5</v>
      </c>
      <c r="AP671" s="4">
        <f t="shared" si="145"/>
        <v>0</v>
      </c>
      <c r="AQ671" s="4">
        <f t="shared" si="146"/>
        <v>0</v>
      </c>
      <c r="AR671" s="4">
        <f t="shared" si="147"/>
        <v>0</v>
      </c>
      <c r="AS671" s="4">
        <f t="shared" si="148"/>
        <v>1</v>
      </c>
      <c r="AT671" s="4">
        <f t="shared" si="138"/>
        <v>6</v>
      </c>
      <c r="AU671" s="34"/>
      <c r="AV671" s="34"/>
      <c r="AW671" s="34"/>
      <c r="AX671" s="36"/>
    </row>
    <row r="672" spans="1:50" ht="36" hidden="1" customHeight="1" x14ac:dyDescent="0.2">
      <c r="A672" s="54"/>
      <c r="B672" s="172" t="s">
        <v>2469</v>
      </c>
      <c r="C672" s="172" t="s">
        <v>76</v>
      </c>
      <c r="D672" s="2" t="s">
        <v>416</v>
      </c>
      <c r="E672" s="182"/>
      <c r="F672" s="22" t="s">
        <v>1437</v>
      </c>
      <c r="G672" s="23" t="s">
        <v>1259</v>
      </c>
      <c r="H672" s="23" t="s">
        <v>283</v>
      </c>
      <c r="I672" s="9" t="s">
        <v>1653</v>
      </c>
      <c r="J672" s="5" t="s">
        <v>996</v>
      </c>
      <c r="K672" s="3"/>
      <c r="L672" s="3"/>
      <c r="M672" s="3"/>
      <c r="N672" s="3"/>
      <c r="O672" s="3"/>
      <c r="P672" s="6"/>
      <c r="Q672" s="30"/>
      <c r="R672" s="30"/>
      <c r="S672" s="30"/>
      <c r="T672" s="30"/>
      <c r="U672" s="30"/>
      <c r="V672" s="26"/>
      <c r="W672" s="30">
        <v>1</v>
      </c>
      <c r="X672" s="30"/>
      <c r="Y672" s="30"/>
      <c r="Z672" s="30"/>
      <c r="AA672" s="30"/>
      <c r="AB672" s="6" t="s">
        <v>997</v>
      </c>
      <c r="AC672" s="30"/>
      <c r="AD672" s="30"/>
      <c r="AE672" s="30"/>
      <c r="AF672" s="30"/>
      <c r="AG672" s="30"/>
      <c r="AH672" s="26"/>
      <c r="AI672" s="30"/>
      <c r="AJ672" s="30"/>
      <c r="AK672" s="30"/>
      <c r="AL672" s="30"/>
      <c r="AM672" s="30"/>
      <c r="AN672" s="26"/>
      <c r="AO672" s="4">
        <f t="shared" si="144"/>
        <v>1</v>
      </c>
      <c r="AP672" s="4">
        <f t="shared" si="145"/>
        <v>0</v>
      </c>
      <c r="AQ672" s="4">
        <f t="shared" si="146"/>
        <v>0</v>
      </c>
      <c r="AR672" s="4">
        <f t="shared" si="147"/>
        <v>0</v>
      </c>
      <c r="AS672" s="4">
        <f t="shared" si="148"/>
        <v>0</v>
      </c>
      <c r="AT672" s="4">
        <f t="shared" si="138"/>
        <v>1</v>
      </c>
      <c r="AU672" s="34" t="s">
        <v>998</v>
      </c>
      <c r="AV672" s="34"/>
      <c r="AW672" s="34"/>
      <c r="AX672" s="36"/>
    </row>
    <row r="673" spans="1:50" ht="36" hidden="1" customHeight="1" x14ac:dyDescent="0.2">
      <c r="A673" s="54"/>
      <c r="B673" s="172" t="s">
        <v>3135</v>
      </c>
      <c r="C673" s="172" t="s">
        <v>76</v>
      </c>
      <c r="D673" s="2" t="s">
        <v>2046</v>
      </c>
      <c r="E673" s="182"/>
      <c r="F673" s="22" t="s">
        <v>1437</v>
      </c>
      <c r="G673" s="23" t="s">
        <v>443</v>
      </c>
      <c r="H673" s="23" t="s">
        <v>369</v>
      </c>
      <c r="I673" s="9" t="s">
        <v>2048</v>
      </c>
      <c r="J673" s="5" t="s">
        <v>369</v>
      </c>
      <c r="K673" s="3"/>
      <c r="L673" s="3"/>
      <c r="M673" s="3"/>
      <c r="N673" s="3"/>
      <c r="O673" s="3"/>
      <c r="P673" s="6"/>
      <c r="Q673" s="30"/>
      <c r="R673" s="30"/>
      <c r="S673" s="30"/>
      <c r="T673" s="30"/>
      <c r="U673" s="30"/>
      <c r="V673" s="26"/>
      <c r="W673" s="30">
        <v>1</v>
      </c>
      <c r="X673" s="30"/>
      <c r="Y673" s="30"/>
      <c r="Z673" s="30"/>
      <c r="AA673" s="30"/>
      <c r="AB673" s="6" t="s">
        <v>953</v>
      </c>
      <c r="AC673" s="30">
        <v>1</v>
      </c>
      <c r="AD673" s="30"/>
      <c r="AE673" s="30"/>
      <c r="AF673" s="30"/>
      <c r="AG673" s="30"/>
      <c r="AH673" s="6" t="s">
        <v>305</v>
      </c>
      <c r="AI673" s="30"/>
      <c r="AJ673" s="30"/>
      <c r="AK673" s="30"/>
      <c r="AL673" s="30"/>
      <c r="AM673" s="30">
        <v>2</v>
      </c>
      <c r="AN673" s="26"/>
      <c r="AO673" s="4">
        <f t="shared" si="144"/>
        <v>2</v>
      </c>
      <c r="AP673" s="4">
        <f t="shared" si="145"/>
        <v>0</v>
      </c>
      <c r="AQ673" s="4">
        <f t="shared" si="146"/>
        <v>0</v>
      </c>
      <c r="AR673" s="4">
        <f t="shared" si="147"/>
        <v>0</v>
      </c>
      <c r="AS673" s="4">
        <f t="shared" si="148"/>
        <v>2</v>
      </c>
      <c r="AT673" s="4">
        <f t="shared" si="138"/>
        <v>4</v>
      </c>
      <c r="AU673" s="34" t="s">
        <v>176</v>
      </c>
      <c r="AV673" s="34"/>
      <c r="AW673" s="34"/>
      <c r="AX673" s="36"/>
    </row>
    <row r="674" spans="1:50" ht="36" hidden="1" customHeight="1" x14ac:dyDescent="0.2">
      <c r="A674" s="54"/>
      <c r="B674" s="172" t="s">
        <v>3128</v>
      </c>
      <c r="C674" s="172" t="s">
        <v>76</v>
      </c>
      <c r="D674" s="2" t="s">
        <v>429</v>
      </c>
      <c r="E674" s="182"/>
      <c r="F674" s="22" t="s">
        <v>1437</v>
      </c>
      <c r="G674" s="23" t="s">
        <v>1435</v>
      </c>
      <c r="H674" s="23" t="s">
        <v>248</v>
      </c>
      <c r="I674" s="9" t="s">
        <v>2040</v>
      </c>
      <c r="J674" s="5" t="s">
        <v>248</v>
      </c>
      <c r="K674" s="3"/>
      <c r="L674" s="3"/>
      <c r="M674" s="3"/>
      <c r="N674" s="3"/>
      <c r="O674" s="3"/>
      <c r="P674" s="6"/>
      <c r="Q674" s="30"/>
      <c r="R674" s="30"/>
      <c r="S674" s="30"/>
      <c r="T674" s="30"/>
      <c r="U674" s="30"/>
      <c r="V674" s="26"/>
      <c r="W674" s="30"/>
      <c r="X674" s="30"/>
      <c r="Y674" s="30"/>
      <c r="Z674" s="30"/>
      <c r="AA674" s="30"/>
      <c r="AB674" s="26"/>
      <c r="AC674" s="30">
        <v>2</v>
      </c>
      <c r="AD674" s="30"/>
      <c r="AE674" s="30"/>
      <c r="AF674" s="30"/>
      <c r="AG674" s="30">
        <v>1</v>
      </c>
      <c r="AH674" s="6" t="s">
        <v>273</v>
      </c>
      <c r="AI674" s="30">
        <v>1</v>
      </c>
      <c r="AJ674" s="30"/>
      <c r="AK674" s="30"/>
      <c r="AL674" s="30"/>
      <c r="AM674" s="30">
        <v>1</v>
      </c>
      <c r="AN674" s="6" t="s">
        <v>273</v>
      </c>
      <c r="AO674" s="4">
        <f t="shared" si="144"/>
        <v>3</v>
      </c>
      <c r="AP674" s="4">
        <f t="shared" si="145"/>
        <v>0</v>
      </c>
      <c r="AQ674" s="4">
        <f t="shared" si="146"/>
        <v>0</v>
      </c>
      <c r="AR674" s="4">
        <f t="shared" si="147"/>
        <v>0</v>
      </c>
      <c r="AS674" s="4">
        <f t="shared" si="148"/>
        <v>2</v>
      </c>
      <c r="AT674" s="4">
        <f t="shared" si="138"/>
        <v>5</v>
      </c>
      <c r="AU674" s="34" t="s">
        <v>198</v>
      </c>
      <c r="AV674" s="34"/>
      <c r="AW674" s="34"/>
      <c r="AX674" s="36"/>
    </row>
    <row r="675" spans="1:50" ht="36" hidden="1" customHeight="1" x14ac:dyDescent="0.2">
      <c r="A675" s="54"/>
      <c r="B675" s="172" t="s">
        <v>2469</v>
      </c>
      <c r="C675" s="172" t="s">
        <v>76</v>
      </c>
      <c r="D675" s="2" t="s">
        <v>416</v>
      </c>
      <c r="E675" s="182"/>
      <c r="F675" s="22" t="s">
        <v>1437</v>
      </c>
      <c r="G675" s="23" t="s">
        <v>1259</v>
      </c>
      <c r="H675" s="23" t="s">
        <v>283</v>
      </c>
      <c r="I675" s="9" t="s">
        <v>1655</v>
      </c>
      <c r="J675" s="5" t="s">
        <v>1071</v>
      </c>
      <c r="K675" s="3"/>
      <c r="L675" s="3"/>
      <c r="M675" s="3"/>
      <c r="N675" s="3"/>
      <c r="O675" s="3"/>
      <c r="P675" s="6"/>
      <c r="Q675" s="30"/>
      <c r="R675" s="30"/>
      <c r="S675" s="30"/>
      <c r="T675" s="30"/>
      <c r="U675" s="30"/>
      <c r="V675" s="26"/>
      <c r="W675" s="30">
        <v>1</v>
      </c>
      <c r="X675" s="30"/>
      <c r="Y675" s="30"/>
      <c r="Z675" s="30"/>
      <c r="AA675" s="30"/>
      <c r="AB675" s="6" t="s">
        <v>1075</v>
      </c>
      <c r="AC675" s="30"/>
      <c r="AD675" s="30"/>
      <c r="AE675" s="30"/>
      <c r="AF675" s="30"/>
      <c r="AG675" s="30"/>
      <c r="AH675" s="26"/>
      <c r="AI675" s="30"/>
      <c r="AJ675" s="30"/>
      <c r="AK675" s="30"/>
      <c r="AL675" s="30"/>
      <c r="AM675" s="30"/>
      <c r="AN675" s="26"/>
      <c r="AO675" s="4">
        <f t="shared" si="144"/>
        <v>1</v>
      </c>
      <c r="AP675" s="4">
        <f t="shared" si="145"/>
        <v>0</v>
      </c>
      <c r="AQ675" s="4">
        <f t="shared" si="146"/>
        <v>0</v>
      </c>
      <c r="AR675" s="4">
        <f t="shared" si="147"/>
        <v>0</v>
      </c>
      <c r="AS675" s="4">
        <f t="shared" si="148"/>
        <v>0</v>
      </c>
      <c r="AT675" s="4">
        <f t="shared" si="138"/>
        <v>1</v>
      </c>
      <c r="AU675" s="34">
        <v>40821</v>
      </c>
      <c r="AV675" s="34"/>
      <c r="AW675" s="34"/>
      <c r="AX675" s="36"/>
    </row>
    <row r="676" spans="1:50" ht="36" hidden="1" customHeight="1" x14ac:dyDescent="0.2">
      <c r="A676" s="54"/>
      <c r="B676" s="172" t="s">
        <v>2469</v>
      </c>
      <c r="C676" s="172" t="s">
        <v>76</v>
      </c>
      <c r="D676" s="2" t="s">
        <v>416</v>
      </c>
      <c r="E676" s="182"/>
      <c r="F676" s="22" t="s">
        <v>1437</v>
      </c>
      <c r="G676" s="23" t="s">
        <v>1259</v>
      </c>
      <c r="H676" s="23" t="s">
        <v>283</v>
      </c>
      <c r="I676" s="9" t="s">
        <v>1656</v>
      </c>
      <c r="J676" s="5" t="s">
        <v>1072</v>
      </c>
      <c r="K676" s="3"/>
      <c r="L676" s="3"/>
      <c r="M676" s="3"/>
      <c r="N676" s="3"/>
      <c r="O676" s="3"/>
      <c r="P676" s="6"/>
      <c r="Q676" s="30"/>
      <c r="R676" s="30"/>
      <c r="S676" s="30"/>
      <c r="T676" s="30"/>
      <c r="U676" s="30"/>
      <c r="V676" s="26"/>
      <c r="W676" s="30">
        <v>1</v>
      </c>
      <c r="X676" s="30"/>
      <c r="Y676" s="30"/>
      <c r="Z676" s="30"/>
      <c r="AA676" s="30"/>
      <c r="AB676" s="6" t="s">
        <v>1076</v>
      </c>
      <c r="AC676" s="30"/>
      <c r="AD676" s="30"/>
      <c r="AE676" s="30"/>
      <c r="AF676" s="30"/>
      <c r="AG676" s="30"/>
      <c r="AH676" s="26"/>
      <c r="AI676" s="30"/>
      <c r="AJ676" s="30"/>
      <c r="AK676" s="30"/>
      <c r="AL676" s="30"/>
      <c r="AM676" s="30"/>
      <c r="AN676" s="26"/>
      <c r="AO676" s="4">
        <f t="shared" si="144"/>
        <v>1</v>
      </c>
      <c r="AP676" s="4">
        <f t="shared" si="145"/>
        <v>0</v>
      </c>
      <c r="AQ676" s="4">
        <f t="shared" si="146"/>
        <v>0</v>
      </c>
      <c r="AR676" s="4">
        <f t="shared" si="147"/>
        <v>0</v>
      </c>
      <c r="AS676" s="4">
        <f t="shared" si="148"/>
        <v>0</v>
      </c>
      <c r="AT676" s="4">
        <f t="shared" si="138"/>
        <v>1</v>
      </c>
      <c r="AU676" s="34">
        <v>40821</v>
      </c>
      <c r="AV676" s="34"/>
      <c r="AW676" s="34"/>
      <c r="AX676" s="36"/>
    </row>
    <row r="677" spans="1:50" s="159" customFormat="1" ht="36" hidden="1" customHeight="1" x14ac:dyDescent="0.2">
      <c r="A677" s="54"/>
      <c r="B677" s="4" t="s">
        <v>2591</v>
      </c>
      <c r="C677" s="4" t="s">
        <v>76</v>
      </c>
      <c r="D677" s="27" t="s">
        <v>1704</v>
      </c>
      <c r="E677" s="182"/>
      <c r="F677" s="22" t="s">
        <v>1437</v>
      </c>
      <c r="G677" s="23" t="s">
        <v>1259</v>
      </c>
      <c r="H677" s="23" t="s">
        <v>283</v>
      </c>
      <c r="I677" s="9" t="s">
        <v>1742</v>
      </c>
      <c r="J677" s="5" t="s">
        <v>283</v>
      </c>
      <c r="K677" s="3"/>
      <c r="L677" s="3"/>
      <c r="M677" s="3"/>
      <c r="N677" s="3"/>
      <c r="O677" s="3"/>
      <c r="P677" s="6"/>
      <c r="Q677" s="30"/>
      <c r="R677" s="30"/>
      <c r="S677" s="30"/>
      <c r="T677" s="30"/>
      <c r="U677" s="30"/>
      <c r="V677" s="26"/>
      <c r="W677" s="30"/>
      <c r="X677" s="30"/>
      <c r="Y677" s="30"/>
      <c r="Z677" s="30"/>
      <c r="AA677" s="30"/>
      <c r="AB677" s="26"/>
      <c r="AC677" s="30">
        <v>1</v>
      </c>
      <c r="AD677" s="30"/>
      <c r="AE677" s="30"/>
      <c r="AF677" s="30"/>
      <c r="AG677" s="30"/>
      <c r="AH677" s="26"/>
      <c r="AI677" s="30"/>
      <c r="AJ677" s="30"/>
      <c r="AK677" s="30"/>
      <c r="AL677" s="30"/>
      <c r="AM677" s="30">
        <v>11</v>
      </c>
      <c r="AN677" s="26"/>
      <c r="AO677" s="4">
        <f t="shared" si="144"/>
        <v>1</v>
      </c>
      <c r="AP677" s="4">
        <f t="shared" si="145"/>
        <v>0</v>
      </c>
      <c r="AQ677" s="4">
        <f t="shared" si="146"/>
        <v>0</v>
      </c>
      <c r="AR677" s="4">
        <f t="shared" si="147"/>
        <v>0</v>
      </c>
      <c r="AS677" s="4">
        <f t="shared" si="148"/>
        <v>11</v>
      </c>
      <c r="AT677" s="4">
        <f t="shared" si="138"/>
        <v>12</v>
      </c>
      <c r="AU677" s="37"/>
      <c r="AV677" s="37"/>
      <c r="AW677" s="37"/>
      <c r="AX677" s="36"/>
    </row>
    <row r="678" spans="1:50" ht="36" hidden="1" customHeight="1" x14ac:dyDescent="0.2">
      <c r="A678" s="54"/>
      <c r="B678" s="4" t="s">
        <v>2591</v>
      </c>
      <c r="C678" s="4" t="s">
        <v>76</v>
      </c>
      <c r="D678" s="27" t="s">
        <v>1704</v>
      </c>
      <c r="E678" s="182"/>
      <c r="F678" s="22" t="s">
        <v>507</v>
      </c>
      <c r="G678" s="23" t="s">
        <v>1259</v>
      </c>
      <c r="H678" s="23" t="s">
        <v>283</v>
      </c>
      <c r="I678" s="5" t="s">
        <v>2100</v>
      </c>
      <c r="J678" s="5" t="s">
        <v>283</v>
      </c>
      <c r="K678" s="37"/>
      <c r="L678" s="37"/>
      <c r="M678" s="37"/>
      <c r="N678" s="37"/>
      <c r="O678" s="37"/>
      <c r="P678" s="31"/>
      <c r="Q678" s="37"/>
      <c r="R678" s="37"/>
      <c r="S678" s="37"/>
      <c r="T678" s="37"/>
      <c r="U678" s="37"/>
      <c r="V678" s="31"/>
      <c r="W678" s="37"/>
      <c r="X678" s="37"/>
      <c r="Y678" s="37"/>
      <c r="Z678" s="37"/>
      <c r="AA678" s="37"/>
      <c r="AB678" s="31"/>
      <c r="AC678" s="37"/>
      <c r="AD678" s="37"/>
      <c r="AE678" s="37"/>
      <c r="AF678" s="37"/>
      <c r="AG678" s="37"/>
      <c r="AH678" s="31"/>
      <c r="AI678" s="37"/>
      <c r="AJ678" s="37"/>
      <c r="AK678" s="37"/>
      <c r="AL678" s="37"/>
      <c r="AM678" s="37"/>
      <c r="AN678" s="31" t="s">
        <v>1378</v>
      </c>
      <c r="AO678" s="4">
        <f t="shared" si="144"/>
        <v>0</v>
      </c>
      <c r="AP678" s="4">
        <f t="shared" si="145"/>
        <v>0</v>
      </c>
      <c r="AQ678" s="4">
        <f t="shared" si="146"/>
        <v>0</v>
      </c>
      <c r="AR678" s="4">
        <f t="shared" si="147"/>
        <v>0</v>
      </c>
      <c r="AS678" s="4">
        <f t="shared" si="148"/>
        <v>0</v>
      </c>
      <c r="AT678" s="4">
        <f t="shared" si="138"/>
        <v>0</v>
      </c>
      <c r="AU678" s="37"/>
      <c r="AV678" s="37"/>
      <c r="AW678" s="37"/>
      <c r="AX678" s="36"/>
    </row>
    <row r="679" spans="1:50" ht="36" hidden="1" customHeight="1" x14ac:dyDescent="0.2">
      <c r="A679" s="54"/>
      <c r="B679" s="4" t="s">
        <v>2599</v>
      </c>
      <c r="C679" s="4" t="s">
        <v>76</v>
      </c>
      <c r="D679" s="27" t="s">
        <v>757</v>
      </c>
      <c r="E679" s="182"/>
      <c r="F679" s="22" t="s">
        <v>1437</v>
      </c>
      <c r="G679" s="23" t="s">
        <v>1259</v>
      </c>
      <c r="H679" s="23" t="s">
        <v>283</v>
      </c>
      <c r="I679" s="9" t="s">
        <v>1752</v>
      </c>
      <c r="J679" s="5" t="s">
        <v>161</v>
      </c>
      <c r="K679" s="30"/>
      <c r="L679" s="30"/>
      <c r="M679" s="30"/>
      <c r="N679" s="30"/>
      <c r="O679" s="30"/>
      <c r="P679" s="26"/>
      <c r="Q679" s="30"/>
      <c r="R679" s="30"/>
      <c r="S679" s="30"/>
      <c r="T679" s="30"/>
      <c r="U679" s="30"/>
      <c r="V679" s="26"/>
      <c r="W679" s="30"/>
      <c r="X679" s="30"/>
      <c r="Y679" s="30"/>
      <c r="Z679" s="30"/>
      <c r="AA679" s="30"/>
      <c r="AB679" s="26"/>
      <c r="AC679" s="30">
        <v>1</v>
      </c>
      <c r="AD679" s="30"/>
      <c r="AE679" s="30"/>
      <c r="AF679" s="30"/>
      <c r="AG679" s="30"/>
      <c r="AH679" s="6" t="s">
        <v>1252</v>
      </c>
      <c r="AI679" s="30"/>
      <c r="AJ679" s="30"/>
      <c r="AK679" s="30"/>
      <c r="AL679" s="30"/>
      <c r="AM679" s="30"/>
      <c r="AN679" s="26"/>
      <c r="AO679" s="4">
        <f t="shared" si="144"/>
        <v>1</v>
      </c>
      <c r="AP679" s="4">
        <f t="shared" si="145"/>
        <v>0</v>
      </c>
      <c r="AQ679" s="4">
        <f t="shared" si="146"/>
        <v>0</v>
      </c>
      <c r="AR679" s="4">
        <f t="shared" si="147"/>
        <v>0</v>
      </c>
      <c r="AS679" s="4">
        <f t="shared" si="148"/>
        <v>0</v>
      </c>
      <c r="AT679" s="4">
        <f t="shared" si="138"/>
        <v>1</v>
      </c>
      <c r="AU679" s="34">
        <v>40198</v>
      </c>
      <c r="AV679" s="34"/>
      <c r="AW679" s="34"/>
      <c r="AX679" s="36"/>
    </row>
    <row r="680" spans="1:50" ht="36" hidden="1" customHeight="1" x14ac:dyDescent="0.2">
      <c r="A680" s="168"/>
      <c r="B680" s="4" t="s">
        <v>2938</v>
      </c>
      <c r="C680" s="4" t="s">
        <v>76</v>
      </c>
      <c r="D680" s="27" t="s">
        <v>910</v>
      </c>
      <c r="E680" s="182"/>
      <c r="F680" s="22" t="s">
        <v>507</v>
      </c>
      <c r="G680" s="23" t="s">
        <v>1259</v>
      </c>
      <c r="H680" s="23" t="s">
        <v>283</v>
      </c>
      <c r="I680" s="9" t="s">
        <v>1799</v>
      </c>
      <c r="J680" s="5" t="s">
        <v>936</v>
      </c>
      <c r="K680" s="3"/>
      <c r="L680" s="3"/>
      <c r="M680" s="3"/>
      <c r="N680" s="3"/>
      <c r="O680" s="3"/>
      <c r="P680" s="6"/>
      <c r="Q680" s="30"/>
      <c r="R680" s="30"/>
      <c r="S680" s="30"/>
      <c r="T680" s="30"/>
      <c r="U680" s="30"/>
      <c r="V680" s="26"/>
      <c r="W680" s="30">
        <v>1</v>
      </c>
      <c r="X680" s="30"/>
      <c r="Y680" s="30"/>
      <c r="Z680" s="30"/>
      <c r="AA680" s="30"/>
      <c r="AB680" s="26" t="s">
        <v>1352</v>
      </c>
      <c r="AC680" s="30">
        <v>1</v>
      </c>
      <c r="AD680" s="30"/>
      <c r="AE680" s="30"/>
      <c r="AF680" s="30"/>
      <c r="AG680" s="30">
        <v>1</v>
      </c>
      <c r="AH680" s="26" t="s">
        <v>1352</v>
      </c>
      <c r="AI680" s="30"/>
      <c r="AJ680" s="30"/>
      <c r="AK680" s="30"/>
      <c r="AL680" s="30"/>
      <c r="AM680" s="30"/>
      <c r="AN680" s="26"/>
      <c r="AO680" s="4">
        <f t="shared" si="144"/>
        <v>2</v>
      </c>
      <c r="AP680" s="4">
        <f t="shared" si="145"/>
        <v>0</v>
      </c>
      <c r="AQ680" s="4">
        <f t="shared" si="146"/>
        <v>0</v>
      </c>
      <c r="AR680" s="4">
        <f t="shared" si="147"/>
        <v>0</v>
      </c>
      <c r="AS680" s="4">
        <f t="shared" si="148"/>
        <v>1</v>
      </c>
      <c r="AT680" s="4">
        <f t="shared" si="138"/>
        <v>3</v>
      </c>
      <c r="AU680" s="34"/>
      <c r="AV680" s="34"/>
      <c r="AW680" s="34"/>
      <c r="AX680" s="36"/>
    </row>
    <row r="681" spans="1:50" ht="36" hidden="1" customHeight="1" x14ac:dyDescent="0.2">
      <c r="A681" s="54"/>
      <c r="B681" s="4" t="s">
        <v>2836</v>
      </c>
      <c r="C681" s="4" t="s">
        <v>76</v>
      </c>
      <c r="D681" s="25" t="s">
        <v>324</v>
      </c>
      <c r="E681" s="182"/>
      <c r="F681" s="22" t="s">
        <v>1437</v>
      </c>
      <c r="G681" s="23" t="s">
        <v>1259</v>
      </c>
      <c r="H681" s="23" t="s">
        <v>283</v>
      </c>
      <c r="I681" s="9" t="s">
        <v>1863</v>
      </c>
      <c r="J681" s="5" t="s">
        <v>283</v>
      </c>
      <c r="K681" s="3"/>
      <c r="L681" s="3"/>
      <c r="M681" s="3"/>
      <c r="N681" s="3"/>
      <c r="O681" s="3"/>
      <c r="P681" s="6"/>
      <c r="Q681" s="30"/>
      <c r="R681" s="30"/>
      <c r="S681" s="30"/>
      <c r="T681" s="30"/>
      <c r="U681" s="30"/>
      <c r="V681" s="26"/>
      <c r="W681" s="30">
        <v>3</v>
      </c>
      <c r="X681" s="30"/>
      <c r="Y681" s="30"/>
      <c r="Z681" s="30"/>
      <c r="AA681" s="30">
        <v>2</v>
      </c>
      <c r="AB681" s="6" t="s">
        <v>715</v>
      </c>
      <c r="AC681" s="30"/>
      <c r="AD681" s="30"/>
      <c r="AE681" s="30"/>
      <c r="AF681" s="30"/>
      <c r="AG681" s="30"/>
      <c r="AH681" s="26"/>
      <c r="AI681" s="30"/>
      <c r="AJ681" s="30"/>
      <c r="AK681" s="30"/>
      <c r="AL681" s="30"/>
      <c r="AM681" s="30"/>
      <c r="AN681" s="26"/>
      <c r="AO681" s="4">
        <f t="shared" si="144"/>
        <v>3</v>
      </c>
      <c r="AP681" s="4">
        <f t="shared" si="145"/>
        <v>0</v>
      </c>
      <c r="AQ681" s="4">
        <f t="shared" si="146"/>
        <v>0</v>
      </c>
      <c r="AR681" s="4">
        <f t="shared" si="147"/>
        <v>0</v>
      </c>
      <c r="AS681" s="4">
        <f t="shared" si="148"/>
        <v>2</v>
      </c>
      <c r="AT681" s="4">
        <f t="shared" si="138"/>
        <v>5</v>
      </c>
      <c r="AU681" s="34">
        <v>39264</v>
      </c>
      <c r="AV681" s="34"/>
      <c r="AW681" s="34"/>
      <c r="AX681" s="36"/>
    </row>
    <row r="682" spans="1:50" ht="36" hidden="1" customHeight="1" x14ac:dyDescent="0.2">
      <c r="A682" s="54"/>
      <c r="B682" s="4" t="s">
        <v>2606</v>
      </c>
      <c r="C682" s="4" t="s">
        <v>76</v>
      </c>
      <c r="D682" s="2" t="s">
        <v>537</v>
      </c>
      <c r="E682" s="182"/>
      <c r="F682" s="22" t="s">
        <v>1437</v>
      </c>
      <c r="G682" s="23" t="s">
        <v>1259</v>
      </c>
      <c r="H682" s="23" t="s">
        <v>283</v>
      </c>
      <c r="I682" s="9" t="s">
        <v>1910</v>
      </c>
      <c r="J682" s="5" t="s">
        <v>981</v>
      </c>
      <c r="K682" s="30"/>
      <c r="L682" s="30"/>
      <c r="M682" s="30"/>
      <c r="N682" s="30"/>
      <c r="O682" s="30"/>
      <c r="P682" s="26"/>
      <c r="Q682" s="30"/>
      <c r="R682" s="30"/>
      <c r="S682" s="30"/>
      <c r="T682" s="30"/>
      <c r="U682" s="30"/>
      <c r="V682" s="26"/>
      <c r="W682" s="30"/>
      <c r="X682" s="30"/>
      <c r="Y682" s="30"/>
      <c r="Z682" s="30"/>
      <c r="AA682" s="30"/>
      <c r="AB682" s="26"/>
      <c r="AC682" s="30">
        <v>1</v>
      </c>
      <c r="AD682" s="30"/>
      <c r="AE682" s="30"/>
      <c r="AF682" s="30"/>
      <c r="AG682" s="30"/>
      <c r="AH682" s="6" t="s">
        <v>982</v>
      </c>
      <c r="AI682" s="3"/>
      <c r="AJ682" s="3"/>
      <c r="AK682" s="3"/>
      <c r="AL682" s="3"/>
      <c r="AM682" s="3">
        <v>1</v>
      </c>
      <c r="AN682" s="6" t="s">
        <v>982</v>
      </c>
      <c r="AO682" s="4">
        <f t="shared" si="144"/>
        <v>1</v>
      </c>
      <c r="AP682" s="4">
        <f t="shared" si="145"/>
        <v>0</v>
      </c>
      <c r="AQ682" s="4">
        <f t="shared" si="146"/>
        <v>0</v>
      </c>
      <c r="AR682" s="4">
        <f t="shared" si="147"/>
        <v>0</v>
      </c>
      <c r="AS682" s="4">
        <f t="shared" si="148"/>
        <v>1</v>
      </c>
      <c r="AT682" s="4">
        <f t="shared" si="138"/>
        <v>2</v>
      </c>
      <c r="AU682" s="34">
        <v>40735</v>
      </c>
      <c r="AV682" s="34"/>
      <c r="AW682" s="34"/>
      <c r="AX682" s="36"/>
    </row>
    <row r="683" spans="1:50" s="159" customFormat="1" ht="36" hidden="1" customHeight="1" x14ac:dyDescent="0.2">
      <c r="A683" s="54"/>
      <c r="B683" s="172" t="s">
        <v>3001</v>
      </c>
      <c r="C683" s="172" t="s">
        <v>76</v>
      </c>
      <c r="D683" s="2" t="s">
        <v>780</v>
      </c>
      <c r="E683" s="182"/>
      <c r="F683" s="22" t="s">
        <v>1437</v>
      </c>
      <c r="G683" s="23" t="s">
        <v>1259</v>
      </c>
      <c r="H683" s="23" t="s">
        <v>283</v>
      </c>
      <c r="I683" s="9" t="s">
        <v>1959</v>
      </c>
      <c r="J683" s="5" t="s">
        <v>161</v>
      </c>
      <c r="K683" s="3"/>
      <c r="L683" s="3"/>
      <c r="M683" s="3"/>
      <c r="N683" s="3"/>
      <c r="O683" s="3"/>
      <c r="P683" s="6"/>
      <c r="Q683" s="30"/>
      <c r="R683" s="30"/>
      <c r="S683" s="30"/>
      <c r="T683" s="30"/>
      <c r="U683" s="30"/>
      <c r="V683" s="26"/>
      <c r="W683" s="30"/>
      <c r="X683" s="30"/>
      <c r="Y683" s="30"/>
      <c r="Z683" s="30"/>
      <c r="AA683" s="30"/>
      <c r="AB683" s="26"/>
      <c r="AC683" s="30">
        <v>1</v>
      </c>
      <c r="AD683" s="30"/>
      <c r="AE683" s="30"/>
      <c r="AF683" s="30"/>
      <c r="AG683" s="30"/>
      <c r="AH683" s="6" t="s">
        <v>1249</v>
      </c>
      <c r="AI683" s="30"/>
      <c r="AJ683" s="30"/>
      <c r="AK683" s="30"/>
      <c r="AL683" s="30"/>
      <c r="AM683" s="30">
        <v>2</v>
      </c>
      <c r="AN683" s="6" t="s">
        <v>1249</v>
      </c>
      <c r="AO683" s="4">
        <f t="shared" si="144"/>
        <v>1</v>
      </c>
      <c r="AP683" s="4">
        <f t="shared" si="145"/>
        <v>0</v>
      </c>
      <c r="AQ683" s="4">
        <f t="shared" si="146"/>
        <v>0</v>
      </c>
      <c r="AR683" s="4">
        <f t="shared" si="147"/>
        <v>0</v>
      </c>
      <c r="AS683" s="4">
        <f t="shared" si="148"/>
        <v>2</v>
      </c>
      <c r="AT683" s="4">
        <f t="shared" si="138"/>
        <v>3</v>
      </c>
      <c r="AU683" s="34">
        <v>40983</v>
      </c>
      <c r="AV683" s="34"/>
      <c r="AW683" s="34"/>
      <c r="AX683" s="36"/>
    </row>
    <row r="684" spans="1:50" ht="36" hidden="1" customHeight="1" x14ac:dyDescent="0.2">
      <c r="A684" s="54"/>
      <c r="B684" s="172" t="s">
        <v>3061</v>
      </c>
      <c r="C684" s="172" t="s">
        <v>76</v>
      </c>
      <c r="D684" s="2" t="s">
        <v>1964</v>
      </c>
      <c r="E684" s="182"/>
      <c r="F684" s="22" t="s">
        <v>1437</v>
      </c>
      <c r="G684" s="23" t="s">
        <v>1259</v>
      </c>
      <c r="H684" s="23" t="s">
        <v>283</v>
      </c>
      <c r="I684" s="9" t="s">
        <v>1971</v>
      </c>
      <c r="J684" s="5" t="s">
        <v>283</v>
      </c>
      <c r="K684" s="3"/>
      <c r="L684" s="3"/>
      <c r="M684" s="3"/>
      <c r="N684" s="3"/>
      <c r="O684" s="3"/>
      <c r="P684" s="6"/>
      <c r="Q684" s="30"/>
      <c r="R684" s="30"/>
      <c r="S684" s="30"/>
      <c r="T684" s="30"/>
      <c r="U684" s="30"/>
      <c r="V684" s="26"/>
      <c r="W684" s="30">
        <v>1</v>
      </c>
      <c r="X684" s="30"/>
      <c r="Y684" s="30"/>
      <c r="Z684" s="30"/>
      <c r="AA684" s="30"/>
      <c r="AB684" s="6" t="s">
        <v>414</v>
      </c>
      <c r="AC684" s="30">
        <v>3</v>
      </c>
      <c r="AD684" s="30"/>
      <c r="AE684" s="30"/>
      <c r="AF684" s="30"/>
      <c r="AG684" s="30"/>
      <c r="AH684" s="6" t="s">
        <v>471</v>
      </c>
      <c r="AI684" s="30"/>
      <c r="AJ684" s="30"/>
      <c r="AK684" s="30"/>
      <c r="AL684" s="30"/>
      <c r="AM684" s="30">
        <v>9</v>
      </c>
      <c r="AN684" s="6" t="s">
        <v>1059</v>
      </c>
      <c r="AO684" s="4">
        <f t="shared" si="144"/>
        <v>4</v>
      </c>
      <c r="AP684" s="4">
        <f t="shared" si="145"/>
        <v>0</v>
      </c>
      <c r="AQ684" s="4">
        <f t="shared" si="146"/>
        <v>0</v>
      </c>
      <c r="AR684" s="4">
        <f t="shared" si="147"/>
        <v>0</v>
      </c>
      <c r="AS684" s="4">
        <f t="shared" si="148"/>
        <v>9</v>
      </c>
      <c r="AT684" s="4">
        <f t="shared" si="138"/>
        <v>13</v>
      </c>
      <c r="AU684" s="34">
        <v>39234</v>
      </c>
      <c r="AV684" s="34"/>
      <c r="AW684" s="34"/>
      <c r="AX684" s="36"/>
    </row>
    <row r="685" spans="1:50" ht="36" hidden="1" customHeight="1" x14ac:dyDescent="0.2">
      <c r="A685" s="54"/>
      <c r="B685" s="172" t="s">
        <v>3167</v>
      </c>
      <c r="C685" s="172" t="s">
        <v>76</v>
      </c>
      <c r="D685" s="85" t="s">
        <v>1570</v>
      </c>
      <c r="E685" s="182"/>
      <c r="F685" s="23" t="s">
        <v>1437</v>
      </c>
      <c r="G685" s="23" t="s">
        <v>1435</v>
      </c>
      <c r="H685" s="23" t="s">
        <v>396</v>
      </c>
      <c r="I685" s="9" t="s">
        <v>1584</v>
      </c>
      <c r="J685" s="83" t="s">
        <v>396</v>
      </c>
      <c r="K685" s="3"/>
      <c r="L685" s="3"/>
      <c r="M685" s="3"/>
      <c r="N685" s="3"/>
      <c r="O685" s="3"/>
      <c r="P685" s="6"/>
      <c r="Q685" s="30"/>
      <c r="R685" s="30"/>
      <c r="S685" s="30"/>
      <c r="T685" s="30"/>
      <c r="U685" s="3">
        <v>1</v>
      </c>
      <c r="V685" s="6" t="s">
        <v>1317</v>
      </c>
      <c r="W685" s="30"/>
      <c r="X685" s="30"/>
      <c r="Y685" s="30"/>
      <c r="Z685" s="30"/>
      <c r="AA685" s="30"/>
      <c r="AB685" s="26"/>
      <c r="AC685" s="30">
        <v>4</v>
      </c>
      <c r="AD685" s="30"/>
      <c r="AE685" s="30"/>
      <c r="AF685" s="30"/>
      <c r="AG685" s="30"/>
      <c r="AH685" s="6" t="s">
        <v>263</v>
      </c>
      <c r="AI685" s="30"/>
      <c r="AJ685" s="30"/>
      <c r="AK685" s="30"/>
      <c r="AL685" s="30"/>
      <c r="AM685" s="30">
        <v>6</v>
      </c>
      <c r="AN685" s="6" t="s">
        <v>263</v>
      </c>
      <c r="AO685" s="4">
        <f t="shared" si="144"/>
        <v>4</v>
      </c>
      <c r="AP685" s="4">
        <f t="shared" si="145"/>
        <v>0</v>
      </c>
      <c r="AQ685" s="4">
        <f t="shared" si="146"/>
        <v>0</v>
      </c>
      <c r="AR685" s="4">
        <f t="shared" si="147"/>
        <v>0</v>
      </c>
      <c r="AS685" s="4">
        <f t="shared" si="148"/>
        <v>7</v>
      </c>
      <c r="AT685" s="4">
        <f t="shared" si="138"/>
        <v>11</v>
      </c>
      <c r="AU685" s="34">
        <v>39084</v>
      </c>
      <c r="AV685" s="34"/>
      <c r="AW685" s="34"/>
      <c r="AX685" s="36"/>
    </row>
    <row r="686" spans="1:50" ht="36" hidden="1" customHeight="1" x14ac:dyDescent="0.2">
      <c r="A686" s="54"/>
      <c r="B686" s="172" t="s">
        <v>3096</v>
      </c>
      <c r="C686" s="172" t="s">
        <v>76</v>
      </c>
      <c r="D686" s="2" t="s">
        <v>313</v>
      </c>
      <c r="E686" s="182"/>
      <c r="F686" s="22" t="s">
        <v>1437</v>
      </c>
      <c r="G686" s="23" t="s">
        <v>1259</v>
      </c>
      <c r="H686" s="23" t="s">
        <v>283</v>
      </c>
      <c r="I686" s="9" t="s">
        <v>2002</v>
      </c>
      <c r="J686" s="5" t="s">
        <v>283</v>
      </c>
      <c r="K686" s="3"/>
      <c r="L686" s="3"/>
      <c r="M686" s="3"/>
      <c r="N686" s="3"/>
      <c r="O686" s="3"/>
      <c r="P686" s="6"/>
      <c r="Q686" s="30"/>
      <c r="R686" s="30"/>
      <c r="S686" s="30"/>
      <c r="T686" s="30"/>
      <c r="U686" s="30"/>
      <c r="V686" s="26"/>
      <c r="W686" s="30">
        <v>1</v>
      </c>
      <c r="X686" s="30"/>
      <c r="Y686" s="30"/>
      <c r="Z686" s="30"/>
      <c r="AA686" s="30"/>
      <c r="AB686" s="26" t="s">
        <v>896</v>
      </c>
      <c r="AC686" s="30">
        <v>2</v>
      </c>
      <c r="AD686" s="30"/>
      <c r="AE686" s="30"/>
      <c r="AF686" s="30"/>
      <c r="AG686" s="30">
        <v>7</v>
      </c>
      <c r="AH686" s="6" t="s">
        <v>1197</v>
      </c>
      <c r="AI686" s="30"/>
      <c r="AJ686" s="30"/>
      <c r="AK686" s="30"/>
      <c r="AL686" s="30"/>
      <c r="AM686" s="30"/>
      <c r="AN686" s="26"/>
      <c r="AO686" s="4">
        <f t="shared" si="144"/>
        <v>3</v>
      </c>
      <c r="AP686" s="4">
        <f t="shared" si="145"/>
        <v>0</v>
      </c>
      <c r="AQ686" s="4">
        <f t="shared" si="146"/>
        <v>0</v>
      </c>
      <c r="AR686" s="4">
        <f t="shared" si="147"/>
        <v>0</v>
      </c>
      <c r="AS686" s="4">
        <f t="shared" si="148"/>
        <v>7</v>
      </c>
      <c r="AT686" s="4">
        <f t="shared" si="138"/>
        <v>10</v>
      </c>
      <c r="AU686" s="34">
        <v>37865</v>
      </c>
      <c r="AV686" s="34"/>
      <c r="AW686" s="34"/>
      <c r="AX686" s="36"/>
    </row>
    <row r="687" spans="1:50" s="159" customFormat="1" ht="36" hidden="1" customHeight="1" x14ac:dyDescent="0.2">
      <c r="A687" s="54"/>
      <c r="B687" s="172" t="s">
        <v>3103</v>
      </c>
      <c r="C687" s="172" t="s">
        <v>76</v>
      </c>
      <c r="D687" s="27" t="s">
        <v>33</v>
      </c>
      <c r="E687" s="182"/>
      <c r="F687" s="22" t="s">
        <v>1437</v>
      </c>
      <c r="G687" s="23" t="s">
        <v>1259</v>
      </c>
      <c r="H687" s="23" t="s">
        <v>283</v>
      </c>
      <c r="I687" s="9" t="s">
        <v>2021</v>
      </c>
      <c r="J687" s="46" t="s">
        <v>161</v>
      </c>
      <c r="K687" s="3"/>
      <c r="L687" s="3"/>
      <c r="M687" s="3"/>
      <c r="N687" s="3"/>
      <c r="O687" s="3"/>
      <c r="P687" s="6"/>
      <c r="Q687" s="30"/>
      <c r="R687" s="30"/>
      <c r="S687" s="30"/>
      <c r="T687" s="30"/>
      <c r="U687" s="30"/>
      <c r="V687" s="26"/>
      <c r="W687" s="30"/>
      <c r="X687" s="30"/>
      <c r="Y687" s="30"/>
      <c r="Z687" s="30"/>
      <c r="AA687" s="30"/>
      <c r="AB687" s="26"/>
      <c r="AC687" s="3">
        <v>4</v>
      </c>
      <c r="AD687" s="30">
        <v>0</v>
      </c>
      <c r="AE687" s="30"/>
      <c r="AF687" s="30"/>
      <c r="AG687" s="30"/>
      <c r="AH687" s="6" t="s">
        <v>2247</v>
      </c>
      <c r="AI687" s="3"/>
      <c r="AJ687" s="30">
        <v>0</v>
      </c>
      <c r="AK687" s="30"/>
      <c r="AL687" s="30"/>
      <c r="AM687" s="30">
        <v>1</v>
      </c>
      <c r="AN687" s="6" t="s">
        <v>2247</v>
      </c>
      <c r="AO687" s="4">
        <f t="shared" si="144"/>
        <v>4</v>
      </c>
      <c r="AP687" s="4">
        <f t="shared" si="145"/>
        <v>0</v>
      </c>
      <c r="AQ687" s="4">
        <f t="shared" si="146"/>
        <v>0</v>
      </c>
      <c r="AR687" s="4">
        <f t="shared" si="147"/>
        <v>0</v>
      </c>
      <c r="AS687" s="4">
        <f t="shared" si="148"/>
        <v>1</v>
      </c>
      <c r="AT687" s="4">
        <f t="shared" si="138"/>
        <v>5</v>
      </c>
      <c r="AU687" s="34" t="s">
        <v>956</v>
      </c>
      <c r="AV687" s="34"/>
      <c r="AW687" s="34"/>
      <c r="AX687" s="36"/>
    </row>
    <row r="688" spans="1:50" ht="36" hidden="1" customHeight="1" x14ac:dyDescent="0.2">
      <c r="A688" s="54"/>
      <c r="B688" s="172" t="s">
        <v>3128</v>
      </c>
      <c r="C688" s="172" t="s">
        <v>76</v>
      </c>
      <c r="D688" s="2" t="s">
        <v>429</v>
      </c>
      <c r="E688" s="182"/>
      <c r="F688" s="22" t="s">
        <v>1437</v>
      </c>
      <c r="G688" s="23" t="s">
        <v>1259</v>
      </c>
      <c r="H688" s="23" t="s">
        <v>283</v>
      </c>
      <c r="I688" s="9" t="s">
        <v>2044</v>
      </c>
      <c r="J688" s="5" t="s">
        <v>283</v>
      </c>
      <c r="K688" s="3"/>
      <c r="L688" s="3"/>
      <c r="M688" s="3"/>
      <c r="N688" s="3"/>
      <c r="O688" s="3"/>
      <c r="P688" s="6"/>
      <c r="Q688" s="30"/>
      <c r="R688" s="30"/>
      <c r="S688" s="30"/>
      <c r="T688" s="30"/>
      <c r="U688" s="30"/>
      <c r="V688" s="26"/>
      <c r="W688" s="30"/>
      <c r="X688" s="30"/>
      <c r="Y688" s="30"/>
      <c r="Z688" s="30"/>
      <c r="AA688" s="30"/>
      <c r="AB688" s="26"/>
      <c r="AC688" s="30">
        <v>1</v>
      </c>
      <c r="AD688" s="30"/>
      <c r="AE688" s="30"/>
      <c r="AF688" s="30"/>
      <c r="AG688" s="30">
        <v>1</v>
      </c>
      <c r="AH688" s="6" t="s">
        <v>914</v>
      </c>
      <c r="AI688" s="30">
        <v>1</v>
      </c>
      <c r="AJ688" s="30"/>
      <c r="AK688" s="30"/>
      <c r="AL688" s="30"/>
      <c r="AM688" s="30">
        <v>1</v>
      </c>
      <c r="AN688" s="6" t="s">
        <v>914</v>
      </c>
      <c r="AO688" s="4">
        <f t="shared" si="144"/>
        <v>2</v>
      </c>
      <c r="AP688" s="4">
        <f t="shared" si="145"/>
        <v>0</v>
      </c>
      <c r="AQ688" s="4">
        <f t="shared" si="146"/>
        <v>0</v>
      </c>
      <c r="AR688" s="4">
        <f t="shared" si="147"/>
        <v>0</v>
      </c>
      <c r="AS688" s="4">
        <f t="shared" si="148"/>
        <v>2</v>
      </c>
      <c r="AT688" s="4">
        <f t="shared" si="138"/>
        <v>4</v>
      </c>
      <c r="AU688" s="34">
        <v>39864</v>
      </c>
      <c r="AV688" s="34"/>
      <c r="AW688" s="34"/>
      <c r="AX688" s="36"/>
    </row>
    <row r="689" spans="1:50" s="159" customFormat="1" ht="12" hidden="1" x14ac:dyDescent="0.2">
      <c r="A689" s="54"/>
      <c r="B689" s="172" t="s">
        <v>3160</v>
      </c>
      <c r="C689" s="172" t="s">
        <v>76</v>
      </c>
      <c r="D689" s="27" t="s">
        <v>444</v>
      </c>
      <c r="E689" s="182"/>
      <c r="F689" s="22" t="s">
        <v>1437</v>
      </c>
      <c r="G689" s="23" t="s">
        <v>1259</v>
      </c>
      <c r="H689" s="23" t="s">
        <v>283</v>
      </c>
      <c r="I689" s="9" t="s">
        <v>2070</v>
      </c>
      <c r="J689" s="5" t="s">
        <v>161</v>
      </c>
      <c r="K689" s="30"/>
      <c r="L689" s="30"/>
      <c r="M689" s="30"/>
      <c r="N689" s="30"/>
      <c r="O689" s="30"/>
      <c r="P689" s="26"/>
      <c r="Q689" s="3"/>
      <c r="R689" s="3"/>
      <c r="S689" s="3"/>
      <c r="T689" s="3"/>
      <c r="U689" s="3"/>
      <c r="V689" s="6"/>
      <c r="W689" s="3"/>
      <c r="X689" s="3"/>
      <c r="Y689" s="3"/>
      <c r="Z689" s="3"/>
      <c r="AA689" s="3"/>
      <c r="AB689" s="6"/>
      <c r="AC689" s="30">
        <v>2</v>
      </c>
      <c r="AD689" s="30"/>
      <c r="AE689" s="30"/>
      <c r="AF689" s="30"/>
      <c r="AG689" s="30"/>
      <c r="AH689" s="6" t="s">
        <v>428</v>
      </c>
      <c r="AI689" s="3"/>
      <c r="AJ689" s="3"/>
      <c r="AK689" s="3"/>
      <c r="AL689" s="3"/>
      <c r="AM689" s="3">
        <v>2</v>
      </c>
      <c r="AN689" s="6" t="s">
        <v>1096</v>
      </c>
      <c r="AO689" s="4">
        <f t="shared" si="144"/>
        <v>2</v>
      </c>
      <c r="AP689" s="4">
        <f t="shared" si="145"/>
        <v>0</v>
      </c>
      <c r="AQ689" s="4">
        <f t="shared" si="146"/>
        <v>0</v>
      </c>
      <c r="AR689" s="4">
        <f t="shared" si="147"/>
        <v>0</v>
      </c>
      <c r="AS689" s="4">
        <f t="shared" si="148"/>
        <v>2</v>
      </c>
      <c r="AT689" s="4">
        <f>SUM(AO689:AS689)</f>
        <v>4</v>
      </c>
      <c r="AU689" s="34" t="s">
        <v>933</v>
      </c>
      <c r="AV689" s="34"/>
      <c r="AW689" s="34"/>
      <c r="AX689" s="36"/>
    </row>
    <row r="690" spans="1:50" ht="24" hidden="1" x14ac:dyDescent="0.2">
      <c r="A690" s="54"/>
      <c r="B690" s="172" t="s">
        <v>3160</v>
      </c>
      <c r="C690" s="172" t="s">
        <v>76</v>
      </c>
      <c r="D690" s="27" t="s">
        <v>444</v>
      </c>
      <c r="E690" s="182"/>
      <c r="F690" s="22" t="s">
        <v>1437</v>
      </c>
      <c r="G690" s="23" t="s">
        <v>1259</v>
      </c>
      <c r="H690" s="23" t="s">
        <v>283</v>
      </c>
      <c r="I690" s="9" t="s">
        <v>2071</v>
      </c>
      <c r="J690" s="5" t="s">
        <v>1020</v>
      </c>
      <c r="K690" s="30"/>
      <c r="L690" s="30"/>
      <c r="M690" s="30"/>
      <c r="N690" s="30"/>
      <c r="O690" s="30"/>
      <c r="P690" s="26"/>
      <c r="Q690" s="3"/>
      <c r="R690" s="3"/>
      <c r="S690" s="3"/>
      <c r="T690" s="3"/>
      <c r="U690" s="3"/>
      <c r="V690" s="6"/>
      <c r="W690" s="3"/>
      <c r="X690" s="3"/>
      <c r="Y690" s="3"/>
      <c r="Z690" s="3"/>
      <c r="AA690" s="3"/>
      <c r="AB690" s="6"/>
      <c r="AC690" s="30">
        <v>1</v>
      </c>
      <c r="AD690" s="30"/>
      <c r="AE690" s="30"/>
      <c r="AF690" s="30"/>
      <c r="AG690" s="30"/>
      <c r="AH690" s="6" t="s">
        <v>600</v>
      </c>
      <c r="AI690" s="3"/>
      <c r="AJ690" s="3"/>
      <c r="AK690" s="3"/>
      <c r="AL690" s="3"/>
      <c r="AM690" s="3"/>
      <c r="AN690" s="6"/>
      <c r="AO690" s="4">
        <f t="shared" si="144"/>
        <v>1</v>
      </c>
      <c r="AP690" s="4">
        <f t="shared" si="145"/>
        <v>0</v>
      </c>
      <c r="AQ690" s="4">
        <f t="shared" si="146"/>
        <v>0</v>
      </c>
      <c r="AR690" s="4">
        <f t="shared" si="147"/>
        <v>0</v>
      </c>
      <c r="AS690" s="4">
        <f t="shared" si="148"/>
        <v>0</v>
      </c>
      <c r="AT690" s="4">
        <f>SUM(AO690:AS690)</f>
        <v>1</v>
      </c>
      <c r="AU690" s="34" t="s">
        <v>933</v>
      </c>
      <c r="AV690" s="34"/>
      <c r="AW690" s="34"/>
      <c r="AX690" s="36"/>
    </row>
    <row r="691" spans="1:50" ht="14.25" customHeight="1" x14ac:dyDescent="0.2">
      <c r="A691" s="169"/>
      <c r="D691" s="189"/>
      <c r="E691" s="184"/>
      <c r="J691" s="50"/>
      <c r="K691" s="33"/>
      <c r="L691" s="33"/>
      <c r="M691" s="33"/>
      <c r="N691" s="33"/>
      <c r="O691" s="33"/>
      <c r="P691" s="45"/>
      <c r="Q691" s="56"/>
      <c r="R691" s="56"/>
      <c r="S691" s="56"/>
      <c r="T691" s="56"/>
      <c r="U691" s="56"/>
      <c r="V691" s="57"/>
      <c r="W691" s="56"/>
      <c r="X691" s="56"/>
      <c r="Y691" s="56"/>
      <c r="Z691" s="56"/>
      <c r="AA691" s="56"/>
      <c r="AB691" s="45"/>
      <c r="AC691" s="56"/>
      <c r="AD691" s="56"/>
      <c r="AE691" s="56"/>
      <c r="AF691" s="56"/>
      <c r="AG691" s="56"/>
      <c r="AH691" s="45"/>
      <c r="AI691" s="56"/>
      <c r="AJ691" s="56"/>
      <c r="AK691" s="56"/>
      <c r="AL691" s="56"/>
      <c r="AM691" s="56"/>
      <c r="AN691" s="57"/>
      <c r="AO691" s="58"/>
      <c r="AP691" s="58"/>
      <c r="AQ691" s="58"/>
      <c r="AR691" s="58"/>
      <c r="AS691" s="58"/>
      <c r="AT691" s="58"/>
      <c r="AU691" s="55"/>
      <c r="AV691" s="55"/>
      <c r="AW691" s="55"/>
      <c r="AX691" s="59"/>
    </row>
    <row r="692" spans="1:50" ht="14.25" customHeight="1" x14ac:dyDescent="0.2">
      <c r="A692" s="169"/>
      <c r="D692" s="189"/>
      <c r="E692" s="184"/>
      <c r="J692" s="50"/>
      <c r="K692" s="33"/>
      <c r="L692" s="33"/>
      <c r="M692" s="33"/>
      <c r="N692" s="33"/>
      <c r="O692" s="33"/>
      <c r="P692" s="45"/>
      <c r="Q692" s="56"/>
      <c r="R692" s="56"/>
      <c r="S692" s="56"/>
      <c r="T692" s="56"/>
      <c r="U692" s="56"/>
      <c r="V692" s="57"/>
      <c r="W692" s="56"/>
      <c r="X692" s="56"/>
      <c r="Y692" s="56"/>
      <c r="Z692" s="56"/>
      <c r="AA692" s="56"/>
      <c r="AB692" s="45"/>
      <c r="AC692" s="56"/>
      <c r="AD692" s="56"/>
      <c r="AE692" s="56"/>
      <c r="AF692" s="56"/>
      <c r="AG692" s="56"/>
      <c r="AH692" s="45"/>
      <c r="AI692" s="56"/>
      <c r="AJ692" s="56"/>
      <c r="AK692" s="56"/>
      <c r="AL692" s="56"/>
      <c r="AM692" s="56"/>
      <c r="AN692" s="57"/>
      <c r="AO692" s="58"/>
      <c r="AP692" s="58"/>
      <c r="AQ692" s="58"/>
      <c r="AR692" s="58"/>
      <c r="AS692" s="58"/>
      <c r="AT692" s="58"/>
      <c r="AU692" s="55"/>
      <c r="AV692" s="55"/>
      <c r="AW692" s="55"/>
      <c r="AX692" s="59"/>
    </row>
    <row r="693" spans="1:50" ht="14.25" customHeight="1" x14ac:dyDescent="0.2">
      <c r="A693" s="169"/>
      <c r="D693" s="189"/>
      <c r="E693" s="184"/>
      <c r="J693" s="50"/>
      <c r="K693" s="33"/>
      <c r="L693" s="33"/>
      <c r="M693" s="33"/>
      <c r="N693" s="33"/>
      <c r="O693" s="33"/>
      <c r="P693" s="45"/>
      <c r="Q693" s="56"/>
      <c r="R693" s="56"/>
      <c r="S693" s="56"/>
      <c r="T693" s="56"/>
      <c r="U693" s="56"/>
      <c r="V693" s="57"/>
      <c r="W693" s="56"/>
      <c r="X693" s="56"/>
      <c r="Y693" s="56"/>
      <c r="Z693" s="56"/>
      <c r="AA693" s="56"/>
      <c r="AB693" s="45"/>
      <c r="AC693" s="56"/>
      <c r="AD693" s="56"/>
      <c r="AE693" s="56"/>
      <c r="AF693" s="56"/>
      <c r="AG693" s="56"/>
      <c r="AH693" s="45"/>
      <c r="AI693" s="56"/>
      <c r="AJ693" s="56"/>
      <c r="AK693" s="56"/>
      <c r="AL693" s="56"/>
      <c r="AM693" s="56"/>
      <c r="AN693" s="57"/>
      <c r="AO693" s="58"/>
      <c r="AP693" s="58"/>
      <c r="AQ693" s="58"/>
      <c r="AR693" s="58"/>
      <c r="AS693" s="58"/>
      <c r="AT693" s="58"/>
      <c r="AU693" s="55"/>
      <c r="AV693" s="55"/>
      <c r="AW693" s="55"/>
      <c r="AX693" s="59"/>
    </row>
    <row r="694" spans="1:50" ht="14.25" customHeight="1" x14ac:dyDescent="0.2">
      <c r="A694" s="169"/>
      <c r="D694" s="189"/>
      <c r="E694" s="184"/>
      <c r="J694" s="50"/>
      <c r="K694" s="33"/>
      <c r="L694" s="33"/>
      <c r="M694" s="33"/>
      <c r="N694" s="33"/>
      <c r="O694" s="33"/>
      <c r="P694" s="45"/>
      <c r="Q694" s="56"/>
      <c r="R694" s="56"/>
      <c r="S694" s="56"/>
      <c r="T694" s="56"/>
      <c r="U694" s="56"/>
      <c r="V694" s="57"/>
      <c r="W694" s="56"/>
      <c r="X694" s="56"/>
      <c r="Y694" s="56"/>
      <c r="Z694" s="56"/>
      <c r="AA694" s="56"/>
      <c r="AB694" s="45"/>
      <c r="AC694" s="56"/>
      <c r="AD694" s="56"/>
      <c r="AE694" s="56"/>
      <c r="AF694" s="56"/>
      <c r="AG694" s="56"/>
      <c r="AH694" s="45"/>
      <c r="AI694" s="56"/>
      <c r="AJ694" s="56"/>
      <c r="AK694" s="56"/>
      <c r="AL694" s="56"/>
      <c r="AM694" s="56"/>
      <c r="AN694" s="57"/>
      <c r="AO694" s="58"/>
      <c r="AP694" s="58"/>
      <c r="AQ694" s="58"/>
      <c r="AR694" s="58"/>
      <c r="AS694" s="58"/>
      <c r="AT694" s="58"/>
      <c r="AU694" s="55"/>
      <c r="AV694" s="55"/>
      <c r="AW694" s="55"/>
      <c r="AX694" s="59"/>
    </row>
    <row r="695" spans="1:50" ht="14.25" customHeight="1" x14ac:dyDescent="0.2">
      <c r="A695" s="169"/>
      <c r="D695" s="189"/>
      <c r="E695" s="184"/>
      <c r="J695" s="50"/>
      <c r="K695" s="33"/>
      <c r="L695" s="33"/>
      <c r="M695" s="33"/>
      <c r="N695" s="33"/>
      <c r="O695" s="33"/>
      <c r="P695" s="45"/>
      <c r="Q695" s="56"/>
      <c r="R695" s="56"/>
      <c r="S695" s="56"/>
      <c r="T695" s="56"/>
      <c r="U695" s="56"/>
      <c r="V695" s="57"/>
      <c r="W695" s="56"/>
      <c r="X695" s="56"/>
      <c r="Y695" s="56"/>
      <c r="Z695" s="56"/>
      <c r="AA695" s="56"/>
      <c r="AB695" s="45"/>
      <c r="AC695" s="56"/>
      <c r="AD695" s="56"/>
      <c r="AE695" s="56"/>
      <c r="AF695" s="56"/>
      <c r="AG695" s="56"/>
      <c r="AH695" s="45"/>
      <c r="AI695" s="56"/>
      <c r="AJ695" s="56"/>
      <c r="AK695" s="56"/>
      <c r="AL695" s="56"/>
      <c r="AM695" s="56"/>
      <c r="AN695" s="57"/>
      <c r="AO695" s="58"/>
      <c r="AP695" s="58"/>
      <c r="AQ695" s="58"/>
      <c r="AR695" s="58"/>
      <c r="AS695" s="58"/>
      <c r="AT695" s="58"/>
      <c r="AU695" s="55"/>
      <c r="AV695" s="55"/>
      <c r="AW695" s="55"/>
      <c r="AX695" s="59"/>
    </row>
    <row r="696" spans="1:50" ht="14.25" customHeight="1" x14ac:dyDescent="0.2">
      <c r="A696" s="169"/>
      <c r="D696" s="189"/>
      <c r="E696" s="184"/>
      <c r="J696" s="50"/>
      <c r="K696" s="33"/>
      <c r="L696" s="33"/>
      <c r="M696" s="33"/>
      <c r="N696" s="33"/>
      <c r="O696" s="33"/>
      <c r="P696" s="45"/>
      <c r="Q696" s="56"/>
      <c r="R696" s="56"/>
      <c r="S696" s="56"/>
      <c r="T696" s="56"/>
      <c r="U696" s="56"/>
      <c r="V696" s="57"/>
      <c r="W696" s="56"/>
      <c r="X696" s="56"/>
      <c r="Y696" s="56"/>
      <c r="Z696" s="56"/>
      <c r="AA696" s="56"/>
      <c r="AB696" s="45"/>
      <c r="AC696" s="56"/>
      <c r="AD696" s="56"/>
      <c r="AE696" s="56"/>
      <c r="AF696" s="56"/>
      <c r="AG696" s="56"/>
      <c r="AH696" s="45"/>
      <c r="AI696" s="56"/>
      <c r="AJ696" s="56"/>
      <c r="AK696" s="56"/>
      <c r="AL696" s="56"/>
      <c r="AM696" s="56"/>
      <c r="AN696" s="57"/>
      <c r="AO696" s="58"/>
      <c r="AP696" s="58"/>
      <c r="AQ696" s="58"/>
      <c r="AR696" s="58"/>
      <c r="AS696" s="58"/>
      <c r="AT696" s="58"/>
      <c r="AU696" s="55"/>
      <c r="AV696" s="55"/>
      <c r="AW696" s="55"/>
      <c r="AX696" s="59"/>
    </row>
    <row r="697" spans="1:50" ht="14.25" customHeight="1" x14ac:dyDescent="0.2">
      <c r="A697" s="169"/>
      <c r="D697" s="189"/>
      <c r="E697" s="184"/>
      <c r="J697" s="50"/>
      <c r="K697" s="33"/>
      <c r="L697" s="33"/>
      <c r="M697" s="33"/>
      <c r="N697" s="33"/>
      <c r="O697" s="33"/>
      <c r="P697" s="45"/>
      <c r="Q697" s="56"/>
      <c r="R697" s="56"/>
      <c r="S697" s="56"/>
      <c r="T697" s="56"/>
      <c r="U697" s="56"/>
      <c r="V697" s="57"/>
      <c r="W697" s="56"/>
      <c r="X697" s="56"/>
      <c r="Y697" s="56"/>
      <c r="Z697" s="56"/>
      <c r="AA697" s="56"/>
      <c r="AB697" s="45"/>
      <c r="AC697" s="56"/>
      <c r="AD697" s="56"/>
      <c r="AE697" s="56"/>
      <c r="AF697" s="56"/>
      <c r="AG697" s="56"/>
      <c r="AH697" s="45"/>
      <c r="AI697" s="56"/>
      <c r="AJ697" s="56"/>
      <c r="AK697" s="56"/>
      <c r="AL697" s="56"/>
      <c r="AM697" s="56"/>
      <c r="AN697" s="57"/>
      <c r="AO697" s="58"/>
      <c r="AP697" s="58"/>
      <c r="AQ697" s="58"/>
      <c r="AR697" s="58"/>
      <c r="AS697" s="58"/>
      <c r="AT697" s="58"/>
      <c r="AU697" s="55"/>
      <c r="AV697" s="55"/>
      <c r="AW697" s="55"/>
      <c r="AX697" s="59"/>
    </row>
    <row r="698" spans="1:50" ht="14.25" customHeight="1" x14ac:dyDescent="0.2">
      <c r="A698" s="169"/>
      <c r="D698" s="189"/>
      <c r="E698" s="184"/>
      <c r="J698" s="50"/>
      <c r="K698" s="33"/>
      <c r="L698" s="33"/>
      <c r="M698" s="33"/>
      <c r="N698" s="33"/>
      <c r="O698" s="33"/>
      <c r="P698" s="45"/>
      <c r="Q698" s="56"/>
      <c r="R698" s="56"/>
      <c r="S698" s="56"/>
      <c r="T698" s="56"/>
      <c r="U698" s="56"/>
      <c r="V698" s="57"/>
      <c r="W698" s="56"/>
      <c r="X698" s="56"/>
      <c r="Y698" s="56"/>
      <c r="Z698" s="56"/>
      <c r="AA698" s="56"/>
      <c r="AB698" s="45"/>
      <c r="AC698" s="56"/>
      <c r="AD698" s="56"/>
      <c r="AE698" s="56"/>
      <c r="AF698" s="56"/>
      <c r="AG698" s="56"/>
      <c r="AH698" s="45"/>
      <c r="AI698" s="56"/>
      <c r="AJ698" s="56"/>
      <c r="AK698" s="56"/>
      <c r="AL698" s="56"/>
      <c r="AM698" s="56"/>
      <c r="AN698" s="57"/>
      <c r="AO698" s="58"/>
      <c r="AP698" s="58"/>
      <c r="AQ698" s="58"/>
      <c r="AR698" s="58"/>
      <c r="AS698" s="58"/>
      <c r="AT698" s="58"/>
      <c r="AU698" s="55"/>
      <c r="AV698" s="55"/>
      <c r="AW698" s="55"/>
      <c r="AX698" s="59"/>
    </row>
    <row r="699" spans="1:50" ht="14.25" customHeight="1" x14ac:dyDescent="0.2">
      <c r="A699" s="169"/>
      <c r="D699" s="189"/>
      <c r="E699" s="184"/>
      <c r="J699" s="50"/>
      <c r="K699" s="33"/>
      <c r="L699" s="33"/>
      <c r="M699" s="33"/>
      <c r="N699" s="33"/>
      <c r="O699" s="33"/>
      <c r="P699" s="45"/>
      <c r="Q699" s="56"/>
      <c r="R699" s="56"/>
      <c r="S699" s="56"/>
      <c r="T699" s="56"/>
      <c r="U699" s="56"/>
      <c r="V699" s="57"/>
      <c r="W699" s="56"/>
      <c r="X699" s="56"/>
      <c r="Y699" s="56"/>
      <c r="Z699" s="56"/>
      <c r="AA699" s="56"/>
      <c r="AB699" s="45"/>
      <c r="AC699" s="56"/>
      <c r="AD699" s="56"/>
      <c r="AE699" s="56"/>
      <c r="AF699" s="56"/>
      <c r="AG699" s="56"/>
      <c r="AH699" s="45"/>
      <c r="AI699" s="56"/>
      <c r="AJ699" s="56"/>
      <c r="AK699" s="56"/>
      <c r="AL699" s="56"/>
      <c r="AM699" s="56"/>
      <c r="AN699" s="57"/>
      <c r="AO699" s="58"/>
      <c r="AP699" s="58"/>
      <c r="AQ699" s="58"/>
      <c r="AR699" s="58"/>
      <c r="AS699" s="58"/>
      <c r="AT699" s="58"/>
      <c r="AU699" s="55"/>
      <c r="AV699" s="55"/>
      <c r="AW699" s="55"/>
      <c r="AX699" s="59"/>
    </row>
    <row r="700" spans="1:50" ht="14.25" customHeight="1" x14ac:dyDescent="0.2">
      <c r="A700" s="169"/>
      <c r="D700" s="189"/>
      <c r="E700" s="184"/>
      <c r="J700" s="50"/>
      <c r="K700" s="33"/>
      <c r="L700" s="33"/>
      <c r="M700" s="33"/>
      <c r="N700" s="33"/>
      <c r="O700" s="33"/>
      <c r="P700" s="45"/>
      <c r="Q700" s="56"/>
      <c r="R700" s="56"/>
      <c r="S700" s="56"/>
      <c r="T700" s="56"/>
      <c r="U700" s="56"/>
      <c r="V700" s="57"/>
      <c r="W700" s="56"/>
      <c r="X700" s="56"/>
      <c r="Y700" s="56"/>
      <c r="Z700" s="56"/>
      <c r="AA700" s="56"/>
      <c r="AB700" s="45"/>
      <c r="AC700" s="56"/>
      <c r="AD700" s="56"/>
      <c r="AE700" s="56"/>
      <c r="AF700" s="56"/>
      <c r="AG700" s="56"/>
      <c r="AH700" s="45"/>
      <c r="AI700" s="56"/>
      <c r="AJ700" s="56"/>
      <c r="AK700" s="56"/>
      <c r="AL700" s="56"/>
      <c r="AM700" s="56"/>
      <c r="AN700" s="57"/>
      <c r="AO700" s="58"/>
      <c r="AP700" s="58"/>
      <c r="AQ700" s="58"/>
      <c r="AR700" s="58"/>
      <c r="AS700" s="58"/>
      <c r="AT700" s="58"/>
      <c r="AU700" s="55"/>
      <c r="AV700" s="55"/>
      <c r="AW700" s="55"/>
      <c r="AX700" s="59"/>
    </row>
    <row r="701" spans="1:50" ht="14.25" customHeight="1" x14ac:dyDescent="0.2">
      <c r="A701" s="169"/>
      <c r="D701" s="189"/>
      <c r="E701" s="184"/>
      <c r="J701" s="50"/>
      <c r="K701" s="33"/>
      <c r="L701" s="33"/>
      <c r="M701" s="33"/>
      <c r="N701" s="33"/>
      <c r="O701" s="33"/>
      <c r="P701" s="45"/>
      <c r="Q701" s="56"/>
      <c r="R701" s="56"/>
      <c r="S701" s="56"/>
      <c r="T701" s="56"/>
      <c r="U701" s="56"/>
      <c r="V701" s="57"/>
      <c r="W701" s="56"/>
      <c r="X701" s="56"/>
      <c r="Y701" s="56"/>
      <c r="Z701" s="56"/>
      <c r="AA701" s="56"/>
      <c r="AB701" s="45"/>
      <c r="AC701" s="56"/>
      <c r="AD701" s="56"/>
      <c r="AE701" s="56"/>
      <c r="AF701" s="56"/>
      <c r="AG701" s="56"/>
      <c r="AH701" s="45"/>
      <c r="AI701" s="56"/>
      <c r="AJ701" s="56"/>
      <c r="AK701" s="56"/>
      <c r="AL701" s="56"/>
      <c r="AM701" s="56"/>
      <c r="AN701" s="57"/>
      <c r="AO701" s="58"/>
      <c r="AP701" s="58"/>
      <c r="AQ701" s="58"/>
      <c r="AR701" s="58"/>
      <c r="AS701" s="58"/>
      <c r="AT701" s="58"/>
      <c r="AU701" s="55"/>
      <c r="AV701" s="55"/>
      <c r="AW701" s="55"/>
      <c r="AX701" s="59"/>
    </row>
    <row r="702" spans="1:50" ht="18.75" customHeight="1" x14ac:dyDescent="0.2">
      <c r="A702" s="169"/>
      <c r="D702" s="189"/>
      <c r="E702" s="184"/>
      <c r="J702" s="50"/>
      <c r="K702" s="33"/>
      <c r="L702" s="33"/>
      <c r="M702" s="33"/>
      <c r="N702" s="33"/>
      <c r="O702" s="33"/>
      <c r="P702" s="45"/>
      <c r="Q702" s="56"/>
      <c r="R702" s="56"/>
      <c r="S702" s="56"/>
      <c r="T702" s="56"/>
      <c r="U702" s="56"/>
      <c r="V702" s="57"/>
      <c r="W702" s="56"/>
      <c r="X702" s="56"/>
      <c r="Y702" s="56"/>
      <c r="Z702" s="56"/>
      <c r="AA702" s="56"/>
      <c r="AB702" s="45"/>
      <c r="AC702" s="56"/>
      <c r="AD702" s="56"/>
      <c r="AE702" s="56"/>
      <c r="AF702" s="56"/>
      <c r="AG702" s="56"/>
      <c r="AH702" s="45"/>
      <c r="AI702" s="56"/>
      <c r="AJ702" s="56"/>
      <c r="AK702" s="56"/>
      <c r="AL702" s="56"/>
      <c r="AM702" s="56"/>
      <c r="AN702" s="57"/>
      <c r="AO702" s="58"/>
      <c r="AP702" s="58"/>
      <c r="AQ702" s="58"/>
      <c r="AR702" s="58"/>
      <c r="AS702" s="58"/>
      <c r="AT702" s="58"/>
      <c r="AU702" s="55"/>
      <c r="AV702" s="55"/>
      <c r="AW702" s="55"/>
      <c r="AX702" s="59"/>
    </row>
    <row r="703" spans="1:50" ht="15" x14ac:dyDescent="0.25">
      <c r="A703" s="405" t="s">
        <v>2109</v>
      </c>
      <c r="B703" s="405"/>
      <c r="C703" s="405"/>
      <c r="D703" s="82" t="s">
        <v>2109</v>
      </c>
      <c r="E703" s="82"/>
      <c r="F703" s="82" t="s">
        <v>2109</v>
      </c>
      <c r="G703" s="205" t="s">
        <v>2109</v>
      </c>
      <c r="H703" s="205" t="s">
        <v>2109</v>
      </c>
      <c r="I703" s="205" t="s">
        <v>2109</v>
      </c>
      <c r="J703" s="82" t="s">
        <v>2109</v>
      </c>
      <c r="K703" s="205" t="s">
        <v>2109</v>
      </c>
      <c r="L703" s="205" t="s">
        <v>2109</v>
      </c>
      <c r="M703" s="205" t="s">
        <v>2109</v>
      </c>
      <c r="N703" s="205" t="s">
        <v>2109</v>
      </c>
      <c r="O703" s="205" t="s">
        <v>2109</v>
      </c>
      <c r="P703" s="205" t="s">
        <v>2109</v>
      </c>
      <c r="Q703" s="205" t="s">
        <v>2109</v>
      </c>
      <c r="R703" s="205" t="s">
        <v>2109</v>
      </c>
      <c r="S703" s="205" t="s">
        <v>2109</v>
      </c>
      <c r="T703" s="205" t="s">
        <v>2109</v>
      </c>
      <c r="U703" s="205" t="s">
        <v>2109</v>
      </c>
      <c r="V703" s="205" t="s">
        <v>2109</v>
      </c>
      <c r="W703" s="205" t="s">
        <v>2109</v>
      </c>
      <c r="X703" s="205" t="s">
        <v>2109</v>
      </c>
      <c r="Y703" s="205" t="s">
        <v>2109</v>
      </c>
      <c r="Z703" s="205" t="s">
        <v>2109</v>
      </c>
      <c r="AA703" s="205" t="s">
        <v>2109</v>
      </c>
      <c r="AB703" s="205" t="s">
        <v>2109</v>
      </c>
      <c r="AC703" s="205" t="s">
        <v>2109</v>
      </c>
      <c r="AD703" s="205" t="s">
        <v>2109</v>
      </c>
      <c r="AE703" s="205" t="s">
        <v>2109</v>
      </c>
      <c r="AF703" s="205" t="s">
        <v>2109</v>
      </c>
      <c r="AG703" s="205" t="s">
        <v>2109</v>
      </c>
      <c r="AH703" s="205" t="s">
        <v>2109</v>
      </c>
      <c r="AI703" s="205" t="s">
        <v>2109</v>
      </c>
      <c r="AJ703" s="205" t="s">
        <v>2109</v>
      </c>
      <c r="AK703" s="205" t="s">
        <v>2109</v>
      </c>
      <c r="AL703" s="205" t="s">
        <v>2109</v>
      </c>
      <c r="AM703" s="205" t="s">
        <v>2109</v>
      </c>
      <c r="AN703" s="205" t="s">
        <v>2109</v>
      </c>
      <c r="AO703" s="205" t="s">
        <v>2109</v>
      </c>
      <c r="AP703" s="205" t="s">
        <v>2109</v>
      </c>
      <c r="AQ703" s="205" t="s">
        <v>2109</v>
      </c>
      <c r="AR703" s="205" t="s">
        <v>2109</v>
      </c>
      <c r="AS703" s="205" t="s">
        <v>2109</v>
      </c>
      <c r="AT703" s="205" t="s">
        <v>2109</v>
      </c>
      <c r="AU703" s="205" t="s">
        <v>2109</v>
      </c>
      <c r="AV703" s="205" t="s">
        <v>2109</v>
      </c>
      <c r="AW703" s="205" t="s">
        <v>2109</v>
      </c>
      <c r="AX703" s="205" t="s">
        <v>2109</v>
      </c>
    </row>
    <row r="704" spans="1:50" ht="13.5" thickBot="1" x14ac:dyDescent="0.25"/>
    <row r="705" spans="4:46" ht="42" customHeight="1" thickTop="1" x14ac:dyDescent="0.2">
      <c r="D705" s="179" t="s">
        <v>3402</v>
      </c>
      <c r="K705" s="13" t="s">
        <v>1383</v>
      </c>
      <c r="L705" s="13" t="s">
        <v>1384</v>
      </c>
      <c r="M705" s="13" t="s">
        <v>1385</v>
      </c>
      <c r="N705" s="13" t="s">
        <v>1386</v>
      </c>
      <c r="O705" s="13" t="s">
        <v>1545</v>
      </c>
      <c r="P705" s="50"/>
      <c r="Q705" s="14" t="s">
        <v>1387</v>
      </c>
      <c r="R705" s="14" t="s">
        <v>1388</v>
      </c>
      <c r="S705" s="14" t="s">
        <v>1390</v>
      </c>
      <c r="T705" s="14" t="s">
        <v>1391</v>
      </c>
      <c r="U705" s="14" t="s">
        <v>1389</v>
      </c>
      <c r="V705" s="50"/>
      <c r="W705" s="15" t="s">
        <v>1394</v>
      </c>
      <c r="X705" s="15" t="s">
        <v>1395</v>
      </c>
      <c r="Y705" s="15" t="s">
        <v>1396</v>
      </c>
      <c r="Z705" s="15" t="s">
        <v>1397</v>
      </c>
      <c r="AA705" s="15" t="s">
        <v>1398</v>
      </c>
      <c r="AB705" s="50"/>
      <c r="AC705" s="17" t="s">
        <v>1400</v>
      </c>
      <c r="AD705" s="17" t="s">
        <v>1401</v>
      </c>
      <c r="AE705" s="17" t="s">
        <v>1402</v>
      </c>
      <c r="AF705" s="17" t="s">
        <v>1403</v>
      </c>
      <c r="AG705" s="17" t="s">
        <v>1404</v>
      </c>
      <c r="AH705" s="50"/>
      <c r="AI705" s="18" t="s">
        <v>1406</v>
      </c>
      <c r="AJ705" s="18" t="s">
        <v>1407</v>
      </c>
      <c r="AK705" s="18" t="s">
        <v>1408</v>
      </c>
      <c r="AL705" s="18" t="s">
        <v>1409</v>
      </c>
      <c r="AM705" s="18" t="s">
        <v>1410</v>
      </c>
      <c r="AN705" s="50"/>
      <c r="AO705" s="19" t="s">
        <v>1412</v>
      </c>
      <c r="AP705" s="19" t="s">
        <v>1413</v>
      </c>
      <c r="AQ705" s="19" t="s">
        <v>1414</v>
      </c>
      <c r="AR705" s="19" t="s">
        <v>1415</v>
      </c>
      <c r="AS705" s="19" t="s">
        <v>2094</v>
      </c>
      <c r="AT705" s="19" t="s">
        <v>2095</v>
      </c>
    </row>
    <row r="706" spans="4:46" x14ac:dyDescent="0.2">
      <c r="D706" s="187" t="s">
        <v>3405</v>
      </c>
      <c r="E706" s="180">
        <f>COUNTIF($F$5:$F$702,"PUSAT")</f>
        <v>65</v>
      </c>
      <c r="J706" s="84" t="s">
        <v>2110</v>
      </c>
      <c r="K706" s="41">
        <f>SUM(K5:K702)</f>
        <v>32</v>
      </c>
      <c r="L706" s="41">
        <f>SUM(L5:L702)</f>
        <v>1</v>
      </c>
      <c r="M706" s="41">
        <f>SUM(M5:M702)</f>
        <v>0</v>
      </c>
      <c r="N706" s="41">
        <f>SUM(N5:N702)</f>
        <v>1</v>
      </c>
      <c r="O706" s="41">
        <f>SUM(O5:O702)</f>
        <v>225</v>
      </c>
      <c r="P706" s="41"/>
      <c r="Q706" s="41">
        <f>SUM(Q5:Q702)</f>
        <v>60</v>
      </c>
      <c r="R706" s="41">
        <f>SUM(R5:R702)</f>
        <v>6</v>
      </c>
      <c r="S706" s="41">
        <f>SUM(S5:S702)</f>
        <v>3</v>
      </c>
      <c r="T706" s="41">
        <f>SUM(T5:T702)</f>
        <v>0</v>
      </c>
      <c r="U706" s="41">
        <f>SUM(U5:U702)</f>
        <v>540</v>
      </c>
      <c r="V706" s="41"/>
      <c r="W706" s="41">
        <f>SUM(W5:W702)</f>
        <v>529</v>
      </c>
      <c r="X706" s="41">
        <f>SUM(X5:X702)</f>
        <v>4</v>
      </c>
      <c r="Y706" s="41">
        <f>SUM(Y5:Y702)</f>
        <v>5</v>
      </c>
      <c r="Z706" s="41">
        <f>SUM(Z5:Z702)</f>
        <v>0</v>
      </c>
      <c r="AA706" s="41">
        <f>SUM(AA5:AA702)</f>
        <v>66</v>
      </c>
      <c r="AB706" s="41"/>
      <c r="AC706" s="41">
        <f>SUM(AC5:AC702)</f>
        <v>1894</v>
      </c>
      <c r="AD706" s="41">
        <f>SUM(AD5:AD702)</f>
        <v>50</v>
      </c>
      <c r="AE706" s="41">
        <f>SUM(AE5:AE702)</f>
        <v>22</v>
      </c>
      <c r="AF706" s="41">
        <f>SUM(AF5:AF702)</f>
        <v>5</v>
      </c>
      <c r="AG706" s="41">
        <f>SUM(AG5:AG702)</f>
        <v>482</v>
      </c>
      <c r="AH706" s="41"/>
      <c r="AI706" s="41">
        <f>SUM(AI5:AI702)</f>
        <v>401</v>
      </c>
      <c r="AJ706" s="41">
        <f>SUM(AJ5:AJ702)</f>
        <v>138</v>
      </c>
      <c r="AK706" s="41">
        <f>SUM(AK5:AK702)</f>
        <v>101</v>
      </c>
      <c r="AL706" s="41">
        <f>SUM(AL5:AL702)</f>
        <v>24</v>
      </c>
      <c r="AM706" s="41">
        <f>SUM(AM5:AM702)</f>
        <v>3248</v>
      </c>
      <c r="AN706" s="41"/>
      <c r="AO706" s="33">
        <f>SUM(AO5:AO702)</f>
        <v>2869</v>
      </c>
      <c r="AP706" s="33">
        <f>SUM(AP5:AP702)</f>
        <v>190</v>
      </c>
      <c r="AQ706" s="33">
        <f>SUM(AQ5:AQ702)</f>
        <v>128</v>
      </c>
      <c r="AR706" s="33">
        <f>SUM(AR5:AR702)</f>
        <v>29</v>
      </c>
      <c r="AS706" s="33">
        <f>SUM(AS5:AS702)</f>
        <v>4487</v>
      </c>
      <c r="AT706" s="33">
        <f>SUM(AO706:AS706)</f>
        <v>7703</v>
      </c>
    </row>
    <row r="707" spans="4:46" x14ac:dyDescent="0.2">
      <c r="D707" s="187" t="s">
        <v>3403</v>
      </c>
      <c r="E707" s="190">
        <f>SUM(E5:E702)</f>
        <v>600</v>
      </c>
      <c r="J707" s="84"/>
      <c r="P707" s="41"/>
      <c r="V707" s="41"/>
      <c r="AB707" s="41"/>
      <c r="AH707" s="41"/>
      <c r="AN707" s="41"/>
      <c r="AO707" s="33"/>
      <c r="AP707" s="33"/>
      <c r="AQ707" s="33"/>
      <c r="AR707" s="33"/>
      <c r="AS707" s="33"/>
      <c r="AT707" s="33"/>
    </row>
    <row r="708" spans="4:46" x14ac:dyDescent="0.2">
      <c r="D708" s="187" t="s">
        <v>3404</v>
      </c>
      <c r="AO708" s="33"/>
      <c r="AP708" s="33"/>
      <c r="AQ708" s="33"/>
      <c r="AR708" s="33"/>
      <c r="AS708" s="33"/>
    </row>
    <row r="709" spans="4:46" x14ac:dyDescent="0.2">
      <c r="D709" s="192" t="s">
        <v>1259</v>
      </c>
      <c r="E709" s="180">
        <f>COUNTIFS($F$5:$F$702,"KANCAB",$G$5:$G$702,"JAWA")+COUNTIFS($F$5:$F$702,"PIPM",$G$5:$G$702,"JAWA")</f>
        <v>445</v>
      </c>
    </row>
    <row r="710" spans="4:46" x14ac:dyDescent="0.2">
      <c r="D710" s="192" t="s">
        <v>1435</v>
      </c>
      <c r="E710" s="180">
        <f>COUNTIFS($F$5:$F$702,"KANCAB",$G$5:$G$702,"SUMATRA")+COUNTIFS($F$5:$F$702,"PIPM",$G$5:$G$702,"SUMATRA")</f>
        <v>86</v>
      </c>
    </row>
    <row r="711" spans="4:46" x14ac:dyDescent="0.2">
      <c r="D711" s="192" t="s">
        <v>185</v>
      </c>
      <c r="E711" s="180">
        <f>COUNTIFS($F$5:$F$702,"KANCAB",$G$5:$G$702,"KALIMANTAN")+COUNTIFS($F$5:$F$702,"PIPM",$G$5:$G$702,"KALIMANTAN")</f>
        <v>30</v>
      </c>
    </row>
    <row r="712" spans="4:46" x14ac:dyDescent="0.2">
      <c r="D712" s="192" t="s">
        <v>443</v>
      </c>
      <c r="E712" s="180">
        <f>COUNTIFS($F$5:$F$702,"KANCAB",$G$5:$G$702,"BALI")+COUNTIFS($F$5:$F$702,"PIPM",$G$5:$G$702,"BALI")</f>
        <v>17</v>
      </c>
    </row>
    <row r="713" spans="4:46" x14ac:dyDescent="0.2">
      <c r="D713" s="192" t="s">
        <v>1460</v>
      </c>
      <c r="E713" s="180">
        <f>COUNTIFS($F$5:$F$702,"KANCAB",$G$5:$G$702,"SULAWESI")+COUNTIFS($F$5:$F$702,"PIPM",$G$5:$G$702,"SULAWESI")</f>
        <v>22</v>
      </c>
    </row>
    <row r="714" spans="4:46" x14ac:dyDescent="0.2">
      <c r="D714" s="187" t="s">
        <v>1416</v>
      </c>
      <c r="E714" s="180">
        <f>SUM(E709:E713)</f>
        <v>600</v>
      </c>
    </row>
  </sheetData>
  <autoFilter ref="B4:AX690">
    <filterColumn colId="4">
      <filters>
        <filter val="KANCAB"/>
        <filter val="PIPM"/>
      </filters>
    </filterColumn>
    <filterColumn colId="5">
      <filters>
        <filter val="SULAWESI"/>
      </filters>
    </filterColumn>
  </autoFilter>
  <sortState ref="A46:XFD640">
    <sortCondition ref="H5:H673"/>
  </sortState>
  <mergeCells count="1">
    <mergeCell ref="A703:C703"/>
  </mergeCells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</sheetPr>
  <dimension ref="A2:AW611"/>
  <sheetViews>
    <sheetView topLeftCell="A584" workbookViewId="0">
      <selection activeCell="G140" sqref="G140"/>
    </sheetView>
  </sheetViews>
  <sheetFormatPr defaultColWidth="9.140625" defaultRowHeight="12.75" x14ac:dyDescent="0.2"/>
  <cols>
    <col min="1" max="1" width="5.85546875" style="214" customWidth="1"/>
    <col min="2" max="2" width="14.5703125" style="214" bestFit="1" customWidth="1"/>
    <col min="3" max="3" width="10.5703125" style="214" bestFit="1" customWidth="1"/>
    <col min="4" max="4" width="28" style="214" customWidth="1"/>
    <col min="5" max="5" width="10.85546875" style="214" customWidth="1"/>
    <col min="6" max="6" width="23.28515625" style="214" customWidth="1"/>
    <col min="7" max="7" width="14.5703125" style="214" bestFit="1" customWidth="1"/>
    <col min="8" max="8" width="170.28515625" style="214" bestFit="1" customWidth="1"/>
    <col min="9" max="9" width="41.42578125" style="214" bestFit="1" customWidth="1"/>
    <col min="10" max="16384" width="9.140625" style="214"/>
  </cols>
  <sheetData>
    <row r="2" spans="1:49" x14ac:dyDescent="0.2">
      <c r="A2" s="214" t="s">
        <v>40</v>
      </c>
      <c r="B2" s="214" t="s">
        <v>3400</v>
      </c>
      <c r="C2" s="214" t="s">
        <v>75</v>
      </c>
      <c r="D2" s="214" t="s">
        <v>126</v>
      </c>
      <c r="E2" s="214" t="s">
        <v>1902</v>
      </c>
      <c r="F2" s="214" t="s">
        <v>2089</v>
      </c>
      <c r="G2" s="214" t="s">
        <v>2090</v>
      </c>
      <c r="H2" s="214" t="s">
        <v>2092</v>
      </c>
      <c r="I2" s="214" t="s">
        <v>2106</v>
      </c>
      <c r="J2" s="214" t="s">
        <v>1383</v>
      </c>
      <c r="K2" s="214" t="s">
        <v>1384</v>
      </c>
      <c r="L2" s="214" t="s">
        <v>1385</v>
      </c>
      <c r="M2" s="214" t="s">
        <v>1386</v>
      </c>
      <c r="N2" s="214" t="s">
        <v>1545</v>
      </c>
      <c r="O2" s="214" t="s">
        <v>1392</v>
      </c>
      <c r="P2" s="214" t="s">
        <v>1387</v>
      </c>
      <c r="Q2" s="214" t="s">
        <v>1388</v>
      </c>
      <c r="R2" s="214" t="s">
        <v>1390</v>
      </c>
      <c r="S2" s="214" t="s">
        <v>1391</v>
      </c>
      <c r="T2" s="214" t="s">
        <v>1389</v>
      </c>
      <c r="U2" s="214" t="s">
        <v>1393</v>
      </c>
      <c r="V2" s="214" t="s">
        <v>1394</v>
      </c>
      <c r="W2" s="214" t="s">
        <v>1395</v>
      </c>
      <c r="X2" s="214" t="s">
        <v>1396</v>
      </c>
      <c r="Y2" s="214" t="s">
        <v>1397</v>
      </c>
      <c r="Z2" s="214" t="s">
        <v>1398</v>
      </c>
      <c r="AA2" s="214" t="s">
        <v>1399</v>
      </c>
      <c r="AB2" s="214" t="s">
        <v>1400</v>
      </c>
      <c r="AC2" s="214" t="s">
        <v>1401</v>
      </c>
      <c r="AD2" s="214" t="s">
        <v>1402</v>
      </c>
      <c r="AE2" s="214" t="s">
        <v>1403</v>
      </c>
      <c r="AF2" s="214" t="s">
        <v>1404</v>
      </c>
      <c r="AG2" s="214" t="s">
        <v>1405</v>
      </c>
      <c r="AH2" s="214" t="s">
        <v>1406</v>
      </c>
      <c r="AI2" s="214" t="s">
        <v>1407</v>
      </c>
      <c r="AJ2" s="214" t="s">
        <v>1408</v>
      </c>
      <c r="AK2" s="214" t="s">
        <v>1409</v>
      </c>
      <c r="AL2" s="214" t="s">
        <v>1410</v>
      </c>
      <c r="AM2" s="214" t="s">
        <v>1411</v>
      </c>
      <c r="AN2" s="214" t="s">
        <v>1412</v>
      </c>
      <c r="AO2" s="214" t="s">
        <v>1413</v>
      </c>
      <c r="AP2" s="214" t="s">
        <v>1414</v>
      </c>
      <c r="AQ2" s="214" t="s">
        <v>1415</v>
      </c>
      <c r="AR2" s="214" t="s">
        <v>2094</v>
      </c>
      <c r="AS2" s="214" t="s">
        <v>2095</v>
      </c>
      <c r="AT2" s="214" t="s">
        <v>2107</v>
      </c>
      <c r="AU2" s="214" t="s">
        <v>2108</v>
      </c>
      <c r="AV2" s="214" t="s">
        <v>127</v>
      </c>
      <c r="AW2" s="214" t="s">
        <v>2102</v>
      </c>
    </row>
    <row r="3" spans="1:49" x14ac:dyDescent="0.2">
      <c r="B3" s="214" t="s">
        <v>2330</v>
      </c>
      <c r="C3" s="214" t="s">
        <v>76</v>
      </c>
      <c r="D3" s="214" t="s">
        <v>0</v>
      </c>
      <c r="E3" s="214" t="s">
        <v>1437</v>
      </c>
      <c r="F3" s="214" t="s">
        <v>1259</v>
      </c>
      <c r="G3" s="214" t="s">
        <v>218</v>
      </c>
      <c r="H3" s="214" t="s">
        <v>1418</v>
      </c>
      <c r="I3" s="214" t="s">
        <v>441</v>
      </c>
      <c r="AB3" s="214">
        <v>1</v>
      </c>
      <c r="AF3" s="214">
        <v>1</v>
      </c>
      <c r="AG3" s="214" t="s">
        <v>1355</v>
      </c>
      <c r="AN3" s="214">
        <v>1</v>
      </c>
      <c r="AO3" s="214">
        <v>0</v>
      </c>
      <c r="AP3" s="214">
        <v>0</v>
      </c>
      <c r="AQ3" s="214">
        <v>0</v>
      </c>
      <c r="AR3" s="214">
        <v>1</v>
      </c>
      <c r="AS3" s="214">
        <v>2</v>
      </c>
      <c r="AT3" s="214">
        <v>37288</v>
      </c>
    </row>
    <row r="4" spans="1:49" x14ac:dyDescent="0.2">
      <c r="B4" s="214" t="s">
        <v>2859</v>
      </c>
      <c r="C4" s="214" t="s">
        <v>76</v>
      </c>
      <c r="D4" s="214" t="s">
        <v>1447</v>
      </c>
      <c r="E4" s="214" t="s">
        <v>1437</v>
      </c>
      <c r="F4" s="214" t="s">
        <v>1259</v>
      </c>
      <c r="G4" s="214" t="s">
        <v>218</v>
      </c>
      <c r="H4" s="214" t="s">
        <v>1453</v>
      </c>
      <c r="I4" s="214" t="s">
        <v>1341</v>
      </c>
      <c r="AB4" s="214">
        <v>1</v>
      </c>
      <c r="AG4" s="214" t="s">
        <v>1094</v>
      </c>
      <c r="AH4" s="214">
        <v>1</v>
      </c>
      <c r="AL4" s="214">
        <v>2</v>
      </c>
      <c r="AM4" s="214" t="s">
        <v>1343</v>
      </c>
      <c r="AN4" s="214">
        <v>2</v>
      </c>
      <c r="AO4" s="214">
        <v>0</v>
      </c>
      <c r="AP4" s="214">
        <v>0</v>
      </c>
      <c r="AQ4" s="214">
        <v>0</v>
      </c>
      <c r="AR4" s="214">
        <v>2</v>
      </c>
      <c r="AS4" s="214">
        <v>4</v>
      </c>
      <c r="AT4" s="214">
        <v>41106</v>
      </c>
    </row>
    <row r="5" spans="1:49" x14ac:dyDescent="0.2">
      <c r="B5" s="214" t="s">
        <v>2364</v>
      </c>
      <c r="C5" s="214" t="s">
        <v>76</v>
      </c>
      <c r="D5" s="214" t="s">
        <v>458</v>
      </c>
      <c r="E5" s="214" t="s">
        <v>1437</v>
      </c>
      <c r="F5" s="214" t="s">
        <v>1259</v>
      </c>
      <c r="G5" s="214" t="s">
        <v>218</v>
      </c>
      <c r="H5" s="214" t="s">
        <v>1459</v>
      </c>
      <c r="I5" s="214" t="s">
        <v>218</v>
      </c>
      <c r="V5" s="214">
        <v>1</v>
      </c>
      <c r="AA5" s="214" t="s">
        <v>754</v>
      </c>
      <c r="AB5" s="214">
        <v>2</v>
      </c>
      <c r="AF5" s="214">
        <v>2</v>
      </c>
      <c r="AG5" s="214" t="s">
        <v>754</v>
      </c>
      <c r="AL5" s="214">
        <v>2</v>
      </c>
      <c r="AN5" s="214">
        <v>3</v>
      </c>
      <c r="AO5" s="214">
        <v>0</v>
      </c>
      <c r="AP5" s="214">
        <v>0</v>
      </c>
      <c r="AQ5" s="214">
        <v>0</v>
      </c>
      <c r="AR5" s="214">
        <v>4</v>
      </c>
      <c r="AS5" s="214">
        <v>7</v>
      </c>
      <c r="AT5" s="214" t="s">
        <v>655</v>
      </c>
    </row>
    <row r="6" spans="1:49" x14ac:dyDescent="0.2">
      <c r="B6" s="214" t="s">
        <v>2866</v>
      </c>
      <c r="C6" s="214" t="s">
        <v>76</v>
      </c>
      <c r="D6" s="214" t="s">
        <v>1463</v>
      </c>
      <c r="E6" s="214" t="s">
        <v>1437</v>
      </c>
      <c r="F6" s="214" t="s">
        <v>1259</v>
      </c>
      <c r="G6" s="214" t="s">
        <v>218</v>
      </c>
      <c r="H6" s="214" t="s">
        <v>1486</v>
      </c>
      <c r="I6" s="214" t="s">
        <v>393</v>
      </c>
      <c r="AB6" s="214">
        <v>1</v>
      </c>
      <c r="AG6" s="214" t="s">
        <v>688</v>
      </c>
      <c r="AN6" s="214">
        <v>1</v>
      </c>
      <c r="AO6" s="214">
        <v>0</v>
      </c>
      <c r="AP6" s="214">
        <v>0</v>
      </c>
      <c r="AQ6" s="214">
        <v>0</v>
      </c>
      <c r="AR6" s="214">
        <v>0</v>
      </c>
      <c r="AS6" s="214">
        <v>1</v>
      </c>
      <c r="AT6" s="214" t="s">
        <v>805</v>
      </c>
    </row>
    <row r="7" spans="1:49" x14ac:dyDescent="0.2">
      <c r="B7" s="214" t="s">
        <v>2390</v>
      </c>
      <c r="C7" s="214" t="s">
        <v>76</v>
      </c>
      <c r="D7" s="214" t="s">
        <v>381</v>
      </c>
      <c r="E7" s="214" t="s">
        <v>1437</v>
      </c>
      <c r="F7" s="214" t="s">
        <v>1259</v>
      </c>
      <c r="G7" s="214" t="s">
        <v>218</v>
      </c>
      <c r="H7" s="214" t="s">
        <v>1494</v>
      </c>
      <c r="I7" s="214" t="s">
        <v>218</v>
      </c>
      <c r="T7" s="214">
        <v>1</v>
      </c>
      <c r="AB7" s="214">
        <v>5</v>
      </c>
      <c r="AG7" s="214" t="s">
        <v>474</v>
      </c>
      <c r="AN7" s="214">
        <v>5</v>
      </c>
      <c r="AO7" s="214">
        <v>0</v>
      </c>
      <c r="AP7" s="214">
        <v>0</v>
      </c>
      <c r="AQ7" s="214">
        <v>0</v>
      </c>
      <c r="AR7" s="214">
        <v>1</v>
      </c>
      <c r="AS7" s="214">
        <v>6</v>
      </c>
      <c r="AT7" s="214" t="s">
        <v>232</v>
      </c>
    </row>
    <row r="8" spans="1:49" x14ac:dyDescent="0.2">
      <c r="B8" s="214" t="s">
        <v>2408</v>
      </c>
      <c r="C8" s="214" t="s">
        <v>76</v>
      </c>
      <c r="D8" s="214" t="s">
        <v>1568</v>
      </c>
      <c r="E8" s="214" t="s">
        <v>1437</v>
      </c>
      <c r="F8" s="214" t="s">
        <v>1259</v>
      </c>
      <c r="G8" s="214" t="s">
        <v>218</v>
      </c>
      <c r="H8" s="214" t="s">
        <v>1569</v>
      </c>
      <c r="I8" s="214" t="s">
        <v>218</v>
      </c>
      <c r="AB8" s="214">
        <v>2</v>
      </c>
      <c r="AG8" s="214" t="s">
        <v>27</v>
      </c>
      <c r="AL8" s="214">
        <v>3</v>
      </c>
      <c r="AM8" s="214" t="s">
        <v>275</v>
      </c>
      <c r="AN8" s="214">
        <v>2</v>
      </c>
      <c r="AO8" s="214">
        <v>0</v>
      </c>
      <c r="AP8" s="214">
        <v>0</v>
      </c>
      <c r="AQ8" s="214">
        <v>0</v>
      </c>
      <c r="AR8" s="214">
        <v>3</v>
      </c>
      <c r="AS8" s="214">
        <v>5</v>
      </c>
    </row>
    <row r="9" spans="1:49" x14ac:dyDescent="0.2">
      <c r="B9" s="214" t="s">
        <v>3167</v>
      </c>
      <c r="C9" s="214" t="s">
        <v>76</v>
      </c>
      <c r="D9" s="214" t="s">
        <v>1570</v>
      </c>
      <c r="E9" s="214" t="s">
        <v>1437</v>
      </c>
      <c r="F9" s="214" t="s">
        <v>1259</v>
      </c>
      <c r="G9" s="214" t="s">
        <v>218</v>
      </c>
      <c r="H9" s="214" t="s">
        <v>1572</v>
      </c>
      <c r="I9" s="214" t="s">
        <v>218</v>
      </c>
      <c r="T9" s="214">
        <v>2</v>
      </c>
      <c r="U9" s="214" t="s">
        <v>1199</v>
      </c>
      <c r="V9" s="214">
        <v>1</v>
      </c>
      <c r="AA9" s="214" t="s">
        <v>236</v>
      </c>
      <c r="AB9" s="214">
        <v>8</v>
      </c>
      <c r="AG9" s="214" t="s">
        <v>1314</v>
      </c>
      <c r="AL9" s="214">
        <v>8</v>
      </c>
      <c r="AM9" s="214" t="s">
        <v>1314</v>
      </c>
      <c r="AN9" s="214">
        <v>9</v>
      </c>
      <c r="AO9" s="214">
        <v>0</v>
      </c>
      <c r="AP9" s="214">
        <v>0</v>
      </c>
      <c r="AQ9" s="214">
        <v>0</v>
      </c>
      <c r="AR9" s="214">
        <v>10</v>
      </c>
      <c r="AS9" s="214">
        <v>19</v>
      </c>
      <c r="AT9" s="214">
        <v>36794</v>
      </c>
    </row>
    <row r="10" spans="1:49" x14ac:dyDescent="0.2">
      <c r="B10" s="214" t="s">
        <v>2431</v>
      </c>
      <c r="C10" s="214" t="s">
        <v>76</v>
      </c>
      <c r="D10" s="214" t="s">
        <v>1591</v>
      </c>
      <c r="E10" s="214" t="s">
        <v>1437</v>
      </c>
      <c r="F10" s="214" t="s">
        <v>1259</v>
      </c>
      <c r="G10" s="214" t="s">
        <v>218</v>
      </c>
      <c r="H10" s="214" t="s">
        <v>1595</v>
      </c>
      <c r="I10" s="214" t="s">
        <v>218</v>
      </c>
      <c r="AB10" s="214">
        <v>16</v>
      </c>
      <c r="AG10" s="214" t="s">
        <v>641</v>
      </c>
      <c r="AL10" s="214">
        <v>6</v>
      </c>
      <c r="AM10" s="214" t="s">
        <v>641</v>
      </c>
      <c r="AN10" s="214">
        <v>16</v>
      </c>
      <c r="AO10" s="214">
        <v>0</v>
      </c>
      <c r="AP10" s="214">
        <v>0</v>
      </c>
      <c r="AQ10" s="214">
        <v>0</v>
      </c>
      <c r="AR10" s="214">
        <v>6</v>
      </c>
      <c r="AS10" s="214">
        <v>22</v>
      </c>
      <c r="AT10" s="214">
        <v>38719</v>
      </c>
    </row>
    <row r="11" spans="1:49" x14ac:dyDescent="0.2">
      <c r="B11" s="214" t="s">
        <v>2437</v>
      </c>
      <c r="C11" s="214" t="s">
        <v>76</v>
      </c>
      <c r="D11" s="214" t="s">
        <v>230</v>
      </c>
      <c r="E11" s="214" t="s">
        <v>1437</v>
      </c>
      <c r="F11" s="214" t="s">
        <v>1259</v>
      </c>
      <c r="G11" s="214" t="s">
        <v>218</v>
      </c>
      <c r="H11" s="214" t="s">
        <v>1609</v>
      </c>
      <c r="I11" s="214" t="s">
        <v>218</v>
      </c>
      <c r="AB11" s="214">
        <v>6</v>
      </c>
      <c r="AG11" s="214" t="s">
        <v>1362</v>
      </c>
      <c r="AL11" s="214">
        <v>4</v>
      </c>
      <c r="AM11" s="214" t="s">
        <v>1362</v>
      </c>
      <c r="AN11" s="214">
        <v>6</v>
      </c>
      <c r="AO11" s="214">
        <v>0</v>
      </c>
      <c r="AP11" s="214">
        <v>0</v>
      </c>
      <c r="AQ11" s="214">
        <v>0</v>
      </c>
      <c r="AR11" s="214">
        <v>4</v>
      </c>
      <c r="AS11" s="214">
        <v>10</v>
      </c>
      <c r="AT11" s="214">
        <v>36748</v>
      </c>
    </row>
    <row r="12" spans="1:49" x14ac:dyDescent="0.2">
      <c r="B12" s="214" t="s">
        <v>2469</v>
      </c>
      <c r="C12" s="214" t="s">
        <v>76</v>
      </c>
      <c r="D12" s="214" t="s">
        <v>416</v>
      </c>
      <c r="E12" s="214" t="s">
        <v>1437</v>
      </c>
      <c r="F12" s="214" t="s">
        <v>1259</v>
      </c>
      <c r="G12" s="214" t="s">
        <v>218</v>
      </c>
      <c r="H12" s="214" t="s">
        <v>1633</v>
      </c>
      <c r="I12" s="214" t="s">
        <v>739</v>
      </c>
      <c r="V12" s="214">
        <v>1</v>
      </c>
      <c r="AA12" s="214" t="s">
        <v>609</v>
      </c>
      <c r="AB12" s="214">
        <v>11</v>
      </c>
      <c r="AG12" s="214" t="s">
        <v>609</v>
      </c>
      <c r="AL12" s="214">
        <v>5</v>
      </c>
      <c r="AN12" s="214">
        <v>12</v>
      </c>
      <c r="AO12" s="214">
        <v>0</v>
      </c>
      <c r="AP12" s="214">
        <v>0</v>
      </c>
      <c r="AQ12" s="214">
        <v>0</v>
      </c>
      <c r="AR12" s="214">
        <v>5</v>
      </c>
      <c r="AS12" s="214">
        <v>17</v>
      </c>
      <c r="AT12" s="214">
        <v>39234</v>
      </c>
    </row>
    <row r="13" spans="1:49" x14ac:dyDescent="0.2">
      <c r="B13" s="214" t="s">
        <v>2469</v>
      </c>
      <c r="C13" s="214" t="s">
        <v>76</v>
      </c>
      <c r="D13" s="214" t="s">
        <v>416</v>
      </c>
      <c r="E13" s="214" t="s">
        <v>1437</v>
      </c>
      <c r="F13" s="214" t="s">
        <v>1259</v>
      </c>
      <c r="G13" s="214" t="s">
        <v>218</v>
      </c>
      <c r="H13" s="214" t="s">
        <v>1650</v>
      </c>
      <c r="I13" s="214" t="s">
        <v>990</v>
      </c>
      <c r="V13" s="214">
        <v>1</v>
      </c>
      <c r="AA13" s="214" t="s">
        <v>991</v>
      </c>
      <c r="AN13" s="214">
        <v>1</v>
      </c>
      <c r="AO13" s="214">
        <v>0</v>
      </c>
      <c r="AP13" s="214">
        <v>0</v>
      </c>
      <c r="AQ13" s="214">
        <v>0</v>
      </c>
      <c r="AR13" s="214">
        <v>0</v>
      </c>
      <c r="AS13" s="214">
        <v>1</v>
      </c>
      <c r="AT13" s="214" t="s">
        <v>992</v>
      </c>
    </row>
    <row r="14" spans="1:49" x14ac:dyDescent="0.2">
      <c r="B14" s="214" t="s">
        <v>2733</v>
      </c>
      <c r="C14" s="214" t="s">
        <v>76</v>
      </c>
      <c r="D14" s="214" t="s">
        <v>1118</v>
      </c>
      <c r="E14" s="214" t="s">
        <v>1437</v>
      </c>
      <c r="F14" s="214" t="s">
        <v>1259</v>
      </c>
      <c r="G14" s="214" t="s">
        <v>218</v>
      </c>
      <c r="H14" s="214" t="s">
        <v>1676</v>
      </c>
      <c r="I14" s="214" t="s">
        <v>218</v>
      </c>
      <c r="AB14" s="214">
        <v>2</v>
      </c>
      <c r="AG14" s="214" t="s">
        <v>708</v>
      </c>
      <c r="AL14" s="214">
        <v>1</v>
      </c>
      <c r="AM14" s="214" t="s">
        <v>708</v>
      </c>
      <c r="AN14" s="214">
        <v>2</v>
      </c>
      <c r="AO14" s="214">
        <v>0</v>
      </c>
      <c r="AP14" s="214">
        <v>0</v>
      </c>
      <c r="AQ14" s="214">
        <v>0</v>
      </c>
      <c r="AR14" s="214">
        <v>1</v>
      </c>
      <c r="AS14" s="214">
        <v>3</v>
      </c>
      <c r="AT14" s="214">
        <v>40148</v>
      </c>
    </row>
    <row r="15" spans="1:49" x14ac:dyDescent="0.2">
      <c r="B15" s="214" t="s">
        <v>2575</v>
      </c>
      <c r="C15" s="214" t="s">
        <v>76</v>
      </c>
      <c r="D15" s="214" t="s">
        <v>382</v>
      </c>
      <c r="E15" s="214" t="s">
        <v>1437</v>
      </c>
      <c r="F15" s="214" t="s">
        <v>1259</v>
      </c>
      <c r="G15" s="214" t="s">
        <v>218</v>
      </c>
      <c r="H15" s="214" t="s">
        <v>1701</v>
      </c>
      <c r="I15" s="214" t="s">
        <v>218</v>
      </c>
      <c r="T15" s="214">
        <v>1</v>
      </c>
      <c r="U15" s="214" t="s">
        <v>1321</v>
      </c>
      <c r="AB15" s="214">
        <v>3</v>
      </c>
      <c r="AG15" s="214" t="s">
        <v>156</v>
      </c>
      <c r="AL15" s="214">
        <v>2</v>
      </c>
      <c r="AN15" s="214">
        <v>3</v>
      </c>
      <c r="AO15" s="214">
        <v>0</v>
      </c>
      <c r="AP15" s="214">
        <v>0</v>
      </c>
      <c r="AQ15" s="214">
        <v>0</v>
      </c>
      <c r="AR15" s="214">
        <v>3</v>
      </c>
      <c r="AS15" s="214">
        <v>6</v>
      </c>
      <c r="AT15" s="214">
        <v>35339</v>
      </c>
    </row>
    <row r="16" spans="1:49" x14ac:dyDescent="0.2">
      <c r="B16" s="214" t="s">
        <v>2584</v>
      </c>
      <c r="C16" s="214" t="s">
        <v>76</v>
      </c>
      <c r="D16" s="214" t="s">
        <v>766</v>
      </c>
      <c r="E16" s="214" t="s">
        <v>1437</v>
      </c>
      <c r="F16" s="214" t="s">
        <v>1259</v>
      </c>
      <c r="G16" s="214" t="s">
        <v>218</v>
      </c>
      <c r="H16" s="214" t="s">
        <v>1755</v>
      </c>
      <c r="I16" s="214" t="s">
        <v>393</v>
      </c>
      <c r="V16" s="214">
        <v>1</v>
      </c>
      <c r="AA16" s="214" t="s">
        <v>1350</v>
      </c>
      <c r="AB16" s="214">
        <v>2</v>
      </c>
      <c r="AG16" s="214" t="s">
        <v>799</v>
      </c>
      <c r="AL16" s="214">
        <v>1</v>
      </c>
      <c r="AN16" s="214">
        <v>3</v>
      </c>
      <c r="AO16" s="214">
        <v>0</v>
      </c>
      <c r="AP16" s="214">
        <v>0</v>
      </c>
      <c r="AQ16" s="214">
        <v>0</v>
      </c>
      <c r="AR16" s="214">
        <v>1</v>
      </c>
      <c r="AS16" s="214">
        <v>4</v>
      </c>
      <c r="AT16" s="214">
        <v>40603</v>
      </c>
    </row>
    <row r="17" spans="2:49" x14ac:dyDescent="0.2">
      <c r="B17" s="214" t="s">
        <v>3293</v>
      </c>
      <c r="C17" s="214" t="s">
        <v>79</v>
      </c>
      <c r="D17" s="214" t="s">
        <v>908</v>
      </c>
      <c r="E17" s="214" t="s">
        <v>1437</v>
      </c>
      <c r="F17" s="214" t="s">
        <v>1259</v>
      </c>
      <c r="G17" s="214" t="s">
        <v>218</v>
      </c>
      <c r="H17" s="214" t="s">
        <v>1757</v>
      </c>
      <c r="I17" s="214" t="s">
        <v>393</v>
      </c>
      <c r="Z17" s="214">
        <v>1</v>
      </c>
      <c r="AA17" s="214" t="s">
        <v>1099</v>
      </c>
      <c r="AB17" s="214">
        <v>0</v>
      </c>
      <c r="AC17" s="214">
        <v>0</v>
      </c>
      <c r="AD17" s="214">
        <v>0</v>
      </c>
      <c r="AE17" s="214">
        <v>0</v>
      </c>
      <c r="AF17" s="214">
        <v>1</v>
      </c>
      <c r="AL17" s="214">
        <v>3</v>
      </c>
      <c r="AM17" s="214" t="s">
        <v>1100</v>
      </c>
      <c r="AN17" s="214">
        <v>0</v>
      </c>
      <c r="AO17" s="214">
        <v>0</v>
      </c>
      <c r="AP17" s="214">
        <v>0</v>
      </c>
      <c r="AQ17" s="214">
        <v>0</v>
      </c>
      <c r="AR17" s="214">
        <v>5</v>
      </c>
      <c r="AS17" s="214">
        <v>5</v>
      </c>
    </row>
    <row r="18" spans="2:49" x14ac:dyDescent="0.2">
      <c r="B18" s="214" t="s">
        <v>2629</v>
      </c>
      <c r="C18" s="214" t="s">
        <v>76</v>
      </c>
      <c r="D18" s="214" t="s">
        <v>2127</v>
      </c>
      <c r="E18" s="214" t="s">
        <v>1437</v>
      </c>
      <c r="F18" s="214" t="s">
        <v>1259</v>
      </c>
      <c r="G18" s="214" t="s">
        <v>218</v>
      </c>
      <c r="H18" s="214" t="s">
        <v>1762</v>
      </c>
      <c r="I18" s="214" t="s">
        <v>218</v>
      </c>
      <c r="AB18" s="214">
        <v>1</v>
      </c>
      <c r="AG18" s="214" t="s">
        <v>1340</v>
      </c>
      <c r="AL18" s="214">
        <v>1</v>
      </c>
      <c r="AM18" s="214" t="s">
        <v>860</v>
      </c>
      <c r="AN18" s="214">
        <v>1</v>
      </c>
      <c r="AO18" s="214">
        <v>0</v>
      </c>
      <c r="AP18" s="214">
        <v>0</v>
      </c>
      <c r="AQ18" s="214">
        <v>0</v>
      </c>
      <c r="AR18" s="214">
        <v>1</v>
      </c>
      <c r="AS18" s="214">
        <v>2</v>
      </c>
      <c r="AT18" s="214">
        <v>40197</v>
      </c>
    </row>
    <row r="19" spans="2:49" x14ac:dyDescent="0.2">
      <c r="B19" s="214" t="s">
        <v>2655</v>
      </c>
      <c r="C19" s="214" t="s">
        <v>76</v>
      </c>
      <c r="D19" s="214" t="s">
        <v>1767</v>
      </c>
      <c r="E19" s="214" t="s">
        <v>1437</v>
      </c>
      <c r="F19" s="214" t="s">
        <v>1259</v>
      </c>
      <c r="G19" s="214" t="s">
        <v>218</v>
      </c>
      <c r="H19" s="214" t="s">
        <v>1770</v>
      </c>
      <c r="I19" s="214" t="s">
        <v>218</v>
      </c>
      <c r="AL19" s="214">
        <v>3</v>
      </c>
      <c r="AM19" s="214" t="s">
        <v>840</v>
      </c>
      <c r="AN19" s="214">
        <v>0</v>
      </c>
      <c r="AO19" s="214">
        <v>0</v>
      </c>
      <c r="AP19" s="214">
        <v>0</v>
      </c>
      <c r="AQ19" s="214">
        <v>0</v>
      </c>
      <c r="AR19" s="214">
        <v>3</v>
      </c>
      <c r="AS19" s="214">
        <v>3</v>
      </c>
      <c r="AT19" s="214">
        <v>39513</v>
      </c>
    </row>
    <row r="20" spans="2:49" x14ac:dyDescent="0.2">
      <c r="B20" s="214" t="s">
        <v>2655</v>
      </c>
      <c r="C20" s="214" t="s">
        <v>76</v>
      </c>
      <c r="D20" s="214" t="s">
        <v>1767</v>
      </c>
      <c r="E20" s="214" t="s">
        <v>1437</v>
      </c>
      <c r="F20" s="214" t="s">
        <v>1259</v>
      </c>
      <c r="G20" s="214" t="s">
        <v>218</v>
      </c>
      <c r="H20" s="214" t="s">
        <v>1781</v>
      </c>
      <c r="I20" s="214" t="s">
        <v>1036</v>
      </c>
      <c r="AL20" s="214">
        <v>1</v>
      </c>
      <c r="AM20" s="214" t="s">
        <v>1037</v>
      </c>
      <c r="AN20" s="214">
        <v>0</v>
      </c>
      <c r="AO20" s="214">
        <v>0</v>
      </c>
      <c r="AP20" s="214">
        <v>0</v>
      </c>
      <c r="AQ20" s="214">
        <v>0</v>
      </c>
      <c r="AR20" s="214">
        <v>1</v>
      </c>
      <c r="AS20" s="214">
        <v>1</v>
      </c>
      <c r="AT20" s="214" t="s">
        <v>1038</v>
      </c>
    </row>
    <row r="21" spans="2:49" x14ac:dyDescent="0.2">
      <c r="B21" s="214" t="s">
        <v>2938</v>
      </c>
      <c r="C21" s="214" t="s">
        <v>76</v>
      </c>
      <c r="D21" s="214" t="s">
        <v>910</v>
      </c>
      <c r="E21" s="214" t="s">
        <v>1437</v>
      </c>
      <c r="F21" s="214" t="s">
        <v>1259</v>
      </c>
      <c r="G21" s="214" t="s">
        <v>218</v>
      </c>
      <c r="H21" s="214" t="s">
        <v>1807</v>
      </c>
      <c r="I21" s="214" t="s">
        <v>1290</v>
      </c>
      <c r="V21" s="214">
        <v>1</v>
      </c>
      <c r="AA21" s="214" t="s">
        <v>1354</v>
      </c>
      <c r="AB21" s="214">
        <v>2</v>
      </c>
      <c r="AF21" s="214">
        <v>2</v>
      </c>
      <c r="AG21" s="214" t="s">
        <v>1354</v>
      </c>
      <c r="AL21" s="214">
        <v>1</v>
      </c>
      <c r="AM21" s="214" t="s">
        <v>1354</v>
      </c>
      <c r="AN21" s="214">
        <v>3</v>
      </c>
      <c r="AO21" s="214">
        <v>0</v>
      </c>
      <c r="AP21" s="214">
        <v>0</v>
      </c>
      <c r="AQ21" s="214">
        <v>0</v>
      </c>
      <c r="AR21" s="214">
        <v>3</v>
      </c>
      <c r="AS21" s="214">
        <v>6</v>
      </c>
      <c r="AT21" s="214" t="s">
        <v>1271</v>
      </c>
    </row>
    <row r="22" spans="2:49" x14ac:dyDescent="0.2">
      <c r="B22" s="214" t="s">
        <v>2742</v>
      </c>
      <c r="C22" s="214" t="s">
        <v>76</v>
      </c>
      <c r="D22" s="214" t="s">
        <v>136</v>
      </c>
      <c r="E22" s="214" t="s">
        <v>1437</v>
      </c>
      <c r="F22" s="214" t="s">
        <v>1259</v>
      </c>
      <c r="G22" s="214" t="s">
        <v>218</v>
      </c>
      <c r="H22" s="214" t="s">
        <v>1816</v>
      </c>
      <c r="I22" s="214" t="s">
        <v>218</v>
      </c>
      <c r="AB22" s="214">
        <v>3</v>
      </c>
      <c r="AF22" s="214">
        <v>3</v>
      </c>
      <c r="AG22" s="214" t="s">
        <v>511</v>
      </c>
      <c r="AL22" s="214">
        <v>2</v>
      </c>
      <c r="AN22" s="214">
        <v>3</v>
      </c>
      <c r="AO22" s="214">
        <v>0</v>
      </c>
      <c r="AP22" s="214">
        <v>0</v>
      </c>
      <c r="AQ22" s="214">
        <v>0</v>
      </c>
      <c r="AR22" s="214">
        <v>5</v>
      </c>
      <c r="AS22" s="214">
        <v>8</v>
      </c>
      <c r="AT22" s="214">
        <v>38819</v>
      </c>
    </row>
    <row r="23" spans="2:49" x14ac:dyDescent="0.2">
      <c r="B23" s="214" t="s">
        <v>2749</v>
      </c>
      <c r="C23" s="214" t="s">
        <v>76</v>
      </c>
      <c r="D23" s="214" t="s">
        <v>317</v>
      </c>
      <c r="E23" s="214" t="s">
        <v>1437</v>
      </c>
      <c r="F23" s="214" t="s">
        <v>1259</v>
      </c>
      <c r="G23" s="214" t="s">
        <v>218</v>
      </c>
      <c r="H23" s="214" t="s">
        <v>1824</v>
      </c>
      <c r="I23" s="214" t="s">
        <v>218</v>
      </c>
      <c r="N23" s="214">
        <v>1</v>
      </c>
      <c r="O23" s="214" t="s">
        <v>148</v>
      </c>
      <c r="T23" s="214">
        <v>1</v>
      </c>
      <c r="U23" s="214" t="s">
        <v>149</v>
      </c>
      <c r="AB23" s="214">
        <v>2</v>
      </c>
      <c r="AC23" s="214">
        <v>1</v>
      </c>
      <c r="AG23" s="214" t="s">
        <v>150</v>
      </c>
      <c r="AL23" s="214">
        <v>3</v>
      </c>
      <c r="AM23" s="214" t="s">
        <v>151</v>
      </c>
      <c r="AN23" s="214">
        <v>2</v>
      </c>
      <c r="AO23" s="214">
        <v>1</v>
      </c>
      <c r="AP23" s="214">
        <v>0</v>
      </c>
      <c r="AQ23" s="214">
        <v>0</v>
      </c>
      <c r="AR23" s="214">
        <v>5</v>
      </c>
      <c r="AS23" s="214">
        <v>8</v>
      </c>
      <c r="AT23" s="214">
        <v>36262</v>
      </c>
    </row>
    <row r="24" spans="2:49" x14ac:dyDescent="0.2">
      <c r="B24" s="214" t="s">
        <v>2821</v>
      </c>
      <c r="C24" s="214" t="s">
        <v>76</v>
      </c>
      <c r="D24" s="214" t="s">
        <v>14</v>
      </c>
      <c r="E24" s="214" t="s">
        <v>1437</v>
      </c>
      <c r="F24" s="214" t="s">
        <v>1259</v>
      </c>
      <c r="G24" s="214" t="s">
        <v>218</v>
      </c>
      <c r="H24" s="214" t="s">
        <v>1839</v>
      </c>
      <c r="I24" s="214" t="s">
        <v>218</v>
      </c>
      <c r="V24" s="214">
        <v>4</v>
      </c>
      <c r="AA24" s="214" t="s">
        <v>1153</v>
      </c>
      <c r="AL24" s="214">
        <v>1</v>
      </c>
      <c r="AN24" s="214">
        <v>4</v>
      </c>
      <c r="AO24" s="214">
        <v>0</v>
      </c>
      <c r="AP24" s="214">
        <v>0</v>
      </c>
      <c r="AQ24" s="214">
        <v>0</v>
      </c>
      <c r="AR24" s="214">
        <v>1</v>
      </c>
      <c r="AS24" s="214">
        <v>5</v>
      </c>
      <c r="AT24" s="214" t="s">
        <v>209</v>
      </c>
    </row>
    <row r="25" spans="2:49" x14ac:dyDescent="0.2">
      <c r="B25" s="214" t="s">
        <v>2836</v>
      </c>
      <c r="C25" s="214" t="s">
        <v>76</v>
      </c>
      <c r="D25" s="214" t="s">
        <v>324</v>
      </c>
      <c r="E25" s="214" t="s">
        <v>1437</v>
      </c>
      <c r="F25" s="214" t="s">
        <v>1259</v>
      </c>
      <c r="G25" s="214" t="s">
        <v>218</v>
      </c>
      <c r="H25" s="214" t="s">
        <v>1859</v>
      </c>
      <c r="I25" s="214" t="s">
        <v>591</v>
      </c>
      <c r="V25" s="214">
        <v>5</v>
      </c>
      <c r="Z25" s="214">
        <v>4</v>
      </c>
      <c r="AA25" s="214" t="s">
        <v>498</v>
      </c>
      <c r="AN25" s="214">
        <v>5</v>
      </c>
      <c r="AO25" s="214">
        <v>0</v>
      </c>
      <c r="AP25" s="214">
        <v>0</v>
      </c>
      <c r="AQ25" s="214">
        <v>0</v>
      </c>
      <c r="AR25" s="214">
        <v>4</v>
      </c>
      <c r="AS25" s="214">
        <v>9</v>
      </c>
      <c r="AT25" s="214">
        <v>39114</v>
      </c>
    </row>
    <row r="26" spans="2:49" x14ac:dyDescent="0.2">
      <c r="B26" s="214" t="s">
        <v>2661</v>
      </c>
      <c r="C26" s="214" t="s">
        <v>76</v>
      </c>
      <c r="D26" s="214" t="s">
        <v>1871</v>
      </c>
      <c r="E26" s="214" t="s">
        <v>1437</v>
      </c>
      <c r="F26" s="214" t="s">
        <v>1259</v>
      </c>
      <c r="G26" s="214" t="s">
        <v>218</v>
      </c>
      <c r="H26" s="214" t="s">
        <v>1876</v>
      </c>
      <c r="I26" s="214" t="s">
        <v>218</v>
      </c>
      <c r="AB26" s="214">
        <v>1</v>
      </c>
      <c r="AF26" s="214">
        <v>3</v>
      </c>
      <c r="AG26" s="214" t="s">
        <v>946</v>
      </c>
      <c r="AN26" s="214">
        <v>1</v>
      </c>
      <c r="AO26" s="214">
        <v>0</v>
      </c>
      <c r="AP26" s="214">
        <v>0</v>
      </c>
      <c r="AQ26" s="214">
        <v>0</v>
      </c>
      <c r="AR26" s="214">
        <v>3</v>
      </c>
      <c r="AS26" s="214">
        <v>4</v>
      </c>
      <c r="AT26" s="214" t="s">
        <v>336</v>
      </c>
    </row>
    <row r="27" spans="2:49" x14ac:dyDescent="0.2">
      <c r="B27" s="214" t="s">
        <v>2874</v>
      </c>
      <c r="C27" s="214" t="s">
        <v>76</v>
      </c>
      <c r="D27" s="214" t="s">
        <v>61</v>
      </c>
      <c r="E27" s="214" t="s">
        <v>1437</v>
      </c>
      <c r="F27" s="214" t="s">
        <v>1259</v>
      </c>
      <c r="G27" s="214" t="s">
        <v>218</v>
      </c>
      <c r="H27" s="214" t="s">
        <v>1881</v>
      </c>
      <c r="I27" s="214" t="s">
        <v>218</v>
      </c>
      <c r="AB27" s="214">
        <v>1</v>
      </c>
      <c r="AF27" s="214">
        <v>2</v>
      </c>
      <c r="AG27" s="214" t="s">
        <v>2235</v>
      </c>
      <c r="AN27" s="214">
        <v>1</v>
      </c>
      <c r="AO27" s="214">
        <v>0</v>
      </c>
      <c r="AP27" s="214">
        <v>0</v>
      </c>
      <c r="AQ27" s="214">
        <v>0</v>
      </c>
      <c r="AR27" s="214">
        <v>2</v>
      </c>
      <c r="AS27" s="214">
        <v>3</v>
      </c>
      <c r="AT27" s="214">
        <v>37469</v>
      </c>
    </row>
    <row r="28" spans="2:49" x14ac:dyDescent="0.2">
      <c r="B28" s="214" t="s">
        <v>2892</v>
      </c>
      <c r="C28" s="214" t="s">
        <v>76</v>
      </c>
      <c r="D28" s="214" t="s">
        <v>367</v>
      </c>
      <c r="E28" s="214" t="s">
        <v>1437</v>
      </c>
      <c r="F28" s="214" t="s">
        <v>1259</v>
      </c>
      <c r="G28" s="214" t="s">
        <v>218</v>
      </c>
      <c r="H28" s="214" t="s">
        <v>1883</v>
      </c>
      <c r="I28" s="214" t="s">
        <v>218</v>
      </c>
      <c r="T28" s="214">
        <v>1</v>
      </c>
      <c r="AB28" s="214">
        <v>1</v>
      </c>
      <c r="AG28" s="214" t="s">
        <v>239</v>
      </c>
      <c r="AL28" s="214">
        <v>1</v>
      </c>
      <c r="AN28" s="214">
        <v>1</v>
      </c>
      <c r="AO28" s="214">
        <v>0</v>
      </c>
      <c r="AP28" s="214">
        <v>0</v>
      </c>
      <c r="AQ28" s="214">
        <v>0</v>
      </c>
      <c r="AR28" s="214">
        <v>2</v>
      </c>
      <c r="AS28" s="214">
        <v>3</v>
      </c>
      <c r="AT28" s="214">
        <v>39556</v>
      </c>
    </row>
    <row r="29" spans="2:49" x14ac:dyDescent="0.2">
      <c r="B29" s="214" t="s">
        <v>2930</v>
      </c>
      <c r="C29" s="214" t="s">
        <v>76</v>
      </c>
      <c r="D29" s="214" t="s">
        <v>1886</v>
      </c>
      <c r="E29" s="214" t="s">
        <v>1437</v>
      </c>
      <c r="F29" s="214" t="s">
        <v>1259</v>
      </c>
      <c r="G29" s="214" t="s">
        <v>218</v>
      </c>
      <c r="H29" s="214" t="s">
        <v>1891</v>
      </c>
      <c r="I29" s="214" t="s">
        <v>218</v>
      </c>
      <c r="T29" s="214">
        <v>1</v>
      </c>
      <c r="U29" s="214" t="s">
        <v>208</v>
      </c>
      <c r="V29" s="214">
        <v>1</v>
      </c>
      <c r="AA29" s="214" t="s">
        <v>208</v>
      </c>
      <c r="AB29" s="214">
        <v>6</v>
      </c>
      <c r="AF29" s="214">
        <v>0</v>
      </c>
      <c r="AG29" s="214" t="s">
        <v>208</v>
      </c>
      <c r="AL29" s="214">
        <v>4</v>
      </c>
      <c r="AM29" s="214" t="s">
        <v>208</v>
      </c>
      <c r="AN29" s="214">
        <v>7</v>
      </c>
      <c r="AO29" s="214">
        <v>0</v>
      </c>
      <c r="AP29" s="214">
        <v>0</v>
      </c>
      <c r="AQ29" s="214">
        <v>0</v>
      </c>
      <c r="AR29" s="214">
        <v>5</v>
      </c>
      <c r="AS29" s="214">
        <v>12</v>
      </c>
      <c r="AT29" s="214">
        <v>40071</v>
      </c>
    </row>
    <row r="30" spans="2:49" x14ac:dyDescent="0.2">
      <c r="B30" s="214" t="s">
        <v>2977</v>
      </c>
      <c r="C30" s="214" t="s">
        <v>76</v>
      </c>
      <c r="D30" s="214" t="s">
        <v>57</v>
      </c>
      <c r="E30" s="214" t="s">
        <v>1437</v>
      </c>
      <c r="F30" s="214" t="s">
        <v>1259</v>
      </c>
      <c r="G30" s="214" t="s">
        <v>218</v>
      </c>
      <c r="H30" s="214" t="s">
        <v>1918</v>
      </c>
      <c r="I30" s="214" t="s">
        <v>218</v>
      </c>
      <c r="AB30" s="214">
        <v>6</v>
      </c>
      <c r="AD30" s="214">
        <v>1</v>
      </c>
      <c r="AE30" s="214">
        <v>4</v>
      </c>
      <c r="AG30" s="214" t="s">
        <v>314</v>
      </c>
      <c r="AH30" s="214">
        <v>1</v>
      </c>
      <c r="AK30" s="214">
        <v>3</v>
      </c>
      <c r="AL30" s="214">
        <v>1</v>
      </c>
      <c r="AM30" s="214" t="s">
        <v>314</v>
      </c>
      <c r="AN30" s="214">
        <v>7</v>
      </c>
      <c r="AO30" s="214">
        <v>0</v>
      </c>
      <c r="AP30" s="214">
        <v>1</v>
      </c>
      <c r="AQ30" s="214">
        <v>7</v>
      </c>
      <c r="AR30" s="214">
        <v>1</v>
      </c>
      <c r="AS30" s="214">
        <v>16</v>
      </c>
      <c r="AT30" s="214" t="s">
        <v>294</v>
      </c>
    </row>
    <row r="31" spans="2:49" x14ac:dyDescent="0.2">
      <c r="B31" s="214" t="s">
        <v>2991</v>
      </c>
      <c r="C31" s="214" t="s">
        <v>76</v>
      </c>
      <c r="D31" s="214" t="s">
        <v>339</v>
      </c>
      <c r="E31" s="214" t="s">
        <v>1437</v>
      </c>
      <c r="F31" s="214" t="s">
        <v>1259</v>
      </c>
      <c r="G31" s="214" t="s">
        <v>218</v>
      </c>
      <c r="H31" s="214" t="s">
        <v>2208</v>
      </c>
      <c r="I31" s="214" t="s">
        <v>218</v>
      </c>
      <c r="AB31" s="214">
        <v>3</v>
      </c>
      <c r="AG31" s="214" t="s">
        <v>651</v>
      </c>
      <c r="AL31" s="214">
        <v>2</v>
      </c>
      <c r="AN31" s="214">
        <v>3</v>
      </c>
      <c r="AO31" s="214">
        <v>0</v>
      </c>
      <c r="AP31" s="214">
        <v>0</v>
      </c>
      <c r="AQ31" s="214">
        <v>0</v>
      </c>
      <c r="AR31" s="214">
        <v>2</v>
      </c>
      <c r="AS31" s="214">
        <v>5</v>
      </c>
      <c r="AT31" s="214" t="s">
        <v>806</v>
      </c>
      <c r="AW31" s="214" t="s">
        <v>1950</v>
      </c>
    </row>
    <row r="32" spans="2:49" x14ac:dyDescent="0.2">
      <c r="B32" s="214" t="s">
        <v>3001</v>
      </c>
      <c r="C32" s="214" t="s">
        <v>76</v>
      </c>
      <c r="D32" s="214" t="s">
        <v>780</v>
      </c>
      <c r="E32" s="214" t="s">
        <v>1437</v>
      </c>
      <c r="F32" s="214" t="s">
        <v>1259</v>
      </c>
      <c r="G32" s="214" t="s">
        <v>218</v>
      </c>
      <c r="H32" s="214" t="s">
        <v>1956</v>
      </c>
      <c r="I32" s="214" t="s">
        <v>218</v>
      </c>
      <c r="AB32" s="214">
        <v>1</v>
      </c>
      <c r="AG32" s="214" t="s">
        <v>785</v>
      </c>
      <c r="AL32" s="214">
        <v>3</v>
      </c>
      <c r="AM32" s="214" t="s">
        <v>785</v>
      </c>
      <c r="AN32" s="214">
        <v>1</v>
      </c>
      <c r="AO32" s="214">
        <v>0</v>
      </c>
      <c r="AP32" s="214">
        <v>0</v>
      </c>
      <c r="AQ32" s="214">
        <v>0</v>
      </c>
      <c r="AR32" s="214">
        <v>3</v>
      </c>
      <c r="AS32" s="214">
        <v>4</v>
      </c>
      <c r="AT32" s="214">
        <v>40392</v>
      </c>
    </row>
    <row r="33" spans="2:46" x14ac:dyDescent="0.2">
      <c r="B33" s="214" t="s">
        <v>3038</v>
      </c>
      <c r="C33" s="214" t="s">
        <v>76</v>
      </c>
      <c r="D33" s="214" t="s">
        <v>906</v>
      </c>
      <c r="E33" s="214" t="s">
        <v>1437</v>
      </c>
      <c r="F33" s="214" t="s">
        <v>1259</v>
      </c>
      <c r="G33" s="214" t="s">
        <v>218</v>
      </c>
      <c r="H33" s="214" t="s">
        <v>1961</v>
      </c>
      <c r="I33" s="214" t="s">
        <v>218</v>
      </c>
      <c r="V33" s="214">
        <v>1</v>
      </c>
      <c r="AA33" s="214" t="s">
        <v>2236</v>
      </c>
      <c r="AL33" s="214">
        <v>3</v>
      </c>
      <c r="AN33" s="214">
        <v>1</v>
      </c>
      <c r="AO33" s="214">
        <v>0</v>
      </c>
      <c r="AP33" s="214">
        <v>0</v>
      </c>
      <c r="AQ33" s="214">
        <v>0</v>
      </c>
      <c r="AR33" s="214">
        <v>3</v>
      </c>
      <c r="AS33" s="214">
        <v>4</v>
      </c>
      <c r="AT33" s="214">
        <v>40975</v>
      </c>
    </row>
    <row r="34" spans="2:46" x14ac:dyDescent="0.2">
      <c r="B34" s="214" t="s">
        <v>3061</v>
      </c>
      <c r="C34" s="214" t="s">
        <v>76</v>
      </c>
      <c r="D34" s="214" t="s">
        <v>1964</v>
      </c>
      <c r="E34" s="214" t="s">
        <v>1437</v>
      </c>
      <c r="F34" s="214" t="s">
        <v>1259</v>
      </c>
      <c r="G34" s="214" t="s">
        <v>218</v>
      </c>
      <c r="H34" s="214" t="s">
        <v>1970</v>
      </c>
      <c r="I34" s="214" t="s">
        <v>218</v>
      </c>
      <c r="V34" s="214">
        <v>1</v>
      </c>
      <c r="AA34" s="214" t="s">
        <v>1058</v>
      </c>
      <c r="AB34" s="214">
        <v>3</v>
      </c>
      <c r="AG34" s="214" t="s">
        <v>11</v>
      </c>
      <c r="AL34" s="214">
        <v>10</v>
      </c>
      <c r="AM34" s="214" t="s">
        <v>240</v>
      </c>
      <c r="AN34" s="214">
        <v>4</v>
      </c>
      <c r="AO34" s="214">
        <v>0</v>
      </c>
      <c r="AP34" s="214">
        <v>0</v>
      </c>
      <c r="AQ34" s="214">
        <v>0</v>
      </c>
      <c r="AR34" s="214">
        <v>10</v>
      </c>
      <c r="AS34" s="214">
        <v>14</v>
      </c>
      <c r="AT34" s="214">
        <v>39181</v>
      </c>
    </row>
    <row r="35" spans="2:46" x14ac:dyDescent="0.2">
      <c r="B35" s="214" t="s">
        <v>3096</v>
      </c>
      <c r="C35" s="214" t="s">
        <v>76</v>
      </c>
      <c r="D35" s="214" t="s">
        <v>313</v>
      </c>
      <c r="E35" s="214" t="s">
        <v>1437</v>
      </c>
      <c r="F35" s="214" t="s">
        <v>1259</v>
      </c>
      <c r="G35" s="214" t="s">
        <v>218</v>
      </c>
      <c r="H35" s="214" t="s">
        <v>1992</v>
      </c>
      <c r="I35" s="214" t="s">
        <v>218</v>
      </c>
      <c r="V35" s="214">
        <v>0</v>
      </c>
      <c r="Z35" s="214">
        <v>0</v>
      </c>
      <c r="AB35" s="214">
        <v>1</v>
      </c>
      <c r="AF35" s="214">
        <v>10</v>
      </c>
      <c r="AG35" s="214" t="s">
        <v>2148</v>
      </c>
      <c r="AN35" s="214">
        <v>1</v>
      </c>
      <c r="AO35" s="214">
        <v>0</v>
      </c>
      <c r="AP35" s="214">
        <v>0</v>
      </c>
      <c r="AQ35" s="214">
        <v>0</v>
      </c>
      <c r="AR35" s="214">
        <v>10</v>
      </c>
      <c r="AS35" s="214">
        <v>11</v>
      </c>
      <c r="AT35" s="214" t="s">
        <v>394</v>
      </c>
    </row>
    <row r="36" spans="2:46" x14ac:dyDescent="0.2">
      <c r="B36" s="214" t="s">
        <v>3096</v>
      </c>
      <c r="C36" s="214" t="s">
        <v>76</v>
      </c>
      <c r="D36" s="214" t="s">
        <v>313</v>
      </c>
      <c r="E36" s="214" t="s">
        <v>1437</v>
      </c>
      <c r="F36" s="214" t="s">
        <v>1259</v>
      </c>
      <c r="G36" s="214" t="s">
        <v>218</v>
      </c>
      <c r="H36" s="214" t="s">
        <v>2016</v>
      </c>
      <c r="I36" s="214" t="s">
        <v>218</v>
      </c>
      <c r="V36" s="214">
        <v>0</v>
      </c>
      <c r="Z36" s="214">
        <v>0</v>
      </c>
      <c r="AB36" s="214">
        <v>1</v>
      </c>
      <c r="AF36" s="214">
        <v>6</v>
      </c>
      <c r="AG36" s="214" t="s">
        <v>1286</v>
      </c>
      <c r="AN36" s="214">
        <v>1</v>
      </c>
      <c r="AO36" s="214">
        <v>0</v>
      </c>
      <c r="AP36" s="214">
        <v>0</v>
      </c>
      <c r="AQ36" s="214">
        <v>0</v>
      </c>
      <c r="AR36" s="214">
        <v>6</v>
      </c>
      <c r="AS36" s="214">
        <v>7</v>
      </c>
      <c r="AT36" s="214">
        <v>41000</v>
      </c>
    </row>
    <row r="37" spans="2:46" x14ac:dyDescent="0.2">
      <c r="B37" s="214" t="s">
        <v>3103</v>
      </c>
      <c r="C37" s="214" t="s">
        <v>76</v>
      </c>
      <c r="D37" s="214" t="s">
        <v>33</v>
      </c>
      <c r="E37" s="214" t="s">
        <v>1437</v>
      </c>
      <c r="F37" s="214" t="s">
        <v>1259</v>
      </c>
      <c r="G37" s="214" t="s">
        <v>218</v>
      </c>
      <c r="H37" s="214" t="s">
        <v>2248</v>
      </c>
      <c r="I37" s="214" t="s">
        <v>218</v>
      </c>
      <c r="AB37" s="214">
        <v>1</v>
      </c>
      <c r="AF37" s="214">
        <v>3</v>
      </c>
      <c r="AG37" s="214" t="s">
        <v>2249</v>
      </c>
      <c r="AN37" s="214">
        <v>1</v>
      </c>
      <c r="AO37" s="214">
        <v>0</v>
      </c>
      <c r="AP37" s="214">
        <v>0</v>
      </c>
      <c r="AQ37" s="214">
        <v>0</v>
      </c>
      <c r="AR37" s="214">
        <v>3</v>
      </c>
      <c r="AS37" s="214">
        <v>4</v>
      </c>
      <c r="AT37" s="214">
        <v>41155</v>
      </c>
    </row>
    <row r="38" spans="2:46" x14ac:dyDescent="0.2">
      <c r="B38" s="214" t="s">
        <v>3128</v>
      </c>
      <c r="C38" s="214" t="s">
        <v>76</v>
      </c>
      <c r="D38" s="214" t="s">
        <v>429</v>
      </c>
      <c r="E38" s="214" t="s">
        <v>1437</v>
      </c>
      <c r="F38" s="214" t="s">
        <v>1259</v>
      </c>
      <c r="G38" s="214" t="s">
        <v>218</v>
      </c>
      <c r="H38" s="214" t="s">
        <v>2037</v>
      </c>
      <c r="I38" s="214" t="s">
        <v>218</v>
      </c>
      <c r="AB38" s="214">
        <v>3</v>
      </c>
      <c r="AG38" s="214" t="s">
        <v>265</v>
      </c>
      <c r="AH38" s="214">
        <v>1</v>
      </c>
      <c r="AI38" s="214">
        <v>1</v>
      </c>
      <c r="AL38" s="214">
        <v>1</v>
      </c>
      <c r="AM38" s="214" t="s">
        <v>265</v>
      </c>
      <c r="AN38" s="214">
        <v>4</v>
      </c>
      <c r="AO38" s="214">
        <v>1</v>
      </c>
      <c r="AP38" s="214">
        <v>0</v>
      </c>
      <c r="AQ38" s="214">
        <v>0</v>
      </c>
      <c r="AR38" s="214">
        <v>1</v>
      </c>
      <c r="AS38" s="214">
        <v>6</v>
      </c>
      <c r="AT38" s="214">
        <v>38229</v>
      </c>
    </row>
    <row r="39" spans="2:46" x14ac:dyDescent="0.2">
      <c r="B39" s="214" t="s">
        <v>3160</v>
      </c>
      <c r="C39" s="214" t="s">
        <v>76</v>
      </c>
      <c r="D39" s="214" t="s">
        <v>444</v>
      </c>
      <c r="E39" s="214" t="s">
        <v>1437</v>
      </c>
      <c r="F39" s="214" t="s">
        <v>1259</v>
      </c>
      <c r="G39" s="214" t="s">
        <v>218</v>
      </c>
      <c r="H39" s="214" t="s">
        <v>2057</v>
      </c>
      <c r="I39" s="214" t="s">
        <v>218</v>
      </c>
      <c r="AB39" s="214">
        <v>4</v>
      </c>
      <c r="AC39" s="214">
        <v>1</v>
      </c>
      <c r="AG39" s="214" t="s">
        <v>552</v>
      </c>
      <c r="AL39" s="214">
        <v>1</v>
      </c>
      <c r="AM39" s="214" t="s">
        <v>552</v>
      </c>
      <c r="AN39" s="214">
        <v>4</v>
      </c>
      <c r="AO39" s="214">
        <v>1</v>
      </c>
      <c r="AP39" s="214">
        <v>0</v>
      </c>
      <c r="AQ39" s="214">
        <v>0</v>
      </c>
      <c r="AR39" s="214">
        <v>1</v>
      </c>
      <c r="AS39" s="214">
        <v>6</v>
      </c>
      <c r="AT39" s="214">
        <v>39953</v>
      </c>
    </row>
    <row r="40" spans="2:46" x14ac:dyDescent="0.2">
      <c r="B40" s="214" t="s">
        <v>2591</v>
      </c>
      <c r="C40" s="214" t="s">
        <v>76</v>
      </c>
      <c r="D40" s="214" t="s">
        <v>1704</v>
      </c>
      <c r="E40" s="214" t="s">
        <v>1437</v>
      </c>
      <c r="F40" s="214" t="s">
        <v>1259</v>
      </c>
      <c r="G40" s="214" t="s">
        <v>159</v>
      </c>
      <c r="H40" s="214" t="s">
        <v>1726</v>
      </c>
      <c r="I40" s="214" t="s">
        <v>874</v>
      </c>
      <c r="AL40" s="214">
        <v>16</v>
      </c>
      <c r="AN40" s="214">
        <v>0</v>
      </c>
      <c r="AO40" s="214">
        <v>0</v>
      </c>
      <c r="AP40" s="214">
        <v>0</v>
      </c>
      <c r="AQ40" s="214">
        <v>0</v>
      </c>
      <c r="AR40" s="214">
        <v>16</v>
      </c>
      <c r="AS40" s="214">
        <v>16</v>
      </c>
    </row>
    <row r="41" spans="2:46" x14ac:dyDescent="0.2">
      <c r="B41" s="214" t="s">
        <v>2591</v>
      </c>
      <c r="C41" s="214" t="s">
        <v>76</v>
      </c>
      <c r="D41" s="214" t="s">
        <v>1704</v>
      </c>
      <c r="E41" s="214" t="s">
        <v>1437</v>
      </c>
      <c r="F41" s="214" t="s">
        <v>1259</v>
      </c>
      <c r="G41" s="214" t="s">
        <v>159</v>
      </c>
      <c r="H41" s="214" t="s">
        <v>1727</v>
      </c>
      <c r="I41" s="214" t="s">
        <v>875</v>
      </c>
      <c r="AB41" s="214">
        <v>1</v>
      </c>
      <c r="AL41" s="214">
        <v>10</v>
      </c>
      <c r="AN41" s="214">
        <v>1</v>
      </c>
      <c r="AO41" s="214">
        <v>0</v>
      </c>
      <c r="AP41" s="214">
        <v>0</v>
      </c>
      <c r="AQ41" s="214">
        <v>0</v>
      </c>
      <c r="AR41" s="214">
        <v>10</v>
      </c>
      <c r="AS41" s="214">
        <v>11</v>
      </c>
    </row>
    <row r="42" spans="2:46" x14ac:dyDescent="0.2">
      <c r="B42" s="214" t="s">
        <v>3046</v>
      </c>
      <c r="C42" s="214" t="s">
        <v>76</v>
      </c>
      <c r="D42" s="214" t="s">
        <v>551</v>
      </c>
      <c r="E42" s="214" t="s">
        <v>1437</v>
      </c>
      <c r="F42" s="214" t="s">
        <v>1259</v>
      </c>
      <c r="G42" s="214" t="s">
        <v>159</v>
      </c>
      <c r="H42" s="214" t="s">
        <v>1984</v>
      </c>
      <c r="I42" s="214" t="s">
        <v>159</v>
      </c>
      <c r="AB42" s="214">
        <v>1</v>
      </c>
      <c r="AF42" s="214">
        <v>1</v>
      </c>
      <c r="AG42" s="214" t="s">
        <v>550</v>
      </c>
      <c r="AN42" s="214">
        <v>1</v>
      </c>
      <c r="AO42" s="214">
        <v>0</v>
      </c>
      <c r="AP42" s="214">
        <v>0</v>
      </c>
      <c r="AQ42" s="214">
        <v>0</v>
      </c>
      <c r="AR42" s="214">
        <v>1</v>
      </c>
      <c r="AS42" s="214">
        <v>2</v>
      </c>
      <c r="AT42" s="214">
        <v>40001</v>
      </c>
    </row>
    <row r="43" spans="2:46" x14ac:dyDescent="0.2">
      <c r="B43" s="214" t="s">
        <v>3096</v>
      </c>
      <c r="C43" s="214" t="s">
        <v>76</v>
      </c>
      <c r="D43" s="214" t="s">
        <v>313</v>
      </c>
      <c r="E43" s="214" t="s">
        <v>1437</v>
      </c>
      <c r="F43" s="214" t="s">
        <v>1259</v>
      </c>
      <c r="G43" s="214" t="s">
        <v>159</v>
      </c>
      <c r="H43" s="214" t="s">
        <v>2010</v>
      </c>
      <c r="I43" s="214" t="s">
        <v>159</v>
      </c>
      <c r="V43" s="214">
        <v>0</v>
      </c>
      <c r="Z43" s="214">
        <v>0</v>
      </c>
      <c r="AB43" s="214">
        <v>1</v>
      </c>
      <c r="AF43" s="214">
        <v>5</v>
      </c>
      <c r="AG43" s="214" t="s">
        <v>900</v>
      </c>
      <c r="AN43" s="214">
        <v>1</v>
      </c>
      <c r="AO43" s="214">
        <v>0</v>
      </c>
      <c r="AP43" s="214">
        <v>0</v>
      </c>
      <c r="AQ43" s="214">
        <v>0</v>
      </c>
      <c r="AR43" s="214">
        <v>5</v>
      </c>
      <c r="AS43" s="214">
        <v>6</v>
      </c>
      <c r="AT43" s="214">
        <v>39904</v>
      </c>
    </row>
    <row r="44" spans="2:46" x14ac:dyDescent="0.2">
      <c r="B44" s="214" t="s">
        <v>2866</v>
      </c>
      <c r="C44" s="214" t="s">
        <v>76</v>
      </c>
      <c r="D44" s="214" t="s">
        <v>1463</v>
      </c>
      <c r="E44" s="214" t="s">
        <v>1437</v>
      </c>
      <c r="F44" s="214" t="s">
        <v>1259</v>
      </c>
      <c r="G44" s="214" t="s">
        <v>259</v>
      </c>
      <c r="H44" s="214" t="s">
        <v>1475</v>
      </c>
      <c r="I44" s="214" t="s">
        <v>259</v>
      </c>
      <c r="AB44" s="214">
        <v>1</v>
      </c>
      <c r="AG44" s="214" t="s">
        <v>295</v>
      </c>
      <c r="AN44" s="214">
        <v>1</v>
      </c>
      <c r="AO44" s="214">
        <v>0</v>
      </c>
      <c r="AP44" s="214">
        <v>0</v>
      </c>
      <c r="AQ44" s="214">
        <v>0</v>
      </c>
      <c r="AR44" s="214">
        <v>0</v>
      </c>
      <c r="AS44" s="214">
        <v>1</v>
      </c>
      <c r="AT44" s="214">
        <v>39549</v>
      </c>
    </row>
    <row r="45" spans="2:46" x14ac:dyDescent="0.2">
      <c r="B45" s="214" t="s">
        <v>2866</v>
      </c>
      <c r="C45" s="214" t="s">
        <v>76</v>
      </c>
      <c r="D45" s="214" t="s">
        <v>1463</v>
      </c>
      <c r="E45" s="214" t="s">
        <v>1437</v>
      </c>
      <c r="F45" s="214" t="s">
        <v>1259</v>
      </c>
      <c r="G45" s="214" t="s">
        <v>259</v>
      </c>
      <c r="H45" s="214" t="s">
        <v>1484</v>
      </c>
      <c r="I45" s="214" t="s">
        <v>1188</v>
      </c>
      <c r="AB45" s="214">
        <v>2</v>
      </c>
      <c r="AG45" s="214" t="s">
        <v>1189</v>
      </c>
      <c r="AN45" s="214">
        <v>2</v>
      </c>
      <c r="AO45" s="214">
        <v>0</v>
      </c>
      <c r="AP45" s="214">
        <v>0</v>
      </c>
      <c r="AQ45" s="214">
        <v>0</v>
      </c>
      <c r="AR45" s="214">
        <v>0</v>
      </c>
      <c r="AS45" s="214">
        <v>2</v>
      </c>
      <c r="AT45" s="214" t="s">
        <v>805</v>
      </c>
    </row>
    <row r="46" spans="2:46" x14ac:dyDescent="0.2">
      <c r="B46" s="214" t="s">
        <v>2390</v>
      </c>
      <c r="C46" s="214" t="s">
        <v>76</v>
      </c>
      <c r="D46" s="214" t="s">
        <v>381</v>
      </c>
      <c r="E46" s="214" t="s">
        <v>1437</v>
      </c>
      <c r="F46" s="214" t="s">
        <v>1259</v>
      </c>
      <c r="G46" s="214" t="s">
        <v>259</v>
      </c>
      <c r="H46" s="214" t="s">
        <v>1538</v>
      </c>
      <c r="I46" s="214" t="s">
        <v>729</v>
      </c>
      <c r="T46" s="214">
        <v>1</v>
      </c>
      <c r="AB46" s="214">
        <v>3</v>
      </c>
      <c r="AG46" s="214" t="s">
        <v>730</v>
      </c>
      <c r="AN46" s="214">
        <v>3</v>
      </c>
      <c r="AO46" s="214">
        <v>0</v>
      </c>
      <c r="AP46" s="214">
        <v>0</v>
      </c>
      <c r="AQ46" s="214">
        <v>0</v>
      </c>
      <c r="AR46" s="214">
        <v>1</v>
      </c>
      <c r="AS46" s="214">
        <v>4</v>
      </c>
    </row>
    <row r="47" spans="2:46" x14ac:dyDescent="0.2">
      <c r="B47" s="214" t="s">
        <v>2437</v>
      </c>
      <c r="C47" s="214" t="s">
        <v>76</v>
      </c>
      <c r="D47" s="214" t="s">
        <v>230</v>
      </c>
      <c r="E47" s="214" t="s">
        <v>1437</v>
      </c>
      <c r="F47" s="214" t="s">
        <v>1259</v>
      </c>
      <c r="G47" s="214" t="s">
        <v>259</v>
      </c>
      <c r="H47" s="214" t="s">
        <v>1610</v>
      </c>
      <c r="I47" s="214" t="s">
        <v>259</v>
      </c>
      <c r="AB47" s="214">
        <v>4</v>
      </c>
      <c r="AG47" s="214" t="s">
        <v>585</v>
      </c>
      <c r="AL47" s="214">
        <v>3</v>
      </c>
      <c r="AM47" s="214" t="s">
        <v>585</v>
      </c>
      <c r="AN47" s="214">
        <v>4</v>
      </c>
      <c r="AO47" s="214">
        <v>0</v>
      </c>
      <c r="AP47" s="214">
        <v>0</v>
      </c>
      <c r="AQ47" s="214">
        <v>0</v>
      </c>
      <c r="AR47" s="214">
        <v>3</v>
      </c>
      <c r="AS47" s="214">
        <v>7</v>
      </c>
      <c r="AT47" s="214">
        <v>36960</v>
      </c>
    </row>
    <row r="48" spans="2:46" x14ac:dyDescent="0.2">
      <c r="B48" s="214" t="s">
        <v>2390</v>
      </c>
      <c r="C48" s="214" t="s">
        <v>76</v>
      </c>
      <c r="D48" s="214" t="s">
        <v>381</v>
      </c>
      <c r="E48" s="214" t="s">
        <v>1437</v>
      </c>
      <c r="F48" s="214" t="s">
        <v>1259</v>
      </c>
      <c r="G48" s="214" t="s">
        <v>460</v>
      </c>
      <c r="H48" s="214" t="s">
        <v>3416</v>
      </c>
      <c r="I48" s="214" t="s">
        <v>3417</v>
      </c>
      <c r="T48" s="214">
        <v>1</v>
      </c>
      <c r="AB48" s="214">
        <v>1</v>
      </c>
      <c r="AG48" s="214" t="s">
        <v>3418</v>
      </c>
      <c r="AN48" s="214">
        <v>1</v>
      </c>
      <c r="AO48" s="214">
        <v>0</v>
      </c>
      <c r="AP48" s="214">
        <v>0</v>
      </c>
      <c r="AQ48" s="214">
        <v>0</v>
      </c>
      <c r="AR48" s="214">
        <v>1</v>
      </c>
      <c r="AS48" s="214">
        <v>2</v>
      </c>
      <c r="AT48" s="214">
        <v>41366</v>
      </c>
    </row>
    <row r="49" spans="2:46" x14ac:dyDescent="0.2">
      <c r="B49" s="214" t="s">
        <v>2469</v>
      </c>
      <c r="C49" s="214" t="s">
        <v>76</v>
      </c>
      <c r="D49" s="214" t="s">
        <v>416</v>
      </c>
      <c r="E49" s="214" t="s">
        <v>1437</v>
      </c>
      <c r="F49" s="214" t="s">
        <v>1259</v>
      </c>
      <c r="G49" s="214" t="s">
        <v>259</v>
      </c>
      <c r="H49" s="214" t="s">
        <v>1645</v>
      </c>
      <c r="I49" s="214" t="s">
        <v>259</v>
      </c>
      <c r="V49" s="214">
        <v>1</v>
      </c>
      <c r="AA49" s="214" t="s">
        <v>487</v>
      </c>
      <c r="AB49" s="214">
        <v>4</v>
      </c>
      <c r="AG49" s="214" t="s">
        <v>487</v>
      </c>
      <c r="AL49" s="214">
        <v>1</v>
      </c>
      <c r="AN49" s="214">
        <v>5</v>
      </c>
      <c r="AO49" s="214">
        <v>0</v>
      </c>
      <c r="AP49" s="214">
        <v>0</v>
      </c>
      <c r="AQ49" s="214">
        <v>0</v>
      </c>
      <c r="AR49" s="214">
        <v>1</v>
      </c>
      <c r="AS49" s="214">
        <v>6</v>
      </c>
      <c r="AT49" s="214">
        <v>39489</v>
      </c>
    </row>
    <row r="50" spans="2:46" x14ac:dyDescent="0.2">
      <c r="B50" s="214" t="s">
        <v>2591</v>
      </c>
      <c r="C50" s="214" t="s">
        <v>76</v>
      </c>
      <c r="D50" s="214" t="s">
        <v>1704</v>
      </c>
      <c r="E50" s="214" t="s">
        <v>1437</v>
      </c>
      <c r="F50" s="214" t="s">
        <v>1259</v>
      </c>
      <c r="G50" s="214" t="s">
        <v>259</v>
      </c>
      <c r="H50" s="214" t="s">
        <v>1730</v>
      </c>
      <c r="I50" s="214" t="s">
        <v>259</v>
      </c>
      <c r="AL50" s="214">
        <v>13</v>
      </c>
      <c r="AN50" s="214">
        <v>0</v>
      </c>
      <c r="AO50" s="214">
        <v>0</v>
      </c>
      <c r="AP50" s="214">
        <v>0</v>
      </c>
      <c r="AQ50" s="214">
        <v>0</v>
      </c>
      <c r="AR50" s="214">
        <v>13</v>
      </c>
      <c r="AS50" s="214">
        <v>13</v>
      </c>
    </row>
    <row r="51" spans="2:46" x14ac:dyDescent="0.2">
      <c r="B51" s="214" t="s">
        <v>2591</v>
      </c>
      <c r="C51" s="214" t="s">
        <v>76</v>
      </c>
      <c r="D51" s="214" t="s">
        <v>1704</v>
      </c>
      <c r="E51" s="214" t="s">
        <v>507</v>
      </c>
      <c r="F51" s="214" t="s">
        <v>1259</v>
      </c>
      <c r="G51" s="214" t="s">
        <v>259</v>
      </c>
      <c r="H51" s="214" t="s">
        <v>2098</v>
      </c>
      <c r="I51" s="214" t="s">
        <v>259</v>
      </c>
      <c r="AM51" s="214" t="s">
        <v>1374</v>
      </c>
      <c r="AN51" s="214">
        <v>0</v>
      </c>
      <c r="AO51" s="214">
        <v>0</v>
      </c>
      <c r="AP51" s="214">
        <v>0</v>
      </c>
      <c r="AQ51" s="214">
        <v>0</v>
      </c>
      <c r="AR51" s="214">
        <v>0</v>
      </c>
      <c r="AS51" s="214">
        <v>0</v>
      </c>
    </row>
    <row r="52" spans="2:46" x14ac:dyDescent="0.2">
      <c r="B52" s="214" t="s">
        <v>2431</v>
      </c>
      <c r="C52" s="214" t="s">
        <v>76</v>
      </c>
      <c r="D52" s="214" t="s">
        <v>1591</v>
      </c>
      <c r="E52" s="214" t="s">
        <v>1437</v>
      </c>
      <c r="F52" s="214" t="s">
        <v>1259</v>
      </c>
      <c r="G52" s="214" t="s">
        <v>459</v>
      </c>
      <c r="H52" s="214" t="s">
        <v>1600</v>
      </c>
      <c r="I52" s="214" t="s">
        <v>459</v>
      </c>
      <c r="AB52" s="214">
        <v>2</v>
      </c>
      <c r="AG52" s="214" t="s">
        <v>641</v>
      </c>
      <c r="AL52" s="214">
        <v>4</v>
      </c>
      <c r="AM52" s="214" t="s">
        <v>641</v>
      </c>
      <c r="AN52" s="214">
        <v>2</v>
      </c>
      <c r="AO52" s="214">
        <v>0</v>
      </c>
      <c r="AP52" s="214">
        <v>0</v>
      </c>
      <c r="AQ52" s="214">
        <v>0</v>
      </c>
      <c r="AR52" s="214">
        <v>4</v>
      </c>
      <c r="AS52" s="214">
        <v>6</v>
      </c>
      <c r="AT52" s="214">
        <v>40693</v>
      </c>
    </row>
    <row r="53" spans="2:46" x14ac:dyDescent="0.2">
      <c r="B53" s="214" t="s">
        <v>2836</v>
      </c>
      <c r="C53" s="214" t="s">
        <v>76</v>
      </c>
      <c r="D53" s="214" t="s">
        <v>324</v>
      </c>
      <c r="E53" s="214" t="s">
        <v>1437</v>
      </c>
      <c r="F53" s="214" t="s">
        <v>1259</v>
      </c>
      <c r="G53" s="214" t="s">
        <v>459</v>
      </c>
      <c r="H53" s="214" t="s">
        <v>1860</v>
      </c>
      <c r="I53" s="214" t="s">
        <v>459</v>
      </c>
      <c r="V53" s="214">
        <v>2</v>
      </c>
      <c r="Z53" s="214">
        <v>4</v>
      </c>
      <c r="AA53" s="214" t="s">
        <v>699</v>
      </c>
      <c r="AN53" s="214">
        <v>2</v>
      </c>
      <c r="AO53" s="214">
        <v>0</v>
      </c>
      <c r="AP53" s="214">
        <v>0</v>
      </c>
      <c r="AQ53" s="214">
        <v>0</v>
      </c>
      <c r="AR53" s="214">
        <v>4</v>
      </c>
      <c r="AS53" s="214">
        <v>6</v>
      </c>
      <c r="AT53" s="214">
        <v>39630</v>
      </c>
    </row>
    <row r="54" spans="2:46" x14ac:dyDescent="0.2">
      <c r="B54" s="214" t="s">
        <v>2661</v>
      </c>
      <c r="C54" s="214" t="s">
        <v>76</v>
      </c>
      <c r="D54" s="214" t="s">
        <v>1871</v>
      </c>
      <c r="E54" s="214" t="s">
        <v>1437</v>
      </c>
      <c r="F54" s="214" t="s">
        <v>1259</v>
      </c>
      <c r="G54" s="214" t="s">
        <v>459</v>
      </c>
      <c r="H54" s="214" t="s">
        <v>1879</v>
      </c>
      <c r="I54" s="214" t="s">
        <v>459</v>
      </c>
      <c r="AB54" s="214">
        <v>1</v>
      </c>
      <c r="AF54" s="214">
        <v>3</v>
      </c>
      <c r="AG54" s="214" t="s">
        <v>947</v>
      </c>
      <c r="AN54" s="214">
        <v>1</v>
      </c>
      <c r="AO54" s="214">
        <v>0</v>
      </c>
      <c r="AP54" s="214">
        <v>0</v>
      </c>
      <c r="AQ54" s="214">
        <v>0</v>
      </c>
      <c r="AR54" s="214">
        <v>3</v>
      </c>
      <c r="AS54" s="214">
        <v>4</v>
      </c>
      <c r="AT54" s="214">
        <v>40718</v>
      </c>
    </row>
    <row r="55" spans="2:46" x14ac:dyDescent="0.2">
      <c r="B55" s="214" t="s">
        <v>3096</v>
      </c>
      <c r="C55" s="214" t="s">
        <v>76</v>
      </c>
      <c r="D55" s="214" t="s">
        <v>313</v>
      </c>
      <c r="E55" s="214" t="s">
        <v>1437</v>
      </c>
      <c r="F55" s="214" t="s">
        <v>1259</v>
      </c>
      <c r="G55" s="214" t="s">
        <v>459</v>
      </c>
      <c r="H55" s="214" t="s">
        <v>1997</v>
      </c>
      <c r="I55" s="214" t="s">
        <v>459</v>
      </c>
      <c r="V55" s="214">
        <v>1</v>
      </c>
      <c r="Z55" s="214">
        <v>0</v>
      </c>
      <c r="AA55" s="214" t="s">
        <v>2153</v>
      </c>
      <c r="AB55" s="214">
        <v>1</v>
      </c>
      <c r="AF55" s="214">
        <v>3</v>
      </c>
      <c r="AG55" s="214" t="s">
        <v>2154</v>
      </c>
      <c r="AN55" s="214">
        <v>2</v>
      </c>
      <c r="AO55" s="214">
        <v>0</v>
      </c>
      <c r="AP55" s="214">
        <v>0</v>
      </c>
      <c r="AQ55" s="214">
        <v>0</v>
      </c>
      <c r="AR55" s="214">
        <v>3</v>
      </c>
      <c r="AS55" s="214">
        <v>5</v>
      </c>
      <c r="AT55" s="214">
        <v>37926</v>
      </c>
    </row>
    <row r="56" spans="2:46" x14ac:dyDescent="0.2">
      <c r="B56" s="214" t="s">
        <v>3128</v>
      </c>
      <c r="C56" s="214" t="s">
        <v>76</v>
      </c>
      <c r="D56" s="214" t="s">
        <v>429</v>
      </c>
      <c r="E56" s="214" t="s">
        <v>1437</v>
      </c>
      <c r="F56" s="214" t="s">
        <v>1259</v>
      </c>
      <c r="G56" s="214" t="s">
        <v>459</v>
      </c>
      <c r="H56" s="214" t="s">
        <v>2045</v>
      </c>
      <c r="I56" s="214" t="s">
        <v>459</v>
      </c>
      <c r="AB56" s="214">
        <v>1</v>
      </c>
      <c r="AF56" s="214">
        <v>1</v>
      </c>
      <c r="AG56" s="214" t="s">
        <v>1126</v>
      </c>
      <c r="AL56" s="214">
        <v>1</v>
      </c>
      <c r="AM56" s="214" t="s">
        <v>1126</v>
      </c>
      <c r="AN56" s="214">
        <v>1</v>
      </c>
      <c r="AO56" s="214">
        <v>0</v>
      </c>
      <c r="AP56" s="214">
        <v>0</v>
      </c>
      <c r="AQ56" s="214">
        <v>0</v>
      </c>
      <c r="AR56" s="214">
        <v>2</v>
      </c>
      <c r="AS56" s="214">
        <v>3</v>
      </c>
      <c r="AT56" s="214">
        <v>39864</v>
      </c>
    </row>
    <row r="57" spans="2:46" x14ac:dyDescent="0.2">
      <c r="B57" s="214" t="s">
        <v>2469</v>
      </c>
      <c r="C57" s="214" t="s">
        <v>76</v>
      </c>
      <c r="D57" s="214" t="s">
        <v>416</v>
      </c>
      <c r="E57" s="214" t="s">
        <v>1437</v>
      </c>
      <c r="F57" s="214" t="s">
        <v>1259</v>
      </c>
      <c r="G57" s="214" t="s">
        <v>1665</v>
      </c>
      <c r="H57" s="214" t="s">
        <v>1666</v>
      </c>
      <c r="I57" s="214" t="s">
        <v>616</v>
      </c>
      <c r="V57" s="214">
        <v>1</v>
      </c>
      <c r="AA57" s="214" t="s">
        <v>21</v>
      </c>
      <c r="AB57" s="214">
        <v>3</v>
      </c>
      <c r="AG57" s="214" t="s">
        <v>21</v>
      </c>
      <c r="AL57" s="214">
        <v>9</v>
      </c>
      <c r="AN57" s="214">
        <v>4</v>
      </c>
      <c r="AO57" s="214">
        <v>0</v>
      </c>
      <c r="AP57" s="214">
        <v>0</v>
      </c>
      <c r="AQ57" s="214">
        <v>0</v>
      </c>
      <c r="AR57" s="214">
        <v>9</v>
      </c>
      <c r="AS57" s="214">
        <v>13</v>
      </c>
      <c r="AT57" s="214">
        <v>38833</v>
      </c>
    </row>
    <row r="58" spans="2:46" x14ac:dyDescent="0.2">
      <c r="B58" s="214" t="s">
        <v>2591</v>
      </c>
      <c r="C58" s="214" t="s">
        <v>76</v>
      </c>
      <c r="D58" s="214" t="s">
        <v>1704</v>
      </c>
      <c r="E58" s="214" t="s">
        <v>1437</v>
      </c>
      <c r="F58" s="214" t="s">
        <v>1259</v>
      </c>
      <c r="G58" s="214" t="s">
        <v>1665</v>
      </c>
      <c r="H58" s="214" t="s">
        <v>1714</v>
      </c>
      <c r="I58" s="214" t="s">
        <v>867</v>
      </c>
      <c r="AB58" s="214">
        <v>1</v>
      </c>
      <c r="AL58" s="214">
        <v>13</v>
      </c>
      <c r="AN58" s="214">
        <v>1</v>
      </c>
      <c r="AO58" s="214">
        <v>0</v>
      </c>
      <c r="AP58" s="214">
        <v>0</v>
      </c>
      <c r="AQ58" s="214">
        <v>0</v>
      </c>
      <c r="AR58" s="214">
        <v>13</v>
      </c>
      <c r="AS58" s="214">
        <v>14</v>
      </c>
    </row>
    <row r="59" spans="2:46" x14ac:dyDescent="0.2">
      <c r="B59" s="214" t="s">
        <v>2330</v>
      </c>
      <c r="C59" s="214" t="s">
        <v>76</v>
      </c>
      <c r="D59" s="214" t="s">
        <v>0</v>
      </c>
      <c r="E59" s="214" t="s">
        <v>1437</v>
      </c>
      <c r="F59" s="214" t="s">
        <v>1259</v>
      </c>
      <c r="G59" s="214" t="s">
        <v>460</v>
      </c>
      <c r="H59" s="214" t="s">
        <v>1420</v>
      </c>
      <c r="I59" s="214" t="s">
        <v>12</v>
      </c>
      <c r="AA59" s="214" t="s">
        <v>801</v>
      </c>
      <c r="AB59" s="214">
        <v>1</v>
      </c>
      <c r="AF59" s="214">
        <v>1</v>
      </c>
      <c r="AG59" s="214" t="s">
        <v>538</v>
      </c>
      <c r="AN59" s="214">
        <v>1</v>
      </c>
      <c r="AO59" s="214">
        <v>0</v>
      </c>
      <c r="AP59" s="214">
        <v>0</v>
      </c>
      <c r="AQ59" s="214">
        <v>0</v>
      </c>
      <c r="AR59" s="214">
        <v>1</v>
      </c>
      <c r="AS59" s="214">
        <v>2</v>
      </c>
      <c r="AT59" s="214" t="s">
        <v>13</v>
      </c>
    </row>
    <row r="60" spans="2:46" x14ac:dyDescent="0.2">
      <c r="B60" s="214" t="s">
        <v>2330</v>
      </c>
      <c r="C60" s="214" t="s">
        <v>76</v>
      </c>
      <c r="D60" s="214" t="s">
        <v>0</v>
      </c>
      <c r="E60" s="214" t="s">
        <v>1437</v>
      </c>
      <c r="F60" s="214" t="s">
        <v>1259</v>
      </c>
      <c r="G60" s="214" t="s">
        <v>460</v>
      </c>
      <c r="H60" s="214" t="s">
        <v>1423</v>
      </c>
      <c r="I60" s="214" t="s">
        <v>466</v>
      </c>
      <c r="AB60" s="214">
        <v>1</v>
      </c>
      <c r="AF60" s="214">
        <v>1</v>
      </c>
      <c r="AG60" s="214" t="s">
        <v>333</v>
      </c>
      <c r="AN60" s="214">
        <v>1</v>
      </c>
      <c r="AO60" s="214">
        <v>0</v>
      </c>
      <c r="AP60" s="214">
        <v>0</v>
      </c>
      <c r="AQ60" s="214">
        <v>0</v>
      </c>
      <c r="AR60" s="214">
        <v>1</v>
      </c>
      <c r="AS60" s="214">
        <v>2</v>
      </c>
      <c r="AT60" s="214">
        <v>39538</v>
      </c>
    </row>
    <row r="61" spans="2:46" x14ac:dyDescent="0.2">
      <c r="B61" s="214" t="s">
        <v>2330</v>
      </c>
      <c r="C61" s="214" t="s">
        <v>76</v>
      </c>
      <c r="D61" s="214" t="s">
        <v>0</v>
      </c>
      <c r="E61" s="214" t="s">
        <v>1437</v>
      </c>
      <c r="F61" s="214" t="s">
        <v>1259</v>
      </c>
      <c r="G61" s="214" t="s">
        <v>460</v>
      </c>
      <c r="H61" s="214" t="s">
        <v>1424</v>
      </c>
      <c r="I61" s="214" t="s">
        <v>691</v>
      </c>
      <c r="AB61" s="214">
        <v>1</v>
      </c>
      <c r="AF61" s="214">
        <v>1</v>
      </c>
      <c r="AG61" s="214" t="s">
        <v>692</v>
      </c>
      <c r="AN61" s="214">
        <v>1</v>
      </c>
      <c r="AO61" s="214">
        <v>0</v>
      </c>
      <c r="AP61" s="214">
        <v>0</v>
      </c>
      <c r="AQ61" s="214">
        <v>0</v>
      </c>
      <c r="AR61" s="214">
        <v>1</v>
      </c>
      <c r="AS61" s="214">
        <v>2</v>
      </c>
      <c r="AT61" s="214">
        <v>40252</v>
      </c>
    </row>
    <row r="62" spans="2:46" x14ac:dyDescent="0.2">
      <c r="B62" s="214" t="s">
        <v>2314</v>
      </c>
      <c r="C62" s="214" t="s">
        <v>76</v>
      </c>
      <c r="D62" s="214" t="s">
        <v>660</v>
      </c>
      <c r="E62" s="214" t="s">
        <v>1437</v>
      </c>
      <c r="F62" s="214" t="s">
        <v>1259</v>
      </c>
      <c r="G62" s="214" t="s">
        <v>460</v>
      </c>
      <c r="H62" s="214" t="s">
        <v>1427</v>
      </c>
      <c r="I62" s="214" t="s">
        <v>924</v>
      </c>
      <c r="J62" s="214">
        <v>0</v>
      </c>
      <c r="P62" s="214">
        <v>0</v>
      </c>
      <c r="AB62" s="214">
        <v>1</v>
      </c>
      <c r="AF62" s="214">
        <v>0</v>
      </c>
      <c r="AG62" s="214" t="s">
        <v>701</v>
      </c>
      <c r="AH62" s="214">
        <v>0</v>
      </c>
      <c r="AJ62" s="214">
        <v>0</v>
      </c>
      <c r="AL62" s="214">
        <v>3</v>
      </c>
      <c r="AM62" s="214" t="s">
        <v>701</v>
      </c>
      <c r="AN62" s="214">
        <v>1</v>
      </c>
      <c r="AO62" s="214">
        <v>0</v>
      </c>
      <c r="AP62" s="214">
        <v>0</v>
      </c>
      <c r="AQ62" s="214">
        <v>0</v>
      </c>
      <c r="AR62" s="214">
        <v>3</v>
      </c>
      <c r="AS62" s="214">
        <v>4</v>
      </c>
      <c r="AT62" s="214" t="s">
        <v>702</v>
      </c>
    </row>
    <row r="63" spans="2:46" x14ac:dyDescent="0.2">
      <c r="B63" s="214" t="s">
        <v>2314</v>
      </c>
      <c r="C63" s="214" t="s">
        <v>76</v>
      </c>
      <c r="D63" s="214" t="s">
        <v>660</v>
      </c>
      <c r="E63" s="214" t="s">
        <v>1437</v>
      </c>
      <c r="F63" s="214" t="s">
        <v>1259</v>
      </c>
      <c r="G63" s="214" t="s">
        <v>460</v>
      </c>
      <c r="H63" s="214" t="s">
        <v>1428</v>
      </c>
      <c r="I63" s="214" t="s">
        <v>1219</v>
      </c>
      <c r="AB63" s="214">
        <v>9</v>
      </c>
      <c r="AG63" s="214" t="s">
        <v>1220</v>
      </c>
      <c r="AL63" s="214">
        <v>6</v>
      </c>
      <c r="AN63" s="214">
        <v>9</v>
      </c>
      <c r="AO63" s="214">
        <v>0</v>
      </c>
      <c r="AP63" s="214">
        <v>0</v>
      </c>
      <c r="AQ63" s="214">
        <v>0</v>
      </c>
      <c r="AR63" s="214">
        <v>6</v>
      </c>
      <c r="AS63" s="214">
        <v>15</v>
      </c>
    </row>
    <row r="64" spans="2:46" x14ac:dyDescent="0.2">
      <c r="B64" s="214" t="s">
        <v>2349</v>
      </c>
      <c r="C64" s="214" t="s">
        <v>76</v>
      </c>
      <c r="D64" s="214" t="s">
        <v>526</v>
      </c>
      <c r="E64" s="214" t="s">
        <v>1437</v>
      </c>
      <c r="F64" s="214" t="s">
        <v>1259</v>
      </c>
      <c r="G64" s="214" t="s">
        <v>460</v>
      </c>
      <c r="H64" s="214" t="s">
        <v>1440</v>
      </c>
      <c r="I64" s="214" t="s">
        <v>460</v>
      </c>
      <c r="AB64" s="214">
        <v>2</v>
      </c>
      <c r="AG64" s="214" t="s">
        <v>559</v>
      </c>
      <c r="AL64" s="214">
        <v>7</v>
      </c>
      <c r="AM64" s="214" t="s">
        <v>2231</v>
      </c>
      <c r="AN64" s="214">
        <v>2</v>
      </c>
      <c r="AO64" s="214">
        <v>0</v>
      </c>
      <c r="AP64" s="214">
        <v>0</v>
      </c>
      <c r="AQ64" s="214">
        <v>0</v>
      </c>
      <c r="AR64" s="214">
        <v>7</v>
      </c>
      <c r="AS64" s="214">
        <v>9</v>
      </c>
      <c r="AT64" s="214">
        <v>38740</v>
      </c>
    </row>
    <row r="65" spans="2:46" x14ac:dyDescent="0.2">
      <c r="B65" s="214" t="s">
        <v>2859</v>
      </c>
      <c r="C65" s="214" t="s">
        <v>76</v>
      </c>
      <c r="D65" s="214" t="s">
        <v>1447</v>
      </c>
      <c r="E65" s="214" t="s">
        <v>1437</v>
      </c>
      <c r="F65" s="214" t="s">
        <v>1259</v>
      </c>
      <c r="G65" s="214" t="s">
        <v>460</v>
      </c>
      <c r="H65" s="214" t="s">
        <v>1452</v>
      </c>
      <c r="I65" s="214" t="s">
        <v>1342</v>
      </c>
      <c r="AB65" s="214">
        <v>1</v>
      </c>
      <c r="AF65" s="214">
        <v>1</v>
      </c>
      <c r="AG65" s="214" t="s">
        <v>1292</v>
      </c>
      <c r="AH65" s="214">
        <v>1</v>
      </c>
      <c r="AL65" s="214">
        <v>3</v>
      </c>
      <c r="AM65" s="214" t="s">
        <v>1293</v>
      </c>
      <c r="AN65" s="214">
        <v>2</v>
      </c>
      <c r="AO65" s="214">
        <v>0</v>
      </c>
      <c r="AP65" s="214">
        <v>0</v>
      </c>
      <c r="AQ65" s="214">
        <v>0</v>
      </c>
      <c r="AR65" s="214">
        <v>4</v>
      </c>
      <c r="AS65" s="214">
        <v>6</v>
      </c>
      <c r="AT65" s="214">
        <v>40977</v>
      </c>
    </row>
    <row r="66" spans="2:46" x14ac:dyDescent="0.2">
      <c r="B66" s="214" t="s">
        <v>2866</v>
      </c>
      <c r="C66" s="214" t="s">
        <v>76</v>
      </c>
      <c r="D66" s="214" t="s">
        <v>1463</v>
      </c>
      <c r="E66" s="214" t="s">
        <v>1437</v>
      </c>
      <c r="F66" s="214" t="s">
        <v>1259</v>
      </c>
      <c r="G66" s="214" t="s">
        <v>460</v>
      </c>
      <c r="H66" s="214" t="s">
        <v>1466</v>
      </c>
      <c r="I66" s="214" t="s">
        <v>460</v>
      </c>
      <c r="AB66" s="214">
        <v>5</v>
      </c>
      <c r="AG66" s="214" t="s">
        <v>225</v>
      </c>
      <c r="AN66" s="214">
        <v>5</v>
      </c>
      <c r="AO66" s="214">
        <v>0</v>
      </c>
      <c r="AP66" s="214">
        <v>0</v>
      </c>
      <c r="AQ66" s="214">
        <v>0</v>
      </c>
      <c r="AR66" s="214">
        <v>0</v>
      </c>
      <c r="AS66" s="214">
        <v>5</v>
      </c>
    </row>
    <row r="67" spans="2:46" x14ac:dyDescent="0.2">
      <c r="B67" s="214" t="s">
        <v>2866</v>
      </c>
      <c r="C67" s="214" t="s">
        <v>76</v>
      </c>
      <c r="D67" s="214" t="s">
        <v>1463</v>
      </c>
      <c r="E67" s="214" t="s">
        <v>1437</v>
      </c>
      <c r="F67" s="214" t="s">
        <v>1259</v>
      </c>
      <c r="G67" s="214" t="s">
        <v>460</v>
      </c>
      <c r="H67" s="214" t="s">
        <v>1473</v>
      </c>
      <c r="I67" s="214" t="s">
        <v>460</v>
      </c>
      <c r="AB67" s="214">
        <v>3</v>
      </c>
      <c r="AG67" s="214" t="s">
        <v>134</v>
      </c>
      <c r="AN67" s="214">
        <v>3</v>
      </c>
      <c r="AO67" s="214">
        <v>0</v>
      </c>
      <c r="AP67" s="214">
        <v>0</v>
      </c>
      <c r="AQ67" s="214">
        <v>0</v>
      </c>
      <c r="AR67" s="214">
        <v>0</v>
      </c>
      <c r="AS67" s="214">
        <v>3</v>
      </c>
      <c r="AT67" s="214">
        <v>39090</v>
      </c>
    </row>
    <row r="68" spans="2:46" x14ac:dyDescent="0.2">
      <c r="B68" s="214" t="s">
        <v>2866</v>
      </c>
      <c r="C68" s="214" t="s">
        <v>76</v>
      </c>
      <c r="D68" s="214" t="s">
        <v>1463</v>
      </c>
      <c r="E68" s="214" t="s">
        <v>1437</v>
      </c>
      <c r="F68" s="214" t="s">
        <v>1259</v>
      </c>
      <c r="G68" s="214" t="s">
        <v>460</v>
      </c>
      <c r="H68" s="214" t="s">
        <v>1478</v>
      </c>
      <c r="I68" s="214" t="s">
        <v>653</v>
      </c>
      <c r="AB68" s="214">
        <v>2</v>
      </c>
      <c r="AG68" s="214" t="s">
        <v>654</v>
      </c>
      <c r="AN68" s="214">
        <v>2</v>
      </c>
      <c r="AO68" s="214">
        <v>0</v>
      </c>
      <c r="AP68" s="214">
        <v>0</v>
      </c>
      <c r="AQ68" s="214">
        <v>0</v>
      </c>
      <c r="AR68" s="214">
        <v>0</v>
      </c>
      <c r="AS68" s="214">
        <v>2</v>
      </c>
      <c r="AT68" s="214">
        <v>40182</v>
      </c>
    </row>
    <row r="69" spans="2:46" x14ac:dyDescent="0.2">
      <c r="B69" s="214" t="s">
        <v>2866</v>
      </c>
      <c r="C69" s="214" t="s">
        <v>76</v>
      </c>
      <c r="D69" s="214" t="s">
        <v>1463</v>
      </c>
      <c r="E69" s="214" t="s">
        <v>1437</v>
      </c>
      <c r="F69" s="214" t="s">
        <v>1259</v>
      </c>
      <c r="G69" s="214" t="s">
        <v>460</v>
      </c>
      <c r="H69" s="214" t="s">
        <v>1479</v>
      </c>
      <c r="I69" s="214" t="s">
        <v>687</v>
      </c>
      <c r="AB69" s="214">
        <v>1</v>
      </c>
      <c r="AG69" s="214" t="s">
        <v>803</v>
      </c>
      <c r="AN69" s="214">
        <v>1</v>
      </c>
      <c r="AO69" s="214">
        <v>0</v>
      </c>
      <c r="AP69" s="214">
        <v>0</v>
      </c>
      <c r="AQ69" s="214">
        <v>0</v>
      </c>
      <c r="AR69" s="214">
        <v>0</v>
      </c>
      <c r="AS69" s="214">
        <v>1</v>
      </c>
      <c r="AT69" s="214">
        <v>40266</v>
      </c>
    </row>
    <row r="70" spans="2:46" x14ac:dyDescent="0.2">
      <c r="B70" s="214" t="s">
        <v>2866</v>
      </c>
      <c r="C70" s="214" t="s">
        <v>76</v>
      </c>
      <c r="D70" s="214" t="s">
        <v>1463</v>
      </c>
      <c r="E70" s="214" t="s">
        <v>1437</v>
      </c>
      <c r="F70" s="214" t="s">
        <v>1259</v>
      </c>
      <c r="G70" s="214" t="s">
        <v>460</v>
      </c>
      <c r="H70" s="214" t="s">
        <v>1480</v>
      </c>
      <c r="I70" s="214" t="s">
        <v>804</v>
      </c>
      <c r="AB70" s="214">
        <v>1</v>
      </c>
      <c r="AG70" s="214" t="s">
        <v>1181</v>
      </c>
      <c r="AN70" s="214">
        <v>1</v>
      </c>
      <c r="AO70" s="214">
        <v>0</v>
      </c>
      <c r="AP70" s="214">
        <v>0</v>
      </c>
      <c r="AQ70" s="214">
        <v>0</v>
      </c>
      <c r="AR70" s="214">
        <v>0</v>
      </c>
      <c r="AS70" s="214">
        <v>1</v>
      </c>
      <c r="AT70" s="214" t="s">
        <v>805</v>
      </c>
    </row>
    <row r="71" spans="2:46" x14ac:dyDescent="0.2">
      <c r="B71" s="214" t="s">
        <v>2866</v>
      </c>
      <c r="C71" s="214" t="s">
        <v>76</v>
      </c>
      <c r="D71" s="214" t="s">
        <v>1463</v>
      </c>
      <c r="E71" s="214" t="s">
        <v>1437</v>
      </c>
      <c r="F71" s="214" t="s">
        <v>1259</v>
      </c>
      <c r="G71" s="214" t="s">
        <v>460</v>
      </c>
      <c r="H71" s="214" t="s">
        <v>1481</v>
      </c>
      <c r="I71" s="214" t="s">
        <v>1182</v>
      </c>
      <c r="AB71" s="214">
        <v>1</v>
      </c>
      <c r="AG71" s="214" t="s">
        <v>1183</v>
      </c>
      <c r="AN71" s="214">
        <v>1</v>
      </c>
      <c r="AO71" s="214">
        <v>0</v>
      </c>
      <c r="AP71" s="214">
        <v>0</v>
      </c>
      <c r="AQ71" s="214">
        <v>0</v>
      </c>
      <c r="AR71" s="214">
        <v>0</v>
      </c>
      <c r="AS71" s="214">
        <v>1</v>
      </c>
      <c r="AT71" s="214" t="s">
        <v>805</v>
      </c>
    </row>
    <row r="72" spans="2:46" x14ac:dyDescent="0.2">
      <c r="B72" s="214" t="s">
        <v>2866</v>
      </c>
      <c r="C72" s="214" t="s">
        <v>76</v>
      </c>
      <c r="D72" s="214" t="s">
        <v>1463</v>
      </c>
      <c r="E72" s="214" t="s">
        <v>1437</v>
      </c>
      <c r="F72" s="214" t="s">
        <v>1259</v>
      </c>
      <c r="G72" s="214" t="s">
        <v>460</v>
      </c>
      <c r="H72" s="214" t="s">
        <v>1482</v>
      </c>
      <c r="I72" s="214" t="s">
        <v>1184</v>
      </c>
      <c r="AB72" s="214">
        <v>5</v>
      </c>
      <c r="AG72" s="214" t="s">
        <v>1185</v>
      </c>
      <c r="AN72" s="214">
        <v>5</v>
      </c>
      <c r="AO72" s="214">
        <v>0</v>
      </c>
      <c r="AP72" s="214">
        <v>0</v>
      </c>
      <c r="AQ72" s="214">
        <v>0</v>
      </c>
      <c r="AR72" s="214">
        <v>0</v>
      </c>
      <c r="AS72" s="214">
        <v>5</v>
      </c>
      <c r="AT72" s="214" t="s">
        <v>805</v>
      </c>
    </row>
    <row r="73" spans="2:46" x14ac:dyDescent="0.2">
      <c r="B73" s="214" t="s">
        <v>2866</v>
      </c>
      <c r="C73" s="214" t="s">
        <v>76</v>
      </c>
      <c r="D73" s="214" t="s">
        <v>1463</v>
      </c>
      <c r="E73" s="214" t="s">
        <v>1437</v>
      </c>
      <c r="F73" s="214" t="s">
        <v>1259</v>
      </c>
      <c r="G73" s="214" t="s">
        <v>460</v>
      </c>
      <c r="H73" s="214" t="s">
        <v>1483</v>
      </c>
      <c r="I73" s="214" t="s">
        <v>1186</v>
      </c>
      <c r="AB73" s="214">
        <v>1</v>
      </c>
      <c r="AG73" s="214" t="s">
        <v>1187</v>
      </c>
      <c r="AN73" s="214">
        <v>1</v>
      </c>
      <c r="AO73" s="214">
        <v>0</v>
      </c>
      <c r="AP73" s="214">
        <v>0</v>
      </c>
      <c r="AQ73" s="214">
        <v>0</v>
      </c>
      <c r="AR73" s="214">
        <v>0</v>
      </c>
      <c r="AS73" s="214">
        <v>1</v>
      </c>
      <c r="AT73" s="214" t="s">
        <v>805</v>
      </c>
    </row>
    <row r="74" spans="2:46" x14ac:dyDescent="0.2">
      <c r="B74" s="214" t="s">
        <v>2390</v>
      </c>
      <c r="C74" s="214" t="s">
        <v>76</v>
      </c>
      <c r="D74" s="214" t="s">
        <v>381</v>
      </c>
      <c r="E74" s="214" t="s">
        <v>1437</v>
      </c>
      <c r="F74" s="214" t="s">
        <v>1259</v>
      </c>
      <c r="G74" s="214" t="s">
        <v>460</v>
      </c>
      <c r="H74" s="214" t="s">
        <v>1500</v>
      </c>
      <c r="I74" s="214" t="s">
        <v>5</v>
      </c>
      <c r="T74" s="214">
        <v>3</v>
      </c>
      <c r="AB74" s="214">
        <v>5</v>
      </c>
      <c r="AG74" s="214" t="s">
        <v>2169</v>
      </c>
      <c r="AN74" s="214">
        <v>5</v>
      </c>
      <c r="AO74" s="214">
        <v>0</v>
      </c>
      <c r="AP74" s="214">
        <v>0</v>
      </c>
      <c r="AQ74" s="214">
        <v>0</v>
      </c>
      <c r="AR74" s="214">
        <v>3</v>
      </c>
      <c r="AS74" s="214">
        <v>8</v>
      </c>
      <c r="AT74" s="214">
        <v>37518</v>
      </c>
    </row>
    <row r="75" spans="2:46" x14ac:dyDescent="0.2">
      <c r="B75" s="214" t="s">
        <v>2390</v>
      </c>
      <c r="C75" s="214" t="s">
        <v>76</v>
      </c>
      <c r="D75" s="214" t="s">
        <v>381</v>
      </c>
      <c r="E75" s="214" t="s">
        <v>1437</v>
      </c>
      <c r="F75" s="214" t="s">
        <v>1259</v>
      </c>
      <c r="G75" s="214" t="s">
        <v>460</v>
      </c>
      <c r="H75" s="214" t="s">
        <v>1503</v>
      </c>
      <c r="I75" s="214" t="s">
        <v>6</v>
      </c>
      <c r="P75" s="214">
        <v>1</v>
      </c>
      <c r="AB75" s="214">
        <v>6</v>
      </c>
      <c r="AG75" s="214" t="s">
        <v>1284</v>
      </c>
      <c r="AN75" s="214">
        <v>7</v>
      </c>
      <c r="AO75" s="214">
        <v>0</v>
      </c>
      <c r="AP75" s="214">
        <v>0</v>
      </c>
      <c r="AQ75" s="214">
        <v>0</v>
      </c>
      <c r="AR75" s="214">
        <v>0</v>
      </c>
      <c r="AS75" s="214">
        <v>7</v>
      </c>
      <c r="AT75" s="214">
        <v>39264</v>
      </c>
    </row>
    <row r="76" spans="2:46" x14ac:dyDescent="0.2">
      <c r="B76" s="214" t="s">
        <v>2390</v>
      </c>
      <c r="C76" s="214" t="s">
        <v>76</v>
      </c>
      <c r="D76" s="214" t="s">
        <v>381</v>
      </c>
      <c r="E76" s="214" t="s">
        <v>1437</v>
      </c>
      <c r="F76" s="214" t="s">
        <v>1259</v>
      </c>
      <c r="G76" s="214" t="s">
        <v>460</v>
      </c>
      <c r="H76" s="214" t="s">
        <v>1504</v>
      </c>
      <c r="I76" s="214" t="s">
        <v>842</v>
      </c>
      <c r="T76" s="214">
        <v>2</v>
      </c>
      <c r="AB76" s="214">
        <v>8</v>
      </c>
      <c r="AG76" s="214" t="s">
        <v>2170</v>
      </c>
      <c r="AN76" s="214">
        <v>8</v>
      </c>
      <c r="AO76" s="214">
        <v>0</v>
      </c>
      <c r="AP76" s="214">
        <v>0</v>
      </c>
      <c r="AQ76" s="214">
        <v>0</v>
      </c>
      <c r="AR76" s="214">
        <v>2</v>
      </c>
      <c r="AS76" s="214">
        <v>10</v>
      </c>
      <c r="AT76" s="214">
        <v>39384</v>
      </c>
    </row>
    <row r="77" spans="2:46" x14ac:dyDescent="0.2">
      <c r="B77" s="214" t="s">
        <v>2390</v>
      </c>
      <c r="C77" s="214" t="s">
        <v>76</v>
      </c>
      <c r="D77" s="214" t="s">
        <v>381</v>
      </c>
      <c r="E77" s="214" t="s">
        <v>1437</v>
      </c>
      <c r="F77" s="214" t="s">
        <v>1259</v>
      </c>
      <c r="G77" s="214" t="s">
        <v>460</v>
      </c>
      <c r="H77" s="214" t="s">
        <v>1507</v>
      </c>
      <c r="I77" s="214" t="s">
        <v>621</v>
      </c>
      <c r="T77" s="214">
        <v>3</v>
      </c>
      <c r="AB77" s="214">
        <v>4</v>
      </c>
      <c r="AG77" s="214" t="s">
        <v>234</v>
      </c>
      <c r="AN77" s="214">
        <v>4</v>
      </c>
      <c r="AO77" s="214">
        <v>0</v>
      </c>
      <c r="AP77" s="214">
        <v>0</v>
      </c>
      <c r="AQ77" s="214">
        <v>0</v>
      </c>
      <c r="AR77" s="214">
        <v>3</v>
      </c>
      <c r="AS77" s="214">
        <v>7</v>
      </c>
      <c r="AT77" s="214">
        <v>40025</v>
      </c>
    </row>
    <row r="78" spans="2:46" x14ac:dyDescent="0.2">
      <c r="B78" s="214" t="s">
        <v>2390</v>
      </c>
      <c r="C78" s="214" t="s">
        <v>76</v>
      </c>
      <c r="D78" s="214" t="s">
        <v>381</v>
      </c>
      <c r="E78" s="214" t="s">
        <v>1437</v>
      </c>
      <c r="F78" s="214" t="s">
        <v>1259</v>
      </c>
      <c r="G78" s="214" t="s">
        <v>460</v>
      </c>
      <c r="H78" s="214" t="s">
        <v>1510</v>
      </c>
      <c r="I78" s="214" t="s">
        <v>256</v>
      </c>
      <c r="T78" s="214">
        <v>1</v>
      </c>
      <c r="AB78" s="214">
        <v>2</v>
      </c>
      <c r="AG78" s="214" t="s">
        <v>2177</v>
      </c>
      <c r="AN78" s="214">
        <v>2</v>
      </c>
      <c r="AO78" s="214">
        <v>0</v>
      </c>
      <c r="AP78" s="214">
        <v>0</v>
      </c>
      <c r="AQ78" s="214">
        <v>0</v>
      </c>
      <c r="AR78" s="214">
        <v>1</v>
      </c>
      <c r="AS78" s="214">
        <v>3</v>
      </c>
      <c r="AT78" s="214">
        <v>39923</v>
      </c>
    </row>
    <row r="79" spans="2:46" x14ac:dyDescent="0.2">
      <c r="B79" s="214" t="s">
        <v>2390</v>
      </c>
      <c r="C79" s="214" t="s">
        <v>76</v>
      </c>
      <c r="D79" s="214" t="s">
        <v>381</v>
      </c>
      <c r="E79" s="214" t="s">
        <v>1437</v>
      </c>
      <c r="F79" s="214" t="s">
        <v>1259</v>
      </c>
      <c r="G79" s="214" t="s">
        <v>460</v>
      </c>
      <c r="H79" s="214" t="s">
        <v>1511</v>
      </c>
      <c r="I79" s="214" t="s">
        <v>528</v>
      </c>
      <c r="T79" s="214">
        <v>2</v>
      </c>
      <c r="AB79" s="214">
        <v>6</v>
      </c>
      <c r="AG79" s="214" t="s">
        <v>2178</v>
      </c>
      <c r="AN79" s="214">
        <v>6</v>
      </c>
      <c r="AO79" s="214">
        <v>0</v>
      </c>
      <c r="AP79" s="214">
        <v>0</v>
      </c>
      <c r="AQ79" s="214">
        <v>0</v>
      </c>
      <c r="AR79" s="214">
        <v>2</v>
      </c>
      <c r="AS79" s="214">
        <v>8</v>
      </c>
      <c r="AT79" s="214">
        <v>39965</v>
      </c>
    </row>
    <row r="80" spans="2:46" x14ac:dyDescent="0.2">
      <c r="B80" s="214" t="s">
        <v>2390</v>
      </c>
      <c r="C80" s="214" t="s">
        <v>76</v>
      </c>
      <c r="D80" s="214" t="s">
        <v>381</v>
      </c>
      <c r="E80" s="214" t="s">
        <v>1437</v>
      </c>
      <c r="F80" s="214" t="s">
        <v>1259</v>
      </c>
      <c r="G80" s="214" t="s">
        <v>460</v>
      </c>
      <c r="H80" s="214" t="s">
        <v>2179</v>
      </c>
      <c r="I80" s="214" t="s">
        <v>490</v>
      </c>
      <c r="T80" s="214">
        <v>3</v>
      </c>
      <c r="AB80" s="214">
        <v>1</v>
      </c>
      <c r="AG80" s="214" t="s">
        <v>2180</v>
      </c>
      <c r="AN80" s="214">
        <v>1</v>
      </c>
      <c r="AO80" s="214">
        <v>0</v>
      </c>
      <c r="AP80" s="214">
        <v>0</v>
      </c>
      <c r="AQ80" s="214">
        <v>0</v>
      </c>
      <c r="AR80" s="214">
        <v>3</v>
      </c>
      <c r="AS80" s="214">
        <v>4</v>
      </c>
      <c r="AT80" s="214">
        <v>39946</v>
      </c>
    </row>
    <row r="81" spans="2:49" x14ac:dyDescent="0.2">
      <c r="B81" s="214" t="s">
        <v>2390</v>
      </c>
      <c r="C81" s="214" t="s">
        <v>76</v>
      </c>
      <c r="D81" s="214" t="s">
        <v>381</v>
      </c>
      <c r="E81" s="214" t="s">
        <v>1437</v>
      </c>
      <c r="F81" s="214" t="s">
        <v>1259</v>
      </c>
      <c r="G81" s="214" t="s">
        <v>460</v>
      </c>
      <c r="H81" s="214" t="s">
        <v>1514</v>
      </c>
      <c r="I81" s="214" t="s">
        <v>529</v>
      </c>
      <c r="T81" s="214">
        <v>2</v>
      </c>
      <c r="AB81" s="214">
        <v>1</v>
      </c>
      <c r="AG81" s="214" t="s">
        <v>530</v>
      </c>
      <c r="AN81" s="214">
        <v>1</v>
      </c>
      <c r="AO81" s="214">
        <v>0</v>
      </c>
      <c r="AP81" s="214">
        <v>0</v>
      </c>
      <c r="AQ81" s="214">
        <v>0</v>
      </c>
      <c r="AR81" s="214">
        <v>2</v>
      </c>
      <c r="AS81" s="214">
        <v>3</v>
      </c>
      <c r="AT81" s="214">
        <v>39966</v>
      </c>
    </row>
    <row r="82" spans="2:49" x14ac:dyDescent="0.2">
      <c r="B82" s="214" t="s">
        <v>2390</v>
      </c>
      <c r="C82" s="214" t="s">
        <v>76</v>
      </c>
      <c r="D82" s="214" t="s">
        <v>381</v>
      </c>
      <c r="E82" s="214" t="s">
        <v>1437</v>
      </c>
      <c r="F82" s="214" t="s">
        <v>1259</v>
      </c>
      <c r="G82" s="214" t="s">
        <v>460</v>
      </c>
      <c r="H82" s="214" t="s">
        <v>1519</v>
      </c>
      <c r="I82" s="214" t="s">
        <v>623</v>
      </c>
      <c r="T82" s="214">
        <v>3</v>
      </c>
      <c r="AB82" s="214">
        <v>2</v>
      </c>
      <c r="AG82" s="214" t="s">
        <v>624</v>
      </c>
      <c r="AN82" s="214">
        <v>2</v>
      </c>
      <c r="AO82" s="214">
        <v>0</v>
      </c>
      <c r="AP82" s="214">
        <v>0</v>
      </c>
      <c r="AQ82" s="214">
        <v>0</v>
      </c>
      <c r="AR82" s="214">
        <v>3</v>
      </c>
      <c r="AS82" s="214">
        <v>5</v>
      </c>
      <c r="AT82" s="214">
        <v>40022</v>
      </c>
    </row>
    <row r="83" spans="2:49" x14ac:dyDescent="0.2">
      <c r="B83" s="214" t="s">
        <v>2390</v>
      </c>
      <c r="C83" s="214" t="s">
        <v>76</v>
      </c>
      <c r="D83" s="214" t="s">
        <v>381</v>
      </c>
      <c r="E83" s="214" t="s">
        <v>1437</v>
      </c>
      <c r="F83" s="214" t="s">
        <v>1259</v>
      </c>
      <c r="G83" s="214" t="s">
        <v>460</v>
      </c>
      <c r="H83" s="214" t="s">
        <v>1520</v>
      </c>
      <c r="I83" s="214" t="s">
        <v>626</v>
      </c>
      <c r="T83" s="214">
        <v>1</v>
      </c>
      <c r="AB83" s="214">
        <v>2</v>
      </c>
      <c r="AC83" s="214">
        <v>1</v>
      </c>
      <c r="AG83" s="214" t="s">
        <v>2185</v>
      </c>
      <c r="AN83" s="214">
        <v>2</v>
      </c>
      <c r="AO83" s="214">
        <v>1</v>
      </c>
      <c r="AP83" s="214">
        <v>0</v>
      </c>
      <c r="AQ83" s="214">
        <v>0</v>
      </c>
      <c r="AR83" s="214">
        <v>1</v>
      </c>
      <c r="AS83" s="214">
        <v>4</v>
      </c>
      <c r="AT83" s="214">
        <v>40022</v>
      </c>
    </row>
    <row r="84" spans="2:49" x14ac:dyDescent="0.2">
      <c r="B84" s="214" t="s">
        <v>2390</v>
      </c>
      <c r="C84" s="214" t="s">
        <v>76</v>
      </c>
      <c r="D84" s="214" t="s">
        <v>381</v>
      </c>
      <c r="E84" s="214" t="s">
        <v>1437</v>
      </c>
      <c r="F84" s="214" t="s">
        <v>1259</v>
      </c>
      <c r="G84" s="214" t="s">
        <v>460</v>
      </c>
      <c r="H84" s="214" t="s">
        <v>1521</v>
      </c>
      <c r="I84" s="214" t="s">
        <v>466</v>
      </c>
      <c r="T84" s="214">
        <v>2</v>
      </c>
      <c r="AB84" s="214">
        <v>1</v>
      </c>
      <c r="AG84" s="214" t="s">
        <v>625</v>
      </c>
      <c r="AN84" s="214">
        <v>1</v>
      </c>
      <c r="AO84" s="214">
        <v>0</v>
      </c>
      <c r="AP84" s="214">
        <v>0</v>
      </c>
      <c r="AQ84" s="214">
        <v>0</v>
      </c>
      <c r="AR84" s="214">
        <v>2</v>
      </c>
      <c r="AS84" s="214">
        <v>3</v>
      </c>
      <c r="AT84" s="214">
        <v>40043</v>
      </c>
    </row>
    <row r="85" spans="2:49" x14ac:dyDescent="0.2">
      <c r="B85" s="214" t="s">
        <v>2390</v>
      </c>
      <c r="C85" s="214" t="s">
        <v>76</v>
      </c>
      <c r="D85" s="214" t="s">
        <v>381</v>
      </c>
      <c r="E85" s="214" t="s">
        <v>1437</v>
      </c>
      <c r="F85" s="214" t="s">
        <v>1259</v>
      </c>
      <c r="G85" s="214" t="s">
        <v>460</v>
      </c>
      <c r="H85" s="214" t="s">
        <v>1523</v>
      </c>
      <c r="I85" s="214" t="s">
        <v>1262</v>
      </c>
      <c r="T85" s="214">
        <v>1</v>
      </c>
      <c r="AB85" s="214">
        <v>1</v>
      </c>
      <c r="AG85" s="214" t="s">
        <v>221</v>
      </c>
      <c r="AN85" s="214">
        <v>1</v>
      </c>
      <c r="AO85" s="214">
        <v>0</v>
      </c>
      <c r="AP85" s="214">
        <v>0</v>
      </c>
      <c r="AQ85" s="214">
        <v>0</v>
      </c>
      <c r="AR85" s="214">
        <v>1</v>
      </c>
      <c r="AS85" s="214">
        <v>2</v>
      </c>
      <c r="AT85" s="214">
        <v>40043</v>
      </c>
    </row>
    <row r="86" spans="2:49" x14ac:dyDescent="0.2">
      <c r="B86" s="214" t="s">
        <v>2390</v>
      </c>
      <c r="C86" s="214" t="s">
        <v>76</v>
      </c>
      <c r="D86" s="214" t="s">
        <v>381</v>
      </c>
      <c r="E86" s="214" t="s">
        <v>1437</v>
      </c>
      <c r="F86" s="214" t="s">
        <v>1259</v>
      </c>
      <c r="G86" s="214" t="s">
        <v>460</v>
      </c>
      <c r="H86" s="214" t="s">
        <v>2117</v>
      </c>
      <c r="I86" s="214" t="s">
        <v>222</v>
      </c>
      <c r="T86" s="214">
        <v>1</v>
      </c>
      <c r="AB86" s="214">
        <v>1</v>
      </c>
      <c r="AG86" s="214" t="s">
        <v>2186</v>
      </c>
      <c r="AN86" s="214">
        <v>1</v>
      </c>
      <c r="AO86" s="214">
        <v>0</v>
      </c>
      <c r="AP86" s="214">
        <v>0</v>
      </c>
      <c r="AQ86" s="214">
        <v>0</v>
      </c>
      <c r="AR86" s="214">
        <v>1</v>
      </c>
      <c r="AS86" s="214">
        <v>2</v>
      </c>
      <c r="AT86" s="214">
        <v>40100</v>
      </c>
      <c r="AW86" s="214" t="s">
        <v>1525</v>
      </c>
    </row>
    <row r="87" spans="2:49" x14ac:dyDescent="0.2">
      <c r="B87" s="214" t="s">
        <v>2390</v>
      </c>
      <c r="C87" s="214" t="s">
        <v>76</v>
      </c>
      <c r="D87" s="214" t="s">
        <v>381</v>
      </c>
      <c r="E87" s="214" t="s">
        <v>1437</v>
      </c>
      <c r="F87" s="214" t="s">
        <v>1259</v>
      </c>
      <c r="G87" s="214" t="s">
        <v>460</v>
      </c>
      <c r="H87" s="214" t="s">
        <v>1526</v>
      </c>
      <c r="I87" s="214" t="s">
        <v>9</v>
      </c>
      <c r="T87" s="214">
        <v>2</v>
      </c>
      <c r="AB87" s="214">
        <v>1</v>
      </c>
      <c r="AG87" s="214" t="s">
        <v>724</v>
      </c>
      <c r="AN87" s="214">
        <v>1</v>
      </c>
      <c r="AO87" s="214">
        <v>0</v>
      </c>
      <c r="AP87" s="214">
        <v>0</v>
      </c>
      <c r="AQ87" s="214">
        <v>0</v>
      </c>
      <c r="AR87" s="214">
        <v>2</v>
      </c>
      <c r="AS87" s="214">
        <v>3</v>
      </c>
      <c r="AT87" s="214">
        <v>40121</v>
      </c>
    </row>
    <row r="88" spans="2:49" x14ac:dyDescent="0.2">
      <c r="B88" s="214" t="s">
        <v>2390</v>
      </c>
      <c r="C88" s="214" t="s">
        <v>76</v>
      </c>
      <c r="D88" s="214" t="s">
        <v>381</v>
      </c>
      <c r="E88" s="214" t="s">
        <v>1437</v>
      </c>
      <c r="F88" s="214" t="s">
        <v>1259</v>
      </c>
      <c r="G88" s="214" t="s">
        <v>460</v>
      </c>
      <c r="H88" s="214" t="s">
        <v>1528</v>
      </c>
      <c r="I88" s="214" t="s">
        <v>2091</v>
      </c>
      <c r="T88" s="214">
        <v>3</v>
      </c>
      <c r="AB88" s="214">
        <v>1</v>
      </c>
      <c r="AG88" s="214" t="s">
        <v>672</v>
      </c>
      <c r="AN88" s="214">
        <v>1</v>
      </c>
      <c r="AO88" s="214">
        <v>0</v>
      </c>
      <c r="AP88" s="214">
        <v>0</v>
      </c>
      <c r="AQ88" s="214">
        <v>0</v>
      </c>
      <c r="AR88" s="214">
        <v>3</v>
      </c>
      <c r="AS88" s="214">
        <v>4</v>
      </c>
      <c r="AT88" s="214">
        <v>40184</v>
      </c>
    </row>
    <row r="89" spans="2:49" x14ac:dyDescent="0.2">
      <c r="B89" s="214" t="s">
        <v>2390</v>
      </c>
      <c r="C89" s="214" t="s">
        <v>76</v>
      </c>
      <c r="D89" s="214" t="s">
        <v>381</v>
      </c>
      <c r="E89" s="214" t="s">
        <v>1437</v>
      </c>
      <c r="F89" s="214" t="s">
        <v>1259</v>
      </c>
      <c r="G89" s="214" t="s">
        <v>460</v>
      </c>
      <c r="H89" s="214" t="s">
        <v>1531</v>
      </c>
      <c r="I89" s="214" t="s">
        <v>675</v>
      </c>
      <c r="T89" s="214">
        <v>2</v>
      </c>
      <c r="AB89" s="214">
        <v>2</v>
      </c>
      <c r="AG89" s="214" t="s">
        <v>676</v>
      </c>
      <c r="AN89" s="214">
        <v>2</v>
      </c>
      <c r="AO89" s="214">
        <v>0</v>
      </c>
      <c r="AP89" s="214">
        <v>0</v>
      </c>
      <c r="AQ89" s="214">
        <v>0</v>
      </c>
      <c r="AR89" s="214">
        <v>2</v>
      </c>
      <c r="AS89" s="214">
        <v>4</v>
      </c>
      <c r="AT89" s="214">
        <v>40214</v>
      </c>
    </row>
    <row r="90" spans="2:49" x14ac:dyDescent="0.2">
      <c r="B90" s="214" t="s">
        <v>2390</v>
      </c>
      <c r="C90" s="214" t="s">
        <v>76</v>
      </c>
      <c r="D90" s="214" t="s">
        <v>381</v>
      </c>
      <c r="E90" s="214" t="s">
        <v>1437</v>
      </c>
      <c r="F90" s="214" t="s">
        <v>1259</v>
      </c>
      <c r="G90" s="214" t="s">
        <v>460</v>
      </c>
      <c r="H90" s="214" t="s">
        <v>1532</v>
      </c>
      <c r="I90" s="214" t="s">
        <v>694</v>
      </c>
      <c r="T90" s="214">
        <v>2</v>
      </c>
      <c r="AB90" s="214">
        <v>2</v>
      </c>
      <c r="AG90" s="214" t="s">
        <v>695</v>
      </c>
      <c r="AN90" s="214">
        <v>2</v>
      </c>
      <c r="AO90" s="214">
        <v>0</v>
      </c>
      <c r="AP90" s="214">
        <v>0</v>
      </c>
      <c r="AQ90" s="214">
        <v>0</v>
      </c>
      <c r="AR90" s="214">
        <v>2</v>
      </c>
      <c r="AS90" s="214">
        <v>4</v>
      </c>
      <c r="AT90" s="214">
        <v>40238</v>
      </c>
    </row>
    <row r="91" spans="2:49" x14ac:dyDescent="0.2">
      <c r="B91" s="214" t="s">
        <v>2390</v>
      </c>
      <c r="C91" s="214" t="s">
        <v>76</v>
      </c>
      <c r="D91" s="214" t="s">
        <v>381</v>
      </c>
      <c r="E91" s="214" t="s">
        <v>1437</v>
      </c>
      <c r="F91" s="214" t="s">
        <v>1259</v>
      </c>
      <c r="G91" s="214" t="s">
        <v>460</v>
      </c>
      <c r="H91" s="214" t="s">
        <v>1533</v>
      </c>
      <c r="I91" s="214" t="s">
        <v>1232</v>
      </c>
      <c r="T91" s="214">
        <v>1</v>
      </c>
      <c r="AB91" s="214">
        <v>1</v>
      </c>
      <c r="AG91" s="214" t="s">
        <v>2187</v>
      </c>
      <c r="AN91" s="214">
        <v>1</v>
      </c>
      <c r="AO91" s="214">
        <v>0</v>
      </c>
      <c r="AP91" s="214">
        <v>0</v>
      </c>
      <c r="AQ91" s="214">
        <v>0</v>
      </c>
      <c r="AR91" s="214">
        <v>1</v>
      </c>
      <c r="AS91" s="214">
        <v>2</v>
      </c>
      <c r="AT91" s="214">
        <v>40266</v>
      </c>
    </row>
    <row r="92" spans="2:49" x14ac:dyDescent="0.2">
      <c r="B92" s="214" t="s">
        <v>2390</v>
      </c>
      <c r="C92" s="214" t="s">
        <v>76</v>
      </c>
      <c r="D92" s="214" t="s">
        <v>381</v>
      </c>
      <c r="E92" s="214" t="s">
        <v>1437</v>
      </c>
      <c r="F92" s="214" t="s">
        <v>1259</v>
      </c>
      <c r="G92" s="214" t="s">
        <v>460</v>
      </c>
      <c r="H92" s="214" t="s">
        <v>1535</v>
      </c>
      <c r="I92" s="214" t="s">
        <v>698</v>
      </c>
      <c r="T92" s="214">
        <v>3</v>
      </c>
      <c r="AB92" s="214">
        <v>1</v>
      </c>
      <c r="AG92" s="214" t="s">
        <v>2188</v>
      </c>
      <c r="AN92" s="214">
        <v>1</v>
      </c>
      <c r="AO92" s="214">
        <v>0</v>
      </c>
      <c r="AP92" s="214">
        <v>0</v>
      </c>
      <c r="AQ92" s="214">
        <v>0</v>
      </c>
      <c r="AR92" s="214">
        <v>3</v>
      </c>
      <c r="AS92" s="214">
        <v>4</v>
      </c>
      <c r="AT92" s="214">
        <v>40266</v>
      </c>
    </row>
    <row r="93" spans="2:49" x14ac:dyDescent="0.2">
      <c r="B93" s="214" t="s">
        <v>2390</v>
      </c>
      <c r="C93" s="214" t="s">
        <v>76</v>
      </c>
      <c r="D93" s="214" t="s">
        <v>381</v>
      </c>
      <c r="E93" s="214" t="s">
        <v>1437</v>
      </c>
      <c r="F93" s="214" t="s">
        <v>1259</v>
      </c>
      <c r="G93" s="214" t="s">
        <v>460</v>
      </c>
      <c r="H93" s="214" t="s">
        <v>1536</v>
      </c>
      <c r="I93" s="214" t="s">
        <v>726</v>
      </c>
      <c r="T93" s="214">
        <v>2</v>
      </c>
      <c r="AB93" s="214">
        <v>3</v>
      </c>
      <c r="AC93" s="214">
        <v>1</v>
      </c>
      <c r="AD93" s="214">
        <v>1</v>
      </c>
      <c r="AG93" s="214" t="s">
        <v>728</v>
      </c>
      <c r="AN93" s="214">
        <v>3</v>
      </c>
      <c r="AO93" s="214">
        <v>1</v>
      </c>
      <c r="AP93" s="214">
        <v>1</v>
      </c>
      <c r="AQ93" s="214">
        <v>0</v>
      </c>
      <c r="AR93" s="214">
        <v>2</v>
      </c>
      <c r="AS93" s="214">
        <v>7</v>
      </c>
      <c r="AT93" s="214">
        <v>40277</v>
      </c>
    </row>
    <row r="94" spans="2:49" x14ac:dyDescent="0.2">
      <c r="B94" s="214" t="s">
        <v>2390</v>
      </c>
      <c r="C94" s="214" t="s">
        <v>76</v>
      </c>
      <c r="D94" s="214" t="s">
        <v>381</v>
      </c>
      <c r="E94" s="214" t="s">
        <v>1437</v>
      </c>
      <c r="F94" s="214" t="s">
        <v>1259</v>
      </c>
      <c r="G94" s="214" t="s">
        <v>460</v>
      </c>
      <c r="H94" s="214" t="s">
        <v>1537</v>
      </c>
      <c r="I94" s="214" t="s">
        <v>727</v>
      </c>
      <c r="T94" s="214">
        <v>1</v>
      </c>
      <c r="AB94" s="214">
        <v>1</v>
      </c>
      <c r="AG94" s="214" t="s">
        <v>2189</v>
      </c>
      <c r="AN94" s="214">
        <v>1</v>
      </c>
      <c r="AO94" s="214">
        <v>0</v>
      </c>
      <c r="AP94" s="214">
        <v>0</v>
      </c>
      <c r="AQ94" s="214">
        <v>0</v>
      </c>
      <c r="AR94" s="214">
        <v>1</v>
      </c>
      <c r="AS94" s="214">
        <v>2</v>
      </c>
    </row>
    <row r="95" spans="2:49" x14ac:dyDescent="0.2">
      <c r="B95" s="214" t="s">
        <v>2390</v>
      </c>
      <c r="C95" s="214" t="s">
        <v>76</v>
      </c>
      <c r="D95" s="214" t="s">
        <v>381</v>
      </c>
      <c r="E95" s="214" t="s">
        <v>1437</v>
      </c>
      <c r="F95" s="214" t="s">
        <v>1259</v>
      </c>
      <c r="G95" s="214" t="s">
        <v>460</v>
      </c>
      <c r="H95" s="214" t="s">
        <v>1540</v>
      </c>
      <c r="I95" s="214" t="s">
        <v>1270</v>
      </c>
      <c r="T95" s="214">
        <v>2</v>
      </c>
      <c r="AB95" s="214">
        <v>1</v>
      </c>
      <c r="AG95" s="214" t="s">
        <v>734</v>
      </c>
      <c r="AN95" s="214">
        <v>1</v>
      </c>
      <c r="AO95" s="214">
        <v>0</v>
      </c>
      <c r="AP95" s="214">
        <v>0</v>
      </c>
      <c r="AQ95" s="214">
        <v>0</v>
      </c>
      <c r="AR95" s="214">
        <v>2</v>
      </c>
      <c r="AS95" s="214">
        <v>3</v>
      </c>
    </row>
    <row r="96" spans="2:49" x14ac:dyDescent="0.2">
      <c r="B96" s="214" t="s">
        <v>2390</v>
      </c>
      <c r="C96" s="214" t="s">
        <v>76</v>
      </c>
      <c r="D96" s="214" t="s">
        <v>381</v>
      </c>
      <c r="E96" s="214" t="s">
        <v>1437</v>
      </c>
      <c r="F96" s="214" t="s">
        <v>1259</v>
      </c>
      <c r="G96" s="214" t="s">
        <v>460</v>
      </c>
      <c r="H96" s="214" t="s">
        <v>2190</v>
      </c>
      <c r="I96" s="214" t="s">
        <v>844</v>
      </c>
      <c r="AB96" s="214">
        <v>3</v>
      </c>
      <c r="AG96" s="214" t="s">
        <v>2191</v>
      </c>
      <c r="AN96" s="214">
        <v>3</v>
      </c>
      <c r="AO96" s="214">
        <v>0</v>
      </c>
      <c r="AP96" s="214">
        <v>0</v>
      </c>
      <c r="AQ96" s="214">
        <v>0</v>
      </c>
      <c r="AR96" s="214">
        <v>0</v>
      </c>
      <c r="AS96" s="214">
        <v>3</v>
      </c>
    </row>
    <row r="97" spans="2:46" x14ac:dyDescent="0.2">
      <c r="B97" s="214" t="s">
        <v>2390</v>
      </c>
      <c r="C97" s="214" t="s">
        <v>76</v>
      </c>
      <c r="D97" s="214" t="s">
        <v>381</v>
      </c>
      <c r="E97" s="214" t="s">
        <v>1437</v>
      </c>
      <c r="F97" s="214" t="s">
        <v>1259</v>
      </c>
      <c r="G97" s="214" t="s">
        <v>460</v>
      </c>
      <c r="H97" s="214" t="s">
        <v>2123</v>
      </c>
      <c r="I97" s="214" t="s">
        <v>2122</v>
      </c>
      <c r="T97" s="214">
        <v>2</v>
      </c>
      <c r="AB97" s="214">
        <v>2</v>
      </c>
      <c r="AC97" s="214">
        <v>1</v>
      </c>
      <c r="AD97" s="214">
        <v>1</v>
      </c>
      <c r="AF97" s="214">
        <v>0</v>
      </c>
      <c r="AG97" s="214" t="s">
        <v>2192</v>
      </c>
      <c r="AN97" s="214">
        <v>2</v>
      </c>
    </row>
    <row r="98" spans="2:46" x14ac:dyDescent="0.2">
      <c r="B98" s="214" t="s">
        <v>2390</v>
      </c>
      <c r="C98" s="214" t="s">
        <v>76</v>
      </c>
      <c r="D98" s="214" t="s">
        <v>381</v>
      </c>
      <c r="E98" s="214" t="s">
        <v>1437</v>
      </c>
      <c r="F98" s="214" t="s">
        <v>1259</v>
      </c>
      <c r="G98" s="214" t="s">
        <v>460</v>
      </c>
      <c r="H98" s="214" t="s">
        <v>1546</v>
      </c>
      <c r="I98" s="214" t="s">
        <v>930</v>
      </c>
      <c r="T98" s="214">
        <v>1</v>
      </c>
      <c r="AB98" s="214">
        <v>4</v>
      </c>
      <c r="AG98" s="214" t="s">
        <v>931</v>
      </c>
      <c r="AN98" s="214">
        <v>4</v>
      </c>
      <c r="AO98" s="214">
        <v>0</v>
      </c>
      <c r="AP98" s="214">
        <v>0</v>
      </c>
      <c r="AQ98" s="214">
        <v>0</v>
      </c>
      <c r="AR98" s="214">
        <v>1</v>
      </c>
      <c r="AS98" s="214">
        <v>5</v>
      </c>
    </row>
    <row r="99" spans="2:46" x14ac:dyDescent="0.2">
      <c r="B99" s="214" t="s">
        <v>2390</v>
      </c>
      <c r="C99" s="214" t="s">
        <v>76</v>
      </c>
      <c r="D99" s="214" t="s">
        <v>381</v>
      </c>
      <c r="E99" s="214" t="s">
        <v>1437</v>
      </c>
      <c r="F99" s="214" t="s">
        <v>1259</v>
      </c>
      <c r="G99" s="214" t="s">
        <v>460</v>
      </c>
      <c r="H99" s="214" t="s">
        <v>1548</v>
      </c>
      <c r="I99" s="214" t="s">
        <v>1052</v>
      </c>
      <c r="T99" s="214">
        <v>3</v>
      </c>
      <c r="AB99" s="214">
        <v>1</v>
      </c>
      <c r="AG99" s="214" t="s">
        <v>1053</v>
      </c>
      <c r="AN99" s="214">
        <v>1</v>
      </c>
      <c r="AO99" s="214">
        <v>0</v>
      </c>
      <c r="AP99" s="214">
        <v>0</v>
      </c>
      <c r="AQ99" s="214">
        <v>0</v>
      </c>
      <c r="AR99" s="214">
        <v>3</v>
      </c>
      <c r="AS99" s="214">
        <v>4</v>
      </c>
    </row>
    <row r="100" spans="2:46" x14ac:dyDescent="0.2">
      <c r="B100" s="214" t="s">
        <v>2390</v>
      </c>
      <c r="C100" s="214" t="s">
        <v>76</v>
      </c>
      <c r="D100" s="214" t="s">
        <v>381</v>
      </c>
      <c r="E100" s="214" t="s">
        <v>1437</v>
      </c>
      <c r="F100" s="214" t="s">
        <v>1259</v>
      </c>
      <c r="G100" s="214" t="s">
        <v>460</v>
      </c>
      <c r="H100" s="214" t="s">
        <v>1557</v>
      </c>
      <c r="I100" s="214" t="s">
        <v>1225</v>
      </c>
      <c r="AB100" s="214">
        <v>1</v>
      </c>
      <c r="AG100" s="214" t="s">
        <v>1226</v>
      </c>
      <c r="AN100" s="214">
        <v>1</v>
      </c>
      <c r="AO100" s="214">
        <v>0</v>
      </c>
      <c r="AP100" s="214">
        <v>0</v>
      </c>
      <c r="AQ100" s="214">
        <v>0</v>
      </c>
      <c r="AR100" s="214">
        <v>0</v>
      </c>
      <c r="AS100" s="214">
        <v>1</v>
      </c>
    </row>
    <row r="101" spans="2:46" x14ac:dyDescent="0.2">
      <c r="B101" s="214" t="s">
        <v>2390</v>
      </c>
      <c r="C101" s="214" t="s">
        <v>76</v>
      </c>
      <c r="D101" s="214" t="s">
        <v>381</v>
      </c>
      <c r="E101" s="214" t="s">
        <v>1437</v>
      </c>
      <c r="F101" s="214" t="s">
        <v>1259</v>
      </c>
      <c r="G101" s="214" t="s">
        <v>460</v>
      </c>
      <c r="H101" s="214" t="s">
        <v>1559</v>
      </c>
      <c r="I101" s="214" t="s">
        <v>1250</v>
      </c>
      <c r="T101" s="214">
        <v>2</v>
      </c>
      <c r="AB101" s="214">
        <v>2</v>
      </c>
      <c r="AG101" s="214" t="s">
        <v>1251</v>
      </c>
      <c r="AN101" s="214">
        <v>2</v>
      </c>
      <c r="AO101" s="214">
        <v>0</v>
      </c>
      <c r="AP101" s="214">
        <v>0</v>
      </c>
      <c r="AQ101" s="214">
        <v>0</v>
      </c>
      <c r="AR101" s="214">
        <v>2</v>
      </c>
      <c r="AS101" s="214">
        <v>4</v>
      </c>
    </row>
    <row r="102" spans="2:46" x14ac:dyDescent="0.2">
      <c r="B102" s="214" t="s">
        <v>2390</v>
      </c>
      <c r="C102" s="214" t="s">
        <v>76</v>
      </c>
      <c r="D102" s="214" t="s">
        <v>381</v>
      </c>
      <c r="E102" s="214" t="s">
        <v>1437</v>
      </c>
      <c r="F102" s="214" t="s">
        <v>1259</v>
      </c>
      <c r="G102" s="214" t="s">
        <v>460</v>
      </c>
      <c r="H102" s="214" t="s">
        <v>1560</v>
      </c>
      <c r="I102" s="214" t="s">
        <v>1255</v>
      </c>
      <c r="T102" s="214">
        <v>3</v>
      </c>
      <c r="AB102" s="214">
        <v>1</v>
      </c>
      <c r="AG102" s="214" t="s">
        <v>2193</v>
      </c>
      <c r="AN102" s="214">
        <v>1</v>
      </c>
      <c r="AO102" s="214">
        <v>0</v>
      </c>
      <c r="AP102" s="214">
        <v>0</v>
      </c>
      <c r="AQ102" s="214">
        <v>0</v>
      </c>
      <c r="AR102" s="214">
        <v>3</v>
      </c>
      <c r="AS102" s="214">
        <v>4</v>
      </c>
    </row>
    <row r="103" spans="2:46" x14ac:dyDescent="0.2">
      <c r="B103" s="214" t="s">
        <v>2408</v>
      </c>
      <c r="C103" s="214" t="s">
        <v>76</v>
      </c>
      <c r="D103" s="214" t="s">
        <v>1568</v>
      </c>
      <c r="E103" s="214" t="s">
        <v>1437</v>
      </c>
      <c r="F103" s="214" t="s">
        <v>1259</v>
      </c>
      <c r="G103" s="214" t="s">
        <v>460</v>
      </c>
      <c r="H103" s="214" t="s">
        <v>2254</v>
      </c>
      <c r="I103" s="214" t="s">
        <v>653</v>
      </c>
      <c r="AG103" s="214" t="s">
        <v>2257</v>
      </c>
      <c r="AT103" s="214">
        <v>41295</v>
      </c>
    </row>
    <row r="104" spans="2:46" x14ac:dyDescent="0.2">
      <c r="B104" s="214" t="s">
        <v>3167</v>
      </c>
      <c r="C104" s="214" t="s">
        <v>76</v>
      </c>
      <c r="D104" s="214" t="s">
        <v>1570</v>
      </c>
      <c r="E104" s="214" t="s">
        <v>1437</v>
      </c>
      <c r="F104" s="214" t="s">
        <v>1259</v>
      </c>
      <c r="G104" s="214" t="s">
        <v>460</v>
      </c>
      <c r="H104" s="214" t="s">
        <v>1576</v>
      </c>
      <c r="I104" s="214" t="s">
        <v>264</v>
      </c>
      <c r="T104" s="214">
        <v>2</v>
      </c>
      <c r="U104" s="214" t="s">
        <v>418</v>
      </c>
      <c r="V104" s="214">
        <v>4</v>
      </c>
      <c r="AA104" s="214" t="s">
        <v>2225</v>
      </c>
      <c r="AB104" s="214">
        <v>10</v>
      </c>
      <c r="AC104" s="214">
        <v>1</v>
      </c>
      <c r="AD104" s="214">
        <v>3</v>
      </c>
      <c r="AG104" s="214" t="s">
        <v>975</v>
      </c>
      <c r="AL104" s="214">
        <v>9</v>
      </c>
      <c r="AM104" s="214" t="s">
        <v>975</v>
      </c>
      <c r="AN104" s="214">
        <v>14</v>
      </c>
      <c r="AO104" s="214">
        <v>1</v>
      </c>
      <c r="AP104" s="214">
        <v>3</v>
      </c>
      <c r="AQ104" s="214">
        <v>0</v>
      </c>
      <c r="AR104" s="214">
        <v>11</v>
      </c>
      <c r="AS104" s="214">
        <v>29</v>
      </c>
      <c r="AT104" s="214">
        <v>40609</v>
      </c>
    </row>
    <row r="105" spans="2:46" x14ac:dyDescent="0.2">
      <c r="B105" s="214" t="s">
        <v>3167</v>
      </c>
      <c r="C105" s="214" t="s">
        <v>76</v>
      </c>
      <c r="D105" s="214" t="s">
        <v>1570</v>
      </c>
      <c r="E105" s="214" t="s">
        <v>1437</v>
      </c>
      <c r="F105" s="214" t="s">
        <v>1259</v>
      </c>
      <c r="G105" s="214" t="s">
        <v>460</v>
      </c>
      <c r="H105" s="214" t="s">
        <v>1577</v>
      </c>
      <c r="I105" s="214" t="s">
        <v>460</v>
      </c>
      <c r="T105" s="214">
        <v>1</v>
      </c>
      <c r="U105" s="214" t="s">
        <v>1170</v>
      </c>
      <c r="V105" s="214">
        <v>2</v>
      </c>
      <c r="AA105" s="214" t="s">
        <v>2226</v>
      </c>
      <c r="AB105" s="214">
        <v>5</v>
      </c>
      <c r="AG105" s="214" t="s">
        <v>2228</v>
      </c>
      <c r="AL105" s="214">
        <v>8</v>
      </c>
      <c r="AM105" s="214" t="s">
        <v>598</v>
      </c>
      <c r="AN105" s="214">
        <v>7</v>
      </c>
      <c r="AO105" s="214">
        <v>0</v>
      </c>
      <c r="AP105" s="214">
        <v>0</v>
      </c>
      <c r="AQ105" s="214">
        <v>0</v>
      </c>
      <c r="AR105" s="214">
        <v>9</v>
      </c>
      <c r="AS105" s="214">
        <v>16</v>
      </c>
      <c r="AT105" s="214" t="s">
        <v>398</v>
      </c>
    </row>
    <row r="106" spans="2:46" x14ac:dyDescent="0.2">
      <c r="B106" s="214" t="s">
        <v>3167</v>
      </c>
      <c r="C106" s="214" t="s">
        <v>76</v>
      </c>
      <c r="D106" s="214" t="s">
        <v>1570</v>
      </c>
      <c r="E106" s="214" t="s">
        <v>1437</v>
      </c>
      <c r="F106" s="214" t="s">
        <v>1259</v>
      </c>
      <c r="G106" s="214" t="s">
        <v>460</v>
      </c>
      <c r="H106" s="214" t="s">
        <v>1579</v>
      </c>
      <c r="I106" s="214" t="s">
        <v>460</v>
      </c>
      <c r="T106" s="214">
        <v>2</v>
      </c>
      <c r="U106" s="214" t="s">
        <v>976</v>
      </c>
      <c r="V106" s="214">
        <v>2</v>
      </c>
      <c r="AA106" s="214" t="s">
        <v>2227</v>
      </c>
      <c r="AB106" s="214">
        <v>10</v>
      </c>
      <c r="AG106" s="214" t="s">
        <v>3421</v>
      </c>
      <c r="AL106" s="214">
        <v>7</v>
      </c>
      <c r="AM106" s="214" t="s">
        <v>3421</v>
      </c>
      <c r="AN106" s="214">
        <v>12</v>
      </c>
      <c r="AO106" s="214">
        <v>0</v>
      </c>
      <c r="AP106" s="214">
        <v>0</v>
      </c>
      <c r="AQ106" s="214">
        <v>0</v>
      </c>
      <c r="AR106" s="214">
        <v>9</v>
      </c>
      <c r="AS106" s="214">
        <v>21</v>
      </c>
      <c r="AT106" s="214" t="s">
        <v>31</v>
      </c>
    </row>
    <row r="107" spans="2:46" x14ac:dyDescent="0.2">
      <c r="B107" s="214" t="s">
        <v>3167</v>
      </c>
      <c r="C107" s="214" t="s">
        <v>76</v>
      </c>
      <c r="D107" s="214" t="s">
        <v>1570</v>
      </c>
      <c r="E107" s="214" t="s">
        <v>1437</v>
      </c>
      <c r="F107" s="214" t="s">
        <v>1259</v>
      </c>
      <c r="G107" s="214" t="s">
        <v>460</v>
      </c>
      <c r="H107" s="214" t="s">
        <v>1585</v>
      </c>
      <c r="I107" s="214" t="s">
        <v>229</v>
      </c>
      <c r="T107" s="214">
        <v>1</v>
      </c>
      <c r="U107" s="214" t="s">
        <v>1203</v>
      </c>
      <c r="V107" s="214">
        <v>1</v>
      </c>
      <c r="AA107" s="214" t="s">
        <v>1204</v>
      </c>
      <c r="AB107" s="214">
        <v>2</v>
      </c>
      <c r="AG107" s="214" t="s">
        <v>598</v>
      </c>
      <c r="AL107" s="214">
        <v>10</v>
      </c>
      <c r="AM107" s="214" t="s">
        <v>598</v>
      </c>
      <c r="AN107" s="214">
        <v>3</v>
      </c>
      <c r="AO107" s="214">
        <v>0</v>
      </c>
      <c r="AP107" s="214">
        <v>0</v>
      </c>
      <c r="AQ107" s="214">
        <v>0</v>
      </c>
      <c r="AR107" s="214">
        <v>11</v>
      </c>
      <c r="AS107" s="214">
        <v>14</v>
      </c>
      <c r="AT107" s="214">
        <v>39449</v>
      </c>
    </row>
    <row r="108" spans="2:46" x14ac:dyDescent="0.2">
      <c r="B108" s="214" t="s">
        <v>2431</v>
      </c>
      <c r="C108" s="214" t="s">
        <v>76</v>
      </c>
      <c r="D108" s="214" t="s">
        <v>1591</v>
      </c>
      <c r="E108" s="214" t="s">
        <v>1437</v>
      </c>
      <c r="F108" s="214" t="s">
        <v>1259</v>
      </c>
      <c r="G108" s="214" t="s">
        <v>460</v>
      </c>
      <c r="H108" s="214" t="s">
        <v>1596</v>
      </c>
      <c r="I108" s="214" t="s">
        <v>460</v>
      </c>
      <c r="V108" s="214">
        <v>1</v>
      </c>
      <c r="AB108" s="214">
        <v>12</v>
      </c>
      <c r="AG108" s="214" t="s">
        <v>244</v>
      </c>
      <c r="AL108" s="214">
        <v>5</v>
      </c>
      <c r="AM108" s="214" t="s">
        <v>244</v>
      </c>
      <c r="AN108" s="214">
        <v>13</v>
      </c>
      <c r="AO108" s="214">
        <v>0</v>
      </c>
      <c r="AP108" s="214">
        <v>0</v>
      </c>
      <c r="AQ108" s="214">
        <v>0</v>
      </c>
      <c r="AR108" s="214">
        <v>5</v>
      </c>
      <c r="AS108" s="214">
        <v>18</v>
      </c>
    </row>
    <row r="109" spans="2:46" x14ac:dyDescent="0.2">
      <c r="B109" s="214" t="s">
        <v>2431</v>
      </c>
      <c r="C109" s="214" t="s">
        <v>76</v>
      </c>
      <c r="D109" s="214" t="s">
        <v>1591</v>
      </c>
      <c r="E109" s="214" t="s">
        <v>1437</v>
      </c>
      <c r="F109" s="214" t="s">
        <v>1259</v>
      </c>
      <c r="G109" s="214" t="s">
        <v>460</v>
      </c>
      <c r="H109" s="214" t="s">
        <v>1597</v>
      </c>
      <c r="I109" s="214" t="s">
        <v>583</v>
      </c>
      <c r="AB109" s="214">
        <v>10</v>
      </c>
      <c r="AG109" s="214" t="s">
        <v>1177</v>
      </c>
      <c r="AL109" s="214">
        <v>5</v>
      </c>
      <c r="AM109" s="214" t="s">
        <v>1177</v>
      </c>
      <c r="AN109" s="214">
        <v>10</v>
      </c>
      <c r="AO109" s="214">
        <v>0</v>
      </c>
      <c r="AP109" s="214">
        <v>0</v>
      </c>
      <c r="AQ109" s="214">
        <v>0</v>
      </c>
      <c r="AR109" s="214">
        <v>5</v>
      </c>
      <c r="AS109" s="214">
        <v>15</v>
      </c>
      <c r="AT109" s="214">
        <v>40147</v>
      </c>
    </row>
    <row r="110" spans="2:46" x14ac:dyDescent="0.2">
      <c r="B110" s="214" t="s">
        <v>2431</v>
      </c>
      <c r="C110" s="214" t="s">
        <v>76</v>
      </c>
      <c r="D110" s="214" t="s">
        <v>1591</v>
      </c>
      <c r="E110" s="214" t="s">
        <v>1437</v>
      </c>
      <c r="F110" s="214" t="s">
        <v>1259</v>
      </c>
      <c r="G110" s="214" t="s">
        <v>460</v>
      </c>
      <c r="H110" s="214" t="s">
        <v>1601</v>
      </c>
      <c r="I110" s="214" t="s">
        <v>460</v>
      </c>
      <c r="AB110" s="214">
        <v>1</v>
      </c>
      <c r="AG110" s="214" t="s">
        <v>735</v>
      </c>
      <c r="AN110" s="214">
        <v>1</v>
      </c>
      <c r="AO110" s="214">
        <v>0</v>
      </c>
      <c r="AP110" s="214">
        <v>0</v>
      </c>
      <c r="AQ110" s="214">
        <v>0</v>
      </c>
      <c r="AR110" s="214">
        <v>0</v>
      </c>
      <c r="AS110" s="214">
        <v>1</v>
      </c>
      <c r="AT110" s="214">
        <v>40924</v>
      </c>
    </row>
    <row r="111" spans="2:46" x14ac:dyDescent="0.2">
      <c r="B111" s="214" t="s">
        <v>2431</v>
      </c>
      <c r="C111" s="214" t="s">
        <v>76</v>
      </c>
      <c r="D111" s="214" t="s">
        <v>1591</v>
      </c>
      <c r="E111" s="214" t="s">
        <v>1437</v>
      </c>
      <c r="F111" s="214" t="s">
        <v>1259</v>
      </c>
      <c r="G111" s="214" t="s">
        <v>460</v>
      </c>
      <c r="H111" s="214" t="s">
        <v>1602</v>
      </c>
      <c r="I111" s="214" t="s">
        <v>460</v>
      </c>
      <c r="AB111" s="214">
        <v>1</v>
      </c>
      <c r="AG111" s="214" t="s">
        <v>735</v>
      </c>
      <c r="AN111" s="214">
        <v>1</v>
      </c>
      <c r="AO111" s="214">
        <v>0</v>
      </c>
      <c r="AP111" s="214">
        <v>0</v>
      </c>
      <c r="AQ111" s="214">
        <v>0</v>
      </c>
      <c r="AR111" s="214">
        <v>0</v>
      </c>
      <c r="AS111" s="214">
        <v>1</v>
      </c>
      <c r="AT111" s="214">
        <v>40961</v>
      </c>
    </row>
    <row r="112" spans="2:46" x14ac:dyDescent="0.2">
      <c r="B112" s="214" t="s">
        <v>2431</v>
      </c>
      <c r="C112" s="214" t="s">
        <v>76</v>
      </c>
      <c r="D112" s="214" t="s">
        <v>1591</v>
      </c>
      <c r="E112" s="214" t="s">
        <v>1437</v>
      </c>
      <c r="F112" s="214" t="s">
        <v>1259</v>
      </c>
      <c r="G112" s="214" t="s">
        <v>460</v>
      </c>
      <c r="H112" s="214" t="s">
        <v>1606</v>
      </c>
      <c r="I112" s="214" t="s">
        <v>1288</v>
      </c>
      <c r="AB112" s="214">
        <v>1</v>
      </c>
      <c r="AG112" s="214" t="s">
        <v>1289</v>
      </c>
      <c r="AN112" s="214">
        <v>1</v>
      </c>
      <c r="AO112" s="214">
        <v>0</v>
      </c>
      <c r="AP112" s="214">
        <v>0</v>
      </c>
      <c r="AQ112" s="214">
        <v>0</v>
      </c>
      <c r="AR112" s="214">
        <v>0</v>
      </c>
      <c r="AS112" s="214">
        <v>1</v>
      </c>
      <c r="AT112" s="214">
        <v>41068</v>
      </c>
    </row>
    <row r="113" spans="2:46" x14ac:dyDescent="0.2">
      <c r="B113" s="214" t="s">
        <v>2437</v>
      </c>
      <c r="C113" s="214" t="s">
        <v>76</v>
      </c>
      <c r="D113" s="214" t="s">
        <v>230</v>
      </c>
      <c r="E113" s="214" t="s">
        <v>1437</v>
      </c>
      <c r="F113" s="214" t="s">
        <v>1259</v>
      </c>
      <c r="G113" s="214" t="s">
        <v>460</v>
      </c>
      <c r="H113" s="214" t="s">
        <v>1613</v>
      </c>
      <c r="I113" s="214" t="s">
        <v>460</v>
      </c>
      <c r="AB113" s="214">
        <v>2</v>
      </c>
      <c r="AG113" s="214" t="s">
        <v>1146</v>
      </c>
      <c r="AL113" s="214">
        <v>3</v>
      </c>
      <c r="AN113" s="214">
        <v>2</v>
      </c>
      <c r="AO113" s="214">
        <v>0</v>
      </c>
      <c r="AP113" s="214">
        <v>0</v>
      </c>
      <c r="AQ113" s="214">
        <v>0</v>
      </c>
      <c r="AR113" s="214">
        <v>3</v>
      </c>
      <c r="AS113" s="214">
        <v>5</v>
      </c>
      <c r="AT113" s="214">
        <v>39199</v>
      </c>
    </row>
    <row r="114" spans="2:46" x14ac:dyDescent="0.2">
      <c r="B114" s="214" t="s">
        <v>2437</v>
      </c>
      <c r="C114" s="214" t="s">
        <v>76</v>
      </c>
      <c r="D114" s="214" t="s">
        <v>230</v>
      </c>
      <c r="E114" s="214" t="s">
        <v>1437</v>
      </c>
      <c r="F114" s="214" t="s">
        <v>1259</v>
      </c>
      <c r="G114" s="214" t="s">
        <v>460</v>
      </c>
      <c r="H114" s="214" t="s">
        <v>1615</v>
      </c>
      <c r="I114" s="214" t="s">
        <v>587</v>
      </c>
      <c r="AB114" s="214">
        <v>8</v>
      </c>
      <c r="AG114" s="214" t="s">
        <v>588</v>
      </c>
      <c r="AL114" s="214">
        <v>3</v>
      </c>
      <c r="AM114" s="214" t="s">
        <v>588</v>
      </c>
      <c r="AN114" s="214">
        <v>8</v>
      </c>
      <c r="AO114" s="214">
        <v>0</v>
      </c>
      <c r="AP114" s="214">
        <v>0</v>
      </c>
      <c r="AQ114" s="214">
        <v>0</v>
      </c>
      <c r="AR114" s="214">
        <v>3</v>
      </c>
      <c r="AS114" s="214">
        <v>11</v>
      </c>
      <c r="AT114" s="214">
        <v>39783</v>
      </c>
    </row>
    <row r="115" spans="2:46" x14ac:dyDescent="0.2">
      <c r="B115" s="214" t="s">
        <v>2437</v>
      </c>
      <c r="C115" s="214" t="s">
        <v>76</v>
      </c>
      <c r="D115" s="214" t="s">
        <v>230</v>
      </c>
      <c r="E115" s="214" t="s">
        <v>1437</v>
      </c>
      <c r="F115" s="214" t="s">
        <v>1259</v>
      </c>
      <c r="G115" s="214" t="s">
        <v>460</v>
      </c>
      <c r="H115" s="214" t="s">
        <v>1616</v>
      </c>
      <c r="I115" s="214" t="s">
        <v>201</v>
      </c>
      <c r="AB115" s="214">
        <v>1</v>
      </c>
      <c r="AG115" s="214" t="s">
        <v>1010</v>
      </c>
      <c r="AL115" s="214">
        <v>4</v>
      </c>
      <c r="AM115" s="214" t="s">
        <v>1010</v>
      </c>
      <c r="AN115" s="214">
        <v>1</v>
      </c>
      <c r="AO115" s="214">
        <v>0</v>
      </c>
      <c r="AP115" s="214">
        <v>0</v>
      </c>
      <c r="AQ115" s="214">
        <v>0</v>
      </c>
      <c r="AR115" s="214">
        <v>4</v>
      </c>
      <c r="AS115" s="214">
        <v>5</v>
      </c>
      <c r="AT115" s="214">
        <v>40749</v>
      </c>
    </row>
    <row r="116" spans="2:46" x14ac:dyDescent="0.2">
      <c r="B116" s="214" t="s">
        <v>2772</v>
      </c>
      <c r="C116" s="214" t="s">
        <v>76</v>
      </c>
      <c r="D116" s="214" t="s">
        <v>2128</v>
      </c>
      <c r="E116" s="214" t="s">
        <v>1437</v>
      </c>
      <c r="F116" s="214" t="s">
        <v>1259</v>
      </c>
      <c r="G116" s="214" t="s">
        <v>460</v>
      </c>
      <c r="H116" s="214" t="s">
        <v>1618</v>
      </c>
      <c r="I116" s="214" t="s">
        <v>460</v>
      </c>
      <c r="V116" s="214">
        <v>1</v>
      </c>
      <c r="AA116" s="214" t="s">
        <v>1175</v>
      </c>
      <c r="AL116" s="214">
        <v>4</v>
      </c>
      <c r="AM116" s="214" t="s">
        <v>1176</v>
      </c>
      <c r="AN116" s="214">
        <v>1</v>
      </c>
      <c r="AO116" s="214">
        <v>0</v>
      </c>
      <c r="AP116" s="214">
        <v>0</v>
      </c>
      <c r="AQ116" s="214">
        <v>0</v>
      </c>
      <c r="AR116" s="214">
        <v>4</v>
      </c>
      <c r="AS116" s="214">
        <v>5</v>
      </c>
      <c r="AT116" s="214" t="s">
        <v>310</v>
      </c>
    </row>
    <row r="117" spans="2:46" x14ac:dyDescent="0.2">
      <c r="B117" s="214" t="s">
        <v>3199</v>
      </c>
      <c r="C117" s="214" t="s">
        <v>76</v>
      </c>
      <c r="D117" s="214" t="s">
        <v>1619</v>
      </c>
      <c r="E117" s="214" t="s">
        <v>1437</v>
      </c>
      <c r="F117" s="214" t="s">
        <v>1259</v>
      </c>
      <c r="G117" s="214" t="s">
        <v>460</v>
      </c>
      <c r="H117" s="214" t="s">
        <v>1621</v>
      </c>
      <c r="I117" s="214" t="s">
        <v>460</v>
      </c>
      <c r="Z117" s="214">
        <v>1</v>
      </c>
      <c r="AA117" s="214" t="s">
        <v>968</v>
      </c>
      <c r="AB117" s="214">
        <v>7</v>
      </c>
      <c r="AG117" s="214" t="s">
        <v>969</v>
      </c>
      <c r="AL117" s="214">
        <v>8</v>
      </c>
      <c r="AM117" s="214" t="s">
        <v>970</v>
      </c>
      <c r="AN117" s="214">
        <v>7</v>
      </c>
      <c r="AO117" s="214">
        <v>0</v>
      </c>
      <c r="AP117" s="214">
        <v>0</v>
      </c>
      <c r="AQ117" s="214">
        <v>0</v>
      </c>
      <c r="AR117" s="214">
        <v>9</v>
      </c>
      <c r="AS117" s="214">
        <v>16</v>
      </c>
    </row>
    <row r="118" spans="2:46" x14ac:dyDescent="0.2">
      <c r="B118" s="214" t="s">
        <v>2469</v>
      </c>
      <c r="C118" s="214" t="s">
        <v>76</v>
      </c>
      <c r="D118" s="214" t="s">
        <v>416</v>
      </c>
      <c r="E118" s="214" t="s">
        <v>1437</v>
      </c>
      <c r="F118" s="214" t="s">
        <v>1259</v>
      </c>
      <c r="G118" s="214" t="s">
        <v>460</v>
      </c>
      <c r="H118" s="214" t="s">
        <v>1623</v>
      </c>
      <c r="I118" s="214" t="s">
        <v>1064</v>
      </c>
      <c r="V118" s="214">
        <v>1</v>
      </c>
      <c r="AA118" s="214" t="s">
        <v>1065</v>
      </c>
      <c r="AB118" s="214">
        <v>12</v>
      </c>
      <c r="AG118" s="214" t="s">
        <v>1065</v>
      </c>
      <c r="AL118" s="214">
        <v>2</v>
      </c>
      <c r="AN118" s="214">
        <v>13</v>
      </c>
      <c r="AO118" s="214">
        <v>0</v>
      </c>
      <c r="AP118" s="214">
        <v>0</v>
      </c>
      <c r="AQ118" s="214">
        <v>0</v>
      </c>
      <c r="AR118" s="214">
        <v>2</v>
      </c>
      <c r="AS118" s="214">
        <v>15</v>
      </c>
    </row>
    <row r="119" spans="2:46" x14ac:dyDescent="0.2">
      <c r="B119" s="214" t="s">
        <v>2469</v>
      </c>
      <c r="C119" s="214" t="s">
        <v>76</v>
      </c>
      <c r="D119" s="214" t="s">
        <v>416</v>
      </c>
      <c r="E119" s="214" t="s">
        <v>1437</v>
      </c>
      <c r="F119" s="214" t="s">
        <v>1259</v>
      </c>
      <c r="G119" s="214" t="s">
        <v>460</v>
      </c>
      <c r="H119" s="214" t="s">
        <v>1624</v>
      </c>
      <c r="I119" s="214" t="s">
        <v>1079</v>
      </c>
      <c r="V119" s="214">
        <v>1</v>
      </c>
      <c r="AA119" s="214" t="s">
        <v>1066</v>
      </c>
      <c r="AF119" s="214">
        <v>2</v>
      </c>
      <c r="AG119" s="214" t="s">
        <v>1066</v>
      </c>
      <c r="AL119" s="214">
        <v>1</v>
      </c>
      <c r="AN119" s="214">
        <v>1</v>
      </c>
      <c r="AO119" s="214">
        <v>0</v>
      </c>
      <c r="AP119" s="214">
        <v>0</v>
      </c>
      <c r="AQ119" s="214">
        <v>0</v>
      </c>
      <c r="AR119" s="214">
        <v>3</v>
      </c>
      <c r="AS119" s="214">
        <v>4</v>
      </c>
      <c r="AT119" s="214" t="s">
        <v>1067</v>
      </c>
    </row>
    <row r="120" spans="2:46" x14ac:dyDescent="0.2">
      <c r="B120" s="214" t="s">
        <v>2469</v>
      </c>
      <c r="C120" s="214" t="s">
        <v>76</v>
      </c>
      <c r="D120" s="214" t="s">
        <v>416</v>
      </c>
      <c r="E120" s="214" t="s">
        <v>1437</v>
      </c>
      <c r="F120" s="214" t="s">
        <v>1259</v>
      </c>
      <c r="G120" s="214" t="s">
        <v>460</v>
      </c>
      <c r="H120" s="214" t="s">
        <v>1625</v>
      </c>
      <c r="I120" s="214" t="s">
        <v>987</v>
      </c>
      <c r="AB120" s="214">
        <v>4</v>
      </c>
      <c r="AG120" s="214" t="s">
        <v>988</v>
      </c>
      <c r="AL120" s="214">
        <v>7</v>
      </c>
      <c r="AM120" s="214" t="s">
        <v>988</v>
      </c>
      <c r="AN120" s="214">
        <v>4</v>
      </c>
      <c r="AO120" s="214">
        <v>0</v>
      </c>
      <c r="AP120" s="214">
        <v>0</v>
      </c>
      <c r="AQ120" s="214">
        <v>0</v>
      </c>
      <c r="AR120" s="214">
        <v>7</v>
      </c>
      <c r="AS120" s="214">
        <v>11</v>
      </c>
      <c r="AT120" s="214" t="s">
        <v>989</v>
      </c>
    </row>
    <row r="121" spans="2:46" x14ac:dyDescent="0.2">
      <c r="B121" s="214" t="s">
        <v>2469</v>
      </c>
      <c r="C121" s="214" t="s">
        <v>76</v>
      </c>
      <c r="D121" s="214" t="s">
        <v>416</v>
      </c>
      <c r="E121" s="214" t="s">
        <v>1437</v>
      </c>
      <c r="F121" s="214" t="s">
        <v>1259</v>
      </c>
      <c r="G121" s="214" t="s">
        <v>460</v>
      </c>
      <c r="H121" s="214" t="s">
        <v>1626</v>
      </c>
      <c r="I121" s="214" t="s">
        <v>1082</v>
      </c>
      <c r="V121" s="214">
        <v>1</v>
      </c>
      <c r="AA121" s="214" t="s">
        <v>605</v>
      </c>
      <c r="AN121" s="214">
        <v>1</v>
      </c>
      <c r="AO121" s="214">
        <v>0</v>
      </c>
      <c r="AP121" s="214">
        <v>0</v>
      </c>
      <c r="AQ121" s="214">
        <v>0</v>
      </c>
      <c r="AR121" s="214">
        <v>0</v>
      </c>
      <c r="AS121" s="214">
        <v>1</v>
      </c>
      <c r="AT121" s="214">
        <v>37773</v>
      </c>
    </row>
    <row r="122" spans="2:46" x14ac:dyDescent="0.2">
      <c r="B122" s="214" t="s">
        <v>2469</v>
      </c>
      <c r="C122" s="214" t="s">
        <v>76</v>
      </c>
      <c r="D122" s="214" t="s">
        <v>416</v>
      </c>
      <c r="E122" s="214" t="s">
        <v>1437</v>
      </c>
      <c r="F122" s="214" t="s">
        <v>1259</v>
      </c>
      <c r="G122" s="214" t="s">
        <v>460</v>
      </c>
      <c r="H122" s="214" t="s">
        <v>1627</v>
      </c>
      <c r="I122" s="214" t="s">
        <v>215</v>
      </c>
      <c r="V122" s="214">
        <v>1</v>
      </c>
      <c r="AA122" s="214" t="s">
        <v>606</v>
      </c>
      <c r="AB122" s="214">
        <v>11</v>
      </c>
      <c r="AG122" s="214" t="s">
        <v>606</v>
      </c>
      <c r="AL122" s="214">
        <v>4</v>
      </c>
      <c r="AN122" s="214">
        <v>12</v>
      </c>
      <c r="AO122" s="214">
        <v>0</v>
      </c>
      <c r="AP122" s="214">
        <v>0</v>
      </c>
      <c r="AQ122" s="214">
        <v>0</v>
      </c>
      <c r="AR122" s="214">
        <v>4</v>
      </c>
      <c r="AS122" s="214">
        <v>16</v>
      </c>
      <c r="AT122" s="214">
        <v>35156</v>
      </c>
    </row>
    <row r="123" spans="2:46" x14ac:dyDescent="0.2">
      <c r="B123" s="214" t="s">
        <v>2469</v>
      </c>
      <c r="C123" s="214" t="s">
        <v>76</v>
      </c>
      <c r="D123" s="214" t="s">
        <v>416</v>
      </c>
      <c r="E123" s="214" t="s">
        <v>1437</v>
      </c>
      <c r="F123" s="214" t="s">
        <v>1259</v>
      </c>
      <c r="G123" s="214" t="s">
        <v>460</v>
      </c>
      <c r="H123" s="214" t="s">
        <v>1628</v>
      </c>
      <c r="I123" s="214" t="s">
        <v>168</v>
      </c>
      <c r="V123" s="214">
        <v>1</v>
      </c>
      <c r="AA123" s="214" t="s">
        <v>607</v>
      </c>
      <c r="AB123" s="214">
        <v>10</v>
      </c>
      <c r="AG123" s="214" t="s">
        <v>607</v>
      </c>
      <c r="AL123" s="214">
        <v>6</v>
      </c>
      <c r="AN123" s="214">
        <v>11</v>
      </c>
      <c r="AO123" s="214">
        <v>0</v>
      </c>
      <c r="AP123" s="214">
        <v>0</v>
      </c>
      <c r="AQ123" s="214">
        <v>0</v>
      </c>
      <c r="AR123" s="214">
        <v>6</v>
      </c>
      <c r="AS123" s="214">
        <v>17</v>
      </c>
      <c r="AT123" s="214">
        <v>35217</v>
      </c>
    </row>
    <row r="124" spans="2:46" x14ac:dyDescent="0.2">
      <c r="B124" s="214" t="s">
        <v>2469</v>
      </c>
      <c r="C124" s="214" t="s">
        <v>76</v>
      </c>
      <c r="D124" s="214" t="s">
        <v>416</v>
      </c>
      <c r="E124" s="214" t="s">
        <v>1437</v>
      </c>
      <c r="F124" s="214" t="s">
        <v>1259</v>
      </c>
      <c r="G124" s="214" t="s">
        <v>460</v>
      </c>
      <c r="H124" s="214" t="s">
        <v>1632</v>
      </c>
      <c r="I124" s="214" t="s">
        <v>170</v>
      </c>
      <c r="V124" s="214">
        <v>1</v>
      </c>
      <c r="AA124" s="214" t="s">
        <v>65</v>
      </c>
      <c r="AB124" s="214">
        <v>4</v>
      </c>
      <c r="AG124" s="214" t="s">
        <v>65</v>
      </c>
      <c r="AL124" s="214">
        <v>3</v>
      </c>
      <c r="AN124" s="214">
        <v>5</v>
      </c>
      <c r="AO124" s="214">
        <v>0</v>
      </c>
      <c r="AP124" s="214">
        <v>0</v>
      </c>
      <c r="AQ124" s="214">
        <v>0</v>
      </c>
      <c r="AR124" s="214">
        <v>3</v>
      </c>
      <c r="AS124" s="214">
        <v>8</v>
      </c>
      <c r="AT124" s="214">
        <v>38541</v>
      </c>
    </row>
    <row r="125" spans="2:46" x14ac:dyDescent="0.2">
      <c r="B125" s="214" t="s">
        <v>2469</v>
      </c>
      <c r="C125" s="214" t="s">
        <v>76</v>
      </c>
      <c r="D125" s="214" t="s">
        <v>416</v>
      </c>
      <c r="E125" s="214" t="s">
        <v>1437</v>
      </c>
      <c r="F125" s="214" t="s">
        <v>1259</v>
      </c>
      <c r="G125" s="214" t="s">
        <v>460</v>
      </c>
      <c r="H125" s="214" t="s">
        <v>1636</v>
      </c>
      <c r="I125" s="214" t="s">
        <v>68</v>
      </c>
      <c r="V125" s="214">
        <v>1</v>
      </c>
      <c r="AA125" s="214" t="s">
        <v>744</v>
      </c>
      <c r="AB125" s="214">
        <v>3</v>
      </c>
      <c r="AG125" s="214" t="s">
        <v>744</v>
      </c>
      <c r="AL125" s="214">
        <v>4</v>
      </c>
      <c r="AN125" s="214">
        <v>4</v>
      </c>
      <c r="AO125" s="214">
        <v>0</v>
      </c>
      <c r="AP125" s="214">
        <v>0</v>
      </c>
      <c r="AQ125" s="214">
        <v>0</v>
      </c>
      <c r="AR125" s="214">
        <v>4</v>
      </c>
      <c r="AS125" s="214">
        <v>8</v>
      </c>
      <c r="AT125" s="214">
        <v>38874</v>
      </c>
    </row>
    <row r="126" spans="2:46" x14ac:dyDescent="0.2">
      <c r="B126" s="214" t="s">
        <v>2469</v>
      </c>
      <c r="C126" s="214" t="s">
        <v>76</v>
      </c>
      <c r="D126" s="214" t="s">
        <v>416</v>
      </c>
      <c r="E126" s="214" t="s">
        <v>1437</v>
      </c>
      <c r="F126" s="214" t="s">
        <v>1259</v>
      </c>
      <c r="G126" s="214" t="s">
        <v>460</v>
      </c>
      <c r="H126" s="214" t="s">
        <v>1637</v>
      </c>
      <c r="I126" s="214" t="s">
        <v>69</v>
      </c>
      <c r="V126" s="214">
        <v>1</v>
      </c>
      <c r="AA126" s="214" t="s">
        <v>67</v>
      </c>
      <c r="AB126" s="214">
        <v>12</v>
      </c>
      <c r="AG126" s="214" t="s">
        <v>67</v>
      </c>
      <c r="AL126" s="214">
        <v>9</v>
      </c>
      <c r="AN126" s="214">
        <v>13</v>
      </c>
      <c r="AO126" s="214">
        <v>0</v>
      </c>
      <c r="AP126" s="214">
        <v>0</v>
      </c>
      <c r="AQ126" s="214">
        <v>0</v>
      </c>
      <c r="AR126" s="214">
        <v>9</v>
      </c>
      <c r="AS126" s="214">
        <v>22</v>
      </c>
      <c r="AT126" s="214">
        <v>37773</v>
      </c>
    </row>
    <row r="127" spans="2:46" x14ac:dyDescent="0.2">
      <c r="B127" s="214" t="s">
        <v>2469</v>
      </c>
      <c r="C127" s="214" t="s">
        <v>76</v>
      </c>
      <c r="D127" s="214" t="s">
        <v>416</v>
      </c>
      <c r="E127" s="214" t="s">
        <v>1437</v>
      </c>
      <c r="F127" s="214" t="s">
        <v>1259</v>
      </c>
      <c r="G127" s="214" t="s">
        <v>460</v>
      </c>
      <c r="H127" s="214" t="s">
        <v>1638</v>
      </c>
      <c r="I127" s="214" t="s">
        <v>1082</v>
      </c>
      <c r="V127" s="214">
        <v>1</v>
      </c>
      <c r="AA127" s="214" t="s">
        <v>1080</v>
      </c>
      <c r="AN127" s="214">
        <v>1</v>
      </c>
      <c r="AO127" s="214">
        <v>0</v>
      </c>
      <c r="AP127" s="214">
        <v>0</v>
      </c>
      <c r="AQ127" s="214">
        <v>0</v>
      </c>
      <c r="AR127" s="214">
        <v>0</v>
      </c>
      <c r="AS127" s="214">
        <v>1</v>
      </c>
      <c r="AT127" s="214">
        <v>37773</v>
      </c>
    </row>
    <row r="128" spans="2:46" x14ac:dyDescent="0.2">
      <c r="B128" s="214" t="s">
        <v>2469</v>
      </c>
      <c r="C128" s="214" t="s">
        <v>76</v>
      </c>
      <c r="D128" s="214" t="s">
        <v>416</v>
      </c>
      <c r="E128" s="214" t="s">
        <v>1437</v>
      </c>
      <c r="F128" s="214" t="s">
        <v>1259</v>
      </c>
      <c r="G128" s="214" t="s">
        <v>460</v>
      </c>
      <c r="H128" s="214" t="s">
        <v>1639</v>
      </c>
      <c r="I128" s="214" t="s">
        <v>1081</v>
      </c>
      <c r="V128" s="214">
        <v>1</v>
      </c>
      <c r="AA128" s="214" t="s">
        <v>746</v>
      </c>
      <c r="AB128" s="214">
        <v>1</v>
      </c>
      <c r="AG128" s="214" t="s">
        <v>67</v>
      </c>
      <c r="AL128" s="214">
        <v>1</v>
      </c>
      <c r="AN128" s="214">
        <v>2</v>
      </c>
      <c r="AO128" s="214">
        <v>0</v>
      </c>
      <c r="AP128" s="214">
        <v>0</v>
      </c>
      <c r="AQ128" s="214">
        <v>0</v>
      </c>
      <c r="AR128" s="214">
        <v>1</v>
      </c>
      <c r="AS128" s="214">
        <v>3</v>
      </c>
      <c r="AT128" s="214">
        <v>37773</v>
      </c>
    </row>
    <row r="129" spans="2:47" x14ac:dyDescent="0.2">
      <c r="B129" s="214" t="s">
        <v>2469</v>
      </c>
      <c r="C129" s="214" t="s">
        <v>76</v>
      </c>
      <c r="D129" s="214" t="s">
        <v>416</v>
      </c>
      <c r="E129" s="214" t="s">
        <v>1437</v>
      </c>
      <c r="F129" s="214" t="s">
        <v>1259</v>
      </c>
      <c r="G129" s="214" t="s">
        <v>460</v>
      </c>
      <c r="H129" s="214" t="s">
        <v>1657</v>
      </c>
      <c r="I129" s="214" t="s">
        <v>1294</v>
      </c>
      <c r="V129" s="214">
        <v>1</v>
      </c>
      <c r="AA129" s="214" t="s">
        <v>1077</v>
      </c>
      <c r="AN129" s="214">
        <v>1</v>
      </c>
      <c r="AO129" s="214">
        <v>0</v>
      </c>
      <c r="AP129" s="214">
        <v>0</v>
      </c>
      <c r="AQ129" s="214">
        <v>0</v>
      </c>
      <c r="AR129" s="214">
        <v>0</v>
      </c>
      <c r="AS129" s="214">
        <v>1</v>
      </c>
      <c r="AT129" s="214">
        <v>40816</v>
      </c>
    </row>
    <row r="130" spans="2:47" x14ac:dyDescent="0.2">
      <c r="B130" s="214" t="s">
        <v>2469</v>
      </c>
      <c r="C130" s="214" t="s">
        <v>76</v>
      </c>
      <c r="D130" s="214" t="s">
        <v>416</v>
      </c>
      <c r="E130" s="214" t="s">
        <v>1437</v>
      </c>
      <c r="F130" s="214" t="s">
        <v>1259</v>
      </c>
      <c r="G130" s="214" t="s">
        <v>460</v>
      </c>
      <c r="H130" s="214" t="s">
        <v>1660</v>
      </c>
      <c r="I130" s="214" t="s">
        <v>1295</v>
      </c>
      <c r="V130" s="214">
        <v>1</v>
      </c>
      <c r="AA130" s="214" t="s">
        <v>1296</v>
      </c>
      <c r="AN130" s="214">
        <v>1</v>
      </c>
      <c r="AO130" s="214">
        <v>0</v>
      </c>
      <c r="AP130" s="214">
        <v>0</v>
      </c>
      <c r="AQ130" s="214">
        <v>0</v>
      </c>
      <c r="AR130" s="214">
        <v>0</v>
      </c>
      <c r="AS130" s="214">
        <v>1</v>
      </c>
      <c r="AT130" s="214" t="s">
        <v>1297</v>
      </c>
    </row>
    <row r="131" spans="2:47" x14ac:dyDescent="0.2">
      <c r="B131" s="214" t="s">
        <v>2469</v>
      </c>
      <c r="C131" s="214" t="s">
        <v>76</v>
      </c>
      <c r="D131" s="214" t="s">
        <v>416</v>
      </c>
      <c r="E131" s="214" t="s">
        <v>1437</v>
      </c>
      <c r="F131" s="214" t="s">
        <v>1259</v>
      </c>
      <c r="G131" s="214" t="s">
        <v>460</v>
      </c>
      <c r="H131" s="214" t="s">
        <v>2124</v>
      </c>
      <c r="I131" s="214" t="s">
        <v>2125</v>
      </c>
      <c r="V131" s="214">
        <v>1</v>
      </c>
      <c r="AA131" s="214" t="s">
        <v>2126</v>
      </c>
      <c r="AG131" s="214" t="s">
        <v>2126</v>
      </c>
      <c r="AT131" s="214">
        <v>41232</v>
      </c>
      <c r="AU131" s="214">
        <v>41226</v>
      </c>
    </row>
    <row r="132" spans="2:47" x14ac:dyDescent="0.2">
      <c r="B132" s="214" t="s">
        <v>2469</v>
      </c>
      <c r="C132" s="214" t="s">
        <v>76</v>
      </c>
      <c r="D132" s="214" t="s">
        <v>416</v>
      </c>
      <c r="E132" s="214" t="s">
        <v>1437</v>
      </c>
      <c r="F132" s="214" t="s">
        <v>1259</v>
      </c>
      <c r="G132" s="214" t="s">
        <v>460</v>
      </c>
      <c r="H132" s="214" t="s">
        <v>1664</v>
      </c>
      <c r="I132" s="214" t="s">
        <v>615</v>
      </c>
      <c r="V132" s="214">
        <v>1</v>
      </c>
      <c r="AA132" s="214" t="s">
        <v>303</v>
      </c>
      <c r="AB132" s="214">
        <v>2</v>
      </c>
      <c r="AG132" s="214" t="s">
        <v>303</v>
      </c>
      <c r="AL132" s="214">
        <v>19</v>
      </c>
      <c r="AN132" s="214">
        <v>3</v>
      </c>
      <c r="AO132" s="214">
        <v>0</v>
      </c>
      <c r="AP132" s="214">
        <v>0</v>
      </c>
      <c r="AQ132" s="214">
        <v>0</v>
      </c>
      <c r="AR132" s="214">
        <v>19</v>
      </c>
      <c r="AS132" s="214">
        <v>22</v>
      </c>
      <c r="AT132" s="214">
        <v>38545</v>
      </c>
    </row>
    <row r="133" spans="2:47" x14ac:dyDescent="0.2">
      <c r="B133" s="214" t="s">
        <v>2733</v>
      </c>
      <c r="C133" s="214" t="s">
        <v>76</v>
      </c>
      <c r="D133" s="214" t="s">
        <v>1118</v>
      </c>
      <c r="E133" s="214" t="s">
        <v>1437</v>
      </c>
      <c r="F133" s="214" t="s">
        <v>1259</v>
      </c>
      <c r="G133" s="214" t="s">
        <v>460</v>
      </c>
      <c r="H133" s="214" t="s">
        <v>1673</v>
      </c>
      <c r="I133" s="214" t="s">
        <v>460</v>
      </c>
      <c r="T133" s="214">
        <v>1</v>
      </c>
      <c r="U133" s="214" t="s">
        <v>316</v>
      </c>
      <c r="AB133" s="214">
        <v>2</v>
      </c>
      <c r="AG133" s="214" t="s">
        <v>316</v>
      </c>
      <c r="AL133" s="214">
        <v>1</v>
      </c>
      <c r="AM133" s="214" t="s">
        <v>316</v>
      </c>
      <c r="AN133" s="214">
        <v>2</v>
      </c>
      <c r="AO133" s="214">
        <v>0</v>
      </c>
      <c r="AP133" s="214">
        <v>0</v>
      </c>
      <c r="AQ133" s="214">
        <v>0</v>
      </c>
      <c r="AR133" s="214">
        <v>2</v>
      </c>
      <c r="AS133" s="214">
        <v>4</v>
      </c>
      <c r="AT133" s="214" t="s">
        <v>353</v>
      </c>
    </row>
    <row r="134" spans="2:47" x14ac:dyDescent="0.2">
      <c r="B134" s="214" t="s">
        <v>2733</v>
      </c>
      <c r="C134" s="214" t="s">
        <v>76</v>
      </c>
      <c r="D134" s="214" t="s">
        <v>1118</v>
      </c>
      <c r="E134" s="214" t="s">
        <v>1437</v>
      </c>
      <c r="F134" s="214" t="s">
        <v>1259</v>
      </c>
      <c r="G134" s="214" t="s">
        <v>460</v>
      </c>
      <c r="H134" s="214" t="s">
        <v>1675</v>
      </c>
      <c r="I134" s="214" t="s">
        <v>229</v>
      </c>
      <c r="AB134" s="214">
        <v>4</v>
      </c>
      <c r="AG134" s="214" t="s">
        <v>941</v>
      </c>
      <c r="AH134" s="214">
        <v>1</v>
      </c>
      <c r="AL134" s="214">
        <v>1</v>
      </c>
      <c r="AM134" s="214" t="s">
        <v>941</v>
      </c>
      <c r="AN134" s="214">
        <v>5</v>
      </c>
      <c r="AO134" s="214">
        <v>0</v>
      </c>
      <c r="AP134" s="214">
        <v>0</v>
      </c>
      <c r="AQ134" s="214">
        <v>0</v>
      </c>
      <c r="AR134" s="214">
        <v>1</v>
      </c>
      <c r="AS134" s="214">
        <v>6</v>
      </c>
      <c r="AT134" s="214">
        <v>40148</v>
      </c>
    </row>
    <row r="135" spans="2:47" x14ac:dyDescent="0.2">
      <c r="B135" s="214" t="s">
        <v>2733</v>
      </c>
      <c r="C135" s="214" t="s">
        <v>76</v>
      </c>
      <c r="D135" s="214" t="s">
        <v>1118</v>
      </c>
      <c r="E135" s="214" t="s">
        <v>1437</v>
      </c>
      <c r="F135" s="214" t="s">
        <v>1259</v>
      </c>
      <c r="G135" s="214" t="s">
        <v>460</v>
      </c>
      <c r="H135" s="214" t="s">
        <v>1677</v>
      </c>
      <c r="I135" s="214" t="s">
        <v>466</v>
      </c>
      <c r="AB135" s="214">
        <v>1</v>
      </c>
      <c r="AG135" s="214" t="s">
        <v>709</v>
      </c>
      <c r="AL135" s="214">
        <v>1</v>
      </c>
      <c r="AM135" s="214" t="s">
        <v>709</v>
      </c>
      <c r="AN135" s="214">
        <v>1</v>
      </c>
      <c r="AO135" s="214">
        <v>0</v>
      </c>
      <c r="AP135" s="214">
        <v>0</v>
      </c>
      <c r="AQ135" s="214">
        <v>0</v>
      </c>
      <c r="AR135" s="214">
        <v>1</v>
      </c>
      <c r="AS135" s="214">
        <v>2</v>
      </c>
      <c r="AT135" s="214" t="s">
        <v>707</v>
      </c>
    </row>
    <row r="136" spans="2:47" x14ac:dyDescent="0.2">
      <c r="B136" s="214" t="s">
        <v>2733</v>
      </c>
      <c r="C136" s="214" t="s">
        <v>76</v>
      </c>
      <c r="D136" s="214" t="s">
        <v>1118</v>
      </c>
      <c r="E136" s="214" t="s">
        <v>1437</v>
      </c>
      <c r="F136" s="214" t="s">
        <v>1259</v>
      </c>
      <c r="G136" s="214" t="s">
        <v>460</v>
      </c>
      <c r="H136" s="214" t="s">
        <v>1680</v>
      </c>
      <c r="I136" s="214" t="s">
        <v>460</v>
      </c>
      <c r="AB136" s="214">
        <v>1</v>
      </c>
      <c r="AG136" s="214" t="s">
        <v>1119</v>
      </c>
      <c r="AL136" s="214">
        <v>1</v>
      </c>
      <c r="AM136" s="214" t="s">
        <v>1119</v>
      </c>
      <c r="AN136" s="214">
        <v>1</v>
      </c>
      <c r="AO136" s="214">
        <v>0</v>
      </c>
      <c r="AP136" s="214">
        <v>0</v>
      </c>
      <c r="AQ136" s="214">
        <v>0</v>
      </c>
      <c r="AR136" s="214">
        <v>1</v>
      </c>
      <c r="AS136" s="214">
        <v>2</v>
      </c>
      <c r="AT136" s="214" t="s">
        <v>1120</v>
      </c>
    </row>
    <row r="137" spans="2:47" x14ac:dyDescent="0.2">
      <c r="B137" s="214" t="s">
        <v>2575</v>
      </c>
      <c r="C137" s="214" t="s">
        <v>76</v>
      </c>
      <c r="D137" s="214" t="s">
        <v>382</v>
      </c>
      <c r="E137" s="214" t="s">
        <v>1437</v>
      </c>
      <c r="F137" s="214" t="s">
        <v>1259</v>
      </c>
      <c r="G137" s="214" t="s">
        <v>460</v>
      </c>
      <c r="H137" s="214" t="s">
        <v>1698</v>
      </c>
      <c r="I137" s="214" t="s">
        <v>200</v>
      </c>
      <c r="T137" s="214">
        <v>1</v>
      </c>
      <c r="U137" s="214" t="s">
        <v>213</v>
      </c>
      <c r="AB137" s="214">
        <v>1</v>
      </c>
      <c r="AG137" s="214" t="s">
        <v>376</v>
      </c>
      <c r="AL137" s="214">
        <v>2</v>
      </c>
      <c r="AN137" s="214">
        <v>1</v>
      </c>
      <c r="AO137" s="214">
        <v>0</v>
      </c>
      <c r="AP137" s="214">
        <v>0</v>
      </c>
      <c r="AQ137" s="214">
        <v>0</v>
      </c>
      <c r="AR137" s="214">
        <v>3</v>
      </c>
      <c r="AS137" s="214">
        <v>4</v>
      </c>
      <c r="AT137" s="214">
        <v>36404</v>
      </c>
    </row>
    <row r="138" spans="2:47" x14ac:dyDescent="0.2">
      <c r="B138" s="214" t="s">
        <v>2575</v>
      </c>
      <c r="C138" s="214" t="s">
        <v>76</v>
      </c>
      <c r="D138" s="214" t="s">
        <v>382</v>
      </c>
      <c r="E138" s="214" t="s">
        <v>1437</v>
      </c>
      <c r="F138" s="214" t="s">
        <v>1259</v>
      </c>
      <c r="G138" s="214" t="s">
        <v>460</v>
      </c>
      <c r="H138" s="214" t="s">
        <v>1699</v>
      </c>
      <c r="I138" s="214" t="s">
        <v>201</v>
      </c>
      <c r="T138" s="214">
        <v>1</v>
      </c>
      <c r="U138" s="214" t="s">
        <v>1320</v>
      </c>
      <c r="AB138" s="214">
        <v>2</v>
      </c>
      <c r="AG138" s="214" t="s">
        <v>383</v>
      </c>
      <c r="AL138" s="214">
        <v>2</v>
      </c>
      <c r="AN138" s="214">
        <v>2</v>
      </c>
      <c r="AO138" s="214">
        <v>0</v>
      </c>
      <c r="AP138" s="214">
        <v>0</v>
      </c>
      <c r="AQ138" s="214">
        <v>0</v>
      </c>
      <c r="AR138" s="214">
        <v>3</v>
      </c>
      <c r="AS138" s="214">
        <v>5</v>
      </c>
      <c r="AT138" s="214">
        <v>36572</v>
      </c>
    </row>
    <row r="139" spans="2:47" x14ac:dyDescent="0.2">
      <c r="B139" s="214" t="s">
        <v>2591</v>
      </c>
      <c r="C139" s="214" t="s">
        <v>76</v>
      </c>
      <c r="D139" s="214" t="s">
        <v>1704</v>
      </c>
      <c r="E139" s="214" t="s">
        <v>1437</v>
      </c>
      <c r="F139" s="214" t="s">
        <v>1259</v>
      </c>
      <c r="G139" s="214" t="s">
        <v>460</v>
      </c>
      <c r="H139" s="214" t="s">
        <v>1707</v>
      </c>
      <c r="I139" s="214" t="s">
        <v>432</v>
      </c>
      <c r="AB139" s="214">
        <v>1</v>
      </c>
      <c r="AL139" s="214" t="s">
        <v>1708</v>
      </c>
      <c r="AN139" s="214">
        <v>1</v>
      </c>
      <c r="AO139" s="214">
        <v>0</v>
      </c>
      <c r="AP139" s="214">
        <v>0</v>
      </c>
      <c r="AQ139" s="214">
        <v>0</v>
      </c>
      <c r="AR139" s="214">
        <v>18</v>
      </c>
      <c r="AS139" s="214">
        <v>19</v>
      </c>
    </row>
    <row r="140" spans="2:47" x14ac:dyDescent="0.2">
      <c r="B140" s="214" t="s">
        <v>2591</v>
      </c>
      <c r="C140" s="214" t="s">
        <v>76</v>
      </c>
      <c r="D140" s="214" t="s">
        <v>1704</v>
      </c>
      <c r="E140" s="214" t="s">
        <v>1437</v>
      </c>
      <c r="F140" s="214" t="s">
        <v>1259</v>
      </c>
      <c r="G140" s="214" t="s">
        <v>460</v>
      </c>
      <c r="H140" s="214" t="s">
        <v>1709</v>
      </c>
      <c r="I140" s="214" t="s">
        <v>864</v>
      </c>
      <c r="AB140" s="214">
        <v>1</v>
      </c>
      <c r="AL140" s="214">
        <v>13</v>
      </c>
      <c r="AN140" s="214">
        <v>1</v>
      </c>
      <c r="AO140" s="214">
        <v>0</v>
      </c>
      <c r="AP140" s="214">
        <v>0</v>
      </c>
      <c r="AQ140" s="214">
        <v>0</v>
      </c>
      <c r="AR140" s="214">
        <v>13</v>
      </c>
      <c r="AS140" s="214">
        <v>14</v>
      </c>
    </row>
    <row r="141" spans="2:47" x14ac:dyDescent="0.2">
      <c r="B141" s="214" t="s">
        <v>2591</v>
      </c>
      <c r="C141" s="214" t="s">
        <v>76</v>
      </c>
      <c r="D141" s="214" t="s">
        <v>1704</v>
      </c>
      <c r="E141" s="214" t="s">
        <v>1437</v>
      </c>
      <c r="F141" s="214" t="s">
        <v>1259</v>
      </c>
      <c r="G141" s="214" t="s">
        <v>460</v>
      </c>
      <c r="H141" s="214" t="s">
        <v>1711</v>
      </c>
      <c r="I141" s="214" t="s">
        <v>866</v>
      </c>
      <c r="AB141" s="214">
        <v>1</v>
      </c>
      <c r="AL141" s="214">
        <v>11</v>
      </c>
      <c r="AN141" s="214">
        <v>1</v>
      </c>
      <c r="AO141" s="214">
        <v>0</v>
      </c>
      <c r="AP141" s="214">
        <v>0</v>
      </c>
      <c r="AQ141" s="214">
        <v>0</v>
      </c>
      <c r="AR141" s="214">
        <v>11</v>
      </c>
      <c r="AS141" s="214">
        <v>12</v>
      </c>
    </row>
    <row r="142" spans="2:47" x14ac:dyDescent="0.2">
      <c r="B142" s="214" t="s">
        <v>2591</v>
      </c>
      <c r="C142" s="214" t="s">
        <v>76</v>
      </c>
      <c r="D142" s="214" t="s">
        <v>1704</v>
      </c>
      <c r="E142" s="214" t="s">
        <v>1437</v>
      </c>
      <c r="F142" s="214" t="s">
        <v>1259</v>
      </c>
      <c r="G142" s="214" t="s">
        <v>460</v>
      </c>
      <c r="H142" s="214" t="s">
        <v>1712</v>
      </c>
      <c r="I142" s="214" t="s">
        <v>1713</v>
      </c>
      <c r="AB142" s="214">
        <v>1</v>
      </c>
      <c r="AL142" s="214">
        <v>19</v>
      </c>
      <c r="AN142" s="214">
        <v>1</v>
      </c>
      <c r="AO142" s="214">
        <v>0</v>
      </c>
      <c r="AP142" s="214">
        <v>0</v>
      </c>
      <c r="AQ142" s="214">
        <v>0</v>
      </c>
      <c r="AR142" s="214">
        <v>19</v>
      </c>
      <c r="AS142" s="214">
        <v>20</v>
      </c>
    </row>
    <row r="143" spans="2:47" x14ac:dyDescent="0.2">
      <c r="B143" s="214" t="s">
        <v>2591</v>
      </c>
      <c r="C143" s="214" t="s">
        <v>76</v>
      </c>
      <c r="D143" s="214" t="s">
        <v>1704</v>
      </c>
      <c r="E143" s="214" t="s">
        <v>1437</v>
      </c>
      <c r="F143" s="214" t="s">
        <v>1259</v>
      </c>
      <c r="G143" s="214" t="s">
        <v>460</v>
      </c>
      <c r="H143" s="214" t="s">
        <v>1715</v>
      </c>
      <c r="I143" s="214" t="s">
        <v>745</v>
      </c>
      <c r="AB143" s="214">
        <v>1</v>
      </c>
      <c r="AL143" s="214">
        <v>12</v>
      </c>
      <c r="AN143" s="214">
        <v>1</v>
      </c>
      <c r="AO143" s="214">
        <v>0</v>
      </c>
      <c r="AP143" s="214">
        <v>0</v>
      </c>
      <c r="AQ143" s="214">
        <v>0</v>
      </c>
      <c r="AR143" s="214">
        <v>12</v>
      </c>
      <c r="AS143" s="214">
        <v>13</v>
      </c>
    </row>
    <row r="144" spans="2:47" x14ac:dyDescent="0.2">
      <c r="B144" s="214" t="s">
        <v>2591</v>
      </c>
      <c r="C144" s="214" t="s">
        <v>76</v>
      </c>
      <c r="D144" s="214" t="s">
        <v>1704</v>
      </c>
      <c r="E144" s="214" t="s">
        <v>1437</v>
      </c>
      <c r="F144" s="214" t="s">
        <v>1259</v>
      </c>
      <c r="G144" s="214" t="s">
        <v>460</v>
      </c>
      <c r="H144" s="214" t="s">
        <v>1717</v>
      </c>
      <c r="I144" s="214" t="s">
        <v>869</v>
      </c>
      <c r="AL144" s="214">
        <v>10</v>
      </c>
      <c r="AN144" s="214">
        <v>0</v>
      </c>
      <c r="AO144" s="214">
        <v>0</v>
      </c>
      <c r="AP144" s="214">
        <v>0</v>
      </c>
      <c r="AQ144" s="214">
        <v>0</v>
      </c>
      <c r="AR144" s="214">
        <v>10</v>
      </c>
      <c r="AS144" s="214">
        <v>10</v>
      </c>
    </row>
    <row r="145" spans="2:46" x14ac:dyDescent="0.2">
      <c r="B145" s="214" t="s">
        <v>2591</v>
      </c>
      <c r="C145" s="214" t="s">
        <v>76</v>
      </c>
      <c r="D145" s="214" t="s">
        <v>1704</v>
      </c>
      <c r="E145" s="214" t="s">
        <v>1437</v>
      </c>
      <c r="F145" s="214" t="s">
        <v>1259</v>
      </c>
      <c r="G145" s="214" t="s">
        <v>460</v>
      </c>
      <c r="H145" s="214" t="s">
        <v>1718</v>
      </c>
      <c r="I145" s="214" t="s">
        <v>1002</v>
      </c>
      <c r="AL145" s="214">
        <v>8</v>
      </c>
      <c r="AN145" s="214">
        <v>0</v>
      </c>
      <c r="AO145" s="214">
        <v>0</v>
      </c>
      <c r="AP145" s="214">
        <v>0</v>
      </c>
      <c r="AQ145" s="214">
        <v>0</v>
      </c>
      <c r="AR145" s="214">
        <v>8</v>
      </c>
      <c r="AS145" s="214">
        <v>8</v>
      </c>
    </row>
    <row r="146" spans="2:46" x14ac:dyDescent="0.2">
      <c r="B146" s="214" t="s">
        <v>2591</v>
      </c>
      <c r="C146" s="214" t="s">
        <v>76</v>
      </c>
      <c r="D146" s="214" t="s">
        <v>1704</v>
      </c>
      <c r="E146" s="214" t="s">
        <v>1437</v>
      </c>
      <c r="F146" s="214" t="s">
        <v>1259</v>
      </c>
      <c r="G146" s="214" t="s">
        <v>460</v>
      </c>
      <c r="H146" s="214" t="s">
        <v>1719</v>
      </c>
      <c r="I146" s="214" t="s">
        <v>610</v>
      </c>
      <c r="AB146" s="214">
        <v>2</v>
      </c>
      <c r="AL146" s="214">
        <v>12</v>
      </c>
      <c r="AN146" s="214">
        <v>2</v>
      </c>
      <c r="AO146" s="214">
        <v>0</v>
      </c>
      <c r="AP146" s="214">
        <v>0</v>
      </c>
      <c r="AQ146" s="214">
        <v>0</v>
      </c>
      <c r="AR146" s="214">
        <v>12</v>
      </c>
      <c r="AS146" s="214">
        <v>14</v>
      </c>
    </row>
    <row r="147" spans="2:46" x14ac:dyDescent="0.2">
      <c r="B147" s="214" t="s">
        <v>2591</v>
      </c>
      <c r="C147" s="214" t="s">
        <v>76</v>
      </c>
      <c r="D147" s="214" t="s">
        <v>1704</v>
      </c>
      <c r="E147" s="214" t="s">
        <v>1437</v>
      </c>
      <c r="F147" s="214" t="s">
        <v>1259</v>
      </c>
      <c r="G147" s="214" t="s">
        <v>460</v>
      </c>
      <c r="H147" s="214" t="s">
        <v>1720</v>
      </c>
      <c r="I147" s="214" t="s">
        <v>870</v>
      </c>
      <c r="AL147" s="214">
        <v>11</v>
      </c>
      <c r="AN147" s="214">
        <v>0</v>
      </c>
      <c r="AO147" s="214">
        <v>0</v>
      </c>
      <c r="AP147" s="214">
        <v>0</v>
      </c>
      <c r="AQ147" s="214">
        <v>0</v>
      </c>
      <c r="AR147" s="214">
        <v>11</v>
      </c>
      <c r="AS147" s="214">
        <v>11</v>
      </c>
    </row>
    <row r="148" spans="2:46" x14ac:dyDescent="0.2">
      <c r="B148" s="214" t="s">
        <v>2591</v>
      </c>
      <c r="C148" s="214" t="s">
        <v>76</v>
      </c>
      <c r="D148" s="214" t="s">
        <v>1704</v>
      </c>
      <c r="E148" s="214" t="s">
        <v>1437</v>
      </c>
      <c r="F148" s="214" t="s">
        <v>1259</v>
      </c>
      <c r="G148" s="214" t="s">
        <v>460</v>
      </c>
      <c r="H148" s="214" t="s">
        <v>1721</v>
      </c>
      <c r="I148" s="214" t="s">
        <v>871</v>
      </c>
      <c r="AL148" s="214">
        <v>7</v>
      </c>
      <c r="AN148" s="214">
        <v>0</v>
      </c>
      <c r="AO148" s="214">
        <v>0</v>
      </c>
      <c r="AP148" s="214">
        <v>0</v>
      </c>
      <c r="AQ148" s="214">
        <v>0</v>
      </c>
      <c r="AR148" s="214">
        <v>7</v>
      </c>
      <c r="AS148" s="214">
        <v>7</v>
      </c>
    </row>
    <row r="149" spans="2:46" x14ac:dyDescent="0.2">
      <c r="B149" s="214" t="s">
        <v>2591</v>
      </c>
      <c r="C149" s="214" t="s">
        <v>76</v>
      </c>
      <c r="D149" s="214" t="s">
        <v>1704</v>
      </c>
      <c r="E149" s="214" t="s">
        <v>1437</v>
      </c>
      <c r="F149" s="214" t="s">
        <v>1259</v>
      </c>
      <c r="G149" s="214" t="s">
        <v>460</v>
      </c>
      <c r="H149" s="214" t="s">
        <v>1722</v>
      </c>
      <c r="I149" s="214" t="s">
        <v>872</v>
      </c>
      <c r="AB149" s="214">
        <v>1</v>
      </c>
      <c r="AL149" s="214">
        <v>12</v>
      </c>
      <c r="AN149" s="214">
        <v>1</v>
      </c>
      <c r="AO149" s="214">
        <v>0</v>
      </c>
      <c r="AP149" s="214">
        <v>0</v>
      </c>
      <c r="AQ149" s="214">
        <v>0</v>
      </c>
      <c r="AR149" s="214">
        <v>12</v>
      </c>
      <c r="AS149" s="214">
        <v>13</v>
      </c>
    </row>
    <row r="150" spans="2:46" x14ac:dyDescent="0.2">
      <c r="B150" s="214" t="s">
        <v>2591</v>
      </c>
      <c r="C150" s="214" t="s">
        <v>76</v>
      </c>
      <c r="D150" s="214" t="s">
        <v>1704</v>
      </c>
      <c r="E150" s="214" t="s">
        <v>1437</v>
      </c>
      <c r="F150" s="214" t="s">
        <v>1259</v>
      </c>
      <c r="G150" s="214" t="s">
        <v>460</v>
      </c>
      <c r="H150" s="214" t="s">
        <v>1723</v>
      </c>
      <c r="I150" s="214" t="s">
        <v>1371</v>
      </c>
      <c r="AB150" s="214">
        <v>1</v>
      </c>
      <c r="AL150" s="214">
        <v>11</v>
      </c>
      <c r="AN150" s="214">
        <v>1</v>
      </c>
      <c r="AO150" s="214">
        <v>0</v>
      </c>
      <c r="AP150" s="214">
        <v>0</v>
      </c>
      <c r="AQ150" s="214">
        <v>0</v>
      </c>
      <c r="AR150" s="214">
        <v>11</v>
      </c>
      <c r="AS150" s="214">
        <v>12</v>
      </c>
    </row>
    <row r="151" spans="2:46" x14ac:dyDescent="0.2">
      <c r="B151" s="214" t="s">
        <v>2591</v>
      </c>
      <c r="C151" s="214" t="s">
        <v>76</v>
      </c>
      <c r="D151" s="214" t="s">
        <v>1704</v>
      </c>
      <c r="E151" s="214" t="s">
        <v>1437</v>
      </c>
      <c r="F151" s="214" t="s">
        <v>1259</v>
      </c>
      <c r="G151" s="214" t="s">
        <v>460</v>
      </c>
      <c r="H151" s="214" t="s">
        <v>1724</v>
      </c>
      <c r="I151" s="214" t="s">
        <v>873</v>
      </c>
      <c r="AL151" s="214">
        <v>12</v>
      </c>
      <c r="AN151" s="214">
        <v>0</v>
      </c>
      <c r="AO151" s="214">
        <v>0</v>
      </c>
      <c r="AP151" s="214">
        <v>0</v>
      </c>
      <c r="AQ151" s="214">
        <v>0</v>
      </c>
      <c r="AR151" s="214">
        <v>12</v>
      </c>
      <c r="AS151" s="214">
        <v>12</v>
      </c>
    </row>
    <row r="152" spans="2:46" x14ac:dyDescent="0.2">
      <c r="B152" s="214" t="s">
        <v>2591</v>
      </c>
      <c r="C152" s="214" t="s">
        <v>76</v>
      </c>
      <c r="D152" s="214" t="s">
        <v>1704</v>
      </c>
      <c r="E152" s="214" t="s">
        <v>1437</v>
      </c>
      <c r="F152" s="214" t="s">
        <v>1259</v>
      </c>
      <c r="G152" s="214" t="s">
        <v>460</v>
      </c>
      <c r="H152" s="214" t="s">
        <v>1725</v>
      </c>
      <c r="I152" s="214" t="s">
        <v>797</v>
      </c>
      <c r="AL152" s="214">
        <v>14</v>
      </c>
      <c r="AN152" s="214">
        <v>0</v>
      </c>
      <c r="AO152" s="214">
        <v>0</v>
      </c>
      <c r="AP152" s="214">
        <v>0</v>
      </c>
      <c r="AQ152" s="214">
        <v>0</v>
      </c>
      <c r="AR152" s="214">
        <v>14</v>
      </c>
      <c r="AS152" s="214">
        <v>14</v>
      </c>
    </row>
    <row r="153" spans="2:46" x14ac:dyDescent="0.2">
      <c r="B153" s="214" t="s">
        <v>2591</v>
      </c>
      <c r="C153" s="214" t="s">
        <v>76</v>
      </c>
      <c r="D153" s="214" t="s">
        <v>1704</v>
      </c>
      <c r="E153" s="214" t="s">
        <v>1437</v>
      </c>
      <c r="F153" s="214" t="s">
        <v>1259</v>
      </c>
      <c r="G153" s="214" t="s">
        <v>460</v>
      </c>
      <c r="H153" s="214" t="s">
        <v>1728</v>
      </c>
      <c r="I153" s="214" t="s">
        <v>365</v>
      </c>
      <c r="AB153" s="214">
        <v>2</v>
      </c>
      <c r="AL153" s="214">
        <v>4</v>
      </c>
      <c r="AN153" s="214">
        <v>2</v>
      </c>
      <c r="AO153" s="214">
        <v>0</v>
      </c>
      <c r="AP153" s="214">
        <v>0</v>
      </c>
      <c r="AQ153" s="214">
        <v>0</v>
      </c>
      <c r="AR153" s="214">
        <v>4</v>
      </c>
      <c r="AS153" s="214">
        <v>6</v>
      </c>
      <c r="AT153" s="214" t="s">
        <v>943</v>
      </c>
    </row>
    <row r="154" spans="2:46" x14ac:dyDescent="0.2">
      <c r="B154" s="214" t="s">
        <v>2591</v>
      </c>
      <c r="C154" s="214" t="s">
        <v>76</v>
      </c>
      <c r="D154" s="214" t="s">
        <v>1704</v>
      </c>
      <c r="E154" s="214" t="s">
        <v>1437</v>
      </c>
      <c r="F154" s="214" t="s">
        <v>1259</v>
      </c>
      <c r="G154" s="214" t="s">
        <v>460</v>
      </c>
      <c r="H154" s="214" t="s">
        <v>1729</v>
      </c>
      <c r="I154" s="214" t="s">
        <v>218</v>
      </c>
      <c r="AB154" s="214" t="s">
        <v>388</v>
      </c>
      <c r="AL154" s="214">
        <v>13</v>
      </c>
      <c r="AN154" s="214">
        <v>1</v>
      </c>
      <c r="AO154" s="214">
        <v>0</v>
      </c>
      <c r="AP154" s="214">
        <v>0</v>
      </c>
      <c r="AQ154" s="214">
        <v>0</v>
      </c>
      <c r="AR154" s="214">
        <v>13</v>
      </c>
      <c r="AS154" s="214">
        <v>14</v>
      </c>
    </row>
    <row r="155" spans="2:46" x14ac:dyDescent="0.2">
      <c r="B155" s="214" t="s">
        <v>2591</v>
      </c>
      <c r="C155" s="214" t="s">
        <v>76</v>
      </c>
      <c r="D155" s="214" t="s">
        <v>1704</v>
      </c>
      <c r="E155" s="214" t="s">
        <v>1437</v>
      </c>
      <c r="F155" s="214" t="s">
        <v>1259</v>
      </c>
      <c r="G155" s="214" t="s">
        <v>460</v>
      </c>
      <c r="H155" s="214" t="s">
        <v>1731</v>
      </c>
      <c r="I155" s="214" t="s">
        <v>460</v>
      </c>
      <c r="AL155" s="214">
        <v>10</v>
      </c>
      <c r="AN155" s="214">
        <v>0</v>
      </c>
      <c r="AO155" s="214">
        <v>0</v>
      </c>
      <c r="AP155" s="214">
        <v>0</v>
      </c>
      <c r="AQ155" s="214">
        <v>0</v>
      </c>
      <c r="AR155" s="214">
        <v>10</v>
      </c>
      <c r="AS155" s="214">
        <v>10</v>
      </c>
    </row>
    <row r="156" spans="2:46" x14ac:dyDescent="0.2">
      <c r="B156" s="214" t="s">
        <v>2591</v>
      </c>
      <c r="C156" s="214" t="s">
        <v>76</v>
      </c>
      <c r="D156" s="214" t="s">
        <v>1704</v>
      </c>
      <c r="E156" s="214" t="s">
        <v>1437</v>
      </c>
      <c r="F156" s="214" t="s">
        <v>1259</v>
      </c>
      <c r="G156" s="214" t="s">
        <v>460</v>
      </c>
      <c r="H156" s="214" t="s">
        <v>1732</v>
      </c>
      <c r="I156" s="214" t="s">
        <v>460</v>
      </c>
      <c r="AL156" s="214">
        <v>15</v>
      </c>
      <c r="AN156" s="214">
        <v>0</v>
      </c>
      <c r="AO156" s="214">
        <v>0</v>
      </c>
      <c r="AP156" s="214">
        <v>0</v>
      </c>
      <c r="AQ156" s="214">
        <v>0</v>
      </c>
      <c r="AR156" s="214">
        <v>15</v>
      </c>
      <c r="AS156" s="214">
        <v>15</v>
      </c>
    </row>
    <row r="157" spans="2:46" x14ac:dyDescent="0.2">
      <c r="B157" s="214" t="s">
        <v>2591</v>
      </c>
      <c r="C157" s="214" t="s">
        <v>76</v>
      </c>
      <c r="D157" s="214" t="s">
        <v>1704</v>
      </c>
      <c r="E157" s="214" t="s">
        <v>1437</v>
      </c>
      <c r="F157" s="214" t="s">
        <v>1259</v>
      </c>
      <c r="G157" s="214" t="s">
        <v>460</v>
      </c>
      <c r="H157" s="214" t="s">
        <v>1733</v>
      </c>
      <c r="I157" s="214" t="s">
        <v>460</v>
      </c>
      <c r="AL157" s="214">
        <v>12</v>
      </c>
      <c r="AN157" s="214">
        <v>0</v>
      </c>
      <c r="AO157" s="214">
        <v>0</v>
      </c>
      <c r="AP157" s="214">
        <v>0</v>
      </c>
      <c r="AQ157" s="214">
        <v>0</v>
      </c>
      <c r="AR157" s="214">
        <v>12</v>
      </c>
      <c r="AS157" s="214">
        <v>12</v>
      </c>
    </row>
    <row r="158" spans="2:46" x14ac:dyDescent="0.2">
      <c r="B158" s="214" t="s">
        <v>2591</v>
      </c>
      <c r="C158" s="214" t="s">
        <v>76</v>
      </c>
      <c r="D158" s="214" t="s">
        <v>1704</v>
      </c>
      <c r="E158" s="214" t="s">
        <v>1437</v>
      </c>
      <c r="F158" s="214" t="s">
        <v>1259</v>
      </c>
      <c r="G158" s="214" t="s">
        <v>460</v>
      </c>
      <c r="H158" s="214" t="s">
        <v>1734</v>
      </c>
      <c r="I158" s="214" t="s">
        <v>460</v>
      </c>
      <c r="AL158" s="214">
        <v>17</v>
      </c>
      <c r="AN158" s="214">
        <v>0</v>
      </c>
      <c r="AO158" s="214">
        <v>0</v>
      </c>
      <c r="AP158" s="214">
        <v>0</v>
      </c>
      <c r="AQ158" s="214">
        <v>0</v>
      </c>
      <c r="AR158" s="214">
        <v>17</v>
      </c>
      <c r="AS158" s="214">
        <v>17</v>
      </c>
    </row>
    <row r="159" spans="2:46" x14ac:dyDescent="0.2">
      <c r="B159" s="214" t="s">
        <v>2591</v>
      </c>
      <c r="C159" s="214" t="s">
        <v>76</v>
      </c>
      <c r="D159" s="214" t="s">
        <v>1704</v>
      </c>
      <c r="E159" s="214" t="s">
        <v>1437</v>
      </c>
      <c r="F159" s="214" t="s">
        <v>1259</v>
      </c>
      <c r="G159" s="214" t="s">
        <v>460</v>
      </c>
      <c r="H159" s="214" t="s">
        <v>1749</v>
      </c>
      <c r="I159" s="214" t="s">
        <v>460</v>
      </c>
      <c r="AB159" s="214">
        <v>1</v>
      </c>
      <c r="AL159" s="214">
        <v>20</v>
      </c>
      <c r="AN159" s="214">
        <v>1</v>
      </c>
      <c r="AO159" s="214">
        <v>0</v>
      </c>
      <c r="AP159" s="214">
        <v>0</v>
      </c>
      <c r="AQ159" s="214">
        <v>0</v>
      </c>
      <c r="AR159" s="214">
        <v>20</v>
      </c>
      <c r="AS159" s="214">
        <v>21</v>
      </c>
    </row>
    <row r="160" spans="2:46" x14ac:dyDescent="0.2">
      <c r="B160" s="214" t="s">
        <v>2591</v>
      </c>
      <c r="C160" s="214" t="s">
        <v>76</v>
      </c>
      <c r="D160" s="214" t="s">
        <v>1704</v>
      </c>
      <c r="E160" s="214" t="s">
        <v>1437</v>
      </c>
      <c r="F160" s="214" t="s">
        <v>1259</v>
      </c>
      <c r="G160" s="214" t="s">
        <v>460</v>
      </c>
      <c r="H160" s="214" t="s">
        <v>1750</v>
      </c>
      <c r="I160" s="214" t="s">
        <v>460</v>
      </c>
      <c r="AB160" s="214">
        <v>1</v>
      </c>
      <c r="AL160" s="214">
        <v>10</v>
      </c>
      <c r="AN160" s="214">
        <v>1</v>
      </c>
      <c r="AO160" s="214">
        <v>0</v>
      </c>
      <c r="AP160" s="214">
        <v>0</v>
      </c>
      <c r="AQ160" s="214">
        <v>0</v>
      </c>
      <c r="AR160" s="214">
        <v>10</v>
      </c>
      <c r="AS160" s="214">
        <v>11</v>
      </c>
    </row>
    <row r="161" spans="2:46" x14ac:dyDescent="0.2">
      <c r="B161" s="214" t="s">
        <v>2591</v>
      </c>
      <c r="C161" s="214" t="s">
        <v>76</v>
      </c>
      <c r="D161" s="214" t="s">
        <v>1704</v>
      </c>
      <c r="E161" s="214" t="s">
        <v>507</v>
      </c>
      <c r="F161" s="214" t="s">
        <v>1259</v>
      </c>
      <c r="G161" s="214" t="s">
        <v>460</v>
      </c>
      <c r="H161" s="214" t="s">
        <v>1277</v>
      </c>
      <c r="I161" s="214" t="s">
        <v>460</v>
      </c>
      <c r="AM161" s="214" t="s">
        <v>1373</v>
      </c>
      <c r="AN161" s="214">
        <v>0</v>
      </c>
      <c r="AO161" s="214">
        <v>0</v>
      </c>
      <c r="AP161" s="214">
        <v>0</v>
      </c>
      <c r="AQ161" s="214">
        <v>0</v>
      </c>
      <c r="AR161" s="214">
        <v>0</v>
      </c>
      <c r="AS161" s="214">
        <v>0</v>
      </c>
    </row>
    <row r="162" spans="2:46" x14ac:dyDescent="0.2">
      <c r="B162" s="214" t="s">
        <v>2591</v>
      </c>
      <c r="C162" s="214" t="s">
        <v>76</v>
      </c>
      <c r="D162" s="214" t="s">
        <v>1704</v>
      </c>
      <c r="E162" s="214" t="s">
        <v>507</v>
      </c>
      <c r="F162" s="214" t="s">
        <v>1259</v>
      </c>
      <c r="G162" s="214" t="s">
        <v>460</v>
      </c>
      <c r="H162" s="214" t="s">
        <v>1280</v>
      </c>
      <c r="I162" s="214" t="s">
        <v>460</v>
      </c>
      <c r="AM162" s="214" t="s">
        <v>1375</v>
      </c>
      <c r="AN162" s="214">
        <v>0</v>
      </c>
      <c r="AO162" s="214">
        <v>0</v>
      </c>
      <c r="AP162" s="214">
        <v>0</v>
      </c>
      <c r="AQ162" s="214">
        <v>0</v>
      </c>
      <c r="AR162" s="214">
        <v>0</v>
      </c>
      <c r="AS162" s="214">
        <v>0</v>
      </c>
    </row>
    <row r="163" spans="2:46" x14ac:dyDescent="0.2">
      <c r="B163" s="214" t="s">
        <v>2591</v>
      </c>
      <c r="C163" s="214" t="s">
        <v>76</v>
      </c>
      <c r="D163" s="214" t="s">
        <v>1704</v>
      </c>
      <c r="E163" s="214" t="s">
        <v>507</v>
      </c>
      <c r="F163" s="214" t="s">
        <v>1259</v>
      </c>
      <c r="G163" s="214" t="s">
        <v>460</v>
      </c>
      <c r="H163" s="214" t="s">
        <v>1276</v>
      </c>
      <c r="I163" s="214" t="s">
        <v>460</v>
      </c>
      <c r="AM163" s="214" t="s">
        <v>1380</v>
      </c>
      <c r="AN163" s="214">
        <v>0</v>
      </c>
      <c r="AO163" s="214">
        <v>0</v>
      </c>
      <c r="AP163" s="214">
        <v>0</v>
      </c>
      <c r="AQ163" s="214">
        <v>0</v>
      </c>
      <c r="AR163" s="214">
        <v>0</v>
      </c>
      <c r="AS163" s="214">
        <v>0</v>
      </c>
    </row>
    <row r="164" spans="2:46" x14ac:dyDescent="0.2">
      <c r="B164" s="214" t="s">
        <v>2629</v>
      </c>
      <c r="C164" s="214" t="s">
        <v>76</v>
      </c>
      <c r="D164" s="214" t="s">
        <v>2127</v>
      </c>
      <c r="E164" s="214" t="s">
        <v>1437</v>
      </c>
      <c r="F164" s="214" t="s">
        <v>1259</v>
      </c>
      <c r="G164" s="214" t="s">
        <v>460</v>
      </c>
      <c r="H164" s="214" t="s">
        <v>1760</v>
      </c>
      <c r="I164" s="214" t="s">
        <v>460</v>
      </c>
      <c r="O164" s="214" t="s">
        <v>327</v>
      </c>
      <c r="U164" s="214" t="s">
        <v>328</v>
      </c>
      <c r="AA164" s="214" t="s">
        <v>329</v>
      </c>
      <c r="AG164" s="214" t="s">
        <v>330</v>
      </c>
      <c r="AM164" s="214" t="s">
        <v>331</v>
      </c>
      <c r="AN164" s="214">
        <v>0</v>
      </c>
      <c r="AO164" s="214">
        <v>0</v>
      </c>
      <c r="AP164" s="214">
        <v>0</v>
      </c>
      <c r="AQ164" s="214">
        <v>0</v>
      </c>
      <c r="AR164" s="214">
        <v>0</v>
      </c>
      <c r="AS164" s="214">
        <v>0</v>
      </c>
      <c r="AT164" s="214" t="s">
        <v>128</v>
      </c>
    </row>
    <row r="165" spans="2:46" x14ac:dyDescent="0.2">
      <c r="B165" s="214" t="s">
        <v>2655</v>
      </c>
      <c r="C165" s="214" t="s">
        <v>76</v>
      </c>
      <c r="D165" s="214" t="s">
        <v>1767</v>
      </c>
      <c r="E165" s="214" t="s">
        <v>1437</v>
      </c>
      <c r="F165" s="214" t="s">
        <v>1259</v>
      </c>
      <c r="G165" s="214" t="s">
        <v>460</v>
      </c>
      <c r="H165" s="214" t="s">
        <v>1769</v>
      </c>
      <c r="I165" s="214" t="s">
        <v>460</v>
      </c>
      <c r="AL165" s="214">
        <v>2</v>
      </c>
      <c r="AM165" s="214" t="s">
        <v>1025</v>
      </c>
      <c r="AN165" s="214">
        <v>0</v>
      </c>
      <c r="AO165" s="214">
        <v>0</v>
      </c>
      <c r="AP165" s="214">
        <v>0</v>
      </c>
      <c r="AQ165" s="214">
        <v>0</v>
      </c>
      <c r="AR165" s="214">
        <v>2</v>
      </c>
      <c r="AS165" s="214">
        <v>2</v>
      </c>
      <c r="AT165" s="214">
        <v>38919</v>
      </c>
    </row>
    <row r="166" spans="2:46" x14ac:dyDescent="0.2">
      <c r="B166" s="214" t="s">
        <v>2655</v>
      </c>
      <c r="C166" s="214" t="s">
        <v>76</v>
      </c>
      <c r="D166" s="214" t="s">
        <v>1767</v>
      </c>
      <c r="E166" s="214" t="s">
        <v>1437</v>
      </c>
      <c r="F166" s="214" t="s">
        <v>1259</v>
      </c>
      <c r="G166" s="214" t="s">
        <v>460</v>
      </c>
      <c r="H166" s="214" t="s">
        <v>1779</v>
      </c>
      <c r="I166" s="214" t="s">
        <v>197</v>
      </c>
      <c r="AL166" s="214">
        <v>3</v>
      </c>
      <c r="AM166" s="214" t="s">
        <v>1034</v>
      </c>
      <c r="AN166" s="214">
        <v>0</v>
      </c>
      <c r="AO166" s="214">
        <v>0</v>
      </c>
      <c r="AP166" s="214">
        <v>0</v>
      </c>
      <c r="AQ166" s="214">
        <v>0</v>
      </c>
      <c r="AR166" s="214">
        <v>3</v>
      </c>
      <c r="AS166" s="214">
        <v>3</v>
      </c>
      <c r="AT166" s="214">
        <v>40234</v>
      </c>
    </row>
    <row r="167" spans="2:46" x14ac:dyDescent="0.2">
      <c r="B167" s="214" t="s">
        <v>2655</v>
      </c>
      <c r="C167" s="214" t="s">
        <v>76</v>
      </c>
      <c r="D167" s="214" t="s">
        <v>1767</v>
      </c>
      <c r="E167" s="214" t="s">
        <v>1437</v>
      </c>
      <c r="F167" s="214" t="s">
        <v>1259</v>
      </c>
      <c r="G167" s="214" t="s">
        <v>460</v>
      </c>
      <c r="H167" s="214" t="s">
        <v>1784</v>
      </c>
      <c r="I167" s="214" t="s">
        <v>797</v>
      </c>
      <c r="AL167" s="214">
        <v>3</v>
      </c>
      <c r="AM167" s="214" t="s">
        <v>1088</v>
      </c>
      <c r="AN167" s="214">
        <v>0</v>
      </c>
      <c r="AO167" s="214">
        <v>0</v>
      </c>
      <c r="AP167" s="214">
        <v>0</v>
      </c>
      <c r="AQ167" s="214">
        <v>0</v>
      </c>
      <c r="AR167" s="214">
        <v>3</v>
      </c>
      <c r="AS167" s="214">
        <v>3</v>
      </c>
      <c r="AT167" s="214">
        <v>40588</v>
      </c>
    </row>
    <row r="168" spans="2:46" x14ac:dyDescent="0.2">
      <c r="B168" s="214" t="s">
        <v>2655</v>
      </c>
      <c r="C168" s="214" t="s">
        <v>76</v>
      </c>
      <c r="D168" s="214" t="s">
        <v>1767</v>
      </c>
      <c r="E168" s="214" t="s">
        <v>1437</v>
      </c>
      <c r="F168" s="214" t="s">
        <v>1259</v>
      </c>
      <c r="G168" s="214" t="s">
        <v>460</v>
      </c>
      <c r="H168" s="214" t="s">
        <v>1785</v>
      </c>
      <c r="I168" s="214" t="s">
        <v>1089</v>
      </c>
      <c r="AN168" s="214">
        <v>0</v>
      </c>
      <c r="AO168" s="214">
        <v>0</v>
      </c>
      <c r="AP168" s="214">
        <v>0</v>
      </c>
      <c r="AQ168" s="214">
        <v>0</v>
      </c>
      <c r="AR168" s="214">
        <v>0</v>
      </c>
      <c r="AS168" s="214">
        <v>0</v>
      </c>
      <c r="AT168" s="214">
        <v>40652</v>
      </c>
    </row>
    <row r="169" spans="2:46" x14ac:dyDescent="0.2">
      <c r="B169" s="214" t="s">
        <v>2682</v>
      </c>
      <c r="C169" s="214" t="s">
        <v>76</v>
      </c>
      <c r="D169" s="214" t="s">
        <v>182</v>
      </c>
      <c r="E169" s="214" t="s">
        <v>1437</v>
      </c>
      <c r="F169" s="214" t="s">
        <v>1259</v>
      </c>
      <c r="G169" s="214" t="s">
        <v>460</v>
      </c>
      <c r="H169" s="214" t="s">
        <v>1792</v>
      </c>
      <c r="I169" s="214" t="s">
        <v>460</v>
      </c>
      <c r="N169" s="214">
        <v>2</v>
      </c>
      <c r="O169" s="214" t="s">
        <v>717</v>
      </c>
      <c r="AL169" s="214">
        <v>1</v>
      </c>
      <c r="AM169" s="214" t="s">
        <v>721</v>
      </c>
      <c r="AN169" s="214">
        <v>0</v>
      </c>
      <c r="AO169" s="214">
        <v>0</v>
      </c>
      <c r="AP169" s="214">
        <v>0</v>
      </c>
      <c r="AQ169" s="214">
        <v>0</v>
      </c>
      <c r="AR169" s="214">
        <v>3</v>
      </c>
      <c r="AS169" s="214">
        <v>3</v>
      </c>
      <c r="AT169" s="214">
        <v>36373</v>
      </c>
    </row>
    <row r="170" spans="2:46" x14ac:dyDescent="0.2">
      <c r="B170" s="214" t="s">
        <v>2709</v>
      </c>
      <c r="C170" s="214" t="s">
        <v>76</v>
      </c>
      <c r="D170" s="214" t="s">
        <v>1003</v>
      </c>
      <c r="E170" s="214" t="s">
        <v>1437</v>
      </c>
      <c r="F170" s="214" t="s">
        <v>1259</v>
      </c>
      <c r="G170" s="214" t="s">
        <v>460</v>
      </c>
      <c r="H170" s="214" t="s">
        <v>1795</v>
      </c>
      <c r="I170" s="214" t="s">
        <v>460</v>
      </c>
      <c r="V170" s="214">
        <v>1</v>
      </c>
      <c r="AA170" s="214" t="s">
        <v>1004</v>
      </c>
      <c r="AB170" s="214">
        <v>1</v>
      </c>
      <c r="AG170" s="214" t="s">
        <v>1005</v>
      </c>
      <c r="AL170" s="214">
        <v>1</v>
      </c>
      <c r="AM170" s="214" t="s">
        <v>1006</v>
      </c>
      <c r="AN170" s="214">
        <v>2</v>
      </c>
      <c r="AO170" s="214">
        <v>0</v>
      </c>
      <c r="AP170" s="214">
        <v>0</v>
      </c>
      <c r="AQ170" s="214">
        <v>0</v>
      </c>
      <c r="AR170" s="214">
        <v>1</v>
      </c>
      <c r="AS170" s="214">
        <v>3</v>
      </c>
      <c r="AT170" s="214" t="s">
        <v>1007</v>
      </c>
    </row>
    <row r="171" spans="2:46" x14ac:dyDescent="0.2">
      <c r="B171" s="214" t="s">
        <v>2709</v>
      </c>
      <c r="C171" s="214" t="s">
        <v>76</v>
      </c>
      <c r="D171" s="214" t="s">
        <v>1003</v>
      </c>
      <c r="E171" s="214" t="s">
        <v>1437</v>
      </c>
      <c r="F171" s="214" t="s">
        <v>1259</v>
      </c>
      <c r="G171" s="214" t="s">
        <v>460</v>
      </c>
      <c r="H171" s="214" t="s">
        <v>1796</v>
      </c>
      <c r="I171" s="214" t="s">
        <v>460</v>
      </c>
      <c r="V171" s="214">
        <v>1</v>
      </c>
      <c r="AA171" s="214" t="s">
        <v>1008</v>
      </c>
      <c r="AL171" s="214">
        <v>1</v>
      </c>
      <c r="AM171" s="214" t="s">
        <v>1009</v>
      </c>
      <c r="AN171" s="214">
        <v>1</v>
      </c>
      <c r="AO171" s="214">
        <v>0</v>
      </c>
      <c r="AP171" s="214">
        <v>0</v>
      </c>
      <c r="AQ171" s="214">
        <v>0</v>
      </c>
      <c r="AR171" s="214">
        <v>1</v>
      </c>
      <c r="AS171" s="214">
        <v>2</v>
      </c>
      <c r="AT171" s="214" t="s">
        <v>1007</v>
      </c>
    </row>
    <row r="172" spans="2:46" x14ac:dyDescent="0.2">
      <c r="B172" s="214" t="s">
        <v>2938</v>
      </c>
      <c r="C172" s="214" t="s">
        <v>76</v>
      </c>
      <c r="D172" s="214" t="s">
        <v>910</v>
      </c>
      <c r="E172" s="214" t="s">
        <v>1437</v>
      </c>
      <c r="F172" s="214" t="s">
        <v>1259</v>
      </c>
      <c r="G172" s="214" t="s">
        <v>460</v>
      </c>
      <c r="H172" s="214" t="s">
        <v>1803</v>
      </c>
      <c r="I172" s="214" t="s">
        <v>139</v>
      </c>
      <c r="Z172" s="214">
        <v>1</v>
      </c>
      <c r="AA172" s="214" t="s">
        <v>1018</v>
      </c>
      <c r="AB172" s="214">
        <v>3</v>
      </c>
      <c r="AG172" s="214" t="s">
        <v>1018</v>
      </c>
      <c r="AN172" s="214">
        <v>3</v>
      </c>
      <c r="AO172" s="214">
        <v>0</v>
      </c>
      <c r="AP172" s="214">
        <v>0</v>
      </c>
      <c r="AQ172" s="214">
        <v>0</v>
      </c>
      <c r="AR172" s="214">
        <v>1</v>
      </c>
      <c r="AS172" s="214">
        <v>4</v>
      </c>
      <c r="AT172" s="214" t="s">
        <v>1017</v>
      </c>
    </row>
    <row r="173" spans="2:46" x14ac:dyDescent="0.2">
      <c r="B173" s="214" t="s">
        <v>2938</v>
      </c>
      <c r="C173" s="214" t="s">
        <v>76</v>
      </c>
      <c r="D173" s="214" t="s">
        <v>910</v>
      </c>
      <c r="E173" s="214" t="s">
        <v>1437</v>
      </c>
      <c r="F173" s="214" t="s">
        <v>1259</v>
      </c>
      <c r="G173" s="214" t="s">
        <v>460</v>
      </c>
      <c r="H173" s="214" t="s">
        <v>1805</v>
      </c>
      <c r="I173" s="214" t="s">
        <v>139</v>
      </c>
      <c r="V173" s="214">
        <v>1</v>
      </c>
      <c r="AA173" s="214" t="s">
        <v>622</v>
      </c>
      <c r="AB173" s="214">
        <v>4</v>
      </c>
      <c r="AF173" s="214">
        <v>4</v>
      </c>
      <c r="AG173" s="214" t="s">
        <v>622</v>
      </c>
      <c r="AL173" s="214">
        <v>4</v>
      </c>
      <c r="AM173" s="214" t="s">
        <v>622</v>
      </c>
      <c r="AN173" s="214">
        <v>5</v>
      </c>
      <c r="AO173" s="214">
        <v>0</v>
      </c>
      <c r="AP173" s="214">
        <v>0</v>
      </c>
      <c r="AQ173" s="214">
        <v>0</v>
      </c>
      <c r="AR173" s="214">
        <v>8</v>
      </c>
      <c r="AS173" s="214">
        <v>13</v>
      </c>
    </row>
    <row r="174" spans="2:46" x14ac:dyDescent="0.2">
      <c r="B174" s="214" t="s">
        <v>2724</v>
      </c>
      <c r="C174" s="214" t="s">
        <v>76</v>
      </c>
      <c r="D174" s="214" t="s">
        <v>53</v>
      </c>
      <c r="E174" s="214" t="s">
        <v>1437</v>
      </c>
      <c r="F174" s="214" t="s">
        <v>1259</v>
      </c>
      <c r="G174" s="214" t="s">
        <v>460</v>
      </c>
      <c r="H174" s="214" t="s">
        <v>1809</v>
      </c>
      <c r="I174" s="214" t="s">
        <v>386</v>
      </c>
      <c r="V174" s="214">
        <v>2</v>
      </c>
      <c r="AA174" s="214" t="s">
        <v>44</v>
      </c>
      <c r="AB174" s="214">
        <v>9</v>
      </c>
      <c r="AG174" s="214" t="s">
        <v>44</v>
      </c>
      <c r="AL174" s="214">
        <v>3</v>
      </c>
      <c r="AM174" s="214" t="s">
        <v>44</v>
      </c>
      <c r="AN174" s="214">
        <v>11</v>
      </c>
      <c r="AO174" s="214">
        <v>0</v>
      </c>
      <c r="AP174" s="214">
        <v>0</v>
      </c>
      <c r="AQ174" s="214">
        <v>0</v>
      </c>
      <c r="AR174" s="214">
        <v>3</v>
      </c>
      <c r="AS174" s="214">
        <v>14</v>
      </c>
    </row>
    <row r="175" spans="2:46" x14ac:dyDescent="0.2">
      <c r="B175" s="214" t="s">
        <v>2724</v>
      </c>
      <c r="C175" s="214" t="s">
        <v>76</v>
      </c>
      <c r="D175" s="214" t="s">
        <v>53</v>
      </c>
      <c r="E175" s="214" t="s">
        <v>1437</v>
      </c>
      <c r="F175" s="214" t="s">
        <v>1259</v>
      </c>
      <c r="G175" s="214" t="s">
        <v>460</v>
      </c>
      <c r="H175" s="214" t="s">
        <v>1811</v>
      </c>
      <c r="I175" s="214" t="s">
        <v>460</v>
      </c>
      <c r="V175" s="214">
        <v>1</v>
      </c>
      <c r="AA175" s="214" t="s">
        <v>480</v>
      </c>
      <c r="AB175" s="214">
        <v>10</v>
      </c>
      <c r="AG175" s="214" t="s">
        <v>480</v>
      </c>
      <c r="AH175" s="214">
        <v>1</v>
      </c>
      <c r="AL175" s="214">
        <v>2</v>
      </c>
      <c r="AM175" s="214" t="s">
        <v>480</v>
      </c>
      <c r="AN175" s="214">
        <v>12</v>
      </c>
      <c r="AO175" s="214">
        <v>0</v>
      </c>
      <c r="AP175" s="214">
        <v>0</v>
      </c>
      <c r="AQ175" s="214">
        <v>0</v>
      </c>
      <c r="AR175" s="214">
        <v>2</v>
      </c>
      <c r="AS175" s="214">
        <v>14</v>
      </c>
      <c r="AT175" s="214">
        <v>38940</v>
      </c>
    </row>
    <row r="176" spans="2:46" x14ac:dyDescent="0.2">
      <c r="B176" s="214" t="s">
        <v>2724</v>
      </c>
      <c r="C176" s="214" t="s">
        <v>76</v>
      </c>
      <c r="D176" s="214" t="s">
        <v>53</v>
      </c>
      <c r="E176" s="214" t="s">
        <v>1437</v>
      </c>
      <c r="F176" s="214" t="s">
        <v>1259</v>
      </c>
      <c r="G176" s="214" t="s">
        <v>460</v>
      </c>
      <c r="H176" s="214" t="s">
        <v>1812</v>
      </c>
      <c r="I176" s="214" t="s">
        <v>460</v>
      </c>
      <c r="V176" s="214">
        <v>2</v>
      </c>
      <c r="AA176" s="214" t="s">
        <v>408</v>
      </c>
      <c r="AB176" s="214">
        <v>19</v>
      </c>
      <c r="AG176" s="214" t="s">
        <v>408</v>
      </c>
      <c r="AL176" s="214">
        <v>3</v>
      </c>
      <c r="AM176" s="214" t="s">
        <v>408</v>
      </c>
      <c r="AN176" s="214">
        <v>21</v>
      </c>
      <c r="AO176" s="214">
        <v>0</v>
      </c>
      <c r="AP176" s="214">
        <v>0</v>
      </c>
      <c r="AQ176" s="214">
        <v>0</v>
      </c>
      <c r="AR176" s="214">
        <v>3</v>
      </c>
      <c r="AS176" s="214">
        <v>24</v>
      </c>
      <c r="AT176" s="214">
        <v>39364</v>
      </c>
    </row>
    <row r="177" spans="2:46" x14ac:dyDescent="0.2">
      <c r="B177" s="214" t="s">
        <v>2742</v>
      </c>
      <c r="C177" s="214" t="s">
        <v>76</v>
      </c>
      <c r="D177" s="214" t="s">
        <v>136</v>
      </c>
      <c r="E177" s="214" t="s">
        <v>1437</v>
      </c>
      <c r="F177" s="214" t="s">
        <v>1259</v>
      </c>
      <c r="G177" s="214" t="s">
        <v>460</v>
      </c>
      <c r="H177" s="214" t="s">
        <v>1815</v>
      </c>
      <c r="I177" s="214" t="s">
        <v>2218</v>
      </c>
      <c r="AB177" s="214">
        <v>3</v>
      </c>
      <c r="AG177" s="214" t="s">
        <v>2219</v>
      </c>
      <c r="AN177" s="214">
        <v>3</v>
      </c>
      <c r="AO177" s="214">
        <v>0</v>
      </c>
      <c r="AP177" s="214">
        <v>0</v>
      </c>
      <c r="AQ177" s="214">
        <v>0</v>
      </c>
      <c r="AR177" s="214">
        <v>0</v>
      </c>
      <c r="AS177" s="214">
        <v>3</v>
      </c>
      <c r="AT177" s="214">
        <v>37827</v>
      </c>
    </row>
    <row r="178" spans="2:46" x14ac:dyDescent="0.2">
      <c r="B178" s="214" t="s">
        <v>2742</v>
      </c>
      <c r="C178" s="214" t="s">
        <v>76</v>
      </c>
      <c r="D178" s="214" t="s">
        <v>136</v>
      </c>
      <c r="E178" s="214" t="s">
        <v>1437</v>
      </c>
      <c r="F178" s="214" t="s">
        <v>1259</v>
      </c>
      <c r="G178" s="214" t="s">
        <v>460</v>
      </c>
      <c r="H178" s="214" t="s">
        <v>1821</v>
      </c>
      <c r="I178" s="214" t="s">
        <v>460</v>
      </c>
      <c r="AB178" s="214">
        <v>3</v>
      </c>
      <c r="AC178" s="214">
        <v>1</v>
      </c>
      <c r="AF178" s="214">
        <v>3</v>
      </c>
      <c r="AG178" s="214" t="s">
        <v>2222</v>
      </c>
      <c r="AL178" s="214">
        <v>2</v>
      </c>
      <c r="AN178" s="214">
        <v>3</v>
      </c>
      <c r="AO178" s="214">
        <v>1</v>
      </c>
      <c r="AP178" s="214">
        <v>0</v>
      </c>
      <c r="AQ178" s="214">
        <v>0</v>
      </c>
      <c r="AR178" s="214">
        <v>5</v>
      </c>
      <c r="AS178" s="214">
        <v>9</v>
      </c>
      <c r="AT178" s="214">
        <v>40639</v>
      </c>
    </row>
    <row r="179" spans="2:46" x14ac:dyDescent="0.2">
      <c r="B179" s="214" t="s">
        <v>2749</v>
      </c>
      <c r="C179" s="214" t="s">
        <v>76</v>
      </c>
      <c r="D179" s="214" t="s">
        <v>317</v>
      </c>
      <c r="E179" s="214" t="s">
        <v>1437</v>
      </c>
      <c r="F179" s="214" t="s">
        <v>1259</v>
      </c>
      <c r="G179" s="214" t="s">
        <v>460</v>
      </c>
      <c r="H179" s="214" t="s">
        <v>1823</v>
      </c>
      <c r="I179" s="214" t="s">
        <v>460</v>
      </c>
      <c r="N179" s="214">
        <v>1</v>
      </c>
      <c r="O179" s="214" t="s">
        <v>152</v>
      </c>
      <c r="T179" s="214">
        <v>1</v>
      </c>
      <c r="U179" s="214" t="s">
        <v>659</v>
      </c>
      <c r="AB179" s="214">
        <v>6</v>
      </c>
      <c r="AG179" s="214" t="s">
        <v>786</v>
      </c>
      <c r="AL179" s="214">
        <v>5</v>
      </c>
      <c r="AM179" s="214" t="s">
        <v>49</v>
      </c>
      <c r="AN179" s="214">
        <v>6</v>
      </c>
      <c r="AO179" s="214">
        <v>0</v>
      </c>
      <c r="AP179" s="214">
        <v>0</v>
      </c>
      <c r="AQ179" s="214">
        <v>0</v>
      </c>
      <c r="AR179" s="214">
        <v>7</v>
      </c>
      <c r="AS179" s="214">
        <v>13</v>
      </c>
    </row>
    <row r="180" spans="2:46" x14ac:dyDescent="0.2">
      <c r="B180" s="214" t="s">
        <v>2749</v>
      </c>
      <c r="C180" s="214" t="s">
        <v>76</v>
      </c>
      <c r="D180" s="214" t="s">
        <v>317</v>
      </c>
      <c r="E180" s="214" t="s">
        <v>1437</v>
      </c>
      <c r="F180" s="214" t="s">
        <v>1259</v>
      </c>
      <c r="G180" s="214" t="s">
        <v>460</v>
      </c>
      <c r="H180" s="214" t="s">
        <v>1826</v>
      </c>
      <c r="I180" s="214" t="s">
        <v>460</v>
      </c>
      <c r="T180" s="214">
        <v>2</v>
      </c>
      <c r="U180" s="214" t="s">
        <v>301</v>
      </c>
      <c r="AB180" s="214">
        <v>7</v>
      </c>
      <c r="AG180" s="214" t="s">
        <v>300</v>
      </c>
      <c r="AL180" s="214">
        <v>3</v>
      </c>
      <c r="AM180" s="214" t="s">
        <v>630</v>
      </c>
      <c r="AN180" s="214">
        <v>7</v>
      </c>
      <c r="AO180" s="214">
        <v>0</v>
      </c>
      <c r="AP180" s="214">
        <v>0</v>
      </c>
      <c r="AQ180" s="214">
        <v>0</v>
      </c>
      <c r="AR180" s="214">
        <v>5</v>
      </c>
      <c r="AS180" s="214">
        <v>12</v>
      </c>
    </row>
    <row r="181" spans="2:46" x14ac:dyDescent="0.2">
      <c r="B181" s="214" t="s">
        <v>2749</v>
      </c>
      <c r="C181" s="214" t="s">
        <v>76</v>
      </c>
      <c r="D181" s="214" t="s">
        <v>317</v>
      </c>
      <c r="E181" s="214" t="s">
        <v>1437</v>
      </c>
      <c r="F181" s="214" t="s">
        <v>1259</v>
      </c>
      <c r="G181" s="214" t="s">
        <v>460</v>
      </c>
      <c r="H181" s="214" t="s">
        <v>1827</v>
      </c>
      <c r="I181" s="214" t="s">
        <v>460</v>
      </c>
      <c r="T181" s="214">
        <v>1</v>
      </c>
      <c r="U181" s="214" t="s">
        <v>51</v>
      </c>
      <c r="AB181" s="214">
        <v>7</v>
      </c>
      <c r="AG181" s="214" t="s">
        <v>179</v>
      </c>
      <c r="AL181" s="214">
        <v>3</v>
      </c>
      <c r="AM181" s="214" t="s">
        <v>52</v>
      </c>
      <c r="AN181" s="214">
        <v>7</v>
      </c>
      <c r="AO181" s="214">
        <v>0</v>
      </c>
      <c r="AP181" s="214">
        <v>0</v>
      </c>
      <c r="AQ181" s="214">
        <v>0</v>
      </c>
      <c r="AR181" s="214">
        <v>4</v>
      </c>
      <c r="AS181" s="214">
        <v>11</v>
      </c>
      <c r="AT181" s="214">
        <v>39738</v>
      </c>
    </row>
    <row r="182" spans="2:46" x14ac:dyDescent="0.2">
      <c r="B182" s="214" t="s">
        <v>2821</v>
      </c>
      <c r="C182" s="214" t="s">
        <v>76</v>
      </c>
      <c r="D182" s="214" t="s">
        <v>14</v>
      </c>
      <c r="E182" s="214" t="s">
        <v>1437</v>
      </c>
      <c r="F182" s="214" t="s">
        <v>1259</v>
      </c>
      <c r="G182" s="214" t="s">
        <v>460</v>
      </c>
      <c r="H182" s="214" t="s">
        <v>1833</v>
      </c>
      <c r="I182" s="214" t="s">
        <v>460</v>
      </c>
      <c r="V182" s="214">
        <v>13</v>
      </c>
      <c r="AA182" s="214" t="s">
        <v>839</v>
      </c>
      <c r="AH182" s="214">
        <v>1</v>
      </c>
      <c r="AL182" s="214">
        <v>4</v>
      </c>
      <c r="AM182" s="214" t="s">
        <v>839</v>
      </c>
      <c r="AN182" s="214">
        <v>14</v>
      </c>
      <c r="AO182" s="214">
        <v>0</v>
      </c>
      <c r="AP182" s="214">
        <v>0</v>
      </c>
      <c r="AQ182" s="214">
        <v>0</v>
      </c>
      <c r="AR182" s="214">
        <v>4</v>
      </c>
      <c r="AS182" s="214">
        <v>18</v>
      </c>
      <c r="AT182" s="214">
        <v>37895</v>
      </c>
    </row>
    <row r="183" spans="2:46" x14ac:dyDescent="0.2">
      <c r="B183" s="214" t="s">
        <v>2821</v>
      </c>
      <c r="C183" s="214" t="s">
        <v>76</v>
      </c>
      <c r="D183" s="214" t="s">
        <v>14</v>
      </c>
      <c r="E183" s="214" t="s">
        <v>1437</v>
      </c>
      <c r="F183" s="214" t="s">
        <v>1259</v>
      </c>
      <c r="G183" s="214" t="s">
        <v>460</v>
      </c>
      <c r="H183" s="214" t="s">
        <v>1837</v>
      </c>
      <c r="I183" s="214" t="s">
        <v>272</v>
      </c>
      <c r="V183" s="214">
        <v>4</v>
      </c>
      <c r="AA183" s="214" t="s">
        <v>1151</v>
      </c>
      <c r="AB183" s="214">
        <v>1</v>
      </c>
      <c r="AG183" s="214" t="s">
        <v>1151</v>
      </c>
      <c r="AL183" s="214">
        <v>1</v>
      </c>
      <c r="AM183" s="214" t="s">
        <v>1151</v>
      </c>
      <c r="AN183" s="214">
        <v>5</v>
      </c>
      <c r="AO183" s="214">
        <v>0</v>
      </c>
      <c r="AP183" s="214">
        <v>0</v>
      </c>
      <c r="AQ183" s="214">
        <v>0</v>
      </c>
      <c r="AR183" s="214">
        <v>1</v>
      </c>
      <c r="AS183" s="214">
        <v>6</v>
      </c>
      <c r="AT183" s="214">
        <v>39251</v>
      </c>
    </row>
    <row r="184" spans="2:46" x14ac:dyDescent="0.2">
      <c r="B184" s="214" t="s">
        <v>2821</v>
      </c>
      <c r="C184" s="214" t="s">
        <v>76</v>
      </c>
      <c r="D184" s="214" t="s">
        <v>14</v>
      </c>
      <c r="E184" s="214" t="s">
        <v>1437</v>
      </c>
      <c r="F184" s="214" t="s">
        <v>1259</v>
      </c>
      <c r="G184" s="214" t="s">
        <v>460</v>
      </c>
      <c r="H184" s="214" t="s">
        <v>1840</v>
      </c>
      <c r="I184" s="214" t="s">
        <v>620</v>
      </c>
      <c r="V184" s="214">
        <v>1</v>
      </c>
      <c r="AA184" s="214" t="s">
        <v>1154</v>
      </c>
      <c r="AL184" s="214">
        <v>1</v>
      </c>
      <c r="AM184" s="214" t="s">
        <v>1154</v>
      </c>
      <c r="AN184" s="214">
        <v>1</v>
      </c>
      <c r="AO184" s="214">
        <v>0</v>
      </c>
      <c r="AP184" s="214">
        <v>0</v>
      </c>
      <c r="AQ184" s="214">
        <v>0</v>
      </c>
      <c r="AR184" s="214">
        <v>1</v>
      </c>
      <c r="AS184" s="214">
        <v>2</v>
      </c>
      <c r="AT184" s="214">
        <v>39812</v>
      </c>
    </row>
    <row r="185" spans="2:46" x14ac:dyDescent="0.2">
      <c r="B185" s="214" t="s">
        <v>2821</v>
      </c>
      <c r="C185" s="214" t="s">
        <v>76</v>
      </c>
      <c r="D185" s="214" t="s">
        <v>14</v>
      </c>
      <c r="E185" s="214" t="s">
        <v>1437</v>
      </c>
      <c r="F185" s="214" t="s">
        <v>1259</v>
      </c>
      <c r="G185" s="214" t="s">
        <v>460</v>
      </c>
      <c r="H185" s="214" t="s">
        <v>1841</v>
      </c>
      <c r="I185" s="214" t="s">
        <v>619</v>
      </c>
      <c r="V185" s="214">
        <v>1</v>
      </c>
      <c r="AA185" s="214" t="s">
        <v>1155</v>
      </c>
      <c r="AN185" s="214">
        <v>1</v>
      </c>
      <c r="AO185" s="214">
        <v>0</v>
      </c>
      <c r="AP185" s="214">
        <v>0</v>
      </c>
      <c r="AQ185" s="214">
        <v>0</v>
      </c>
      <c r="AR185" s="214">
        <v>0</v>
      </c>
      <c r="AS185" s="214">
        <v>1</v>
      </c>
      <c r="AT185" s="214">
        <v>39812</v>
      </c>
    </row>
    <row r="186" spans="2:46" x14ac:dyDescent="0.2">
      <c r="B186" s="214" t="s">
        <v>2821</v>
      </c>
      <c r="C186" s="214" t="s">
        <v>76</v>
      </c>
      <c r="D186" s="214" t="s">
        <v>14</v>
      </c>
      <c r="E186" s="214" t="s">
        <v>1437</v>
      </c>
      <c r="F186" s="214" t="s">
        <v>1259</v>
      </c>
      <c r="G186" s="214" t="s">
        <v>460</v>
      </c>
      <c r="H186" s="214" t="s">
        <v>1844</v>
      </c>
      <c r="I186" s="214" t="s">
        <v>460</v>
      </c>
      <c r="V186" s="214">
        <v>2</v>
      </c>
      <c r="AA186" s="214" t="s">
        <v>547</v>
      </c>
      <c r="AB186" s="214">
        <v>1</v>
      </c>
      <c r="AG186" s="214" t="s">
        <v>547</v>
      </c>
      <c r="AL186" s="214">
        <v>1</v>
      </c>
      <c r="AM186" s="214" t="s">
        <v>547</v>
      </c>
      <c r="AN186" s="214">
        <v>3</v>
      </c>
      <c r="AO186" s="214">
        <v>0</v>
      </c>
      <c r="AP186" s="214">
        <v>0</v>
      </c>
      <c r="AQ186" s="214">
        <v>0</v>
      </c>
      <c r="AR186" s="214">
        <v>1</v>
      </c>
      <c r="AS186" s="214">
        <v>4</v>
      </c>
    </row>
    <row r="187" spans="2:46" x14ac:dyDescent="0.2">
      <c r="B187" s="214" t="s">
        <v>2821</v>
      </c>
      <c r="C187" s="214" t="s">
        <v>76</v>
      </c>
      <c r="D187" s="214" t="s">
        <v>14</v>
      </c>
      <c r="E187" s="214" t="s">
        <v>1437</v>
      </c>
      <c r="F187" s="214" t="s">
        <v>1259</v>
      </c>
      <c r="G187" s="214" t="s">
        <v>460</v>
      </c>
      <c r="H187" s="214" t="s">
        <v>1847</v>
      </c>
      <c r="I187" s="214" t="s">
        <v>1160</v>
      </c>
      <c r="V187" s="214">
        <v>2</v>
      </c>
      <c r="AA187" s="214" t="s">
        <v>1161</v>
      </c>
      <c r="AB187" s="214">
        <v>1</v>
      </c>
      <c r="AG187" s="214" t="s">
        <v>1161</v>
      </c>
      <c r="AL187" s="214">
        <v>7</v>
      </c>
      <c r="AM187" s="214" t="s">
        <v>1161</v>
      </c>
      <c r="AN187" s="214">
        <v>3</v>
      </c>
      <c r="AO187" s="214">
        <v>0</v>
      </c>
      <c r="AP187" s="214">
        <v>0</v>
      </c>
      <c r="AQ187" s="214">
        <v>0</v>
      </c>
      <c r="AR187" s="214">
        <v>7</v>
      </c>
      <c r="AS187" s="214">
        <v>10</v>
      </c>
    </row>
    <row r="188" spans="2:46" x14ac:dyDescent="0.2">
      <c r="B188" s="214" t="s">
        <v>2821</v>
      </c>
      <c r="C188" s="214" t="s">
        <v>76</v>
      </c>
      <c r="D188" s="214" t="s">
        <v>14</v>
      </c>
      <c r="E188" s="214" t="s">
        <v>1437</v>
      </c>
      <c r="F188" s="214" t="s">
        <v>1259</v>
      </c>
      <c r="G188" s="214" t="s">
        <v>460</v>
      </c>
      <c r="H188" s="214" t="s">
        <v>1848</v>
      </c>
      <c r="I188" s="214" t="s">
        <v>1233</v>
      </c>
      <c r="AB188" s="214">
        <v>1</v>
      </c>
      <c r="AG188" s="214" t="s">
        <v>1234</v>
      </c>
      <c r="AL188" s="214">
        <v>2</v>
      </c>
      <c r="AM188" s="214" t="s">
        <v>1234</v>
      </c>
      <c r="AN188" s="214">
        <v>1</v>
      </c>
      <c r="AO188" s="214">
        <v>0</v>
      </c>
      <c r="AP188" s="214">
        <v>0</v>
      </c>
      <c r="AQ188" s="214">
        <v>0</v>
      </c>
      <c r="AR188" s="214">
        <v>2</v>
      </c>
      <c r="AS188" s="214">
        <v>3</v>
      </c>
      <c r="AT188" s="214">
        <v>40956</v>
      </c>
    </row>
    <row r="189" spans="2:46" x14ac:dyDescent="0.2">
      <c r="B189" s="214" t="s">
        <v>2821</v>
      </c>
      <c r="C189" s="214" t="s">
        <v>76</v>
      </c>
      <c r="D189" s="214" t="s">
        <v>14</v>
      </c>
      <c r="E189" s="214" t="s">
        <v>1437</v>
      </c>
      <c r="F189" s="214" t="s">
        <v>1259</v>
      </c>
      <c r="G189" s="214" t="s">
        <v>460</v>
      </c>
      <c r="H189" s="214" t="s">
        <v>1849</v>
      </c>
      <c r="I189" s="214" t="s">
        <v>1265</v>
      </c>
      <c r="V189" s="214">
        <v>1</v>
      </c>
      <c r="AA189" s="214" t="s">
        <v>1266</v>
      </c>
      <c r="AF189" s="214">
        <v>2</v>
      </c>
      <c r="AG189" s="214" t="s">
        <v>1266</v>
      </c>
      <c r="AL189" s="214">
        <v>1</v>
      </c>
      <c r="AM189" s="214" t="s">
        <v>1266</v>
      </c>
      <c r="AN189" s="214">
        <v>1</v>
      </c>
      <c r="AO189" s="214">
        <v>0</v>
      </c>
      <c r="AP189" s="214">
        <v>0</v>
      </c>
      <c r="AQ189" s="214">
        <v>0</v>
      </c>
      <c r="AR189" s="214">
        <v>3</v>
      </c>
      <c r="AS189" s="214">
        <v>4</v>
      </c>
      <c r="AT189" s="214">
        <v>41030</v>
      </c>
    </row>
    <row r="190" spans="2:46" x14ac:dyDescent="0.2">
      <c r="B190" s="214" t="s">
        <v>2821</v>
      </c>
      <c r="C190" s="214" t="s">
        <v>76</v>
      </c>
      <c r="D190" s="214" t="s">
        <v>14</v>
      </c>
      <c r="E190" s="214" t="s">
        <v>1437</v>
      </c>
      <c r="F190" s="214" t="s">
        <v>1259</v>
      </c>
      <c r="G190" s="214" t="s">
        <v>460</v>
      </c>
      <c r="H190" s="214" t="s">
        <v>2139</v>
      </c>
      <c r="I190" s="214" t="s">
        <v>2141</v>
      </c>
      <c r="AB190" s="214">
        <v>1</v>
      </c>
      <c r="AL190" s="214">
        <v>1</v>
      </c>
      <c r="AN190" s="214">
        <v>1</v>
      </c>
      <c r="AO190" s="214">
        <v>0</v>
      </c>
      <c r="AP190" s="214">
        <v>0</v>
      </c>
      <c r="AQ190" s="214">
        <v>0</v>
      </c>
      <c r="AR190" s="214">
        <v>1</v>
      </c>
      <c r="AS190" s="214">
        <v>2</v>
      </c>
      <c r="AT190" s="214">
        <v>41271</v>
      </c>
    </row>
    <row r="191" spans="2:46" x14ac:dyDescent="0.2">
      <c r="B191" s="214" t="s">
        <v>2836</v>
      </c>
      <c r="C191" s="214" t="s">
        <v>76</v>
      </c>
      <c r="D191" s="214" t="s">
        <v>324</v>
      </c>
      <c r="E191" s="214" t="s">
        <v>1437</v>
      </c>
      <c r="F191" s="214" t="s">
        <v>1259</v>
      </c>
      <c r="G191" s="214" t="s">
        <v>460</v>
      </c>
      <c r="H191" s="214" t="s">
        <v>1854</v>
      </c>
      <c r="I191" s="214" t="s">
        <v>505</v>
      </c>
      <c r="V191" s="214">
        <v>5</v>
      </c>
      <c r="Z191" s="214">
        <v>3</v>
      </c>
      <c r="AA191" s="214" t="s">
        <v>852</v>
      </c>
      <c r="AN191" s="214">
        <v>5</v>
      </c>
      <c r="AO191" s="214">
        <v>0</v>
      </c>
      <c r="AP191" s="214">
        <v>0</v>
      </c>
      <c r="AQ191" s="214">
        <v>0</v>
      </c>
      <c r="AR191" s="214">
        <v>3</v>
      </c>
      <c r="AS191" s="214">
        <v>8</v>
      </c>
      <c r="AT191" s="214">
        <v>39588</v>
      </c>
    </row>
    <row r="192" spans="2:46" x14ac:dyDescent="0.2">
      <c r="B192" s="214" t="s">
        <v>2836</v>
      </c>
      <c r="C192" s="214" t="s">
        <v>76</v>
      </c>
      <c r="D192" s="214" t="s">
        <v>324</v>
      </c>
      <c r="E192" s="214" t="s">
        <v>1437</v>
      </c>
      <c r="F192" s="214" t="s">
        <v>1259</v>
      </c>
      <c r="G192" s="214" t="s">
        <v>460</v>
      </c>
      <c r="H192" s="214" t="s">
        <v>1855</v>
      </c>
      <c r="I192" s="214" t="s">
        <v>497</v>
      </c>
      <c r="V192" s="214">
        <v>6</v>
      </c>
      <c r="Z192" s="214">
        <v>1</v>
      </c>
      <c r="AA192" s="214" t="s">
        <v>496</v>
      </c>
      <c r="AN192" s="214">
        <v>6</v>
      </c>
      <c r="AO192" s="214">
        <v>0</v>
      </c>
      <c r="AP192" s="214">
        <v>0</v>
      </c>
      <c r="AQ192" s="214">
        <v>0</v>
      </c>
      <c r="AR192" s="214">
        <v>1</v>
      </c>
      <c r="AS192" s="214">
        <v>7</v>
      </c>
      <c r="AT192" s="214">
        <v>36746</v>
      </c>
    </row>
    <row r="193" spans="2:46" x14ac:dyDescent="0.2">
      <c r="B193" s="214" t="s">
        <v>2836</v>
      </c>
      <c r="C193" s="214" t="s">
        <v>76</v>
      </c>
      <c r="D193" s="214" t="s">
        <v>324</v>
      </c>
      <c r="E193" s="214" t="s">
        <v>1437</v>
      </c>
      <c r="F193" s="214" t="s">
        <v>1259</v>
      </c>
      <c r="G193" s="214" t="s">
        <v>460</v>
      </c>
      <c r="H193" s="214" t="s">
        <v>1856</v>
      </c>
      <c r="I193" s="214" t="s">
        <v>642</v>
      </c>
      <c r="V193" s="214">
        <v>4</v>
      </c>
      <c r="Z193" s="214">
        <v>1</v>
      </c>
      <c r="AA193" s="214" t="s">
        <v>1132</v>
      </c>
      <c r="AN193" s="214">
        <v>4</v>
      </c>
      <c r="AO193" s="214">
        <v>0</v>
      </c>
      <c r="AP193" s="214">
        <v>0</v>
      </c>
      <c r="AQ193" s="214">
        <v>0</v>
      </c>
      <c r="AR193" s="214">
        <v>1</v>
      </c>
      <c r="AS193" s="214">
        <v>5</v>
      </c>
      <c r="AT193" s="214">
        <v>40169</v>
      </c>
    </row>
    <row r="194" spans="2:46" x14ac:dyDescent="0.2">
      <c r="B194" s="214" t="s">
        <v>2836</v>
      </c>
      <c r="C194" s="214" t="s">
        <v>76</v>
      </c>
      <c r="D194" s="214" t="s">
        <v>324</v>
      </c>
      <c r="E194" s="214" t="s">
        <v>1437</v>
      </c>
      <c r="F194" s="214" t="s">
        <v>1259</v>
      </c>
      <c r="G194" s="214" t="s">
        <v>460</v>
      </c>
      <c r="H194" s="214" t="s">
        <v>1857</v>
      </c>
      <c r="I194" s="214" t="s">
        <v>590</v>
      </c>
      <c r="V194" s="214">
        <v>3</v>
      </c>
      <c r="Z194" s="214">
        <v>3</v>
      </c>
      <c r="AA194" s="214" t="s">
        <v>700</v>
      </c>
      <c r="AN194" s="214">
        <v>3</v>
      </c>
      <c r="AO194" s="214">
        <v>0</v>
      </c>
      <c r="AP194" s="214">
        <v>0</v>
      </c>
      <c r="AQ194" s="214">
        <v>0</v>
      </c>
      <c r="AR194" s="214">
        <v>3</v>
      </c>
      <c r="AS194" s="214">
        <v>6</v>
      </c>
      <c r="AT194" s="214">
        <v>39729</v>
      </c>
    </row>
    <row r="195" spans="2:46" x14ac:dyDescent="0.2">
      <c r="B195" s="214" t="s">
        <v>2836</v>
      </c>
      <c r="C195" s="214" t="s">
        <v>76</v>
      </c>
      <c r="D195" s="214" t="s">
        <v>324</v>
      </c>
      <c r="E195" s="214" t="s">
        <v>1437</v>
      </c>
      <c r="F195" s="214" t="s">
        <v>1259</v>
      </c>
      <c r="G195" s="214" t="s">
        <v>460</v>
      </c>
      <c r="H195" s="214" t="s">
        <v>1858</v>
      </c>
      <c r="I195" s="214" t="s">
        <v>1109</v>
      </c>
      <c r="V195" s="214">
        <v>2</v>
      </c>
      <c r="Z195" s="214">
        <v>2</v>
      </c>
      <c r="AA195" s="214" t="s">
        <v>851</v>
      </c>
      <c r="AN195" s="214">
        <v>2</v>
      </c>
      <c r="AO195" s="214">
        <v>0</v>
      </c>
      <c r="AP195" s="214">
        <v>0</v>
      </c>
      <c r="AQ195" s="214">
        <v>0</v>
      </c>
      <c r="AR195" s="214">
        <v>2</v>
      </c>
      <c r="AS195" s="214">
        <v>4</v>
      </c>
      <c r="AT195" s="214">
        <v>40109</v>
      </c>
    </row>
    <row r="196" spans="2:46" x14ac:dyDescent="0.2">
      <c r="B196" s="214" t="s">
        <v>2852</v>
      </c>
      <c r="C196" s="214" t="s">
        <v>76</v>
      </c>
      <c r="D196" s="214" t="s">
        <v>1867</v>
      </c>
      <c r="E196" s="214" t="s">
        <v>1437</v>
      </c>
      <c r="F196" s="214" t="s">
        <v>1259</v>
      </c>
      <c r="G196" s="214" t="s">
        <v>460</v>
      </c>
      <c r="H196" s="214" t="s">
        <v>1870</v>
      </c>
      <c r="I196" s="214" t="s">
        <v>460</v>
      </c>
      <c r="V196" s="214">
        <v>1</v>
      </c>
      <c r="AA196" s="214" t="s">
        <v>2167</v>
      </c>
      <c r="AB196" s="214">
        <v>4</v>
      </c>
      <c r="AG196" s="214" t="s">
        <v>437</v>
      </c>
      <c r="AL196" s="214">
        <v>1</v>
      </c>
      <c r="AM196" s="214" t="s">
        <v>437</v>
      </c>
      <c r="AN196" s="214">
        <v>5</v>
      </c>
      <c r="AO196" s="214">
        <v>0</v>
      </c>
      <c r="AP196" s="214">
        <v>0</v>
      </c>
      <c r="AQ196" s="214">
        <v>0</v>
      </c>
      <c r="AR196" s="214">
        <v>1</v>
      </c>
      <c r="AS196" s="214">
        <v>6</v>
      </c>
      <c r="AT196" s="214" t="s">
        <v>1121</v>
      </c>
    </row>
    <row r="197" spans="2:46" x14ac:dyDescent="0.2">
      <c r="B197" s="214" t="s">
        <v>2661</v>
      </c>
      <c r="C197" s="214" t="s">
        <v>76</v>
      </c>
      <c r="D197" s="214" t="s">
        <v>1871</v>
      </c>
      <c r="E197" s="214" t="s">
        <v>1437</v>
      </c>
      <c r="F197" s="214" t="s">
        <v>1259</v>
      </c>
      <c r="G197" s="214" t="s">
        <v>460</v>
      </c>
      <c r="H197" s="214" t="s">
        <v>1874</v>
      </c>
      <c r="I197" s="214" t="s">
        <v>143</v>
      </c>
      <c r="AB197" s="214">
        <v>1</v>
      </c>
      <c r="AF197" s="214">
        <v>2</v>
      </c>
      <c r="AG197" s="214" t="s">
        <v>297</v>
      </c>
      <c r="AN197" s="214">
        <v>1</v>
      </c>
      <c r="AO197" s="214">
        <v>0</v>
      </c>
      <c r="AP197" s="214">
        <v>0</v>
      </c>
      <c r="AQ197" s="214">
        <v>0</v>
      </c>
      <c r="AR197" s="214">
        <v>2</v>
      </c>
      <c r="AS197" s="214">
        <v>3</v>
      </c>
    </row>
    <row r="198" spans="2:46" x14ac:dyDescent="0.2">
      <c r="B198" s="214" t="s">
        <v>2661</v>
      </c>
      <c r="C198" s="214" t="s">
        <v>76</v>
      </c>
      <c r="D198" s="214" t="s">
        <v>1871</v>
      </c>
      <c r="E198" s="214" t="s">
        <v>1437</v>
      </c>
      <c r="F198" s="214" t="s">
        <v>1259</v>
      </c>
      <c r="G198" s="214" t="s">
        <v>460</v>
      </c>
      <c r="H198" s="214" t="s">
        <v>1877</v>
      </c>
      <c r="I198" s="214" t="s">
        <v>460</v>
      </c>
      <c r="AB198" s="214">
        <v>1</v>
      </c>
      <c r="AF198" s="214">
        <v>3</v>
      </c>
      <c r="AG198" s="214" t="s">
        <v>132</v>
      </c>
      <c r="AN198" s="214">
        <v>1</v>
      </c>
      <c r="AO198" s="214">
        <v>0</v>
      </c>
      <c r="AP198" s="214">
        <v>0</v>
      </c>
      <c r="AQ198" s="214">
        <v>0</v>
      </c>
      <c r="AR198" s="214">
        <v>3</v>
      </c>
      <c r="AS198" s="214">
        <v>4</v>
      </c>
      <c r="AT198" s="214" t="s">
        <v>133</v>
      </c>
    </row>
    <row r="199" spans="2:46" x14ac:dyDescent="0.2">
      <c r="B199" s="214" t="s">
        <v>2892</v>
      </c>
      <c r="C199" s="214" t="s">
        <v>76</v>
      </c>
      <c r="D199" s="214" t="s">
        <v>367</v>
      </c>
      <c r="E199" s="214" t="s">
        <v>1437</v>
      </c>
      <c r="F199" s="214" t="s">
        <v>1259</v>
      </c>
      <c r="G199" s="214" t="s">
        <v>460</v>
      </c>
      <c r="H199" s="214" t="s">
        <v>1885</v>
      </c>
      <c r="I199" s="214" t="s">
        <v>357</v>
      </c>
      <c r="T199" s="214">
        <v>1</v>
      </c>
      <c r="V199" s="214">
        <v>2</v>
      </c>
      <c r="AB199" s="214">
        <v>6</v>
      </c>
      <c r="AD199" s="214">
        <v>1</v>
      </c>
      <c r="AG199" s="214" t="s">
        <v>714</v>
      </c>
      <c r="AH199" s="214">
        <v>1</v>
      </c>
      <c r="AL199" s="214">
        <v>1</v>
      </c>
      <c r="AN199" s="214">
        <v>9</v>
      </c>
      <c r="AO199" s="214">
        <v>0</v>
      </c>
      <c r="AP199" s="214">
        <v>1</v>
      </c>
      <c r="AQ199" s="214">
        <v>0</v>
      </c>
      <c r="AR199" s="214">
        <v>2</v>
      </c>
      <c r="AS199" s="214">
        <v>12</v>
      </c>
      <c r="AT199" s="214">
        <v>40343</v>
      </c>
    </row>
    <row r="200" spans="2:46" x14ac:dyDescent="0.2">
      <c r="B200" s="214" t="s">
        <v>2930</v>
      </c>
      <c r="C200" s="214" t="s">
        <v>76</v>
      </c>
      <c r="D200" s="214" t="s">
        <v>1886</v>
      </c>
      <c r="E200" s="214" t="s">
        <v>1437</v>
      </c>
      <c r="F200" s="214" t="s">
        <v>1259</v>
      </c>
      <c r="G200" s="214" t="s">
        <v>460</v>
      </c>
      <c r="H200" s="214" t="s">
        <v>1888</v>
      </c>
      <c r="I200" s="214" t="s">
        <v>386</v>
      </c>
      <c r="T200" s="214">
        <v>1</v>
      </c>
      <c r="U200" s="214" t="s">
        <v>1346</v>
      </c>
      <c r="V200" s="214">
        <v>5</v>
      </c>
      <c r="AA200" s="214" t="s">
        <v>1346</v>
      </c>
      <c r="AB200" s="214">
        <v>9</v>
      </c>
      <c r="AG200" s="214" t="s">
        <v>1346</v>
      </c>
      <c r="AH200" s="214">
        <v>1</v>
      </c>
      <c r="AL200" s="214">
        <v>6</v>
      </c>
      <c r="AM200" s="214" t="s">
        <v>1346</v>
      </c>
      <c r="AN200" s="214">
        <v>15</v>
      </c>
      <c r="AO200" s="214">
        <v>0</v>
      </c>
      <c r="AP200" s="214">
        <v>0</v>
      </c>
      <c r="AQ200" s="214">
        <v>0</v>
      </c>
      <c r="AR200" s="214">
        <v>7</v>
      </c>
      <c r="AS200" s="214">
        <v>22</v>
      </c>
      <c r="AT200" s="214">
        <v>38818</v>
      </c>
    </row>
    <row r="201" spans="2:46" x14ac:dyDescent="0.2">
      <c r="B201" s="214" t="s">
        <v>2930</v>
      </c>
      <c r="C201" s="214" t="s">
        <v>76</v>
      </c>
      <c r="D201" s="214" t="s">
        <v>1886</v>
      </c>
      <c r="E201" s="214" t="s">
        <v>1437</v>
      </c>
      <c r="F201" s="214" t="s">
        <v>1259</v>
      </c>
      <c r="G201" s="214" t="s">
        <v>460</v>
      </c>
      <c r="H201" s="214" t="s">
        <v>1889</v>
      </c>
      <c r="I201" s="214" t="s">
        <v>229</v>
      </c>
      <c r="N201" s="214">
        <v>0</v>
      </c>
      <c r="T201" s="214">
        <v>1</v>
      </c>
      <c r="U201" s="214" t="s">
        <v>2194</v>
      </c>
      <c r="V201" s="214">
        <v>2</v>
      </c>
      <c r="AA201" s="214" t="s">
        <v>556</v>
      </c>
      <c r="AB201" s="214">
        <v>7</v>
      </c>
      <c r="AG201" s="214" t="s">
        <v>556</v>
      </c>
      <c r="AH201" s="214">
        <v>1</v>
      </c>
      <c r="AL201" s="214">
        <v>5</v>
      </c>
      <c r="AM201" s="214" t="s">
        <v>556</v>
      </c>
      <c r="AN201" s="214">
        <v>10</v>
      </c>
      <c r="AO201" s="214">
        <v>0</v>
      </c>
      <c r="AP201" s="214">
        <v>0</v>
      </c>
      <c r="AQ201" s="214">
        <v>0</v>
      </c>
      <c r="AR201" s="214">
        <v>6</v>
      </c>
      <c r="AS201" s="214">
        <v>16</v>
      </c>
      <c r="AT201" s="214">
        <v>40021</v>
      </c>
    </row>
    <row r="202" spans="2:46" x14ac:dyDescent="0.2">
      <c r="B202" s="214" t="s">
        <v>2930</v>
      </c>
      <c r="C202" s="214" t="s">
        <v>76</v>
      </c>
      <c r="D202" s="214" t="s">
        <v>1886</v>
      </c>
      <c r="E202" s="214" t="s">
        <v>1437</v>
      </c>
      <c r="F202" s="214" t="s">
        <v>1259</v>
      </c>
      <c r="G202" s="214" t="s">
        <v>460</v>
      </c>
      <c r="H202" s="214" t="s">
        <v>2111</v>
      </c>
      <c r="I202" s="214" t="s">
        <v>2112</v>
      </c>
      <c r="T202" s="214">
        <v>1</v>
      </c>
      <c r="U202" s="214" t="s">
        <v>643</v>
      </c>
      <c r="V202" s="214">
        <v>1</v>
      </c>
      <c r="AA202" s="214" t="s">
        <v>2195</v>
      </c>
      <c r="AB202" s="214">
        <v>4</v>
      </c>
      <c r="AG202" s="214" t="s">
        <v>643</v>
      </c>
      <c r="AL202" s="214">
        <v>0</v>
      </c>
      <c r="AM202" s="214" t="s">
        <v>643</v>
      </c>
      <c r="AN202" s="214">
        <v>5</v>
      </c>
      <c r="AO202" s="214">
        <v>0</v>
      </c>
      <c r="AP202" s="214">
        <v>0</v>
      </c>
      <c r="AQ202" s="214">
        <v>0</v>
      </c>
      <c r="AR202" s="214">
        <v>1</v>
      </c>
      <c r="AS202" s="214">
        <v>6</v>
      </c>
      <c r="AT202" s="214" t="s">
        <v>644</v>
      </c>
    </row>
    <row r="203" spans="2:46" x14ac:dyDescent="0.2">
      <c r="B203" s="214" t="s">
        <v>2930</v>
      </c>
      <c r="C203" s="214" t="s">
        <v>76</v>
      </c>
      <c r="D203" s="214" t="s">
        <v>1886</v>
      </c>
      <c r="E203" s="214" t="s">
        <v>1437</v>
      </c>
      <c r="F203" s="214" t="s">
        <v>1259</v>
      </c>
      <c r="G203" s="214" t="s">
        <v>460</v>
      </c>
      <c r="H203" s="214" t="s">
        <v>1895</v>
      </c>
      <c r="I203" s="214" t="s">
        <v>797</v>
      </c>
      <c r="T203" s="214">
        <v>1</v>
      </c>
      <c r="U203" s="214" t="s">
        <v>1207</v>
      </c>
      <c r="AB203" s="214">
        <v>7</v>
      </c>
      <c r="AG203" s="214" t="s">
        <v>1207</v>
      </c>
      <c r="AH203" s="214">
        <v>1</v>
      </c>
      <c r="AL203" s="214">
        <v>3</v>
      </c>
      <c r="AM203" s="214" t="s">
        <v>1207</v>
      </c>
      <c r="AN203" s="214">
        <v>8</v>
      </c>
      <c r="AO203" s="214">
        <v>0</v>
      </c>
      <c r="AP203" s="214">
        <v>0</v>
      </c>
      <c r="AQ203" s="214">
        <v>0</v>
      </c>
      <c r="AR203" s="214">
        <v>4</v>
      </c>
      <c r="AS203" s="214">
        <v>12</v>
      </c>
      <c r="AT203" s="214" t="s">
        <v>798</v>
      </c>
    </row>
    <row r="204" spans="2:46" x14ac:dyDescent="0.2">
      <c r="B204" s="214" t="s">
        <v>2930</v>
      </c>
      <c r="C204" s="214" t="s">
        <v>76</v>
      </c>
      <c r="D204" s="214" t="s">
        <v>1886</v>
      </c>
      <c r="E204" s="214" t="s">
        <v>1437</v>
      </c>
      <c r="F204" s="214" t="s">
        <v>1259</v>
      </c>
      <c r="G204" s="214" t="s">
        <v>460</v>
      </c>
      <c r="H204" s="214" t="s">
        <v>1900</v>
      </c>
      <c r="I204" s="214" t="s">
        <v>154</v>
      </c>
      <c r="T204" s="214">
        <v>1</v>
      </c>
      <c r="U204" s="214" t="s">
        <v>1348</v>
      </c>
      <c r="AB204" s="214">
        <v>2</v>
      </c>
      <c r="AF204" s="214">
        <v>1</v>
      </c>
      <c r="AG204" s="214" t="s">
        <v>1348</v>
      </c>
      <c r="AL204" s="214">
        <v>3</v>
      </c>
      <c r="AM204" s="214" t="s">
        <v>1348</v>
      </c>
      <c r="AN204" s="214">
        <v>2</v>
      </c>
      <c r="AO204" s="214">
        <v>0</v>
      </c>
      <c r="AP204" s="214">
        <v>0</v>
      </c>
      <c r="AQ204" s="214">
        <v>0</v>
      </c>
      <c r="AR204" s="214">
        <v>5</v>
      </c>
      <c r="AS204" s="214">
        <v>7</v>
      </c>
      <c r="AT204" s="214" t="s">
        <v>1241</v>
      </c>
    </row>
    <row r="205" spans="2:46" x14ac:dyDescent="0.2">
      <c r="B205" s="214" t="s">
        <v>2947</v>
      </c>
      <c r="C205" s="214" t="s">
        <v>76</v>
      </c>
      <c r="D205" s="214" t="s">
        <v>1309</v>
      </c>
      <c r="E205" s="214" t="s">
        <v>1437</v>
      </c>
      <c r="F205" s="214" t="s">
        <v>1259</v>
      </c>
      <c r="G205" s="214" t="s">
        <v>460</v>
      </c>
      <c r="H205" s="214" t="s">
        <v>1904</v>
      </c>
      <c r="I205" s="214" t="s">
        <v>544</v>
      </c>
      <c r="AB205" s="214">
        <v>2</v>
      </c>
      <c r="AG205" s="214" t="s">
        <v>1311</v>
      </c>
      <c r="AH205" s="214">
        <v>1</v>
      </c>
      <c r="AL205" s="214">
        <v>2</v>
      </c>
      <c r="AM205" s="214" t="s">
        <v>999</v>
      </c>
      <c r="AN205" s="214">
        <v>3</v>
      </c>
      <c r="AO205" s="214">
        <v>0</v>
      </c>
      <c r="AP205" s="214">
        <v>0</v>
      </c>
      <c r="AQ205" s="214">
        <v>0</v>
      </c>
      <c r="AR205" s="214">
        <v>2</v>
      </c>
      <c r="AS205" s="214">
        <v>5</v>
      </c>
      <c r="AT205" s="214" t="s">
        <v>889</v>
      </c>
    </row>
    <row r="206" spans="2:46" x14ac:dyDescent="0.2">
      <c r="B206" s="214" t="s">
        <v>2606</v>
      </c>
      <c r="C206" s="214" t="s">
        <v>76</v>
      </c>
      <c r="D206" s="214" t="s">
        <v>537</v>
      </c>
      <c r="E206" s="214" t="s">
        <v>1437</v>
      </c>
      <c r="F206" s="214" t="s">
        <v>1259</v>
      </c>
      <c r="G206" s="214" t="s">
        <v>460</v>
      </c>
      <c r="H206" s="214" t="s">
        <v>1907</v>
      </c>
      <c r="I206" s="214" t="s">
        <v>460</v>
      </c>
      <c r="AB206" s="214">
        <v>4</v>
      </c>
      <c r="AG206" s="214" t="s">
        <v>523</v>
      </c>
      <c r="AL206" s="214">
        <v>2</v>
      </c>
      <c r="AM206" s="214" t="s">
        <v>523</v>
      </c>
      <c r="AN206" s="214">
        <v>4</v>
      </c>
      <c r="AO206" s="214">
        <v>0</v>
      </c>
      <c r="AP206" s="214">
        <v>0</v>
      </c>
      <c r="AQ206" s="214">
        <v>0</v>
      </c>
      <c r="AR206" s="214">
        <v>2</v>
      </c>
      <c r="AS206" s="214">
        <v>6</v>
      </c>
      <c r="AT206" s="214">
        <v>40032</v>
      </c>
    </row>
    <row r="207" spans="2:46" x14ac:dyDescent="0.2">
      <c r="B207" s="214" t="s">
        <v>2606</v>
      </c>
      <c r="C207" s="214" t="s">
        <v>76</v>
      </c>
      <c r="D207" s="214" t="s">
        <v>537</v>
      </c>
      <c r="E207" s="214" t="s">
        <v>1437</v>
      </c>
      <c r="F207" s="214" t="s">
        <v>1259</v>
      </c>
      <c r="G207" s="214" t="s">
        <v>460</v>
      </c>
      <c r="H207" s="214" t="s">
        <v>1909</v>
      </c>
      <c r="I207" s="214" t="s">
        <v>460</v>
      </c>
      <c r="AB207" s="214">
        <v>3</v>
      </c>
      <c r="AG207" s="214" t="s">
        <v>862</v>
      </c>
      <c r="AL207" s="214">
        <v>5</v>
      </c>
      <c r="AM207" s="214" t="s">
        <v>862</v>
      </c>
      <c r="AN207" s="214">
        <v>3</v>
      </c>
      <c r="AO207" s="214">
        <v>0</v>
      </c>
      <c r="AP207" s="214">
        <v>0</v>
      </c>
      <c r="AQ207" s="214">
        <v>0</v>
      </c>
      <c r="AR207" s="214">
        <v>5</v>
      </c>
      <c r="AS207" s="214">
        <v>8</v>
      </c>
      <c r="AT207" s="214">
        <v>40564</v>
      </c>
    </row>
    <row r="208" spans="2:46" x14ac:dyDescent="0.2">
      <c r="B208" s="214" t="s">
        <v>2606</v>
      </c>
      <c r="C208" s="214" t="s">
        <v>76</v>
      </c>
      <c r="D208" s="214" t="s">
        <v>537</v>
      </c>
      <c r="E208" s="214" t="s">
        <v>1437</v>
      </c>
      <c r="F208" s="214" t="s">
        <v>1259</v>
      </c>
      <c r="G208" s="214" t="s">
        <v>460</v>
      </c>
      <c r="H208" s="214" t="s">
        <v>1911</v>
      </c>
      <c r="I208" s="214" t="s">
        <v>1109</v>
      </c>
      <c r="AB208" s="214">
        <v>1</v>
      </c>
      <c r="AG208" s="214" t="s">
        <v>1382</v>
      </c>
      <c r="AL208" s="214">
        <v>3</v>
      </c>
      <c r="AM208" s="214" t="s">
        <v>1382</v>
      </c>
      <c r="AN208" s="214">
        <v>1</v>
      </c>
      <c r="AO208" s="214">
        <v>0</v>
      </c>
      <c r="AP208" s="214">
        <v>0</v>
      </c>
      <c r="AQ208" s="214">
        <v>0</v>
      </c>
      <c r="AR208" s="214">
        <v>3</v>
      </c>
      <c r="AS208" s="214">
        <v>4</v>
      </c>
      <c r="AT208" s="214">
        <v>40735</v>
      </c>
    </row>
    <row r="209" spans="2:49" x14ac:dyDescent="0.2">
      <c r="B209" s="214" t="s">
        <v>2606</v>
      </c>
      <c r="C209" s="214" t="s">
        <v>76</v>
      </c>
      <c r="D209" s="214" t="s">
        <v>537</v>
      </c>
      <c r="E209" s="214" t="s">
        <v>1437</v>
      </c>
      <c r="F209" s="214" t="s">
        <v>1259</v>
      </c>
      <c r="G209" s="214" t="s">
        <v>460</v>
      </c>
      <c r="H209" s="214" t="s">
        <v>1913</v>
      </c>
      <c r="I209" s="214" t="s">
        <v>1257</v>
      </c>
      <c r="AL209" s="214">
        <v>2</v>
      </c>
      <c r="AM209" s="214" t="s">
        <v>1256</v>
      </c>
      <c r="AN209" s="214">
        <v>0</v>
      </c>
      <c r="AO209" s="214">
        <v>0</v>
      </c>
      <c r="AP209" s="214">
        <v>0</v>
      </c>
      <c r="AQ209" s="214">
        <v>0</v>
      </c>
      <c r="AR209" s="214">
        <v>2</v>
      </c>
      <c r="AS209" s="214">
        <v>2</v>
      </c>
      <c r="AT209" s="214">
        <v>40882</v>
      </c>
    </row>
    <row r="210" spans="2:49" x14ac:dyDescent="0.2">
      <c r="B210" s="214" t="s">
        <v>2606</v>
      </c>
      <c r="C210" s="214" t="s">
        <v>76</v>
      </c>
      <c r="D210" s="214" t="s">
        <v>537</v>
      </c>
      <c r="E210" s="214" t="s">
        <v>1437</v>
      </c>
      <c r="F210" s="214" t="s">
        <v>1259</v>
      </c>
      <c r="G210" s="214" t="s">
        <v>460</v>
      </c>
      <c r="H210" s="214" t="s">
        <v>1914</v>
      </c>
      <c r="I210" s="214" t="s">
        <v>1258</v>
      </c>
      <c r="AB210" s="214">
        <v>2</v>
      </c>
      <c r="AG210" s="214" t="s">
        <v>658</v>
      </c>
      <c r="AL210" s="214">
        <v>2</v>
      </c>
      <c r="AM210" s="214" t="s">
        <v>658</v>
      </c>
      <c r="AN210" s="214">
        <v>2</v>
      </c>
      <c r="AO210" s="214">
        <v>0</v>
      </c>
      <c r="AP210" s="214">
        <v>0</v>
      </c>
      <c r="AQ210" s="214">
        <v>0</v>
      </c>
      <c r="AR210" s="214">
        <v>2</v>
      </c>
      <c r="AS210" s="214">
        <v>4</v>
      </c>
      <c r="AT210" s="214">
        <v>40987</v>
      </c>
    </row>
    <row r="211" spans="2:49" x14ac:dyDescent="0.2">
      <c r="B211" s="214" t="s">
        <v>2977</v>
      </c>
      <c r="C211" s="214" t="s">
        <v>76</v>
      </c>
      <c r="D211" s="214" t="s">
        <v>57</v>
      </c>
      <c r="E211" s="214" t="s">
        <v>1437</v>
      </c>
      <c r="F211" s="214" t="s">
        <v>1259</v>
      </c>
      <c r="G211" s="214" t="s">
        <v>460</v>
      </c>
      <c r="H211" s="214" t="s">
        <v>1916</v>
      </c>
      <c r="I211" s="214" t="s">
        <v>460</v>
      </c>
      <c r="AB211" s="214">
        <v>2</v>
      </c>
      <c r="AF211" s="214">
        <v>3</v>
      </c>
      <c r="AG211" s="214" t="s">
        <v>155</v>
      </c>
      <c r="AL211" s="214">
        <v>2</v>
      </c>
      <c r="AM211" s="214" t="s">
        <v>155</v>
      </c>
      <c r="AN211" s="214">
        <v>2</v>
      </c>
      <c r="AO211" s="214">
        <v>0</v>
      </c>
      <c r="AP211" s="214">
        <v>0</v>
      </c>
      <c r="AQ211" s="214">
        <v>0</v>
      </c>
      <c r="AR211" s="214">
        <v>5</v>
      </c>
      <c r="AS211" s="214">
        <v>7</v>
      </c>
      <c r="AT211" s="214">
        <v>37074</v>
      </c>
    </row>
    <row r="212" spans="2:49" x14ac:dyDescent="0.2">
      <c r="B212" s="214" t="s">
        <v>2977</v>
      </c>
      <c r="C212" s="214" t="s">
        <v>76</v>
      </c>
      <c r="D212" s="214" t="s">
        <v>57</v>
      </c>
      <c r="E212" s="214" t="s">
        <v>1437</v>
      </c>
      <c r="F212" s="214" t="s">
        <v>1259</v>
      </c>
      <c r="G212" s="214" t="s">
        <v>460</v>
      </c>
      <c r="H212" s="214" t="s">
        <v>1919</v>
      </c>
      <c r="I212" s="214" t="s">
        <v>460</v>
      </c>
      <c r="AB212" s="214">
        <v>3</v>
      </c>
      <c r="AF212" s="214">
        <v>2</v>
      </c>
      <c r="AG212" s="214" t="s">
        <v>823</v>
      </c>
      <c r="AH212" s="214">
        <v>1</v>
      </c>
      <c r="AL212" s="214">
        <v>3</v>
      </c>
      <c r="AM212" s="214" t="s">
        <v>823</v>
      </c>
      <c r="AN212" s="214">
        <v>4</v>
      </c>
      <c r="AO212" s="214">
        <v>0</v>
      </c>
      <c r="AP212" s="214">
        <v>0</v>
      </c>
      <c r="AQ212" s="214">
        <v>0</v>
      </c>
      <c r="AR212" s="214">
        <v>5</v>
      </c>
      <c r="AS212" s="214">
        <v>9</v>
      </c>
      <c r="AT212" s="214">
        <v>38934</v>
      </c>
    </row>
    <row r="213" spans="2:49" x14ac:dyDescent="0.2">
      <c r="B213" s="214" t="s">
        <v>2977</v>
      </c>
      <c r="C213" s="214" t="s">
        <v>76</v>
      </c>
      <c r="D213" s="214" t="s">
        <v>57</v>
      </c>
      <c r="E213" s="214" t="s">
        <v>1437</v>
      </c>
      <c r="F213" s="214" t="s">
        <v>1259</v>
      </c>
      <c r="G213" s="214" t="s">
        <v>460</v>
      </c>
      <c r="H213" s="214" t="s">
        <v>1921</v>
      </c>
      <c r="I213" s="214" t="s">
        <v>466</v>
      </c>
      <c r="AB213" s="214">
        <v>3</v>
      </c>
      <c r="AF213" s="214">
        <v>1</v>
      </c>
      <c r="AG213" s="214" t="s">
        <v>499</v>
      </c>
      <c r="AH213" s="214">
        <v>1</v>
      </c>
      <c r="AL213" s="214">
        <v>1</v>
      </c>
      <c r="AN213" s="214">
        <v>4</v>
      </c>
      <c r="AO213" s="214">
        <v>0</v>
      </c>
      <c r="AP213" s="214">
        <v>0</v>
      </c>
      <c r="AQ213" s="214">
        <v>0</v>
      </c>
      <c r="AR213" s="214">
        <v>2</v>
      </c>
      <c r="AS213" s="214">
        <v>6</v>
      </c>
      <c r="AT213" s="214">
        <v>39835</v>
      </c>
    </row>
    <row r="214" spans="2:49" x14ac:dyDescent="0.2">
      <c r="B214" s="214" t="s">
        <v>2977</v>
      </c>
      <c r="C214" s="214" t="s">
        <v>76</v>
      </c>
      <c r="D214" s="214" t="s">
        <v>57</v>
      </c>
      <c r="E214" s="214" t="s">
        <v>1437</v>
      </c>
      <c r="F214" s="214" t="s">
        <v>1259</v>
      </c>
      <c r="G214" s="214" t="s">
        <v>460</v>
      </c>
      <c r="H214" s="214" t="s">
        <v>1922</v>
      </c>
      <c r="I214" s="214" t="s">
        <v>229</v>
      </c>
      <c r="AB214" s="214">
        <v>2</v>
      </c>
      <c r="AF214" s="214">
        <v>2</v>
      </c>
      <c r="AG214" s="214" t="s">
        <v>500</v>
      </c>
      <c r="AH214" s="214">
        <v>1</v>
      </c>
      <c r="AL214" s="214">
        <v>3</v>
      </c>
      <c r="AM214" s="214" t="s">
        <v>500</v>
      </c>
      <c r="AN214" s="214">
        <v>3</v>
      </c>
      <c r="AO214" s="214">
        <v>0</v>
      </c>
      <c r="AP214" s="214">
        <v>0</v>
      </c>
      <c r="AQ214" s="214">
        <v>0</v>
      </c>
      <c r="AR214" s="214">
        <v>5</v>
      </c>
      <c r="AS214" s="214">
        <v>8</v>
      </c>
      <c r="AT214" s="214">
        <v>39920</v>
      </c>
    </row>
    <row r="215" spans="2:49" x14ac:dyDescent="0.2">
      <c r="B215" s="214" t="s">
        <v>2977</v>
      </c>
      <c r="C215" s="214" t="s">
        <v>76</v>
      </c>
      <c r="D215" s="214" t="s">
        <v>57</v>
      </c>
      <c r="E215" s="214" t="s">
        <v>1437</v>
      </c>
      <c r="F215" s="214" t="s">
        <v>1259</v>
      </c>
      <c r="G215" s="214" t="s">
        <v>460</v>
      </c>
      <c r="H215" s="214" t="s">
        <v>1923</v>
      </c>
      <c r="I215" s="214" t="s">
        <v>501</v>
      </c>
      <c r="AB215" s="214">
        <v>1</v>
      </c>
      <c r="AF215" s="214">
        <v>1</v>
      </c>
      <c r="AG215" s="214" t="s">
        <v>824</v>
      </c>
      <c r="AH215" s="214">
        <v>1</v>
      </c>
      <c r="AL215" s="214">
        <v>2</v>
      </c>
      <c r="AM215" s="214" t="s">
        <v>824</v>
      </c>
      <c r="AN215" s="214">
        <v>2</v>
      </c>
      <c r="AO215" s="214">
        <v>0</v>
      </c>
      <c r="AP215" s="214">
        <v>0</v>
      </c>
      <c r="AQ215" s="214">
        <v>0</v>
      </c>
      <c r="AR215" s="214">
        <v>3</v>
      </c>
      <c r="AS215" s="214">
        <v>5</v>
      </c>
      <c r="AT215" s="214">
        <v>39920</v>
      </c>
    </row>
    <row r="216" spans="2:49" x14ac:dyDescent="0.2">
      <c r="B216" s="214" t="s">
        <v>2977</v>
      </c>
      <c r="C216" s="214" t="s">
        <v>76</v>
      </c>
      <c r="D216" s="214" t="s">
        <v>57</v>
      </c>
      <c r="E216" s="214" t="s">
        <v>1437</v>
      </c>
      <c r="F216" s="214" t="s">
        <v>1259</v>
      </c>
      <c r="G216" s="214" t="s">
        <v>460</v>
      </c>
      <c r="H216" s="214" t="s">
        <v>1932</v>
      </c>
      <c r="I216" s="214" t="s">
        <v>711</v>
      </c>
      <c r="AB216" s="214">
        <v>1</v>
      </c>
      <c r="AF216" s="214">
        <v>3</v>
      </c>
      <c r="AG216" s="214" t="s">
        <v>712</v>
      </c>
      <c r="AL216" s="214">
        <v>1</v>
      </c>
      <c r="AM216" s="214" t="s">
        <v>712</v>
      </c>
      <c r="AN216" s="214">
        <v>1</v>
      </c>
      <c r="AO216" s="214">
        <v>0</v>
      </c>
      <c r="AP216" s="214">
        <v>0</v>
      </c>
      <c r="AQ216" s="214">
        <v>0</v>
      </c>
      <c r="AR216" s="214">
        <v>4</v>
      </c>
      <c r="AS216" s="214">
        <v>5</v>
      </c>
      <c r="AT216" s="214" t="s">
        <v>713</v>
      </c>
    </row>
    <row r="217" spans="2:49" x14ac:dyDescent="0.2">
      <c r="B217" s="214" t="s">
        <v>2977</v>
      </c>
      <c r="C217" s="214" t="s">
        <v>76</v>
      </c>
      <c r="D217" s="214" t="s">
        <v>57</v>
      </c>
      <c r="E217" s="214" t="s">
        <v>1437</v>
      </c>
      <c r="F217" s="214" t="s">
        <v>1259</v>
      </c>
      <c r="G217" s="214" t="s">
        <v>460</v>
      </c>
      <c r="H217" s="214" t="s">
        <v>1936</v>
      </c>
      <c r="I217" s="214" t="s">
        <v>1219</v>
      </c>
      <c r="AB217" s="214">
        <v>1</v>
      </c>
      <c r="AF217" s="214">
        <v>2</v>
      </c>
      <c r="AG217" s="214" t="s">
        <v>1326</v>
      </c>
      <c r="AH217" s="214">
        <v>1</v>
      </c>
      <c r="AL217" s="214">
        <v>1</v>
      </c>
      <c r="AM217" s="214" t="s">
        <v>1326</v>
      </c>
      <c r="AN217" s="214">
        <v>2</v>
      </c>
      <c r="AO217" s="214">
        <v>0</v>
      </c>
      <c r="AP217" s="214">
        <v>0</v>
      </c>
      <c r="AQ217" s="214">
        <v>0</v>
      </c>
      <c r="AR217" s="214">
        <v>3</v>
      </c>
      <c r="AS217" s="214">
        <v>5</v>
      </c>
      <c r="AT217" s="214" t="s">
        <v>1325</v>
      </c>
    </row>
    <row r="218" spans="2:49" x14ac:dyDescent="0.2">
      <c r="B218" s="214" t="s">
        <v>2991</v>
      </c>
      <c r="C218" s="214" t="s">
        <v>76</v>
      </c>
      <c r="D218" s="214" t="s">
        <v>339</v>
      </c>
      <c r="E218" s="214" t="s">
        <v>1437</v>
      </c>
      <c r="F218" s="214" t="s">
        <v>1259</v>
      </c>
      <c r="G218" s="214" t="s">
        <v>460</v>
      </c>
      <c r="H218" s="214" t="s">
        <v>1942</v>
      </c>
      <c r="I218" s="214" t="s">
        <v>2201</v>
      </c>
      <c r="AB218" s="214">
        <v>1</v>
      </c>
      <c r="AG218" s="214" t="s">
        <v>1140</v>
      </c>
      <c r="AL218" s="214">
        <v>1</v>
      </c>
      <c r="AN218" s="214">
        <v>1</v>
      </c>
      <c r="AO218" s="214">
        <v>0</v>
      </c>
      <c r="AP218" s="214">
        <v>0</v>
      </c>
      <c r="AQ218" s="214">
        <v>0</v>
      </c>
      <c r="AR218" s="214">
        <v>1</v>
      </c>
      <c r="AS218" s="214">
        <v>2</v>
      </c>
      <c r="AT218" s="214">
        <v>39209</v>
      </c>
    </row>
    <row r="219" spans="2:49" x14ac:dyDescent="0.2">
      <c r="B219" s="214" t="s">
        <v>2991</v>
      </c>
      <c r="C219" s="214" t="s">
        <v>76</v>
      </c>
      <c r="D219" s="214" t="s">
        <v>339</v>
      </c>
      <c r="E219" s="214" t="s">
        <v>1437</v>
      </c>
      <c r="F219" s="214" t="s">
        <v>1259</v>
      </c>
      <c r="G219" s="214" t="s">
        <v>460</v>
      </c>
      <c r="H219" s="214" t="s">
        <v>2200</v>
      </c>
      <c r="I219" s="214" t="s">
        <v>488</v>
      </c>
      <c r="AB219" s="214">
        <v>1</v>
      </c>
      <c r="AG219" s="214" t="s">
        <v>1141</v>
      </c>
      <c r="AL219" s="214">
        <v>2</v>
      </c>
      <c r="AN219" s="214">
        <v>1</v>
      </c>
      <c r="AO219" s="214">
        <v>0</v>
      </c>
      <c r="AP219" s="214">
        <v>0</v>
      </c>
      <c r="AQ219" s="214">
        <v>0</v>
      </c>
      <c r="AR219" s="214">
        <v>2</v>
      </c>
      <c r="AS219" s="214">
        <v>3</v>
      </c>
      <c r="AT219" s="214">
        <v>39867</v>
      </c>
    </row>
    <row r="220" spans="2:49" x14ac:dyDescent="0.2">
      <c r="B220" s="214" t="s">
        <v>2991</v>
      </c>
      <c r="C220" s="214" t="s">
        <v>76</v>
      </c>
      <c r="D220" s="214" t="s">
        <v>339</v>
      </c>
      <c r="E220" s="214" t="s">
        <v>1437</v>
      </c>
      <c r="F220" s="214" t="s">
        <v>1259</v>
      </c>
      <c r="G220" s="214" t="s">
        <v>460</v>
      </c>
      <c r="H220" s="214" t="s">
        <v>1944</v>
      </c>
      <c r="I220" s="214" t="s">
        <v>489</v>
      </c>
      <c r="AB220" s="214">
        <v>3</v>
      </c>
      <c r="AG220" s="214" t="s">
        <v>983</v>
      </c>
      <c r="AL220" s="214">
        <v>2</v>
      </c>
      <c r="AN220" s="214">
        <v>3</v>
      </c>
      <c r="AO220" s="214">
        <v>0</v>
      </c>
      <c r="AP220" s="214">
        <v>0</v>
      </c>
      <c r="AQ220" s="214">
        <v>0</v>
      </c>
      <c r="AR220" s="214">
        <v>2</v>
      </c>
      <c r="AS220" s="214">
        <v>5</v>
      </c>
      <c r="AT220" s="214">
        <v>39909</v>
      </c>
    </row>
    <row r="221" spans="2:49" x14ac:dyDescent="0.2">
      <c r="B221" s="214" t="s">
        <v>2991</v>
      </c>
      <c r="C221" s="214" t="s">
        <v>76</v>
      </c>
      <c r="D221" s="214" t="s">
        <v>339</v>
      </c>
      <c r="E221" s="214" t="s">
        <v>1437</v>
      </c>
      <c r="F221" s="214" t="s">
        <v>1259</v>
      </c>
      <c r="G221" s="214" t="s">
        <v>460</v>
      </c>
      <c r="H221" s="214" t="s">
        <v>2205</v>
      </c>
      <c r="I221" s="214" t="s">
        <v>2204</v>
      </c>
      <c r="AB221" s="214">
        <v>1</v>
      </c>
      <c r="AG221" s="214" t="s">
        <v>2202</v>
      </c>
      <c r="AL221" s="214">
        <v>5</v>
      </c>
      <c r="AN221" s="214">
        <v>1</v>
      </c>
      <c r="AO221" s="214">
        <v>0</v>
      </c>
      <c r="AP221" s="214">
        <v>0</v>
      </c>
      <c r="AQ221" s="214">
        <v>0</v>
      </c>
      <c r="AR221" s="214">
        <v>5</v>
      </c>
      <c r="AS221" s="214">
        <v>6</v>
      </c>
      <c r="AT221" s="214">
        <v>39909</v>
      </c>
      <c r="AW221" s="214" t="s">
        <v>1945</v>
      </c>
    </row>
    <row r="222" spans="2:49" x14ac:dyDescent="0.2">
      <c r="B222" s="214" t="s">
        <v>2991</v>
      </c>
      <c r="C222" s="214" t="s">
        <v>76</v>
      </c>
      <c r="D222" s="214" t="s">
        <v>339</v>
      </c>
      <c r="E222" s="214" t="s">
        <v>1437</v>
      </c>
      <c r="F222" s="214" t="s">
        <v>1259</v>
      </c>
      <c r="G222" s="214" t="s">
        <v>460</v>
      </c>
      <c r="H222" s="214" t="s">
        <v>2203</v>
      </c>
      <c r="I222" s="214" t="s">
        <v>491</v>
      </c>
      <c r="AB222" s="214">
        <v>1</v>
      </c>
      <c r="AG222" s="214" t="s">
        <v>603</v>
      </c>
      <c r="AL222" s="214">
        <v>1</v>
      </c>
      <c r="AN222" s="214">
        <v>1</v>
      </c>
      <c r="AO222" s="214">
        <v>0</v>
      </c>
      <c r="AP222" s="214">
        <v>0</v>
      </c>
      <c r="AQ222" s="214">
        <v>0</v>
      </c>
      <c r="AR222" s="214">
        <v>1</v>
      </c>
      <c r="AS222" s="214">
        <v>2</v>
      </c>
      <c r="AT222" s="214">
        <v>39909</v>
      </c>
    </row>
    <row r="223" spans="2:49" x14ac:dyDescent="0.2">
      <c r="B223" s="214" t="s">
        <v>2991</v>
      </c>
      <c r="C223" s="214" t="s">
        <v>76</v>
      </c>
      <c r="D223" s="214" t="s">
        <v>339</v>
      </c>
      <c r="E223" s="214" t="s">
        <v>1437</v>
      </c>
      <c r="F223" s="214" t="s">
        <v>1259</v>
      </c>
      <c r="G223" s="214" t="s">
        <v>460</v>
      </c>
      <c r="H223" s="214" t="s">
        <v>1946</v>
      </c>
      <c r="I223" s="214" t="s">
        <v>492</v>
      </c>
      <c r="AB223" s="214">
        <v>1</v>
      </c>
      <c r="AG223" s="214" t="s">
        <v>1142</v>
      </c>
      <c r="AN223" s="214">
        <v>1</v>
      </c>
      <c r="AO223" s="214">
        <v>0</v>
      </c>
      <c r="AP223" s="214">
        <v>0</v>
      </c>
      <c r="AQ223" s="214">
        <v>0</v>
      </c>
      <c r="AR223" s="214">
        <v>0</v>
      </c>
      <c r="AS223" s="214">
        <v>1</v>
      </c>
      <c r="AT223" s="214">
        <v>39909</v>
      </c>
    </row>
    <row r="224" spans="2:49" x14ac:dyDescent="0.2">
      <c r="B224" s="214" t="s">
        <v>2991</v>
      </c>
      <c r="C224" s="214" t="s">
        <v>76</v>
      </c>
      <c r="D224" s="214" t="s">
        <v>339</v>
      </c>
      <c r="E224" s="214" t="s">
        <v>1437</v>
      </c>
      <c r="F224" s="214" t="s">
        <v>1259</v>
      </c>
      <c r="G224" s="214" t="s">
        <v>460</v>
      </c>
      <c r="H224" s="214" t="s">
        <v>1947</v>
      </c>
      <c r="I224" s="214" t="s">
        <v>493</v>
      </c>
      <c r="AB224" s="214">
        <v>1</v>
      </c>
      <c r="AG224" s="214" t="s">
        <v>2206</v>
      </c>
      <c r="AL224" s="214">
        <v>3</v>
      </c>
      <c r="AN224" s="214">
        <v>1</v>
      </c>
      <c r="AO224" s="214">
        <v>0</v>
      </c>
      <c r="AP224" s="214">
        <v>0</v>
      </c>
      <c r="AQ224" s="214">
        <v>0</v>
      </c>
      <c r="AR224" s="214">
        <v>3</v>
      </c>
      <c r="AS224" s="214">
        <v>4</v>
      </c>
      <c r="AT224" s="214">
        <v>39909</v>
      </c>
    </row>
    <row r="225" spans="2:46" x14ac:dyDescent="0.2">
      <c r="B225" s="214" t="s">
        <v>2991</v>
      </c>
      <c r="C225" s="214" t="s">
        <v>76</v>
      </c>
      <c r="D225" s="214" t="s">
        <v>339</v>
      </c>
      <c r="E225" s="214" t="s">
        <v>1437</v>
      </c>
      <c r="F225" s="214" t="s">
        <v>1259</v>
      </c>
      <c r="G225" s="214" t="s">
        <v>460</v>
      </c>
      <c r="H225" s="214" t="s">
        <v>2210</v>
      </c>
      <c r="I225" s="214" t="s">
        <v>2209</v>
      </c>
      <c r="AB225" s="214">
        <v>2</v>
      </c>
      <c r="AG225" s="214" t="s">
        <v>484</v>
      </c>
      <c r="AL225" s="214">
        <v>2</v>
      </c>
      <c r="AN225" s="214">
        <v>2</v>
      </c>
      <c r="AO225" s="214">
        <v>0</v>
      </c>
      <c r="AP225" s="214">
        <v>0</v>
      </c>
      <c r="AQ225" s="214">
        <v>0</v>
      </c>
      <c r="AR225" s="214">
        <v>2</v>
      </c>
      <c r="AS225" s="214">
        <v>4</v>
      </c>
      <c r="AT225" s="214" t="s">
        <v>798</v>
      </c>
    </row>
    <row r="226" spans="2:46" x14ac:dyDescent="0.2">
      <c r="B226" s="214" t="s">
        <v>2991</v>
      </c>
      <c r="C226" s="214" t="s">
        <v>76</v>
      </c>
      <c r="D226" s="214" t="s">
        <v>339</v>
      </c>
      <c r="E226" s="214" t="s">
        <v>1437</v>
      </c>
      <c r="F226" s="214" t="s">
        <v>1259</v>
      </c>
      <c r="G226" s="214" t="s">
        <v>460</v>
      </c>
      <c r="H226" s="214" t="s">
        <v>1953</v>
      </c>
      <c r="I226" s="214" t="s">
        <v>2213</v>
      </c>
      <c r="AB226" s="214">
        <v>1</v>
      </c>
      <c r="AG226" s="214" t="s">
        <v>942</v>
      </c>
      <c r="AL226" s="214">
        <v>6</v>
      </c>
      <c r="AN226" s="214">
        <v>1</v>
      </c>
      <c r="AO226" s="214">
        <v>0</v>
      </c>
      <c r="AP226" s="214">
        <v>0</v>
      </c>
      <c r="AQ226" s="214">
        <v>0</v>
      </c>
      <c r="AR226" s="214">
        <v>6</v>
      </c>
      <c r="AS226" s="214">
        <v>7</v>
      </c>
      <c r="AT226" s="214">
        <v>40704</v>
      </c>
    </row>
    <row r="227" spans="2:46" x14ac:dyDescent="0.2">
      <c r="B227" s="214" t="s">
        <v>3023</v>
      </c>
      <c r="C227" s="214" t="s">
        <v>76</v>
      </c>
      <c r="D227" s="214" t="s">
        <v>144</v>
      </c>
      <c r="E227" s="214" t="s">
        <v>1437</v>
      </c>
      <c r="F227" s="214" t="s">
        <v>1259</v>
      </c>
      <c r="G227" s="214" t="s">
        <v>460</v>
      </c>
      <c r="H227" s="214" t="s">
        <v>1962</v>
      </c>
      <c r="I227" s="214" t="s">
        <v>460</v>
      </c>
      <c r="AB227" s="214">
        <v>1</v>
      </c>
      <c r="AG227" s="214" t="s">
        <v>282</v>
      </c>
      <c r="AN227" s="214">
        <v>1</v>
      </c>
      <c r="AO227" s="214">
        <v>0</v>
      </c>
      <c r="AP227" s="214">
        <v>0</v>
      </c>
      <c r="AQ227" s="214">
        <v>0</v>
      </c>
      <c r="AR227" s="214">
        <v>0</v>
      </c>
      <c r="AS227" s="214">
        <v>1</v>
      </c>
      <c r="AT227" s="214">
        <v>39827</v>
      </c>
    </row>
    <row r="228" spans="2:46" x14ac:dyDescent="0.2">
      <c r="B228" s="214" t="s">
        <v>3061</v>
      </c>
      <c r="C228" s="214" t="s">
        <v>76</v>
      </c>
      <c r="D228" s="214" t="s">
        <v>1964</v>
      </c>
      <c r="E228" s="214" t="s">
        <v>1437</v>
      </c>
      <c r="F228" s="214" t="s">
        <v>1259</v>
      </c>
      <c r="G228" s="214" t="s">
        <v>460</v>
      </c>
      <c r="H228" s="214" t="s">
        <v>1966</v>
      </c>
      <c r="I228" s="214" t="s">
        <v>432</v>
      </c>
      <c r="V228" s="214">
        <v>1</v>
      </c>
      <c r="AA228" s="214" t="s">
        <v>532</v>
      </c>
      <c r="AB228" s="214">
        <v>4</v>
      </c>
      <c r="AG228" s="214" t="s">
        <v>817</v>
      </c>
      <c r="AL228" s="214">
        <v>12</v>
      </c>
      <c r="AM228" s="214" t="s">
        <v>1056</v>
      </c>
      <c r="AN228" s="214">
        <v>5</v>
      </c>
      <c r="AO228" s="214">
        <v>0</v>
      </c>
      <c r="AP228" s="214">
        <v>0</v>
      </c>
      <c r="AQ228" s="214">
        <v>0</v>
      </c>
      <c r="AR228" s="214">
        <v>12</v>
      </c>
      <c r="AS228" s="214">
        <v>17</v>
      </c>
      <c r="AT228" s="214" t="s">
        <v>384</v>
      </c>
    </row>
    <row r="229" spans="2:46" x14ac:dyDescent="0.2">
      <c r="B229" s="214" t="s">
        <v>3061</v>
      </c>
      <c r="C229" s="214" t="s">
        <v>76</v>
      </c>
      <c r="D229" s="214" t="s">
        <v>1964</v>
      </c>
      <c r="E229" s="214" t="s">
        <v>1437</v>
      </c>
      <c r="F229" s="214" t="s">
        <v>1259</v>
      </c>
      <c r="G229" s="214" t="s">
        <v>460</v>
      </c>
      <c r="H229" s="214" t="s">
        <v>1969</v>
      </c>
      <c r="I229" s="214" t="s">
        <v>389</v>
      </c>
      <c r="AL229" s="214">
        <v>6</v>
      </c>
      <c r="AM229" s="214" t="s">
        <v>1057</v>
      </c>
      <c r="AN229" s="214">
        <v>0</v>
      </c>
      <c r="AO229" s="214">
        <v>0</v>
      </c>
      <c r="AP229" s="214">
        <v>0</v>
      </c>
      <c r="AQ229" s="214">
        <v>0</v>
      </c>
      <c r="AR229" s="214">
        <v>6</v>
      </c>
      <c r="AS229" s="214">
        <v>6</v>
      </c>
    </row>
    <row r="230" spans="2:46" x14ac:dyDescent="0.2">
      <c r="B230" s="214" t="s">
        <v>3061</v>
      </c>
      <c r="C230" s="214" t="s">
        <v>76</v>
      </c>
      <c r="D230" s="214" t="s">
        <v>1964</v>
      </c>
      <c r="E230" s="214" t="s">
        <v>1437</v>
      </c>
      <c r="F230" s="214" t="s">
        <v>1259</v>
      </c>
      <c r="G230" s="214" t="s">
        <v>460</v>
      </c>
      <c r="H230" s="214" t="s">
        <v>1978</v>
      </c>
      <c r="I230" s="214" t="s">
        <v>918</v>
      </c>
      <c r="J230" s="214">
        <v>0</v>
      </c>
      <c r="P230" s="214">
        <v>0</v>
      </c>
      <c r="AB230" s="214">
        <v>1</v>
      </c>
      <c r="AG230" s="214" t="s">
        <v>919</v>
      </c>
      <c r="AL230" s="214">
        <v>13</v>
      </c>
      <c r="AM230" s="214" t="s">
        <v>920</v>
      </c>
      <c r="AN230" s="214">
        <v>1</v>
      </c>
      <c r="AO230" s="214">
        <v>0</v>
      </c>
      <c r="AP230" s="214">
        <v>0</v>
      </c>
      <c r="AQ230" s="214">
        <v>0</v>
      </c>
      <c r="AR230" s="214">
        <v>13</v>
      </c>
      <c r="AS230" s="214">
        <v>14</v>
      </c>
      <c r="AT230" s="214" t="s">
        <v>921</v>
      </c>
    </row>
    <row r="231" spans="2:46" x14ac:dyDescent="0.2">
      <c r="B231" s="214" t="s">
        <v>3082</v>
      </c>
      <c r="C231" s="214" t="s">
        <v>76</v>
      </c>
      <c r="D231" s="214" t="s">
        <v>258</v>
      </c>
      <c r="E231" s="214" t="s">
        <v>1437</v>
      </c>
      <c r="F231" s="214" t="s">
        <v>1259</v>
      </c>
      <c r="G231" s="214" t="s">
        <v>460</v>
      </c>
      <c r="H231" s="214" t="s">
        <v>1988</v>
      </c>
      <c r="I231" s="214" t="s">
        <v>466</v>
      </c>
      <c r="V231" s="214">
        <v>1</v>
      </c>
      <c r="AA231" s="214" t="s">
        <v>821</v>
      </c>
      <c r="AB231" s="214">
        <v>5</v>
      </c>
      <c r="AG231" s="214" t="s">
        <v>467</v>
      </c>
      <c r="AH231" s="214">
        <v>1</v>
      </c>
      <c r="AL231" s="214">
        <v>8</v>
      </c>
      <c r="AM231" s="214" t="s">
        <v>468</v>
      </c>
      <c r="AN231" s="214">
        <v>7</v>
      </c>
      <c r="AO231" s="214">
        <v>0</v>
      </c>
      <c r="AP231" s="214">
        <v>0</v>
      </c>
      <c r="AQ231" s="214">
        <v>0</v>
      </c>
      <c r="AR231" s="214">
        <v>8</v>
      </c>
      <c r="AS231" s="214">
        <v>15</v>
      </c>
      <c r="AT231" s="214">
        <v>39426</v>
      </c>
    </row>
    <row r="232" spans="2:46" x14ac:dyDescent="0.2">
      <c r="B232" s="214" t="s">
        <v>3096</v>
      </c>
      <c r="C232" s="214" t="s">
        <v>76</v>
      </c>
      <c r="D232" s="214" t="s">
        <v>313</v>
      </c>
      <c r="E232" s="214" t="s">
        <v>1437</v>
      </c>
      <c r="F232" s="214" t="s">
        <v>1259</v>
      </c>
      <c r="G232" s="214" t="s">
        <v>460</v>
      </c>
      <c r="H232" s="214" t="s">
        <v>1991</v>
      </c>
      <c r="I232" s="214" t="s">
        <v>460</v>
      </c>
      <c r="V232" s="214">
        <v>4</v>
      </c>
      <c r="W232" s="214">
        <v>0</v>
      </c>
      <c r="Z232" s="214">
        <v>0</v>
      </c>
      <c r="AA232" s="214" t="s">
        <v>2146</v>
      </c>
      <c r="AB232" s="214">
        <v>1</v>
      </c>
      <c r="AC232" s="214">
        <v>1</v>
      </c>
      <c r="AF232" s="214">
        <v>3</v>
      </c>
      <c r="AG232" s="214" t="s">
        <v>2147</v>
      </c>
      <c r="AN232" s="214">
        <v>5</v>
      </c>
      <c r="AO232" s="214">
        <v>1</v>
      </c>
      <c r="AP232" s="214">
        <v>0</v>
      </c>
      <c r="AQ232" s="214">
        <v>0</v>
      </c>
      <c r="AR232" s="214">
        <v>3</v>
      </c>
      <c r="AS232" s="214">
        <v>9</v>
      </c>
      <c r="AT232" s="214" t="s">
        <v>401</v>
      </c>
    </row>
    <row r="233" spans="2:46" x14ac:dyDescent="0.2">
      <c r="B233" s="214" t="s">
        <v>3096</v>
      </c>
      <c r="C233" s="214" t="s">
        <v>76</v>
      </c>
      <c r="D233" s="214" t="s">
        <v>313</v>
      </c>
      <c r="E233" s="214" t="s">
        <v>1437</v>
      </c>
      <c r="F233" s="214" t="s">
        <v>1259</v>
      </c>
      <c r="G233" s="214" t="s">
        <v>460</v>
      </c>
      <c r="H233" s="214" t="s">
        <v>1995</v>
      </c>
      <c r="I233" s="214" t="s">
        <v>432</v>
      </c>
      <c r="V233" s="214">
        <v>3</v>
      </c>
      <c r="AA233" s="214" t="s">
        <v>2151</v>
      </c>
      <c r="AB233" s="214">
        <v>1</v>
      </c>
      <c r="AF233" s="214">
        <v>5</v>
      </c>
      <c r="AG233" s="214" t="s">
        <v>255</v>
      </c>
      <c r="AN233" s="214">
        <v>4</v>
      </c>
      <c r="AO233" s="214">
        <v>0</v>
      </c>
      <c r="AP233" s="214">
        <v>0</v>
      </c>
      <c r="AQ233" s="214">
        <v>0</v>
      </c>
      <c r="AR233" s="214">
        <v>5</v>
      </c>
      <c r="AS233" s="214">
        <v>9</v>
      </c>
      <c r="AT233" s="214">
        <v>38231</v>
      </c>
    </row>
    <row r="234" spans="2:46" x14ac:dyDescent="0.2">
      <c r="B234" s="214" t="s">
        <v>3096</v>
      </c>
      <c r="C234" s="214" t="s">
        <v>76</v>
      </c>
      <c r="D234" s="214" t="s">
        <v>313</v>
      </c>
      <c r="E234" s="214" t="s">
        <v>1437</v>
      </c>
      <c r="F234" s="214" t="s">
        <v>1259</v>
      </c>
      <c r="G234" s="214" t="s">
        <v>460</v>
      </c>
      <c r="H234" s="214" t="s">
        <v>2012</v>
      </c>
      <c r="I234" s="214" t="s">
        <v>460</v>
      </c>
      <c r="V234" s="214">
        <v>0</v>
      </c>
      <c r="AB234" s="214">
        <v>1</v>
      </c>
      <c r="AG234" s="214" t="s">
        <v>1337</v>
      </c>
      <c r="AN234" s="214">
        <v>1</v>
      </c>
      <c r="AO234" s="214">
        <v>0</v>
      </c>
      <c r="AP234" s="214">
        <v>0</v>
      </c>
      <c r="AQ234" s="214">
        <v>0</v>
      </c>
      <c r="AR234" s="214">
        <v>0</v>
      </c>
      <c r="AS234" s="214">
        <v>1</v>
      </c>
      <c r="AT234" s="214">
        <v>40513</v>
      </c>
    </row>
    <row r="235" spans="2:46" x14ac:dyDescent="0.2">
      <c r="B235" s="214" t="s">
        <v>3096</v>
      </c>
      <c r="C235" s="214" t="s">
        <v>76</v>
      </c>
      <c r="D235" s="214" t="s">
        <v>313</v>
      </c>
      <c r="E235" s="214" t="s">
        <v>1437</v>
      </c>
      <c r="F235" s="214" t="s">
        <v>1259</v>
      </c>
      <c r="G235" s="214" t="s">
        <v>460</v>
      </c>
      <c r="H235" s="214" t="s">
        <v>2013</v>
      </c>
      <c r="I235" s="214" t="s">
        <v>460</v>
      </c>
      <c r="V235" s="214">
        <v>0</v>
      </c>
      <c r="Z235" s="214">
        <v>0</v>
      </c>
      <c r="AB235" s="214">
        <v>1</v>
      </c>
      <c r="AF235" s="214">
        <v>3</v>
      </c>
      <c r="AG235" s="214" t="s">
        <v>220</v>
      </c>
      <c r="AN235" s="214">
        <v>1</v>
      </c>
      <c r="AO235" s="214">
        <v>0</v>
      </c>
      <c r="AP235" s="214">
        <v>0</v>
      </c>
      <c r="AQ235" s="214">
        <v>0</v>
      </c>
      <c r="AR235" s="214">
        <v>3</v>
      </c>
      <c r="AS235" s="214">
        <v>4</v>
      </c>
      <c r="AT235" s="214">
        <v>40679</v>
      </c>
    </row>
    <row r="236" spans="2:46" x14ac:dyDescent="0.2">
      <c r="B236" s="214" t="s">
        <v>3096</v>
      </c>
      <c r="C236" s="214" t="s">
        <v>76</v>
      </c>
      <c r="D236" s="214" t="s">
        <v>313</v>
      </c>
      <c r="E236" s="214" t="s">
        <v>1437</v>
      </c>
      <c r="F236" s="214" t="s">
        <v>1259</v>
      </c>
      <c r="G236" s="214" t="s">
        <v>460</v>
      </c>
      <c r="H236" s="214" t="s">
        <v>2014</v>
      </c>
      <c r="I236" s="214" t="s">
        <v>460</v>
      </c>
      <c r="V236" s="214">
        <v>1</v>
      </c>
      <c r="Z236" s="214">
        <v>0</v>
      </c>
      <c r="AA236" s="214" t="s">
        <v>2163</v>
      </c>
      <c r="AB236" s="214">
        <v>1</v>
      </c>
      <c r="AF236" s="214">
        <v>4</v>
      </c>
      <c r="AG236" s="214" t="s">
        <v>2164</v>
      </c>
      <c r="AN236" s="214">
        <v>2</v>
      </c>
      <c r="AO236" s="214">
        <v>0</v>
      </c>
      <c r="AP236" s="214">
        <v>0</v>
      </c>
      <c r="AQ236" s="214">
        <v>0</v>
      </c>
      <c r="AR236" s="214">
        <v>4</v>
      </c>
      <c r="AS236" s="214">
        <v>6</v>
      </c>
      <c r="AT236" s="214">
        <v>40763</v>
      </c>
    </row>
    <row r="237" spans="2:46" x14ac:dyDescent="0.2">
      <c r="B237" s="214" t="s">
        <v>3103</v>
      </c>
      <c r="C237" s="214" t="s">
        <v>76</v>
      </c>
      <c r="D237" s="214" t="s">
        <v>33</v>
      </c>
      <c r="E237" s="214" t="s">
        <v>1437</v>
      </c>
      <c r="F237" s="214" t="s">
        <v>1259</v>
      </c>
      <c r="G237" s="214" t="s">
        <v>460</v>
      </c>
      <c r="H237" s="214" t="s">
        <v>2022</v>
      </c>
      <c r="I237" s="214" t="s">
        <v>1260</v>
      </c>
      <c r="AB237" s="214">
        <v>1</v>
      </c>
      <c r="AF237" s="214">
        <v>1</v>
      </c>
      <c r="AG237" s="214" t="s">
        <v>1261</v>
      </c>
      <c r="AN237" s="214">
        <v>1</v>
      </c>
      <c r="AO237" s="214">
        <v>0</v>
      </c>
      <c r="AP237" s="214">
        <v>0</v>
      </c>
      <c r="AQ237" s="214">
        <v>0</v>
      </c>
      <c r="AR237" s="214">
        <v>1</v>
      </c>
      <c r="AS237" s="214">
        <v>2</v>
      </c>
      <c r="AT237" s="214">
        <v>40998</v>
      </c>
    </row>
    <row r="238" spans="2:46" x14ac:dyDescent="0.2">
      <c r="B238" s="214" t="s">
        <v>3103</v>
      </c>
      <c r="C238" s="214" t="s">
        <v>76</v>
      </c>
      <c r="D238" s="214" t="s">
        <v>33</v>
      </c>
      <c r="E238" s="214" t="s">
        <v>1437</v>
      </c>
      <c r="F238" s="214" t="s">
        <v>1259</v>
      </c>
      <c r="G238" s="214" t="s">
        <v>460</v>
      </c>
      <c r="H238" s="214" t="s">
        <v>2250</v>
      </c>
      <c r="I238" s="214" t="s">
        <v>154</v>
      </c>
      <c r="AB238" s="214">
        <v>1</v>
      </c>
      <c r="AF238" s="214">
        <v>1</v>
      </c>
      <c r="AG238" s="214" t="s">
        <v>2251</v>
      </c>
      <c r="AL238" s="214">
        <v>1</v>
      </c>
      <c r="AN238" s="214">
        <v>1</v>
      </c>
      <c r="AO238" s="214">
        <v>0</v>
      </c>
      <c r="AP238" s="214">
        <v>0</v>
      </c>
      <c r="AQ238" s="214">
        <v>0</v>
      </c>
      <c r="AR238" s="214">
        <v>2</v>
      </c>
      <c r="AS238" s="214">
        <v>3</v>
      </c>
      <c r="AT238" s="214" t="s">
        <v>2252</v>
      </c>
    </row>
    <row r="239" spans="2:46" x14ac:dyDescent="0.2">
      <c r="B239" s="214" t="s">
        <v>3103</v>
      </c>
      <c r="C239" s="214" t="s">
        <v>76</v>
      </c>
      <c r="D239" s="214" t="s">
        <v>33</v>
      </c>
      <c r="E239" s="214" t="s">
        <v>1437</v>
      </c>
      <c r="F239" s="214" t="s">
        <v>1259</v>
      </c>
      <c r="G239" s="214" t="s">
        <v>460</v>
      </c>
      <c r="H239" s="214" t="s">
        <v>3406</v>
      </c>
      <c r="I239" s="214" t="s">
        <v>3407</v>
      </c>
      <c r="AT239" s="214" t="s">
        <v>3409</v>
      </c>
    </row>
    <row r="240" spans="2:46" x14ac:dyDescent="0.2">
      <c r="B240" s="214" t="s">
        <v>3103</v>
      </c>
      <c r="C240" s="214" t="s">
        <v>76</v>
      </c>
      <c r="D240" s="214" t="s">
        <v>33</v>
      </c>
      <c r="E240" s="214" t="s">
        <v>1437</v>
      </c>
      <c r="F240" s="214" t="s">
        <v>1259</v>
      </c>
      <c r="G240" s="214" t="s">
        <v>460</v>
      </c>
      <c r="H240" s="214" t="s">
        <v>3408</v>
      </c>
      <c r="I240" s="214" t="s">
        <v>154</v>
      </c>
      <c r="AT240" s="214" t="s">
        <v>3410</v>
      </c>
    </row>
    <row r="241" spans="2:46" x14ac:dyDescent="0.2">
      <c r="B241" s="214" t="s">
        <v>3128</v>
      </c>
      <c r="C241" s="214" t="s">
        <v>76</v>
      </c>
      <c r="D241" s="214" t="s">
        <v>429</v>
      </c>
      <c r="E241" s="214" t="s">
        <v>1437</v>
      </c>
      <c r="F241" s="214" t="s">
        <v>1259</v>
      </c>
      <c r="G241" s="214" t="s">
        <v>460</v>
      </c>
      <c r="H241" s="214" t="s">
        <v>2028</v>
      </c>
      <c r="I241" s="214" t="s">
        <v>424</v>
      </c>
      <c r="AB241" s="214">
        <v>5</v>
      </c>
      <c r="AG241" s="214" t="s">
        <v>494</v>
      </c>
      <c r="AH241" s="214">
        <v>1</v>
      </c>
      <c r="AL241" s="214">
        <v>2</v>
      </c>
      <c r="AM241" s="214" t="s">
        <v>494</v>
      </c>
      <c r="AN241" s="214">
        <v>6</v>
      </c>
      <c r="AO241" s="214">
        <v>0</v>
      </c>
      <c r="AP241" s="214">
        <v>0</v>
      </c>
      <c r="AQ241" s="214">
        <v>0</v>
      </c>
      <c r="AR241" s="214">
        <v>2</v>
      </c>
      <c r="AS241" s="214">
        <v>8</v>
      </c>
      <c r="AT241" s="214" t="s">
        <v>344</v>
      </c>
    </row>
    <row r="242" spans="2:46" x14ac:dyDescent="0.2">
      <c r="B242" s="214" t="s">
        <v>3128</v>
      </c>
      <c r="C242" s="214" t="s">
        <v>76</v>
      </c>
      <c r="D242" s="214" t="s">
        <v>429</v>
      </c>
      <c r="E242" s="214" t="s">
        <v>1437</v>
      </c>
      <c r="F242" s="214" t="s">
        <v>1259</v>
      </c>
      <c r="G242" s="214" t="s">
        <v>460</v>
      </c>
      <c r="H242" s="214" t="s">
        <v>2029</v>
      </c>
      <c r="I242" s="214" t="s">
        <v>423</v>
      </c>
      <c r="AB242" s="214">
        <v>2</v>
      </c>
      <c r="AG242" s="214" t="s">
        <v>980</v>
      </c>
      <c r="AH242" s="214">
        <v>1</v>
      </c>
      <c r="AL242" s="214">
        <v>1</v>
      </c>
      <c r="AM242" s="214" t="s">
        <v>980</v>
      </c>
      <c r="AN242" s="214">
        <v>3</v>
      </c>
      <c r="AO242" s="214">
        <v>0</v>
      </c>
      <c r="AP242" s="214">
        <v>0</v>
      </c>
      <c r="AQ242" s="214">
        <v>0</v>
      </c>
      <c r="AR242" s="214">
        <v>1</v>
      </c>
      <c r="AS242" s="214">
        <v>4</v>
      </c>
      <c r="AT242" s="214" t="s">
        <v>47</v>
      </c>
    </row>
    <row r="243" spans="2:46" x14ac:dyDescent="0.2">
      <c r="B243" s="214" t="s">
        <v>3128</v>
      </c>
      <c r="C243" s="214" t="s">
        <v>76</v>
      </c>
      <c r="D243" s="214" t="s">
        <v>429</v>
      </c>
      <c r="E243" s="214" t="s">
        <v>1437</v>
      </c>
      <c r="F243" s="214" t="s">
        <v>1259</v>
      </c>
      <c r="G243" s="214" t="s">
        <v>460</v>
      </c>
      <c r="H243" s="214" t="s">
        <v>2030</v>
      </c>
      <c r="I243" s="214" t="s">
        <v>358</v>
      </c>
      <c r="AB243" s="214">
        <v>4</v>
      </c>
      <c r="AG243" s="214" t="s">
        <v>911</v>
      </c>
      <c r="AH243" s="214">
        <v>1</v>
      </c>
      <c r="AL243" s="214">
        <v>1</v>
      </c>
      <c r="AM243" s="214" t="s">
        <v>911</v>
      </c>
      <c r="AN243" s="214">
        <v>5</v>
      </c>
      <c r="AO243" s="214">
        <v>0</v>
      </c>
      <c r="AP243" s="214">
        <v>0</v>
      </c>
      <c r="AQ243" s="214">
        <v>0</v>
      </c>
      <c r="AR243" s="214">
        <v>1</v>
      </c>
      <c r="AS243" s="214">
        <v>6</v>
      </c>
      <c r="AT243" s="214" t="s">
        <v>326</v>
      </c>
    </row>
    <row r="244" spans="2:46" x14ac:dyDescent="0.2">
      <c r="B244" s="214" t="s">
        <v>3128</v>
      </c>
      <c r="C244" s="214" t="s">
        <v>76</v>
      </c>
      <c r="D244" s="214" t="s">
        <v>429</v>
      </c>
      <c r="E244" s="214" t="s">
        <v>1437</v>
      </c>
      <c r="F244" s="214" t="s">
        <v>1259</v>
      </c>
      <c r="G244" s="214" t="s">
        <v>460</v>
      </c>
      <c r="H244" s="214" t="s">
        <v>2031</v>
      </c>
      <c r="I244" s="214" t="s">
        <v>359</v>
      </c>
      <c r="AB244" s="214">
        <v>7</v>
      </c>
      <c r="AG244" s="214" t="s">
        <v>184</v>
      </c>
      <c r="AH244" s="214">
        <v>1</v>
      </c>
      <c r="AM244" s="214" t="s">
        <v>184</v>
      </c>
      <c r="AN244" s="214">
        <v>8</v>
      </c>
      <c r="AO244" s="214">
        <v>0</v>
      </c>
      <c r="AP244" s="214">
        <v>0</v>
      </c>
      <c r="AQ244" s="214">
        <v>0</v>
      </c>
      <c r="AR244" s="214">
        <v>0</v>
      </c>
      <c r="AS244" s="214">
        <v>8</v>
      </c>
      <c r="AT244" s="214" t="s">
        <v>345</v>
      </c>
    </row>
    <row r="245" spans="2:46" x14ac:dyDescent="0.2">
      <c r="B245" s="214" t="s">
        <v>3128</v>
      </c>
      <c r="C245" s="214" t="s">
        <v>76</v>
      </c>
      <c r="D245" s="214" t="s">
        <v>429</v>
      </c>
      <c r="E245" s="214" t="s">
        <v>1437</v>
      </c>
      <c r="F245" s="214" t="s">
        <v>1259</v>
      </c>
      <c r="G245" s="214" t="s">
        <v>460</v>
      </c>
      <c r="H245" s="214" t="s">
        <v>2043</v>
      </c>
      <c r="I245" s="214" t="s">
        <v>426</v>
      </c>
      <c r="AB245" s="214">
        <v>3</v>
      </c>
      <c r="AG245" s="214" t="s">
        <v>913</v>
      </c>
      <c r="AH245" s="214">
        <v>1</v>
      </c>
      <c r="AM245" s="214" t="s">
        <v>913</v>
      </c>
      <c r="AN245" s="214">
        <v>4</v>
      </c>
      <c r="AO245" s="214">
        <v>0</v>
      </c>
      <c r="AP245" s="214">
        <v>0</v>
      </c>
      <c r="AQ245" s="214">
        <v>0</v>
      </c>
      <c r="AR245" s="214">
        <v>0</v>
      </c>
      <c r="AS245" s="214">
        <v>4</v>
      </c>
      <c r="AT245" s="214">
        <v>39660</v>
      </c>
    </row>
    <row r="246" spans="2:46" x14ac:dyDescent="0.2">
      <c r="B246" s="214" t="s">
        <v>3135</v>
      </c>
      <c r="C246" s="214" t="s">
        <v>76</v>
      </c>
      <c r="D246" s="214" t="s">
        <v>2046</v>
      </c>
      <c r="E246" s="214" t="s">
        <v>1437</v>
      </c>
      <c r="F246" s="214" t="s">
        <v>1259</v>
      </c>
      <c r="G246" s="214" t="s">
        <v>460</v>
      </c>
      <c r="H246" s="214" t="s">
        <v>2050</v>
      </c>
      <c r="I246" s="214" t="s">
        <v>535</v>
      </c>
      <c r="V246" s="214">
        <v>1</v>
      </c>
      <c r="AA246" s="214" t="s">
        <v>954</v>
      </c>
      <c r="AB246" s="214">
        <v>1</v>
      </c>
      <c r="AG246" s="214" t="s">
        <v>2137</v>
      </c>
      <c r="AL246" s="214">
        <v>1</v>
      </c>
      <c r="AN246" s="214">
        <v>2</v>
      </c>
      <c r="AO246" s="214">
        <v>0</v>
      </c>
      <c r="AP246" s="214">
        <v>0</v>
      </c>
      <c r="AQ246" s="214">
        <v>0</v>
      </c>
      <c r="AR246" s="214">
        <v>1</v>
      </c>
      <c r="AS246" s="214">
        <v>3</v>
      </c>
      <c r="AT246" s="214">
        <v>39288</v>
      </c>
    </row>
    <row r="247" spans="2:46" x14ac:dyDescent="0.2">
      <c r="B247" s="214" t="s">
        <v>3135</v>
      </c>
      <c r="C247" s="214" t="s">
        <v>76</v>
      </c>
      <c r="D247" s="214" t="s">
        <v>2046</v>
      </c>
      <c r="E247" s="214" t="s">
        <v>1437</v>
      </c>
      <c r="F247" s="214" t="s">
        <v>1259</v>
      </c>
      <c r="G247" s="214" t="s">
        <v>460</v>
      </c>
      <c r="H247" s="214" t="s">
        <v>2051</v>
      </c>
      <c r="I247" s="214" t="s">
        <v>460</v>
      </c>
      <c r="AB247" s="214">
        <v>1</v>
      </c>
      <c r="AF247" s="214">
        <v>1</v>
      </c>
      <c r="AG247" s="214" t="s">
        <v>304</v>
      </c>
      <c r="AL247" s="214">
        <v>1</v>
      </c>
      <c r="AN247" s="214">
        <v>1</v>
      </c>
      <c r="AO247" s="214">
        <v>0</v>
      </c>
      <c r="AP247" s="214">
        <v>0</v>
      </c>
      <c r="AQ247" s="214">
        <v>0</v>
      </c>
      <c r="AR247" s="214">
        <v>2</v>
      </c>
      <c r="AS247" s="214">
        <v>3</v>
      </c>
      <c r="AT247" s="214">
        <v>39874</v>
      </c>
    </row>
    <row r="248" spans="2:46" x14ac:dyDescent="0.2">
      <c r="B248" s="214" t="s">
        <v>3135</v>
      </c>
      <c r="C248" s="214" t="s">
        <v>76</v>
      </c>
      <c r="D248" s="214" t="s">
        <v>2046</v>
      </c>
      <c r="E248" s="214" t="s">
        <v>1437</v>
      </c>
      <c r="F248" s="214" t="s">
        <v>1259</v>
      </c>
      <c r="G248" s="214" t="s">
        <v>460</v>
      </c>
      <c r="H248" s="214" t="s">
        <v>2053</v>
      </c>
      <c r="I248" s="214" t="s">
        <v>1231</v>
      </c>
      <c r="V248" s="214">
        <v>1</v>
      </c>
      <c r="AA248" s="214" t="s">
        <v>1235</v>
      </c>
      <c r="AB248" s="214">
        <v>4</v>
      </c>
      <c r="AF248" s="214">
        <v>4</v>
      </c>
      <c r="AG248" s="214" t="s">
        <v>1236</v>
      </c>
      <c r="AL248" s="214">
        <v>2</v>
      </c>
      <c r="AN248" s="214">
        <v>5</v>
      </c>
      <c r="AO248" s="214">
        <v>0</v>
      </c>
      <c r="AP248" s="214">
        <v>0</v>
      </c>
      <c r="AQ248" s="214">
        <v>0</v>
      </c>
      <c r="AR248" s="214">
        <v>6</v>
      </c>
      <c r="AS248" s="214">
        <v>11</v>
      </c>
      <c r="AT248" s="214">
        <v>40952</v>
      </c>
    </row>
    <row r="249" spans="2:46" x14ac:dyDescent="0.2">
      <c r="B249" s="214" t="s">
        <v>3160</v>
      </c>
      <c r="C249" s="214" t="s">
        <v>76</v>
      </c>
      <c r="D249" s="214" t="s">
        <v>444</v>
      </c>
      <c r="E249" s="214" t="s">
        <v>1437</v>
      </c>
      <c r="F249" s="214" t="s">
        <v>1259</v>
      </c>
      <c r="G249" s="214" t="s">
        <v>460</v>
      </c>
      <c r="H249" s="214" t="s">
        <v>2056</v>
      </c>
      <c r="I249" s="214" t="s">
        <v>460</v>
      </c>
      <c r="V249" s="214">
        <v>1</v>
      </c>
      <c r="AA249" s="214" t="s">
        <v>683</v>
      </c>
      <c r="AF249" s="214">
        <v>2</v>
      </c>
      <c r="AG249" s="214" t="s">
        <v>684</v>
      </c>
      <c r="AH249" s="214">
        <v>1</v>
      </c>
      <c r="AL249" s="214">
        <v>1</v>
      </c>
      <c r="AM249" s="214" t="s">
        <v>684</v>
      </c>
      <c r="AN249" s="214">
        <v>2</v>
      </c>
      <c r="AO249" s="214">
        <v>0</v>
      </c>
      <c r="AP249" s="214">
        <v>0</v>
      </c>
      <c r="AQ249" s="214">
        <v>0</v>
      </c>
      <c r="AR249" s="214">
        <v>3</v>
      </c>
      <c r="AS249" s="214">
        <v>5</v>
      </c>
      <c r="AT249" s="214">
        <v>40185</v>
      </c>
    </row>
    <row r="250" spans="2:46" x14ac:dyDescent="0.2">
      <c r="B250" s="214" t="s">
        <v>3160</v>
      </c>
      <c r="C250" s="214" t="s">
        <v>76</v>
      </c>
      <c r="D250" s="214" t="s">
        <v>444</v>
      </c>
      <c r="E250" s="214" t="s">
        <v>1437</v>
      </c>
      <c r="F250" s="214" t="s">
        <v>1259</v>
      </c>
      <c r="G250" s="214" t="s">
        <v>460</v>
      </c>
      <c r="H250" s="214" t="s">
        <v>2058</v>
      </c>
      <c r="I250" s="214" t="s">
        <v>524</v>
      </c>
      <c r="AB250" s="214">
        <v>1</v>
      </c>
      <c r="AG250" s="214" t="s">
        <v>525</v>
      </c>
      <c r="AL250" s="214">
        <v>1</v>
      </c>
      <c r="AM250" s="214" t="s">
        <v>525</v>
      </c>
      <c r="AN250" s="214">
        <v>1</v>
      </c>
      <c r="AO250" s="214">
        <v>0</v>
      </c>
      <c r="AP250" s="214">
        <v>0</v>
      </c>
      <c r="AQ250" s="214">
        <v>0</v>
      </c>
      <c r="AR250" s="214">
        <v>1</v>
      </c>
      <c r="AS250" s="214">
        <v>2</v>
      </c>
      <c r="AT250" s="214">
        <v>39980</v>
      </c>
    </row>
    <row r="251" spans="2:46" x14ac:dyDescent="0.2">
      <c r="B251" s="214" t="s">
        <v>3160</v>
      </c>
      <c r="C251" s="214" t="s">
        <v>76</v>
      </c>
      <c r="D251" s="214" t="s">
        <v>444</v>
      </c>
      <c r="E251" s="214" t="s">
        <v>1437</v>
      </c>
      <c r="F251" s="214" t="s">
        <v>1259</v>
      </c>
      <c r="G251" s="214" t="s">
        <v>460</v>
      </c>
      <c r="H251" s="214" t="s">
        <v>2060</v>
      </c>
      <c r="I251" s="214" t="s">
        <v>826</v>
      </c>
      <c r="AB251" s="214">
        <v>2</v>
      </c>
      <c r="AG251" s="214" t="s">
        <v>827</v>
      </c>
      <c r="AL251" s="214">
        <v>2</v>
      </c>
      <c r="AM251" s="214" t="s">
        <v>827</v>
      </c>
      <c r="AN251" s="214">
        <v>2</v>
      </c>
      <c r="AO251" s="214">
        <v>0</v>
      </c>
      <c r="AP251" s="214">
        <v>0</v>
      </c>
      <c r="AQ251" s="214">
        <v>0</v>
      </c>
      <c r="AR251" s="214">
        <v>2</v>
      </c>
      <c r="AS251" s="214">
        <v>4</v>
      </c>
    </row>
    <row r="252" spans="2:46" x14ac:dyDescent="0.2">
      <c r="B252" s="214" t="s">
        <v>3160</v>
      </c>
      <c r="C252" s="214" t="s">
        <v>76</v>
      </c>
      <c r="D252" s="214" t="s">
        <v>444</v>
      </c>
      <c r="E252" s="214" t="s">
        <v>1437</v>
      </c>
      <c r="F252" s="214" t="s">
        <v>1259</v>
      </c>
      <c r="G252" s="214" t="s">
        <v>460</v>
      </c>
      <c r="H252" s="214" t="s">
        <v>2061</v>
      </c>
      <c r="I252" s="214" t="s">
        <v>653</v>
      </c>
      <c r="AB252" s="214">
        <v>2</v>
      </c>
      <c r="AG252" s="214" t="s">
        <v>1112</v>
      </c>
      <c r="AL252" s="214">
        <v>1</v>
      </c>
      <c r="AM252" s="214" t="s">
        <v>1112</v>
      </c>
      <c r="AN252" s="214">
        <v>2</v>
      </c>
      <c r="AO252" s="214">
        <v>0</v>
      </c>
      <c r="AP252" s="214">
        <v>0</v>
      </c>
      <c r="AQ252" s="214">
        <v>0</v>
      </c>
      <c r="AR252" s="214">
        <v>1</v>
      </c>
      <c r="AS252" s="214">
        <v>3</v>
      </c>
      <c r="AT252" s="214">
        <v>40422</v>
      </c>
    </row>
    <row r="253" spans="2:46" x14ac:dyDescent="0.2">
      <c r="B253" s="214" t="s">
        <v>3160</v>
      </c>
      <c r="C253" s="214" t="s">
        <v>76</v>
      </c>
      <c r="D253" s="214" t="s">
        <v>444</v>
      </c>
      <c r="E253" s="214" t="s">
        <v>1437</v>
      </c>
      <c r="F253" s="214" t="s">
        <v>1259</v>
      </c>
      <c r="G253" s="214" t="s">
        <v>460</v>
      </c>
      <c r="H253" s="214" t="s">
        <v>2065</v>
      </c>
      <c r="I253" s="214" t="s">
        <v>926</v>
      </c>
      <c r="AB253" s="214">
        <v>4</v>
      </c>
      <c r="AG253" s="214" t="s">
        <v>1128</v>
      </c>
      <c r="AN253" s="214">
        <v>4</v>
      </c>
      <c r="AO253" s="214">
        <v>0</v>
      </c>
      <c r="AP253" s="214">
        <v>0</v>
      </c>
      <c r="AQ253" s="214">
        <v>0</v>
      </c>
      <c r="AR253" s="214">
        <v>0</v>
      </c>
      <c r="AS253" s="214">
        <v>4</v>
      </c>
      <c r="AT253" s="214" t="s">
        <v>927</v>
      </c>
    </row>
    <row r="254" spans="2:46" x14ac:dyDescent="0.2">
      <c r="B254" s="214" t="s">
        <v>3160</v>
      </c>
      <c r="C254" s="214" t="s">
        <v>76</v>
      </c>
      <c r="D254" s="214" t="s">
        <v>444</v>
      </c>
      <c r="E254" s="214" t="s">
        <v>1437</v>
      </c>
      <c r="F254" s="214" t="s">
        <v>1259</v>
      </c>
      <c r="G254" s="214" t="s">
        <v>460</v>
      </c>
      <c r="H254" s="214" t="s">
        <v>2068</v>
      </c>
      <c r="I254" s="214" t="s">
        <v>949</v>
      </c>
      <c r="AB254" s="214">
        <v>1</v>
      </c>
      <c r="AG254" s="214" t="s">
        <v>1113</v>
      </c>
      <c r="AL254" s="214">
        <v>1</v>
      </c>
      <c r="AM254" s="214" t="s">
        <v>951</v>
      </c>
      <c r="AN254" s="214">
        <v>1</v>
      </c>
      <c r="AO254" s="214">
        <v>0</v>
      </c>
      <c r="AP254" s="214">
        <v>0</v>
      </c>
      <c r="AQ254" s="214">
        <v>0</v>
      </c>
      <c r="AR254" s="214">
        <v>1</v>
      </c>
      <c r="AS254" s="214">
        <v>2</v>
      </c>
      <c r="AT254" s="214" t="s">
        <v>933</v>
      </c>
    </row>
    <row r="255" spans="2:46" x14ac:dyDescent="0.2">
      <c r="B255" s="214" t="s">
        <v>3160</v>
      </c>
      <c r="C255" s="214" t="s">
        <v>76</v>
      </c>
      <c r="D255" s="214" t="s">
        <v>444</v>
      </c>
      <c r="E255" s="214" t="s">
        <v>1437</v>
      </c>
      <c r="F255" s="214" t="s">
        <v>1259</v>
      </c>
      <c r="G255" s="214" t="s">
        <v>460</v>
      </c>
      <c r="H255" s="214" t="s">
        <v>2069</v>
      </c>
      <c r="I255" s="214" t="s">
        <v>1019</v>
      </c>
      <c r="AB255" s="214">
        <v>5</v>
      </c>
      <c r="AG255" s="214" t="s">
        <v>1021</v>
      </c>
      <c r="AL255" s="214">
        <v>4</v>
      </c>
      <c r="AM255" s="214" t="s">
        <v>1021</v>
      </c>
      <c r="AN255" s="214">
        <v>5</v>
      </c>
      <c r="AO255" s="214">
        <v>0</v>
      </c>
      <c r="AP255" s="214">
        <v>0</v>
      </c>
      <c r="AQ255" s="214">
        <v>0</v>
      </c>
      <c r="AR255" s="214">
        <v>4</v>
      </c>
      <c r="AS255" s="214">
        <v>9</v>
      </c>
      <c r="AT255" s="214" t="s">
        <v>933</v>
      </c>
    </row>
    <row r="256" spans="2:46" x14ac:dyDescent="0.2">
      <c r="B256" s="214" t="s">
        <v>3160</v>
      </c>
      <c r="C256" s="214" t="s">
        <v>76</v>
      </c>
      <c r="D256" s="214" t="s">
        <v>444</v>
      </c>
      <c r="E256" s="214" t="s">
        <v>1437</v>
      </c>
      <c r="F256" s="214" t="s">
        <v>1259</v>
      </c>
      <c r="G256" s="214" t="s">
        <v>460</v>
      </c>
      <c r="H256" s="214" t="s">
        <v>2074</v>
      </c>
      <c r="I256" s="214" t="s">
        <v>1115</v>
      </c>
      <c r="AB256" s="214">
        <v>6</v>
      </c>
      <c r="AG256" s="214" t="s">
        <v>1209</v>
      </c>
      <c r="AL256" s="214">
        <v>1</v>
      </c>
      <c r="AM256" s="214" t="s">
        <v>1210</v>
      </c>
      <c r="AN256" s="214">
        <v>6</v>
      </c>
      <c r="AO256" s="214">
        <v>0</v>
      </c>
      <c r="AP256" s="214">
        <v>0</v>
      </c>
      <c r="AQ256" s="214">
        <v>0</v>
      </c>
      <c r="AR256" s="214">
        <v>1</v>
      </c>
      <c r="AS256" s="214">
        <v>7</v>
      </c>
    </row>
    <row r="257" spans="2:46" x14ac:dyDescent="0.2">
      <c r="B257" s="214" t="s">
        <v>3160</v>
      </c>
      <c r="C257" s="214" t="s">
        <v>76</v>
      </c>
      <c r="D257" s="214" t="s">
        <v>444</v>
      </c>
      <c r="E257" s="214" t="s">
        <v>1437</v>
      </c>
      <c r="F257" s="214" t="s">
        <v>1259</v>
      </c>
      <c r="G257" s="214" t="s">
        <v>460</v>
      </c>
      <c r="H257" s="214" t="s">
        <v>2075</v>
      </c>
      <c r="I257" s="214" t="s">
        <v>1272</v>
      </c>
      <c r="AB257" s="214">
        <v>4</v>
      </c>
      <c r="AG257" s="214" t="s">
        <v>1273</v>
      </c>
      <c r="AL257" s="214">
        <v>2</v>
      </c>
      <c r="AM257" s="214" t="s">
        <v>1273</v>
      </c>
      <c r="AN257" s="214">
        <v>4</v>
      </c>
      <c r="AO257" s="214">
        <v>0</v>
      </c>
      <c r="AP257" s="214">
        <v>0</v>
      </c>
      <c r="AQ257" s="214">
        <v>0</v>
      </c>
      <c r="AR257" s="214">
        <v>2</v>
      </c>
      <c r="AS257" s="214">
        <v>6</v>
      </c>
    </row>
    <row r="258" spans="2:46" x14ac:dyDescent="0.2">
      <c r="B258" s="214" t="s">
        <v>3192</v>
      </c>
      <c r="C258" s="214" t="s">
        <v>76</v>
      </c>
      <c r="D258" s="214" t="s">
        <v>2103</v>
      </c>
      <c r="E258" s="214" t="s">
        <v>1437</v>
      </c>
      <c r="F258" s="214" t="s">
        <v>1259</v>
      </c>
      <c r="G258" s="214" t="s">
        <v>460</v>
      </c>
      <c r="H258" s="214" t="s">
        <v>2077</v>
      </c>
      <c r="I258" s="214" t="s">
        <v>631</v>
      </c>
      <c r="N258" s="214">
        <v>4</v>
      </c>
      <c r="O258" s="214" t="s">
        <v>166</v>
      </c>
      <c r="V258" s="214">
        <v>1</v>
      </c>
      <c r="AA258" s="214" t="s">
        <v>1301</v>
      </c>
      <c r="AB258" s="214">
        <v>5</v>
      </c>
      <c r="AF258" s="214">
        <v>4</v>
      </c>
      <c r="AG258" s="214" t="s">
        <v>167</v>
      </c>
      <c r="AL258" s="214">
        <v>2</v>
      </c>
      <c r="AM258" s="214" t="s">
        <v>167</v>
      </c>
      <c r="AN258" s="214">
        <v>6</v>
      </c>
      <c r="AO258" s="214">
        <v>0</v>
      </c>
      <c r="AP258" s="214">
        <v>0</v>
      </c>
      <c r="AQ258" s="214">
        <v>0</v>
      </c>
      <c r="AR258" s="214">
        <v>10</v>
      </c>
      <c r="AS258" s="214">
        <v>16</v>
      </c>
      <c r="AT258" s="214">
        <v>39699</v>
      </c>
    </row>
    <row r="259" spans="2:46" x14ac:dyDescent="0.2">
      <c r="B259" s="214" t="s">
        <v>3192</v>
      </c>
      <c r="C259" s="214" t="s">
        <v>76</v>
      </c>
      <c r="D259" s="214" t="s">
        <v>2103</v>
      </c>
      <c r="E259" s="214" t="s">
        <v>1437</v>
      </c>
      <c r="F259" s="214" t="s">
        <v>1259</v>
      </c>
      <c r="G259" s="214" t="s">
        <v>460</v>
      </c>
      <c r="H259" s="214" t="s">
        <v>2079</v>
      </c>
      <c r="I259" s="214" t="s">
        <v>633</v>
      </c>
      <c r="N259" s="214">
        <v>4</v>
      </c>
      <c r="O259" s="214" t="s">
        <v>582</v>
      </c>
      <c r="V259" s="214">
        <v>1</v>
      </c>
      <c r="AA259" s="214" t="s">
        <v>632</v>
      </c>
      <c r="AB259" s="214">
        <v>7</v>
      </c>
      <c r="AC259" s="214">
        <v>1</v>
      </c>
      <c r="AF259" s="214">
        <v>3</v>
      </c>
      <c r="AG259" s="214" t="s">
        <v>320</v>
      </c>
      <c r="AL259" s="214">
        <v>1</v>
      </c>
      <c r="AM259" s="214" t="s">
        <v>320</v>
      </c>
      <c r="AN259" s="214">
        <v>8</v>
      </c>
      <c r="AO259" s="214">
        <v>1</v>
      </c>
      <c r="AP259" s="214">
        <v>0</v>
      </c>
      <c r="AQ259" s="214">
        <v>0</v>
      </c>
      <c r="AR259" s="214">
        <v>8</v>
      </c>
      <c r="AS259" s="214">
        <v>17</v>
      </c>
      <c r="AT259" s="214">
        <v>40043</v>
      </c>
    </row>
    <row r="260" spans="2:46" x14ac:dyDescent="0.2">
      <c r="B260" s="214" t="s">
        <v>3192</v>
      </c>
      <c r="C260" s="214" t="s">
        <v>76</v>
      </c>
      <c r="D260" s="214" t="s">
        <v>2103</v>
      </c>
      <c r="E260" s="214" t="s">
        <v>1437</v>
      </c>
      <c r="F260" s="214" t="s">
        <v>1259</v>
      </c>
      <c r="G260" s="214" t="s">
        <v>460</v>
      </c>
      <c r="H260" s="214" t="s">
        <v>2080</v>
      </c>
      <c r="I260" s="214" t="s">
        <v>636</v>
      </c>
      <c r="T260" s="214">
        <v>1</v>
      </c>
      <c r="U260" s="214" t="s">
        <v>1302</v>
      </c>
      <c r="V260" s="214">
        <v>1</v>
      </c>
      <c r="AA260" s="214" t="s">
        <v>637</v>
      </c>
      <c r="AB260" s="214">
        <v>2</v>
      </c>
      <c r="AF260" s="214">
        <v>1</v>
      </c>
      <c r="AG260" s="214" t="s">
        <v>604</v>
      </c>
      <c r="AL260" s="214">
        <v>1</v>
      </c>
      <c r="AM260" s="214" t="s">
        <v>604</v>
      </c>
      <c r="AN260" s="214">
        <v>3</v>
      </c>
      <c r="AO260" s="214">
        <v>0</v>
      </c>
      <c r="AP260" s="214">
        <v>0</v>
      </c>
      <c r="AQ260" s="214">
        <v>0</v>
      </c>
      <c r="AR260" s="214">
        <v>3</v>
      </c>
      <c r="AS260" s="214">
        <v>6</v>
      </c>
      <c r="AT260" s="214">
        <v>40109</v>
      </c>
    </row>
    <row r="261" spans="2:46" x14ac:dyDescent="0.2">
      <c r="B261" s="214" t="s">
        <v>2622</v>
      </c>
      <c r="C261" s="214" t="s">
        <v>76</v>
      </c>
      <c r="D261" s="214" t="s">
        <v>2143</v>
      </c>
      <c r="E261" s="214" t="s">
        <v>1437</v>
      </c>
      <c r="F261" s="214" t="s">
        <v>1259</v>
      </c>
      <c r="G261" s="214" t="s">
        <v>460</v>
      </c>
      <c r="H261" s="214" t="s">
        <v>2145</v>
      </c>
      <c r="I261" s="214" t="s">
        <v>139</v>
      </c>
    </row>
    <row r="262" spans="2:46" x14ac:dyDescent="0.2">
      <c r="B262" s="214" t="s">
        <v>2938</v>
      </c>
      <c r="C262" s="214" t="s">
        <v>76</v>
      </c>
      <c r="D262" s="214" t="s">
        <v>910</v>
      </c>
      <c r="E262" s="214" t="s">
        <v>1437</v>
      </c>
      <c r="F262" s="214" t="s">
        <v>1259</v>
      </c>
      <c r="G262" s="214" t="s">
        <v>188</v>
      </c>
      <c r="H262" s="214" t="s">
        <v>1802</v>
      </c>
      <c r="I262" s="214" t="s">
        <v>731</v>
      </c>
      <c r="V262" s="214">
        <v>1</v>
      </c>
      <c r="Z262" s="214">
        <v>1</v>
      </c>
      <c r="AA262" s="214" t="s">
        <v>1012</v>
      </c>
      <c r="AB262" s="214">
        <v>2</v>
      </c>
      <c r="AF262" s="214">
        <v>3</v>
      </c>
      <c r="AG262" s="214" t="s">
        <v>1012</v>
      </c>
      <c r="AL262" s="214">
        <v>2</v>
      </c>
      <c r="AM262" s="214" t="s">
        <v>1012</v>
      </c>
      <c r="AN262" s="214">
        <v>3</v>
      </c>
      <c r="AO262" s="214">
        <v>0</v>
      </c>
      <c r="AP262" s="214">
        <v>0</v>
      </c>
      <c r="AQ262" s="214">
        <v>0</v>
      </c>
      <c r="AR262" s="214">
        <v>6</v>
      </c>
      <c r="AS262" s="214">
        <v>9</v>
      </c>
    </row>
    <row r="263" spans="2:46" x14ac:dyDescent="0.2">
      <c r="B263" s="214" t="s">
        <v>2390</v>
      </c>
      <c r="C263" s="214" t="s">
        <v>76</v>
      </c>
      <c r="D263" s="214" t="s">
        <v>381</v>
      </c>
      <c r="E263" s="214" t="s">
        <v>1437</v>
      </c>
      <c r="F263" s="214" t="s">
        <v>1259</v>
      </c>
      <c r="G263" s="214" t="s">
        <v>238</v>
      </c>
      <c r="H263" s="214" t="s">
        <v>1522</v>
      </c>
      <c r="I263" s="214" t="s">
        <v>238</v>
      </c>
      <c r="T263" s="214">
        <v>3</v>
      </c>
      <c r="AB263" s="214">
        <v>1</v>
      </c>
      <c r="AG263" s="214" t="s">
        <v>363</v>
      </c>
      <c r="AN263" s="214">
        <v>1</v>
      </c>
      <c r="AO263" s="214">
        <v>0</v>
      </c>
      <c r="AP263" s="214">
        <v>0</v>
      </c>
      <c r="AQ263" s="214">
        <v>0</v>
      </c>
      <c r="AR263" s="214">
        <v>3</v>
      </c>
      <c r="AS263" s="214">
        <v>4</v>
      </c>
      <c r="AT263" s="214" t="s">
        <v>922</v>
      </c>
    </row>
    <row r="264" spans="2:46" x14ac:dyDescent="0.2">
      <c r="B264" s="214" t="s">
        <v>2390</v>
      </c>
      <c r="C264" s="214" t="s">
        <v>76</v>
      </c>
      <c r="D264" s="214" t="s">
        <v>381</v>
      </c>
      <c r="E264" s="214" t="s">
        <v>1437</v>
      </c>
      <c r="F264" s="214" t="s">
        <v>1259</v>
      </c>
      <c r="G264" s="214" t="s">
        <v>1551</v>
      </c>
      <c r="H264" s="214" t="s">
        <v>1552</v>
      </c>
      <c r="I264" s="214" t="s">
        <v>1166</v>
      </c>
      <c r="AB264" s="214">
        <v>2</v>
      </c>
      <c r="AG264" s="214" t="s">
        <v>1167</v>
      </c>
      <c r="AN264" s="214">
        <v>2</v>
      </c>
      <c r="AO264" s="214">
        <v>0</v>
      </c>
      <c r="AP264" s="214">
        <v>0</v>
      </c>
      <c r="AQ264" s="214">
        <v>0</v>
      </c>
      <c r="AR264" s="214">
        <v>0</v>
      </c>
      <c r="AS264" s="214">
        <v>2</v>
      </c>
    </row>
    <row r="265" spans="2:46" x14ac:dyDescent="0.2">
      <c r="B265" s="214" t="s">
        <v>2655</v>
      </c>
      <c r="C265" s="214" t="s">
        <v>76</v>
      </c>
      <c r="D265" s="214" t="s">
        <v>1767</v>
      </c>
      <c r="E265" s="214" t="s">
        <v>1437</v>
      </c>
      <c r="F265" s="214" t="s">
        <v>1259</v>
      </c>
      <c r="G265" s="214" t="s">
        <v>253</v>
      </c>
      <c r="H265" s="214" t="s">
        <v>1786</v>
      </c>
      <c r="I265" s="214" t="s">
        <v>1090</v>
      </c>
      <c r="AL265" s="214">
        <v>1</v>
      </c>
      <c r="AM265" s="214" t="s">
        <v>1091</v>
      </c>
      <c r="AN265" s="214">
        <v>0</v>
      </c>
      <c r="AO265" s="214">
        <v>0</v>
      </c>
      <c r="AP265" s="214">
        <v>0</v>
      </c>
      <c r="AQ265" s="214">
        <v>0</v>
      </c>
      <c r="AR265" s="214">
        <v>1</v>
      </c>
      <c r="AS265" s="214">
        <v>1</v>
      </c>
      <c r="AT265" s="214">
        <v>40690</v>
      </c>
    </row>
    <row r="266" spans="2:46" x14ac:dyDescent="0.2">
      <c r="B266" s="214" t="s">
        <v>2866</v>
      </c>
      <c r="C266" s="214" t="s">
        <v>76</v>
      </c>
      <c r="D266" s="214" t="s">
        <v>1463</v>
      </c>
      <c r="E266" s="214" t="s">
        <v>1437</v>
      </c>
      <c r="F266" s="214" t="s">
        <v>1259</v>
      </c>
      <c r="G266" s="214" t="s">
        <v>226</v>
      </c>
      <c r="H266" s="214" t="s">
        <v>1471</v>
      </c>
      <c r="I266" s="214" t="s">
        <v>226</v>
      </c>
      <c r="AB266" s="214">
        <v>1</v>
      </c>
      <c r="AG266" s="214" t="s">
        <v>422</v>
      </c>
      <c r="AN266" s="214">
        <v>1</v>
      </c>
      <c r="AO266" s="214">
        <v>0</v>
      </c>
      <c r="AP266" s="214">
        <v>0</v>
      </c>
      <c r="AQ266" s="214">
        <v>0</v>
      </c>
      <c r="AR266" s="214">
        <v>0</v>
      </c>
      <c r="AS266" s="214">
        <v>1</v>
      </c>
      <c r="AT266" s="214">
        <v>37408</v>
      </c>
    </row>
    <row r="267" spans="2:46" x14ac:dyDescent="0.2">
      <c r="B267" s="214" t="s">
        <v>3096</v>
      </c>
      <c r="C267" s="214" t="s">
        <v>76</v>
      </c>
      <c r="D267" s="214" t="s">
        <v>313</v>
      </c>
      <c r="E267" s="214" t="s">
        <v>1437</v>
      </c>
      <c r="F267" s="214" t="s">
        <v>1259</v>
      </c>
      <c r="G267" s="214" t="s">
        <v>226</v>
      </c>
      <c r="H267" s="214" t="s">
        <v>2011</v>
      </c>
      <c r="I267" s="214" t="s">
        <v>226</v>
      </c>
      <c r="V267" s="214">
        <v>0</v>
      </c>
      <c r="Z267" s="214">
        <v>0</v>
      </c>
      <c r="AB267" s="214">
        <v>1</v>
      </c>
      <c r="AF267" s="214">
        <v>3</v>
      </c>
      <c r="AG267" s="214" t="s">
        <v>1336</v>
      </c>
      <c r="AN267" s="214">
        <v>1</v>
      </c>
      <c r="AO267" s="214">
        <v>0</v>
      </c>
      <c r="AP267" s="214">
        <v>0</v>
      </c>
      <c r="AQ267" s="214">
        <v>0</v>
      </c>
      <c r="AR267" s="214">
        <v>3</v>
      </c>
      <c r="AS267" s="214">
        <v>4</v>
      </c>
      <c r="AT267" s="214">
        <v>40287</v>
      </c>
    </row>
    <row r="268" spans="2:46" x14ac:dyDescent="0.2">
      <c r="B268" s="214" t="s">
        <v>2364</v>
      </c>
      <c r="C268" s="214" t="s">
        <v>76</v>
      </c>
      <c r="D268" s="214" t="s">
        <v>458</v>
      </c>
      <c r="E268" s="214" t="s">
        <v>1437</v>
      </c>
      <c r="F268" s="214" t="s">
        <v>1259</v>
      </c>
      <c r="G268" s="214" t="s">
        <v>375</v>
      </c>
      <c r="H268" s="214" t="s">
        <v>1456</v>
      </c>
      <c r="I268" s="214" t="s">
        <v>375</v>
      </c>
      <c r="V268" s="214">
        <v>1</v>
      </c>
      <c r="AA268" s="214" t="s">
        <v>146</v>
      </c>
      <c r="AB268" s="214">
        <v>3</v>
      </c>
      <c r="AF268" s="214">
        <v>1</v>
      </c>
      <c r="AG268" s="214" t="s">
        <v>146</v>
      </c>
      <c r="AL268" s="214">
        <v>5</v>
      </c>
      <c r="AN268" s="214">
        <v>4</v>
      </c>
      <c r="AO268" s="214">
        <v>0</v>
      </c>
      <c r="AP268" s="214">
        <v>0</v>
      </c>
      <c r="AQ268" s="214">
        <v>0</v>
      </c>
      <c r="AR268" s="214">
        <v>6</v>
      </c>
      <c r="AS268" s="214">
        <v>10</v>
      </c>
      <c r="AT268" s="214">
        <v>39556</v>
      </c>
    </row>
    <row r="269" spans="2:46" x14ac:dyDescent="0.2">
      <c r="B269" s="214" t="s">
        <v>2866</v>
      </c>
      <c r="C269" s="214" t="s">
        <v>76</v>
      </c>
      <c r="D269" s="214" t="s">
        <v>1463</v>
      </c>
      <c r="E269" s="214" t="s">
        <v>1437</v>
      </c>
      <c r="F269" s="214" t="s">
        <v>1259</v>
      </c>
      <c r="G269" s="214" t="s">
        <v>375</v>
      </c>
      <c r="H269" s="214" t="s">
        <v>1469</v>
      </c>
      <c r="I269" s="214" t="s">
        <v>375</v>
      </c>
      <c r="AB269" s="214">
        <v>3</v>
      </c>
      <c r="AG269" s="214" t="s">
        <v>147</v>
      </c>
      <c r="AN269" s="214">
        <v>3</v>
      </c>
      <c r="AO269" s="214">
        <v>0</v>
      </c>
      <c r="AP269" s="214">
        <v>0</v>
      </c>
      <c r="AQ269" s="214">
        <v>0</v>
      </c>
      <c r="AR269" s="214">
        <v>0</v>
      </c>
      <c r="AS269" s="214">
        <v>3</v>
      </c>
      <c r="AT269" s="214">
        <v>36972</v>
      </c>
    </row>
    <row r="270" spans="2:46" x14ac:dyDescent="0.2">
      <c r="B270" s="214" t="s">
        <v>2390</v>
      </c>
      <c r="C270" s="214" t="s">
        <v>76</v>
      </c>
      <c r="D270" s="214" t="s">
        <v>381</v>
      </c>
      <c r="E270" s="214" t="s">
        <v>1437</v>
      </c>
      <c r="F270" s="214" t="s">
        <v>1259</v>
      </c>
      <c r="G270" s="214" t="s">
        <v>375</v>
      </c>
      <c r="H270" s="214" t="s">
        <v>1498</v>
      </c>
      <c r="I270" s="214" t="s">
        <v>375</v>
      </c>
      <c r="T270" s="214">
        <v>3</v>
      </c>
      <c r="AB270" s="214">
        <v>2</v>
      </c>
      <c r="AG270" s="214" t="s">
        <v>377</v>
      </c>
      <c r="AN270" s="214">
        <v>2</v>
      </c>
      <c r="AO270" s="214">
        <v>0</v>
      </c>
      <c r="AP270" s="214">
        <v>0</v>
      </c>
      <c r="AQ270" s="214">
        <v>0</v>
      </c>
      <c r="AR270" s="214">
        <v>3</v>
      </c>
      <c r="AS270" s="214">
        <v>5</v>
      </c>
      <c r="AT270" s="214" t="s">
        <v>232</v>
      </c>
    </row>
    <row r="271" spans="2:46" x14ac:dyDescent="0.2">
      <c r="B271" s="214" t="s">
        <v>2390</v>
      </c>
      <c r="C271" s="214" t="s">
        <v>76</v>
      </c>
      <c r="D271" s="214" t="s">
        <v>381</v>
      </c>
      <c r="E271" s="214" t="s">
        <v>1437</v>
      </c>
      <c r="F271" s="214" t="s">
        <v>1259</v>
      </c>
      <c r="G271" s="214" t="s">
        <v>375</v>
      </c>
      <c r="H271" s="214" t="s">
        <v>3415</v>
      </c>
      <c r="I271" s="214" t="s">
        <v>3414</v>
      </c>
      <c r="T271" s="214">
        <v>3</v>
      </c>
      <c r="AB271" s="214">
        <v>1</v>
      </c>
      <c r="AG271" s="214" t="s">
        <v>1051</v>
      </c>
      <c r="AN271" s="214">
        <v>1</v>
      </c>
      <c r="AO271" s="214">
        <v>0</v>
      </c>
      <c r="AP271" s="214">
        <v>0</v>
      </c>
      <c r="AQ271" s="214">
        <v>0</v>
      </c>
      <c r="AR271" s="214">
        <v>3</v>
      </c>
      <c r="AS271" s="214">
        <v>4</v>
      </c>
    </row>
    <row r="272" spans="2:46" x14ac:dyDescent="0.2">
      <c r="B272" s="214" t="s">
        <v>3167</v>
      </c>
      <c r="C272" s="214" t="s">
        <v>76</v>
      </c>
      <c r="D272" s="214" t="s">
        <v>1570</v>
      </c>
      <c r="E272" s="214" t="s">
        <v>1437</v>
      </c>
      <c r="F272" s="214" t="s">
        <v>1259</v>
      </c>
      <c r="G272" s="214" t="s">
        <v>375</v>
      </c>
      <c r="H272" s="214" t="s">
        <v>1575</v>
      </c>
      <c r="I272" s="214" t="s">
        <v>375</v>
      </c>
      <c r="T272" s="214">
        <v>2</v>
      </c>
      <c r="U272" s="214" t="s">
        <v>145</v>
      </c>
      <c r="V272" s="214">
        <v>2</v>
      </c>
      <c r="AA272" s="214" t="s">
        <v>571</v>
      </c>
      <c r="AB272" s="214">
        <v>7</v>
      </c>
      <c r="AG272" s="214" t="s">
        <v>440</v>
      </c>
      <c r="AL272" s="214">
        <v>12</v>
      </c>
      <c r="AM272" s="214" t="s">
        <v>440</v>
      </c>
      <c r="AN272" s="214">
        <v>9</v>
      </c>
      <c r="AO272" s="214">
        <v>0</v>
      </c>
      <c r="AP272" s="214">
        <v>0</v>
      </c>
      <c r="AQ272" s="214">
        <v>0</v>
      </c>
      <c r="AR272" s="214">
        <v>14</v>
      </c>
      <c r="AS272" s="214">
        <v>23</v>
      </c>
      <c r="AT272" s="214">
        <v>37050</v>
      </c>
    </row>
    <row r="273" spans="2:46" x14ac:dyDescent="0.2">
      <c r="B273" s="214" t="s">
        <v>2469</v>
      </c>
      <c r="C273" s="214" t="s">
        <v>76</v>
      </c>
      <c r="D273" s="214" t="s">
        <v>416</v>
      </c>
      <c r="E273" s="214" t="s">
        <v>1437</v>
      </c>
      <c r="F273" s="214" t="s">
        <v>1259</v>
      </c>
      <c r="G273" s="214" t="s">
        <v>375</v>
      </c>
      <c r="H273" s="214" t="s">
        <v>1640</v>
      </c>
      <c r="I273" s="214" t="s">
        <v>70</v>
      </c>
      <c r="V273" s="214">
        <v>1</v>
      </c>
      <c r="AA273" s="214" t="s">
        <v>16</v>
      </c>
      <c r="AB273" s="214">
        <v>1</v>
      </c>
      <c r="AG273" s="214" t="s">
        <v>16</v>
      </c>
      <c r="AL273" s="214">
        <v>6</v>
      </c>
      <c r="AN273" s="214">
        <v>2</v>
      </c>
      <c r="AO273" s="214">
        <v>0</v>
      </c>
      <c r="AP273" s="214">
        <v>0</v>
      </c>
      <c r="AQ273" s="214">
        <v>0</v>
      </c>
      <c r="AR273" s="214">
        <v>6</v>
      </c>
      <c r="AS273" s="214">
        <v>8</v>
      </c>
    </row>
    <row r="274" spans="2:46" x14ac:dyDescent="0.2">
      <c r="B274" s="214" t="s">
        <v>2469</v>
      </c>
      <c r="C274" s="214" t="s">
        <v>76</v>
      </c>
      <c r="D274" s="214" t="s">
        <v>416</v>
      </c>
      <c r="E274" s="214" t="s">
        <v>1437</v>
      </c>
      <c r="F274" s="214" t="s">
        <v>1259</v>
      </c>
      <c r="G274" s="214" t="s">
        <v>375</v>
      </c>
      <c r="H274" s="214" t="s">
        <v>1651</v>
      </c>
      <c r="I274" s="214" t="s">
        <v>993</v>
      </c>
      <c r="V274" s="214">
        <v>1</v>
      </c>
      <c r="AA274" s="214" t="s">
        <v>16</v>
      </c>
      <c r="AN274" s="214">
        <v>1</v>
      </c>
      <c r="AO274" s="214">
        <v>0</v>
      </c>
      <c r="AP274" s="214">
        <v>0</v>
      </c>
      <c r="AQ274" s="214">
        <v>0</v>
      </c>
      <c r="AR274" s="214">
        <v>0</v>
      </c>
      <c r="AS274" s="214">
        <v>1</v>
      </c>
      <c r="AT274" s="214" t="s">
        <v>994</v>
      </c>
    </row>
    <row r="275" spans="2:46" x14ac:dyDescent="0.2">
      <c r="B275" s="214" t="s">
        <v>2469</v>
      </c>
      <c r="C275" s="214" t="s">
        <v>76</v>
      </c>
      <c r="D275" s="214" t="s">
        <v>416</v>
      </c>
      <c r="E275" s="214" t="s">
        <v>1437</v>
      </c>
      <c r="F275" s="214" t="s">
        <v>1259</v>
      </c>
      <c r="G275" s="214" t="s">
        <v>375</v>
      </c>
      <c r="H275" s="214" t="s">
        <v>1652</v>
      </c>
      <c r="I275" s="214" t="s">
        <v>995</v>
      </c>
      <c r="V275" s="214">
        <v>1</v>
      </c>
      <c r="AA275" s="214" t="s">
        <v>16</v>
      </c>
      <c r="AN275" s="214">
        <v>1</v>
      </c>
      <c r="AO275" s="214">
        <v>0</v>
      </c>
      <c r="AP275" s="214">
        <v>0</v>
      </c>
      <c r="AQ275" s="214">
        <v>0</v>
      </c>
      <c r="AR275" s="214">
        <v>0</v>
      </c>
      <c r="AS275" s="214">
        <v>1</v>
      </c>
      <c r="AT275" s="214" t="s">
        <v>994</v>
      </c>
    </row>
    <row r="276" spans="2:46" x14ac:dyDescent="0.2">
      <c r="B276" s="214" t="s">
        <v>2591</v>
      </c>
      <c r="C276" s="214" t="s">
        <v>76</v>
      </c>
      <c r="D276" s="214" t="s">
        <v>1704</v>
      </c>
      <c r="E276" s="214" t="s">
        <v>1437</v>
      </c>
      <c r="F276" s="214" t="s">
        <v>1259</v>
      </c>
      <c r="G276" s="214" t="s">
        <v>375</v>
      </c>
      <c r="H276" s="214" t="s">
        <v>1736</v>
      </c>
      <c r="I276" s="214" t="s">
        <v>375</v>
      </c>
      <c r="AB276" s="214">
        <v>1</v>
      </c>
      <c r="AL276" s="214">
        <v>13</v>
      </c>
      <c r="AN276" s="214">
        <v>1</v>
      </c>
      <c r="AO276" s="214">
        <v>0</v>
      </c>
      <c r="AP276" s="214">
        <v>0</v>
      </c>
      <c r="AQ276" s="214">
        <v>0</v>
      </c>
      <c r="AR276" s="214">
        <v>13</v>
      </c>
      <c r="AS276" s="214">
        <v>14</v>
      </c>
    </row>
    <row r="277" spans="2:46" x14ac:dyDescent="0.2">
      <c r="B277" s="214" t="s">
        <v>2655</v>
      </c>
      <c r="C277" s="214" t="s">
        <v>76</v>
      </c>
      <c r="D277" s="214" t="s">
        <v>1767</v>
      </c>
      <c r="E277" s="214" t="s">
        <v>1437</v>
      </c>
      <c r="F277" s="214" t="s">
        <v>1259</v>
      </c>
      <c r="G277" s="214" t="s">
        <v>375</v>
      </c>
      <c r="H277" s="214" t="s">
        <v>1780</v>
      </c>
      <c r="I277" s="214" t="s">
        <v>231</v>
      </c>
      <c r="AN277" s="214">
        <v>0</v>
      </c>
      <c r="AO277" s="214">
        <v>0</v>
      </c>
      <c r="AP277" s="214">
        <v>0</v>
      </c>
      <c r="AQ277" s="214">
        <v>0</v>
      </c>
      <c r="AR277" s="214">
        <v>0</v>
      </c>
      <c r="AS277" s="214">
        <v>0</v>
      </c>
      <c r="AT277" s="214">
        <v>40282</v>
      </c>
    </row>
    <row r="278" spans="2:46" x14ac:dyDescent="0.2">
      <c r="B278" s="214" t="s">
        <v>2742</v>
      </c>
      <c r="C278" s="214" t="s">
        <v>76</v>
      </c>
      <c r="D278" s="214" t="s">
        <v>136</v>
      </c>
      <c r="E278" s="214" t="s">
        <v>1437</v>
      </c>
      <c r="F278" s="214" t="s">
        <v>1259</v>
      </c>
      <c r="G278" s="214" t="s">
        <v>375</v>
      </c>
      <c r="H278" s="214" t="s">
        <v>1817</v>
      </c>
      <c r="I278" s="214" t="s">
        <v>375</v>
      </c>
      <c r="AB278" s="214">
        <v>2</v>
      </c>
      <c r="AF278" s="214">
        <v>4</v>
      </c>
      <c r="AG278" s="214" t="s">
        <v>567</v>
      </c>
      <c r="AL278" s="214">
        <v>7</v>
      </c>
      <c r="AN278" s="214">
        <v>2</v>
      </c>
      <c r="AO278" s="214">
        <v>0</v>
      </c>
      <c r="AP278" s="214">
        <v>0</v>
      </c>
      <c r="AQ278" s="214">
        <v>0</v>
      </c>
      <c r="AR278" s="214">
        <v>11</v>
      </c>
      <c r="AS278" s="214">
        <v>13</v>
      </c>
      <c r="AT278" s="214">
        <v>39948</v>
      </c>
    </row>
    <row r="279" spans="2:46" x14ac:dyDescent="0.2">
      <c r="B279" s="214" t="s">
        <v>2821</v>
      </c>
      <c r="C279" s="214" t="s">
        <v>76</v>
      </c>
      <c r="D279" s="214" t="s">
        <v>14</v>
      </c>
      <c r="E279" s="214" t="s">
        <v>1437</v>
      </c>
      <c r="F279" s="214" t="s">
        <v>1259</v>
      </c>
      <c r="G279" s="214" t="s">
        <v>375</v>
      </c>
      <c r="H279" s="214" t="s">
        <v>1838</v>
      </c>
      <c r="I279" s="214" t="s">
        <v>375</v>
      </c>
      <c r="V279" s="214">
        <v>2</v>
      </c>
      <c r="AA279" s="214" t="s">
        <v>1152</v>
      </c>
      <c r="AB279" s="214">
        <v>1</v>
      </c>
      <c r="AG279" s="214" t="s">
        <v>1152</v>
      </c>
      <c r="AL279" s="214">
        <v>1</v>
      </c>
      <c r="AN279" s="214">
        <v>3</v>
      </c>
      <c r="AO279" s="214">
        <v>0</v>
      </c>
      <c r="AP279" s="214">
        <v>0</v>
      </c>
      <c r="AQ279" s="214">
        <v>0</v>
      </c>
      <c r="AR279" s="214">
        <v>1</v>
      </c>
      <c r="AS279" s="214">
        <v>4</v>
      </c>
      <c r="AT279" s="214">
        <v>39290</v>
      </c>
    </row>
    <row r="280" spans="2:46" x14ac:dyDescent="0.2">
      <c r="B280" s="214" t="s">
        <v>2930</v>
      </c>
      <c r="C280" s="214" t="s">
        <v>76</v>
      </c>
      <c r="D280" s="214" t="s">
        <v>1886</v>
      </c>
      <c r="E280" s="214" t="s">
        <v>1437</v>
      </c>
      <c r="F280" s="214" t="s">
        <v>1259</v>
      </c>
      <c r="G280" s="214" t="s">
        <v>375</v>
      </c>
      <c r="H280" s="214" t="s">
        <v>1893</v>
      </c>
      <c r="I280" s="214" t="s">
        <v>231</v>
      </c>
      <c r="T280" s="214">
        <v>2</v>
      </c>
      <c r="U280" s="214" t="s">
        <v>510</v>
      </c>
      <c r="AB280" s="214">
        <v>6</v>
      </c>
      <c r="AG280" s="214" t="s">
        <v>510</v>
      </c>
      <c r="AL280" s="214">
        <v>9</v>
      </c>
      <c r="AM280" s="214" t="s">
        <v>510</v>
      </c>
      <c r="AN280" s="214">
        <v>6</v>
      </c>
      <c r="AO280" s="214">
        <v>0</v>
      </c>
      <c r="AP280" s="214">
        <v>0</v>
      </c>
      <c r="AQ280" s="214">
        <v>0</v>
      </c>
      <c r="AR280" s="214">
        <v>11</v>
      </c>
      <c r="AS280" s="214">
        <v>17</v>
      </c>
      <c r="AT280" s="214" t="s">
        <v>934</v>
      </c>
    </row>
    <row r="281" spans="2:46" x14ac:dyDescent="0.2">
      <c r="B281" s="214" t="s">
        <v>3061</v>
      </c>
      <c r="C281" s="214" t="s">
        <v>76</v>
      </c>
      <c r="D281" s="214" t="s">
        <v>1964</v>
      </c>
      <c r="E281" s="214" t="s">
        <v>1437</v>
      </c>
      <c r="F281" s="214" t="s">
        <v>1259</v>
      </c>
      <c r="G281" s="214" t="s">
        <v>375</v>
      </c>
      <c r="H281" s="214" t="s">
        <v>1967</v>
      </c>
      <c r="I281" s="214" t="s">
        <v>375</v>
      </c>
      <c r="V281" s="214">
        <v>1</v>
      </c>
      <c r="AA281" s="214" t="s">
        <v>410</v>
      </c>
      <c r="AB281" s="214">
        <v>6</v>
      </c>
      <c r="AG281" s="214" t="s">
        <v>411</v>
      </c>
      <c r="AL281" s="214">
        <v>11</v>
      </c>
      <c r="AM281" s="214" t="s">
        <v>412</v>
      </c>
      <c r="AN281" s="214">
        <v>7</v>
      </c>
      <c r="AO281" s="214">
        <v>0</v>
      </c>
      <c r="AP281" s="214">
        <v>0</v>
      </c>
      <c r="AQ281" s="214">
        <v>0</v>
      </c>
      <c r="AR281" s="214">
        <v>11</v>
      </c>
      <c r="AS281" s="214">
        <v>18</v>
      </c>
      <c r="AT281" s="214">
        <v>38092</v>
      </c>
    </row>
    <row r="282" spans="2:46" x14ac:dyDescent="0.2">
      <c r="B282" s="214" t="s">
        <v>3096</v>
      </c>
      <c r="C282" s="214" t="s">
        <v>76</v>
      </c>
      <c r="D282" s="214" t="s">
        <v>313</v>
      </c>
      <c r="E282" s="214" t="s">
        <v>1437</v>
      </c>
      <c r="F282" s="214" t="s">
        <v>1259</v>
      </c>
      <c r="G282" s="214" t="s">
        <v>375</v>
      </c>
      <c r="H282" s="214" t="s">
        <v>1994</v>
      </c>
      <c r="I282" s="214" t="s">
        <v>375</v>
      </c>
      <c r="V282" s="214">
        <v>2</v>
      </c>
      <c r="Z282" s="214">
        <v>0</v>
      </c>
      <c r="AA282" s="214" t="s">
        <v>2149</v>
      </c>
      <c r="AB282" s="214">
        <v>1</v>
      </c>
      <c r="AF282" s="214">
        <v>5</v>
      </c>
      <c r="AG282" s="214" t="s">
        <v>2150</v>
      </c>
      <c r="AN282" s="214">
        <v>3</v>
      </c>
      <c r="AO282" s="214">
        <v>0</v>
      </c>
      <c r="AP282" s="214">
        <v>0</v>
      </c>
      <c r="AQ282" s="214">
        <v>0</v>
      </c>
      <c r="AR282" s="214">
        <v>5</v>
      </c>
      <c r="AS282" s="214">
        <v>8</v>
      </c>
      <c r="AT282" s="214">
        <v>37865</v>
      </c>
    </row>
    <row r="283" spans="2:46" x14ac:dyDescent="0.2">
      <c r="B283" s="214" t="s">
        <v>3103</v>
      </c>
      <c r="C283" s="214" t="s">
        <v>76</v>
      </c>
      <c r="D283" s="214" t="s">
        <v>33</v>
      </c>
      <c r="E283" s="214" t="s">
        <v>1437</v>
      </c>
      <c r="F283" s="214" t="s">
        <v>1259</v>
      </c>
      <c r="G283" s="214" t="s">
        <v>375</v>
      </c>
      <c r="H283" s="214" t="s">
        <v>2246</v>
      </c>
      <c r="I283" s="214" t="s">
        <v>375</v>
      </c>
      <c r="AB283" s="214">
        <v>2</v>
      </c>
      <c r="AG283" s="214" t="s">
        <v>1305</v>
      </c>
      <c r="AL283" s="214">
        <v>3</v>
      </c>
      <c r="AM283" s="214" t="s">
        <v>1305</v>
      </c>
      <c r="AN283" s="214">
        <v>2</v>
      </c>
      <c r="AO283" s="214">
        <v>0</v>
      </c>
      <c r="AP283" s="214">
        <v>0</v>
      </c>
      <c r="AQ283" s="214">
        <v>0</v>
      </c>
      <c r="AR283" s="214">
        <v>3</v>
      </c>
      <c r="AS283" s="214">
        <v>5</v>
      </c>
      <c r="AT283" s="214">
        <v>41152</v>
      </c>
    </row>
    <row r="284" spans="2:46" x14ac:dyDescent="0.2">
      <c r="B284" s="214" t="s">
        <v>3128</v>
      </c>
      <c r="C284" s="214" t="s">
        <v>76</v>
      </c>
      <c r="D284" s="214" t="s">
        <v>429</v>
      </c>
      <c r="E284" s="214" t="s">
        <v>1437</v>
      </c>
      <c r="F284" s="214" t="s">
        <v>1259</v>
      </c>
      <c r="G284" s="214" t="s">
        <v>375</v>
      </c>
      <c r="H284" s="214" t="s">
        <v>2036</v>
      </c>
      <c r="I284" s="214" t="s">
        <v>375</v>
      </c>
      <c r="AB284" s="214">
        <v>2</v>
      </c>
      <c r="AF284" s="214">
        <v>1</v>
      </c>
      <c r="AG284" s="214" t="s">
        <v>912</v>
      </c>
      <c r="AN284" s="214">
        <v>2</v>
      </c>
      <c r="AO284" s="214">
        <v>0</v>
      </c>
      <c r="AP284" s="214">
        <v>0</v>
      </c>
      <c r="AQ284" s="214">
        <v>0</v>
      </c>
      <c r="AR284" s="214">
        <v>1</v>
      </c>
      <c r="AS284" s="214">
        <v>3</v>
      </c>
      <c r="AT284" s="214" t="s">
        <v>175</v>
      </c>
    </row>
    <row r="285" spans="2:46" x14ac:dyDescent="0.2">
      <c r="B285" s="214" t="s">
        <v>2866</v>
      </c>
      <c r="C285" s="214" t="s">
        <v>76</v>
      </c>
      <c r="D285" s="214" t="s">
        <v>1463</v>
      </c>
      <c r="E285" s="214" t="s">
        <v>1437</v>
      </c>
      <c r="F285" s="214" t="s">
        <v>1259</v>
      </c>
      <c r="G285" s="214" t="s">
        <v>1487</v>
      </c>
      <c r="H285" s="214" t="s">
        <v>1488</v>
      </c>
      <c r="I285" s="214" t="s">
        <v>1192</v>
      </c>
      <c r="AB285" s="214">
        <v>1</v>
      </c>
      <c r="AG285" s="214" t="s">
        <v>1193</v>
      </c>
      <c r="AN285" s="214">
        <v>1</v>
      </c>
      <c r="AO285" s="214">
        <v>0</v>
      </c>
      <c r="AP285" s="214">
        <v>0</v>
      </c>
      <c r="AQ285" s="214">
        <v>0</v>
      </c>
      <c r="AR285" s="214">
        <v>0</v>
      </c>
      <c r="AS285" s="214">
        <v>1</v>
      </c>
      <c r="AT285" s="214" t="s">
        <v>805</v>
      </c>
    </row>
    <row r="286" spans="2:46" x14ac:dyDescent="0.2">
      <c r="B286" s="214" t="s">
        <v>3096</v>
      </c>
      <c r="C286" s="214" t="s">
        <v>76</v>
      </c>
      <c r="D286" s="214" t="s">
        <v>313</v>
      </c>
      <c r="E286" s="214" t="s">
        <v>1437</v>
      </c>
      <c r="F286" s="214" t="s">
        <v>1259</v>
      </c>
      <c r="G286" s="214" t="s">
        <v>372</v>
      </c>
      <c r="H286" s="214" t="s">
        <v>2007</v>
      </c>
      <c r="I286" s="214" t="s">
        <v>372</v>
      </c>
      <c r="V286" s="214">
        <v>1</v>
      </c>
      <c r="Z286" s="214">
        <v>5</v>
      </c>
      <c r="AA286" s="214" t="s">
        <v>2161</v>
      </c>
      <c r="AF286" s="214">
        <v>0</v>
      </c>
      <c r="AN286" s="214">
        <v>1</v>
      </c>
      <c r="AO286" s="214">
        <v>0</v>
      </c>
      <c r="AP286" s="214">
        <v>0</v>
      </c>
      <c r="AQ286" s="214">
        <v>0</v>
      </c>
      <c r="AR286" s="214">
        <v>5</v>
      </c>
      <c r="AS286" s="214">
        <v>6</v>
      </c>
      <c r="AT286" s="214">
        <v>38838</v>
      </c>
    </row>
    <row r="287" spans="2:46" x14ac:dyDescent="0.2">
      <c r="B287" s="214" t="s">
        <v>2390</v>
      </c>
      <c r="C287" s="214" t="s">
        <v>76</v>
      </c>
      <c r="D287" s="214" t="s">
        <v>381</v>
      </c>
      <c r="E287" s="214" t="s">
        <v>1437</v>
      </c>
      <c r="F287" s="214" t="s">
        <v>1259</v>
      </c>
      <c r="G287" s="214" t="s">
        <v>373</v>
      </c>
      <c r="H287" s="214" t="s">
        <v>1516</v>
      </c>
      <c r="I287" s="214" t="s">
        <v>373</v>
      </c>
      <c r="T287" s="214">
        <v>2</v>
      </c>
      <c r="AB287" s="214">
        <v>1</v>
      </c>
      <c r="AG287" s="214" t="s">
        <v>540</v>
      </c>
      <c r="AN287" s="214">
        <v>1</v>
      </c>
      <c r="AO287" s="214">
        <v>0</v>
      </c>
      <c r="AP287" s="214">
        <v>0</v>
      </c>
      <c r="AQ287" s="214">
        <v>0</v>
      </c>
      <c r="AR287" s="214">
        <v>2</v>
      </c>
      <c r="AS287" s="214">
        <v>3</v>
      </c>
      <c r="AT287" s="214">
        <v>39989</v>
      </c>
    </row>
    <row r="288" spans="2:46" x14ac:dyDescent="0.2">
      <c r="B288" s="214" t="s">
        <v>2991</v>
      </c>
      <c r="C288" s="214" t="s">
        <v>76</v>
      </c>
      <c r="D288" s="214" t="s">
        <v>339</v>
      </c>
      <c r="E288" s="214" t="s">
        <v>1437</v>
      </c>
      <c r="F288" s="214" t="s">
        <v>1259</v>
      </c>
      <c r="G288" s="214" t="s">
        <v>373</v>
      </c>
      <c r="H288" s="214" t="s">
        <v>1943</v>
      </c>
      <c r="I288" s="214" t="s">
        <v>373</v>
      </c>
      <c r="AB288" s="214">
        <v>1</v>
      </c>
      <c r="AG288" s="214" t="s">
        <v>2199</v>
      </c>
      <c r="AL288" s="214">
        <v>3</v>
      </c>
      <c r="AN288" s="214">
        <v>1</v>
      </c>
      <c r="AO288" s="214">
        <v>0</v>
      </c>
      <c r="AP288" s="214">
        <v>0</v>
      </c>
      <c r="AQ288" s="214">
        <v>0</v>
      </c>
      <c r="AR288" s="214">
        <v>3</v>
      </c>
      <c r="AS288" s="214">
        <v>4</v>
      </c>
      <c r="AT288" s="214">
        <v>39785</v>
      </c>
    </row>
    <row r="289" spans="2:46" x14ac:dyDescent="0.2">
      <c r="B289" s="214" t="s">
        <v>2390</v>
      </c>
      <c r="C289" s="214" t="s">
        <v>76</v>
      </c>
      <c r="D289" s="214" t="s">
        <v>381</v>
      </c>
      <c r="E289" s="214" t="s">
        <v>1437</v>
      </c>
      <c r="F289" s="214" t="s">
        <v>1259</v>
      </c>
      <c r="G289" s="214" t="s">
        <v>1561</v>
      </c>
      <c r="H289" s="214" t="s">
        <v>1562</v>
      </c>
      <c r="I289" s="214" t="s">
        <v>1282</v>
      </c>
      <c r="T289" s="214">
        <v>2</v>
      </c>
      <c r="AB289" s="214">
        <v>1</v>
      </c>
      <c r="AG289" s="214" t="s">
        <v>1283</v>
      </c>
      <c r="AN289" s="214">
        <v>1</v>
      </c>
      <c r="AO289" s="214">
        <v>0</v>
      </c>
      <c r="AP289" s="214">
        <v>0</v>
      </c>
      <c r="AQ289" s="214">
        <v>0</v>
      </c>
      <c r="AR289" s="214">
        <v>2</v>
      </c>
      <c r="AS289" s="214">
        <v>3</v>
      </c>
    </row>
    <row r="290" spans="2:46" x14ac:dyDescent="0.2">
      <c r="B290" s="214" t="s">
        <v>2469</v>
      </c>
      <c r="C290" s="214" t="s">
        <v>76</v>
      </c>
      <c r="D290" s="214" t="s">
        <v>416</v>
      </c>
      <c r="E290" s="214" t="s">
        <v>1437</v>
      </c>
      <c r="F290" s="214" t="s">
        <v>1259</v>
      </c>
      <c r="G290" s="214" t="s">
        <v>1561</v>
      </c>
      <c r="H290" s="214" t="s">
        <v>1643</v>
      </c>
      <c r="I290" s="214" t="s">
        <v>611</v>
      </c>
      <c r="AF290" s="214">
        <v>1</v>
      </c>
      <c r="AG290" s="214" t="s">
        <v>748</v>
      </c>
      <c r="AN290" s="214">
        <v>0</v>
      </c>
      <c r="AO290" s="214">
        <v>0</v>
      </c>
      <c r="AP290" s="214">
        <v>0</v>
      </c>
      <c r="AQ290" s="214">
        <v>0</v>
      </c>
      <c r="AR290" s="214">
        <v>1</v>
      </c>
      <c r="AS290" s="214">
        <v>1</v>
      </c>
      <c r="AT290" s="214">
        <v>39661</v>
      </c>
    </row>
    <row r="291" spans="2:46" x14ac:dyDescent="0.2">
      <c r="B291" s="214" t="s">
        <v>2314</v>
      </c>
      <c r="C291" s="214" t="s">
        <v>76</v>
      </c>
      <c r="D291" s="214" t="s">
        <v>660</v>
      </c>
      <c r="E291" s="214" t="s">
        <v>1437</v>
      </c>
      <c r="F291" s="214" t="s">
        <v>1259</v>
      </c>
      <c r="G291" s="214" t="s">
        <v>143</v>
      </c>
      <c r="H291" s="214" t="s">
        <v>1429</v>
      </c>
      <c r="I291" s="214" t="s">
        <v>143</v>
      </c>
      <c r="AB291" s="214">
        <v>1</v>
      </c>
      <c r="AG291" s="214" t="s">
        <v>1299</v>
      </c>
      <c r="AH291" s="214">
        <v>4</v>
      </c>
      <c r="AM291" s="214" t="s">
        <v>1299</v>
      </c>
      <c r="AN291" s="214">
        <v>5</v>
      </c>
      <c r="AO291" s="214">
        <v>0</v>
      </c>
      <c r="AP291" s="214">
        <v>0</v>
      </c>
      <c r="AQ291" s="214">
        <v>0</v>
      </c>
      <c r="AR291" s="214">
        <v>0</v>
      </c>
      <c r="AS291" s="214">
        <v>5</v>
      </c>
    </row>
    <row r="292" spans="2:46" x14ac:dyDescent="0.2">
      <c r="B292" s="214" t="s">
        <v>2859</v>
      </c>
      <c r="C292" s="214" t="s">
        <v>76</v>
      </c>
      <c r="D292" s="214" t="s">
        <v>1447</v>
      </c>
      <c r="E292" s="214" t="s">
        <v>1437</v>
      </c>
      <c r="F292" s="214" t="s">
        <v>1259</v>
      </c>
      <c r="G292" s="214" t="s">
        <v>143</v>
      </c>
      <c r="H292" s="214" t="s">
        <v>1450</v>
      </c>
      <c r="I292" s="214" t="s">
        <v>143</v>
      </c>
      <c r="Z292" s="214">
        <v>1</v>
      </c>
      <c r="AA292" s="214" t="s">
        <v>461</v>
      </c>
      <c r="AB292" s="214">
        <v>1</v>
      </c>
      <c r="AG292" s="214" t="s">
        <v>462</v>
      </c>
      <c r="AL292" s="214">
        <v>3</v>
      </c>
      <c r="AM292" s="214" t="s">
        <v>462</v>
      </c>
      <c r="AN292" s="214">
        <v>1</v>
      </c>
      <c r="AO292" s="214">
        <v>0</v>
      </c>
      <c r="AP292" s="214">
        <v>0</v>
      </c>
      <c r="AQ292" s="214">
        <v>0</v>
      </c>
      <c r="AR292" s="214">
        <v>4</v>
      </c>
      <c r="AS292" s="214">
        <v>5</v>
      </c>
      <c r="AT292" s="214">
        <v>39251</v>
      </c>
    </row>
    <row r="293" spans="2:46" x14ac:dyDescent="0.2">
      <c r="B293" s="214" t="s">
        <v>2364</v>
      </c>
      <c r="C293" s="214" t="s">
        <v>76</v>
      </c>
      <c r="D293" s="214" t="s">
        <v>458</v>
      </c>
      <c r="E293" s="214" t="s">
        <v>1437</v>
      </c>
      <c r="F293" s="214" t="s">
        <v>1259</v>
      </c>
      <c r="G293" s="214" t="s">
        <v>143</v>
      </c>
      <c r="H293" s="214" t="s">
        <v>1462</v>
      </c>
      <c r="I293" s="214" t="s">
        <v>143</v>
      </c>
      <c r="V293" s="214">
        <v>1</v>
      </c>
      <c r="Z293" s="214">
        <v>1</v>
      </c>
      <c r="AA293" s="214" t="s">
        <v>3411</v>
      </c>
      <c r="AB293" s="214">
        <v>3</v>
      </c>
      <c r="AF293" s="214">
        <v>2</v>
      </c>
      <c r="AG293" s="214" t="s">
        <v>3411</v>
      </c>
      <c r="AL293" s="214">
        <v>2</v>
      </c>
      <c r="AN293" s="214">
        <v>4</v>
      </c>
      <c r="AO293" s="214">
        <v>0</v>
      </c>
      <c r="AP293" s="214">
        <v>0</v>
      </c>
      <c r="AQ293" s="214">
        <v>0</v>
      </c>
      <c r="AR293" s="214">
        <v>5</v>
      </c>
      <c r="AS293" s="214">
        <v>9</v>
      </c>
      <c r="AT293" s="214">
        <v>40422</v>
      </c>
    </row>
    <row r="294" spans="2:46" x14ac:dyDescent="0.2">
      <c r="B294" s="214" t="s">
        <v>2866</v>
      </c>
      <c r="C294" s="214" t="s">
        <v>76</v>
      </c>
      <c r="D294" s="214" t="s">
        <v>1463</v>
      </c>
      <c r="E294" s="214" t="s">
        <v>1437</v>
      </c>
      <c r="F294" s="214" t="s">
        <v>1259</v>
      </c>
      <c r="G294" s="214" t="s">
        <v>143</v>
      </c>
      <c r="H294" s="214" t="s">
        <v>1470</v>
      </c>
      <c r="I294" s="214" t="s">
        <v>143</v>
      </c>
      <c r="AB294" s="214">
        <v>3</v>
      </c>
      <c r="AG294" s="214" t="s">
        <v>1178</v>
      </c>
      <c r="AN294" s="214">
        <v>3</v>
      </c>
      <c r="AO294" s="214">
        <v>0</v>
      </c>
      <c r="AP294" s="214">
        <v>0</v>
      </c>
      <c r="AQ294" s="214">
        <v>0</v>
      </c>
      <c r="AR294" s="214">
        <v>0</v>
      </c>
      <c r="AS294" s="214">
        <v>3</v>
      </c>
      <c r="AT294" s="214" t="s">
        <v>315</v>
      </c>
    </row>
    <row r="295" spans="2:46" x14ac:dyDescent="0.2">
      <c r="B295" s="214" t="s">
        <v>2866</v>
      </c>
      <c r="C295" s="214" t="s">
        <v>76</v>
      </c>
      <c r="D295" s="214" t="s">
        <v>1463</v>
      </c>
      <c r="E295" s="214" t="s">
        <v>1437</v>
      </c>
      <c r="F295" s="214" t="s">
        <v>1259</v>
      </c>
      <c r="G295" s="214" t="s">
        <v>143</v>
      </c>
      <c r="H295" s="214" t="s">
        <v>1489</v>
      </c>
      <c r="I295" s="214" t="s">
        <v>1306</v>
      </c>
      <c r="AB295" s="214">
        <v>1</v>
      </c>
      <c r="AG295" s="214" t="s">
        <v>1307</v>
      </c>
      <c r="AN295" s="214">
        <v>1</v>
      </c>
      <c r="AO295" s="214">
        <v>0</v>
      </c>
      <c r="AP295" s="214">
        <v>0</v>
      </c>
      <c r="AQ295" s="214">
        <v>0</v>
      </c>
      <c r="AR295" s="214">
        <v>0</v>
      </c>
      <c r="AS295" s="214">
        <v>1</v>
      </c>
      <c r="AT295" s="214">
        <v>40989</v>
      </c>
    </row>
    <row r="296" spans="2:46" x14ac:dyDescent="0.2">
      <c r="B296" s="214" t="s">
        <v>2866</v>
      </c>
      <c r="C296" s="214" t="s">
        <v>76</v>
      </c>
      <c r="D296" s="214" t="s">
        <v>1463</v>
      </c>
      <c r="E296" s="214" t="s">
        <v>1437</v>
      </c>
      <c r="F296" s="214" t="s">
        <v>1259</v>
      </c>
      <c r="G296" s="214" t="s">
        <v>143</v>
      </c>
      <c r="H296" s="214" t="s">
        <v>1490</v>
      </c>
      <c r="I296" s="214" t="s">
        <v>1306</v>
      </c>
      <c r="AB296" s="214">
        <v>1</v>
      </c>
      <c r="AG296" s="214" t="s">
        <v>1307</v>
      </c>
      <c r="AN296" s="214">
        <v>1</v>
      </c>
      <c r="AO296" s="214">
        <v>0</v>
      </c>
      <c r="AP296" s="214">
        <v>0</v>
      </c>
      <c r="AQ296" s="214">
        <v>0</v>
      </c>
      <c r="AR296" s="214">
        <v>0</v>
      </c>
      <c r="AS296" s="214">
        <v>1</v>
      </c>
      <c r="AT296" s="214">
        <v>40989</v>
      </c>
    </row>
    <row r="297" spans="2:46" x14ac:dyDescent="0.2">
      <c r="B297" s="214" t="s">
        <v>2390</v>
      </c>
      <c r="C297" s="214" t="s">
        <v>76</v>
      </c>
      <c r="D297" s="214" t="s">
        <v>381</v>
      </c>
      <c r="E297" s="214" t="s">
        <v>1437</v>
      </c>
      <c r="F297" s="214" t="s">
        <v>1259</v>
      </c>
      <c r="G297" s="214" t="s">
        <v>143</v>
      </c>
      <c r="H297" s="214" t="s">
        <v>1502</v>
      </c>
      <c r="I297" s="214" t="s">
        <v>143</v>
      </c>
      <c r="T297" s="214">
        <v>2</v>
      </c>
      <c r="AB297" s="214">
        <v>5</v>
      </c>
      <c r="AG297" s="214" t="s">
        <v>380</v>
      </c>
      <c r="AN297" s="214">
        <v>5</v>
      </c>
      <c r="AO297" s="214">
        <v>0</v>
      </c>
      <c r="AP297" s="214">
        <v>0</v>
      </c>
      <c r="AQ297" s="214">
        <v>0</v>
      </c>
      <c r="AR297" s="214">
        <v>2</v>
      </c>
      <c r="AS297" s="214">
        <v>7</v>
      </c>
      <c r="AT297" s="214">
        <v>38870</v>
      </c>
    </row>
    <row r="298" spans="2:46" x14ac:dyDescent="0.2">
      <c r="B298" s="214" t="s">
        <v>2390</v>
      </c>
      <c r="C298" s="214" t="s">
        <v>76</v>
      </c>
      <c r="D298" s="214" t="s">
        <v>381</v>
      </c>
      <c r="E298" s="214" t="s">
        <v>1437</v>
      </c>
      <c r="F298" s="214" t="s">
        <v>1259</v>
      </c>
      <c r="G298" s="214" t="s">
        <v>143</v>
      </c>
      <c r="H298" s="214" t="s">
        <v>1547</v>
      </c>
      <c r="I298" s="214" t="s">
        <v>1049</v>
      </c>
      <c r="T298" s="214">
        <v>2</v>
      </c>
      <c r="AB298" s="214">
        <v>1</v>
      </c>
      <c r="AG298" s="214" t="s">
        <v>1050</v>
      </c>
      <c r="AN298" s="214">
        <v>1</v>
      </c>
      <c r="AO298" s="214">
        <v>0</v>
      </c>
      <c r="AP298" s="214">
        <v>0</v>
      </c>
      <c r="AQ298" s="214">
        <v>0</v>
      </c>
      <c r="AR298" s="214">
        <v>2</v>
      </c>
      <c r="AS298" s="214">
        <v>3</v>
      </c>
    </row>
    <row r="299" spans="2:46" x14ac:dyDescent="0.2">
      <c r="B299" s="214" t="s">
        <v>3167</v>
      </c>
      <c r="C299" s="214" t="s">
        <v>76</v>
      </c>
      <c r="D299" s="214" t="s">
        <v>1570</v>
      </c>
      <c r="E299" s="214" t="s">
        <v>1437</v>
      </c>
      <c r="F299" s="214" t="s">
        <v>1259</v>
      </c>
      <c r="G299" s="214" t="s">
        <v>143</v>
      </c>
      <c r="H299" s="214" t="s">
        <v>1581</v>
      </c>
      <c r="I299" s="214" t="s">
        <v>143</v>
      </c>
      <c r="P299" s="214">
        <v>1</v>
      </c>
      <c r="T299" s="214">
        <v>1</v>
      </c>
      <c r="U299" s="214" t="s">
        <v>1315</v>
      </c>
      <c r="AB299" s="214">
        <v>10</v>
      </c>
      <c r="AG299" s="214" t="s">
        <v>260</v>
      </c>
      <c r="AL299" s="214">
        <v>9</v>
      </c>
      <c r="AM299" s="214" t="s">
        <v>260</v>
      </c>
      <c r="AN299" s="214">
        <v>11</v>
      </c>
      <c r="AO299" s="214">
        <v>0</v>
      </c>
      <c r="AP299" s="214">
        <v>0</v>
      </c>
      <c r="AQ299" s="214">
        <v>0</v>
      </c>
      <c r="AR299" s="214">
        <v>10</v>
      </c>
      <c r="AS299" s="214">
        <v>21</v>
      </c>
      <c r="AT299" s="214">
        <v>38504</v>
      </c>
    </row>
    <row r="300" spans="2:46" x14ac:dyDescent="0.2">
      <c r="B300" s="214" t="s">
        <v>2431</v>
      </c>
      <c r="C300" s="214" t="s">
        <v>76</v>
      </c>
      <c r="D300" s="214" t="s">
        <v>1591</v>
      </c>
      <c r="E300" s="214" t="s">
        <v>1437</v>
      </c>
      <c r="F300" s="214" t="s">
        <v>1259</v>
      </c>
      <c r="G300" s="214" t="s">
        <v>143</v>
      </c>
      <c r="H300" s="214" t="s">
        <v>1598</v>
      </c>
      <c r="I300" s="214" t="s">
        <v>143</v>
      </c>
      <c r="AB300" s="214">
        <v>13</v>
      </c>
      <c r="AG300" s="214" t="s">
        <v>66</v>
      </c>
      <c r="AN300" s="214">
        <v>13</v>
      </c>
      <c r="AO300" s="214">
        <v>0</v>
      </c>
      <c r="AP300" s="214">
        <v>0</v>
      </c>
      <c r="AQ300" s="214">
        <v>0</v>
      </c>
      <c r="AR300" s="214">
        <v>0</v>
      </c>
      <c r="AS300" s="214">
        <v>13</v>
      </c>
      <c r="AT300" s="214">
        <v>40133</v>
      </c>
    </row>
    <row r="301" spans="2:46" x14ac:dyDescent="0.2">
      <c r="B301" s="214" t="s">
        <v>2437</v>
      </c>
      <c r="C301" s="214" t="s">
        <v>76</v>
      </c>
      <c r="D301" s="214" t="s">
        <v>230</v>
      </c>
      <c r="E301" s="214" t="s">
        <v>1437</v>
      </c>
      <c r="F301" s="214" t="s">
        <v>1259</v>
      </c>
      <c r="G301" s="214" t="s">
        <v>143</v>
      </c>
      <c r="H301" s="214" t="s">
        <v>1612</v>
      </c>
      <c r="I301" s="214" t="s">
        <v>143</v>
      </c>
      <c r="AB301" s="214">
        <v>3</v>
      </c>
      <c r="AG301" s="214" t="s">
        <v>1145</v>
      </c>
      <c r="AL301" s="214">
        <v>6</v>
      </c>
      <c r="AM301" s="214" t="s">
        <v>1145</v>
      </c>
      <c r="AN301" s="214">
        <v>3</v>
      </c>
      <c r="AO301" s="214">
        <v>0</v>
      </c>
      <c r="AP301" s="214">
        <v>0</v>
      </c>
      <c r="AQ301" s="214">
        <v>0</v>
      </c>
      <c r="AR301" s="214">
        <v>6</v>
      </c>
      <c r="AS301" s="214">
        <v>9</v>
      </c>
      <c r="AT301" s="214">
        <v>38292</v>
      </c>
    </row>
    <row r="302" spans="2:46" x14ac:dyDescent="0.2">
      <c r="B302" s="214" t="s">
        <v>2469</v>
      </c>
      <c r="C302" s="214" t="s">
        <v>76</v>
      </c>
      <c r="D302" s="214" t="s">
        <v>416</v>
      </c>
      <c r="E302" s="214" t="s">
        <v>1437</v>
      </c>
      <c r="F302" s="214" t="s">
        <v>1259</v>
      </c>
      <c r="G302" s="214" t="s">
        <v>143</v>
      </c>
      <c r="H302" s="214" t="s">
        <v>1642</v>
      </c>
      <c r="I302" s="214" t="s">
        <v>19</v>
      </c>
      <c r="V302" s="214">
        <v>1</v>
      </c>
      <c r="AA302" s="214" t="s">
        <v>66</v>
      </c>
      <c r="AB302" s="214">
        <v>1</v>
      </c>
      <c r="AG302" s="214" t="s">
        <v>66</v>
      </c>
      <c r="AL302" s="214">
        <v>4</v>
      </c>
      <c r="AN302" s="214">
        <v>2</v>
      </c>
      <c r="AO302" s="214">
        <v>0</v>
      </c>
      <c r="AP302" s="214">
        <v>0</v>
      </c>
      <c r="AQ302" s="214">
        <v>0</v>
      </c>
      <c r="AR302" s="214">
        <v>4</v>
      </c>
      <c r="AS302" s="214">
        <v>6</v>
      </c>
      <c r="AT302" s="214">
        <v>39622</v>
      </c>
    </row>
    <row r="303" spans="2:46" x14ac:dyDescent="0.2">
      <c r="B303" s="214" t="s">
        <v>2469</v>
      </c>
      <c r="C303" s="214" t="s">
        <v>76</v>
      </c>
      <c r="D303" s="214" t="s">
        <v>416</v>
      </c>
      <c r="E303" s="214" t="s">
        <v>1437</v>
      </c>
      <c r="F303" s="214" t="s">
        <v>1259</v>
      </c>
      <c r="G303" s="214" t="s">
        <v>143</v>
      </c>
      <c r="H303" s="214" t="s">
        <v>1644</v>
      </c>
      <c r="I303" s="214" t="s">
        <v>612</v>
      </c>
      <c r="V303" s="214">
        <v>1</v>
      </c>
      <c r="AA303" s="214" t="s">
        <v>747</v>
      </c>
      <c r="AN303" s="214">
        <v>1</v>
      </c>
      <c r="AO303" s="214">
        <v>0</v>
      </c>
      <c r="AP303" s="214">
        <v>0</v>
      </c>
      <c r="AQ303" s="214">
        <v>0</v>
      </c>
      <c r="AR303" s="214">
        <v>0</v>
      </c>
      <c r="AS303" s="214">
        <v>1</v>
      </c>
      <c r="AT303" s="214">
        <v>38018</v>
      </c>
    </row>
    <row r="304" spans="2:46" x14ac:dyDescent="0.2">
      <c r="B304" s="214" t="s">
        <v>2424</v>
      </c>
      <c r="C304" s="214" t="s">
        <v>76</v>
      </c>
      <c r="D304" s="214" t="s">
        <v>1686</v>
      </c>
      <c r="E304" s="214" t="s">
        <v>1437</v>
      </c>
      <c r="F304" s="214" t="s">
        <v>1259</v>
      </c>
      <c r="G304" s="214" t="s">
        <v>143</v>
      </c>
      <c r="H304" s="214" t="s">
        <v>1692</v>
      </c>
      <c r="I304" s="214" t="s">
        <v>752</v>
      </c>
      <c r="AB304" s="214">
        <v>1</v>
      </c>
      <c r="AF304" s="214">
        <v>1</v>
      </c>
      <c r="AG304" s="214" t="s">
        <v>863</v>
      </c>
      <c r="AL304" s="214">
        <v>2</v>
      </c>
      <c r="AN304" s="214">
        <v>1</v>
      </c>
      <c r="AO304" s="214">
        <v>0</v>
      </c>
      <c r="AP304" s="214">
        <v>0</v>
      </c>
      <c r="AQ304" s="214">
        <v>0</v>
      </c>
      <c r="AR304" s="214">
        <v>3</v>
      </c>
      <c r="AS304" s="214">
        <v>4</v>
      </c>
    </row>
    <row r="305" spans="2:46" x14ac:dyDescent="0.2">
      <c r="B305" s="214" t="s">
        <v>2575</v>
      </c>
      <c r="C305" s="214" t="s">
        <v>76</v>
      </c>
      <c r="D305" s="214" t="s">
        <v>382</v>
      </c>
      <c r="E305" s="214" t="s">
        <v>1437</v>
      </c>
      <c r="F305" s="214" t="s">
        <v>1259</v>
      </c>
      <c r="G305" s="214" t="s">
        <v>143</v>
      </c>
      <c r="H305" s="214" t="s">
        <v>1702</v>
      </c>
      <c r="I305" s="214" t="s">
        <v>143</v>
      </c>
      <c r="N305" s="214">
        <v>1</v>
      </c>
      <c r="O305" s="214" t="s">
        <v>214</v>
      </c>
      <c r="AB305" s="214">
        <v>5</v>
      </c>
      <c r="AG305" s="214" t="s">
        <v>171</v>
      </c>
      <c r="AL305" s="214">
        <v>1</v>
      </c>
      <c r="AN305" s="214">
        <v>5</v>
      </c>
      <c r="AO305" s="214">
        <v>0</v>
      </c>
      <c r="AP305" s="214">
        <v>0</v>
      </c>
      <c r="AQ305" s="214">
        <v>0</v>
      </c>
      <c r="AR305" s="214">
        <v>2</v>
      </c>
      <c r="AS305" s="214">
        <v>7</v>
      </c>
      <c r="AT305" s="214">
        <v>35278</v>
      </c>
    </row>
    <row r="306" spans="2:46" x14ac:dyDescent="0.2">
      <c r="B306" s="214" t="s">
        <v>2591</v>
      </c>
      <c r="C306" s="214" t="s">
        <v>76</v>
      </c>
      <c r="D306" s="214" t="s">
        <v>1704</v>
      </c>
      <c r="E306" s="214" t="s">
        <v>1437</v>
      </c>
      <c r="F306" s="214" t="s">
        <v>1259</v>
      </c>
      <c r="G306" s="214" t="s">
        <v>143</v>
      </c>
      <c r="H306" s="214" t="s">
        <v>1741</v>
      </c>
      <c r="I306" s="214" t="s">
        <v>143</v>
      </c>
      <c r="AB306" s="214">
        <v>1</v>
      </c>
      <c r="AL306" s="214">
        <v>15</v>
      </c>
      <c r="AN306" s="214">
        <v>1</v>
      </c>
      <c r="AO306" s="214">
        <v>0</v>
      </c>
      <c r="AP306" s="214">
        <v>0</v>
      </c>
      <c r="AQ306" s="214">
        <v>0</v>
      </c>
      <c r="AR306" s="214">
        <v>15</v>
      </c>
      <c r="AS306" s="214">
        <v>16</v>
      </c>
    </row>
    <row r="307" spans="2:46" x14ac:dyDescent="0.2">
      <c r="B307" s="214" t="s">
        <v>2584</v>
      </c>
      <c r="C307" s="214" t="s">
        <v>76</v>
      </c>
      <c r="D307" s="214" t="s">
        <v>766</v>
      </c>
      <c r="E307" s="214" t="s">
        <v>1437</v>
      </c>
      <c r="F307" s="214" t="s">
        <v>1259</v>
      </c>
      <c r="G307" s="214" t="s">
        <v>143</v>
      </c>
      <c r="H307" s="214" t="s">
        <v>1754</v>
      </c>
      <c r="I307" s="214" t="s">
        <v>64</v>
      </c>
      <c r="V307" s="214">
        <v>1</v>
      </c>
      <c r="AA307" s="214" t="s">
        <v>952</v>
      </c>
      <c r="AB307" s="214">
        <v>1</v>
      </c>
      <c r="AG307" s="214" t="s">
        <v>2116</v>
      </c>
      <c r="AH307" s="214">
        <v>1</v>
      </c>
      <c r="AL307" s="214">
        <v>1</v>
      </c>
      <c r="AN307" s="214">
        <v>3</v>
      </c>
      <c r="AO307" s="214">
        <v>0</v>
      </c>
      <c r="AP307" s="214">
        <v>0</v>
      </c>
      <c r="AQ307" s="214">
        <v>0</v>
      </c>
      <c r="AR307" s="214">
        <v>1</v>
      </c>
      <c r="AS307" s="214">
        <v>4</v>
      </c>
      <c r="AT307" s="214">
        <v>40603</v>
      </c>
    </row>
    <row r="308" spans="2:46" x14ac:dyDescent="0.2">
      <c r="B308" s="214" t="s">
        <v>2655</v>
      </c>
      <c r="C308" s="214" t="s">
        <v>76</v>
      </c>
      <c r="D308" s="214" t="s">
        <v>1767</v>
      </c>
      <c r="E308" s="214" t="s">
        <v>1437</v>
      </c>
      <c r="F308" s="214" t="s">
        <v>1259</v>
      </c>
      <c r="G308" s="214" t="s">
        <v>143</v>
      </c>
      <c r="H308" s="214" t="s">
        <v>1772</v>
      </c>
      <c r="I308" s="214" t="s">
        <v>143</v>
      </c>
      <c r="AL308" s="214">
        <v>4</v>
      </c>
      <c r="AM308" s="214" t="s">
        <v>1027</v>
      </c>
      <c r="AN308" s="214">
        <v>0</v>
      </c>
      <c r="AO308" s="214">
        <v>0</v>
      </c>
      <c r="AP308" s="214">
        <v>0</v>
      </c>
      <c r="AQ308" s="214">
        <v>0</v>
      </c>
      <c r="AR308" s="214">
        <v>4</v>
      </c>
      <c r="AS308" s="214">
        <v>4</v>
      </c>
      <c r="AT308" s="214">
        <v>39556</v>
      </c>
    </row>
    <row r="309" spans="2:46" x14ac:dyDescent="0.2">
      <c r="B309" s="214" t="s">
        <v>2655</v>
      </c>
      <c r="C309" s="214" t="s">
        <v>76</v>
      </c>
      <c r="D309" s="214" t="s">
        <v>1767</v>
      </c>
      <c r="E309" s="214" t="s">
        <v>1437</v>
      </c>
      <c r="F309" s="214" t="s">
        <v>1259</v>
      </c>
      <c r="G309" s="214" t="s">
        <v>143</v>
      </c>
      <c r="H309" s="214" t="s">
        <v>1777</v>
      </c>
      <c r="I309" s="214" t="s">
        <v>1029</v>
      </c>
      <c r="AL309" s="214">
        <v>1</v>
      </c>
      <c r="AM309" s="214" t="s">
        <v>1032</v>
      </c>
      <c r="AN309" s="214">
        <v>0</v>
      </c>
      <c r="AO309" s="214">
        <v>0</v>
      </c>
      <c r="AP309" s="214">
        <v>0</v>
      </c>
      <c r="AQ309" s="214">
        <v>0</v>
      </c>
      <c r="AR309" s="214">
        <v>1</v>
      </c>
      <c r="AS309" s="214">
        <v>1</v>
      </c>
      <c r="AT309" s="214" t="s">
        <v>1030</v>
      </c>
    </row>
    <row r="310" spans="2:46" x14ac:dyDescent="0.2">
      <c r="B310" s="214" t="s">
        <v>2724</v>
      </c>
      <c r="C310" s="214" t="s">
        <v>76</v>
      </c>
      <c r="D310" s="214" t="s">
        <v>53</v>
      </c>
      <c r="E310" s="214" t="s">
        <v>1437</v>
      </c>
      <c r="F310" s="214" t="s">
        <v>1259</v>
      </c>
      <c r="G310" s="214" t="s">
        <v>143</v>
      </c>
      <c r="H310" s="214" t="s">
        <v>1813</v>
      </c>
      <c r="I310" s="214" t="s">
        <v>143</v>
      </c>
      <c r="AB310" s="214">
        <v>1</v>
      </c>
      <c r="AG310" s="214" t="s">
        <v>886</v>
      </c>
      <c r="AL310" s="214">
        <v>5</v>
      </c>
      <c r="AM310" s="214" t="s">
        <v>886</v>
      </c>
      <c r="AN310" s="214">
        <v>1</v>
      </c>
      <c r="AO310" s="214">
        <v>0</v>
      </c>
      <c r="AP310" s="214">
        <v>0</v>
      </c>
      <c r="AQ310" s="214">
        <v>0</v>
      </c>
      <c r="AR310" s="214">
        <v>5</v>
      </c>
      <c r="AS310" s="214">
        <v>6</v>
      </c>
      <c r="AT310" s="214">
        <v>40648</v>
      </c>
    </row>
    <row r="311" spans="2:46" x14ac:dyDescent="0.2">
      <c r="B311" s="214" t="s">
        <v>2977</v>
      </c>
      <c r="C311" s="214" t="s">
        <v>76</v>
      </c>
      <c r="D311" s="214" t="s">
        <v>57</v>
      </c>
      <c r="E311" s="214" t="s">
        <v>1437</v>
      </c>
      <c r="F311" s="214" t="s">
        <v>1259</v>
      </c>
      <c r="G311" s="214" t="s">
        <v>143</v>
      </c>
      <c r="H311" s="214" t="s">
        <v>1929</v>
      </c>
      <c r="I311" s="214" t="s">
        <v>143</v>
      </c>
      <c r="AB311" s="214">
        <v>3</v>
      </c>
      <c r="AF311" s="214">
        <v>1</v>
      </c>
      <c r="AG311" s="214" t="s">
        <v>649</v>
      </c>
      <c r="AH311" s="214">
        <v>1</v>
      </c>
      <c r="AL311" s="214">
        <v>1</v>
      </c>
      <c r="AM311" s="214" t="s">
        <v>649</v>
      </c>
      <c r="AN311" s="214">
        <v>4</v>
      </c>
      <c r="AO311" s="214">
        <v>0</v>
      </c>
      <c r="AP311" s="214">
        <v>0</v>
      </c>
      <c r="AQ311" s="214">
        <v>0</v>
      </c>
      <c r="AR311" s="214">
        <v>2</v>
      </c>
      <c r="AS311" s="214">
        <v>6</v>
      </c>
      <c r="AT311" s="214" t="s">
        <v>645</v>
      </c>
    </row>
    <row r="312" spans="2:46" x14ac:dyDescent="0.2">
      <c r="B312" s="214" t="s">
        <v>2991</v>
      </c>
      <c r="C312" s="214" t="s">
        <v>76</v>
      </c>
      <c r="D312" s="214" t="s">
        <v>339</v>
      </c>
      <c r="E312" s="214" t="s">
        <v>1437</v>
      </c>
      <c r="F312" s="214" t="s">
        <v>1259</v>
      </c>
      <c r="G312" s="214" t="s">
        <v>143</v>
      </c>
      <c r="H312" s="214" t="s">
        <v>1949</v>
      </c>
      <c r="I312" s="214" t="s">
        <v>143</v>
      </c>
      <c r="AB312" s="214">
        <v>1</v>
      </c>
      <c r="AG312" s="214" t="s">
        <v>1143</v>
      </c>
      <c r="AL312" s="214">
        <v>3</v>
      </c>
      <c r="AN312" s="214">
        <v>1</v>
      </c>
      <c r="AO312" s="214">
        <v>0</v>
      </c>
      <c r="AP312" s="214">
        <v>0</v>
      </c>
      <c r="AQ312" s="214">
        <v>0</v>
      </c>
      <c r="AR312" s="214">
        <v>3</v>
      </c>
      <c r="AS312" s="214">
        <v>4</v>
      </c>
      <c r="AT312" s="214">
        <v>3493</v>
      </c>
    </row>
    <row r="313" spans="2:46" x14ac:dyDescent="0.2">
      <c r="B313" s="214" t="s">
        <v>3082</v>
      </c>
      <c r="C313" s="214" t="s">
        <v>76</v>
      </c>
      <c r="D313" s="214" t="s">
        <v>258</v>
      </c>
      <c r="E313" s="214" t="s">
        <v>1437</v>
      </c>
      <c r="F313" s="214" t="s">
        <v>1259</v>
      </c>
      <c r="G313" s="214" t="s">
        <v>143</v>
      </c>
      <c r="H313" s="214" t="s">
        <v>1986</v>
      </c>
      <c r="I313" s="214" t="s">
        <v>143</v>
      </c>
      <c r="N313" s="214">
        <v>1</v>
      </c>
      <c r="O313" s="214" t="s">
        <v>820</v>
      </c>
      <c r="T313" s="214">
        <v>1</v>
      </c>
      <c r="U313" s="214" t="s">
        <v>356</v>
      </c>
      <c r="AB313" s="214">
        <v>2</v>
      </c>
      <c r="AG313" s="214" t="s">
        <v>3</v>
      </c>
      <c r="AL313" s="214">
        <v>6</v>
      </c>
      <c r="AM313" s="214" t="s">
        <v>463</v>
      </c>
      <c r="AN313" s="214">
        <v>2</v>
      </c>
      <c r="AO313" s="214">
        <v>0</v>
      </c>
      <c r="AP313" s="214">
        <v>0</v>
      </c>
      <c r="AQ313" s="214">
        <v>0</v>
      </c>
      <c r="AR313" s="214">
        <v>8</v>
      </c>
      <c r="AS313" s="214">
        <v>10</v>
      </c>
      <c r="AT313" s="214">
        <v>37228</v>
      </c>
    </row>
    <row r="314" spans="2:46" x14ac:dyDescent="0.2">
      <c r="B314" s="214" t="s">
        <v>3096</v>
      </c>
      <c r="C314" s="214" t="s">
        <v>76</v>
      </c>
      <c r="D314" s="214" t="s">
        <v>313</v>
      </c>
      <c r="E314" s="214" t="s">
        <v>1437</v>
      </c>
      <c r="F314" s="214" t="s">
        <v>1259</v>
      </c>
      <c r="G314" s="214" t="s">
        <v>143</v>
      </c>
      <c r="H314" s="214" t="s">
        <v>2001</v>
      </c>
      <c r="I314" s="214" t="s">
        <v>143</v>
      </c>
      <c r="W314" s="214">
        <v>0</v>
      </c>
      <c r="Z314" s="214">
        <v>0</v>
      </c>
      <c r="AB314" s="214">
        <v>1</v>
      </c>
      <c r="AF314" s="214">
        <v>6</v>
      </c>
      <c r="AG314" s="214" t="s">
        <v>901</v>
      </c>
      <c r="AN314" s="214">
        <v>1</v>
      </c>
      <c r="AO314" s="214">
        <v>0</v>
      </c>
      <c r="AP314" s="214">
        <v>0</v>
      </c>
      <c r="AQ314" s="214">
        <v>0</v>
      </c>
      <c r="AR314" s="214">
        <v>6</v>
      </c>
      <c r="AS314" s="214">
        <v>7</v>
      </c>
      <c r="AT314" s="214">
        <v>37742</v>
      </c>
    </row>
    <row r="315" spans="2:46" x14ac:dyDescent="0.2">
      <c r="B315" s="214" t="s">
        <v>3128</v>
      </c>
      <c r="C315" s="214" t="s">
        <v>76</v>
      </c>
      <c r="D315" s="214" t="s">
        <v>429</v>
      </c>
      <c r="E315" s="214" t="s">
        <v>1437</v>
      </c>
      <c r="F315" s="214" t="s">
        <v>1259</v>
      </c>
      <c r="G315" s="214" t="s">
        <v>143</v>
      </c>
      <c r="H315" s="214" t="s">
        <v>2033</v>
      </c>
      <c r="I315" s="214" t="s">
        <v>143</v>
      </c>
      <c r="AB315" s="214">
        <v>3</v>
      </c>
      <c r="AG315" s="214" t="s">
        <v>1015</v>
      </c>
      <c r="AH315" s="214">
        <v>1</v>
      </c>
      <c r="AM315" s="214" t="s">
        <v>1015</v>
      </c>
      <c r="AN315" s="214">
        <v>4</v>
      </c>
      <c r="AO315" s="214">
        <v>0</v>
      </c>
      <c r="AP315" s="214">
        <v>0</v>
      </c>
      <c r="AQ315" s="214">
        <v>0</v>
      </c>
      <c r="AR315" s="214">
        <v>0</v>
      </c>
      <c r="AS315" s="214">
        <v>4</v>
      </c>
      <c r="AT315" s="214" t="s">
        <v>347</v>
      </c>
    </row>
    <row r="316" spans="2:46" x14ac:dyDescent="0.2">
      <c r="B316" s="214" t="s">
        <v>3160</v>
      </c>
      <c r="C316" s="214" t="s">
        <v>76</v>
      </c>
      <c r="D316" s="214" t="s">
        <v>444</v>
      </c>
      <c r="E316" s="214" t="s">
        <v>1437</v>
      </c>
      <c r="F316" s="214" t="s">
        <v>1259</v>
      </c>
      <c r="G316" s="214" t="s">
        <v>143</v>
      </c>
      <c r="H316" s="214" t="s">
        <v>2062</v>
      </c>
      <c r="I316" s="214" t="s">
        <v>903</v>
      </c>
      <c r="AB316" s="214">
        <v>1</v>
      </c>
      <c r="AG316" s="214" t="s">
        <v>600</v>
      </c>
      <c r="AL316" s="214">
        <v>1</v>
      </c>
      <c r="AM316" s="214" t="s">
        <v>904</v>
      </c>
      <c r="AN316" s="214">
        <v>1</v>
      </c>
      <c r="AO316" s="214">
        <v>0</v>
      </c>
      <c r="AP316" s="214">
        <v>0</v>
      </c>
      <c r="AQ316" s="214">
        <v>0</v>
      </c>
      <c r="AR316" s="214">
        <v>1</v>
      </c>
      <c r="AS316" s="214">
        <v>2</v>
      </c>
      <c r="AT316" s="214" t="s">
        <v>891</v>
      </c>
    </row>
    <row r="317" spans="2:46" x14ac:dyDescent="0.2">
      <c r="B317" s="214" t="s">
        <v>3160</v>
      </c>
      <c r="C317" s="214" t="s">
        <v>76</v>
      </c>
      <c r="D317" s="214" t="s">
        <v>444</v>
      </c>
      <c r="E317" s="214" t="s">
        <v>1437</v>
      </c>
      <c r="F317" s="214" t="s">
        <v>1259</v>
      </c>
      <c r="G317" s="214" t="s">
        <v>143</v>
      </c>
      <c r="H317" s="214" t="s">
        <v>2067</v>
      </c>
      <c r="I317" s="214" t="s">
        <v>948</v>
      </c>
      <c r="AB317" s="214">
        <v>6</v>
      </c>
      <c r="AG317" s="214" t="s">
        <v>54</v>
      </c>
      <c r="AL317" s="214">
        <v>3</v>
      </c>
      <c r="AM317" s="214" t="s">
        <v>54</v>
      </c>
      <c r="AN317" s="214">
        <v>6</v>
      </c>
      <c r="AO317" s="214">
        <v>0</v>
      </c>
      <c r="AP317" s="214">
        <v>0</v>
      </c>
      <c r="AQ317" s="214">
        <v>0</v>
      </c>
      <c r="AR317" s="214">
        <v>3</v>
      </c>
      <c r="AS317" s="214">
        <v>9</v>
      </c>
      <c r="AT317" s="214" t="s">
        <v>933</v>
      </c>
    </row>
    <row r="318" spans="2:46" x14ac:dyDescent="0.2">
      <c r="B318" s="214" t="s">
        <v>3192</v>
      </c>
      <c r="C318" s="214" t="s">
        <v>76</v>
      </c>
      <c r="D318" s="214" t="s">
        <v>2103</v>
      </c>
      <c r="E318" s="214" t="s">
        <v>1437</v>
      </c>
      <c r="F318" s="214" t="s">
        <v>1259</v>
      </c>
      <c r="G318" s="214" t="s">
        <v>143</v>
      </c>
      <c r="H318" s="214" t="s">
        <v>2078</v>
      </c>
      <c r="I318" s="214" t="s">
        <v>19</v>
      </c>
      <c r="T318" s="214">
        <v>3</v>
      </c>
      <c r="U318" s="214" t="s">
        <v>634</v>
      </c>
      <c r="V318" s="214">
        <v>2</v>
      </c>
      <c r="AA318" s="214" t="s">
        <v>635</v>
      </c>
      <c r="AB318" s="214">
        <v>3</v>
      </c>
      <c r="AG318" s="214" t="s">
        <v>581</v>
      </c>
      <c r="AL318" s="214">
        <v>2</v>
      </c>
      <c r="AM318" s="214" t="s">
        <v>581</v>
      </c>
      <c r="AN318" s="214">
        <v>5</v>
      </c>
      <c r="AO318" s="214">
        <v>0</v>
      </c>
      <c r="AP318" s="214">
        <v>0</v>
      </c>
      <c r="AQ318" s="214">
        <v>0</v>
      </c>
      <c r="AR318" s="214">
        <v>5</v>
      </c>
      <c r="AS318" s="214">
        <v>10</v>
      </c>
      <c r="AT318" s="214">
        <v>39706</v>
      </c>
    </row>
    <row r="319" spans="2:46" x14ac:dyDescent="0.2">
      <c r="B319" s="214" t="s">
        <v>2390</v>
      </c>
      <c r="C319" s="214" t="s">
        <v>76</v>
      </c>
      <c r="D319" s="214" t="s">
        <v>381</v>
      </c>
      <c r="E319" s="214" t="s">
        <v>1437</v>
      </c>
      <c r="F319" s="214" t="s">
        <v>1259</v>
      </c>
      <c r="G319" s="214" t="s">
        <v>646</v>
      </c>
      <c r="H319" s="214" t="s">
        <v>1509</v>
      </c>
      <c r="I319" s="214" t="s">
        <v>527</v>
      </c>
      <c r="T319" s="214">
        <v>2</v>
      </c>
      <c r="AB319" s="214">
        <v>1</v>
      </c>
      <c r="AG319" s="214" t="s">
        <v>1370</v>
      </c>
      <c r="AN319" s="214">
        <v>1</v>
      </c>
      <c r="AO319" s="214">
        <v>0</v>
      </c>
      <c r="AP319" s="214">
        <v>0</v>
      </c>
      <c r="AQ319" s="214">
        <v>0</v>
      </c>
      <c r="AR319" s="214">
        <v>2</v>
      </c>
      <c r="AS319" s="214">
        <v>3</v>
      </c>
      <c r="AT319" s="214">
        <v>39967</v>
      </c>
    </row>
    <row r="320" spans="2:46" x14ac:dyDescent="0.2">
      <c r="B320" s="214" t="s">
        <v>2431</v>
      </c>
      <c r="C320" s="214" t="s">
        <v>76</v>
      </c>
      <c r="D320" s="214" t="s">
        <v>1591</v>
      </c>
      <c r="E320" s="214" t="s">
        <v>1437</v>
      </c>
      <c r="F320" s="214" t="s">
        <v>1259</v>
      </c>
      <c r="G320" s="214" t="s">
        <v>646</v>
      </c>
      <c r="H320" s="214" t="s">
        <v>1607</v>
      </c>
      <c r="I320" s="214" t="s">
        <v>1368</v>
      </c>
      <c r="AB320" s="214">
        <v>1</v>
      </c>
      <c r="AG320" s="214" t="s">
        <v>735</v>
      </c>
      <c r="AN320" s="214">
        <v>1</v>
      </c>
      <c r="AO320" s="214">
        <v>0</v>
      </c>
      <c r="AP320" s="214">
        <v>0</v>
      </c>
      <c r="AQ320" s="214">
        <v>0</v>
      </c>
      <c r="AR320" s="214">
        <v>0</v>
      </c>
      <c r="AS320" s="214">
        <v>1</v>
      </c>
      <c r="AT320" s="214">
        <v>41199</v>
      </c>
    </row>
    <row r="321" spans="2:46" x14ac:dyDescent="0.2">
      <c r="B321" s="214" t="s">
        <v>2469</v>
      </c>
      <c r="C321" s="214" t="s">
        <v>76</v>
      </c>
      <c r="D321" s="214" t="s">
        <v>416</v>
      </c>
      <c r="E321" s="214" t="s">
        <v>1437</v>
      </c>
      <c r="F321" s="214" t="s">
        <v>1259</v>
      </c>
      <c r="G321" s="214" t="s">
        <v>646</v>
      </c>
      <c r="H321" s="214" t="s">
        <v>1654</v>
      </c>
      <c r="I321" s="214" t="s">
        <v>1070</v>
      </c>
      <c r="V321" s="214">
        <v>1</v>
      </c>
      <c r="AA321" s="214" t="s">
        <v>1074</v>
      </c>
      <c r="AN321" s="214">
        <v>1</v>
      </c>
      <c r="AO321" s="214">
        <v>0</v>
      </c>
      <c r="AP321" s="214">
        <v>0</v>
      </c>
      <c r="AQ321" s="214">
        <v>0</v>
      </c>
      <c r="AR321" s="214">
        <v>0</v>
      </c>
      <c r="AS321" s="214">
        <v>1</v>
      </c>
      <c r="AT321" s="214">
        <v>40806</v>
      </c>
    </row>
    <row r="322" spans="2:46" x14ac:dyDescent="0.2">
      <c r="B322" s="214" t="s">
        <v>2469</v>
      </c>
      <c r="C322" s="214" t="s">
        <v>76</v>
      </c>
      <c r="D322" s="214" t="s">
        <v>416</v>
      </c>
      <c r="E322" s="214" t="s">
        <v>1437</v>
      </c>
      <c r="F322" s="214" t="s">
        <v>1259</v>
      </c>
      <c r="G322" s="214" t="s">
        <v>646</v>
      </c>
      <c r="H322" s="214" t="s">
        <v>1662</v>
      </c>
      <c r="I322" s="214" t="s">
        <v>614</v>
      </c>
      <c r="V322" s="214">
        <v>1</v>
      </c>
      <c r="AA322" s="214" t="s">
        <v>15</v>
      </c>
      <c r="AB322" s="214">
        <v>4</v>
      </c>
      <c r="AG322" s="214" t="s">
        <v>15</v>
      </c>
      <c r="AL322" s="214">
        <v>7</v>
      </c>
      <c r="AN322" s="214">
        <v>5</v>
      </c>
      <c r="AO322" s="214">
        <v>0</v>
      </c>
      <c r="AP322" s="214">
        <v>0</v>
      </c>
      <c r="AQ322" s="214">
        <v>0</v>
      </c>
      <c r="AR322" s="214">
        <v>7</v>
      </c>
      <c r="AS322" s="214">
        <v>12</v>
      </c>
      <c r="AT322" s="214">
        <v>38201</v>
      </c>
    </row>
    <row r="323" spans="2:46" x14ac:dyDescent="0.2">
      <c r="B323" s="214" t="s">
        <v>2733</v>
      </c>
      <c r="C323" s="214" t="s">
        <v>76</v>
      </c>
      <c r="D323" s="214" t="s">
        <v>1118</v>
      </c>
      <c r="E323" s="214" t="s">
        <v>1437</v>
      </c>
      <c r="F323" s="214" t="s">
        <v>1259</v>
      </c>
      <c r="G323" s="214" t="s">
        <v>646</v>
      </c>
      <c r="H323" s="214" t="s">
        <v>1674</v>
      </c>
      <c r="I323" s="214" t="s">
        <v>24</v>
      </c>
      <c r="AB323" s="214">
        <v>1</v>
      </c>
      <c r="AG323" s="214" t="s">
        <v>4</v>
      </c>
      <c r="AL323" s="214">
        <v>2</v>
      </c>
      <c r="AM323" s="214" t="s">
        <v>4</v>
      </c>
      <c r="AN323" s="214">
        <v>1</v>
      </c>
      <c r="AO323" s="214">
        <v>0</v>
      </c>
      <c r="AP323" s="214">
        <v>0</v>
      </c>
      <c r="AQ323" s="214">
        <v>0</v>
      </c>
      <c r="AR323" s="214">
        <v>2</v>
      </c>
      <c r="AS323" s="214">
        <v>3</v>
      </c>
      <c r="AT323" s="214">
        <v>40028</v>
      </c>
    </row>
    <row r="324" spans="2:46" x14ac:dyDescent="0.2">
      <c r="B324" s="214" t="s">
        <v>2591</v>
      </c>
      <c r="C324" s="214" t="s">
        <v>76</v>
      </c>
      <c r="D324" s="214" t="s">
        <v>1704</v>
      </c>
      <c r="E324" s="214" t="s">
        <v>1437</v>
      </c>
      <c r="F324" s="214" t="s">
        <v>1259</v>
      </c>
      <c r="G324" s="214" t="s">
        <v>646</v>
      </c>
      <c r="H324" s="214" t="s">
        <v>1710</v>
      </c>
      <c r="I324" s="214" t="s">
        <v>865</v>
      </c>
      <c r="AB324" s="214">
        <v>1</v>
      </c>
      <c r="AL324" s="214">
        <v>13</v>
      </c>
      <c r="AN324" s="214">
        <v>1</v>
      </c>
      <c r="AO324" s="214">
        <v>0</v>
      </c>
      <c r="AP324" s="214">
        <v>0</v>
      </c>
      <c r="AQ324" s="214">
        <v>0</v>
      </c>
      <c r="AR324" s="214">
        <v>13</v>
      </c>
      <c r="AS324" s="214">
        <v>14</v>
      </c>
    </row>
    <row r="325" spans="2:46" x14ac:dyDescent="0.2">
      <c r="B325" s="214" t="s">
        <v>2629</v>
      </c>
      <c r="C325" s="214" t="s">
        <v>76</v>
      </c>
      <c r="D325" s="214" t="s">
        <v>2127</v>
      </c>
      <c r="E325" s="214" t="s">
        <v>1437</v>
      </c>
      <c r="F325" s="214" t="s">
        <v>1259</v>
      </c>
      <c r="G325" s="214" t="s">
        <v>646</v>
      </c>
      <c r="H325" s="214" t="s">
        <v>1761</v>
      </c>
      <c r="I325" s="214" t="s">
        <v>24</v>
      </c>
      <c r="AB325" s="214">
        <v>1</v>
      </c>
      <c r="AG325" s="214" t="s">
        <v>278</v>
      </c>
      <c r="AL325" s="214">
        <v>3</v>
      </c>
      <c r="AM325" s="214" t="s">
        <v>861</v>
      </c>
      <c r="AN325" s="214">
        <v>1</v>
      </c>
      <c r="AO325" s="214">
        <v>0</v>
      </c>
      <c r="AP325" s="214">
        <v>0</v>
      </c>
      <c r="AQ325" s="214">
        <v>0</v>
      </c>
      <c r="AR325" s="214">
        <v>3</v>
      </c>
      <c r="AS325" s="214">
        <v>4</v>
      </c>
      <c r="AT325" s="214">
        <v>39818</v>
      </c>
    </row>
    <row r="326" spans="2:46" x14ac:dyDescent="0.2">
      <c r="B326" s="214" t="s">
        <v>2655</v>
      </c>
      <c r="C326" s="214" t="s">
        <v>76</v>
      </c>
      <c r="D326" s="214" t="s">
        <v>1767</v>
      </c>
      <c r="E326" s="214" t="s">
        <v>1437</v>
      </c>
      <c r="F326" s="214" t="s">
        <v>1259</v>
      </c>
      <c r="G326" s="214" t="s">
        <v>646</v>
      </c>
      <c r="H326" s="214" t="s">
        <v>1776</v>
      </c>
      <c r="I326" s="214" t="s">
        <v>928</v>
      </c>
      <c r="AL326" s="214">
        <v>2</v>
      </c>
      <c r="AM326" s="214" t="s">
        <v>929</v>
      </c>
      <c r="AN326" s="214">
        <v>0</v>
      </c>
      <c r="AO326" s="214">
        <v>0</v>
      </c>
      <c r="AP326" s="214">
        <v>0</v>
      </c>
      <c r="AQ326" s="214">
        <v>0</v>
      </c>
      <c r="AR326" s="214">
        <v>2</v>
      </c>
      <c r="AS326" s="214">
        <v>2</v>
      </c>
      <c r="AT326" s="214">
        <v>40652</v>
      </c>
    </row>
    <row r="327" spans="2:46" x14ac:dyDescent="0.2">
      <c r="B327" s="214" t="s">
        <v>2938</v>
      </c>
      <c r="C327" s="214" t="s">
        <v>76</v>
      </c>
      <c r="D327" s="214" t="s">
        <v>910</v>
      </c>
      <c r="E327" s="214" t="s">
        <v>1437</v>
      </c>
      <c r="F327" s="214" t="s">
        <v>1259</v>
      </c>
      <c r="G327" s="214" t="s">
        <v>646</v>
      </c>
      <c r="H327" s="214" t="s">
        <v>1800</v>
      </c>
      <c r="I327" s="214" t="s">
        <v>937</v>
      </c>
      <c r="V327" s="214">
        <v>1</v>
      </c>
      <c r="AA327" s="214" t="s">
        <v>1353</v>
      </c>
      <c r="AF327" s="214">
        <v>4</v>
      </c>
      <c r="AG327" s="214" t="s">
        <v>1353</v>
      </c>
      <c r="AL327" s="214">
        <v>3</v>
      </c>
      <c r="AM327" s="214" t="s">
        <v>1353</v>
      </c>
      <c r="AN327" s="214">
        <v>1</v>
      </c>
      <c r="AO327" s="214">
        <v>0</v>
      </c>
      <c r="AP327" s="214">
        <v>0</v>
      </c>
      <c r="AQ327" s="214">
        <v>0</v>
      </c>
      <c r="AR327" s="214">
        <v>7</v>
      </c>
      <c r="AS327" s="214">
        <v>8</v>
      </c>
    </row>
    <row r="328" spans="2:46" x14ac:dyDescent="0.2">
      <c r="B328" s="214" t="s">
        <v>2749</v>
      </c>
      <c r="C328" s="214" t="s">
        <v>76</v>
      </c>
      <c r="D328" s="214" t="s">
        <v>317</v>
      </c>
      <c r="E328" s="214" t="s">
        <v>1437</v>
      </c>
      <c r="F328" s="214" t="s">
        <v>1259</v>
      </c>
      <c r="G328" s="214" t="s">
        <v>646</v>
      </c>
      <c r="H328" s="214" t="s">
        <v>1831</v>
      </c>
      <c r="I328" s="214" t="s">
        <v>24</v>
      </c>
      <c r="AB328" s="214">
        <v>2</v>
      </c>
      <c r="AG328" s="214" t="s">
        <v>828</v>
      </c>
      <c r="AL328" s="214">
        <v>2</v>
      </c>
      <c r="AM328" s="214" t="s">
        <v>829</v>
      </c>
      <c r="AN328" s="214">
        <v>2</v>
      </c>
      <c r="AO328" s="214">
        <v>0</v>
      </c>
      <c r="AP328" s="214">
        <v>0</v>
      </c>
      <c r="AQ328" s="214">
        <v>0</v>
      </c>
      <c r="AR328" s="214">
        <v>2</v>
      </c>
      <c r="AS328" s="214">
        <v>4</v>
      </c>
      <c r="AT328" s="214">
        <v>40541</v>
      </c>
    </row>
    <row r="329" spans="2:46" x14ac:dyDescent="0.2">
      <c r="B329" s="214" t="s">
        <v>2821</v>
      </c>
      <c r="C329" s="214" t="s">
        <v>76</v>
      </c>
      <c r="D329" s="214" t="s">
        <v>14</v>
      </c>
      <c r="E329" s="214" t="s">
        <v>1437</v>
      </c>
      <c r="F329" s="214" t="s">
        <v>1259</v>
      </c>
      <c r="G329" s="214" t="s">
        <v>646</v>
      </c>
      <c r="H329" s="214" t="s">
        <v>1851</v>
      </c>
      <c r="I329" s="214" t="s">
        <v>1</v>
      </c>
      <c r="AF329" s="214">
        <v>2</v>
      </c>
      <c r="AN329" s="214">
        <v>0</v>
      </c>
      <c r="AO329" s="214">
        <v>0</v>
      </c>
      <c r="AP329" s="214">
        <v>0</v>
      </c>
      <c r="AQ329" s="214">
        <v>0</v>
      </c>
      <c r="AR329" s="214">
        <v>2</v>
      </c>
      <c r="AS329" s="214">
        <v>2</v>
      </c>
      <c r="AT329" s="214">
        <v>41157</v>
      </c>
    </row>
    <row r="330" spans="2:46" x14ac:dyDescent="0.2">
      <c r="B330" s="214" t="s">
        <v>2930</v>
      </c>
      <c r="C330" s="214" t="s">
        <v>76</v>
      </c>
      <c r="D330" s="214" t="s">
        <v>1886</v>
      </c>
      <c r="E330" s="214" t="s">
        <v>1437</v>
      </c>
      <c r="F330" s="214" t="s">
        <v>1259</v>
      </c>
      <c r="G330" s="214" t="s">
        <v>646</v>
      </c>
      <c r="H330" s="214" t="s">
        <v>1896</v>
      </c>
      <c r="I330" s="214" t="s">
        <v>1</v>
      </c>
      <c r="T330" s="214">
        <v>1</v>
      </c>
      <c r="U330" s="214" t="s">
        <v>1208</v>
      </c>
      <c r="V330" s="214">
        <v>1</v>
      </c>
      <c r="Z330" s="214">
        <v>0</v>
      </c>
      <c r="AA330" s="214" t="s">
        <v>1208</v>
      </c>
      <c r="AB330" s="214">
        <v>5</v>
      </c>
      <c r="AG330" s="214" t="s">
        <v>1208</v>
      </c>
      <c r="AH330" s="214">
        <v>1</v>
      </c>
      <c r="AL330" s="214">
        <v>2</v>
      </c>
      <c r="AM330" s="214" t="s">
        <v>1208</v>
      </c>
      <c r="AN330" s="214">
        <v>7</v>
      </c>
      <c r="AO330" s="214">
        <v>0</v>
      </c>
      <c r="AP330" s="214">
        <v>0</v>
      </c>
      <c r="AQ330" s="214">
        <v>0</v>
      </c>
      <c r="AR330" s="214">
        <v>3</v>
      </c>
      <c r="AS330" s="214">
        <v>10</v>
      </c>
      <c r="AT330" s="214" t="s">
        <v>935</v>
      </c>
    </row>
    <row r="331" spans="2:46" x14ac:dyDescent="0.2">
      <c r="B331" s="214" t="s">
        <v>2606</v>
      </c>
      <c r="C331" s="214" t="s">
        <v>76</v>
      </c>
      <c r="D331" s="214" t="s">
        <v>537</v>
      </c>
      <c r="E331" s="214" t="s">
        <v>1437</v>
      </c>
      <c r="F331" s="214" t="s">
        <v>1259</v>
      </c>
      <c r="G331" s="214" t="s">
        <v>646</v>
      </c>
      <c r="H331" s="214" t="s">
        <v>1912</v>
      </c>
      <c r="I331" s="214" t="s">
        <v>646</v>
      </c>
      <c r="AB331" s="214">
        <v>1</v>
      </c>
      <c r="AG331" s="214" t="s">
        <v>1110</v>
      </c>
      <c r="AL331" s="214">
        <v>3</v>
      </c>
      <c r="AM331" s="214" t="s">
        <v>1110</v>
      </c>
      <c r="AN331" s="214">
        <v>1</v>
      </c>
      <c r="AO331" s="214">
        <v>0</v>
      </c>
      <c r="AP331" s="214">
        <v>0</v>
      </c>
      <c r="AQ331" s="214">
        <v>0</v>
      </c>
      <c r="AR331" s="214">
        <v>3</v>
      </c>
      <c r="AS331" s="214">
        <v>4</v>
      </c>
      <c r="AT331" s="214">
        <v>40848</v>
      </c>
    </row>
    <row r="332" spans="2:46" x14ac:dyDescent="0.2">
      <c r="B332" s="214" t="s">
        <v>2977</v>
      </c>
      <c r="C332" s="214" t="s">
        <v>76</v>
      </c>
      <c r="D332" s="214" t="s">
        <v>57</v>
      </c>
      <c r="E332" s="214" t="s">
        <v>1437</v>
      </c>
      <c r="F332" s="214" t="s">
        <v>1259</v>
      </c>
      <c r="G332" s="214" t="s">
        <v>646</v>
      </c>
      <c r="H332" s="214" t="s">
        <v>1928</v>
      </c>
      <c r="I332" s="214" t="s">
        <v>646</v>
      </c>
      <c r="AB332" s="214">
        <v>1</v>
      </c>
      <c r="AF332" s="214">
        <v>2</v>
      </c>
      <c r="AG332" s="214" t="s">
        <v>647</v>
      </c>
      <c r="AH332" s="214">
        <v>1</v>
      </c>
      <c r="AL332" s="214">
        <v>2</v>
      </c>
      <c r="AM332" s="214" t="s">
        <v>647</v>
      </c>
      <c r="AN332" s="214">
        <v>2</v>
      </c>
      <c r="AO332" s="214">
        <v>0</v>
      </c>
      <c r="AP332" s="214">
        <v>0</v>
      </c>
      <c r="AQ332" s="214">
        <v>0</v>
      </c>
      <c r="AR332" s="214">
        <v>4</v>
      </c>
      <c r="AS332" s="214">
        <v>6</v>
      </c>
      <c r="AT332" s="214" t="s">
        <v>648</v>
      </c>
    </row>
    <row r="333" spans="2:46" x14ac:dyDescent="0.2">
      <c r="B333" s="214" t="s">
        <v>3061</v>
      </c>
      <c r="C333" s="214" t="s">
        <v>76</v>
      </c>
      <c r="D333" s="214" t="s">
        <v>1964</v>
      </c>
      <c r="E333" s="214" t="s">
        <v>1437</v>
      </c>
      <c r="F333" s="214" t="s">
        <v>1259</v>
      </c>
      <c r="G333" s="214" t="s">
        <v>646</v>
      </c>
      <c r="H333" s="214" t="s">
        <v>1976</v>
      </c>
      <c r="I333" s="214" t="s">
        <v>831</v>
      </c>
      <c r="J333" s="214">
        <v>0</v>
      </c>
      <c r="P333" s="214">
        <v>0</v>
      </c>
      <c r="V333" s="214">
        <v>1</v>
      </c>
      <c r="AA333" s="214" t="s">
        <v>1063</v>
      </c>
      <c r="AB333" s="214">
        <v>1</v>
      </c>
      <c r="AG333" s="214" t="s">
        <v>833</v>
      </c>
      <c r="AL333" s="214">
        <v>3</v>
      </c>
      <c r="AM333" s="214" t="s">
        <v>832</v>
      </c>
      <c r="AN333" s="214">
        <v>2</v>
      </c>
      <c r="AO333" s="214">
        <v>0</v>
      </c>
      <c r="AP333" s="214">
        <v>0</v>
      </c>
      <c r="AQ333" s="214">
        <v>0</v>
      </c>
      <c r="AR333" s="214">
        <v>3</v>
      </c>
      <c r="AS333" s="214">
        <v>5</v>
      </c>
      <c r="AT333" s="214" t="s">
        <v>834</v>
      </c>
    </row>
    <row r="334" spans="2:46" x14ac:dyDescent="0.2">
      <c r="B334" s="214" t="s">
        <v>3082</v>
      </c>
      <c r="C334" s="214" t="s">
        <v>76</v>
      </c>
      <c r="D334" s="214" t="s">
        <v>258</v>
      </c>
      <c r="E334" s="214" t="s">
        <v>1437</v>
      </c>
      <c r="F334" s="214" t="s">
        <v>1259</v>
      </c>
      <c r="G334" s="214" t="s">
        <v>646</v>
      </c>
      <c r="H334" s="214" t="s">
        <v>1989</v>
      </c>
      <c r="I334" s="214" t="s">
        <v>646</v>
      </c>
      <c r="AB334" s="214">
        <v>2</v>
      </c>
      <c r="AG334" s="214" t="s">
        <v>677</v>
      </c>
      <c r="AL334" s="214">
        <v>3</v>
      </c>
      <c r="AM334" s="214" t="s">
        <v>678</v>
      </c>
      <c r="AN334" s="214">
        <v>2</v>
      </c>
      <c r="AO334" s="214">
        <v>0</v>
      </c>
      <c r="AP334" s="214">
        <v>0</v>
      </c>
      <c r="AQ334" s="214">
        <v>0</v>
      </c>
      <c r="AR334" s="214">
        <v>3</v>
      </c>
      <c r="AS334" s="214">
        <v>5</v>
      </c>
      <c r="AT334" s="214" t="s">
        <v>679</v>
      </c>
    </row>
    <row r="335" spans="2:46" x14ac:dyDescent="0.2">
      <c r="B335" s="214" t="s">
        <v>3096</v>
      </c>
      <c r="C335" s="214" t="s">
        <v>76</v>
      </c>
      <c r="D335" s="214" t="s">
        <v>313</v>
      </c>
      <c r="E335" s="214" t="s">
        <v>1437</v>
      </c>
      <c r="F335" s="214" t="s">
        <v>1259</v>
      </c>
      <c r="G335" s="214" t="s">
        <v>646</v>
      </c>
      <c r="H335" s="214" t="s">
        <v>2005</v>
      </c>
      <c r="I335" s="214" t="s">
        <v>24</v>
      </c>
      <c r="AB335" s="214">
        <v>1</v>
      </c>
      <c r="AF335" s="214">
        <v>2</v>
      </c>
      <c r="AG335" s="214" t="s">
        <v>1334</v>
      </c>
      <c r="AN335" s="214">
        <v>1</v>
      </c>
      <c r="AO335" s="214">
        <v>0</v>
      </c>
      <c r="AP335" s="214">
        <v>0</v>
      </c>
      <c r="AQ335" s="214">
        <v>0</v>
      </c>
      <c r="AR335" s="214">
        <v>2</v>
      </c>
      <c r="AS335" s="214">
        <v>3</v>
      </c>
      <c r="AT335" s="214">
        <v>38626</v>
      </c>
    </row>
    <row r="336" spans="2:46" x14ac:dyDescent="0.2">
      <c r="B336" s="214" t="s">
        <v>3160</v>
      </c>
      <c r="C336" s="214" t="s">
        <v>76</v>
      </c>
      <c r="D336" s="214" t="s">
        <v>444</v>
      </c>
      <c r="E336" s="214" t="s">
        <v>1437</v>
      </c>
      <c r="F336" s="214" t="s">
        <v>1259</v>
      </c>
      <c r="G336" s="214" t="s">
        <v>646</v>
      </c>
      <c r="H336" s="214" t="s">
        <v>2059</v>
      </c>
      <c r="I336" s="214" t="s">
        <v>24</v>
      </c>
      <c r="AB336" s="214">
        <v>2</v>
      </c>
      <c r="AG336" s="214" t="s">
        <v>601</v>
      </c>
      <c r="AL336" s="214">
        <v>4</v>
      </c>
      <c r="AM336" s="214" t="s">
        <v>602</v>
      </c>
      <c r="AN336" s="214">
        <v>2</v>
      </c>
      <c r="AO336" s="214">
        <v>0</v>
      </c>
      <c r="AP336" s="214">
        <v>0</v>
      </c>
      <c r="AQ336" s="214">
        <v>0</v>
      </c>
      <c r="AR336" s="214">
        <v>4</v>
      </c>
      <c r="AS336" s="214">
        <v>6</v>
      </c>
      <c r="AT336" s="214">
        <v>40106</v>
      </c>
    </row>
    <row r="337" spans="2:46" x14ac:dyDescent="0.2">
      <c r="B337" s="214" t="s">
        <v>3151</v>
      </c>
      <c r="C337" s="214" t="s">
        <v>76</v>
      </c>
      <c r="D337" s="214" t="s">
        <v>2104</v>
      </c>
      <c r="E337" s="214" t="s">
        <v>1437</v>
      </c>
      <c r="F337" s="214" t="s">
        <v>1259</v>
      </c>
      <c r="G337" s="214" t="s">
        <v>646</v>
      </c>
      <c r="H337" s="214" t="s">
        <v>2086</v>
      </c>
      <c r="I337" s="214" t="s">
        <v>1</v>
      </c>
      <c r="AB337" s="214">
        <v>1</v>
      </c>
      <c r="AG337" s="214" t="s">
        <v>1137</v>
      </c>
      <c r="AN337" s="214">
        <v>1</v>
      </c>
      <c r="AO337" s="214">
        <v>0</v>
      </c>
      <c r="AP337" s="214">
        <v>0</v>
      </c>
      <c r="AQ337" s="214">
        <v>0</v>
      </c>
      <c r="AR337" s="214">
        <v>0</v>
      </c>
      <c r="AS337" s="214">
        <v>1</v>
      </c>
      <c r="AT337" s="214">
        <v>40612</v>
      </c>
    </row>
    <row r="338" spans="2:46" x14ac:dyDescent="0.2">
      <c r="B338" s="214" t="s">
        <v>2963</v>
      </c>
      <c r="C338" s="214" t="s">
        <v>76</v>
      </c>
      <c r="D338" s="214" t="s">
        <v>285</v>
      </c>
      <c r="E338" s="214" t="s">
        <v>1437</v>
      </c>
      <c r="F338" s="214" t="s">
        <v>1259</v>
      </c>
      <c r="G338" s="214" t="s">
        <v>457</v>
      </c>
      <c r="H338" s="214" t="s">
        <v>1431</v>
      </c>
      <c r="I338" s="214" t="s">
        <v>457</v>
      </c>
      <c r="AB338" s="214">
        <v>1</v>
      </c>
      <c r="AG338" s="214" t="s">
        <v>596</v>
      </c>
      <c r="AL338" s="214">
        <v>3</v>
      </c>
      <c r="AM338" s="214" t="s">
        <v>1214</v>
      </c>
      <c r="AN338" s="214">
        <v>1</v>
      </c>
      <c r="AO338" s="214">
        <v>0</v>
      </c>
      <c r="AP338" s="214">
        <v>0</v>
      </c>
      <c r="AQ338" s="214">
        <v>0</v>
      </c>
      <c r="AR338" s="214">
        <v>3</v>
      </c>
      <c r="AS338" s="214">
        <v>4</v>
      </c>
      <c r="AT338" s="214">
        <v>38615</v>
      </c>
    </row>
    <row r="339" spans="2:46" x14ac:dyDescent="0.2">
      <c r="B339" s="214" t="s">
        <v>2349</v>
      </c>
      <c r="C339" s="214" t="s">
        <v>76</v>
      </c>
      <c r="D339" s="214" t="s">
        <v>526</v>
      </c>
      <c r="E339" s="214" t="s">
        <v>1437</v>
      </c>
      <c r="F339" s="214" t="s">
        <v>1259</v>
      </c>
      <c r="G339" s="214" t="s">
        <v>457</v>
      </c>
      <c r="H339" s="214" t="s">
        <v>1442</v>
      </c>
      <c r="I339" s="214" t="s">
        <v>457</v>
      </c>
      <c r="AB339" s="214">
        <v>1</v>
      </c>
      <c r="AG339" s="214" t="s">
        <v>686</v>
      </c>
      <c r="AL339" s="214">
        <v>5</v>
      </c>
      <c r="AM339" s="214" t="s">
        <v>2233</v>
      </c>
      <c r="AN339" s="214">
        <v>1</v>
      </c>
      <c r="AO339" s="214">
        <v>0</v>
      </c>
      <c r="AP339" s="214">
        <v>0</v>
      </c>
      <c r="AQ339" s="214">
        <v>0</v>
      </c>
      <c r="AR339" s="214">
        <v>5</v>
      </c>
      <c r="AS339" s="214">
        <v>6</v>
      </c>
    </row>
    <row r="340" spans="2:46" x14ac:dyDescent="0.2">
      <c r="B340" s="214" t="s">
        <v>2859</v>
      </c>
      <c r="C340" s="214" t="s">
        <v>76</v>
      </c>
      <c r="D340" s="214" t="s">
        <v>1447</v>
      </c>
      <c r="E340" s="214" t="s">
        <v>1437</v>
      </c>
      <c r="F340" s="214" t="s">
        <v>1259</v>
      </c>
      <c r="G340" s="214" t="s">
        <v>457</v>
      </c>
      <c r="H340" s="214" t="s">
        <v>1449</v>
      </c>
      <c r="I340" s="214" t="s">
        <v>216</v>
      </c>
      <c r="V340" s="214">
        <v>1</v>
      </c>
      <c r="Z340" s="214">
        <v>1</v>
      </c>
      <c r="AA340" s="214" t="s">
        <v>704</v>
      </c>
      <c r="AB340" s="214">
        <v>1</v>
      </c>
      <c r="AF340" s="214">
        <v>3</v>
      </c>
      <c r="AG340" s="214" t="s">
        <v>705</v>
      </c>
      <c r="AL340" s="214">
        <v>1</v>
      </c>
      <c r="AM340" s="214" t="s">
        <v>705</v>
      </c>
      <c r="AN340" s="214">
        <v>2</v>
      </c>
      <c r="AO340" s="214">
        <v>0</v>
      </c>
      <c r="AP340" s="214">
        <v>0</v>
      </c>
      <c r="AQ340" s="214">
        <v>0</v>
      </c>
      <c r="AR340" s="214">
        <v>5</v>
      </c>
      <c r="AS340" s="214">
        <v>7</v>
      </c>
      <c r="AT340" s="214" t="s">
        <v>202</v>
      </c>
    </row>
    <row r="341" spans="2:46" x14ac:dyDescent="0.2">
      <c r="B341" s="214" t="s">
        <v>2866</v>
      </c>
      <c r="C341" s="214" t="s">
        <v>76</v>
      </c>
      <c r="D341" s="214" t="s">
        <v>1463</v>
      </c>
      <c r="E341" s="214" t="s">
        <v>1437</v>
      </c>
      <c r="F341" s="214" t="s">
        <v>1259</v>
      </c>
      <c r="G341" s="214" t="s">
        <v>457</v>
      </c>
      <c r="H341" s="214" t="s">
        <v>1472</v>
      </c>
      <c r="I341" s="214" t="s">
        <v>457</v>
      </c>
      <c r="AB341" s="214">
        <v>3</v>
      </c>
      <c r="AG341" s="214" t="s">
        <v>1179</v>
      </c>
      <c r="AN341" s="214">
        <v>3</v>
      </c>
      <c r="AO341" s="214">
        <v>0</v>
      </c>
      <c r="AP341" s="214">
        <v>0</v>
      </c>
      <c r="AQ341" s="214">
        <v>0</v>
      </c>
      <c r="AR341" s="214">
        <v>0</v>
      </c>
      <c r="AS341" s="214">
        <v>3</v>
      </c>
      <c r="AT341" s="214">
        <v>37361</v>
      </c>
    </row>
    <row r="342" spans="2:46" x14ac:dyDescent="0.2">
      <c r="B342" s="214" t="s">
        <v>2390</v>
      </c>
      <c r="C342" s="214" t="s">
        <v>76</v>
      </c>
      <c r="D342" s="214" t="s">
        <v>381</v>
      </c>
      <c r="E342" s="214" t="s">
        <v>1437</v>
      </c>
      <c r="F342" s="214" t="s">
        <v>1259</v>
      </c>
      <c r="G342" s="214" t="s">
        <v>457</v>
      </c>
      <c r="H342" s="214" t="s">
        <v>1495</v>
      </c>
      <c r="I342" s="214" t="s">
        <v>177</v>
      </c>
      <c r="T342" s="214">
        <v>3</v>
      </c>
      <c r="AB342" s="214">
        <v>1</v>
      </c>
      <c r="AG342" s="214" t="s">
        <v>669</v>
      </c>
      <c r="AN342" s="214">
        <v>1</v>
      </c>
      <c r="AO342" s="214">
        <v>0</v>
      </c>
      <c r="AP342" s="214">
        <v>0</v>
      </c>
      <c r="AQ342" s="214">
        <v>0</v>
      </c>
      <c r="AR342" s="214">
        <v>3</v>
      </c>
      <c r="AS342" s="214">
        <v>4</v>
      </c>
      <c r="AT342" s="214" t="s">
        <v>232</v>
      </c>
    </row>
    <row r="343" spans="2:46" x14ac:dyDescent="0.2">
      <c r="B343" s="214" t="s">
        <v>3167</v>
      </c>
      <c r="C343" s="214" t="s">
        <v>76</v>
      </c>
      <c r="D343" s="214" t="s">
        <v>1570</v>
      </c>
      <c r="E343" s="214" t="s">
        <v>1437</v>
      </c>
      <c r="F343" s="214" t="s">
        <v>1259</v>
      </c>
      <c r="G343" s="214" t="s">
        <v>457</v>
      </c>
      <c r="H343" s="214" t="s">
        <v>1587</v>
      </c>
      <c r="I343" s="214" t="s">
        <v>457</v>
      </c>
      <c r="T343" s="214">
        <v>1</v>
      </c>
      <c r="U343" s="214" t="s">
        <v>978</v>
      </c>
      <c r="AB343" s="214">
        <v>2</v>
      </c>
      <c r="AG343" s="214" t="s">
        <v>261</v>
      </c>
      <c r="AL343" s="214">
        <v>7</v>
      </c>
      <c r="AM343" s="214" t="s">
        <v>261</v>
      </c>
      <c r="AN343" s="214">
        <v>2</v>
      </c>
      <c r="AO343" s="214">
        <v>0</v>
      </c>
      <c r="AP343" s="214">
        <v>0</v>
      </c>
      <c r="AQ343" s="214">
        <v>0</v>
      </c>
      <c r="AR343" s="214">
        <v>8</v>
      </c>
      <c r="AS343" s="214">
        <v>10</v>
      </c>
      <c r="AT343" s="214">
        <v>40371</v>
      </c>
    </row>
    <row r="344" spans="2:46" x14ac:dyDescent="0.2">
      <c r="B344" s="214" t="s">
        <v>2431</v>
      </c>
      <c r="C344" s="214" t="s">
        <v>76</v>
      </c>
      <c r="D344" s="214" t="s">
        <v>1591</v>
      </c>
      <c r="E344" s="214" t="s">
        <v>1437</v>
      </c>
      <c r="F344" s="214" t="s">
        <v>1259</v>
      </c>
      <c r="G344" s="214" t="s">
        <v>457</v>
      </c>
      <c r="H344" s="214" t="s">
        <v>1594</v>
      </c>
      <c r="I344" s="214" t="s">
        <v>544</v>
      </c>
      <c r="AB344" s="214">
        <v>1</v>
      </c>
      <c r="AG344" s="214" t="s">
        <v>66</v>
      </c>
      <c r="AN344" s="214">
        <v>1</v>
      </c>
      <c r="AO344" s="214">
        <v>0</v>
      </c>
      <c r="AP344" s="214">
        <v>0</v>
      </c>
      <c r="AQ344" s="214">
        <v>0</v>
      </c>
      <c r="AR344" s="214">
        <v>0</v>
      </c>
      <c r="AS344" s="214">
        <v>1</v>
      </c>
      <c r="AT344" s="214" t="s">
        <v>1129</v>
      </c>
    </row>
    <row r="345" spans="2:46" x14ac:dyDescent="0.2">
      <c r="B345" s="214" t="s">
        <v>2469</v>
      </c>
      <c r="C345" s="214" t="s">
        <v>76</v>
      </c>
      <c r="D345" s="214" t="s">
        <v>416</v>
      </c>
      <c r="E345" s="214" t="s">
        <v>1437</v>
      </c>
      <c r="F345" s="214" t="s">
        <v>1259</v>
      </c>
      <c r="G345" s="214" t="s">
        <v>457</v>
      </c>
      <c r="H345" s="214" t="s">
        <v>1649</v>
      </c>
      <c r="I345" s="214" t="s">
        <v>750</v>
      </c>
      <c r="V345" s="214">
        <v>1</v>
      </c>
      <c r="AA345" s="214" t="s">
        <v>20</v>
      </c>
      <c r="AB345" s="214">
        <v>1</v>
      </c>
      <c r="AG345" s="214" t="s">
        <v>20</v>
      </c>
      <c r="AL345" s="214">
        <v>3</v>
      </c>
      <c r="AN345" s="214">
        <v>2</v>
      </c>
      <c r="AO345" s="214">
        <v>0</v>
      </c>
      <c r="AP345" s="214">
        <v>0</v>
      </c>
      <c r="AQ345" s="214">
        <v>0</v>
      </c>
      <c r="AR345" s="214">
        <v>3</v>
      </c>
      <c r="AS345" s="214">
        <v>5</v>
      </c>
      <c r="AT345" s="214" t="s">
        <v>751</v>
      </c>
    </row>
    <row r="346" spans="2:46" x14ac:dyDescent="0.2">
      <c r="B346" s="214" t="s">
        <v>2476</v>
      </c>
      <c r="C346" s="214" t="s">
        <v>76</v>
      </c>
      <c r="D346" s="214" t="s">
        <v>442</v>
      </c>
      <c r="E346" s="214" t="s">
        <v>1437</v>
      </c>
      <c r="F346" s="214" t="s">
        <v>1259</v>
      </c>
      <c r="G346" s="214" t="s">
        <v>457</v>
      </c>
      <c r="H346" s="214" t="s">
        <v>2242</v>
      </c>
      <c r="I346" s="214" t="s">
        <v>457</v>
      </c>
      <c r="V346" s="214">
        <v>1</v>
      </c>
      <c r="Z346" s="214">
        <v>1</v>
      </c>
      <c r="AA346" s="214" t="s">
        <v>1001</v>
      </c>
      <c r="AB346" s="214">
        <v>1</v>
      </c>
      <c r="AF346" s="214">
        <v>2</v>
      </c>
      <c r="AG346" s="214" t="s">
        <v>2243</v>
      </c>
      <c r="AH346" s="214">
        <v>1</v>
      </c>
      <c r="AL346" s="214">
        <v>6</v>
      </c>
      <c r="AM346" s="214" t="s">
        <v>2243</v>
      </c>
      <c r="AN346" s="214">
        <v>3</v>
      </c>
      <c r="AO346" s="214">
        <v>0</v>
      </c>
      <c r="AP346" s="214">
        <v>0</v>
      </c>
      <c r="AQ346" s="214">
        <v>0</v>
      </c>
      <c r="AR346" s="214">
        <v>9</v>
      </c>
      <c r="AS346" s="214">
        <v>12</v>
      </c>
      <c r="AT346" s="214">
        <v>36508</v>
      </c>
    </row>
    <row r="347" spans="2:46" x14ac:dyDescent="0.2">
      <c r="B347" s="214" t="s">
        <v>2591</v>
      </c>
      <c r="C347" s="214" t="s">
        <v>76</v>
      </c>
      <c r="D347" s="214" t="s">
        <v>1704</v>
      </c>
      <c r="E347" s="214" t="s">
        <v>1437</v>
      </c>
      <c r="F347" s="214" t="s">
        <v>1259</v>
      </c>
      <c r="G347" s="214" t="s">
        <v>457</v>
      </c>
      <c r="H347" s="214" t="s">
        <v>1737</v>
      </c>
      <c r="I347" s="214" t="s">
        <v>457</v>
      </c>
      <c r="AB347" s="214">
        <v>1</v>
      </c>
      <c r="AL347" s="214">
        <v>12</v>
      </c>
      <c r="AN347" s="214">
        <v>1</v>
      </c>
      <c r="AO347" s="214">
        <v>0</v>
      </c>
      <c r="AP347" s="214">
        <v>0</v>
      </c>
      <c r="AQ347" s="214">
        <v>0</v>
      </c>
      <c r="AR347" s="214">
        <v>12</v>
      </c>
      <c r="AS347" s="214">
        <v>13</v>
      </c>
    </row>
    <row r="348" spans="2:46" x14ac:dyDescent="0.2">
      <c r="B348" s="214" t="s">
        <v>2655</v>
      </c>
      <c r="C348" s="214" t="s">
        <v>76</v>
      </c>
      <c r="D348" s="214" t="s">
        <v>1767</v>
      </c>
      <c r="E348" s="214" t="s">
        <v>1437</v>
      </c>
      <c r="F348" s="214" t="s">
        <v>1259</v>
      </c>
      <c r="G348" s="214" t="s">
        <v>457</v>
      </c>
      <c r="H348" s="214" t="s">
        <v>1775</v>
      </c>
      <c r="I348" s="214" t="s">
        <v>457</v>
      </c>
      <c r="AL348" s="214">
        <v>4</v>
      </c>
      <c r="AM348" s="214" t="s">
        <v>841</v>
      </c>
      <c r="AN348" s="214">
        <v>0</v>
      </c>
      <c r="AO348" s="214">
        <v>0</v>
      </c>
      <c r="AP348" s="214">
        <v>0</v>
      </c>
      <c r="AQ348" s="214">
        <v>0</v>
      </c>
      <c r="AR348" s="214">
        <v>4</v>
      </c>
      <c r="AS348" s="214">
        <v>4</v>
      </c>
      <c r="AT348" s="214">
        <v>40049</v>
      </c>
    </row>
    <row r="349" spans="2:46" x14ac:dyDescent="0.2">
      <c r="B349" s="214" t="s">
        <v>2655</v>
      </c>
      <c r="C349" s="214" t="s">
        <v>76</v>
      </c>
      <c r="D349" s="214" t="s">
        <v>1767</v>
      </c>
      <c r="E349" s="214" t="s">
        <v>1437</v>
      </c>
      <c r="F349" s="214" t="s">
        <v>1259</v>
      </c>
      <c r="G349" s="214" t="s">
        <v>457</v>
      </c>
      <c r="H349" s="214" t="s">
        <v>1782</v>
      </c>
      <c r="I349" s="214" t="s">
        <v>1035</v>
      </c>
      <c r="AN349" s="214">
        <v>0</v>
      </c>
      <c r="AO349" s="214">
        <v>0</v>
      </c>
      <c r="AP349" s="214">
        <v>0</v>
      </c>
      <c r="AQ349" s="214">
        <v>0</v>
      </c>
      <c r="AR349" s="214">
        <v>0</v>
      </c>
      <c r="AS349" s="214">
        <v>0</v>
      </c>
      <c r="AT349" s="214" t="s">
        <v>1039</v>
      </c>
    </row>
    <row r="350" spans="2:46" x14ac:dyDescent="0.2">
      <c r="B350" s="214" t="s">
        <v>2938</v>
      </c>
      <c r="C350" s="214" t="s">
        <v>76</v>
      </c>
      <c r="D350" s="214" t="s">
        <v>910</v>
      </c>
      <c r="E350" s="214" t="s">
        <v>1437</v>
      </c>
      <c r="F350" s="214" t="s">
        <v>1259</v>
      </c>
      <c r="G350" s="214" t="s">
        <v>457</v>
      </c>
      <c r="H350" s="214" t="s">
        <v>1804</v>
      </c>
      <c r="I350" s="214" t="s">
        <v>544</v>
      </c>
      <c r="V350" s="214">
        <v>1</v>
      </c>
      <c r="Z350" s="214">
        <v>1</v>
      </c>
      <c r="AA350" s="214" t="s">
        <v>1068</v>
      </c>
      <c r="AL350" s="214">
        <v>4</v>
      </c>
      <c r="AM350" s="214" t="s">
        <v>1068</v>
      </c>
      <c r="AN350" s="214">
        <v>1</v>
      </c>
      <c r="AO350" s="214">
        <v>0</v>
      </c>
      <c r="AP350" s="214">
        <v>0</v>
      </c>
      <c r="AQ350" s="214">
        <v>0</v>
      </c>
      <c r="AR350" s="214">
        <v>5</v>
      </c>
      <c r="AS350" s="214">
        <v>6</v>
      </c>
      <c r="AT350" s="214" t="s">
        <v>1069</v>
      </c>
    </row>
    <row r="351" spans="2:46" x14ac:dyDescent="0.2">
      <c r="B351" s="214" t="s">
        <v>2742</v>
      </c>
      <c r="C351" s="214" t="s">
        <v>76</v>
      </c>
      <c r="D351" s="214" t="s">
        <v>136</v>
      </c>
      <c r="E351" s="214" t="s">
        <v>1437</v>
      </c>
      <c r="F351" s="214" t="s">
        <v>1259</v>
      </c>
      <c r="G351" s="214" t="s">
        <v>457</v>
      </c>
      <c r="H351" s="214" t="s">
        <v>1820</v>
      </c>
      <c r="I351" s="214" t="s">
        <v>457</v>
      </c>
      <c r="AB351" s="214">
        <v>3</v>
      </c>
      <c r="AF351" s="214">
        <v>2</v>
      </c>
      <c r="AG351" s="214" t="s">
        <v>1144</v>
      </c>
      <c r="AL351" s="214">
        <v>2</v>
      </c>
      <c r="AN351" s="214">
        <v>3</v>
      </c>
      <c r="AO351" s="214">
        <v>0</v>
      </c>
      <c r="AP351" s="214">
        <v>0</v>
      </c>
      <c r="AQ351" s="214">
        <v>0</v>
      </c>
      <c r="AR351" s="214">
        <v>4</v>
      </c>
      <c r="AS351" s="214">
        <v>7</v>
      </c>
      <c r="AT351" s="214">
        <v>40535</v>
      </c>
    </row>
    <row r="352" spans="2:46" x14ac:dyDescent="0.2">
      <c r="B352" s="214" t="s">
        <v>2821</v>
      </c>
      <c r="C352" s="214" t="s">
        <v>76</v>
      </c>
      <c r="D352" s="214" t="s">
        <v>14</v>
      </c>
      <c r="E352" s="214" t="s">
        <v>1437</v>
      </c>
      <c r="F352" s="214" t="s">
        <v>1259</v>
      </c>
      <c r="G352" s="214" t="s">
        <v>457</v>
      </c>
      <c r="H352" s="214" t="s">
        <v>1850</v>
      </c>
      <c r="I352" s="214" t="s">
        <v>457</v>
      </c>
      <c r="AL352" s="214">
        <v>1</v>
      </c>
      <c r="AN352" s="214">
        <v>0</v>
      </c>
      <c r="AO352" s="214">
        <v>0</v>
      </c>
      <c r="AP352" s="214">
        <v>0</v>
      </c>
      <c r="AQ352" s="214">
        <v>0</v>
      </c>
      <c r="AR352" s="214">
        <v>1</v>
      </c>
      <c r="AS352" s="214">
        <v>1</v>
      </c>
      <c r="AT352" s="214">
        <v>41099</v>
      </c>
    </row>
    <row r="353" spans="2:46" x14ac:dyDescent="0.2">
      <c r="B353" s="214" t="s">
        <v>2991</v>
      </c>
      <c r="C353" s="214" t="s">
        <v>76</v>
      </c>
      <c r="D353" s="214" t="s">
        <v>339</v>
      </c>
      <c r="E353" s="214" t="s">
        <v>1437</v>
      </c>
      <c r="F353" s="214" t="s">
        <v>1259</v>
      </c>
      <c r="G353" s="214" t="s">
        <v>457</v>
      </c>
      <c r="H353" s="214" t="s">
        <v>1952</v>
      </c>
      <c r="I353" s="214" t="s">
        <v>457</v>
      </c>
      <c r="AB353" s="214">
        <v>2</v>
      </c>
      <c r="AG353" s="214" t="s">
        <v>685</v>
      </c>
      <c r="AL353" s="214">
        <v>2</v>
      </c>
      <c r="AN353" s="214">
        <v>2</v>
      </c>
      <c r="AO353" s="214">
        <v>0</v>
      </c>
      <c r="AP353" s="214">
        <v>0</v>
      </c>
      <c r="AQ353" s="214">
        <v>0</v>
      </c>
      <c r="AR353" s="214">
        <v>2</v>
      </c>
      <c r="AS353" s="214">
        <v>4</v>
      </c>
      <c r="AT353" s="214" t="s">
        <v>808</v>
      </c>
    </row>
    <row r="354" spans="2:46" x14ac:dyDescent="0.2">
      <c r="B354" s="214" t="s">
        <v>3001</v>
      </c>
      <c r="C354" s="214" t="s">
        <v>76</v>
      </c>
      <c r="D354" s="214" t="s">
        <v>780</v>
      </c>
      <c r="E354" s="214" t="s">
        <v>1437</v>
      </c>
      <c r="F354" s="214" t="s">
        <v>1259</v>
      </c>
      <c r="G354" s="214" t="s">
        <v>457</v>
      </c>
      <c r="H354" s="214" t="s">
        <v>1958</v>
      </c>
      <c r="I354" s="214" t="s">
        <v>544</v>
      </c>
      <c r="AB354" s="214">
        <v>2</v>
      </c>
      <c r="AG354" s="214" t="s">
        <v>1163</v>
      </c>
      <c r="AL354" s="214">
        <v>2</v>
      </c>
      <c r="AM354" s="214" t="s">
        <v>1163</v>
      </c>
      <c r="AN354" s="214">
        <v>2</v>
      </c>
      <c r="AO354" s="214">
        <v>0</v>
      </c>
      <c r="AP354" s="214">
        <v>0</v>
      </c>
      <c r="AQ354" s="214">
        <v>0</v>
      </c>
      <c r="AR354" s="214">
        <v>2</v>
      </c>
      <c r="AS354" s="214">
        <v>4</v>
      </c>
      <c r="AT354" s="214">
        <v>40709</v>
      </c>
    </row>
    <row r="355" spans="2:46" x14ac:dyDescent="0.2">
      <c r="B355" s="214" t="s">
        <v>3061</v>
      </c>
      <c r="C355" s="214" t="s">
        <v>76</v>
      </c>
      <c r="D355" s="214" t="s">
        <v>1964</v>
      </c>
      <c r="E355" s="214" t="s">
        <v>1437</v>
      </c>
      <c r="F355" s="214" t="s">
        <v>1259</v>
      </c>
      <c r="G355" s="214" t="s">
        <v>457</v>
      </c>
      <c r="H355" s="214" t="s">
        <v>1975</v>
      </c>
      <c r="I355" s="214" t="s">
        <v>457</v>
      </c>
      <c r="J355" s="214">
        <v>0</v>
      </c>
      <c r="P355" s="214">
        <v>0</v>
      </c>
      <c r="V355" s="214">
        <v>1</v>
      </c>
      <c r="AA355" s="214" t="s">
        <v>1062</v>
      </c>
      <c r="AB355" s="214">
        <v>1</v>
      </c>
      <c r="AG355" s="214" t="s">
        <v>533</v>
      </c>
      <c r="AL355" s="214">
        <v>9</v>
      </c>
      <c r="AM355" s="214" t="s">
        <v>811</v>
      </c>
      <c r="AN355" s="214">
        <v>2</v>
      </c>
      <c r="AO355" s="214">
        <v>0</v>
      </c>
      <c r="AP355" s="214">
        <v>0</v>
      </c>
      <c r="AQ355" s="214">
        <v>0</v>
      </c>
      <c r="AR355" s="214">
        <v>9</v>
      </c>
      <c r="AS355" s="214">
        <v>11</v>
      </c>
      <c r="AT355" s="214">
        <v>40483</v>
      </c>
    </row>
    <row r="356" spans="2:46" x14ac:dyDescent="0.2">
      <c r="B356" s="214" t="s">
        <v>3096</v>
      </c>
      <c r="C356" s="214" t="s">
        <v>76</v>
      </c>
      <c r="D356" s="214" t="s">
        <v>313</v>
      </c>
      <c r="E356" s="214" t="s">
        <v>1437</v>
      </c>
      <c r="F356" s="214" t="s">
        <v>1259</v>
      </c>
      <c r="G356" s="214" t="s">
        <v>457</v>
      </c>
      <c r="H356" s="214" t="s">
        <v>1996</v>
      </c>
      <c r="I356" s="214" t="s">
        <v>457</v>
      </c>
      <c r="W356" s="214">
        <v>0</v>
      </c>
      <c r="Z356" s="214">
        <v>0</v>
      </c>
      <c r="AB356" s="214">
        <v>1</v>
      </c>
      <c r="AF356" s="214">
        <v>5</v>
      </c>
      <c r="AG356" s="214" t="s">
        <v>895</v>
      </c>
      <c r="AN356" s="214">
        <v>1</v>
      </c>
      <c r="AO356" s="214">
        <v>0</v>
      </c>
      <c r="AP356" s="214">
        <v>0</v>
      </c>
      <c r="AQ356" s="214">
        <v>0</v>
      </c>
      <c r="AR356" s="214">
        <v>5</v>
      </c>
      <c r="AS356" s="214">
        <v>6</v>
      </c>
      <c r="AT356" s="214" t="s">
        <v>2152</v>
      </c>
    </row>
    <row r="357" spans="2:46" x14ac:dyDescent="0.2">
      <c r="B357" s="214" t="s">
        <v>3128</v>
      </c>
      <c r="C357" s="214" t="s">
        <v>76</v>
      </c>
      <c r="D357" s="214" t="s">
        <v>429</v>
      </c>
      <c r="E357" s="214" t="s">
        <v>1437</v>
      </c>
      <c r="F357" s="214" t="s">
        <v>1259</v>
      </c>
      <c r="G357" s="214" t="s">
        <v>457</v>
      </c>
      <c r="H357" s="214" t="s">
        <v>2035</v>
      </c>
      <c r="I357" s="214" t="s">
        <v>457</v>
      </c>
      <c r="AB357" s="214">
        <v>2</v>
      </c>
      <c r="AG357" s="214" t="s">
        <v>1015</v>
      </c>
      <c r="AL357" s="214">
        <v>1</v>
      </c>
      <c r="AM357" s="214" t="s">
        <v>1015</v>
      </c>
      <c r="AN357" s="214">
        <v>2</v>
      </c>
      <c r="AO357" s="214">
        <v>0</v>
      </c>
      <c r="AP357" s="214">
        <v>0</v>
      </c>
      <c r="AQ357" s="214">
        <v>0</v>
      </c>
      <c r="AR357" s="214">
        <v>1</v>
      </c>
      <c r="AS357" s="214">
        <v>3</v>
      </c>
      <c r="AT357" s="214" t="s">
        <v>348</v>
      </c>
    </row>
    <row r="358" spans="2:46" x14ac:dyDescent="0.2">
      <c r="B358" s="214" t="s">
        <v>3160</v>
      </c>
      <c r="C358" s="214" t="s">
        <v>76</v>
      </c>
      <c r="D358" s="214" t="s">
        <v>444</v>
      </c>
      <c r="E358" s="214" t="s">
        <v>1437</v>
      </c>
      <c r="F358" s="214" t="s">
        <v>1259</v>
      </c>
      <c r="G358" s="214" t="s">
        <v>457</v>
      </c>
      <c r="H358" s="214" t="s">
        <v>2066</v>
      </c>
      <c r="I358" s="214" t="s">
        <v>932</v>
      </c>
      <c r="AB358" s="214">
        <v>3</v>
      </c>
      <c r="AG358" s="214" t="s">
        <v>428</v>
      </c>
      <c r="AL358" s="214">
        <v>2</v>
      </c>
      <c r="AM358" s="214" t="s">
        <v>428</v>
      </c>
      <c r="AN358" s="214">
        <v>3</v>
      </c>
      <c r="AO358" s="214">
        <v>0</v>
      </c>
      <c r="AP358" s="214">
        <v>0</v>
      </c>
      <c r="AQ358" s="214">
        <v>0</v>
      </c>
      <c r="AR358" s="214">
        <v>2</v>
      </c>
      <c r="AS358" s="214">
        <v>5</v>
      </c>
      <c r="AT358" s="214" t="s">
        <v>933</v>
      </c>
    </row>
    <row r="359" spans="2:46" x14ac:dyDescent="0.2">
      <c r="B359" s="214" t="s">
        <v>2330</v>
      </c>
      <c r="C359" s="214" t="s">
        <v>76</v>
      </c>
      <c r="D359" s="214" t="s">
        <v>0</v>
      </c>
      <c r="E359" s="214" t="s">
        <v>1437</v>
      </c>
      <c r="F359" s="214" t="s">
        <v>1259</v>
      </c>
      <c r="G359" s="214" t="s">
        <v>142</v>
      </c>
      <c r="H359" s="214" t="s">
        <v>1421</v>
      </c>
      <c r="I359" s="214" t="s">
        <v>142</v>
      </c>
      <c r="V359" s="214">
        <v>1</v>
      </c>
      <c r="AA359" s="214" t="s">
        <v>1356</v>
      </c>
      <c r="AN359" s="214">
        <v>1</v>
      </c>
      <c r="AO359" s="214">
        <v>0</v>
      </c>
      <c r="AP359" s="214">
        <v>0</v>
      </c>
      <c r="AQ359" s="214">
        <v>0</v>
      </c>
      <c r="AR359" s="214">
        <v>0</v>
      </c>
      <c r="AS359" s="214">
        <v>1</v>
      </c>
      <c r="AT359" s="214">
        <v>39566</v>
      </c>
    </row>
    <row r="360" spans="2:46" x14ac:dyDescent="0.2">
      <c r="B360" s="214" t="s">
        <v>2314</v>
      </c>
      <c r="C360" s="214" t="s">
        <v>76</v>
      </c>
      <c r="D360" s="214" t="s">
        <v>660</v>
      </c>
      <c r="E360" s="214" t="s">
        <v>1437</v>
      </c>
      <c r="F360" s="214" t="s">
        <v>1259</v>
      </c>
      <c r="G360" s="214" t="s">
        <v>142</v>
      </c>
      <c r="H360" s="214" t="s">
        <v>1426</v>
      </c>
      <c r="I360" s="214" t="s">
        <v>142</v>
      </c>
      <c r="J360" s="214">
        <v>0</v>
      </c>
      <c r="P360" s="214">
        <v>0</v>
      </c>
      <c r="AB360" s="214">
        <v>4</v>
      </c>
      <c r="AF360" s="214">
        <v>0</v>
      </c>
      <c r="AG360" s="214" t="s">
        <v>666</v>
      </c>
      <c r="AH360" s="214">
        <v>0</v>
      </c>
      <c r="AJ360" s="214">
        <v>0</v>
      </c>
      <c r="AL360" s="214">
        <v>3</v>
      </c>
      <c r="AM360" s="214" t="s">
        <v>666</v>
      </c>
      <c r="AN360" s="214">
        <v>4</v>
      </c>
      <c r="AO360" s="214">
        <v>0</v>
      </c>
      <c r="AP360" s="214">
        <v>0</v>
      </c>
      <c r="AQ360" s="214">
        <v>0</v>
      </c>
      <c r="AR360" s="214">
        <v>3</v>
      </c>
      <c r="AS360" s="214">
        <v>7</v>
      </c>
      <c r="AT360" s="214">
        <v>40196</v>
      </c>
    </row>
    <row r="361" spans="2:46" x14ac:dyDescent="0.2">
      <c r="B361" s="214" t="s">
        <v>2349</v>
      </c>
      <c r="C361" s="214" t="s">
        <v>76</v>
      </c>
      <c r="D361" s="214" t="s">
        <v>526</v>
      </c>
      <c r="E361" s="214" t="s">
        <v>1437</v>
      </c>
      <c r="F361" s="214" t="s">
        <v>1259</v>
      </c>
      <c r="G361" s="214" t="s">
        <v>142</v>
      </c>
      <c r="H361" s="214" t="s">
        <v>1438</v>
      </c>
      <c r="I361" s="214" t="s">
        <v>142</v>
      </c>
      <c r="AB361" s="214">
        <v>4</v>
      </c>
      <c r="AC361" s="214">
        <v>1</v>
      </c>
      <c r="AF361" s="214">
        <v>0</v>
      </c>
      <c r="AG361" s="214" t="s">
        <v>1217</v>
      </c>
      <c r="AL361" s="214">
        <v>1</v>
      </c>
      <c r="AM361" s="214" t="s">
        <v>1218</v>
      </c>
      <c r="AN361" s="214">
        <v>4</v>
      </c>
      <c r="AO361" s="214">
        <v>1</v>
      </c>
      <c r="AP361" s="214">
        <v>0</v>
      </c>
      <c r="AQ361" s="214">
        <v>0</v>
      </c>
      <c r="AR361" s="214">
        <v>1</v>
      </c>
      <c r="AS361" s="214">
        <v>6</v>
      </c>
      <c r="AT361" s="214" t="s">
        <v>779</v>
      </c>
    </row>
    <row r="362" spans="2:46" x14ac:dyDescent="0.2">
      <c r="B362" s="214" t="s">
        <v>2357</v>
      </c>
      <c r="C362" s="214" t="s">
        <v>76</v>
      </c>
      <c r="D362" s="214" t="s">
        <v>293</v>
      </c>
      <c r="E362" s="214" t="s">
        <v>1437</v>
      </c>
      <c r="F362" s="214" t="s">
        <v>1259</v>
      </c>
      <c r="G362" s="214" t="s">
        <v>142</v>
      </c>
      <c r="H362" s="214" t="s">
        <v>1444</v>
      </c>
      <c r="I362" s="214" t="s">
        <v>142</v>
      </c>
      <c r="V362" s="214">
        <v>1</v>
      </c>
      <c r="AA362" s="214" t="s">
        <v>2229</v>
      </c>
      <c r="AB362" s="214">
        <v>3</v>
      </c>
      <c r="AG362" s="214" t="s">
        <v>266</v>
      </c>
      <c r="AH362" s="214">
        <v>2</v>
      </c>
      <c r="AL362" s="214">
        <v>2</v>
      </c>
      <c r="AM362" s="214" t="s">
        <v>267</v>
      </c>
      <c r="AN362" s="214">
        <v>6</v>
      </c>
      <c r="AO362" s="214">
        <v>0</v>
      </c>
      <c r="AP362" s="214">
        <v>0</v>
      </c>
      <c r="AQ362" s="214">
        <v>0</v>
      </c>
      <c r="AR362" s="214">
        <v>2</v>
      </c>
      <c r="AS362" s="214">
        <v>8</v>
      </c>
      <c r="AT362" s="214">
        <v>39447</v>
      </c>
    </row>
    <row r="363" spans="2:46" x14ac:dyDescent="0.2">
      <c r="B363" s="214" t="s">
        <v>2859</v>
      </c>
      <c r="C363" s="214" t="s">
        <v>76</v>
      </c>
      <c r="D363" s="214" t="s">
        <v>1447</v>
      </c>
      <c r="E363" s="214" t="s">
        <v>1437</v>
      </c>
      <c r="F363" s="214" t="s">
        <v>1259</v>
      </c>
      <c r="G363" s="214" t="s">
        <v>142</v>
      </c>
      <c r="H363" s="214" t="s">
        <v>1448</v>
      </c>
      <c r="I363" s="214" t="s">
        <v>142</v>
      </c>
      <c r="AB363" s="214">
        <v>1</v>
      </c>
      <c r="AF363" s="214">
        <v>1</v>
      </c>
      <c r="AG363" s="214" t="s">
        <v>1239</v>
      </c>
      <c r="AL363" s="214">
        <v>2</v>
      </c>
      <c r="AM363" s="214" t="s">
        <v>1369</v>
      </c>
      <c r="AN363" s="214">
        <v>1</v>
      </c>
      <c r="AO363" s="214">
        <v>0</v>
      </c>
      <c r="AP363" s="214">
        <v>0</v>
      </c>
      <c r="AQ363" s="214">
        <v>0</v>
      </c>
      <c r="AR363" s="214">
        <v>3</v>
      </c>
      <c r="AS363" s="214">
        <v>4</v>
      </c>
      <c r="AT363" s="214" t="s">
        <v>45</v>
      </c>
    </row>
    <row r="364" spans="2:46" x14ac:dyDescent="0.2">
      <c r="B364" s="214" t="s">
        <v>2859</v>
      </c>
      <c r="C364" s="214" t="s">
        <v>76</v>
      </c>
      <c r="D364" s="214" t="s">
        <v>1447</v>
      </c>
      <c r="E364" s="214" t="s">
        <v>1437</v>
      </c>
      <c r="F364" s="214" t="s">
        <v>1259</v>
      </c>
      <c r="G364" s="214" t="s">
        <v>142</v>
      </c>
      <c r="H364" s="214" t="s">
        <v>1451</v>
      </c>
      <c r="I364" s="214" t="s">
        <v>142</v>
      </c>
      <c r="AB364" s="214">
        <v>1</v>
      </c>
      <c r="AG364" s="214" t="s">
        <v>1240</v>
      </c>
      <c r="AH364" s="214">
        <v>1</v>
      </c>
      <c r="AM364" s="214" t="s">
        <v>580</v>
      </c>
      <c r="AN364" s="214">
        <v>2</v>
      </c>
      <c r="AO364" s="214">
        <v>0</v>
      </c>
      <c r="AP364" s="214">
        <v>0</v>
      </c>
      <c r="AQ364" s="214">
        <v>0</v>
      </c>
      <c r="AR364" s="214">
        <v>0</v>
      </c>
      <c r="AS364" s="214">
        <v>2</v>
      </c>
      <c r="AT364" s="214">
        <v>40032</v>
      </c>
    </row>
    <row r="365" spans="2:46" x14ac:dyDescent="0.2">
      <c r="B365" s="214" t="s">
        <v>2364</v>
      </c>
      <c r="C365" s="214" t="s">
        <v>76</v>
      </c>
      <c r="D365" s="214" t="s">
        <v>458</v>
      </c>
      <c r="E365" s="214" t="s">
        <v>1437</v>
      </c>
      <c r="F365" s="214" t="s">
        <v>1259</v>
      </c>
      <c r="G365" s="214" t="s">
        <v>142</v>
      </c>
      <c r="H365" s="214" t="s">
        <v>1457</v>
      </c>
      <c r="I365" s="214" t="s">
        <v>142</v>
      </c>
      <c r="V365" s="214">
        <v>1</v>
      </c>
      <c r="AA365" s="214" t="s">
        <v>979</v>
      </c>
      <c r="AB365" s="214">
        <v>2</v>
      </c>
      <c r="AF365" s="214">
        <v>3</v>
      </c>
      <c r="AG365" s="214" t="s">
        <v>979</v>
      </c>
      <c r="AL365" s="214">
        <v>2</v>
      </c>
      <c r="AN365" s="214">
        <v>3</v>
      </c>
      <c r="AO365" s="214">
        <v>0</v>
      </c>
      <c r="AP365" s="214">
        <v>0</v>
      </c>
      <c r="AQ365" s="214">
        <v>0</v>
      </c>
      <c r="AR365" s="214">
        <v>5</v>
      </c>
      <c r="AS365" s="214">
        <v>8</v>
      </c>
      <c r="AT365" s="214">
        <v>39566</v>
      </c>
    </row>
    <row r="366" spans="2:46" x14ac:dyDescent="0.2">
      <c r="B366" s="214" t="s">
        <v>2866</v>
      </c>
      <c r="C366" s="214" t="s">
        <v>76</v>
      </c>
      <c r="D366" s="214" t="s">
        <v>1463</v>
      </c>
      <c r="E366" s="214" t="s">
        <v>1437</v>
      </c>
      <c r="F366" s="214" t="s">
        <v>1259</v>
      </c>
      <c r="G366" s="214" t="s">
        <v>142</v>
      </c>
      <c r="H366" s="214" t="s">
        <v>1465</v>
      </c>
      <c r="I366" s="214" t="s">
        <v>142</v>
      </c>
      <c r="AB366" s="214">
        <v>4</v>
      </c>
      <c r="AC366" s="214">
        <v>1</v>
      </c>
      <c r="AG366" s="214" t="s">
        <v>257</v>
      </c>
      <c r="AN366" s="214">
        <v>4</v>
      </c>
      <c r="AO366" s="214">
        <v>1</v>
      </c>
      <c r="AP366" s="214">
        <v>0</v>
      </c>
      <c r="AQ366" s="214">
        <v>0</v>
      </c>
      <c r="AR366" s="214">
        <v>0</v>
      </c>
      <c r="AS366" s="214">
        <v>5</v>
      </c>
    </row>
    <row r="367" spans="2:46" x14ac:dyDescent="0.2">
      <c r="B367" s="214" t="s">
        <v>2866</v>
      </c>
      <c r="C367" s="214" t="s">
        <v>76</v>
      </c>
      <c r="D367" s="214" t="s">
        <v>1463</v>
      </c>
      <c r="E367" s="214" t="s">
        <v>1437</v>
      </c>
      <c r="F367" s="214" t="s">
        <v>1259</v>
      </c>
      <c r="G367" s="214" t="s">
        <v>142</v>
      </c>
      <c r="H367" s="214" t="s">
        <v>1468</v>
      </c>
      <c r="I367" s="214" t="s">
        <v>142</v>
      </c>
      <c r="AB367" s="214">
        <v>2</v>
      </c>
      <c r="AG367" s="214" t="s">
        <v>153</v>
      </c>
      <c r="AN367" s="214">
        <v>2</v>
      </c>
      <c r="AO367" s="214">
        <v>0</v>
      </c>
      <c r="AP367" s="214">
        <v>0</v>
      </c>
      <c r="AQ367" s="214">
        <v>0</v>
      </c>
      <c r="AR367" s="214">
        <v>0</v>
      </c>
      <c r="AS367" s="214">
        <v>2</v>
      </c>
    </row>
    <row r="368" spans="2:46" x14ac:dyDescent="0.2">
      <c r="B368" s="214" t="s">
        <v>2390</v>
      </c>
      <c r="C368" s="214" t="s">
        <v>76</v>
      </c>
      <c r="D368" s="214" t="s">
        <v>381</v>
      </c>
      <c r="E368" s="214" t="s">
        <v>1437</v>
      </c>
      <c r="F368" s="214" t="s">
        <v>1259</v>
      </c>
      <c r="G368" s="214" t="s">
        <v>142</v>
      </c>
      <c r="H368" s="214" t="s">
        <v>1497</v>
      </c>
      <c r="I368" s="214" t="s">
        <v>142</v>
      </c>
      <c r="T368" s="214">
        <v>1</v>
      </c>
      <c r="AB368" s="214">
        <v>5</v>
      </c>
      <c r="AG368" s="214" t="s">
        <v>73</v>
      </c>
      <c r="AN368" s="214">
        <v>5</v>
      </c>
      <c r="AO368" s="214">
        <v>0</v>
      </c>
      <c r="AP368" s="214">
        <v>0</v>
      </c>
      <c r="AQ368" s="214">
        <v>0</v>
      </c>
      <c r="AR368" s="214">
        <v>1</v>
      </c>
      <c r="AS368" s="214">
        <v>6</v>
      </c>
      <c r="AT368" s="214" t="s">
        <v>232</v>
      </c>
    </row>
    <row r="369" spans="2:46" x14ac:dyDescent="0.2">
      <c r="B369" s="214" t="s">
        <v>2390</v>
      </c>
      <c r="C369" s="214" t="s">
        <v>76</v>
      </c>
      <c r="D369" s="214" t="s">
        <v>381</v>
      </c>
      <c r="E369" s="214" t="s">
        <v>1437</v>
      </c>
      <c r="F369" s="214" t="s">
        <v>1259</v>
      </c>
      <c r="G369" s="214" t="s">
        <v>142</v>
      </c>
      <c r="H369" s="214" t="s">
        <v>1524</v>
      </c>
      <c r="I369" s="214" t="s">
        <v>142</v>
      </c>
      <c r="T369" s="214">
        <v>2</v>
      </c>
      <c r="AB369" s="214">
        <v>1</v>
      </c>
      <c r="AG369" s="214" t="s">
        <v>364</v>
      </c>
      <c r="AN369" s="214">
        <v>1</v>
      </c>
      <c r="AO369" s="214">
        <v>0</v>
      </c>
      <c r="AP369" s="214">
        <v>0</v>
      </c>
      <c r="AQ369" s="214">
        <v>0</v>
      </c>
      <c r="AR369" s="214">
        <v>2</v>
      </c>
      <c r="AS369" s="214">
        <v>3</v>
      </c>
      <c r="AT369" s="214">
        <v>40098</v>
      </c>
    </row>
    <row r="370" spans="2:46" x14ac:dyDescent="0.2">
      <c r="B370" s="214" t="s">
        <v>2390</v>
      </c>
      <c r="C370" s="214" t="s">
        <v>76</v>
      </c>
      <c r="D370" s="214" t="s">
        <v>381</v>
      </c>
      <c r="E370" s="214" t="s">
        <v>1437</v>
      </c>
      <c r="F370" s="214" t="s">
        <v>1259</v>
      </c>
      <c r="G370" s="214" t="s">
        <v>142</v>
      </c>
      <c r="H370" s="214" t="s">
        <v>1539</v>
      </c>
      <c r="I370" s="214" t="s">
        <v>732</v>
      </c>
      <c r="AB370" s="214">
        <v>1</v>
      </c>
      <c r="AG370" s="214" t="s">
        <v>733</v>
      </c>
      <c r="AN370" s="214">
        <v>1</v>
      </c>
      <c r="AO370" s="214">
        <v>0</v>
      </c>
      <c r="AP370" s="214">
        <v>0</v>
      </c>
      <c r="AQ370" s="214">
        <v>0</v>
      </c>
      <c r="AR370" s="214">
        <v>0</v>
      </c>
      <c r="AS370" s="214">
        <v>1</v>
      </c>
    </row>
    <row r="371" spans="2:46" x14ac:dyDescent="0.2">
      <c r="B371" s="214" t="s">
        <v>2390</v>
      </c>
      <c r="C371" s="214" t="s">
        <v>76</v>
      </c>
      <c r="D371" s="214" t="s">
        <v>381</v>
      </c>
      <c r="E371" s="214" t="s">
        <v>1437</v>
      </c>
      <c r="F371" s="214" t="s">
        <v>1259</v>
      </c>
      <c r="G371" s="214" t="s">
        <v>142</v>
      </c>
      <c r="H371" s="214" t="s">
        <v>1558</v>
      </c>
      <c r="I371" s="214" t="s">
        <v>1227</v>
      </c>
      <c r="T371" s="214">
        <v>1</v>
      </c>
      <c r="AB371" s="214">
        <v>1</v>
      </c>
      <c r="AG371" s="214" t="s">
        <v>733</v>
      </c>
      <c r="AN371" s="214">
        <v>1</v>
      </c>
      <c r="AO371" s="214">
        <v>0</v>
      </c>
      <c r="AP371" s="214">
        <v>0</v>
      </c>
      <c r="AQ371" s="214">
        <v>0</v>
      </c>
      <c r="AR371" s="214">
        <v>1</v>
      </c>
      <c r="AS371" s="214">
        <v>2</v>
      </c>
    </row>
    <row r="372" spans="2:46" x14ac:dyDescent="0.2">
      <c r="B372" s="214" t="s">
        <v>3167</v>
      </c>
      <c r="C372" s="214" t="s">
        <v>76</v>
      </c>
      <c r="D372" s="214" t="s">
        <v>1570</v>
      </c>
      <c r="E372" s="214" t="s">
        <v>1437</v>
      </c>
      <c r="F372" s="214" t="s">
        <v>1259</v>
      </c>
      <c r="G372" s="214" t="s">
        <v>142</v>
      </c>
      <c r="H372" s="214" t="s">
        <v>1573</v>
      </c>
      <c r="I372" s="214" t="s">
        <v>142</v>
      </c>
      <c r="T372" s="214">
        <v>1</v>
      </c>
      <c r="U372" s="214" t="s">
        <v>425</v>
      </c>
      <c r="V372" s="214">
        <v>1</v>
      </c>
      <c r="AA372" s="214" t="s">
        <v>974</v>
      </c>
      <c r="AB372" s="214">
        <v>6</v>
      </c>
      <c r="AG372" s="214" t="s">
        <v>417</v>
      </c>
      <c r="AL372" s="214">
        <v>7</v>
      </c>
      <c r="AM372" s="214" t="s">
        <v>417</v>
      </c>
      <c r="AN372" s="214">
        <v>7</v>
      </c>
      <c r="AO372" s="214">
        <v>0</v>
      </c>
      <c r="AP372" s="214">
        <v>0</v>
      </c>
      <c r="AQ372" s="214">
        <v>0</v>
      </c>
      <c r="AR372" s="214">
        <v>8</v>
      </c>
      <c r="AS372" s="214">
        <v>15</v>
      </c>
      <c r="AT372" s="214">
        <v>36794</v>
      </c>
    </row>
    <row r="373" spans="2:46" x14ac:dyDescent="0.2">
      <c r="B373" s="214" t="s">
        <v>2431</v>
      </c>
      <c r="C373" s="214" t="s">
        <v>76</v>
      </c>
      <c r="D373" s="214" t="s">
        <v>1591</v>
      </c>
      <c r="E373" s="214" t="s">
        <v>1437</v>
      </c>
      <c r="F373" s="214" t="s">
        <v>1259</v>
      </c>
      <c r="G373" s="214" t="s">
        <v>142</v>
      </c>
      <c r="H373" s="214" t="s">
        <v>1592</v>
      </c>
      <c r="I373" s="214" t="s">
        <v>1122</v>
      </c>
      <c r="V373" s="214">
        <v>1</v>
      </c>
      <c r="AA373" s="214" t="s">
        <v>245</v>
      </c>
      <c r="AB373" s="214">
        <v>8</v>
      </c>
      <c r="AC373" s="214">
        <v>1</v>
      </c>
      <c r="AG373" s="214" t="s">
        <v>245</v>
      </c>
      <c r="AL373" s="214">
        <v>4</v>
      </c>
      <c r="AM373" s="214" t="s">
        <v>245</v>
      </c>
      <c r="AN373" s="214">
        <v>9</v>
      </c>
      <c r="AO373" s="214">
        <v>1</v>
      </c>
      <c r="AP373" s="214">
        <v>0</v>
      </c>
      <c r="AQ373" s="214">
        <v>0</v>
      </c>
      <c r="AR373" s="214">
        <v>4</v>
      </c>
      <c r="AS373" s="214">
        <v>14</v>
      </c>
    </row>
    <row r="374" spans="2:46" x14ac:dyDescent="0.2">
      <c r="B374" s="214" t="s">
        <v>2431</v>
      </c>
      <c r="C374" s="214" t="s">
        <v>76</v>
      </c>
      <c r="D374" s="214" t="s">
        <v>1591</v>
      </c>
      <c r="E374" s="214" t="s">
        <v>1437</v>
      </c>
      <c r="F374" s="214" t="s">
        <v>1259</v>
      </c>
      <c r="G374" s="214" t="s">
        <v>142</v>
      </c>
      <c r="H374" s="214" t="s">
        <v>1593</v>
      </c>
      <c r="I374" s="214" t="s">
        <v>1123</v>
      </c>
      <c r="V374" s="214">
        <v>1</v>
      </c>
      <c r="AA374" s="214" t="s">
        <v>1124</v>
      </c>
      <c r="AG374" s="214" t="s">
        <v>1124</v>
      </c>
      <c r="AL374" s="214">
        <v>2</v>
      </c>
      <c r="AM374" s="214" t="s">
        <v>1124</v>
      </c>
      <c r="AN374" s="214">
        <v>1</v>
      </c>
      <c r="AO374" s="214">
        <v>0</v>
      </c>
      <c r="AP374" s="214">
        <v>0</v>
      </c>
      <c r="AQ374" s="214">
        <v>0</v>
      </c>
      <c r="AR374" s="214">
        <v>2</v>
      </c>
      <c r="AS374" s="214">
        <v>3</v>
      </c>
    </row>
    <row r="375" spans="2:46" x14ac:dyDescent="0.2">
      <c r="B375" s="214" t="s">
        <v>2437</v>
      </c>
      <c r="C375" s="214" t="s">
        <v>76</v>
      </c>
      <c r="D375" s="214" t="s">
        <v>230</v>
      </c>
      <c r="E375" s="214" t="s">
        <v>1437</v>
      </c>
      <c r="F375" s="214" t="s">
        <v>1259</v>
      </c>
      <c r="G375" s="214" t="s">
        <v>142</v>
      </c>
      <c r="H375" s="214" t="s">
        <v>1611</v>
      </c>
      <c r="I375" s="214" t="s">
        <v>142</v>
      </c>
      <c r="AB375" s="214">
        <v>9</v>
      </c>
      <c r="AG375" s="214" t="s">
        <v>407</v>
      </c>
      <c r="AL375" s="214">
        <v>2</v>
      </c>
      <c r="AM375" s="214" t="s">
        <v>407</v>
      </c>
      <c r="AN375" s="214">
        <v>9</v>
      </c>
      <c r="AO375" s="214">
        <v>0</v>
      </c>
      <c r="AP375" s="214">
        <v>0</v>
      </c>
      <c r="AQ375" s="214">
        <v>0</v>
      </c>
      <c r="AR375" s="214">
        <v>2</v>
      </c>
      <c r="AS375" s="214">
        <v>11</v>
      </c>
      <c r="AT375" s="214">
        <v>37104</v>
      </c>
    </row>
    <row r="376" spans="2:46" x14ac:dyDescent="0.2">
      <c r="B376" s="214" t="s">
        <v>2469</v>
      </c>
      <c r="C376" s="214" t="s">
        <v>76</v>
      </c>
      <c r="D376" s="214" t="s">
        <v>416</v>
      </c>
      <c r="E376" s="214" t="s">
        <v>1437</v>
      </c>
      <c r="F376" s="214" t="s">
        <v>1259</v>
      </c>
      <c r="G376" s="214" t="s">
        <v>142</v>
      </c>
      <c r="H376" s="214" t="s">
        <v>1629</v>
      </c>
      <c r="I376" s="214" t="s">
        <v>737</v>
      </c>
      <c r="V376" s="214">
        <v>1</v>
      </c>
      <c r="AA376" s="214" t="s">
        <v>169</v>
      </c>
      <c r="AB376" s="214">
        <v>13</v>
      </c>
      <c r="AG376" s="214" t="s">
        <v>169</v>
      </c>
      <c r="AL376" s="214">
        <v>6</v>
      </c>
      <c r="AN376" s="214">
        <v>14</v>
      </c>
      <c r="AO376" s="214">
        <v>0</v>
      </c>
      <c r="AP376" s="214">
        <v>0</v>
      </c>
      <c r="AQ376" s="214">
        <v>0</v>
      </c>
      <c r="AR376" s="214">
        <v>6</v>
      </c>
      <c r="AS376" s="214">
        <v>20</v>
      </c>
      <c r="AT376" s="214">
        <v>35370</v>
      </c>
    </row>
    <row r="377" spans="2:46" x14ac:dyDescent="0.2">
      <c r="B377" s="214" t="s">
        <v>2469</v>
      </c>
      <c r="C377" s="214" t="s">
        <v>76</v>
      </c>
      <c r="D377" s="214" t="s">
        <v>416</v>
      </c>
      <c r="E377" s="214" t="s">
        <v>1437</v>
      </c>
      <c r="F377" s="214" t="s">
        <v>1259</v>
      </c>
      <c r="G377" s="214" t="s">
        <v>142</v>
      </c>
      <c r="H377" s="214" t="s">
        <v>1630</v>
      </c>
      <c r="I377" s="214" t="s">
        <v>608</v>
      </c>
      <c r="V377" s="214">
        <v>1</v>
      </c>
      <c r="AA377" s="214" t="s">
        <v>738</v>
      </c>
      <c r="AL377" s="214">
        <v>1</v>
      </c>
      <c r="AN377" s="214">
        <v>1</v>
      </c>
      <c r="AO377" s="214">
        <v>0</v>
      </c>
      <c r="AP377" s="214">
        <v>0</v>
      </c>
      <c r="AQ377" s="214">
        <v>0</v>
      </c>
      <c r="AR377" s="214">
        <v>1</v>
      </c>
      <c r="AS377" s="214">
        <v>2</v>
      </c>
      <c r="AT377" s="214">
        <v>38869</v>
      </c>
    </row>
    <row r="378" spans="2:46" x14ac:dyDescent="0.2">
      <c r="B378" s="214" t="s">
        <v>2469</v>
      </c>
      <c r="C378" s="214" t="s">
        <v>76</v>
      </c>
      <c r="D378" s="214" t="s">
        <v>416</v>
      </c>
      <c r="E378" s="214" t="s">
        <v>1437</v>
      </c>
      <c r="F378" s="214" t="s">
        <v>1259</v>
      </c>
      <c r="G378" s="214" t="s">
        <v>142</v>
      </c>
      <c r="H378" s="214" t="s">
        <v>1631</v>
      </c>
      <c r="I378" s="214" t="s">
        <v>142</v>
      </c>
      <c r="V378" s="214">
        <v>1</v>
      </c>
      <c r="AA378" s="214" t="s">
        <v>486</v>
      </c>
      <c r="AN378" s="214">
        <v>1</v>
      </c>
      <c r="AO378" s="214">
        <v>0</v>
      </c>
      <c r="AP378" s="214">
        <v>0</v>
      </c>
      <c r="AQ378" s="214">
        <v>0</v>
      </c>
      <c r="AR378" s="214">
        <v>0</v>
      </c>
      <c r="AS378" s="214">
        <v>1</v>
      </c>
      <c r="AT378" s="214">
        <v>39489</v>
      </c>
    </row>
    <row r="379" spans="2:46" x14ac:dyDescent="0.2">
      <c r="B379" s="214" t="s">
        <v>2524</v>
      </c>
      <c r="C379" s="214" t="s">
        <v>76</v>
      </c>
      <c r="D379" s="214" t="s">
        <v>1216</v>
      </c>
      <c r="E379" s="214" t="s">
        <v>1437</v>
      </c>
      <c r="F379" s="214" t="s">
        <v>1259</v>
      </c>
      <c r="G379" s="214" t="s">
        <v>142</v>
      </c>
      <c r="H379" s="214" t="s">
        <v>1671</v>
      </c>
      <c r="I379" s="214" t="s">
        <v>142</v>
      </c>
      <c r="AB379" s="214">
        <v>1</v>
      </c>
      <c r="AF379" s="214">
        <v>2</v>
      </c>
      <c r="AG379" s="214" t="s">
        <v>2261</v>
      </c>
      <c r="AN379" s="214">
        <v>1</v>
      </c>
      <c r="AO379" s="214">
        <v>0</v>
      </c>
      <c r="AP379" s="214">
        <v>0</v>
      </c>
      <c r="AQ379" s="214">
        <v>0</v>
      </c>
      <c r="AR379" s="214">
        <v>2</v>
      </c>
      <c r="AS379" s="214">
        <v>3</v>
      </c>
    </row>
    <row r="380" spans="2:46" x14ac:dyDescent="0.2">
      <c r="B380" s="214" t="s">
        <v>2733</v>
      </c>
      <c r="C380" s="214" t="s">
        <v>76</v>
      </c>
      <c r="D380" s="214" t="s">
        <v>1118</v>
      </c>
      <c r="E380" s="214" t="s">
        <v>1437</v>
      </c>
      <c r="F380" s="214" t="s">
        <v>1259</v>
      </c>
      <c r="G380" s="214" t="s">
        <v>142</v>
      </c>
      <c r="H380" s="214" t="s">
        <v>1679</v>
      </c>
      <c r="I380" s="214" t="s">
        <v>142</v>
      </c>
      <c r="AB380" s="214">
        <v>2</v>
      </c>
      <c r="AG380" s="214" t="s">
        <v>1211</v>
      </c>
      <c r="AL380" s="214">
        <v>3</v>
      </c>
      <c r="AM380" s="214" t="s">
        <v>1211</v>
      </c>
      <c r="AN380" s="214">
        <v>2</v>
      </c>
      <c r="AO380" s="214">
        <v>0</v>
      </c>
      <c r="AP380" s="214">
        <v>0</v>
      </c>
      <c r="AQ380" s="214">
        <v>0</v>
      </c>
      <c r="AR380" s="214">
        <v>3</v>
      </c>
      <c r="AS380" s="214">
        <v>5</v>
      </c>
      <c r="AT380" s="214" t="s">
        <v>858</v>
      </c>
    </row>
    <row r="381" spans="2:46" x14ac:dyDescent="0.2">
      <c r="B381" s="214" t="s">
        <v>2424</v>
      </c>
      <c r="C381" s="214" t="s">
        <v>76</v>
      </c>
      <c r="D381" s="214" t="s">
        <v>1686</v>
      </c>
      <c r="E381" s="214" t="s">
        <v>1437</v>
      </c>
      <c r="F381" s="214" t="s">
        <v>1259</v>
      </c>
      <c r="G381" s="214" t="s">
        <v>142</v>
      </c>
      <c r="H381" s="214" t="s">
        <v>1688</v>
      </c>
      <c r="I381" s="214" t="s">
        <v>142</v>
      </c>
      <c r="AB381" s="214">
        <v>3</v>
      </c>
      <c r="AF381" s="214">
        <v>3</v>
      </c>
      <c r="AG381" s="214" t="s">
        <v>387</v>
      </c>
      <c r="AL381" s="214">
        <v>3</v>
      </c>
      <c r="AN381" s="214">
        <v>3</v>
      </c>
      <c r="AO381" s="214">
        <v>0</v>
      </c>
      <c r="AP381" s="214">
        <v>0</v>
      </c>
      <c r="AQ381" s="214">
        <v>0</v>
      </c>
      <c r="AR381" s="214">
        <v>6</v>
      </c>
      <c r="AS381" s="214">
        <v>9</v>
      </c>
    </row>
    <row r="382" spans="2:46" x14ac:dyDescent="0.2">
      <c r="B382" s="214" t="s">
        <v>2550</v>
      </c>
      <c r="C382" s="214" t="s">
        <v>76</v>
      </c>
      <c r="D382" s="214" t="s">
        <v>207</v>
      </c>
      <c r="E382" s="214" t="s">
        <v>1437</v>
      </c>
      <c r="F382" s="214" t="s">
        <v>1259</v>
      </c>
      <c r="G382" s="214" t="s">
        <v>142</v>
      </c>
      <c r="H382" s="214" t="s">
        <v>1694</v>
      </c>
      <c r="I382" s="214" t="s">
        <v>142</v>
      </c>
      <c r="AB382" s="214">
        <v>2</v>
      </c>
      <c r="AG382" s="214" t="s">
        <v>791</v>
      </c>
      <c r="AL382" s="214">
        <v>3</v>
      </c>
      <c r="AM382" s="214" t="s">
        <v>792</v>
      </c>
      <c r="AN382" s="214">
        <v>2</v>
      </c>
      <c r="AO382" s="214">
        <v>0</v>
      </c>
      <c r="AP382" s="214">
        <v>0</v>
      </c>
      <c r="AQ382" s="214">
        <v>0</v>
      </c>
      <c r="AR382" s="214">
        <v>3</v>
      </c>
      <c r="AS382" s="214">
        <v>5</v>
      </c>
      <c r="AT382" s="214">
        <v>37368</v>
      </c>
    </row>
    <row r="383" spans="2:46" x14ac:dyDescent="0.2">
      <c r="B383" s="214" t="s">
        <v>2575</v>
      </c>
      <c r="C383" s="214" t="s">
        <v>76</v>
      </c>
      <c r="D383" s="214" t="s">
        <v>382</v>
      </c>
      <c r="E383" s="214" t="s">
        <v>1437</v>
      </c>
      <c r="F383" s="214" t="s">
        <v>1259</v>
      </c>
      <c r="G383" s="214" t="s">
        <v>142</v>
      </c>
      <c r="H383" s="214" t="s">
        <v>1703</v>
      </c>
      <c r="I383" s="214" t="s">
        <v>142</v>
      </c>
      <c r="N383" s="214">
        <v>1</v>
      </c>
      <c r="O383" s="214" t="s">
        <v>1084</v>
      </c>
      <c r="AB383" s="214">
        <v>4</v>
      </c>
      <c r="AG383" s="214" t="s">
        <v>859</v>
      </c>
      <c r="AL383" s="214">
        <v>2</v>
      </c>
      <c r="AN383" s="214">
        <v>4</v>
      </c>
      <c r="AO383" s="214">
        <v>0</v>
      </c>
      <c r="AP383" s="214">
        <v>0</v>
      </c>
      <c r="AQ383" s="214">
        <v>0</v>
      </c>
      <c r="AR383" s="214">
        <v>3</v>
      </c>
      <c r="AS383" s="214">
        <v>7</v>
      </c>
      <c r="AT383" s="214">
        <v>36770</v>
      </c>
    </row>
    <row r="384" spans="2:46" x14ac:dyDescent="0.2">
      <c r="B384" s="214" t="s">
        <v>2591</v>
      </c>
      <c r="C384" s="214" t="s">
        <v>76</v>
      </c>
      <c r="D384" s="214" t="s">
        <v>1704</v>
      </c>
      <c r="E384" s="214" t="s">
        <v>1437</v>
      </c>
      <c r="F384" s="214" t="s">
        <v>1259</v>
      </c>
      <c r="G384" s="214" t="s">
        <v>142</v>
      </c>
      <c r="H384" s="214" t="s">
        <v>1738</v>
      </c>
      <c r="I384" s="214" t="s">
        <v>876</v>
      </c>
      <c r="AL384" s="214">
        <v>14</v>
      </c>
      <c r="AN384" s="214">
        <v>0</v>
      </c>
      <c r="AO384" s="214">
        <v>0</v>
      </c>
      <c r="AP384" s="214">
        <v>0</v>
      </c>
      <c r="AQ384" s="214">
        <v>0</v>
      </c>
      <c r="AR384" s="214">
        <v>14</v>
      </c>
      <c r="AS384" s="214">
        <v>14</v>
      </c>
    </row>
    <row r="385" spans="2:46" x14ac:dyDescent="0.2">
      <c r="B385" s="214" t="s">
        <v>2591</v>
      </c>
      <c r="C385" s="214" t="s">
        <v>76</v>
      </c>
      <c r="D385" s="214" t="s">
        <v>1704</v>
      </c>
      <c r="E385" s="214" t="s">
        <v>1437</v>
      </c>
      <c r="F385" s="214" t="s">
        <v>1259</v>
      </c>
      <c r="G385" s="214" t="s">
        <v>142</v>
      </c>
      <c r="H385" s="214" t="s">
        <v>1739</v>
      </c>
      <c r="I385" s="214" t="s">
        <v>877</v>
      </c>
      <c r="AL385" s="214">
        <v>18</v>
      </c>
      <c r="AN385" s="214">
        <v>0</v>
      </c>
      <c r="AO385" s="214">
        <v>0</v>
      </c>
      <c r="AP385" s="214">
        <v>0</v>
      </c>
      <c r="AQ385" s="214">
        <v>0</v>
      </c>
      <c r="AR385" s="214">
        <v>18</v>
      </c>
      <c r="AS385" s="214">
        <v>18</v>
      </c>
    </row>
    <row r="386" spans="2:46" x14ac:dyDescent="0.2">
      <c r="B386" s="214" t="s">
        <v>2591</v>
      </c>
      <c r="C386" s="214" t="s">
        <v>76</v>
      </c>
      <c r="D386" s="214" t="s">
        <v>1704</v>
      </c>
      <c r="E386" s="214" t="s">
        <v>1437</v>
      </c>
      <c r="F386" s="214" t="s">
        <v>1259</v>
      </c>
      <c r="G386" s="214" t="s">
        <v>142</v>
      </c>
      <c r="H386" s="214" t="s">
        <v>1740</v>
      </c>
      <c r="I386" s="214" t="s">
        <v>595</v>
      </c>
      <c r="AH386" s="214">
        <v>1</v>
      </c>
      <c r="AL386" s="214">
        <v>3</v>
      </c>
      <c r="AN386" s="214">
        <v>1</v>
      </c>
      <c r="AO386" s="214">
        <v>0</v>
      </c>
      <c r="AP386" s="214">
        <v>0</v>
      </c>
      <c r="AQ386" s="214">
        <v>0</v>
      </c>
      <c r="AR386" s="214">
        <v>3</v>
      </c>
      <c r="AS386" s="214">
        <v>4</v>
      </c>
      <c r="AT386" s="214" t="s">
        <v>943</v>
      </c>
    </row>
    <row r="387" spans="2:46" x14ac:dyDescent="0.2">
      <c r="B387" s="214" t="s">
        <v>2639</v>
      </c>
      <c r="C387" s="214" t="s">
        <v>76</v>
      </c>
      <c r="D387" s="214" t="s">
        <v>219</v>
      </c>
      <c r="E387" s="214" t="s">
        <v>1437</v>
      </c>
      <c r="F387" s="214" t="s">
        <v>1259</v>
      </c>
      <c r="G387" s="214" t="s">
        <v>142</v>
      </c>
      <c r="H387" s="214" t="s">
        <v>1764</v>
      </c>
      <c r="I387" s="214" t="s">
        <v>142</v>
      </c>
      <c r="AB387" s="214">
        <v>2</v>
      </c>
      <c r="AG387" s="214" t="s">
        <v>764</v>
      </c>
      <c r="AL387" s="214">
        <v>4</v>
      </c>
      <c r="AM387" s="214" t="s">
        <v>371</v>
      </c>
      <c r="AN387" s="214">
        <v>2</v>
      </c>
      <c r="AO387" s="214">
        <v>0</v>
      </c>
      <c r="AP387" s="214">
        <v>0</v>
      </c>
      <c r="AQ387" s="214">
        <v>0</v>
      </c>
      <c r="AR387" s="214">
        <v>4</v>
      </c>
      <c r="AS387" s="214">
        <v>6</v>
      </c>
      <c r="AT387" s="214" t="s">
        <v>385</v>
      </c>
    </row>
    <row r="388" spans="2:46" x14ac:dyDescent="0.2">
      <c r="B388" s="214" t="s">
        <v>2655</v>
      </c>
      <c r="C388" s="214" t="s">
        <v>76</v>
      </c>
      <c r="D388" s="214" t="s">
        <v>1767</v>
      </c>
      <c r="E388" s="214" t="s">
        <v>1437</v>
      </c>
      <c r="F388" s="214" t="s">
        <v>1259</v>
      </c>
      <c r="G388" s="214" t="s">
        <v>142</v>
      </c>
      <c r="H388" s="214" t="s">
        <v>1771</v>
      </c>
      <c r="I388" s="214" t="s">
        <v>142</v>
      </c>
      <c r="AL388" s="214">
        <v>3</v>
      </c>
      <c r="AM388" s="214" t="s">
        <v>1026</v>
      </c>
      <c r="AN388" s="214">
        <v>0</v>
      </c>
      <c r="AO388" s="214">
        <v>0</v>
      </c>
      <c r="AP388" s="214">
        <v>0</v>
      </c>
      <c r="AQ388" s="214">
        <v>0</v>
      </c>
      <c r="AR388" s="214">
        <v>3</v>
      </c>
      <c r="AS388" s="214">
        <v>3</v>
      </c>
      <c r="AT388" s="214">
        <v>39525</v>
      </c>
    </row>
    <row r="389" spans="2:46" x14ac:dyDescent="0.2">
      <c r="B389" s="214" t="s">
        <v>2938</v>
      </c>
      <c r="C389" s="214" t="s">
        <v>76</v>
      </c>
      <c r="D389" s="214" t="s">
        <v>910</v>
      </c>
      <c r="E389" s="214" t="s">
        <v>1437</v>
      </c>
      <c r="F389" s="214" t="s">
        <v>1259</v>
      </c>
      <c r="G389" s="214" t="s">
        <v>142</v>
      </c>
      <c r="H389" s="214" t="s">
        <v>1801</v>
      </c>
      <c r="I389" s="214" t="s">
        <v>341</v>
      </c>
      <c r="V389" s="214">
        <v>1</v>
      </c>
      <c r="Z389" s="214">
        <v>1</v>
      </c>
      <c r="AA389" s="214" t="s">
        <v>1011</v>
      </c>
      <c r="AB389" s="214">
        <v>2</v>
      </c>
      <c r="AF389" s="214">
        <v>10</v>
      </c>
      <c r="AG389" s="214" t="s">
        <v>1011</v>
      </c>
      <c r="AL389" s="214">
        <v>5</v>
      </c>
      <c r="AM389" s="214" t="s">
        <v>1011</v>
      </c>
      <c r="AN389" s="214">
        <v>3</v>
      </c>
      <c r="AO389" s="214">
        <v>0</v>
      </c>
      <c r="AP389" s="214">
        <v>0</v>
      </c>
      <c r="AQ389" s="214">
        <v>0</v>
      </c>
      <c r="AR389" s="214">
        <v>16</v>
      </c>
      <c r="AS389" s="214">
        <v>19</v>
      </c>
    </row>
    <row r="390" spans="2:46" x14ac:dyDescent="0.2">
      <c r="B390" s="214" t="s">
        <v>2724</v>
      </c>
      <c r="C390" s="214" t="s">
        <v>76</v>
      </c>
      <c r="D390" s="214" t="s">
        <v>53</v>
      </c>
      <c r="E390" s="214" t="s">
        <v>1437</v>
      </c>
      <c r="F390" s="214" t="s">
        <v>1259</v>
      </c>
      <c r="G390" s="214" t="s">
        <v>142</v>
      </c>
      <c r="H390" s="214" t="s">
        <v>1810</v>
      </c>
      <c r="I390" s="214" t="s">
        <v>142</v>
      </c>
      <c r="V390" s="214">
        <v>1</v>
      </c>
      <c r="AA390" s="214" t="s">
        <v>404</v>
      </c>
      <c r="AB390" s="214">
        <v>12</v>
      </c>
      <c r="AG390" s="214" t="s">
        <v>404</v>
      </c>
      <c r="AH390" s="214">
        <v>1</v>
      </c>
      <c r="AL390" s="214">
        <v>7</v>
      </c>
      <c r="AM390" s="214" t="s">
        <v>404</v>
      </c>
      <c r="AN390" s="214">
        <v>14</v>
      </c>
      <c r="AO390" s="214">
        <v>0</v>
      </c>
      <c r="AP390" s="214">
        <v>0</v>
      </c>
      <c r="AQ390" s="214">
        <v>0</v>
      </c>
      <c r="AR390" s="214">
        <v>7</v>
      </c>
      <c r="AS390" s="214">
        <v>21</v>
      </c>
    </row>
    <row r="391" spans="2:46" x14ac:dyDescent="0.2">
      <c r="B391" s="214" t="s">
        <v>2742</v>
      </c>
      <c r="C391" s="214" t="s">
        <v>76</v>
      </c>
      <c r="D391" s="214" t="s">
        <v>136</v>
      </c>
      <c r="E391" s="214" t="s">
        <v>1437</v>
      </c>
      <c r="F391" s="214" t="s">
        <v>1259</v>
      </c>
      <c r="G391" s="214" t="s">
        <v>142</v>
      </c>
      <c r="H391" s="214" t="s">
        <v>2220</v>
      </c>
      <c r="I391" s="214" t="s">
        <v>142</v>
      </c>
      <c r="AB391" s="214">
        <v>5</v>
      </c>
      <c r="AD391" s="214">
        <v>1</v>
      </c>
      <c r="AF391" s="214">
        <v>8</v>
      </c>
      <c r="AG391" s="214" t="s">
        <v>210</v>
      </c>
      <c r="AL391" s="214">
        <v>9</v>
      </c>
      <c r="AN391" s="214">
        <v>5</v>
      </c>
      <c r="AO391" s="214">
        <v>0</v>
      </c>
      <c r="AP391" s="214">
        <v>1</v>
      </c>
      <c r="AQ391" s="214">
        <v>0</v>
      </c>
      <c r="AR391" s="214">
        <v>17</v>
      </c>
      <c r="AS391" s="214">
        <v>23</v>
      </c>
      <c r="AT391" s="214">
        <v>46538</v>
      </c>
    </row>
    <row r="392" spans="2:46" x14ac:dyDescent="0.2">
      <c r="B392" s="214" t="s">
        <v>2749</v>
      </c>
      <c r="C392" s="214" t="s">
        <v>76</v>
      </c>
      <c r="D392" s="214" t="s">
        <v>317</v>
      </c>
      <c r="E392" s="214" t="s">
        <v>1437</v>
      </c>
      <c r="F392" s="214" t="s">
        <v>1259</v>
      </c>
      <c r="G392" s="214" t="s">
        <v>142</v>
      </c>
      <c r="H392" s="214" t="s">
        <v>1825</v>
      </c>
      <c r="I392" s="214" t="s">
        <v>142</v>
      </c>
      <c r="T392" s="214">
        <v>1</v>
      </c>
      <c r="U392" s="214" t="s">
        <v>548</v>
      </c>
      <c r="AB392" s="214">
        <v>4</v>
      </c>
      <c r="AF392" s="214">
        <v>1</v>
      </c>
      <c r="AG392" s="214" t="s">
        <v>178</v>
      </c>
      <c r="AL392" s="214">
        <v>3</v>
      </c>
      <c r="AM392" s="214" t="s">
        <v>50</v>
      </c>
      <c r="AN392" s="214">
        <v>4</v>
      </c>
      <c r="AO392" s="214">
        <v>0</v>
      </c>
      <c r="AP392" s="214">
        <v>0</v>
      </c>
      <c r="AQ392" s="214">
        <v>0</v>
      </c>
      <c r="AR392" s="214">
        <v>5</v>
      </c>
      <c r="AS392" s="214">
        <v>9</v>
      </c>
    </row>
    <row r="393" spans="2:46" x14ac:dyDescent="0.2">
      <c r="B393" s="214" t="s">
        <v>2821</v>
      </c>
      <c r="C393" s="214" t="s">
        <v>76</v>
      </c>
      <c r="D393" s="214" t="s">
        <v>14</v>
      </c>
      <c r="E393" s="214" t="s">
        <v>1437</v>
      </c>
      <c r="F393" s="214" t="s">
        <v>1259</v>
      </c>
      <c r="G393" s="214" t="s">
        <v>142</v>
      </c>
      <c r="H393" s="214" t="s">
        <v>1834</v>
      </c>
      <c r="I393" s="214" t="s">
        <v>142</v>
      </c>
      <c r="V393" s="214">
        <v>2</v>
      </c>
      <c r="AA393" s="214" t="s">
        <v>1149</v>
      </c>
      <c r="AB393" s="214">
        <v>2</v>
      </c>
      <c r="AG393" s="214" t="s">
        <v>1149</v>
      </c>
      <c r="AL393" s="214">
        <v>3</v>
      </c>
      <c r="AM393" s="214" t="s">
        <v>1149</v>
      </c>
      <c r="AN393" s="214">
        <v>4</v>
      </c>
      <c r="AO393" s="214">
        <v>0</v>
      </c>
      <c r="AP393" s="214">
        <v>0</v>
      </c>
      <c r="AQ393" s="214">
        <v>0</v>
      </c>
      <c r="AR393" s="214">
        <v>3</v>
      </c>
      <c r="AS393" s="214">
        <v>7</v>
      </c>
      <c r="AT393" s="214">
        <v>38940</v>
      </c>
    </row>
    <row r="394" spans="2:46" x14ac:dyDescent="0.2">
      <c r="B394" s="214" t="s">
        <v>2821</v>
      </c>
      <c r="C394" s="214" t="s">
        <v>76</v>
      </c>
      <c r="D394" s="214" t="s">
        <v>14</v>
      </c>
      <c r="E394" s="214" t="s">
        <v>1437</v>
      </c>
      <c r="F394" s="214" t="s">
        <v>1259</v>
      </c>
      <c r="G394" s="214" t="s">
        <v>142</v>
      </c>
      <c r="H394" s="214" t="s">
        <v>1846</v>
      </c>
      <c r="I394" s="214" t="s">
        <v>1158</v>
      </c>
      <c r="V394" s="214">
        <v>1</v>
      </c>
      <c r="AA394" s="214" t="s">
        <v>1159</v>
      </c>
      <c r="AL394" s="214">
        <v>1</v>
      </c>
      <c r="AM394" s="214" t="s">
        <v>1159</v>
      </c>
      <c r="AN394" s="214">
        <v>1</v>
      </c>
      <c r="AO394" s="214">
        <v>0</v>
      </c>
      <c r="AP394" s="214">
        <v>0</v>
      </c>
      <c r="AQ394" s="214">
        <v>0</v>
      </c>
      <c r="AR394" s="214">
        <v>1</v>
      </c>
      <c r="AS394" s="214">
        <v>2</v>
      </c>
      <c r="AT394" s="214">
        <v>40695</v>
      </c>
    </row>
    <row r="395" spans="2:46" x14ac:dyDescent="0.2">
      <c r="B395" s="214" t="s">
        <v>2836</v>
      </c>
      <c r="C395" s="214" t="s">
        <v>76</v>
      </c>
      <c r="D395" s="214" t="s">
        <v>324</v>
      </c>
      <c r="E395" s="214" t="s">
        <v>1437</v>
      </c>
      <c r="F395" s="214" t="s">
        <v>1259</v>
      </c>
      <c r="G395" s="214" t="s">
        <v>142</v>
      </c>
      <c r="H395" s="214" t="s">
        <v>1862</v>
      </c>
      <c r="I395" s="214" t="s">
        <v>593</v>
      </c>
      <c r="V395" s="214">
        <v>5</v>
      </c>
      <c r="Z395" s="214">
        <v>2</v>
      </c>
      <c r="AA395" s="214" t="s">
        <v>362</v>
      </c>
      <c r="AN395" s="214">
        <v>5</v>
      </c>
      <c r="AO395" s="214">
        <v>0</v>
      </c>
      <c r="AP395" s="214">
        <v>0</v>
      </c>
      <c r="AQ395" s="214">
        <v>0</v>
      </c>
      <c r="AR395" s="214">
        <v>2</v>
      </c>
      <c r="AS395" s="214">
        <v>7</v>
      </c>
      <c r="AT395" s="214">
        <v>38817</v>
      </c>
    </row>
    <row r="396" spans="2:46" x14ac:dyDescent="0.2">
      <c r="B396" s="214" t="s">
        <v>2852</v>
      </c>
      <c r="C396" s="214" t="s">
        <v>76</v>
      </c>
      <c r="D396" s="214" t="s">
        <v>1867</v>
      </c>
      <c r="E396" s="214" t="s">
        <v>1437</v>
      </c>
      <c r="F396" s="214" t="s">
        <v>1259</v>
      </c>
      <c r="G396" s="214" t="s">
        <v>142</v>
      </c>
      <c r="H396" s="214" t="s">
        <v>1868</v>
      </c>
      <c r="I396" s="214" t="s">
        <v>142</v>
      </c>
      <c r="AB396" s="214">
        <v>4</v>
      </c>
      <c r="AG396" s="214" t="s">
        <v>35</v>
      </c>
      <c r="AL396" s="214">
        <v>2</v>
      </c>
      <c r="AM396" s="214" t="s">
        <v>35</v>
      </c>
      <c r="AN396" s="214">
        <v>4</v>
      </c>
      <c r="AO396" s="214">
        <v>0</v>
      </c>
      <c r="AP396" s="214">
        <v>0</v>
      </c>
      <c r="AQ396" s="214">
        <v>0</v>
      </c>
      <c r="AR396" s="214">
        <v>2</v>
      </c>
      <c r="AS396" s="214">
        <v>6</v>
      </c>
      <c r="AT396" s="214">
        <v>37480</v>
      </c>
    </row>
    <row r="397" spans="2:46" x14ac:dyDescent="0.2">
      <c r="B397" s="214" t="s">
        <v>2661</v>
      </c>
      <c r="C397" s="214" t="s">
        <v>76</v>
      </c>
      <c r="D397" s="214" t="s">
        <v>1871</v>
      </c>
      <c r="E397" s="214" t="s">
        <v>1437</v>
      </c>
      <c r="F397" s="214" t="s">
        <v>1259</v>
      </c>
      <c r="G397" s="214" t="s">
        <v>142</v>
      </c>
      <c r="H397" s="214" t="s">
        <v>1875</v>
      </c>
      <c r="I397" s="214" t="s">
        <v>142</v>
      </c>
      <c r="AB397" s="214">
        <v>2</v>
      </c>
      <c r="AF397" s="214">
        <v>4</v>
      </c>
      <c r="AG397" s="214" t="s">
        <v>945</v>
      </c>
      <c r="AN397" s="214">
        <v>2</v>
      </c>
      <c r="AO397" s="214">
        <v>0</v>
      </c>
      <c r="AP397" s="214">
        <v>0</v>
      </c>
      <c r="AQ397" s="214">
        <v>0</v>
      </c>
      <c r="AR397" s="214">
        <v>4</v>
      </c>
      <c r="AS397" s="214">
        <v>6</v>
      </c>
      <c r="AT397" s="214" t="s">
        <v>336</v>
      </c>
    </row>
    <row r="398" spans="2:46" x14ac:dyDescent="0.2">
      <c r="B398" s="214" t="s">
        <v>2892</v>
      </c>
      <c r="C398" s="214" t="s">
        <v>76</v>
      </c>
      <c r="D398" s="214" t="s">
        <v>367</v>
      </c>
      <c r="E398" s="214" t="s">
        <v>1437</v>
      </c>
      <c r="F398" s="214" t="s">
        <v>1259</v>
      </c>
      <c r="G398" s="214" t="s">
        <v>142</v>
      </c>
      <c r="H398" s="214" t="s">
        <v>1884</v>
      </c>
      <c r="I398" s="214" t="s">
        <v>142</v>
      </c>
      <c r="N398" s="214">
        <v>0</v>
      </c>
      <c r="AB398" s="214">
        <v>2</v>
      </c>
      <c r="AG398" s="214" t="s">
        <v>959</v>
      </c>
      <c r="AL398" s="214">
        <v>2</v>
      </c>
      <c r="AN398" s="214">
        <v>2</v>
      </c>
      <c r="AO398" s="214">
        <v>0</v>
      </c>
      <c r="AP398" s="214">
        <v>0</v>
      </c>
      <c r="AQ398" s="214">
        <v>0</v>
      </c>
      <c r="AR398" s="214">
        <v>2</v>
      </c>
      <c r="AS398" s="214">
        <v>4</v>
      </c>
      <c r="AT398" s="214">
        <v>39792</v>
      </c>
    </row>
    <row r="399" spans="2:46" x14ac:dyDescent="0.2">
      <c r="B399" s="214" t="s">
        <v>2930</v>
      </c>
      <c r="C399" s="214" t="s">
        <v>76</v>
      </c>
      <c r="D399" s="214" t="s">
        <v>1886</v>
      </c>
      <c r="E399" s="214" t="s">
        <v>1437</v>
      </c>
      <c r="F399" s="214" t="s">
        <v>1259</v>
      </c>
      <c r="G399" s="214" t="s">
        <v>142</v>
      </c>
      <c r="H399" s="214" t="s">
        <v>1890</v>
      </c>
      <c r="I399" s="214" t="s">
        <v>142</v>
      </c>
      <c r="T399" s="214">
        <v>1</v>
      </c>
      <c r="U399" s="214" t="s">
        <v>1205</v>
      </c>
      <c r="V399" s="214">
        <v>1</v>
      </c>
      <c r="Z399" s="214">
        <v>0</v>
      </c>
      <c r="AA399" s="214" t="s">
        <v>1205</v>
      </c>
      <c r="AB399" s="214">
        <v>4</v>
      </c>
      <c r="AF399" s="214">
        <v>1</v>
      </c>
      <c r="AG399" s="214" t="s">
        <v>1205</v>
      </c>
      <c r="AL399" s="214">
        <v>7</v>
      </c>
      <c r="AM399" s="214" t="s">
        <v>1205</v>
      </c>
      <c r="AN399" s="214">
        <v>5</v>
      </c>
      <c r="AO399" s="214">
        <v>0</v>
      </c>
      <c r="AP399" s="214">
        <v>0</v>
      </c>
      <c r="AQ399" s="214">
        <v>0</v>
      </c>
      <c r="AR399" s="214">
        <v>9</v>
      </c>
      <c r="AS399" s="214">
        <v>14</v>
      </c>
      <c r="AT399" s="214">
        <v>40924</v>
      </c>
    </row>
    <row r="400" spans="2:46" x14ac:dyDescent="0.2">
      <c r="B400" s="214" t="s">
        <v>2930</v>
      </c>
      <c r="C400" s="214" t="s">
        <v>76</v>
      </c>
      <c r="D400" s="214" t="s">
        <v>1886</v>
      </c>
      <c r="E400" s="214" t="s">
        <v>1437</v>
      </c>
      <c r="F400" s="214" t="s">
        <v>1259</v>
      </c>
      <c r="G400" s="214" t="s">
        <v>142</v>
      </c>
      <c r="H400" s="214" t="s">
        <v>1894</v>
      </c>
      <c r="I400" s="214" t="s">
        <v>795</v>
      </c>
      <c r="T400" s="214">
        <v>3</v>
      </c>
      <c r="U400" s="214" t="s">
        <v>1206</v>
      </c>
      <c r="V400" s="214">
        <v>2</v>
      </c>
      <c r="Z400" s="214">
        <v>2</v>
      </c>
      <c r="AA400" s="214" t="s">
        <v>1206</v>
      </c>
      <c r="AB400" s="214">
        <v>9</v>
      </c>
      <c r="AG400" s="214" t="s">
        <v>1206</v>
      </c>
      <c r="AL400" s="214">
        <v>10</v>
      </c>
      <c r="AM400" s="214" t="s">
        <v>1206</v>
      </c>
      <c r="AN400" s="214">
        <v>11</v>
      </c>
      <c r="AO400" s="214">
        <v>0</v>
      </c>
      <c r="AP400" s="214">
        <v>0</v>
      </c>
      <c r="AQ400" s="214">
        <v>0</v>
      </c>
      <c r="AR400" s="214">
        <v>15</v>
      </c>
      <c r="AS400" s="214">
        <v>26</v>
      </c>
      <c r="AT400" s="214" t="s">
        <v>796</v>
      </c>
    </row>
    <row r="401" spans="2:46" x14ac:dyDescent="0.2">
      <c r="B401" s="214" t="s">
        <v>2977</v>
      </c>
      <c r="C401" s="214" t="s">
        <v>76</v>
      </c>
      <c r="D401" s="214" t="s">
        <v>57</v>
      </c>
      <c r="E401" s="214" t="s">
        <v>1437</v>
      </c>
      <c r="F401" s="214" t="s">
        <v>1259</v>
      </c>
      <c r="G401" s="214" t="s">
        <v>142</v>
      </c>
      <c r="H401" s="214" t="s">
        <v>1920</v>
      </c>
      <c r="I401" s="214" t="s">
        <v>142</v>
      </c>
      <c r="AB401" s="214">
        <v>1</v>
      </c>
      <c r="AF401" s="214">
        <v>2</v>
      </c>
      <c r="AG401" s="214" t="s">
        <v>576</v>
      </c>
      <c r="AK401" s="214">
        <v>1</v>
      </c>
      <c r="AL401" s="214">
        <v>1</v>
      </c>
      <c r="AM401" s="214" t="s">
        <v>576</v>
      </c>
      <c r="AN401" s="214">
        <v>1</v>
      </c>
      <c r="AO401" s="214">
        <v>0</v>
      </c>
      <c r="AP401" s="214">
        <v>0</v>
      </c>
      <c r="AQ401" s="214">
        <v>1</v>
      </c>
      <c r="AR401" s="214">
        <v>3</v>
      </c>
      <c r="AS401" s="214">
        <v>5</v>
      </c>
      <c r="AT401" s="214">
        <v>39408</v>
      </c>
    </row>
    <row r="402" spans="2:46" x14ac:dyDescent="0.2">
      <c r="B402" s="214" t="s">
        <v>2977</v>
      </c>
      <c r="C402" s="214" t="s">
        <v>76</v>
      </c>
      <c r="D402" s="214" t="s">
        <v>57</v>
      </c>
      <c r="E402" s="214" t="s">
        <v>1437</v>
      </c>
      <c r="F402" s="214" t="s">
        <v>1259</v>
      </c>
      <c r="G402" s="214" t="s">
        <v>142</v>
      </c>
      <c r="H402" s="214" t="s">
        <v>1927</v>
      </c>
      <c r="I402" s="214" t="s">
        <v>594</v>
      </c>
      <c r="AB402" s="214">
        <v>2</v>
      </c>
      <c r="AF402" s="214">
        <v>3</v>
      </c>
      <c r="AG402" s="214" t="s">
        <v>503</v>
      </c>
      <c r="AH402" s="214">
        <v>1</v>
      </c>
      <c r="AL402" s="214">
        <v>3</v>
      </c>
      <c r="AM402" s="214" t="s">
        <v>503</v>
      </c>
      <c r="AN402" s="214">
        <v>3</v>
      </c>
      <c r="AO402" s="214">
        <v>0</v>
      </c>
      <c r="AP402" s="214">
        <v>0</v>
      </c>
      <c r="AQ402" s="214">
        <v>0</v>
      </c>
      <c r="AR402" s="214">
        <v>6</v>
      </c>
      <c r="AS402" s="214">
        <v>9</v>
      </c>
      <c r="AT402" s="214" t="s">
        <v>650</v>
      </c>
    </row>
    <row r="403" spans="2:46" x14ac:dyDescent="0.2">
      <c r="B403" s="214" t="s">
        <v>2991</v>
      </c>
      <c r="C403" s="214" t="s">
        <v>76</v>
      </c>
      <c r="D403" s="214" t="s">
        <v>339</v>
      </c>
      <c r="E403" s="214" t="s">
        <v>1437</v>
      </c>
      <c r="F403" s="214" t="s">
        <v>1259</v>
      </c>
      <c r="G403" s="214" t="s">
        <v>142</v>
      </c>
      <c r="H403" s="214" t="s">
        <v>1941</v>
      </c>
      <c r="I403" s="214" t="s">
        <v>142</v>
      </c>
      <c r="AB403" s="214">
        <v>6</v>
      </c>
      <c r="AG403" s="214" t="s">
        <v>915</v>
      </c>
      <c r="AL403" s="214">
        <v>10</v>
      </c>
      <c r="AN403" s="214">
        <v>6</v>
      </c>
      <c r="AO403" s="214">
        <v>0</v>
      </c>
      <c r="AP403" s="214">
        <v>0</v>
      </c>
      <c r="AQ403" s="214">
        <v>0</v>
      </c>
      <c r="AR403" s="214">
        <v>10</v>
      </c>
      <c r="AS403" s="214">
        <v>16</v>
      </c>
      <c r="AT403" s="214" t="s">
        <v>390</v>
      </c>
    </row>
    <row r="404" spans="2:46" x14ac:dyDescent="0.2">
      <c r="B404" s="214" t="s">
        <v>3061</v>
      </c>
      <c r="C404" s="214" t="s">
        <v>76</v>
      </c>
      <c r="D404" s="214" t="s">
        <v>1964</v>
      </c>
      <c r="E404" s="214" t="s">
        <v>1437</v>
      </c>
      <c r="F404" s="214" t="s">
        <v>1259</v>
      </c>
      <c r="G404" s="214" t="s">
        <v>142</v>
      </c>
      <c r="H404" s="214" t="s">
        <v>1968</v>
      </c>
      <c r="I404" s="214" t="s">
        <v>142</v>
      </c>
      <c r="V404" s="214">
        <v>1</v>
      </c>
      <c r="AA404" s="214" t="s">
        <v>818</v>
      </c>
      <c r="AB404" s="214">
        <v>7</v>
      </c>
      <c r="AG404" s="214" t="s">
        <v>819</v>
      </c>
      <c r="AL404" s="214">
        <v>18</v>
      </c>
      <c r="AM404" s="214" t="s">
        <v>413</v>
      </c>
      <c r="AN404" s="214">
        <v>8</v>
      </c>
      <c r="AO404" s="214">
        <v>0</v>
      </c>
      <c r="AP404" s="214">
        <v>0</v>
      </c>
      <c r="AQ404" s="214">
        <v>0</v>
      </c>
      <c r="AR404" s="214">
        <v>18</v>
      </c>
      <c r="AS404" s="214">
        <v>26</v>
      </c>
      <c r="AT404" s="214">
        <v>37526</v>
      </c>
    </row>
    <row r="405" spans="2:46" x14ac:dyDescent="0.2">
      <c r="B405" s="214" t="s">
        <v>3061</v>
      </c>
      <c r="C405" s="214" t="s">
        <v>76</v>
      </c>
      <c r="D405" s="214" t="s">
        <v>1964</v>
      </c>
      <c r="E405" s="214" t="s">
        <v>1437</v>
      </c>
      <c r="F405" s="214" t="s">
        <v>1259</v>
      </c>
      <c r="G405" s="214" t="s">
        <v>142</v>
      </c>
      <c r="H405" s="214" t="s">
        <v>1973</v>
      </c>
      <c r="I405" s="214" t="s">
        <v>142</v>
      </c>
      <c r="V405" s="214">
        <v>1</v>
      </c>
      <c r="AA405" s="214" t="s">
        <v>1060</v>
      </c>
      <c r="AB405" s="214">
        <v>4</v>
      </c>
      <c r="AG405" s="214" t="s">
        <v>830</v>
      </c>
      <c r="AL405" s="214">
        <v>6</v>
      </c>
      <c r="AM405" s="214" t="s">
        <v>809</v>
      </c>
      <c r="AN405" s="214">
        <v>5</v>
      </c>
      <c r="AO405" s="214">
        <v>0</v>
      </c>
      <c r="AP405" s="214">
        <v>0</v>
      </c>
      <c r="AQ405" s="214">
        <v>0</v>
      </c>
      <c r="AR405" s="214">
        <v>6</v>
      </c>
      <c r="AS405" s="214">
        <v>11</v>
      </c>
      <c r="AT405" s="214">
        <v>39934</v>
      </c>
    </row>
    <row r="406" spans="2:46" x14ac:dyDescent="0.2">
      <c r="B406" s="214" t="s">
        <v>3082</v>
      </c>
      <c r="C406" s="214" t="s">
        <v>76</v>
      </c>
      <c r="D406" s="214" t="s">
        <v>258</v>
      </c>
      <c r="E406" s="214" t="s">
        <v>1437</v>
      </c>
      <c r="F406" s="214" t="s">
        <v>1259</v>
      </c>
      <c r="G406" s="214" t="s">
        <v>142</v>
      </c>
      <c r="H406" s="214" t="s">
        <v>1987</v>
      </c>
      <c r="I406" s="214" t="s">
        <v>180</v>
      </c>
      <c r="AB406" s="214">
        <v>3</v>
      </c>
      <c r="AG406" s="214" t="s">
        <v>452</v>
      </c>
      <c r="AN406" s="214">
        <v>3</v>
      </c>
      <c r="AO406" s="214">
        <v>0</v>
      </c>
      <c r="AP406" s="214">
        <v>0</v>
      </c>
      <c r="AQ406" s="214">
        <v>0</v>
      </c>
      <c r="AR406" s="214">
        <v>0</v>
      </c>
      <c r="AS406" s="214">
        <v>3</v>
      </c>
      <c r="AT406" s="214">
        <v>39412</v>
      </c>
    </row>
    <row r="407" spans="2:46" x14ac:dyDescent="0.2">
      <c r="B407" s="214" t="s">
        <v>3096</v>
      </c>
      <c r="C407" s="214" t="s">
        <v>76</v>
      </c>
      <c r="D407" s="214" t="s">
        <v>313</v>
      </c>
      <c r="E407" s="214" t="s">
        <v>1437</v>
      </c>
      <c r="F407" s="214" t="s">
        <v>1259</v>
      </c>
      <c r="G407" s="214" t="s">
        <v>142</v>
      </c>
      <c r="H407" s="214" t="s">
        <v>2006</v>
      </c>
      <c r="I407" s="214" t="s">
        <v>142</v>
      </c>
      <c r="V407" s="214">
        <v>3</v>
      </c>
      <c r="Z407" s="214">
        <v>0</v>
      </c>
      <c r="AA407" s="214" t="s">
        <v>2160</v>
      </c>
      <c r="AB407" s="214">
        <v>2</v>
      </c>
      <c r="AF407" s="214">
        <v>7</v>
      </c>
      <c r="AG407" s="214" t="s">
        <v>899</v>
      </c>
      <c r="AN407" s="214">
        <v>5</v>
      </c>
      <c r="AO407" s="214">
        <v>0</v>
      </c>
      <c r="AP407" s="214">
        <v>0</v>
      </c>
      <c r="AQ407" s="214">
        <v>0</v>
      </c>
      <c r="AR407" s="214">
        <v>7</v>
      </c>
      <c r="AS407" s="214">
        <v>12</v>
      </c>
      <c r="AT407" s="214">
        <v>36599</v>
      </c>
    </row>
    <row r="408" spans="2:46" x14ac:dyDescent="0.2">
      <c r="B408" s="214" t="s">
        <v>3096</v>
      </c>
      <c r="C408" s="214" t="s">
        <v>76</v>
      </c>
      <c r="D408" s="214" t="s">
        <v>313</v>
      </c>
      <c r="E408" s="214" t="s">
        <v>1437</v>
      </c>
      <c r="F408" s="214" t="s">
        <v>1259</v>
      </c>
      <c r="G408" s="214" t="s">
        <v>142</v>
      </c>
      <c r="H408" s="214" t="s">
        <v>2015</v>
      </c>
      <c r="I408" s="214" t="s">
        <v>142</v>
      </c>
      <c r="Z408" s="214">
        <v>0</v>
      </c>
      <c r="AB408" s="214">
        <v>1</v>
      </c>
      <c r="AG408" s="214" t="s">
        <v>1285</v>
      </c>
      <c r="AN408" s="214">
        <v>1</v>
      </c>
      <c r="AO408" s="214">
        <v>0</v>
      </c>
      <c r="AP408" s="214">
        <v>0</v>
      </c>
      <c r="AQ408" s="214">
        <v>0</v>
      </c>
      <c r="AR408" s="214">
        <v>0</v>
      </c>
      <c r="AS408" s="214">
        <v>1</v>
      </c>
      <c r="AT408" s="214">
        <v>40882</v>
      </c>
    </row>
    <row r="409" spans="2:46" x14ac:dyDescent="0.2">
      <c r="B409" s="214" t="s">
        <v>3103</v>
      </c>
      <c r="C409" s="214" t="s">
        <v>76</v>
      </c>
      <c r="D409" s="214" t="s">
        <v>33</v>
      </c>
      <c r="E409" s="214" t="s">
        <v>1437</v>
      </c>
      <c r="F409" s="214" t="s">
        <v>1259</v>
      </c>
      <c r="G409" s="214" t="s">
        <v>142</v>
      </c>
      <c r="H409" s="214" t="s">
        <v>2019</v>
      </c>
      <c r="I409" s="214" t="s">
        <v>142</v>
      </c>
      <c r="AB409" s="214">
        <v>5</v>
      </c>
      <c r="AG409" s="214" t="s">
        <v>508</v>
      </c>
      <c r="AH409" s="214">
        <v>1</v>
      </c>
      <c r="AL409" s="214">
        <v>6</v>
      </c>
      <c r="AM409" s="214" t="s">
        <v>508</v>
      </c>
      <c r="AN409" s="214">
        <v>6</v>
      </c>
      <c r="AO409" s="214">
        <v>0</v>
      </c>
      <c r="AP409" s="214">
        <v>0</v>
      </c>
      <c r="AQ409" s="214">
        <v>0</v>
      </c>
      <c r="AR409" s="214">
        <v>6</v>
      </c>
      <c r="AS409" s="214">
        <v>12</v>
      </c>
      <c r="AT409" s="214">
        <v>32581</v>
      </c>
    </row>
    <row r="410" spans="2:46" x14ac:dyDescent="0.2">
      <c r="B410" s="214" t="s">
        <v>3103</v>
      </c>
      <c r="C410" s="214" t="s">
        <v>76</v>
      </c>
      <c r="D410" s="214" t="s">
        <v>33</v>
      </c>
      <c r="E410" s="214" t="s">
        <v>1437</v>
      </c>
      <c r="F410" s="214" t="s">
        <v>1259</v>
      </c>
      <c r="G410" s="214" t="s">
        <v>142</v>
      </c>
      <c r="H410" s="214" t="s">
        <v>2020</v>
      </c>
      <c r="I410" s="214" t="s">
        <v>142</v>
      </c>
      <c r="AB410" s="214">
        <v>4</v>
      </c>
      <c r="AG410" s="214" t="s">
        <v>509</v>
      </c>
      <c r="AN410" s="214">
        <v>4</v>
      </c>
      <c r="AO410" s="214">
        <v>0</v>
      </c>
      <c r="AP410" s="214">
        <v>0</v>
      </c>
      <c r="AQ410" s="214">
        <v>0</v>
      </c>
      <c r="AR410" s="214">
        <v>0</v>
      </c>
      <c r="AS410" s="214">
        <v>4</v>
      </c>
      <c r="AT410" s="214">
        <v>38749</v>
      </c>
    </row>
    <row r="411" spans="2:46" x14ac:dyDescent="0.2">
      <c r="B411" s="214" t="s">
        <v>3128</v>
      </c>
      <c r="C411" s="214" t="s">
        <v>76</v>
      </c>
      <c r="D411" s="214" t="s">
        <v>429</v>
      </c>
      <c r="E411" s="214" t="s">
        <v>1437</v>
      </c>
      <c r="F411" s="214" t="s">
        <v>1259</v>
      </c>
      <c r="G411" s="214" t="s">
        <v>142</v>
      </c>
      <c r="H411" s="214" t="s">
        <v>2034</v>
      </c>
      <c r="I411" s="214" t="s">
        <v>142</v>
      </c>
      <c r="AB411" s="214">
        <v>5</v>
      </c>
      <c r="AG411" s="214" t="s">
        <v>912</v>
      </c>
      <c r="AH411" s="214">
        <v>1</v>
      </c>
      <c r="AI411" s="214">
        <v>1</v>
      </c>
      <c r="AL411" s="214">
        <v>1</v>
      </c>
      <c r="AM411" s="214" t="s">
        <v>912</v>
      </c>
      <c r="AN411" s="214">
        <v>6</v>
      </c>
      <c r="AO411" s="214">
        <v>1</v>
      </c>
      <c r="AP411" s="214">
        <v>0</v>
      </c>
      <c r="AQ411" s="214">
        <v>0</v>
      </c>
      <c r="AR411" s="214">
        <v>1</v>
      </c>
      <c r="AS411" s="214">
        <v>8</v>
      </c>
      <c r="AT411" s="214">
        <v>36778</v>
      </c>
    </row>
    <row r="412" spans="2:46" x14ac:dyDescent="0.2">
      <c r="B412" s="214" t="s">
        <v>3160</v>
      </c>
      <c r="C412" s="214" t="s">
        <v>76</v>
      </c>
      <c r="D412" s="214" t="s">
        <v>444</v>
      </c>
      <c r="E412" s="214" t="s">
        <v>1437</v>
      </c>
      <c r="F412" s="214" t="s">
        <v>1259</v>
      </c>
      <c r="G412" s="214" t="s">
        <v>142</v>
      </c>
      <c r="H412" s="214" t="s">
        <v>2054</v>
      </c>
      <c r="I412" s="214" t="s">
        <v>142</v>
      </c>
      <c r="AC412" s="214">
        <v>1</v>
      </c>
      <c r="AL412" s="214">
        <v>1</v>
      </c>
      <c r="AM412" s="214" t="s">
        <v>902</v>
      </c>
      <c r="AN412" s="214">
        <v>0</v>
      </c>
      <c r="AO412" s="214">
        <v>1</v>
      </c>
      <c r="AP412" s="214">
        <v>0</v>
      </c>
      <c r="AQ412" s="214">
        <v>0</v>
      </c>
      <c r="AR412" s="214">
        <v>1</v>
      </c>
      <c r="AS412" s="214">
        <v>2</v>
      </c>
      <c r="AT412" s="214">
        <v>39192</v>
      </c>
    </row>
    <row r="413" spans="2:46" x14ac:dyDescent="0.2">
      <c r="B413" s="214" t="s">
        <v>3160</v>
      </c>
      <c r="C413" s="214" t="s">
        <v>76</v>
      </c>
      <c r="D413" s="214" t="s">
        <v>444</v>
      </c>
      <c r="E413" s="214" t="s">
        <v>1437</v>
      </c>
      <c r="F413" s="214" t="s">
        <v>1259</v>
      </c>
      <c r="G413" s="214" t="s">
        <v>142</v>
      </c>
      <c r="H413" s="214" t="s">
        <v>2055</v>
      </c>
      <c r="I413" s="214" t="s">
        <v>142</v>
      </c>
      <c r="V413" s="214">
        <v>2</v>
      </c>
      <c r="AA413" s="214" t="s">
        <v>1111</v>
      </c>
      <c r="AB413" s="214">
        <v>13</v>
      </c>
      <c r="AG413" s="214" t="s">
        <v>1111</v>
      </c>
      <c r="AL413" s="214">
        <v>6</v>
      </c>
      <c r="AM413" s="214" t="s">
        <v>1111</v>
      </c>
      <c r="AN413" s="214">
        <v>15</v>
      </c>
      <c r="AO413" s="214">
        <v>0</v>
      </c>
      <c r="AP413" s="214">
        <v>0</v>
      </c>
      <c r="AQ413" s="214">
        <v>0</v>
      </c>
      <c r="AR413" s="214">
        <v>6</v>
      </c>
      <c r="AS413" s="214">
        <v>21</v>
      </c>
      <c r="AT413" s="214">
        <v>39637</v>
      </c>
    </row>
    <row r="414" spans="2:46" x14ac:dyDescent="0.2">
      <c r="B414" s="214" t="s">
        <v>3192</v>
      </c>
      <c r="C414" s="214" t="s">
        <v>76</v>
      </c>
      <c r="D414" s="214" t="s">
        <v>2103</v>
      </c>
      <c r="E414" s="214" t="s">
        <v>1437</v>
      </c>
      <c r="F414" s="214" t="s">
        <v>1259</v>
      </c>
      <c r="G414" s="214" t="s">
        <v>142</v>
      </c>
      <c r="H414" s="214" t="s">
        <v>2081</v>
      </c>
      <c r="I414" s="214" t="s">
        <v>341</v>
      </c>
      <c r="T414" s="214">
        <v>1</v>
      </c>
      <c r="U414" s="214" t="s">
        <v>1045</v>
      </c>
      <c r="V414" s="214">
        <v>1</v>
      </c>
      <c r="AA414" s="214" t="s">
        <v>1046</v>
      </c>
      <c r="AB414" s="214">
        <v>3</v>
      </c>
      <c r="AF414" s="214">
        <v>1</v>
      </c>
      <c r="AG414" s="214" t="s">
        <v>1047</v>
      </c>
      <c r="AL414" s="214">
        <v>1</v>
      </c>
      <c r="AM414" s="214" t="s">
        <v>1048</v>
      </c>
      <c r="AN414" s="214">
        <v>4</v>
      </c>
      <c r="AO414" s="214">
        <v>0</v>
      </c>
      <c r="AP414" s="214">
        <v>0</v>
      </c>
      <c r="AQ414" s="214">
        <v>0</v>
      </c>
      <c r="AR414" s="214">
        <v>3</v>
      </c>
      <c r="AS414" s="214">
        <v>7</v>
      </c>
      <c r="AT414" s="214">
        <v>40795</v>
      </c>
    </row>
    <row r="415" spans="2:46" x14ac:dyDescent="0.2">
      <c r="B415" s="214" t="s">
        <v>3151</v>
      </c>
      <c r="C415" s="214" t="s">
        <v>76</v>
      </c>
      <c r="D415" s="214" t="s">
        <v>2104</v>
      </c>
      <c r="E415" s="214" t="s">
        <v>1437</v>
      </c>
      <c r="F415" s="214" t="s">
        <v>1259</v>
      </c>
      <c r="G415" s="214" t="s">
        <v>142</v>
      </c>
      <c r="H415" s="214" t="s">
        <v>2084</v>
      </c>
      <c r="I415" s="214" t="s">
        <v>341</v>
      </c>
      <c r="AB415" s="214">
        <v>1</v>
      </c>
      <c r="AG415" s="214" t="s">
        <v>1136</v>
      </c>
      <c r="AL415" s="214">
        <v>3</v>
      </c>
      <c r="AN415" s="214">
        <v>1</v>
      </c>
      <c r="AO415" s="214">
        <v>0</v>
      </c>
      <c r="AP415" s="214">
        <v>0</v>
      </c>
      <c r="AQ415" s="214">
        <v>0</v>
      </c>
      <c r="AR415" s="214">
        <v>3</v>
      </c>
      <c r="AS415" s="214">
        <v>4</v>
      </c>
      <c r="AT415" s="214">
        <v>2</v>
      </c>
    </row>
    <row r="416" spans="2:46" x14ac:dyDescent="0.2">
      <c r="B416" s="214" t="s">
        <v>2567</v>
      </c>
      <c r="C416" s="214" t="s">
        <v>76</v>
      </c>
      <c r="D416" s="214" t="s">
        <v>2105</v>
      </c>
      <c r="E416" s="214" t="s">
        <v>1437</v>
      </c>
      <c r="F416" s="214" t="s">
        <v>1259</v>
      </c>
      <c r="G416" s="214" t="s">
        <v>142</v>
      </c>
      <c r="H416" s="214" t="s">
        <v>2088</v>
      </c>
      <c r="I416" s="214" t="s">
        <v>341</v>
      </c>
      <c r="V416" s="214">
        <v>4</v>
      </c>
      <c r="AA416" s="214" t="s">
        <v>1245</v>
      </c>
      <c r="AF416" s="214">
        <v>4</v>
      </c>
      <c r="AG416" s="214" t="s">
        <v>1245</v>
      </c>
      <c r="AN416" s="214">
        <v>4</v>
      </c>
      <c r="AO416" s="214">
        <v>0</v>
      </c>
      <c r="AP416" s="214">
        <v>0</v>
      </c>
      <c r="AQ416" s="214">
        <v>0</v>
      </c>
      <c r="AR416" s="214">
        <v>4</v>
      </c>
      <c r="AS416" s="214">
        <v>8</v>
      </c>
      <c r="AT416" s="214">
        <v>40946</v>
      </c>
    </row>
    <row r="417" spans="2:46" x14ac:dyDescent="0.2">
      <c r="B417" s="214" t="s">
        <v>2591</v>
      </c>
      <c r="C417" s="214" t="s">
        <v>76</v>
      </c>
      <c r="D417" s="214" t="s">
        <v>1704</v>
      </c>
      <c r="E417" s="214" t="s">
        <v>1437</v>
      </c>
      <c r="F417" s="214" t="s">
        <v>1259</v>
      </c>
      <c r="G417" s="214" t="s">
        <v>24</v>
      </c>
      <c r="H417" s="214" t="s">
        <v>1716</v>
      </c>
      <c r="I417" s="214" t="s">
        <v>868</v>
      </c>
      <c r="AL417" s="214">
        <v>14</v>
      </c>
      <c r="AN417" s="214">
        <v>0</v>
      </c>
      <c r="AO417" s="214">
        <v>0</v>
      </c>
      <c r="AP417" s="214">
        <v>0</v>
      </c>
      <c r="AQ417" s="214">
        <v>0</v>
      </c>
      <c r="AR417" s="214">
        <v>14</v>
      </c>
      <c r="AS417" s="214">
        <v>14</v>
      </c>
    </row>
    <row r="418" spans="2:46" x14ac:dyDescent="0.2">
      <c r="B418" s="214" t="s">
        <v>2749</v>
      </c>
      <c r="C418" s="214" t="s">
        <v>76</v>
      </c>
      <c r="D418" s="214" t="s">
        <v>317</v>
      </c>
      <c r="E418" s="214" t="s">
        <v>1437</v>
      </c>
      <c r="F418" s="214" t="s">
        <v>1259</v>
      </c>
      <c r="G418" s="214" t="s">
        <v>24</v>
      </c>
      <c r="H418" s="214" t="s">
        <v>1830</v>
      </c>
      <c r="I418" s="214" t="s">
        <v>24</v>
      </c>
      <c r="T418" s="214">
        <v>1</v>
      </c>
      <c r="U418" s="214" t="s">
        <v>787</v>
      </c>
      <c r="AB418" s="214">
        <v>2</v>
      </c>
      <c r="AG418" s="214" t="s">
        <v>837</v>
      </c>
      <c r="AL418" s="214">
        <v>3</v>
      </c>
      <c r="AM418" s="214" t="s">
        <v>667</v>
      </c>
      <c r="AN418" s="214">
        <v>2</v>
      </c>
      <c r="AO418" s="214">
        <v>0</v>
      </c>
      <c r="AP418" s="214">
        <v>0</v>
      </c>
      <c r="AQ418" s="214">
        <v>0</v>
      </c>
      <c r="AR418" s="214">
        <v>4</v>
      </c>
      <c r="AS418" s="214">
        <v>6</v>
      </c>
      <c r="AT418" s="214">
        <v>40234</v>
      </c>
    </row>
    <row r="419" spans="2:46" x14ac:dyDescent="0.2">
      <c r="B419" s="214" t="s">
        <v>2390</v>
      </c>
      <c r="C419" s="214" t="s">
        <v>76</v>
      </c>
      <c r="D419" s="214" t="s">
        <v>381</v>
      </c>
      <c r="E419" s="214" t="s">
        <v>1437</v>
      </c>
      <c r="F419" s="214" t="s">
        <v>1259</v>
      </c>
      <c r="G419" s="214" t="s">
        <v>60</v>
      </c>
      <c r="H419" s="214" t="s">
        <v>1518</v>
      </c>
      <c r="I419" s="214" t="s">
        <v>60</v>
      </c>
      <c r="T419" s="214">
        <v>1</v>
      </c>
      <c r="AB419" s="214">
        <v>1</v>
      </c>
      <c r="AG419" s="214" t="s">
        <v>2184</v>
      </c>
      <c r="AN419" s="214">
        <v>1</v>
      </c>
      <c r="AO419" s="214">
        <v>0</v>
      </c>
      <c r="AP419" s="214">
        <v>0</v>
      </c>
      <c r="AQ419" s="214">
        <v>0</v>
      </c>
      <c r="AR419" s="214">
        <v>1</v>
      </c>
      <c r="AS419" s="214">
        <v>2</v>
      </c>
      <c r="AT419" s="214">
        <v>40000</v>
      </c>
    </row>
    <row r="420" spans="2:46" x14ac:dyDescent="0.2">
      <c r="B420" s="214" t="s">
        <v>2469</v>
      </c>
      <c r="C420" s="214" t="s">
        <v>76</v>
      </c>
      <c r="D420" s="214" t="s">
        <v>416</v>
      </c>
      <c r="E420" s="214" t="s">
        <v>1437</v>
      </c>
      <c r="F420" s="214" t="s">
        <v>1259</v>
      </c>
      <c r="G420" s="214" t="s">
        <v>60</v>
      </c>
      <c r="H420" s="214" t="s">
        <v>1634</v>
      </c>
      <c r="I420" s="214" t="s">
        <v>740</v>
      </c>
      <c r="V420" s="214">
        <v>1</v>
      </c>
      <c r="AA420" s="214" t="s">
        <v>741</v>
      </c>
      <c r="AB420" s="214">
        <v>1</v>
      </c>
      <c r="AG420" s="214" t="s">
        <v>743</v>
      </c>
      <c r="AL420" s="214">
        <v>2</v>
      </c>
      <c r="AN420" s="214">
        <v>2</v>
      </c>
      <c r="AO420" s="214">
        <v>0</v>
      </c>
      <c r="AP420" s="214">
        <v>0</v>
      </c>
      <c r="AQ420" s="214">
        <v>0</v>
      </c>
      <c r="AR420" s="214">
        <v>2</v>
      </c>
      <c r="AS420" s="214">
        <v>4</v>
      </c>
      <c r="AT420" s="214" t="s">
        <v>742</v>
      </c>
    </row>
    <row r="421" spans="2:46" x14ac:dyDescent="0.2">
      <c r="B421" s="214" t="s">
        <v>3061</v>
      </c>
      <c r="C421" s="214" t="s">
        <v>76</v>
      </c>
      <c r="D421" s="214" t="s">
        <v>1964</v>
      </c>
      <c r="E421" s="214" t="s">
        <v>1437</v>
      </c>
      <c r="F421" s="214" t="s">
        <v>1259</v>
      </c>
      <c r="G421" s="214" t="s">
        <v>60</v>
      </c>
      <c r="H421" s="214" t="s">
        <v>1972</v>
      </c>
      <c r="I421" s="214" t="s">
        <v>60</v>
      </c>
      <c r="V421" s="214">
        <v>1</v>
      </c>
      <c r="AA421" s="214" t="s">
        <v>481</v>
      </c>
      <c r="AB421" s="214">
        <v>3</v>
      </c>
      <c r="AG421" s="214" t="s">
        <v>482</v>
      </c>
      <c r="AL421" s="214">
        <v>6</v>
      </c>
      <c r="AM421" s="214" t="s">
        <v>289</v>
      </c>
      <c r="AN421" s="214">
        <v>4</v>
      </c>
      <c r="AO421" s="214">
        <v>0</v>
      </c>
      <c r="AP421" s="214">
        <v>0</v>
      </c>
      <c r="AQ421" s="214">
        <v>0</v>
      </c>
      <c r="AR421" s="214">
        <v>6</v>
      </c>
      <c r="AS421" s="214">
        <v>10</v>
      </c>
      <c r="AT421" s="214">
        <v>39874</v>
      </c>
    </row>
    <row r="422" spans="2:46" x14ac:dyDescent="0.2">
      <c r="B422" s="214" t="s">
        <v>3096</v>
      </c>
      <c r="C422" s="214" t="s">
        <v>76</v>
      </c>
      <c r="D422" s="214" t="s">
        <v>313</v>
      </c>
      <c r="E422" s="214" t="s">
        <v>1437</v>
      </c>
      <c r="F422" s="214" t="s">
        <v>1259</v>
      </c>
      <c r="G422" s="214" t="s">
        <v>60</v>
      </c>
      <c r="H422" s="214" t="s">
        <v>2009</v>
      </c>
      <c r="I422" s="214" t="s">
        <v>60</v>
      </c>
      <c r="V422" s="214">
        <v>1</v>
      </c>
      <c r="Z422" s="214">
        <v>0</v>
      </c>
      <c r="AA422" s="214" t="s">
        <v>2162</v>
      </c>
      <c r="AB422" s="214">
        <v>1</v>
      </c>
      <c r="AF422" s="214">
        <v>5</v>
      </c>
      <c r="AG422" s="214" t="s">
        <v>235</v>
      </c>
      <c r="AN422" s="214">
        <v>2</v>
      </c>
      <c r="AO422" s="214">
        <v>0</v>
      </c>
      <c r="AP422" s="214">
        <v>0</v>
      </c>
      <c r="AQ422" s="214">
        <v>0</v>
      </c>
      <c r="AR422" s="214">
        <v>5</v>
      </c>
      <c r="AS422" s="214">
        <v>7</v>
      </c>
      <c r="AT422" s="214">
        <v>39539</v>
      </c>
    </row>
    <row r="423" spans="2:46" x14ac:dyDescent="0.2">
      <c r="B423" s="214" t="s">
        <v>2866</v>
      </c>
      <c r="C423" s="214" t="s">
        <v>76</v>
      </c>
      <c r="D423" s="214" t="s">
        <v>1463</v>
      </c>
      <c r="E423" s="214" t="s">
        <v>1437</v>
      </c>
      <c r="F423" s="214" t="s">
        <v>1259</v>
      </c>
      <c r="G423" s="214" t="s">
        <v>288</v>
      </c>
      <c r="H423" s="214" t="s">
        <v>1474</v>
      </c>
      <c r="I423" s="214" t="s">
        <v>288</v>
      </c>
      <c r="AB423" s="214">
        <v>1</v>
      </c>
      <c r="AG423" s="214" t="s">
        <v>652</v>
      </c>
      <c r="AN423" s="214">
        <v>1</v>
      </c>
      <c r="AO423" s="214">
        <v>0</v>
      </c>
      <c r="AP423" s="214">
        <v>0</v>
      </c>
      <c r="AQ423" s="214">
        <v>0</v>
      </c>
      <c r="AR423" s="214">
        <v>0</v>
      </c>
      <c r="AS423" s="214">
        <v>1</v>
      </c>
      <c r="AT423" s="214">
        <v>39493</v>
      </c>
    </row>
    <row r="424" spans="2:46" x14ac:dyDescent="0.2">
      <c r="B424" s="214" t="s">
        <v>2991</v>
      </c>
      <c r="C424" s="214" t="s">
        <v>76</v>
      </c>
      <c r="D424" s="214" t="s">
        <v>339</v>
      </c>
      <c r="E424" s="214" t="s">
        <v>1437</v>
      </c>
      <c r="F424" s="214" t="s">
        <v>1259</v>
      </c>
      <c r="G424" s="214" t="s">
        <v>288</v>
      </c>
      <c r="H424" s="214" t="s">
        <v>1954</v>
      </c>
      <c r="I424" s="214" t="s">
        <v>288</v>
      </c>
      <c r="AB424" s="214">
        <v>1</v>
      </c>
      <c r="AG424" s="214" t="s">
        <v>2214</v>
      </c>
      <c r="AL424" s="214">
        <v>2</v>
      </c>
      <c r="AN424" s="214">
        <v>1</v>
      </c>
      <c r="AO424" s="214">
        <v>0</v>
      </c>
      <c r="AP424" s="214">
        <v>0</v>
      </c>
      <c r="AQ424" s="214">
        <v>0</v>
      </c>
      <c r="AR424" s="214">
        <v>2</v>
      </c>
      <c r="AS424" s="214">
        <v>3</v>
      </c>
      <c r="AT424" s="214">
        <v>40709</v>
      </c>
    </row>
    <row r="425" spans="2:46" x14ac:dyDescent="0.2">
      <c r="B425" s="214" t="s">
        <v>3096</v>
      </c>
      <c r="C425" s="214" t="s">
        <v>76</v>
      </c>
      <c r="D425" s="214" t="s">
        <v>313</v>
      </c>
      <c r="E425" s="214" t="s">
        <v>1437</v>
      </c>
      <c r="F425" s="214" t="s">
        <v>1259</v>
      </c>
      <c r="G425" s="214" t="s">
        <v>288</v>
      </c>
      <c r="H425" s="214" t="s">
        <v>2004</v>
      </c>
      <c r="I425" s="214" t="s">
        <v>288</v>
      </c>
      <c r="V425" s="214">
        <v>0</v>
      </c>
      <c r="Z425" s="214">
        <v>0</v>
      </c>
      <c r="AB425" s="214">
        <v>1</v>
      </c>
      <c r="AF425" s="214">
        <v>4</v>
      </c>
      <c r="AG425" s="214" t="s">
        <v>1333</v>
      </c>
      <c r="AN425" s="214">
        <v>1</v>
      </c>
      <c r="AO425" s="214">
        <v>0</v>
      </c>
      <c r="AP425" s="214">
        <v>0</v>
      </c>
      <c r="AQ425" s="214">
        <v>0</v>
      </c>
      <c r="AR425" s="214">
        <v>4</v>
      </c>
      <c r="AS425" s="214">
        <v>5</v>
      </c>
      <c r="AT425" s="214" t="s">
        <v>2159</v>
      </c>
    </row>
    <row r="426" spans="2:46" x14ac:dyDescent="0.2">
      <c r="B426" s="214" t="s">
        <v>2330</v>
      </c>
      <c r="C426" s="214" t="s">
        <v>76</v>
      </c>
      <c r="D426" s="214" t="s">
        <v>0</v>
      </c>
      <c r="E426" s="214" t="s">
        <v>1437</v>
      </c>
      <c r="F426" s="214" t="s">
        <v>1259</v>
      </c>
      <c r="G426" s="214" t="s">
        <v>283</v>
      </c>
      <c r="H426" s="214" t="s">
        <v>1422</v>
      </c>
      <c r="I426" s="214" t="s">
        <v>140</v>
      </c>
      <c r="W426" s="214">
        <v>1</v>
      </c>
      <c r="AA426" s="214" t="s">
        <v>141</v>
      </c>
      <c r="AB426" s="214">
        <v>1</v>
      </c>
      <c r="AF426" s="214">
        <v>1</v>
      </c>
      <c r="AG426" s="214" t="s">
        <v>539</v>
      </c>
      <c r="AN426" s="214">
        <v>1</v>
      </c>
      <c r="AO426" s="214">
        <v>1</v>
      </c>
      <c r="AP426" s="214">
        <v>0</v>
      </c>
      <c r="AQ426" s="214">
        <v>0</v>
      </c>
      <c r="AR426" s="214">
        <v>1</v>
      </c>
      <c r="AS426" s="214">
        <v>3</v>
      </c>
      <c r="AT426" s="214">
        <v>39387</v>
      </c>
    </row>
    <row r="427" spans="2:46" x14ac:dyDescent="0.2">
      <c r="B427" s="214" t="s">
        <v>2963</v>
      </c>
      <c r="C427" s="214" t="s">
        <v>76</v>
      </c>
      <c r="D427" s="214" t="s">
        <v>285</v>
      </c>
      <c r="E427" s="214" t="s">
        <v>1437</v>
      </c>
      <c r="F427" s="214" t="s">
        <v>1259</v>
      </c>
      <c r="G427" s="214" t="s">
        <v>283</v>
      </c>
      <c r="H427" s="214" t="s">
        <v>1432</v>
      </c>
      <c r="I427" s="214" t="s">
        <v>283</v>
      </c>
      <c r="AB427" s="214">
        <v>1</v>
      </c>
      <c r="AG427" s="214" t="s">
        <v>597</v>
      </c>
      <c r="AL427" s="214">
        <v>2</v>
      </c>
      <c r="AM427" s="214" t="s">
        <v>1215</v>
      </c>
      <c r="AN427" s="214">
        <v>1</v>
      </c>
      <c r="AO427" s="214">
        <v>0</v>
      </c>
      <c r="AP427" s="214">
        <v>0</v>
      </c>
      <c r="AQ427" s="214">
        <v>0</v>
      </c>
      <c r="AR427" s="214">
        <v>2</v>
      </c>
      <c r="AS427" s="214">
        <v>3</v>
      </c>
      <c r="AT427" s="214">
        <v>38615</v>
      </c>
    </row>
    <row r="428" spans="2:46" x14ac:dyDescent="0.2">
      <c r="B428" s="214" t="s">
        <v>2390</v>
      </c>
      <c r="C428" s="214" t="s">
        <v>76</v>
      </c>
      <c r="D428" s="214" t="s">
        <v>381</v>
      </c>
      <c r="E428" s="214" t="s">
        <v>1437</v>
      </c>
      <c r="F428" s="214" t="s">
        <v>1259</v>
      </c>
      <c r="G428" s="214" t="s">
        <v>283</v>
      </c>
      <c r="H428" s="214" t="s">
        <v>1496</v>
      </c>
      <c r="I428" s="214" t="s">
        <v>283</v>
      </c>
      <c r="T428" s="214">
        <v>3</v>
      </c>
      <c r="AB428" s="214">
        <v>6</v>
      </c>
      <c r="AG428" s="214" t="s">
        <v>2168</v>
      </c>
      <c r="AN428" s="214">
        <v>6</v>
      </c>
      <c r="AO428" s="214">
        <v>0</v>
      </c>
      <c r="AP428" s="214">
        <v>0</v>
      </c>
      <c r="AQ428" s="214">
        <v>0</v>
      </c>
      <c r="AR428" s="214">
        <v>3</v>
      </c>
      <c r="AS428" s="214">
        <v>9</v>
      </c>
      <c r="AT428" s="214" t="s">
        <v>232</v>
      </c>
    </row>
    <row r="429" spans="2:46" x14ac:dyDescent="0.2">
      <c r="B429" s="214" t="s">
        <v>2390</v>
      </c>
      <c r="C429" s="214" t="s">
        <v>76</v>
      </c>
      <c r="D429" s="214" t="s">
        <v>381</v>
      </c>
      <c r="E429" s="214" t="s">
        <v>1437</v>
      </c>
      <c r="F429" s="214" t="s">
        <v>1259</v>
      </c>
      <c r="G429" s="214" t="s">
        <v>283</v>
      </c>
      <c r="H429" s="214" t="s">
        <v>1549</v>
      </c>
      <c r="I429" s="214" t="s">
        <v>1054</v>
      </c>
      <c r="T429" s="214">
        <v>1</v>
      </c>
      <c r="AB429" s="214">
        <v>2</v>
      </c>
      <c r="AG429" s="214" t="s">
        <v>768</v>
      </c>
      <c r="AN429" s="214">
        <v>2</v>
      </c>
      <c r="AO429" s="214">
        <v>0</v>
      </c>
      <c r="AP429" s="214">
        <v>0</v>
      </c>
      <c r="AQ429" s="214">
        <v>0</v>
      </c>
      <c r="AR429" s="214">
        <v>1</v>
      </c>
      <c r="AS429" s="214">
        <v>3</v>
      </c>
    </row>
    <row r="430" spans="2:46" x14ac:dyDescent="0.2">
      <c r="B430" s="214" t="s">
        <v>3167</v>
      </c>
      <c r="C430" s="214" t="s">
        <v>76</v>
      </c>
      <c r="D430" s="214" t="s">
        <v>1570</v>
      </c>
      <c r="E430" s="214" t="s">
        <v>1437</v>
      </c>
      <c r="F430" s="214" t="s">
        <v>1259</v>
      </c>
      <c r="G430" s="214" t="s">
        <v>283</v>
      </c>
      <c r="H430" s="214" t="s">
        <v>1582</v>
      </c>
      <c r="I430" s="214" t="s">
        <v>283</v>
      </c>
      <c r="T430" s="214">
        <v>1</v>
      </c>
      <c r="U430" s="214" t="s">
        <v>1316</v>
      </c>
      <c r="AB430" s="214">
        <v>7</v>
      </c>
      <c r="AG430" s="214" t="s">
        <v>471</v>
      </c>
      <c r="AL430" s="214">
        <v>6</v>
      </c>
      <c r="AM430" s="214" t="s">
        <v>471</v>
      </c>
      <c r="AN430" s="214">
        <v>7</v>
      </c>
      <c r="AO430" s="214">
        <v>0</v>
      </c>
      <c r="AP430" s="214">
        <v>0</v>
      </c>
      <c r="AQ430" s="214">
        <v>0</v>
      </c>
      <c r="AR430" s="214">
        <v>7</v>
      </c>
      <c r="AS430" s="214">
        <v>14</v>
      </c>
      <c r="AT430" s="214" t="s">
        <v>162</v>
      </c>
    </row>
    <row r="431" spans="2:46" x14ac:dyDescent="0.2">
      <c r="B431" s="214" t="s">
        <v>2469</v>
      </c>
      <c r="C431" s="214" t="s">
        <v>76</v>
      </c>
      <c r="D431" s="214" t="s">
        <v>416</v>
      </c>
      <c r="E431" s="214" t="s">
        <v>1437</v>
      </c>
      <c r="F431" s="214" t="s">
        <v>1259</v>
      </c>
      <c r="G431" s="214" t="s">
        <v>283</v>
      </c>
      <c r="H431" s="214" t="s">
        <v>1641</v>
      </c>
      <c r="I431" s="214" t="s">
        <v>17</v>
      </c>
      <c r="AB431" s="214">
        <v>5</v>
      </c>
      <c r="AG431" s="214" t="s">
        <v>18</v>
      </c>
      <c r="AL431" s="214">
        <v>1</v>
      </c>
      <c r="AN431" s="214">
        <v>5</v>
      </c>
      <c r="AO431" s="214">
        <v>0</v>
      </c>
      <c r="AP431" s="214">
        <v>0</v>
      </c>
      <c r="AQ431" s="214">
        <v>0</v>
      </c>
      <c r="AR431" s="214">
        <v>1</v>
      </c>
      <c r="AS431" s="214">
        <v>6</v>
      </c>
    </row>
    <row r="432" spans="2:46" x14ac:dyDescent="0.2">
      <c r="B432" s="214" t="s">
        <v>2469</v>
      </c>
      <c r="C432" s="214" t="s">
        <v>76</v>
      </c>
      <c r="D432" s="214" t="s">
        <v>416</v>
      </c>
      <c r="E432" s="214" t="s">
        <v>1437</v>
      </c>
      <c r="F432" s="214" t="s">
        <v>1259</v>
      </c>
      <c r="G432" s="214" t="s">
        <v>283</v>
      </c>
      <c r="H432" s="214" t="s">
        <v>1653</v>
      </c>
      <c r="I432" s="214" t="s">
        <v>996</v>
      </c>
      <c r="V432" s="214">
        <v>1</v>
      </c>
      <c r="AA432" s="214" t="s">
        <v>997</v>
      </c>
      <c r="AN432" s="214">
        <v>1</v>
      </c>
      <c r="AO432" s="214">
        <v>0</v>
      </c>
      <c r="AP432" s="214">
        <v>0</v>
      </c>
      <c r="AQ432" s="214">
        <v>0</v>
      </c>
      <c r="AR432" s="214">
        <v>0</v>
      </c>
      <c r="AS432" s="214">
        <v>1</v>
      </c>
      <c r="AT432" s="214" t="s">
        <v>998</v>
      </c>
    </row>
    <row r="433" spans="2:46" x14ac:dyDescent="0.2">
      <c r="B433" s="214" t="s">
        <v>2469</v>
      </c>
      <c r="C433" s="214" t="s">
        <v>76</v>
      </c>
      <c r="D433" s="214" t="s">
        <v>416</v>
      </c>
      <c r="E433" s="214" t="s">
        <v>1437</v>
      </c>
      <c r="F433" s="214" t="s">
        <v>1259</v>
      </c>
      <c r="G433" s="214" t="s">
        <v>283</v>
      </c>
      <c r="H433" s="214" t="s">
        <v>1655</v>
      </c>
      <c r="I433" s="214" t="s">
        <v>1071</v>
      </c>
      <c r="V433" s="214">
        <v>1</v>
      </c>
      <c r="AA433" s="214" t="s">
        <v>1075</v>
      </c>
      <c r="AN433" s="214">
        <v>1</v>
      </c>
      <c r="AO433" s="214">
        <v>0</v>
      </c>
      <c r="AP433" s="214">
        <v>0</v>
      </c>
      <c r="AQ433" s="214">
        <v>0</v>
      </c>
      <c r="AR433" s="214">
        <v>0</v>
      </c>
      <c r="AS433" s="214">
        <v>1</v>
      </c>
      <c r="AT433" s="214">
        <v>40821</v>
      </c>
    </row>
    <row r="434" spans="2:46" x14ac:dyDescent="0.2">
      <c r="B434" s="214" t="s">
        <v>2469</v>
      </c>
      <c r="C434" s="214" t="s">
        <v>76</v>
      </c>
      <c r="D434" s="214" t="s">
        <v>416</v>
      </c>
      <c r="E434" s="214" t="s">
        <v>1437</v>
      </c>
      <c r="F434" s="214" t="s">
        <v>1259</v>
      </c>
      <c r="G434" s="214" t="s">
        <v>283</v>
      </c>
      <c r="H434" s="214" t="s">
        <v>1656</v>
      </c>
      <c r="I434" s="214" t="s">
        <v>1072</v>
      </c>
      <c r="V434" s="214">
        <v>1</v>
      </c>
      <c r="AA434" s="214" t="s">
        <v>1076</v>
      </c>
      <c r="AN434" s="214">
        <v>1</v>
      </c>
      <c r="AO434" s="214">
        <v>0</v>
      </c>
      <c r="AP434" s="214">
        <v>0</v>
      </c>
      <c r="AQ434" s="214">
        <v>0</v>
      </c>
      <c r="AR434" s="214">
        <v>0</v>
      </c>
      <c r="AS434" s="214">
        <v>1</v>
      </c>
      <c r="AT434" s="214">
        <v>40821</v>
      </c>
    </row>
    <row r="435" spans="2:46" x14ac:dyDescent="0.2">
      <c r="B435" s="214" t="s">
        <v>2591</v>
      </c>
      <c r="C435" s="214" t="s">
        <v>76</v>
      </c>
      <c r="D435" s="214" t="s">
        <v>1704</v>
      </c>
      <c r="E435" s="214" t="s">
        <v>1437</v>
      </c>
      <c r="F435" s="214" t="s">
        <v>1259</v>
      </c>
      <c r="G435" s="214" t="s">
        <v>283</v>
      </c>
      <c r="H435" s="214" t="s">
        <v>1742</v>
      </c>
      <c r="I435" s="214" t="s">
        <v>283</v>
      </c>
      <c r="AB435" s="214">
        <v>1</v>
      </c>
      <c r="AL435" s="214">
        <v>11</v>
      </c>
      <c r="AN435" s="214">
        <v>1</v>
      </c>
      <c r="AO435" s="214">
        <v>0</v>
      </c>
      <c r="AP435" s="214">
        <v>0</v>
      </c>
      <c r="AQ435" s="214">
        <v>0</v>
      </c>
      <c r="AR435" s="214">
        <v>11</v>
      </c>
      <c r="AS435" s="214">
        <v>12</v>
      </c>
    </row>
    <row r="436" spans="2:46" x14ac:dyDescent="0.2">
      <c r="B436" s="214" t="s">
        <v>2591</v>
      </c>
      <c r="C436" s="214" t="s">
        <v>76</v>
      </c>
      <c r="D436" s="214" t="s">
        <v>1704</v>
      </c>
      <c r="E436" s="214" t="s">
        <v>507</v>
      </c>
      <c r="F436" s="214" t="s">
        <v>1259</v>
      </c>
      <c r="G436" s="214" t="s">
        <v>283</v>
      </c>
      <c r="H436" s="214" t="s">
        <v>2100</v>
      </c>
      <c r="I436" s="214" t="s">
        <v>283</v>
      </c>
      <c r="AM436" s="214" t="s">
        <v>1378</v>
      </c>
      <c r="AN436" s="214">
        <v>0</v>
      </c>
      <c r="AO436" s="214">
        <v>0</v>
      </c>
      <c r="AP436" s="214">
        <v>0</v>
      </c>
      <c r="AQ436" s="214">
        <v>0</v>
      </c>
      <c r="AR436" s="214">
        <v>0</v>
      </c>
      <c r="AS436" s="214">
        <v>0</v>
      </c>
    </row>
    <row r="437" spans="2:46" x14ac:dyDescent="0.2">
      <c r="B437" s="214" t="s">
        <v>2599</v>
      </c>
      <c r="C437" s="214" t="s">
        <v>76</v>
      </c>
      <c r="D437" s="214" t="s">
        <v>757</v>
      </c>
      <c r="E437" s="214" t="s">
        <v>1437</v>
      </c>
      <c r="F437" s="214" t="s">
        <v>1259</v>
      </c>
      <c r="G437" s="214" t="s">
        <v>283</v>
      </c>
      <c r="H437" s="214" t="s">
        <v>1752</v>
      </c>
      <c r="I437" s="214" t="s">
        <v>161</v>
      </c>
      <c r="AB437" s="214">
        <v>1</v>
      </c>
      <c r="AG437" s="214" t="s">
        <v>1252</v>
      </c>
      <c r="AN437" s="214">
        <v>1</v>
      </c>
      <c r="AO437" s="214">
        <v>0</v>
      </c>
      <c r="AP437" s="214">
        <v>0</v>
      </c>
      <c r="AQ437" s="214">
        <v>0</v>
      </c>
      <c r="AR437" s="214">
        <v>0</v>
      </c>
      <c r="AS437" s="214">
        <v>1</v>
      </c>
      <c r="AT437" s="214">
        <v>40198</v>
      </c>
    </row>
    <row r="438" spans="2:46" x14ac:dyDescent="0.2">
      <c r="B438" s="214" t="s">
        <v>2938</v>
      </c>
      <c r="C438" s="214" t="s">
        <v>76</v>
      </c>
      <c r="D438" s="214" t="s">
        <v>910</v>
      </c>
      <c r="E438" s="214" t="s">
        <v>507</v>
      </c>
      <c r="F438" s="214" t="s">
        <v>1259</v>
      </c>
      <c r="G438" s="214" t="s">
        <v>283</v>
      </c>
      <c r="H438" s="214" t="s">
        <v>1799</v>
      </c>
      <c r="I438" s="214" t="s">
        <v>936</v>
      </c>
      <c r="V438" s="214">
        <v>1</v>
      </c>
      <c r="AA438" s="214" t="s">
        <v>1352</v>
      </c>
      <c r="AB438" s="214">
        <v>1</v>
      </c>
      <c r="AF438" s="214">
        <v>1</v>
      </c>
      <c r="AG438" s="214" t="s">
        <v>1352</v>
      </c>
      <c r="AN438" s="214">
        <v>2</v>
      </c>
      <c r="AO438" s="214">
        <v>0</v>
      </c>
      <c r="AP438" s="214">
        <v>0</v>
      </c>
      <c r="AQ438" s="214">
        <v>0</v>
      </c>
      <c r="AR438" s="214">
        <v>1</v>
      </c>
      <c r="AS438" s="214">
        <v>3</v>
      </c>
    </row>
    <row r="439" spans="2:46" x14ac:dyDescent="0.2">
      <c r="B439" s="214" t="s">
        <v>2836</v>
      </c>
      <c r="C439" s="214" t="s">
        <v>76</v>
      </c>
      <c r="D439" s="214" t="s">
        <v>324</v>
      </c>
      <c r="E439" s="214" t="s">
        <v>1437</v>
      </c>
      <c r="F439" s="214" t="s">
        <v>1259</v>
      </c>
      <c r="G439" s="214" t="s">
        <v>283</v>
      </c>
      <c r="H439" s="214" t="s">
        <v>1863</v>
      </c>
      <c r="I439" s="214" t="s">
        <v>283</v>
      </c>
      <c r="V439" s="214">
        <v>3</v>
      </c>
      <c r="Z439" s="214">
        <v>2</v>
      </c>
      <c r="AA439" s="214" t="s">
        <v>715</v>
      </c>
      <c r="AN439" s="214">
        <v>3</v>
      </c>
      <c r="AO439" s="214">
        <v>0</v>
      </c>
      <c r="AP439" s="214">
        <v>0</v>
      </c>
      <c r="AQ439" s="214">
        <v>0</v>
      </c>
      <c r="AR439" s="214">
        <v>2</v>
      </c>
      <c r="AS439" s="214">
        <v>5</v>
      </c>
      <c r="AT439" s="214">
        <v>39264</v>
      </c>
    </row>
    <row r="440" spans="2:46" x14ac:dyDescent="0.2">
      <c r="B440" s="214" t="s">
        <v>2606</v>
      </c>
      <c r="C440" s="214" t="s">
        <v>76</v>
      </c>
      <c r="D440" s="214" t="s">
        <v>537</v>
      </c>
      <c r="E440" s="214" t="s">
        <v>1437</v>
      </c>
      <c r="F440" s="214" t="s">
        <v>1259</v>
      </c>
      <c r="G440" s="214" t="s">
        <v>283</v>
      </c>
      <c r="H440" s="214" t="s">
        <v>1910</v>
      </c>
      <c r="I440" s="214" t="s">
        <v>981</v>
      </c>
      <c r="AB440" s="214">
        <v>1</v>
      </c>
      <c r="AG440" s="214" t="s">
        <v>982</v>
      </c>
      <c r="AL440" s="214">
        <v>1</v>
      </c>
      <c r="AM440" s="214" t="s">
        <v>982</v>
      </c>
      <c r="AN440" s="214">
        <v>1</v>
      </c>
      <c r="AO440" s="214">
        <v>0</v>
      </c>
      <c r="AP440" s="214">
        <v>0</v>
      </c>
      <c r="AQ440" s="214">
        <v>0</v>
      </c>
      <c r="AR440" s="214">
        <v>1</v>
      </c>
      <c r="AS440" s="214">
        <v>2</v>
      </c>
      <c r="AT440" s="214">
        <v>40735</v>
      </c>
    </row>
    <row r="441" spans="2:46" x14ac:dyDescent="0.2">
      <c r="B441" s="214" t="s">
        <v>3001</v>
      </c>
      <c r="C441" s="214" t="s">
        <v>76</v>
      </c>
      <c r="D441" s="214" t="s">
        <v>780</v>
      </c>
      <c r="E441" s="214" t="s">
        <v>1437</v>
      </c>
      <c r="F441" s="214" t="s">
        <v>1259</v>
      </c>
      <c r="G441" s="214" t="s">
        <v>283</v>
      </c>
      <c r="H441" s="214" t="s">
        <v>1959</v>
      </c>
      <c r="I441" s="214" t="s">
        <v>161</v>
      </c>
      <c r="AB441" s="214">
        <v>1</v>
      </c>
      <c r="AG441" s="214" t="s">
        <v>1249</v>
      </c>
      <c r="AL441" s="214">
        <v>2</v>
      </c>
      <c r="AM441" s="214" t="s">
        <v>1249</v>
      </c>
      <c r="AN441" s="214">
        <v>1</v>
      </c>
      <c r="AO441" s="214">
        <v>0</v>
      </c>
      <c r="AP441" s="214">
        <v>0</v>
      </c>
      <c r="AQ441" s="214">
        <v>0</v>
      </c>
      <c r="AR441" s="214">
        <v>2</v>
      </c>
      <c r="AS441" s="214">
        <v>3</v>
      </c>
      <c r="AT441" s="214">
        <v>40983</v>
      </c>
    </row>
    <row r="442" spans="2:46" x14ac:dyDescent="0.2">
      <c r="B442" s="214" t="s">
        <v>3061</v>
      </c>
      <c r="C442" s="214" t="s">
        <v>76</v>
      </c>
      <c r="D442" s="214" t="s">
        <v>1964</v>
      </c>
      <c r="E442" s="214" t="s">
        <v>1437</v>
      </c>
      <c r="F442" s="214" t="s">
        <v>1259</v>
      </c>
      <c r="G442" s="214" t="s">
        <v>283</v>
      </c>
      <c r="H442" s="214" t="s">
        <v>1971</v>
      </c>
      <c r="I442" s="214" t="s">
        <v>283</v>
      </c>
      <c r="V442" s="214">
        <v>1</v>
      </c>
      <c r="AA442" s="214" t="s">
        <v>414</v>
      </c>
      <c r="AB442" s="214">
        <v>3</v>
      </c>
      <c r="AG442" s="214" t="s">
        <v>471</v>
      </c>
      <c r="AL442" s="214">
        <v>9</v>
      </c>
      <c r="AM442" s="214" t="s">
        <v>1059</v>
      </c>
      <c r="AN442" s="214">
        <v>4</v>
      </c>
      <c r="AO442" s="214">
        <v>0</v>
      </c>
      <c r="AP442" s="214">
        <v>0</v>
      </c>
      <c r="AQ442" s="214">
        <v>0</v>
      </c>
      <c r="AR442" s="214">
        <v>9</v>
      </c>
      <c r="AS442" s="214">
        <v>13</v>
      </c>
      <c r="AT442" s="214">
        <v>39234</v>
      </c>
    </row>
    <row r="443" spans="2:46" x14ac:dyDescent="0.2">
      <c r="B443" s="214" t="s">
        <v>3096</v>
      </c>
      <c r="C443" s="214" t="s">
        <v>76</v>
      </c>
      <c r="D443" s="214" t="s">
        <v>313</v>
      </c>
      <c r="E443" s="214" t="s">
        <v>1437</v>
      </c>
      <c r="F443" s="214" t="s">
        <v>1259</v>
      </c>
      <c r="G443" s="214" t="s">
        <v>283</v>
      </c>
      <c r="H443" s="214" t="s">
        <v>2002</v>
      </c>
      <c r="I443" s="214" t="s">
        <v>283</v>
      </c>
      <c r="V443" s="214">
        <v>1</v>
      </c>
      <c r="AA443" s="214" t="s">
        <v>896</v>
      </c>
      <c r="AB443" s="214">
        <v>2</v>
      </c>
      <c r="AF443" s="214">
        <v>7</v>
      </c>
      <c r="AG443" s="214" t="s">
        <v>1197</v>
      </c>
      <c r="AN443" s="214">
        <v>3</v>
      </c>
      <c r="AO443" s="214">
        <v>0</v>
      </c>
      <c r="AP443" s="214">
        <v>0</v>
      </c>
      <c r="AQ443" s="214">
        <v>0</v>
      </c>
      <c r="AR443" s="214">
        <v>7</v>
      </c>
      <c r="AS443" s="214">
        <v>10</v>
      </c>
      <c r="AT443" s="214">
        <v>37865</v>
      </c>
    </row>
    <row r="444" spans="2:46" x14ac:dyDescent="0.2">
      <c r="B444" s="214" t="s">
        <v>3103</v>
      </c>
      <c r="C444" s="214" t="s">
        <v>76</v>
      </c>
      <c r="D444" s="214" t="s">
        <v>33</v>
      </c>
      <c r="E444" s="214" t="s">
        <v>1437</v>
      </c>
      <c r="F444" s="214" t="s">
        <v>1259</v>
      </c>
      <c r="G444" s="214" t="s">
        <v>283</v>
      </c>
      <c r="H444" s="214" t="s">
        <v>2021</v>
      </c>
      <c r="I444" s="214" t="s">
        <v>161</v>
      </c>
      <c r="AB444" s="214">
        <v>4</v>
      </c>
      <c r="AC444" s="214">
        <v>0</v>
      </c>
      <c r="AG444" s="214" t="s">
        <v>2247</v>
      </c>
      <c r="AI444" s="214">
        <v>0</v>
      </c>
      <c r="AL444" s="214">
        <v>1</v>
      </c>
      <c r="AM444" s="214" t="s">
        <v>2247</v>
      </c>
      <c r="AN444" s="214">
        <v>4</v>
      </c>
      <c r="AO444" s="214">
        <v>0</v>
      </c>
      <c r="AP444" s="214">
        <v>0</v>
      </c>
      <c r="AQ444" s="214">
        <v>0</v>
      </c>
      <c r="AR444" s="214">
        <v>1</v>
      </c>
      <c r="AS444" s="214">
        <v>5</v>
      </c>
      <c r="AT444" s="214" t="s">
        <v>956</v>
      </c>
    </row>
    <row r="445" spans="2:46" x14ac:dyDescent="0.2">
      <c r="B445" s="214" t="s">
        <v>3128</v>
      </c>
      <c r="C445" s="214" t="s">
        <v>76</v>
      </c>
      <c r="D445" s="214" t="s">
        <v>429</v>
      </c>
      <c r="E445" s="214" t="s">
        <v>1437</v>
      </c>
      <c r="F445" s="214" t="s">
        <v>1259</v>
      </c>
      <c r="G445" s="214" t="s">
        <v>283</v>
      </c>
      <c r="H445" s="214" t="s">
        <v>2044</v>
      </c>
      <c r="I445" s="214" t="s">
        <v>283</v>
      </c>
      <c r="AB445" s="214">
        <v>1</v>
      </c>
      <c r="AF445" s="214">
        <v>1</v>
      </c>
      <c r="AG445" s="214" t="s">
        <v>914</v>
      </c>
      <c r="AH445" s="214">
        <v>1</v>
      </c>
      <c r="AL445" s="214">
        <v>1</v>
      </c>
      <c r="AM445" s="214" t="s">
        <v>914</v>
      </c>
      <c r="AN445" s="214">
        <v>2</v>
      </c>
      <c r="AO445" s="214">
        <v>0</v>
      </c>
      <c r="AP445" s="214">
        <v>0</v>
      </c>
      <c r="AQ445" s="214">
        <v>0</v>
      </c>
      <c r="AR445" s="214">
        <v>2</v>
      </c>
      <c r="AS445" s="214">
        <v>4</v>
      </c>
      <c r="AT445" s="214">
        <v>39864</v>
      </c>
    </row>
    <row r="446" spans="2:46" x14ac:dyDescent="0.2">
      <c r="B446" s="214" t="s">
        <v>3160</v>
      </c>
      <c r="C446" s="214" t="s">
        <v>76</v>
      </c>
      <c r="D446" s="214" t="s">
        <v>444</v>
      </c>
      <c r="E446" s="214" t="s">
        <v>1437</v>
      </c>
      <c r="F446" s="214" t="s">
        <v>1259</v>
      </c>
      <c r="G446" s="214" t="s">
        <v>283</v>
      </c>
      <c r="H446" s="214" t="s">
        <v>2070</v>
      </c>
      <c r="I446" s="214" t="s">
        <v>161</v>
      </c>
      <c r="AB446" s="214">
        <v>2</v>
      </c>
      <c r="AG446" s="214" t="s">
        <v>428</v>
      </c>
      <c r="AL446" s="214">
        <v>2</v>
      </c>
      <c r="AM446" s="214" t="s">
        <v>1096</v>
      </c>
      <c r="AN446" s="214">
        <v>2</v>
      </c>
      <c r="AO446" s="214">
        <v>0</v>
      </c>
      <c r="AP446" s="214">
        <v>0</v>
      </c>
      <c r="AQ446" s="214">
        <v>0</v>
      </c>
      <c r="AR446" s="214">
        <v>2</v>
      </c>
      <c r="AS446" s="214">
        <v>4</v>
      </c>
      <c r="AT446" s="214" t="s">
        <v>933</v>
      </c>
    </row>
    <row r="447" spans="2:46" x14ac:dyDescent="0.2">
      <c r="B447" s="214" t="s">
        <v>3160</v>
      </c>
      <c r="C447" s="214" t="s">
        <v>76</v>
      </c>
      <c r="D447" s="214" t="s">
        <v>444</v>
      </c>
      <c r="E447" s="214" t="s">
        <v>1437</v>
      </c>
      <c r="F447" s="214" t="s">
        <v>1259</v>
      </c>
      <c r="G447" s="214" t="s">
        <v>283</v>
      </c>
      <c r="H447" s="214" t="s">
        <v>2071</v>
      </c>
      <c r="I447" s="214" t="s">
        <v>1020</v>
      </c>
      <c r="AB447" s="214">
        <v>1</v>
      </c>
      <c r="AG447" s="214" t="s">
        <v>600</v>
      </c>
      <c r="AN447" s="214">
        <v>1</v>
      </c>
      <c r="AO447" s="214">
        <v>0</v>
      </c>
      <c r="AP447" s="214">
        <v>0</v>
      </c>
      <c r="AQ447" s="214">
        <v>0</v>
      </c>
      <c r="AR447" s="214">
        <v>0</v>
      </c>
      <c r="AS447" s="214">
        <v>1</v>
      </c>
      <c r="AT447" s="214" t="s">
        <v>933</v>
      </c>
    </row>
    <row r="448" spans="2:46" x14ac:dyDescent="0.2">
      <c r="G448" s="214">
        <f>COUNTA(G3:G447)</f>
        <v>445</v>
      </c>
    </row>
    <row r="449" spans="1:49" x14ac:dyDescent="0.2">
      <c r="A449" s="214" t="s">
        <v>40</v>
      </c>
      <c r="B449" s="214" t="s">
        <v>3400</v>
      </c>
      <c r="C449" s="214" t="s">
        <v>75</v>
      </c>
      <c r="D449" s="214" t="s">
        <v>126</v>
      </c>
      <c r="E449" s="214" t="s">
        <v>1902</v>
      </c>
      <c r="F449" s="214" t="s">
        <v>2089</v>
      </c>
      <c r="G449" s="214" t="s">
        <v>2090</v>
      </c>
      <c r="H449" s="214" t="s">
        <v>2092</v>
      </c>
      <c r="I449" s="214" t="s">
        <v>2106</v>
      </c>
      <c r="J449" s="214" t="s">
        <v>1383</v>
      </c>
      <c r="K449" s="214" t="s">
        <v>1384</v>
      </c>
      <c r="L449" s="214" t="s">
        <v>1385</v>
      </c>
      <c r="M449" s="214" t="s">
        <v>1386</v>
      </c>
      <c r="N449" s="214" t="s">
        <v>1545</v>
      </c>
      <c r="O449" s="214" t="s">
        <v>1392</v>
      </c>
      <c r="P449" s="214" t="s">
        <v>1387</v>
      </c>
      <c r="Q449" s="214" t="s">
        <v>1388</v>
      </c>
      <c r="R449" s="214" t="s">
        <v>1390</v>
      </c>
      <c r="S449" s="214" t="s">
        <v>1391</v>
      </c>
      <c r="T449" s="214" t="s">
        <v>1389</v>
      </c>
      <c r="U449" s="214" t="s">
        <v>1393</v>
      </c>
      <c r="V449" s="214" t="s">
        <v>1394</v>
      </c>
      <c r="W449" s="214" t="s">
        <v>1395</v>
      </c>
      <c r="X449" s="214" t="s">
        <v>1396</v>
      </c>
      <c r="Y449" s="214" t="s">
        <v>1397</v>
      </c>
      <c r="Z449" s="214" t="s">
        <v>1398</v>
      </c>
      <c r="AA449" s="214" t="s">
        <v>1399</v>
      </c>
      <c r="AB449" s="214" t="s">
        <v>1400</v>
      </c>
      <c r="AC449" s="214" t="s">
        <v>1401</v>
      </c>
      <c r="AD449" s="214" t="s">
        <v>1402</v>
      </c>
      <c r="AE449" s="214" t="s">
        <v>1403</v>
      </c>
      <c r="AF449" s="214" t="s">
        <v>1404</v>
      </c>
      <c r="AG449" s="214" t="s">
        <v>1405</v>
      </c>
      <c r="AH449" s="214" t="s">
        <v>1406</v>
      </c>
      <c r="AI449" s="214" t="s">
        <v>1407</v>
      </c>
      <c r="AJ449" s="214" t="s">
        <v>1408</v>
      </c>
      <c r="AK449" s="214" t="s">
        <v>1409</v>
      </c>
      <c r="AL449" s="214" t="s">
        <v>1410</v>
      </c>
      <c r="AM449" s="214" t="s">
        <v>1411</v>
      </c>
      <c r="AN449" s="214" t="s">
        <v>1412</v>
      </c>
      <c r="AO449" s="214" t="s">
        <v>1413</v>
      </c>
      <c r="AP449" s="214" t="s">
        <v>1414</v>
      </c>
      <c r="AQ449" s="214" t="s">
        <v>1415</v>
      </c>
      <c r="AR449" s="214" t="s">
        <v>2094</v>
      </c>
      <c r="AS449" s="214" t="s">
        <v>2095</v>
      </c>
      <c r="AT449" s="214" t="s">
        <v>2107</v>
      </c>
      <c r="AU449" s="214" t="s">
        <v>2108</v>
      </c>
      <c r="AV449" s="214" t="s">
        <v>127</v>
      </c>
      <c r="AW449" s="214" t="s">
        <v>2102</v>
      </c>
    </row>
    <row r="450" spans="1:49" x14ac:dyDescent="0.2">
      <c r="B450" s="214" t="s">
        <v>2390</v>
      </c>
      <c r="C450" s="214" t="s">
        <v>76</v>
      </c>
      <c r="D450" s="214" t="s">
        <v>381</v>
      </c>
      <c r="E450" s="214" t="s">
        <v>1437</v>
      </c>
      <c r="F450" s="214" t="s">
        <v>1435</v>
      </c>
      <c r="G450" s="214" t="s">
        <v>224</v>
      </c>
      <c r="H450" s="214" t="s">
        <v>1505</v>
      </c>
      <c r="I450" s="214" t="s">
        <v>224</v>
      </c>
      <c r="T450" s="214">
        <v>1</v>
      </c>
      <c r="AB450" s="214">
        <v>2</v>
      </c>
      <c r="AG450" s="214" t="s">
        <v>1169</v>
      </c>
      <c r="AN450" s="214">
        <v>2</v>
      </c>
      <c r="AO450" s="214">
        <v>0</v>
      </c>
      <c r="AP450" s="214">
        <v>0</v>
      </c>
      <c r="AQ450" s="214">
        <v>0</v>
      </c>
      <c r="AR450" s="214">
        <v>1</v>
      </c>
      <c r="AS450" s="214">
        <v>3</v>
      </c>
      <c r="AT450" s="214">
        <v>39524</v>
      </c>
    </row>
    <row r="451" spans="1:49" x14ac:dyDescent="0.2">
      <c r="B451" s="214" t="s">
        <v>2390</v>
      </c>
      <c r="C451" s="214" t="s">
        <v>76</v>
      </c>
      <c r="D451" s="214" t="s">
        <v>381</v>
      </c>
      <c r="E451" s="214" t="s">
        <v>1437</v>
      </c>
      <c r="F451" s="214" t="s">
        <v>1435</v>
      </c>
      <c r="G451" s="214" t="s">
        <v>224</v>
      </c>
      <c r="H451" s="214" t="s">
        <v>2119</v>
      </c>
      <c r="I451" s="214" t="s">
        <v>847</v>
      </c>
      <c r="AB451" s="214">
        <v>1</v>
      </c>
      <c r="AG451" s="214" t="s">
        <v>848</v>
      </c>
      <c r="AN451" s="214">
        <v>1</v>
      </c>
      <c r="AO451" s="214">
        <v>0</v>
      </c>
      <c r="AP451" s="214">
        <v>0</v>
      </c>
      <c r="AQ451" s="214">
        <v>0</v>
      </c>
      <c r="AR451" s="214">
        <v>0</v>
      </c>
      <c r="AS451" s="214">
        <v>1</v>
      </c>
      <c r="AT451" s="214">
        <v>40473</v>
      </c>
    </row>
    <row r="452" spans="1:49" x14ac:dyDescent="0.2">
      <c r="B452" s="214" t="s">
        <v>2866</v>
      </c>
      <c r="C452" s="214" t="s">
        <v>76</v>
      </c>
      <c r="D452" s="214" t="s">
        <v>1463</v>
      </c>
      <c r="E452" s="214" t="s">
        <v>1437</v>
      </c>
      <c r="F452" s="214" t="s">
        <v>1435</v>
      </c>
      <c r="G452" s="214" t="s">
        <v>55</v>
      </c>
      <c r="H452" s="214" t="s">
        <v>1467</v>
      </c>
      <c r="I452" s="214" t="s">
        <v>55</v>
      </c>
      <c r="AB452" s="214">
        <v>1</v>
      </c>
      <c r="AG452" s="214" t="s">
        <v>409</v>
      </c>
      <c r="AN452" s="214">
        <v>1</v>
      </c>
      <c r="AO452" s="214">
        <v>0</v>
      </c>
      <c r="AP452" s="214">
        <v>0</v>
      </c>
      <c r="AQ452" s="214">
        <v>0</v>
      </c>
      <c r="AR452" s="214">
        <v>0</v>
      </c>
      <c r="AS452" s="214">
        <v>1</v>
      </c>
    </row>
    <row r="453" spans="1:49" x14ac:dyDescent="0.2">
      <c r="B453" s="214" t="s">
        <v>2390</v>
      </c>
      <c r="C453" s="214" t="s">
        <v>76</v>
      </c>
      <c r="D453" s="214" t="s">
        <v>381</v>
      </c>
      <c r="E453" s="214" t="s">
        <v>1437</v>
      </c>
      <c r="F453" s="214" t="s">
        <v>1435</v>
      </c>
      <c r="G453" s="214" t="s">
        <v>55</v>
      </c>
      <c r="H453" s="214" t="s">
        <v>1515</v>
      </c>
      <c r="I453" s="214" t="s">
        <v>55</v>
      </c>
      <c r="T453" s="214">
        <v>1</v>
      </c>
      <c r="AB453" s="214">
        <v>1</v>
      </c>
      <c r="AG453" s="214" t="s">
        <v>531</v>
      </c>
      <c r="AN453" s="214">
        <v>1</v>
      </c>
      <c r="AO453" s="214">
        <v>0</v>
      </c>
      <c r="AP453" s="214">
        <v>0</v>
      </c>
      <c r="AQ453" s="214">
        <v>0</v>
      </c>
      <c r="AR453" s="214">
        <v>1</v>
      </c>
      <c r="AS453" s="214">
        <v>2</v>
      </c>
      <c r="AT453" s="214">
        <v>39967</v>
      </c>
    </row>
    <row r="454" spans="1:49" x14ac:dyDescent="0.2">
      <c r="B454" s="214" t="s">
        <v>2591</v>
      </c>
      <c r="C454" s="214" t="s">
        <v>76</v>
      </c>
      <c r="D454" s="214" t="s">
        <v>1704</v>
      </c>
      <c r="E454" s="214" t="s">
        <v>507</v>
      </c>
      <c r="F454" s="214" t="s">
        <v>1435</v>
      </c>
      <c r="G454" s="214" t="s">
        <v>55</v>
      </c>
      <c r="H454" s="214" t="s">
        <v>1275</v>
      </c>
      <c r="I454" s="214" t="s">
        <v>55</v>
      </c>
      <c r="AM454" s="214" t="s">
        <v>1372</v>
      </c>
      <c r="AN454" s="214">
        <v>0</v>
      </c>
      <c r="AO454" s="214">
        <v>0</v>
      </c>
      <c r="AP454" s="214">
        <v>0</v>
      </c>
      <c r="AQ454" s="214">
        <v>0</v>
      </c>
      <c r="AR454" s="214">
        <v>0</v>
      </c>
      <c r="AS454" s="214">
        <v>0</v>
      </c>
    </row>
    <row r="455" spans="1:49" x14ac:dyDescent="0.2">
      <c r="B455" s="214" t="s">
        <v>2742</v>
      </c>
      <c r="C455" s="214" t="s">
        <v>76</v>
      </c>
      <c r="D455" s="214" t="s">
        <v>136</v>
      </c>
      <c r="E455" s="214" t="s">
        <v>1437</v>
      </c>
      <c r="F455" s="214" t="s">
        <v>1435</v>
      </c>
      <c r="G455" s="214" t="s">
        <v>55</v>
      </c>
      <c r="H455" s="214" t="s">
        <v>2223</v>
      </c>
      <c r="I455" s="214" t="s">
        <v>55</v>
      </c>
      <c r="AB455" s="214">
        <v>1</v>
      </c>
      <c r="AG455" s="214" t="s">
        <v>955</v>
      </c>
      <c r="AL455" s="214">
        <v>0</v>
      </c>
      <c r="AN455" s="214">
        <v>1</v>
      </c>
      <c r="AO455" s="214">
        <v>0</v>
      </c>
      <c r="AP455" s="214">
        <v>0</v>
      </c>
      <c r="AQ455" s="214">
        <v>0</v>
      </c>
      <c r="AR455" s="214">
        <v>0</v>
      </c>
      <c r="AS455" s="214">
        <v>1</v>
      </c>
      <c r="AT455" s="214">
        <v>41178</v>
      </c>
    </row>
    <row r="456" spans="1:49" x14ac:dyDescent="0.2">
      <c r="B456" s="214" t="s">
        <v>2977</v>
      </c>
      <c r="C456" s="214" t="s">
        <v>76</v>
      </c>
      <c r="D456" s="214" t="s">
        <v>57</v>
      </c>
      <c r="E456" s="214" t="s">
        <v>1437</v>
      </c>
      <c r="F456" s="214" t="s">
        <v>1435</v>
      </c>
      <c r="G456" s="214" t="s">
        <v>55</v>
      </c>
      <c r="H456" s="214" t="s">
        <v>1934</v>
      </c>
      <c r="I456" s="214" t="s">
        <v>55</v>
      </c>
      <c r="AB456" s="214">
        <v>3</v>
      </c>
      <c r="AG456" s="214" t="s">
        <v>850</v>
      </c>
      <c r="AL456" s="214">
        <v>2</v>
      </c>
      <c r="AM456" s="214" t="s">
        <v>850</v>
      </c>
      <c r="AN456" s="214">
        <v>3</v>
      </c>
      <c r="AO456" s="214">
        <v>0</v>
      </c>
      <c r="AP456" s="214">
        <v>0</v>
      </c>
      <c r="AQ456" s="214">
        <v>0</v>
      </c>
      <c r="AR456" s="214">
        <v>2</v>
      </c>
      <c r="AS456" s="214">
        <v>5</v>
      </c>
      <c r="AT456" s="214">
        <v>40541</v>
      </c>
    </row>
    <row r="457" spans="1:49" x14ac:dyDescent="0.2">
      <c r="B457" s="214" t="s">
        <v>2991</v>
      </c>
      <c r="C457" s="214" t="s">
        <v>76</v>
      </c>
      <c r="D457" s="214" t="s">
        <v>339</v>
      </c>
      <c r="E457" s="214" t="s">
        <v>1437</v>
      </c>
      <c r="F457" s="214" t="s">
        <v>1435</v>
      </c>
      <c r="G457" s="214" t="s">
        <v>55</v>
      </c>
      <c r="H457" s="214" t="s">
        <v>1948</v>
      </c>
      <c r="I457" s="214" t="s">
        <v>55</v>
      </c>
      <c r="AB457" s="214">
        <v>1</v>
      </c>
      <c r="AG457" s="214" t="s">
        <v>2207</v>
      </c>
      <c r="AL457" s="214">
        <v>3</v>
      </c>
      <c r="AN457" s="214">
        <v>1</v>
      </c>
      <c r="AO457" s="214">
        <v>0</v>
      </c>
      <c r="AP457" s="214">
        <v>0</v>
      </c>
      <c r="AQ457" s="214">
        <v>0</v>
      </c>
      <c r="AR457" s="214">
        <v>3</v>
      </c>
      <c r="AS457" s="214">
        <v>4</v>
      </c>
      <c r="AT457" s="214">
        <v>39937</v>
      </c>
    </row>
    <row r="458" spans="1:49" x14ac:dyDescent="0.2">
      <c r="B458" s="214" t="s">
        <v>2977</v>
      </c>
      <c r="C458" s="214" t="s">
        <v>76</v>
      </c>
      <c r="D458" s="214" t="s">
        <v>57</v>
      </c>
      <c r="E458" s="214" t="s">
        <v>1437</v>
      </c>
      <c r="F458" s="214" t="s">
        <v>1435</v>
      </c>
      <c r="G458" s="214" t="s">
        <v>1327</v>
      </c>
      <c r="H458" s="214" t="s">
        <v>1937</v>
      </c>
      <c r="I458" s="214" t="s">
        <v>1327</v>
      </c>
      <c r="AB458" s="214">
        <v>1</v>
      </c>
      <c r="AF458" s="214">
        <v>2</v>
      </c>
      <c r="AG458" s="214" t="s">
        <v>1328</v>
      </c>
      <c r="AL458" s="214">
        <v>1</v>
      </c>
      <c r="AM458" s="214" t="s">
        <v>1328</v>
      </c>
      <c r="AN458" s="214">
        <v>1</v>
      </c>
      <c r="AO458" s="214">
        <v>0</v>
      </c>
      <c r="AP458" s="214">
        <v>0</v>
      </c>
      <c r="AQ458" s="214">
        <v>0</v>
      </c>
      <c r="AR458" s="214">
        <v>3</v>
      </c>
      <c r="AS458" s="214">
        <v>4</v>
      </c>
      <c r="AT458" s="214" t="s">
        <v>1329</v>
      </c>
    </row>
    <row r="459" spans="1:49" x14ac:dyDescent="0.2">
      <c r="B459" s="214" t="s">
        <v>2390</v>
      </c>
      <c r="C459" s="214" t="s">
        <v>76</v>
      </c>
      <c r="D459" s="214" t="s">
        <v>381</v>
      </c>
      <c r="E459" s="214" t="s">
        <v>1437</v>
      </c>
      <c r="F459" s="214" t="s">
        <v>1435</v>
      </c>
      <c r="G459" s="214" t="s">
        <v>249</v>
      </c>
      <c r="H459" s="214" t="s">
        <v>1550</v>
      </c>
      <c r="I459" s="214" t="s">
        <v>1164</v>
      </c>
      <c r="T459" s="214">
        <v>2</v>
      </c>
      <c r="AB459" s="214">
        <v>1</v>
      </c>
      <c r="AG459" s="214" t="s">
        <v>1165</v>
      </c>
      <c r="AN459" s="214">
        <v>1</v>
      </c>
      <c r="AO459" s="214">
        <v>0</v>
      </c>
      <c r="AP459" s="214">
        <v>0</v>
      </c>
      <c r="AQ459" s="214">
        <v>0</v>
      </c>
      <c r="AR459" s="214">
        <v>2</v>
      </c>
      <c r="AS459" s="214">
        <v>3</v>
      </c>
    </row>
    <row r="460" spans="1:49" x14ac:dyDescent="0.2">
      <c r="B460" s="214" t="s">
        <v>2591</v>
      </c>
      <c r="C460" s="214" t="s">
        <v>76</v>
      </c>
      <c r="D460" s="214" t="s">
        <v>1704</v>
      </c>
      <c r="E460" s="214" t="s">
        <v>507</v>
      </c>
      <c r="F460" s="214" t="s">
        <v>1435</v>
      </c>
      <c r="G460" s="214" t="s">
        <v>249</v>
      </c>
      <c r="H460" s="214" t="s">
        <v>2099</v>
      </c>
      <c r="I460" s="214" t="s">
        <v>249</v>
      </c>
      <c r="AM460" s="214" t="s">
        <v>1377</v>
      </c>
      <c r="AN460" s="214">
        <v>0</v>
      </c>
      <c r="AO460" s="214">
        <v>0</v>
      </c>
      <c r="AP460" s="214">
        <v>0</v>
      </c>
      <c r="AQ460" s="214">
        <v>0</v>
      </c>
      <c r="AR460" s="214">
        <v>0</v>
      </c>
      <c r="AS460" s="214">
        <v>0</v>
      </c>
    </row>
    <row r="461" spans="1:49" x14ac:dyDescent="0.2">
      <c r="B461" s="214" t="s">
        <v>2991</v>
      </c>
      <c r="C461" s="214" t="s">
        <v>76</v>
      </c>
      <c r="D461" s="214" t="s">
        <v>339</v>
      </c>
      <c r="E461" s="214" t="s">
        <v>1437</v>
      </c>
      <c r="F461" s="214" t="s">
        <v>1435</v>
      </c>
      <c r="G461" s="214" t="s">
        <v>249</v>
      </c>
      <c r="H461" s="214" t="s">
        <v>1940</v>
      </c>
      <c r="I461" s="214" t="s">
        <v>249</v>
      </c>
      <c r="AB461" s="214">
        <v>1</v>
      </c>
      <c r="AG461" s="214" t="s">
        <v>1139</v>
      </c>
      <c r="AL461" s="214">
        <v>3</v>
      </c>
      <c r="AN461" s="214">
        <v>1</v>
      </c>
      <c r="AO461" s="214">
        <v>0</v>
      </c>
      <c r="AP461" s="214">
        <v>0</v>
      </c>
      <c r="AQ461" s="214">
        <v>0</v>
      </c>
      <c r="AR461" s="214">
        <v>3</v>
      </c>
      <c r="AS461" s="214">
        <v>4</v>
      </c>
      <c r="AT461" s="214">
        <v>38719</v>
      </c>
    </row>
    <row r="462" spans="1:49" x14ac:dyDescent="0.2">
      <c r="B462" s="214" t="s">
        <v>3096</v>
      </c>
      <c r="C462" s="214" t="s">
        <v>76</v>
      </c>
      <c r="D462" s="214" t="s">
        <v>313</v>
      </c>
      <c r="E462" s="214" t="s">
        <v>1437</v>
      </c>
      <c r="F462" s="214" t="s">
        <v>1435</v>
      </c>
      <c r="G462" s="214" t="s">
        <v>249</v>
      </c>
      <c r="H462" s="214" t="s">
        <v>2008</v>
      </c>
      <c r="I462" s="214" t="s">
        <v>249</v>
      </c>
      <c r="V462" s="214">
        <v>0</v>
      </c>
      <c r="AB462" s="214">
        <v>1</v>
      </c>
      <c r="AF462" s="214">
        <v>2</v>
      </c>
      <c r="AG462" s="214" t="s">
        <v>1335</v>
      </c>
      <c r="AN462" s="214">
        <v>1</v>
      </c>
      <c r="AO462" s="214">
        <v>0</v>
      </c>
      <c r="AP462" s="214">
        <v>0</v>
      </c>
      <c r="AQ462" s="214">
        <v>0</v>
      </c>
      <c r="AR462" s="214">
        <v>2</v>
      </c>
      <c r="AS462" s="214">
        <v>3</v>
      </c>
      <c r="AT462" s="214">
        <v>39479</v>
      </c>
    </row>
    <row r="463" spans="1:49" x14ac:dyDescent="0.2">
      <c r="B463" s="214" t="s">
        <v>2390</v>
      </c>
      <c r="C463" s="214" t="s">
        <v>76</v>
      </c>
      <c r="D463" s="214" t="s">
        <v>381</v>
      </c>
      <c r="E463" s="214" t="s">
        <v>1437</v>
      </c>
      <c r="F463" s="214" t="s">
        <v>1435</v>
      </c>
      <c r="G463" s="214" t="s">
        <v>191</v>
      </c>
      <c r="H463" s="214" t="s">
        <v>1556</v>
      </c>
      <c r="I463" s="214" t="s">
        <v>1228</v>
      </c>
      <c r="AB463" s="214">
        <v>2</v>
      </c>
      <c r="AG463" s="214" t="s">
        <v>1224</v>
      </c>
      <c r="AN463" s="214">
        <v>2</v>
      </c>
      <c r="AO463" s="214">
        <v>0</v>
      </c>
      <c r="AP463" s="214">
        <v>0</v>
      </c>
      <c r="AQ463" s="214">
        <v>0</v>
      </c>
      <c r="AR463" s="214">
        <v>0</v>
      </c>
      <c r="AS463" s="214">
        <v>2</v>
      </c>
    </row>
    <row r="464" spans="1:49" x14ac:dyDescent="0.2">
      <c r="B464" s="214" t="s">
        <v>2559</v>
      </c>
      <c r="C464" s="214" t="s">
        <v>76</v>
      </c>
      <c r="D464" s="214" t="s">
        <v>1682</v>
      </c>
      <c r="E464" s="214" t="s">
        <v>1437</v>
      </c>
      <c r="F464" s="214" t="s">
        <v>1435</v>
      </c>
      <c r="G464" s="214" t="s">
        <v>191</v>
      </c>
      <c r="H464" s="214" t="s">
        <v>1683</v>
      </c>
      <c r="I464" s="214" t="s">
        <v>354</v>
      </c>
      <c r="AB464" s="214">
        <v>1</v>
      </c>
      <c r="AF464" s="214">
        <v>3</v>
      </c>
      <c r="AG464" s="214" t="s">
        <v>1000</v>
      </c>
      <c r="AL464" s="214">
        <v>1</v>
      </c>
      <c r="AM464" s="214" t="s">
        <v>553</v>
      </c>
      <c r="AN464" s="214">
        <v>1</v>
      </c>
      <c r="AO464" s="214">
        <v>0</v>
      </c>
      <c r="AP464" s="214">
        <v>0</v>
      </c>
      <c r="AQ464" s="214">
        <v>0</v>
      </c>
      <c r="AR464" s="214">
        <v>4</v>
      </c>
      <c r="AS464" s="214">
        <v>5</v>
      </c>
    </row>
    <row r="465" spans="2:46" x14ac:dyDescent="0.2">
      <c r="B465" s="214" t="s">
        <v>2591</v>
      </c>
      <c r="C465" s="214" t="s">
        <v>76</v>
      </c>
      <c r="D465" s="214" t="s">
        <v>1704</v>
      </c>
      <c r="E465" s="214" t="s">
        <v>1437</v>
      </c>
      <c r="F465" s="214" t="s">
        <v>1435</v>
      </c>
      <c r="G465" s="214" t="s">
        <v>191</v>
      </c>
      <c r="H465" s="214" t="s">
        <v>1743</v>
      </c>
      <c r="I465" s="214" t="s">
        <v>191</v>
      </c>
      <c r="AB465" s="214">
        <v>1</v>
      </c>
      <c r="AL465" s="214">
        <v>9</v>
      </c>
      <c r="AN465" s="214">
        <v>1</v>
      </c>
      <c r="AO465" s="214">
        <v>0</v>
      </c>
      <c r="AP465" s="214">
        <v>0</v>
      </c>
      <c r="AQ465" s="214">
        <v>0</v>
      </c>
      <c r="AR465" s="214">
        <v>9</v>
      </c>
      <c r="AS465" s="214">
        <v>10</v>
      </c>
    </row>
    <row r="466" spans="2:46" x14ac:dyDescent="0.2">
      <c r="B466" s="214" t="s">
        <v>3293</v>
      </c>
      <c r="C466" s="214" t="s">
        <v>79</v>
      </c>
      <c r="D466" s="214" t="s">
        <v>908</v>
      </c>
      <c r="E466" s="214" t="s">
        <v>1437</v>
      </c>
      <c r="F466" s="214" t="s">
        <v>1435</v>
      </c>
      <c r="G466" s="214" t="s">
        <v>191</v>
      </c>
      <c r="H466" s="214" t="s">
        <v>1758</v>
      </c>
      <c r="I466" s="214" t="s">
        <v>355</v>
      </c>
      <c r="V466" s="214">
        <v>1</v>
      </c>
      <c r="AA466" s="214" t="s">
        <v>1101</v>
      </c>
      <c r="AB466" s="214">
        <v>3</v>
      </c>
      <c r="AN466" s="214">
        <v>4</v>
      </c>
      <c r="AO466" s="214">
        <v>0</v>
      </c>
      <c r="AP466" s="214">
        <v>0</v>
      </c>
      <c r="AQ466" s="214">
        <v>0</v>
      </c>
      <c r="AR466" s="214">
        <v>0</v>
      </c>
      <c r="AS466" s="214">
        <v>4</v>
      </c>
    </row>
    <row r="467" spans="2:46" x14ac:dyDescent="0.2">
      <c r="B467" s="214" t="s">
        <v>2655</v>
      </c>
      <c r="C467" s="214" t="s">
        <v>76</v>
      </c>
      <c r="D467" s="214" t="s">
        <v>1767</v>
      </c>
      <c r="E467" s="214" t="s">
        <v>507</v>
      </c>
      <c r="F467" s="214" t="s">
        <v>1435</v>
      </c>
      <c r="G467" s="214" t="s">
        <v>191</v>
      </c>
      <c r="H467" s="214" t="s">
        <v>1778</v>
      </c>
      <c r="I467" s="214" t="s">
        <v>1031</v>
      </c>
      <c r="AL467" s="214">
        <v>4</v>
      </c>
      <c r="AM467" s="214" t="s">
        <v>1033</v>
      </c>
      <c r="AN467" s="214">
        <v>0</v>
      </c>
      <c r="AO467" s="214">
        <v>0</v>
      </c>
      <c r="AP467" s="214">
        <v>0</v>
      </c>
      <c r="AQ467" s="214">
        <v>0</v>
      </c>
      <c r="AR467" s="214">
        <v>4</v>
      </c>
      <c r="AS467" s="214">
        <v>4</v>
      </c>
      <c r="AT467" s="214">
        <v>40133</v>
      </c>
    </row>
    <row r="468" spans="2:46" x14ac:dyDescent="0.2">
      <c r="B468" s="214" t="s">
        <v>2821</v>
      </c>
      <c r="C468" s="214" t="s">
        <v>76</v>
      </c>
      <c r="D468" s="214" t="s">
        <v>14</v>
      </c>
      <c r="E468" s="214" t="s">
        <v>1437</v>
      </c>
      <c r="F468" s="214" t="s">
        <v>1435</v>
      </c>
      <c r="G468" s="214" t="s">
        <v>191</v>
      </c>
      <c r="H468" s="214" t="s">
        <v>1845</v>
      </c>
      <c r="I468" s="214" t="s">
        <v>191</v>
      </c>
      <c r="V468" s="214">
        <v>1</v>
      </c>
      <c r="AA468" s="214" t="s">
        <v>1157</v>
      </c>
      <c r="AL468" s="214">
        <v>5</v>
      </c>
      <c r="AM468" s="214" t="s">
        <v>1157</v>
      </c>
      <c r="AN468" s="214">
        <v>1</v>
      </c>
      <c r="AO468" s="214">
        <v>0</v>
      </c>
      <c r="AP468" s="214">
        <v>0</v>
      </c>
      <c r="AQ468" s="214">
        <v>0</v>
      </c>
      <c r="AR468" s="214">
        <v>5</v>
      </c>
      <c r="AS468" s="214">
        <v>6</v>
      </c>
    </row>
    <row r="469" spans="2:46" x14ac:dyDescent="0.2">
      <c r="B469" s="214" t="s">
        <v>2991</v>
      </c>
      <c r="C469" s="214" t="s">
        <v>76</v>
      </c>
      <c r="D469" s="214" t="s">
        <v>339</v>
      </c>
      <c r="E469" s="214" t="s">
        <v>1437</v>
      </c>
      <c r="F469" s="214" t="s">
        <v>1435</v>
      </c>
      <c r="G469" s="214" t="s">
        <v>191</v>
      </c>
      <c r="H469" s="214" t="s">
        <v>1939</v>
      </c>
      <c r="I469" s="214" t="s">
        <v>191</v>
      </c>
      <c r="AB469" s="214">
        <v>1</v>
      </c>
      <c r="AG469" s="214" t="s">
        <v>925</v>
      </c>
      <c r="AL469" s="214">
        <v>2</v>
      </c>
      <c r="AN469" s="214">
        <v>1</v>
      </c>
      <c r="AO469" s="214">
        <v>0</v>
      </c>
      <c r="AP469" s="214">
        <v>0</v>
      </c>
      <c r="AQ469" s="214">
        <v>0</v>
      </c>
      <c r="AR469" s="214">
        <v>2</v>
      </c>
      <c r="AS469" s="214">
        <v>3</v>
      </c>
      <c r="AT469" s="214" t="s">
        <v>10</v>
      </c>
    </row>
    <row r="470" spans="2:46" x14ac:dyDescent="0.2">
      <c r="B470" s="214" t="s">
        <v>2339</v>
      </c>
      <c r="C470" s="214" t="s">
        <v>76</v>
      </c>
      <c r="D470" s="214" t="s">
        <v>23</v>
      </c>
      <c r="E470" s="214" t="s">
        <v>1437</v>
      </c>
      <c r="F470" s="214" t="s">
        <v>1435</v>
      </c>
      <c r="G470" s="214" t="s">
        <v>465</v>
      </c>
      <c r="H470" s="214" t="s">
        <v>1434</v>
      </c>
      <c r="I470" s="214" t="s">
        <v>465</v>
      </c>
      <c r="AA470" s="214" t="s">
        <v>174</v>
      </c>
      <c r="AB470" s="214">
        <v>2</v>
      </c>
      <c r="AG470" s="214" t="s">
        <v>174</v>
      </c>
      <c r="AL470" s="214">
        <v>1</v>
      </c>
      <c r="AM470" s="214" t="s">
        <v>174</v>
      </c>
      <c r="AN470" s="214">
        <v>2</v>
      </c>
      <c r="AO470" s="214">
        <v>0</v>
      </c>
      <c r="AP470" s="214">
        <v>0</v>
      </c>
      <c r="AQ470" s="214">
        <v>0</v>
      </c>
      <c r="AR470" s="214">
        <v>1</v>
      </c>
      <c r="AS470" s="214">
        <v>3</v>
      </c>
      <c r="AT470" s="214" t="s">
        <v>476</v>
      </c>
    </row>
    <row r="471" spans="2:46" x14ac:dyDescent="0.2">
      <c r="B471" s="214" t="s">
        <v>2349</v>
      </c>
      <c r="C471" s="214" t="s">
        <v>76</v>
      </c>
      <c r="D471" s="214" t="s">
        <v>526</v>
      </c>
      <c r="E471" s="214" t="s">
        <v>1437</v>
      </c>
      <c r="F471" s="214" t="s">
        <v>1435</v>
      </c>
      <c r="G471" s="214" t="s">
        <v>465</v>
      </c>
      <c r="H471" s="214" t="s">
        <v>1439</v>
      </c>
      <c r="I471" s="214" t="s">
        <v>465</v>
      </c>
      <c r="AB471" s="214">
        <v>1</v>
      </c>
      <c r="AG471" s="214" t="s">
        <v>454</v>
      </c>
      <c r="AL471" s="214">
        <v>2</v>
      </c>
      <c r="AM471" s="214" t="s">
        <v>2232</v>
      </c>
      <c r="AN471" s="214">
        <v>1</v>
      </c>
      <c r="AO471" s="214">
        <v>0</v>
      </c>
      <c r="AP471" s="214">
        <v>0</v>
      </c>
      <c r="AQ471" s="214">
        <v>0</v>
      </c>
      <c r="AR471" s="214">
        <v>2</v>
      </c>
      <c r="AS471" s="214">
        <v>3</v>
      </c>
    </row>
    <row r="472" spans="2:46" x14ac:dyDescent="0.2">
      <c r="B472" s="214" t="s">
        <v>2364</v>
      </c>
      <c r="C472" s="214" t="s">
        <v>76</v>
      </c>
      <c r="D472" s="214" t="s">
        <v>458</v>
      </c>
      <c r="E472" s="214" t="s">
        <v>1437</v>
      </c>
      <c r="F472" s="214" t="s">
        <v>1435</v>
      </c>
      <c r="G472" s="214" t="s">
        <v>465</v>
      </c>
      <c r="H472" s="214" t="s">
        <v>1455</v>
      </c>
      <c r="I472" s="214" t="s">
        <v>465</v>
      </c>
      <c r="V472" s="214">
        <v>1</v>
      </c>
      <c r="AA472" s="214" t="s">
        <v>777</v>
      </c>
      <c r="AB472" s="214">
        <v>3</v>
      </c>
      <c r="AG472" s="214" t="s">
        <v>777</v>
      </c>
      <c r="AL472" s="214">
        <v>2</v>
      </c>
      <c r="AN472" s="214">
        <v>4</v>
      </c>
      <c r="AO472" s="214">
        <v>0</v>
      </c>
      <c r="AP472" s="214">
        <v>0</v>
      </c>
      <c r="AQ472" s="214">
        <v>0</v>
      </c>
      <c r="AR472" s="214">
        <v>2</v>
      </c>
      <c r="AS472" s="214">
        <v>6</v>
      </c>
      <c r="AT472" s="214">
        <v>39412</v>
      </c>
    </row>
    <row r="473" spans="2:46" x14ac:dyDescent="0.2">
      <c r="B473" s="214" t="s">
        <v>2390</v>
      </c>
      <c r="C473" s="214" t="s">
        <v>76</v>
      </c>
      <c r="D473" s="214" t="s">
        <v>381</v>
      </c>
      <c r="E473" s="214" t="s">
        <v>1437</v>
      </c>
      <c r="F473" s="214" t="s">
        <v>1435</v>
      </c>
      <c r="G473" s="214" t="s">
        <v>465</v>
      </c>
      <c r="H473" s="214" t="s">
        <v>1492</v>
      </c>
      <c r="I473" s="214" t="s">
        <v>465</v>
      </c>
      <c r="T473" s="214">
        <v>2</v>
      </c>
      <c r="AB473" s="214">
        <v>3</v>
      </c>
      <c r="AG473" s="214" t="s">
        <v>71</v>
      </c>
      <c r="AN473" s="214">
        <v>3</v>
      </c>
      <c r="AO473" s="214">
        <v>0</v>
      </c>
      <c r="AP473" s="214">
        <v>0</v>
      </c>
      <c r="AQ473" s="214">
        <v>0</v>
      </c>
      <c r="AR473" s="214">
        <v>2</v>
      </c>
      <c r="AS473" s="214">
        <v>5</v>
      </c>
      <c r="AT473" s="214" t="s">
        <v>232</v>
      </c>
    </row>
    <row r="474" spans="2:46" x14ac:dyDescent="0.2">
      <c r="B474" s="214" t="s">
        <v>2390</v>
      </c>
      <c r="C474" s="214" t="s">
        <v>76</v>
      </c>
      <c r="D474" s="214" t="s">
        <v>381</v>
      </c>
      <c r="E474" s="214" t="s">
        <v>1437</v>
      </c>
      <c r="F474" s="214" t="s">
        <v>1435</v>
      </c>
      <c r="G474" s="214" t="s">
        <v>465</v>
      </c>
      <c r="H474" s="214" t="s">
        <v>1555</v>
      </c>
      <c r="I474" s="214" t="s">
        <v>1223</v>
      </c>
      <c r="AB474" s="214">
        <v>1</v>
      </c>
      <c r="AG474" s="214" t="s">
        <v>2172</v>
      </c>
      <c r="AN474" s="214">
        <v>1</v>
      </c>
      <c r="AO474" s="214">
        <v>0</v>
      </c>
      <c r="AP474" s="214">
        <v>0</v>
      </c>
      <c r="AQ474" s="214">
        <v>0</v>
      </c>
      <c r="AR474" s="214">
        <v>0</v>
      </c>
      <c r="AS474" s="214">
        <v>1</v>
      </c>
      <c r="AT474" s="214" t="s">
        <v>2173</v>
      </c>
    </row>
    <row r="475" spans="2:46" x14ac:dyDescent="0.2">
      <c r="B475" s="214" t="s">
        <v>2408</v>
      </c>
      <c r="C475" s="214" t="s">
        <v>76</v>
      </c>
      <c r="D475" s="214" t="s">
        <v>1568</v>
      </c>
      <c r="E475" s="214" t="s">
        <v>1437</v>
      </c>
      <c r="F475" s="214" t="s">
        <v>1435</v>
      </c>
      <c r="G475" s="214" t="s">
        <v>465</v>
      </c>
      <c r="H475" s="214" t="s">
        <v>2255</v>
      </c>
      <c r="I475" s="214" t="s">
        <v>395</v>
      </c>
      <c r="AG475" s="214" t="s">
        <v>2256</v>
      </c>
      <c r="AT475" s="214">
        <v>41295</v>
      </c>
    </row>
    <row r="476" spans="2:46" x14ac:dyDescent="0.2">
      <c r="B476" s="214" t="s">
        <v>3167</v>
      </c>
      <c r="C476" s="214" t="s">
        <v>76</v>
      </c>
      <c r="D476" s="214" t="s">
        <v>1570</v>
      </c>
      <c r="E476" s="214" t="s">
        <v>1437</v>
      </c>
      <c r="F476" s="214" t="s">
        <v>1435</v>
      </c>
      <c r="G476" s="214" t="s">
        <v>465</v>
      </c>
      <c r="H476" s="214" t="s">
        <v>1574</v>
      </c>
      <c r="I476" s="214" t="s">
        <v>465</v>
      </c>
      <c r="T476" s="214">
        <v>1</v>
      </c>
      <c r="U476" s="214" t="s">
        <v>397</v>
      </c>
      <c r="V476" s="214">
        <v>1</v>
      </c>
      <c r="AA476" s="214" t="s">
        <v>204</v>
      </c>
      <c r="AB476" s="214">
        <v>3</v>
      </c>
      <c r="AG476" s="214" t="s">
        <v>211</v>
      </c>
      <c r="AL476" s="214">
        <v>12</v>
      </c>
      <c r="AM476" s="214" t="s">
        <v>211</v>
      </c>
      <c r="AN476" s="214">
        <v>4</v>
      </c>
      <c r="AO476" s="214">
        <v>0</v>
      </c>
      <c r="AP476" s="214">
        <v>0</v>
      </c>
      <c r="AQ476" s="214">
        <v>0</v>
      </c>
      <c r="AR476" s="214">
        <v>13</v>
      </c>
      <c r="AS476" s="214">
        <v>17</v>
      </c>
      <c r="AT476" s="214">
        <v>36913</v>
      </c>
    </row>
    <row r="477" spans="2:46" x14ac:dyDescent="0.2">
      <c r="B477" s="214" t="s">
        <v>2431</v>
      </c>
      <c r="C477" s="214" t="s">
        <v>76</v>
      </c>
      <c r="D477" s="214" t="s">
        <v>1591</v>
      </c>
      <c r="E477" s="214" t="s">
        <v>1437</v>
      </c>
      <c r="F477" s="214" t="s">
        <v>1435</v>
      </c>
      <c r="G477" s="214" t="s">
        <v>465</v>
      </c>
      <c r="H477" s="214" t="s">
        <v>1599</v>
      </c>
      <c r="I477" s="214" t="s">
        <v>465</v>
      </c>
      <c r="AB477" s="214">
        <v>7</v>
      </c>
      <c r="AG477" s="214" t="s">
        <v>835</v>
      </c>
      <c r="AL477" s="214">
        <v>8</v>
      </c>
      <c r="AM477" s="214" t="s">
        <v>835</v>
      </c>
      <c r="AN477" s="214">
        <v>7</v>
      </c>
      <c r="AO477" s="214">
        <v>0</v>
      </c>
      <c r="AP477" s="214">
        <v>0</v>
      </c>
      <c r="AQ477" s="214">
        <v>0</v>
      </c>
      <c r="AR477" s="214">
        <v>8</v>
      </c>
      <c r="AS477" s="214">
        <v>15</v>
      </c>
      <c r="AT477" s="214">
        <v>40422</v>
      </c>
    </row>
    <row r="478" spans="2:46" x14ac:dyDescent="0.2">
      <c r="B478" s="214" t="s">
        <v>2437</v>
      </c>
      <c r="C478" s="214" t="s">
        <v>76</v>
      </c>
      <c r="D478" s="214" t="s">
        <v>230</v>
      </c>
      <c r="E478" s="214" t="s">
        <v>1437</v>
      </c>
      <c r="F478" s="214" t="s">
        <v>1435</v>
      </c>
      <c r="G478" s="214" t="s">
        <v>465</v>
      </c>
      <c r="H478" s="214" t="s">
        <v>1614</v>
      </c>
      <c r="I478" s="214" t="s">
        <v>465</v>
      </c>
      <c r="AB478" s="214">
        <v>4</v>
      </c>
      <c r="AG478" s="214" t="s">
        <v>586</v>
      </c>
      <c r="AL478" s="214">
        <v>4</v>
      </c>
      <c r="AM478" s="214" t="s">
        <v>586</v>
      </c>
      <c r="AN478" s="214">
        <v>4</v>
      </c>
      <c r="AO478" s="214">
        <v>0</v>
      </c>
      <c r="AP478" s="214">
        <v>0</v>
      </c>
      <c r="AQ478" s="214">
        <v>0</v>
      </c>
      <c r="AR478" s="214">
        <v>4</v>
      </c>
      <c r="AS478" s="214">
        <v>8</v>
      </c>
      <c r="AT478" s="214">
        <v>39559</v>
      </c>
    </row>
    <row r="479" spans="2:46" x14ac:dyDescent="0.2">
      <c r="B479" s="214" t="s">
        <v>2469</v>
      </c>
      <c r="C479" s="214" t="s">
        <v>76</v>
      </c>
      <c r="D479" s="214" t="s">
        <v>416</v>
      </c>
      <c r="E479" s="214" t="s">
        <v>1437</v>
      </c>
      <c r="F479" s="214" t="s">
        <v>1435</v>
      </c>
      <c r="G479" s="214" t="s">
        <v>465</v>
      </c>
      <c r="H479" s="214" t="s">
        <v>1658</v>
      </c>
      <c r="I479" s="214" t="s">
        <v>1073</v>
      </c>
      <c r="V479" s="214">
        <v>1</v>
      </c>
      <c r="AA479" s="214" t="s">
        <v>1078</v>
      </c>
      <c r="AN479" s="214">
        <v>1</v>
      </c>
      <c r="AO479" s="214">
        <v>0</v>
      </c>
      <c r="AP479" s="214">
        <v>0</v>
      </c>
      <c r="AQ479" s="214">
        <v>0</v>
      </c>
      <c r="AR479" s="214">
        <v>0</v>
      </c>
      <c r="AS479" s="214">
        <v>1</v>
      </c>
      <c r="AT479" s="214">
        <v>40816</v>
      </c>
    </row>
    <row r="480" spans="2:46" x14ac:dyDescent="0.2">
      <c r="B480" s="214" t="s">
        <v>2733</v>
      </c>
      <c r="C480" s="214" t="s">
        <v>76</v>
      </c>
      <c r="D480" s="214" t="s">
        <v>1118</v>
      </c>
      <c r="E480" s="214" t="s">
        <v>1437</v>
      </c>
      <c r="F480" s="214" t="s">
        <v>1435</v>
      </c>
      <c r="G480" s="214" t="s">
        <v>465</v>
      </c>
      <c r="H480" s="214" t="s">
        <v>1678</v>
      </c>
      <c r="I480" s="214" t="s">
        <v>465</v>
      </c>
      <c r="AB480" s="214">
        <v>1</v>
      </c>
      <c r="AG480" s="214" t="s">
        <v>710</v>
      </c>
      <c r="AL480" s="214">
        <v>1</v>
      </c>
      <c r="AM480" s="214" t="s">
        <v>710</v>
      </c>
      <c r="AN480" s="214">
        <v>1</v>
      </c>
      <c r="AO480" s="214">
        <v>0</v>
      </c>
      <c r="AP480" s="214">
        <v>0</v>
      </c>
      <c r="AQ480" s="214">
        <v>0</v>
      </c>
      <c r="AR480" s="214">
        <v>1</v>
      </c>
      <c r="AS480" s="214">
        <v>2</v>
      </c>
      <c r="AT480" s="214" t="s">
        <v>707</v>
      </c>
    </row>
    <row r="481" spans="2:46" x14ac:dyDescent="0.2">
      <c r="B481" s="214" t="s">
        <v>2591</v>
      </c>
      <c r="C481" s="214" t="s">
        <v>76</v>
      </c>
      <c r="D481" s="214" t="s">
        <v>1704</v>
      </c>
      <c r="E481" s="214" t="s">
        <v>1437</v>
      </c>
      <c r="F481" s="214" t="s">
        <v>1435</v>
      </c>
      <c r="G481" s="214" t="s">
        <v>465</v>
      </c>
      <c r="H481" s="214" t="s">
        <v>1744</v>
      </c>
      <c r="I481" s="214" t="s">
        <v>465</v>
      </c>
      <c r="AB481" s="214">
        <v>1</v>
      </c>
      <c r="AL481" s="214">
        <v>16</v>
      </c>
      <c r="AN481" s="214">
        <v>1</v>
      </c>
      <c r="AO481" s="214">
        <v>0</v>
      </c>
      <c r="AP481" s="214">
        <v>0</v>
      </c>
      <c r="AQ481" s="214">
        <v>0</v>
      </c>
      <c r="AR481" s="214">
        <v>16</v>
      </c>
      <c r="AS481" s="214">
        <v>17</v>
      </c>
    </row>
    <row r="482" spans="2:46" x14ac:dyDescent="0.2">
      <c r="B482" s="214" t="s">
        <v>2591</v>
      </c>
      <c r="C482" s="214" t="s">
        <v>76</v>
      </c>
      <c r="D482" s="214" t="s">
        <v>1704</v>
      </c>
      <c r="E482" s="214" t="s">
        <v>1437</v>
      </c>
      <c r="F482" s="214" t="s">
        <v>1435</v>
      </c>
      <c r="G482" s="214" t="s">
        <v>465</v>
      </c>
      <c r="H482" s="214" t="s">
        <v>1745</v>
      </c>
      <c r="I482" s="214" t="s">
        <v>878</v>
      </c>
      <c r="AL482" s="214">
        <v>14</v>
      </c>
      <c r="AN482" s="214">
        <v>0</v>
      </c>
      <c r="AO482" s="214">
        <v>0</v>
      </c>
      <c r="AP482" s="214">
        <v>0</v>
      </c>
      <c r="AQ482" s="214">
        <v>0</v>
      </c>
      <c r="AR482" s="214">
        <v>14</v>
      </c>
      <c r="AS482" s="214">
        <v>14</v>
      </c>
    </row>
    <row r="483" spans="2:46" x14ac:dyDescent="0.2">
      <c r="B483" s="214" t="s">
        <v>2655</v>
      </c>
      <c r="C483" s="214" t="s">
        <v>76</v>
      </c>
      <c r="D483" s="214" t="s">
        <v>1767</v>
      </c>
      <c r="E483" s="214" t="s">
        <v>1437</v>
      </c>
      <c r="F483" s="214" t="s">
        <v>1435</v>
      </c>
      <c r="G483" s="214" t="s">
        <v>465</v>
      </c>
      <c r="H483" s="214" t="s">
        <v>1774</v>
      </c>
      <c r="I483" s="214" t="s">
        <v>395</v>
      </c>
      <c r="AH483" s="214">
        <v>1</v>
      </c>
      <c r="AL483" s="214">
        <v>1</v>
      </c>
      <c r="AM483" s="214" t="s">
        <v>568</v>
      </c>
      <c r="AN483" s="214">
        <v>1</v>
      </c>
      <c r="AO483" s="214">
        <v>0</v>
      </c>
      <c r="AP483" s="214">
        <v>0</v>
      </c>
      <c r="AQ483" s="214">
        <v>0</v>
      </c>
      <c r="AR483" s="214">
        <v>1</v>
      </c>
      <c r="AS483" s="214">
        <v>2</v>
      </c>
      <c r="AT483" s="214">
        <v>39756</v>
      </c>
    </row>
    <row r="484" spans="2:46" x14ac:dyDescent="0.2">
      <c r="B484" s="214" t="s">
        <v>2690</v>
      </c>
      <c r="C484" s="214" t="s">
        <v>76</v>
      </c>
      <c r="D484" s="214" t="s">
        <v>183</v>
      </c>
      <c r="E484" s="214" t="s">
        <v>1437</v>
      </c>
      <c r="F484" s="214" t="s">
        <v>1435</v>
      </c>
      <c r="G484" s="214" t="s">
        <v>465</v>
      </c>
      <c r="H484" s="214" t="s">
        <v>1794</v>
      </c>
      <c r="I484" s="214" t="s">
        <v>465</v>
      </c>
      <c r="AB484" s="214">
        <v>1</v>
      </c>
      <c r="AF484" s="214">
        <v>2</v>
      </c>
      <c r="AG484" s="214" t="s">
        <v>521</v>
      </c>
      <c r="AN484" s="214">
        <v>1</v>
      </c>
      <c r="AO484" s="214">
        <v>0</v>
      </c>
      <c r="AP484" s="214">
        <v>0</v>
      </c>
      <c r="AQ484" s="214">
        <v>0</v>
      </c>
      <c r="AR484" s="214">
        <v>2</v>
      </c>
      <c r="AS484" s="214">
        <v>3</v>
      </c>
    </row>
    <row r="485" spans="2:46" x14ac:dyDescent="0.2">
      <c r="B485" s="214" t="s">
        <v>2742</v>
      </c>
      <c r="C485" s="214" t="s">
        <v>76</v>
      </c>
      <c r="D485" s="214" t="s">
        <v>136</v>
      </c>
      <c r="E485" s="214" t="s">
        <v>1437</v>
      </c>
      <c r="F485" s="214" t="s">
        <v>1435</v>
      </c>
      <c r="G485" s="214" t="s">
        <v>465</v>
      </c>
      <c r="H485" s="214" t="s">
        <v>2221</v>
      </c>
      <c r="I485" s="214" t="s">
        <v>465</v>
      </c>
      <c r="AB485" s="214">
        <v>4</v>
      </c>
      <c r="AF485" s="214">
        <v>5</v>
      </c>
      <c r="AG485" s="214" t="s">
        <v>512</v>
      </c>
      <c r="AL485" s="214">
        <v>4</v>
      </c>
      <c r="AN485" s="214">
        <v>4</v>
      </c>
      <c r="AO485" s="214">
        <v>0</v>
      </c>
      <c r="AP485" s="214">
        <v>0</v>
      </c>
      <c r="AQ485" s="214">
        <v>0</v>
      </c>
      <c r="AR485" s="214">
        <v>9</v>
      </c>
      <c r="AS485" s="214">
        <v>13</v>
      </c>
      <c r="AT485" s="214">
        <v>39542</v>
      </c>
    </row>
    <row r="486" spans="2:46" x14ac:dyDescent="0.2">
      <c r="B486" s="214" t="s">
        <v>2749</v>
      </c>
      <c r="C486" s="214" t="s">
        <v>76</v>
      </c>
      <c r="D486" s="214" t="s">
        <v>317</v>
      </c>
      <c r="E486" s="214" t="s">
        <v>1437</v>
      </c>
      <c r="F486" s="214" t="s">
        <v>1435</v>
      </c>
      <c r="G486" s="214" t="s">
        <v>465</v>
      </c>
      <c r="H486" s="214" t="s">
        <v>1829</v>
      </c>
      <c r="I486" s="214" t="s">
        <v>465</v>
      </c>
      <c r="T486" s="214">
        <v>2</v>
      </c>
      <c r="U486" s="214" t="s">
        <v>627</v>
      </c>
      <c r="AB486" s="214">
        <v>2</v>
      </c>
      <c r="AG486" s="214" t="s">
        <v>628</v>
      </c>
      <c r="AL486" s="214">
        <v>4</v>
      </c>
      <c r="AM486" s="214" t="s">
        <v>629</v>
      </c>
      <c r="AN486" s="214">
        <v>2</v>
      </c>
      <c r="AO486" s="214">
        <v>0</v>
      </c>
      <c r="AP486" s="214">
        <v>0</v>
      </c>
      <c r="AQ486" s="214">
        <v>0</v>
      </c>
      <c r="AR486" s="214">
        <v>6</v>
      </c>
      <c r="AS486" s="214">
        <v>8</v>
      </c>
      <c r="AT486" s="214">
        <v>40170</v>
      </c>
    </row>
    <row r="487" spans="2:46" x14ac:dyDescent="0.2">
      <c r="B487" s="214" t="s">
        <v>2821</v>
      </c>
      <c r="C487" s="214" t="s">
        <v>76</v>
      </c>
      <c r="D487" s="214" t="s">
        <v>14</v>
      </c>
      <c r="E487" s="214" t="s">
        <v>1437</v>
      </c>
      <c r="F487" s="214" t="s">
        <v>1435</v>
      </c>
      <c r="G487" s="214" t="s">
        <v>465</v>
      </c>
      <c r="H487" s="214" t="s">
        <v>1835</v>
      </c>
      <c r="I487" s="214" t="s">
        <v>465</v>
      </c>
      <c r="V487" s="214">
        <v>2</v>
      </c>
      <c r="AA487" s="214" t="s">
        <v>456</v>
      </c>
      <c r="AB487" s="214">
        <v>3</v>
      </c>
      <c r="AG487" s="214" t="s">
        <v>456</v>
      </c>
      <c r="AL487" s="214">
        <v>1</v>
      </c>
      <c r="AM487" s="214" t="s">
        <v>456</v>
      </c>
      <c r="AN487" s="214">
        <v>5</v>
      </c>
      <c r="AO487" s="214">
        <v>0</v>
      </c>
      <c r="AP487" s="214">
        <v>0</v>
      </c>
      <c r="AQ487" s="214">
        <v>0</v>
      </c>
      <c r="AR487" s="214">
        <v>1</v>
      </c>
      <c r="AS487" s="214">
        <v>6</v>
      </c>
      <c r="AT487" s="214">
        <v>39085</v>
      </c>
    </row>
    <row r="488" spans="2:46" x14ac:dyDescent="0.2">
      <c r="B488" s="214" t="s">
        <v>2821</v>
      </c>
      <c r="C488" s="214" t="s">
        <v>76</v>
      </c>
      <c r="D488" s="214" t="s">
        <v>14</v>
      </c>
      <c r="E488" s="214" t="s">
        <v>1437</v>
      </c>
      <c r="F488" s="214" t="s">
        <v>1435</v>
      </c>
      <c r="G488" s="214" t="s">
        <v>465</v>
      </c>
      <c r="H488" s="214" t="s">
        <v>1836</v>
      </c>
      <c r="I488" s="214" t="s">
        <v>465</v>
      </c>
      <c r="V488" s="214">
        <v>1</v>
      </c>
      <c r="AA488" s="214" t="s">
        <v>1150</v>
      </c>
      <c r="AB488" s="214">
        <v>1</v>
      </c>
      <c r="AG488" s="214" t="s">
        <v>1150</v>
      </c>
      <c r="AL488" s="214">
        <v>1</v>
      </c>
      <c r="AM488" s="214" t="s">
        <v>1150</v>
      </c>
      <c r="AN488" s="214">
        <v>2</v>
      </c>
      <c r="AO488" s="214">
        <v>0</v>
      </c>
      <c r="AP488" s="214">
        <v>0</v>
      </c>
      <c r="AQ488" s="214">
        <v>0</v>
      </c>
      <c r="AR488" s="214">
        <v>1</v>
      </c>
      <c r="AS488" s="214">
        <v>3</v>
      </c>
    </row>
    <row r="489" spans="2:46" x14ac:dyDescent="0.2">
      <c r="B489" s="214" t="s">
        <v>2821</v>
      </c>
      <c r="C489" s="214" t="s">
        <v>76</v>
      </c>
      <c r="D489" s="214" t="s">
        <v>14</v>
      </c>
      <c r="E489" s="214" t="s">
        <v>1437</v>
      </c>
      <c r="F489" s="214" t="s">
        <v>1435</v>
      </c>
      <c r="G489" s="214" t="s">
        <v>465</v>
      </c>
      <c r="H489" s="214" t="s">
        <v>1843</v>
      </c>
      <c r="I489" s="214" t="s">
        <v>26</v>
      </c>
      <c r="V489" s="214">
        <v>1</v>
      </c>
      <c r="AA489" s="214" t="s">
        <v>703</v>
      </c>
      <c r="AG489" s="214" t="s">
        <v>703</v>
      </c>
      <c r="AL489" s="214">
        <v>1</v>
      </c>
      <c r="AM489" s="214" t="s">
        <v>703</v>
      </c>
      <c r="AN489" s="214">
        <v>1</v>
      </c>
      <c r="AO489" s="214">
        <v>0</v>
      </c>
      <c r="AP489" s="214">
        <v>0</v>
      </c>
      <c r="AQ489" s="214">
        <v>0</v>
      </c>
      <c r="AR489" s="214">
        <v>1</v>
      </c>
      <c r="AS489" s="214">
        <v>2</v>
      </c>
      <c r="AT489" s="214">
        <v>40322</v>
      </c>
    </row>
    <row r="490" spans="2:46" x14ac:dyDescent="0.2">
      <c r="B490" s="214" t="s">
        <v>2852</v>
      </c>
      <c r="C490" s="214" t="s">
        <v>76</v>
      </c>
      <c r="D490" s="214" t="s">
        <v>1867</v>
      </c>
      <c r="E490" s="214" t="s">
        <v>1437</v>
      </c>
      <c r="F490" s="214" t="s">
        <v>1435</v>
      </c>
      <c r="G490" s="214" t="s">
        <v>465</v>
      </c>
      <c r="H490" s="214" t="s">
        <v>1869</v>
      </c>
      <c r="I490" s="214" t="s">
        <v>465</v>
      </c>
      <c r="AB490" s="214">
        <v>2</v>
      </c>
      <c r="AG490" s="214" t="s">
        <v>1303</v>
      </c>
      <c r="AL490" s="214">
        <v>1</v>
      </c>
      <c r="AM490" s="214" t="s">
        <v>962</v>
      </c>
      <c r="AN490" s="214">
        <v>2</v>
      </c>
      <c r="AO490" s="214">
        <v>0</v>
      </c>
      <c r="AP490" s="214">
        <v>0</v>
      </c>
      <c r="AQ490" s="214">
        <v>0</v>
      </c>
      <c r="AR490" s="214">
        <v>1</v>
      </c>
      <c r="AS490" s="214">
        <v>3</v>
      </c>
      <c r="AT490" s="214">
        <v>37480</v>
      </c>
    </row>
    <row r="491" spans="2:46" x14ac:dyDescent="0.2">
      <c r="B491" s="214" t="s">
        <v>2661</v>
      </c>
      <c r="C491" s="214" t="s">
        <v>76</v>
      </c>
      <c r="D491" s="214" t="s">
        <v>1871</v>
      </c>
      <c r="E491" s="214" t="s">
        <v>1437</v>
      </c>
      <c r="F491" s="214" t="s">
        <v>1435</v>
      </c>
      <c r="G491" s="214" t="s">
        <v>465</v>
      </c>
      <c r="H491" s="214" t="s">
        <v>1873</v>
      </c>
      <c r="I491" s="214" t="s">
        <v>465</v>
      </c>
      <c r="AB491" s="214">
        <v>1</v>
      </c>
      <c r="AF491" s="214">
        <v>3</v>
      </c>
      <c r="AG491" s="214" t="s">
        <v>944</v>
      </c>
      <c r="AN491" s="214">
        <v>1</v>
      </c>
      <c r="AO491" s="214">
        <v>0</v>
      </c>
      <c r="AP491" s="214">
        <v>0</v>
      </c>
      <c r="AQ491" s="214">
        <v>0</v>
      </c>
      <c r="AR491" s="214">
        <v>3</v>
      </c>
      <c r="AS491" s="214">
        <v>4</v>
      </c>
      <c r="AT491" s="214">
        <v>36069</v>
      </c>
    </row>
    <row r="492" spans="2:46" x14ac:dyDescent="0.2">
      <c r="B492" s="214" t="s">
        <v>2866</v>
      </c>
      <c r="C492" s="214" t="s">
        <v>76</v>
      </c>
      <c r="D492" s="214" t="s">
        <v>1463</v>
      </c>
      <c r="E492" s="214" t="s">
        <v>1437</v>
      </c>
      <c r="F492" s="214" t="s">
        <v>1435</v>
      </c>
      <c r="G492" s="214" t="s">
        <v>465</v>
      </c>
      <c r="H492" s="214" t="s">
        <v>1485</v>
      </c>
      <c r="I492" s="214" t="s">
        <v>1190</v>
      </c>
      <c r="AB492" s="214">
        <v>2</v>
      </c>
      <c r="AG492" s="214" t="s">
        <v>1191</v>
      </c>
      <c r="AN492" s="214">
        <v>2</v>
      </c>
      <c r="AO492" s="214">
        <v>0</v>
      </c>
      <c r="AP492" s="214">
        <v>0</v>
      </c>
      <c r="AQ492" s="214">
        <v>0</v>
      </c>
      <c r="AR492" s="214">
        <v>0</v>
      </c>
      <c r="AS492" s="214">
        <v>2</v>
      </c>
      <c r="AT492" s="214" t="s">
        <v>805</v>
      </c>
    </row>
    <row r="493" spans="2:46" x14ac:dyDescent="0.2">
      <c r="B493" s="214" t="s">
        <v>2469</v>
      </c>
      <c r="C493" s="214" t="s">
        <v>76</v>
      </c>
      <c r="D493" s="214" t="s">
        <v>416</v>
      </c>
      <c r="E493" s="214" t="s">
        <v>1437</v>
      </c>
      <c r="F493" s="214" t="s">
        <v>1435</v>
      </c>
      <c r="G493" s="214" t="s">
        <v>465</v>
      </c>
      <c r="H493" s="214" t="s">
        <v>1646</v>
      </c>
      <c r="I493" s="214" t="s">
        <v>465</v>
      </c>
      <c r="V493" s="214">
        <v>1</v>
      </c>
      <c r="AA493" s="214" t="s">
        <v>1308</v>
      </c>
      <c r="AB493" s="214">
        <v>6</v>
      </c>
      <c r="AG493" s="214" t="s">
        <v>1308</v>
      </c>
      <c r="AH493" s="214">
        <v>1</v>
      </c>
      <c r="AL493" s="214">
        <v>6</v>
      </c>
      <c r="AN493" s="214">
        <v>8</v>
      </c>
      <c r="AO493" s="214">
        <v>0</v>
      </c>
      <c r="AP493" s="214">
        <v>0</v>
      </c>
      <c r="AQ493" s="214">
        <v>0</v>
      </c>
      <c r="AR493" s="214">
        <v>6</v>
      </c>
      <c r="AS493" s="214">
        <v>14</v>
      </c>
      <c r="AT493" s="214">
        <v>39489</v>
      </c>
    </row>
    <row r="494" spans="2:46" x14ac:dyDescent="0.2">
      <c r="B494" s="214" t="s">
        <v>2930</v>
      </c>
      <c r="C494" s="214" t="s">
        <v>76</v>
      </c>
      <c r="D494" s="214" t="s">
        <v>1886</v>
      </c>
      <c r="E494" s="214" t="s">
        <v>1437</v>
      </c>
      <c r="F494" s="214" t="s">
        <v>1435</v>
      </c>
      <c r="G494" s="214" t="s">
        <v>465</v>
      </c>
      <c r="H494" s="214" t="s">
        <v>1892</v>
      </c>
      <c r="I494" s="214" t="s">
        <v>395</v>
      </c>
      <c r="T494" s="214">
        <v>2</v>
      </c>
      <c r="U494" s="214" t="s">
        <v>656</v>
      </c>
      <c r="V494" s="214">
        <v>1</v>
      </c>
      <c r="AA494" s="214" t="s">
        <v>656</v>
      </c>
      <c r="AB494" s="214">
        <v>13</v>
      </c>
      <c r="AG494" s="214" t="s">
        <v>656</v>
      </c>
      <c r="AH494" s="214">
        <v>1</v>
      </c>
      <c r="AL494" s="214">
        <v>7</v>
      </c>
      <c r="AM494" s="214" t="s">
        <v>656</v>
      </c>
      <c r="AN494" s="214">
        <v>15</v>
      </c>
      <c r="AO494" s="214">
        <v>0</v>
      </c>
      <c r="AP494" s="214">
        <v>0</v>
      </c>
      <c r="AQ494" s="214">
        <v>0</v>
      </c>
      <c r="AR494" s="214">
        <v>9</v>
      </c>
      <c r="AS494" s="214">
        <v>24</v>
      </c>
      <c r="AT494" s="214" t="s">
        <v>657</v>
      </c>
    </row>
    <row r="495" spans="2:46" x14ac:dyDescent="0.2">
      <c r="B495" s="214" t="s">
        <v>2977</v>
      </c>
      <c r="C495" s="214" t="s">
        <v>76</v>
      </c>
      <c r="D495" s="214" t="s">
        <v>57</v>
      </c>
      <c r="E495" s="214" t="s">
        <v>1437</v>
      </c>
      <c r="F495" s="214" t="s">
        <v>1435</v>
      </c>
      <c r="G495" s="214" t="s">
        <v>465</v>
      </c>
      <c r="H495" s="214" t="s">
        <v>1917</v>
      </c>
      <c r="I495" s="214" t="s">
        <v>465</v>
      </c>
      <c r="AB495" s="214">
        <v>4</v>
      </c>
      <c r="AE495" s="214">
        <v>1</v>
      </c>
      <c r="AF495" s="214">
        <v>5</v>
      </c>
      <c r="AG495" s="214" t="s">
        <v>1323</v>
      </c>
      <c r="AH495" s="214">
        <v>1</v>
      </c>
      <c r="AL495" s="214">
        <v>1</v>
      </c>
      <c r="AM495" s="214" t="s">
        <v>1323</v>
      </c>
      <c r="AN495" s="214">
        <v>5</v>
      </c>
      <c r="AO495" s="214">
        <v>0</v>
      </c>
      <c r="AP495" s="214">
        <v>0</v>
      </c>
      <c r="AQ495" s="214">
        <v>1</v>
      </c>
      <c r="AR495" s="214">
        <v>6</v>
      </c>
      <c r="AS495" s="214">
        <v>12</v>
      </c>
      <c r="AT495" s="214">
        <v>36691</v>
      </c>
    </row>
    <row r="496" spans="2:46" x14ac:dyDescent="0.2">
      <c r="B496" s="214" t="s">
        <v>2977</v>
      </c>
      <c r="C496" s="214" t="s">
        <v>76</v>
      </c>
      <c r="D496" s="214" t="s">
        <v>57</v>
      </c>
      <c r="E496" s="214" t="s">
        <v>1437</v>
      </c>
      <c r="F496" s="214" t="s">
        <v>1435</v>
      </c>
      <c r="G496" s="214" t="s">
        <v>465</v>
      </c>
      <c r="H496" s="214" t="s">
        <v>1931</v>
      </c>
      <c r="I496" s="214" t="s">
        <v>465</v>
      </c>
      <c r="AB496" s="214">
        <v>2</v>
      </c>
      <c r="AF496" s="214">
        <v>2</v>
      </c>
      <c r="AG496" s="214" t="s">
        <v>681</v>
      </c>
      <c r="AH496" s="214">
        <v>1</v>
      </c>
      <c r="AL496" s="214">
        <v>2</v>
      </c>
      <c r="AM496" s="214" t="s">
        <v>681</v>
      </c>
      <c r="AN496" s="214">
        <v>3</v>
      </c>
      <c r="AO496" s="214">
        <v>0</v>
      </c>
      <c r="AP496" s="214">
        <v>0</v>
      </c>
      <c r="AQ496" s="214">
        <v>0</v>
      </c>
      <c r="AR496" s="214">
        <v>4</v>
      </c>
      <c r="AS496" s="214">
        <v>7</v>
      </c>
      <c r="AT496" s="214" t="s">
        <v>682</v>
      </c>
    </row>
    <row r="497" spans="2:46" x14ac:dyDescent="0.2">
      <c r="B497" s="214" t="s">
        <v>2977</v>
      </c>
      <c r="C497" s="214" t="s">
        <v>76</v>
      </c>
      <c r="D497" s="214" t="s">
        <v>57</v>
      </c>
      <c r="E497" s="214" t="s">
        <v>1437</v>
      </c>
      <c r="F497" s="214" t="s">
        <v>1435</v>
      </c>
      <c r="G497" s="214" t="s">
        <v>465</v>
      </c>
      <c r="H497" s="214" t="s">
        <v>1935</v>
      </c>
      <c r="I497" s="214" t="s">
        <v>465</v>
      </c>
      <c r="AB497" s="214">
        <v>2</v>
      </c>
      <c r="AF497" s="214">
        <v>1</v>
      </c>
      <c r="AG497" s="214" t="s">
        <v>1324</v>
      </c>
      <c r="AH497" s="214">
        <v>2</v>
      </c>
      <c r="AL497" s="214">
        <v>1</v>
      </c>
      <c r="AM497" s="214" t="s">
        <v>1324</v>
      </c>
      <c r="AN497" s="214">
        <v>4</v>
      </c>
      <c r="AO497" s="214">
        <v>0</v>
      </c>
      <c r="AP497" s="214">
        <v>0</v>
      </c>
      <c r="AQ497" s="214">
        <v>0</v>
      </c>
      <c r="AR497" s="214">
        <v>2</v>
      </c>
      <c r="AS497" s="214">
        <v>6</v>
      </c>
      <c r="AT497" s="214" t="s">
        <v>1325</v>
      </c>
    </row>
    <row r="498" spans="2:46" x14ac:dyDescent="0.2">
      <c r="B498" s="214" t="s">
        <v>3001</v>
      </c>
      <c r="C498" s="214" t="s">
        <v>76</v>
      </c>
      <c r="D498" s="214" t="s">
        <v>780</v>
      </c>
      <c r="E498" s="214" t="s">
        <v>1437</v>
      </c>
      <c r="F498" s="214" t="s">
        <v>1435</v>
      </c>
      <c r="G498" s="214" t="s">
        <v>465</v>
      </c>
      <c r="H498" s="214" t="s">
        <v>1957</v>
      </c>
      <c r="I498" s="214" t="s">
        <v>395</v>
      </c>
      <c r="AB498" s="214">
        <v>1</v>
      </c>
      <c r="AG498" s="214" t="s">
        <v>1313</v>
      </c>
      <c r="AL498" s="214">
        <v>2</v>
      </c>
      <c r="AM498" s="214" t="s">
        <v>1313</v>
      </c>
      <c r="AN498" s="214">
        <v>1</v>
      </c>
      <c r="AO498" s="214">
        <v>0</v>
      </c>
      <c r="AP498" s="214">
        <v>0</v>
      </c>
      <c r="AQ498" s="214">
        <v>0</v>
      </c>
      <c r="AR498" s="214">
        <v>2</v>
      </c>
      <c r="AS498" s="214">
        <v>3</v>
      </c>
      <c r="AT498" s="214">
        <v>40623</v>
      </c>
    </row>
    <row r="499" spans="2:46" x14ac:dyDescent="0.2">
      <c r="B499" s="214" t="s">
        <v>3023</v>
      </c>
      <c r="C499" s="214" t="s">
        <v>76</v>
      </c>
      <c r="D499" s="214" t="s">
        <v>144</v>
      </c>
      <c r="E499" s="214" t="s">
        <v>1437</v>
      </c>
      <c r="F499" s="214" t="s">
        <v>1435</v>
      </c>
      <c r="G499" s="214" t="s">
        <v>465</v>
      </c>
      <c r="H499" s="214" t="s">
        <v>1963</v>
      </c>
      <c r="I499" s="214" t="s">
        <v>395</v>
      </c>
      <c r="AB499" s="214">
        <v>1</v>
      </c>
      <c r="AF499" s="214">
        <v>1</v>
      </c>
      <c r="AG499" s="214" t="s">
        <v>972</v>
      </c>
      <c r="AN499" s="214">
        <v>1</v>
      </c>
      <c r="AO499" s="214">
        <v>0</v>
      </c>
      <c r="AP499" s="214">
        <v>0</v>
      </c>
      <c r="AQ499" s="214">
        <v>0</v>
      </c>
      <c r="AR499" s="214">
        <v>1</v>
      </c>
      <c r="AS499" s="214">
        <v>2</v>
      </c>
      <c r="AT499" s="214">
        <v>40725</v>
      </c>
    </row>
    <row r="500" spans="2:46" x14ac:dyDescent="0.2">
      <c r="B500" s="214" t="s">
        <v>3061</v>
      </c>
      <c r="C500" s="214" t="s">
        <v>76</v>
      </c>
      <c r="D500" s="214" t="s">
        <v>1964</v>
      </c>
      <c r="E500" s="214" t="s">
        <v>1437</v>
      </c>
      <c r="F500" s="214" t="s">
        <v>1435</v>
      </c>
      <c r="G500" s="214" t="s">
        <v>465</v>
      </c>
      <c r="H500" s="214" t="s">
        <v>1982</v>
      </c>
      <c r="I500" s="214" t="s">
        <v>395</v>
      </c>
      <c r="J500" s="214">
        <v>0</v>
      </c>
      <c r="P500" s="214">
        <v>0</v>
      </c>
      <c r="AB500" s="214">
        <v>1</v>
      </c>
      <c r="AG500" s="214" t="s">
        <v>1358</v>
      </c>
      <c r="AL500" s="214">
        <v>1</v>
      </c>
      <c r="AM500" s="214" t="s">
        <v>1359</v>
      </c>
      <c r="AN500" s="214">
        <v>1</v>
      </c>
      <c r="AO500" s="214">
        <v>0</v>
      </c>
      <c r="AP500" s="214">
        <v>0</v>
      </c>
      <c r="AQ500" s="214">
        <v>0</v>
      </c>
      <c r="AR500" s="214">
        <v>1</v>
      </c>
      <c r="AS500" s="214">
        <v>2</v>
      </c>
      <c r="AT500" s="214">
        <v>41144</v>
      </c>
    </row>
    <row r="501" spans="2:46" x14ac:dyDescent="0.2">
      <c r="B501" s="214" t="s">
        <v>3096</v>
      </c>
      <c r="C501" s="214" t="s">
        <v>76</v>
      </c>
      <c r="D501" s="214" t="s">
        <v>313</v>
      </c>
      <c r="E501" s="214" t="s">
        <v>1437</v>
      </c>
      <c r="F501" s="214" t="s">
        <v>1435</v>
      </c>
      <c r="G501" s="214" t="s">
        <v>465</v>
      </c>
      <c r="H501" s="214" t="s">
        <v>1993</v>
      </c>
      <c r="I501" s="214" t="s">
        <v>465</v>
      </c>
      <c r="V501" s="214">
        <v>2</v>
      </c>
      <c r="Z501" s="214">
        <v>0</v>
      </c>
      <c r="AA501" s="214" t="s">
        <v>196</v>
      </c>
      <c r="AB501" s="214">
        <v>2</v>
      </c>
      <c r="AF501" s="214">
        <v>3</v>
      </c>
      <c r="AG501" s="214" t="s">
        <v>898</v>
      </c>
      <c r="AN501" s="214">
        <v>4</v>
      </c>
      <c r="AO501" s="214">
        <v>0</v>
      </c>
      <c r="AP501" s="214">
        <v>0</v>
      </c>
      <c r="AQ501" s="214">
        <v>0</v>
      </c>
      <c r="AR501" s="214">
        <v>3</v>
      </c>
      <c r="AS501" s="214">
        <v>7</v>
      </c>
      <c r="AT501" s="214">
        <v>37926</v>
      </c>
    </row>
    <row r="502" spans="2:46" x14ac:dyDescent="0.2">
      <c r="B502" s="214" t="s">
        <v>3128</v>
      </c>
      <c r="C502" s="214" t="s">
        <v>76</v>
      </c>
      <c r="D502" s="214" t="s">
        <v>429</v>
      </c>
      <c r="E502" s="214" t="s">
        <v>1437</v>
      </c>
      <c r="F502" s="214" t="s">
        <v>1435</v>
      </c>
      <c r="G502" s="214" t="s">
        <v>465</v>
      </c>
      <c r="H502" s="214" t="s">
        <v>2038</v>
      </c>
      <c r="I502" s="214" t="s">
        <v>465</v>
      </c>
      <c r="AB502" s="214">
        <v>2</v>
      </c>
      <c r="AF502" s="214">
        <v>1</v>
      </c>
      <c r="AG502" s="214" t="s">
        <v>1171</v>
      </c>
      <c r="AH502" s="214">
        <v>1</v>
      </c>
      <c r="AL502" s="214">
        <v>1</v>
      </c>
      <c r="AM502" s="214" t="s">
        <v>1171</v>
      </c>
      <c r="AN502" s="214">
        <v>3</v>
      </c>
      <c r="AO502" s="214">
        <v>0</v>
      </c>
      <c r="AP502" s="214">
        <v>0</v>
      </c>
      <c r="AQ502" s="214">
        <v>0</v>
      </c>
      <c r="AR502" s="214">
        <v>2</v>
      </c>
      <c r="AS502" s="214">
        <v>5</v>
      </c>
      <c r="AT502" s="214">
        <v>36430</v>
      </c>
    </row>
    <row r="503" spans="2:46" x14ac:dyDescent="0.2">
      <c r="B503" s="214" t="s">
        <v>3135</v>
      </c>
      <c r="C503" s="214" t="s">
        <v>76</v>
      </c>
      <c r="D503" s="214" t="s">
        <v>2046</v>
      </c>
      <c r="E503" s="214" t="s">
        <v>1437</v>
      </c>
      <c r="F503" s="214" t="s">
        <v>1435</v>
      </c>
      <c r="G503" s="214" t="s">
        <v>465</v>
      </c>
      <c r="H503" s="214" t="s">
        <v>2049</v>
      </c>
      <c r="I503" s="214" t="s">
        <v>465</v>
      </c>
      <c r="AB503" s="214">
        <v>1</v>
      </c>
      <c r="AG503" s="214" t="s">
        <v>2136</v>
      </c>
      <c r="AL503" s="214">
        <v>2</v>
      </c>
      <c r="AN503" s="214">
        <v>1</v>
      </c>
      <c r="AO503" s="214">
        <v>0</v>
      </c>
      <c r="AP503" s="214">
        <v>0</v>
      </c>
      <c r="AQ503" s="214">
        <v>0</v>
      </c>
      <c r="AR503" s="214">
        <v>2</v>
      </c>
      <c r="AS503" s="214">
        <v>3</v>
      </c>
      <c r="AT503" s="214" t="s">
        <v>475</v>
      </c>
    </row>
    <row r="504" spans="2:46" x14ac:dyDescent="0.2">
      <c r="B504" s="214" t="s">
        <v>3160</v>
      </c>
      <c r="C504" s="214" t="s">
        <v>76</v>
      </c>
      <c r="D504" s="214" t="s">
        <v>444</v>
      </c>
      <c r="E504" s="214" t="s">
        <v>1437</v>
      </c>
      <c r="F504" s="214" t="s">
        <v>1435</v>
      </c>
      <c r="G504" s="214" t="s">
        <v>465</v>
      </c>
      <c r="H504" s="214" t="s">
        <v>2063</v>
      </c>
      <c r="I504" s="214" t="s">
        <v>2063</v>
      </c>
      <c r="AB504" s="214">
        <v>3</v>
      </c>
      <c r="AG504" s="214" t="s">
        <v>893</v>
      </c>
      <c r="AL504" s="214">
        <v>2</v>
      </c>
      <c r="AM504" s="214" t="s">
        <v>893</v>
      </c>
      <c r="AN504" s="214">
        <v>3</v>
      </c>
      <c r="AO504" s="214">
        <v>0</v>
      </c>
      <c r="AP504" s="214">
        <v>0</v>
      </c>
      <c r="AQ504" s="214">
        <v>0</v>
      </c>
      <c r="AR504" s="214">
        <v>2</v>
      </c>
      <c r="AS504" s="214">
        <v>5</v>
      </c>
      <c r="AT504" s="214" t="s">
        <v>892</v>
      </c>
    </row>
    <row r="505" spans="2:46" x14ac:dyDescent="0.2">
      <c r="B505" s="214" t="s">
        <v>3151</v>
      </c>
      <c r="C505" s="214" t="s">
        <v>76</v>
      </c>
      <c r="D505" s="214" t="s">
        <v>2104</v>
      </c>
      <c r="E505" s="214" t="s">
        <v>1437</v>
      </c>
      <c r="F505" s="214" t="s">
        <v>1435</v>
      </c>
      <c r="G505" s="214" t="s">
        <v>465</v>
      </c>
      <c r="H505" s="214" t="s">
        <v>2085</v>
      </c>
      <c r="I505" s="214" t="s">
        <v>395</v>
      </c>
      <c r="AB505" s="214">
        <v>1</v>
      </c>
      <c r="AG505" s="214" t="s">
        <v>909</v>
      </c>
      <c r="AN505" s="214">
        <v>1</v>
      </c>
      <c r="AO505" s="214">
        <v>0</v>
      </c>
      <c r="AP505" s="214">
        <v>0</v>
      </c>
      <c r="AQ505" s="214">
        <v>0</v>
      </c>
      <c r="AR505" s="214">
        <v>0</v>
      </c>
      <c r="AS505" s="214">
        <v>1</v>
      </c>
      <c r="AT505" s="214">
        <v>39699</v>
      </c>
    </row>
    <row r="506" spans="2:46" x14ac:dyDescent="0.2">
      <c r="B506" s="214" t="s">
        <v>2390</v>
      </c>
      <c r="C506" s="214" t="s">
        <v>76</v>
      </c>
      <c r="D506" s="214" t="s">
        <v>381</v>
      </c>
      <c r="E506" s="214" t="s">
        <v>1437</v>
      </c>
      <c r="F506" s="214" t="s">
        <v>1435</v>
      </c>
      <c r="G506" s="214" t="s">
        <v>36</v>
      </c>
      <c r="H506" s="214" t="s">
        <v>2183</v>
      </c>
      <c r="I506" s="214" t="s">
        <v>36</v>
      </c>
      <c r="T506" s="214">
        <v>2</v>
      </c>
      <c r="AC506" s="214">
        <v>1</v>
      </c>
      <c r="AG506" s="214" t="s">
        <v>541</v>
      </c>
      <c r="AN506" s="214">
        <v>0</v>
      </c>
      <c r="AO506" s="214">
        <v>1</v>
      </c>
      <c r="AP506" s="214">
        <v>0</v>
      </c>
      <c r="AQ506" s="214">
        <v>0</v>
      </c>
      <c r="AR506" s="214">
        <v>2</v>
      </c>
      <c r="AS506" s="214">
        <v>3</v>
      </c>
      <c r="AT506" s="214">
        <v>39989</v>
      </c>
    </row>
    <row r="507" spans="2:46" x14ac:dyDescent="0.2">
      <c r="B507" s="214" t="s">
        <v>3167</v>
      </c>
      <c r="C507" s="214" t="s">
        <v>76</v>
      </c>
      <c r="D507" s="214" t="s">
        <v>1570</v>
      </c>
      <c r="E507" s="214" t="s">
        <v>1437</v>
      </c>
      <c r="F507" s="214" t="s">
        <v>1435</v>
      </c>
      <c r="G507" s="214" t="s">
        <v>36</v>
      </c>
      <c r="H507" s="214" t="s">
        <v>1580</v>
      </c>
      <c r="I507" s="214" t="s">
        <v>36</v>
      </c>
      <c r="T507" s="214">
        <v>1</v>
      </c>
      <c r="U507" s="214" t="s">
        <v>420</v>
      </c>
      <c r="V507" s="214">
        <v>1</v>
      </c>
      <c r="AA507" s="214" t="s">
        <v>1200</v>
      </c>
      <c r="AB507" s="214">
        <v>5</v>
      </c>
      <c r="AG507" s="214" t="s">
        <v>421</v>
      </c>
      <c r="AL507" s="214">
        <v>6</v>
      </c>
      <c r="AM507" s="214" t="s">
        <v>421</v>
      </c>
      <c r="AN507" s="214">
        <v>6</v>
      </c>
      <c r="AO507" s="214">
        <v>0</v>
      </c>
      <c r="AP507" s="214">
        <v>0</v>
      </c>
      <c r="AQ507" s="214">
        <v>0</v>
      </c>
      <c r="AR507" s="214">
        <v>7</v>
      </c>
      <c r="AS507" s="214">
        <v>13</v>
      </c>
      <c r="AT507" s="214" t="s">
        <v>399</v>
      </c>
    </row>
    <row r="508" spans="2:46" x14ac:dyDescent="0.2">
      <c r="B508" s="214" t="s">
        <v>2591</v>
      </c>
      <c r="C508" s="214" t="s">
        <v>76</v>
      </c>
      <c r="D508" s="214" t="s">
        <v>1704</v>
      </c>
      <c r="E508" s="214" t="s">
        <v>507</v>
      </c>
      <c r="F508" s="214" t="s">
        <v>1435</v>
      </c>
      <c r="G508" s="214" t="s">
        <v>36</v>
      </c>
      <c r="H508" s="214" t="s">
        <v>1278</v>
      </c>
      <c r="I508" s="214" t="s">
        <v>36</v>
      </c>
      <c r="AM508" s="214" t="s">
        <v>1376</v>
      </c>
      <c r="AN508" s="214">
        <v>0</v>
      </c>
      <c r="AO508" s="214">
        <v>0</v>
      </c>
      <c r="AP508" s="214">
        <v>0</v>
      </c>
      <c r="AQ508" s="214">
        <v>0</v>
      </c>
      <c r="AR508" s="214">
        <v>0</v>
      </c>
      <c r="AS508" s="214">
        <v>0</v>
      </c>
    </row>
    <row r="509" spans="2:46" x14ac:dyDescent="0.2">
      <c r="B509" s="214" t="s">
        <v>2977</v>
      </c>
      <c r="C509" s="214" t="s">
        <v>76</v>
      </c>
      <c r="D509" s="214" t="s">
        <v>57</v>
      </c>
      <c r="E509" s="214" t="s">
        <v>1437</v>
      </c>
      <c r="F509" s="214" t="s">
        <v>1435</v>
      </c>
      <c r="G509" s="214" t="s">
        <v>36</v>
      </c>
      <c r="H509" s="214" t="s">
        <v>1925</v>
      </c>
      <c r="I509" s="214" t="s">
        <v>36</v>
      </c>
      <c r="AB509" s="214">
        <v>1</v>
      </c>
      <c r="AF509" s="214">
        <v>1</v>
      </c>
      <c r="AH509" s="214">
        <v>1</v>
      </c>
      <c r="AL509" s="214">
        <v>1</v>
      </c>
      <c r="AM509" s="214" t="s">
        <v>32</v>
      </c>
      <c r="AN509" s="214">
        <v>2</v>
      </c>
      <c r="AO509" s="214">
        <v>0</v>
      </c>
      <c r="AP509" s="214">
        <v>0</v>
      </c>
      <c r="AQ509" s="214">
        <v>0</v>
      </c>
      <c r="AR509" s="214">
        <v>2</v>
      </c>
      <c r="AS509" s="214">
        <v>4</v>
      </c>
    </row>
    <row r="510" spans="2:46" x14ac:dyDescent="0.2">
      <c r="B510" s="214" t="s">
        <v>2330</v>
      </c>
      <c r="C510" s="214" t="s">
        <v>76</v>
      </c>
      <c r="D510" s="214" t="s">
        <v>0</v>
      </c>
      <c r="E510" s="214" t="s">
        <v>1437</v>
      </c>
      <c r="F510" s="214" t="s">
        <v>1435</v>
      </c>
      <c r="G510" s="214" t="s">
        <v>26</v>
      </c>
      <c r="H510" s="214" t="s">
        <v>1419</v>
      </c>
      <c r="I510" s="214" t="s">
        <v>26</v>
      </c>
      <c r="AB510" s="214">
        <v>1</v>
      </c>
      <c r="AF510" s="214">
        <v>1</v>
      </c>
      <c r="AG510" s="214" t="s">
        <v>800</v>
      </c>
      <c r="AN510" s="214">
        <v>1</v>
      </c>
      <c r="AO510" s="214">
        <v>0</v>
      </c>
      <c r="AP510" s="214">
        <v>0</v>
      </c>
      <c r="AQ510" s="214">
        <v>0</v>
      </c>
      <c r="AR510" s="214">
        <v>1</v>
      </c>
      <c r="AS510" s="214">
        <v>2</v>
      </c>
      <c r="AT510" s="214">
        <v>37561</v>
      </c>
    </row>
    <row r="511" spans="2:46" x14ac:dyDescent="0.2">
      <c r="B511" s="214" t="s">
        <v>2349</v>
      </c>
      <c r="C511" s="214" t="s">
        <v>76</v>
      </c>
      <c r="D511" s="214" t="s">
        <v>526</v>
      </c>
      <c r="E511" s="214" t="s">
        <v>1437</v>
      </c>
      <c r="F511" s="214" t="s">
        <v>1435</v>
      </c>
      <c r="G511" s="214" t="s">
        <v>26</v>
      </c>
      <c r="H511" s="214" t="s">
        <v>1441</v>
      </c>
      <c r="I511" s="214" t="s">
        <v>26</v>
      </c>
      <c r="AB511" s="214">
        <v>1</v>
      </c>
      <c r="AG511" s="214" t="s">
        <v>455</v>
      </c>
      <c r="AL511" s="214">
        <v>1</v>
      </c>
      <c r="AM511" s="214" t="s">
        <v>855</v>
      </c>
      <c r="AN511" s="214">
        <v>1</v>
      </c>
      <c r="AO511" s="214">
        <v>0</v>
      </c>
      <c r="AP511" s="214">
        <v>0</v>
      </c>
      <c r="AQ511" s="214">
        <v>0</v>
      </c>
      <c r="AR511" s="214">
        <v>1</v>
      </c>
      <c r="AS511" s="214">
        <v>2</v>
      </c>
    </row>
    <row r="512" spans="2:46" x14ac:dyDescent="0.2">
      <c r="B512" s="214" t="s">
        <v>2390</v>
      </c>
      <c r="C512" s="214" t="s">
        <v>76</v>
      </c>
      <c r="D512" s="214" t="s">
        <v>381</v>
      </c>
      <c r="E512" s="214" t="s">
        <v>1437</v>
      </c>
      <c r="F512" s="214" t="s">
        <v>1435</v>
      </c>
      <c r="G512" s="214" t="s">
        <v>26</v>
      </c>
      <c r="H512" s="214" t="s">
        <v>1493</v>
      </c>
      <c r="I512" s="214" t="s">
        <v>26</v>
      </c>
      <c r="T512" s="214">
        <v>3</v>
      </c>
      <c r="AB512" s="214">
        <v>2</v>
      </c>
      <c r="AG512" s="214" t="s">
        <v>72</v>
      </c>
      <c r="AN512" s="214">
        <v>2</v>
      </c>
      <c r="AO512" s="214">
        <v>0</v>
      </c>
      <c r="AP512" s="214">
        <v>0</v>
      </c>
      <c r="AQ512" s="214">
        <v>0</v>
      </c>
      <c r="AR512" s="214">
        <v>3</v>
      </c>
      <c r="AS512" s="214">
        <v>5</v>
      </c>
      <c r="AT512" s="214" t="s">
        <v>233</v>
      </c>
    </row>
    <row r="513" spans="2:46" x14ac:dyDescent="0.2">
      <c r="B513" s="214" t="s">
        <v>2390</v>
      </c>
      <c r="C513" s="214" t="s">
        <v>76</v>
      </c>
      <c r="D513" s="214" t="s">
        <v>381</v>
      </c>
      <c r="E513" s="214" t="s">
        <v>1437</v>
      </c>
      <c r="F513" s="214" t="s">
        <v>1435</v>
      </c>
      <c r="G513" s="214" t="s">
        <v>26</v>
      </c>
      <c r="H513" s="214" t="s">
        <v>1517</v>
      </c>
      <c r="I513" s="214" t="s">
        <v>8</v>
      </c>
      <c r="AB513" s="214">
        <v>1</v>
      </c>
      <c r="AG513" s="214" t="s">
        <v>723</v>
      </c>
      <c r="AN513" s="214">
        <v>1</v>
      </c>
      <c r="AO513" s="214">
        <v>0</v>
      </c>
      <c r="AP513" s="214">
        <v>0</v>
      </c>
      <c r="AQ513" s="214">
        <v>0</v>
      </c>
      <c r="AR513" s="214">
        <v>0</v>
      </c>
      <c r="AS513" s="214">
        <v>1</v>
      </c>
      <c r="AT513" s="214">
        <v>40000</v>
      </c>
    </row>
    <row r="514" spans="2:46" x14ac:dyDescent="0.2">
      <c r="B514" s="214" t="s">
        <v>2390</v>
      </c>
      <c r="C514" s="214" t="s">
        <v>76</v>
      </c>
      <c r="D514" s="214" t="s">
        <v>381</v>
      </c>
      <c r="E514" s="214" t="s">
        <v>1437</v>
      </c>
      <c r="F514" s="214" t="s">
        <v>1435</v>
      </c>
      <c r="G514" s="214" t="s">
        <v>26</v>
      </c>
      <c r="H514" s="214" t="s">
        <v>1566</v>
      </c>
      <c r="I514" s="214" t="s">
        <v>1367</v>
      </c>
      <c r="AB514" s="214">
        <v>1</v>
      </c>
      <c r="AG514" s="214" t="s">
        <v>1165</v>
      </c>
      <c r="AN514" s="214">
        <v>1</v>
      </c>
      <c r="AO514" s="214">
        <v>0</v>
      </c>
      <c r="AP514" s="214">
        <v>0</v>
      </c>
      <c r="AQ514" s="214">
        <v>0</v>
      </c>
      <c r="AR514" s="214">
        <v>0</v>
      </c>
      <c r="AS514" s="214">
        <v>1</v>
      </c>
    </row>
    <row r="515" spans="2:46" x14ac:dyDescent="0.2">
      <c r="B515" s="214" t="s">
        <v>3167</v>
      </c>
      <c r="C515" s="214" t="s">
        <v>76</v>
      </c>
      <c r="D515" s="214" t="s">
        <v>1570</v>
      </c>
      <c r="E515" s="214" t="s">
        <v>1437</v>
      </c>
      <c r="F515" s="214" t="s">
        <v>1435</v>
      </c>
      <c r="G515" s="214" t="s">
        <v>26</v>
      </c>
      <c r="H515" s="214" t="s">
        <v>1588</v>
      </c>
      <c r="I515" s="214" t="s">
        <v>26</v>
      </c>
      <c r="T515" s="214">
        <v>1</v>
      </c>
      <c r="U515" s="214" t="s">
        <v>1344</v>
      </c>
      <c r="AB515" s="214">
        <v>1</v>
      </c>
      <c r="AG515" s="214" t="s">
        <v>1345</v>
      </c>
      <c r="AL515" s="214">
        <v>6</v>
      </c>
      <c r="AM515" s="214" t="s">
        <v>1589</v>
      </c>
      <c r="AN515" s="214">
        <v>1</v>
      </c>
      <c r="AO515" s="214">
        <v>0</v>
      </c>
      <c r="AP515" s="214">
        <v>0</v>
      </c>
      <c r="AQ515" s="214">
        <v>0</v>
      </c>
      <c r="AR515" s="214">
        <v>7</v>
      </c>
      <c r="AS515" s="214">
        <v>8</v>
      </c>
      <c r="AT515" s="214">
        <v>41106</v>
      </c>
    </row>
    <row r="516" spans="2:46" x14ac:dyDescent="0.2">
      <c r="B516" s="214" t="s">
        <v>2469</v>
      </c>
      <c r="C516" s="214" t="s">
        <v>76</v>
      </c>
      <c r="D516" s="214" t="s">
        <v>416</v>
      </c>
      <c r="E516" s="214" t="s">
        <v>1437</v>
      </c>
      <c r="F516" s="214" t="s">
        <v>1435</v>
      </c>
      <c r="G516" s="214" t="s">
        <v>26</v>
      </c>
      <c r="H516" s="214" t="s">
        <v>1647</v>
      </c>
      <c r="I516" s="214" t="s">
        <v>749</v>
      </c>
      <c r="V516" s="214">
        <v>1</v>
      </c>
      <c r="AA516" s="214" t="s">
        <v>20</v>
      </c>
      <c r="AB516" s="214">
        <v>3</v>
      </c>
      <c r="AG516" s="214" t="s">
        <v>20</v>
      </c>
      <c r="AL516" s="214">
        <v>5</v>
      </c>
      <c r="AN516" s="214">
        <v>4</v>
      </c>
      <c r="AO516" s="214">
        <v>0</v>
      </c>
      <c r="AP516" s="214">
        <v>0</v>
      </c>
      <c r="AQ516" s="214">
        <v>0</v>
      </c>
      <c r="AR516" s="214">
        <v>5</v>
      </c>
      <c r="AS516" s="214">
        <v>9</v>
      </c>
      <c r="AT516" s="214" t="s">
        <v>1648</v>
      </c>
    </row>
    <row r="517" spans="2:46" x14ac:dyDescent="0.2">
      <c r="B517" s="214" t="s">
        <v>2469</v>
      </c>
      <c r="C517" s="214" t="s">
        <v>76</v>
      </c>
      <c r="D517" s="214" t="s">
        <v>416</v>
      </c>
      <c r="E517" s="214" t="s">
        <v>1437</v>
      </c>
      <c r="F517" s="214" t="s">
        <v>1435</v>
      </c>
      <c r="G517" s="214" t="s">
        <v>26</v>
      </c>
      <c r="H517" s="214" t="s">
        <v>1659</v>
      </c>
      <c r="I517" s="214" t="s">
        <v>1246</v>
      </c>
      <c r="V517" s="214">
        <v>1</v>
      </c>
      <c r="AA517" s="214" t="s">
        <v>1247</v>
      </c>
      <c r="AN517" s="214">
        <v>1</v>
      </c>
      <c r="AO517" s="214">
        <v>0</v>
      </c>
      <c r="AP517" s="214">
        <v>0</v>
      </c>
      <c r="AQ517" s="214">
        <v>0</v>
      </c>
      <c r="AR517" s="214">
        <v>0</v>
      </c>
      <c r="AS517" s="214">
        <v>1</v>
      </c>
      <c r="AT517" s="214">
        <v>41155</v>
      </c>
    </row>
    <row r="518" spans="2:46" x14ac:dyDescent="0.2">
      <c r="B518" s="214" t="s">
        <v>2591</v>
      </c>
      <c r="C518" s="214" t="s">
        <v>76</v>
      </c>
      <c r="D518" s="214" t="s">
        <v>1704</v>
      </c>
      <c r="E518" s="214" t="s">
        <v>1437</v>
      </c>
      <c r="F518" s="214" t="s">
        <v>1435</v>
      </c>
      <c r="G518" s="214" t="s">
        <v>26</v>
      </c>
      <c r="H518" s="214" t="s">
        <v>1747</v>
      </c>
      <c r="I518" s="214" t="s">
        <v>26</v>
      </c>
      <c r="AL518" s="214">
        <v>19</v>
      </c>
      <c r="AN518" s="214">
        <v>0</v>
      </c>
      <c r="AO518" s="214">
        <v>0</v>
      </c>
      <c r="AP518" s="214">
        <v>0</v>
      </c>
      <c r="AQ518" s="214">
        <v>0</v>
      </c>
      <c r="AR518" s="214">
        <v>19</v>
      </c>
      <c r="AS518" s="214">
        <v>19</v>
      </c>
    </row>
    <row r="519" spans="2:46" x14ac:dyDescent="0.2">
      <c r="B519" s="214" t="s">
        <v>2749</v>
      </c>
      <c r="C519" s="214" t="s">
        <v>76</v>
      </c>
      <c r="D519" s="214" t="s">
        <v>317</v>
      </c>
      <c r="E519" s="214" t="s">
        <v>1437</v>
      </c>
      <c r="F519" s="214" t="s">
        <v>1435</v>
      </c>
      <c r="G519" s="214" t="s">
        <v>26</v>
      </c>
      <c r="H519" s="214" t="s">
        <v>1828</v>
      </c>
      <c r="I519" s="214" t="s">
        <v>26</v>
      </c>
      <c r="T519" s="214">
        <v>2</v>
      </c>
      <c r="U519" s="214" t="s">
        <v>836</v>
      </c>
      <c r="AB519" s="214">
        <v>1</v>
      </c>
      <c r="AG519" s="214" t="s">
        <v>192</v>
      </c>
      <c r="AL519" s="214">
        <v>5</v>
      </c>
      <c r="AN519" s="214">
        <v>1</v>
      </c>
      <c r="AO519" s="214">
        <v>0</v>
      </c>
      <c r="AP519" s="214">
        <v>0</v>
      </c>
      <c r="AQ519" s="214">
        <v>0</v>
      </c>
      <c r="AR519" s="214">
        <v>7</v>
      </c>
      <c r="AS519" s="214">
        <v>8</v>
      </c>
      <c r="AT519" s="214">
        <v>40200</v>
      </c>
    </row>
    <row r="520" spans="2:46" x14ac:dyDescent="0.2">
      <c r="B520" s="214" t="s">
        <v>2661</v>
      </c>
      <c r="C520" s="214" t="s">
        <v>76</v>
      </c>
      <c r="D520" s="214" t="s">
        <v>1871</v>
      </c>
      <c r="E520" s="214" t="s">
        <v>1437</v>
      </c>
      <c r="F520" s="214" t="s">
        <v>1435</v>
      </c>
      <c r="G520" s="214" t="s">
        <v>26</v>
      </c>
      <c r="H520" s="214" t="s">
        <v>1878</v>
      </c>
      <c r="I520" s="214" t="s">
        <v>26</v>
      </c>
      <c r="AB520" s="214">
        <v>1</v>
      </c>
      <c r="AF520" s="214">
        <v>3</v>
      </c>
      <c r="AG520" s="214" t="s">
        <v>2132</v>
      </c>
      <c r="AN520" s="214">
        <v>1</v>
      </c>
      <c r="AO520" s="214">
        <v>0</v>
      </c>
      <c r="AP520" s="214">
        <v>0</v>
      </c>
      <c r="AQ520" s="214">
        <v>0</v>
      </c>
      <c r="AR520" s="214">
        <v>3</v>
      </c>
      <c r="AS520" s="214">
        <v>4</v>
      </c>
      <c r="AT520" s="214">
        <v>39407</v>
      </c>
    </row>
    <row r="521" spans="2:46" x14ac:dyDescent="0.2">
      <c r="B521" s="214" t="s">
        <v>2930</v>
      </c>
      <c r="C521" s="214" t="s">
        <v>76</v>
      </c>
      <c r="D521" s="214" t="s">
        <v>1886</v>
      </c>
      <c r="E521" s="214" t="s">
        <v>1437</v>
      </c>
      <c r="F521" s="214" t="s">
        <v>1435</v>
      </c>
      <c r="G521" s="214" t="s">
        <v>26</v>
      </c>
      <c r="H521" s="214" t="s">
        <v>1901</v>
      </c>
      <c r="I521" s="214" t="s">
        <v>217</v>
      </c>
      <c r="T521" s="214">
        <v>1</v>
      </c>
      <c r="U521" s="214" t="s">
        <v>1253</v>
      </c>
      <c r="AB521" s="214">
        <v>4</v>
      </c>
      <c r="AF521" s="214">
        <v>1</v>
      </c>
      <c r="AG521" s="214" t="s">
        <v>1253</v>
      </c>
      <c r="AL521" s="214">
        <v>3</v>
      </c>
      <c r="AM521" s="214" t="s">
        <v>1253</v>
      </c>
      <c r="AN521" s="214">
        <v>4</v>
      </c>
      <c r="AO521" s="214">
        <v>0</v>
      </c>
      <c r="AP521" s="214">
        <v>0</v>
      </c>
      <c r="AQ521" s="214">
        <v>0</v>
      </c>
      <c r="AR521" s="214">
        <v>5</v>
      </c>
      <c r="AS521" s="214">
        <v>9</v>
      </c>
      <c r="AT521" s="214" t="s">
        <v>1254</v>
      </c>
    </row>
    <row r="522" spans="2:46" x14ac:dyDescent="0.2">
      <c r="B522" s="214" t="s">
        <v>2977</v>
      </c>
      <c r="C522" s="214" t="s">
        <v>76</v>
      </c>
      <c r="D522" s="214" t="s">
        <v>57</v>
      </c>
      <c r="E522" s="214" t="s">
        <v>1437</v>
      </c>
      <c r="F522" s="214" t="s">
        <v>1435</v>
      </c>
      <c r="G522" s="214" t="s">
        <v>26</v>
      </c>
      <c r="H522" s="214" t="s">
        <v>1930</v>
      </c>
      <c r="I522" s="214" t="s">
        <v>26</v>
      </c>
      <c r="AB522" s="214">
        <v>1</v>
      </c>
      <c r="AF522" s="214">
        <v>2</v>
      </c>
      <c r="AG522" s="214" t="s">
        <v>680</v>
      </c>
      <c r="AL522" s="214">
        <v>3</v>
      </c>
      <c r="AM522" s="214" t="s">
        <v>680</v>
      </c>
      <c r="AN522" s="214">
        <v>1</v>
      </c>
      <c r="AO522" s="214">
        <v>0</v>
      </c>
      <c r="AP522" s="214">
        <v>0</v>
      </c>
      <c r="AQ522" s="214">
        <v>0</v>
      </c>
      <c r="AR522" s="214">
        <v>5</v>
      </c>
      <c r="AS522" s="214">
        <v>6</v>
      </c>
      <c r="AT522" s="214" t="s">
        <v>682</v>
      </c>
    </row>
    <row r="523" spans="2:46" x14ac:dyDescent="0.2">
      <c r="B523" s="214" t="s">
        <v>3128</v>
      </c>
      <c r="C523" s="214" t="s">
        <v>76</v>
      </c>
      <c r="D523" s="214" t="s">
        <v>429</v>
      </c>
      <c r="E523" s="214" t="s">
        <v>1437</v>
      </c>
      <c r="F523" s="214" t="s">
        <v>1435</v>
      </c>
      <c r="G523" s="214" t="s">
        <v>26</v>
      </c>
      <c r="H523" s="214" t="s">
        <v>2041</v>
      </c>
      <c r="I523" s="214" t="s">
        <v>291</v>
      </c>
      <c r="AB523" s="214">
        <v>1</v>
      </c>
      <c r="AF523" s="214">
        <v>1</v>
      </c>
      <c r="AG523" s="214" t="s">
        <v>427</v>
      </c>
      <c r="AL523" s="214">
        <v>1</v>
      </c>
      <c r="AM523" s="214" t="s">
        <v>427</v>
      </c>
      <c r="AN523" s="214">
        <v>1</v>
      </c>
      <c r="AO523" s="214">
        <v>0</v>
      </c>
      <c r="AP523" s="214">
        <v>0</v>
      </c>
      <c r="AQ523" s="214">
        <v>0</v>
      </c>
      <c r="AR523" s="214">
        <v>2</v>
      </c>
      <c r="AS523" s="214">
        <v>3</v>
      </c>
      <c r="AT523" s="214">
        <v>38681</v>
      </c>
    </row>
    <row r="524" spans="2:46" x14ac:dyDescent="0.2">
      <c r="B524" s="214" t="s">
        <v>3135</v>
      </c>
      <c r="C524" s="214" t="s">
        <v>76</v>
      </c>
      <c r="D524" s="214" t="s">
        <v>2046</v>
      </c>
      <c r="E524" s="214" t="s">
        <v>1437</v>
      </c>
      <c r="F524" s="214" t="s">
        <v>1435</v>
      </c>
      <c r="G524" s="214" t="s">
        <v>26</v>
      </c>
      <c r="H524" s="214" t="s">
        <v>2052</v>
      </c>
      <c r="I524" s="214" t="s">
        <v>26</v>
      </c>
      <c r="V524" s="214">
        <v>1</v>
      </c>
      <c r="AA524" s="214" t="s">
        <v>2135</v>
      </c>
      <c r="AB524" s="214">
        <v>1</v>
      </c>
      <c r="AF524" s="214">
        <v>2</v>
      </c>
      <c r="AG524" s="214" t="s">
        <v>302</v>
      </c>
      <c r="AL524" s="214">
        <v>1</v>
      </c>
      <c r="AN524" s="214">
        <v>2</v>
      </c>
      <c r="AO524" s="214">
        <v>0</v>
      </c>
      <c r="AP524" s="214">
        <v>0</v>
      </c>
      <c r="AQ524" s="214">
        <v>0</v>
      </c>
      <c r="AR524" s="214">
        <v>3</v>
      </c>
      <c r="AS524" s="214">
        <v>5</v>
      </c>
      <c r="AT524" s="214" t="s">
        <v>888</v>
      </c>
    </row>
    <row r="525" spans="2:46" x14ac:dyDescent="0.2">
      <c r="B525" s="214" t="s">
        <v>3160</v>
      </c>
      <c r="C525" s="214" t="s">
        <v>76</v>
      </c>
      <c r="D525" s="214" t="s">
        <v>444</v>
      </c>
      <c r="E525" s="214" t="s">
        <v>1437</v>
      </c>
      <c r="F525" s="214" t="s">
        <v>1435</v>
      </c>
      <c r="G525" s="214" t="s">
        <v>26</v>
      </c>
      <c r="H525" s="214" t="s">
        <v>2073</v>
      </c>
      <c r="I525" s="214" t="s">
        <v>1114</v>
      </c>
      <c r="AB525" s="214">
        <v>3</v>
      </c>
      <c r="AG525" s="214" t="s">
        <v>1127</v>
      </c>
      <c r="AN525" s="214">
        <v>3</v>
      </c>
      <c r="AO525" s="214">
        <v>0</v>
      </c>
      <c r="AP525" s="214">
        <v>0</v>
      </c>
      <c r="AQ525" s="214">
        <v>0</v>
      </c>
      <c r="AR525" s="214">
        <v>0</v>
      </c>
      <c r="AS525" s="214">
        <v>3</v>
      </c>
      <c r="AT525" s="214">
        <v>40834</v>
      </c>
    </row>
    <row r="526" spans="2:46" x14ac:dyDescent="0.2">
      <c r="B526" s="214" t="s">
        <v>2390</v>
      </c>
      <c r="C526" s="214" t="s">
        <v>76</v>
      </c>
      <c r="D526" s="214" t="s">
        <v>381</v>
      </c>
      <c r="E526" s="214" t="s">
        <v>1437</v>
      </c>
      <c r="F526" s="214" t="s">
        <v>1435</v>
      </c>
      <c r="G526" s="214" t="s">
        <v>248</v>
      </c>
      <c r="H526" s="214" t="s">
        <v>1501</v>
      </c>
      <c r="I526" s="214" t="s">
        <v>248</v>
      </c>
      <c r="T526" s="214">
        <v>1</v>
      </c>
      <c r="AB526" s="214">
        <v>4</v>
      </c>
      <c r="AG526" s="214" t="s">
        <v>1363</v>
      </c>
      <c r="AN526" s="214">
        <v>4</v>
      </c>
      <c r="AO526" s="214">
        <v>0</v>
      </c>
      <c r="AP526" s="214">
        <v>0</v>
      </c>
      <c r="AQ526" s="214">
        <v>0</v>
      </c>
      <c r="AR526" s="214">
        <v>1</v>
      </c>
      <c r="AS526" s="214">
        <v>5</v>
      </c>
      <c r="AT526" s="214" t="s">
        <v>37</v>
      </c>
    </row>
    <row r="527" spans="2:46" x14ac:dyDescent="0.2">
      <c r="B527" s="214" t="s">
        <v>2390</v>
      </c>
      <c r="C527" s="214" t="s">
        <v>76</v>
      </c>
      <c r="D527" s="214" t="s">
        <v>381</v>
      </c>
      <c r="E527" s="214" t="s">
        <v>1437</v>
      </c>
      <c r="F527" s="214" t="s">
        <v>1435</v>
      </c>
      <c r="G527" s="214" t="s">
        <v>248</v>
      </c>
      <c r="H527" s="214" t="s">
        <v>1541</v>
      </c>
      <c r="I527" s="214" t="s">
        <v>845</v>
      </c>
      <c r="AB527" s="214">
        <v>1</v>
      </c>
      <c r="AG527" s="214" t="s">
        <v>846</v>
      </c>
      <c r="AN527" s="214">
        <v>1</v>
      </c>
      <c r="AO527" s="214">
        <v>0</v>
      </c>
      <c r="AP527" s="214">
        <v>0</v>
      </c>
      <c r="AQ527" s="214">
        <v>0</v>
      </c>
      <c r="AR527" s="214">
        <v>0</v>
      </c>
      <c r="AS527" s="214">
        <v>1</v>
      </c>
    </row>
    <row r="528" spans="2:46" x14ac:dyDescent="0.2">
      <c r="B528" s="214" t="s">
        <v>2424</v>
      </c>
      <c r="C528" s="214" t="s">
        <v>76</v>
      </c>
      <c r="D528" s="214" t="s">
        <v>1686</v>
      </c>
      <c r="E528" s="214" t="s">
        <v>1437</v>
      </c>
      <c r="F528" s="214" t="s">
        <v>1435</v>
      </c>
      <c r="G528" s="214" t="s">
        <v>248</v>
      </c>
      <c r="H528" s="214" t="s">
        <v>1689</v>
      </c>
      <c r="I528" s="214" t="s">
        <v>248</v>
      </c>
      <c r="AB528" s="214">
        <v>1</v>
      </c>
      <c r="AF528" s="214">
        <v>2</v>
      </c>
      <c r="AG528" s="214" t="s">
        <v>130</v>
      </c>
      <c r="AL528" s="214">
        <v>1</v>
      </c>
      <c r="AN528" s="214">
        <v>1</v>
      </c>
      <c r="AO528" s="214">
        <v>0</v>
      </c>
      <c r="AP528" s="214">
        <v>0</v>
      </c>
      <c r="AQ528" s="214">
        <v>0</v>
      </c>
      <c r="AR528" s="214">
        <v>3</v>
      </c>
      <c r="AS528" s="214">
        <v>4</v>
      </c>
      <c r="AT528" s="214" t="s">
        <v>472</v>
      </c>
    </row>
    <row r="529" spans="1:49" x14ac:dyDescent="0.2">
      <c r="B529" s="214" t="s">
        <v>2591</v>
      </c>
      <c r="C529" s="214" t="s">
        <v>76</v>
      </c>
      <c r="D529" s="214" t="s">
        <v>1704</v>
      </c>
      <c r="E529" s="214" t="s">
        <v>1437</v>
      </c>
      <c r="F529" s="214" t="s">
        <v>1435</v>
      </c>
      <c r="G529" s="214" t="s">
        <v>248</v>
      </c>
      <c r="H529" s="214" t="s">
        <v>1706</v>
      </c>
      <c r="I529" s="214" t="s">
        <v>342</v>
      </c>
      <c r="AB529" s="214">
        <v>1</v>
      </c>
      <c r="AG529" s="214" t="s">
        <v>343</v>
      </c>
      <c r="AN529" s="214">
        <v>1</v>
      </c>
      <c r="AO529" s="214">
        <v>0</v>
      </c>
      <c r="AP529" s="214">
        <v>0</v>
      </c>
      <c r="AQ529" s="214">
        <v>0</v>
      </c>
      <c r="AR529" s="214">
        <v>0</v>
      </c>
      <c r="AS529" s="214">
        <v>1</v>
      </c>
    </row>
    <row r="530" spans="1:49" x14ac:dyDescent="0.2">
      <c r="B530" s="214" t="s">
        <v>2655</v>
      </c>
      <c r="C530" s="214" t="s">
        <v>76</v>
      </c>
      <c r="D530" s="214" t="s">
        <v>1767</v>
      </c>
      <c r="E530" s="214" t="s">
        <v>1437</v>
      </c>
      <c r="F530" s="214" t="s">
        <v>1435</v>
      </c>
      <c r="G530" s="214" t="s">
        <v>248</v>
      </c>
      <c r="H530" s="214" t="s">
        <v>1788</v>
      </c>
      <c r="I530" s="214" t="s">
        <v>129</v>
      </c>
      <c r="AL530" s="214">
        <v>1</v>
      </c>
      <c r="AM530" s="214" t="s">
        <v>1093</v>
      </c>
      <c r="AN530" s="214">
        <v>0</v>
      </c>
      <c r="AO530" s="214">
        <v>0</v>
      </c>
      <c r="AP530" s="214">
        <v>0</v>
      </c>
      <c r="AQ530" s="214">
        <v>0</v>
      </c>
      <c r="AR530" s="214">
        <v>1</v>
      </c>
      <c r="AS530" s="214">
        <v>1</v>
      </c>
      <c r="AT530" s="214">
        <v>40792</v>
      </c>
    </row>
    <row r="531" spans="1:49" x14ac:dyDescent="0.2">
      <c r="B531" s="214" t="s">
        <v>2930</v>
      </c>
      <c r="C531" s="214" t="s">
        <v>76</v>
      </c>
      <c r="D531" s="214" t="s">
        <v>1886</v>
      </c>
      <c r="E531" s="214" t="s">
        <v>1437</v>
      </c>
      <c r="F531" s="214" t="s">
        <v>1435</v>
      </c>
      <c r="G531" s="214" t="s">
        <v>248</v>
      </c>
      <c r="H531" s="214" t="s">
        <v>1898</v>
      </c>
      <c r="I531" s="214" t="s">
        <v>1116</v>
      </c>
      <c r="T531" s="214">
        <v>1</v>
      </c>
      <c r="U531" s="214" t="s">
        <v>1347</v>
      </c>
      <c r="AB531" s="214">
        <v>3</v>
      </c>
      <c r="AF531" s="214">
        <v>1</v>
      </c>
      <c r="AG531" s="214" t="s">
        <v>1347</v>
      </c>
      <c r="AL531" s="214">
        <v>2</v>
      </c>
      <c r="AM531" s="214" t="s">
        <v>1347</v>
      </c>
      <c r="AN531" s="214">
        <v>3</v>
      </c>
      <c r="AO531" s="214">
        <v>0</v>
      </c>
      <c r="AP531" s="214">
        <v>0</v>
      </c>
      <c r="AQ531" s="214">
        <v>0</v>
      </c>
      <c r="AR531" s="214">
        <v>4</v>
      </c>
      <c r="AS531" s="214">
        <v>7</v>
      </c>
      <c r="AT531" s="214" t="s">
        <v>1117</v>
      </c>
    </row>
    <row r="532" spans="1:49" x14ac:dyDescent="0.2">
      <c r="B532" s="214" t="s">
        <v>2977</v>
      </c>
      <c r="C532" s="214" t="s">
        <v>76</v>
      </c>
      <c r="D532" s="214" t="s">
        <v>57</v>
      </c>
      <c r="E532" s="214" t="s">
        <v>1437</v>
      </c>
      <c r="F532" s="214" t="s">
        <v>1435</v>
      </c>
      <c r="G532" s="214" t="s">
        <v>248</v>
      </c>
      <c r="H532" s="214" t="s">
        <v>1926</v>
      </c>
      <c r="I532" s="214" t="s">
        <v>248</v>
      </c>
      <c r="AB532" s="214">
        <v>1</v>
      </c>
      <c r="AF532" s="214">
        <v>1</v>
      </c>
      <c r="AG532" s="214" t="s">
        <v>504</v>
      </c>
      <c r="AL532" s="214">
        <v>2</v>
      </c>
      <c r="AM532" s="214" t="s">
        <v>504</v>
      </c>
      <c r="AN532" s="214">
        <v>1</v>
      </c>
      <c r="AO532" s="214">
        <v>0</v>
      </c>
      <c r="AP532" s="214">
        <v>0</v>
      </c>
      <c r="AQ532" s="214">
        <v>0</v>
      </c>
      <c r="AR532" s="214">
        <v>3</v>
      </c>
      <c r="AS532" s="214">
        <v>4</v>
      </c>
      <c r="AT532" s="214">
        <v>39948</v>
      </c>
    </row>
    <row r="533" spans="1:49" x14ac:dyDescent="0.2">
      <c r="B533" s="214" t="s">
        <v>3061</v>
      </c>
      <c r="C533" s="214" t="s">
        <v>76</v>
      </c>
      <c r="D533" s="214" t="s">
        <v>1964</v>
      </c>
      <c r="E533" s="214" t="s">
        <v>1437</v>
      </c>
      <c r="F533" s="214" t="s">
        <v>1435</v>
      </c>
      <c r="G533" s="214" t="s">
        <v>248</v>
      </c>
      <c r="H533" s="214" t="s">
        <v>1981</v>
      </c>
      <c r="I533" s="214" t="s">
        <v>129</v>
      </c>
      <c r="J533" s="214">
        <v>0</v>
      </c>
      <c r="P533" s="214">
        <v>0</v>
      </c>
      <c r="AB533" s="214">
        <v>3</v>
      </c>
      <c r="AG533" s="214" t="s">
        <v>573</v>
      </c>
      <c r="AL533" s="214">
        <v>2</v>
      </c>
      <c r="AM533" s="214" t="s">
        <v>1229</v>
      </c>
      <c r="AN533" s="214">
        <v>3</v>
      </c>
      <c r="AO533" s="214">
        <v>0</v>
      </c>
      <c r="AP533" s="214">
        <v>0</v>
      </c>
      <c r="AQ533" s="214">
        <v>0</v>
      </c>
      <c r="AR533" s="214">
        <v>2</v>
      </c>
      <c r="AS533" s="214">
        <v>5</v>
      </c>
      <c r="AT533" s="214">
        <v>40917</v>
      </c>
    </row>
    <row r="534" spans="1:49" x14ac:dyDescent="0.2">
      <c r="B534" s="214" t="s">
        <v>3128</v>
      </c>
      <c r="C534" s="214" t="s">
        <v>76</v>
      </c>
      <c r="D534" s="214" t="s">
        <v>429</v>
      </c>
      <c r="E534" s="214" t="s">
        <v>1437</v>
      </c>
      <c r="F534" s="214" t="s">
        <v>1435</v>
      </c>
      <c r="G534" s="214" t="s">
        <v>248</v>
      </c>
      <c r="H534" s="214" t="s">
        <v>2040</v>
      </c>
      <c r="I534" s="214" t="s">
        <v>248</v>
      </c>
      <c r="AB534" s="214">
        <v>2</v>
      </c>
      <c r="AF534" s="214">
        <v>1</v>
      </c>
      <c r="AG534" s="214" t="s">
        <v>273</v>
      </c>
      <c r="AH534" s="214">
        <v>1</v>
      </c>
      <c r="AL534" s="214">
        <v>1</v>
      </c>
      <c r="AM534" s="214" t="s">
        <v>273</v>
      </c>
      <c r="AN534" s="214">
        <v>3</v>
      </c>
      <c r="AO534" s="214">
        <v>0</v>
      </c>
      <c r="AP534" s="214">
        <v>0</v>
      </c>
      <c r="AQ534" s="214">
        <v>0</v>
      </c>
      <c r="AR534" s="214">
        <v>2</v>
      </c>
      <c r="AS534" s="214">
        <v>5</v>
      </c>
      <c r="AT534" s="214" t="s">
        <v>198</v>
      </c>
    </row>
    <row r="535" spans="1:49" x14ac:dyDescent="0.2">
      <c r="B535" s="214" t="s">
        <v>3167</v>
      </c>
      <c r="C535" s="214" t="s">
        <v>76</v>
      </c>
      <c r="D535" s="214" t="s">
        <v>1570</v>
      </c>
      <c r="E535" s="214" t="s">
        <v>1437</v>
      </c>
      <c r="F535" s="214" t="s">
        <v>1435</v>
      </c>
      <c r="G535" s="214" t="s">
        <v>396</v>
      </c>
      <c r="H535" s="214" t="s">
        <v>1584</v>
      </c>
      <c r="I535" s="214" t="s">
        <v>396</v>
      </c>
      <c r="T535" s="214">
        <v>1</v>
      </c>
      <c r="U535" s="214" t="s">
        <v>1317</v>
      </c>
      <c r="AB535" s="214">
        <v>4</v>
      </c>
      <c r="AG535" s="214" t="s">
        <v>263</v>
      </c>
      <c r="AL535" s="214">
        <v>6</v>
      </c>
      <c r="AM535" s="214" t="s">
        <v>263</v>
      </c>
      <c r="AN535" s="214">
        <v>4</v>
      </c>
      <c r="AO535" s="214">
        <v>0</v>
      </c>
      <c r="AP535" s="214">
        <v>0</v>
      </c>
      <c r="AQ535" s="214">
        <v>0</v>
      </c>
      <c r="AR535" s="214">
        <v>7</v>
      </c>
      <c r="AS535" s="214">
        <v>11</v>
      </c>
      <c r="AT535" s="214">
        <v>39084</v>
      </c>
    </row>
    <row r="536" spans="1:49" x14ac:dyDescent="0.2">
      <c r="G536" s="214">
        <f>COUNTA(G450:G535)</f>
        <v>86</v>
      </c>
    </row>
    <row r="537" spans="1:49" x14ac:dyDescent="0.2">
      <c r="A537" s="214" t="s">
        <v>40</v>
      </c>
      <c r="B537" s="214" t="s">
        <v>3400</v>
      </c>
      <c r="C537" s="214" t="s">
        <v>75</v>
      </c>
      <c r="D537" s="214" t="s">
        <v>126</v>
      </c>
      <c r="E537" s="214" t="s">
        <v>1902</v>
      </c>
      <c r="F537" s="214" t="s">
        <v>2089</v>
      </c>
      <c r="G537" s="214" t="s">
        <v>2090</v>
      </c>
      <c r="H537" s="214" t="s">
        <v>2092</v>
      </c>
      <c r="I537" s="214" t="s">
        <v>2106</v>
      </c>
      <c r="J537" s="214" t="s">
        <v>1383</v>
      </c>
      <c r="K537" s="214" t="s">
        <v>1384</v>
      </c>
      <c r="L537" s="214" t="s">
        <v>1385</v>
      </c>
      <c r="M537" s="214" t="s">
        <v>1386</v>
      </c>
      <c r="N537" s="214" t="s">
        <v>1545</v>
      </c>
      <c r="O537" s="214" t="s">
        <v>1392</v>
      </c>
      <c r="P537" s="214" t="s">
        <v>1387</v>
      </c>
      <c r="Q537" s="214" t="s">
        <v>1388</v>
      </c>
      <c r="R537" s="214" t="s">
        <v>1390</v>
      </c>
      <c r="S537" s="214" t="s">
        <v>1391</v>
      </c>
      <c r="T537" s="214" t="s">
        <v>1389</v>
      </c>
      <c r="U537" s="214" t="s">
        <v>1393</v>
      </c>
      <c r="V537" s="214" t="s">
        <v>1394</v>
      </c>
      <c r="W537" s="214" t="s">
        <v>1395</v>
      </c>
      <c r="X537" s="214" t="s">
        <v>1396</v>
      </c>
      <c r="Y537" s="214" t="s">
        <v>1397</v>
      </c>
      <c r="Z537" s="214" t="s">
        <v>1398</v>
      </c>
      <c r="AA537" s="214" t="s">
        <v>1399</v>
      </c>
      <c r="AB537" s="214" t="s">
        <v>1400</v>
      </c>
      <c r="AC537" s="214" t="s">
        <v>1401</v>
      </c>
      <c r="AD537" s="214" t="s">
        <v>1402</v>
      </c>
      <c r="AE537" s="214" t="s">
        <v>1403</v>
      </c>
      <c r="AF537" s="214" t="s">
        <v>1404</v>
      </c>
      <c r="AG537" s="214" t="s">
        <v>1405</v>
      </c>
      <c r="AH537" s="214" t="s">
        <v>1406</v>
      </c>
      <c r="AI537" s="214" t="s">
        <v>1407</v>
      </c>
      <c r="AJ537" s="214" t="s">
        <v>1408</v>
      </c>
      <c r="AK537" s="214" t="s">
        <v>1409</v>
      </c>
      <c r="AL537" s="214" t="s">
        <v>1410</v>
      </c>
      <c r="AM537" s="214" t="s">
        <v>1411</v>
      </c>
      <c r="AN537" s="214" t="s">
        <v>1412</v>
      </c>
      <c r="AO537" s="214" t="s">
        <v>1413</v>
      </c>
      <c r="AP537" s="214" t="s">
        <v>1414</v>
      </c>
      <c r="AQ537" s="214" t="s">
        <v>1415</v>
      </c>
      <c r="AR537" s="214" t="s">
        <v>2094</v>
      </c>
      <c r="AS537" s="214" t="s">
        <v>2095</v>
      </c>
      <c r="AT537" s="214" t="s">
        <v>2107</v>
      </c>
      <c r="AU537" s="214" t="s">
        <v>2108</v>
      </c>
      <c r="AV537" s="214" t="s">
        <v>127</v>
      </c>
      <c r="AW537" s="214" t="s">
        <v>2102</v>
      </c>
    </row>
    <row r="538" spans="1:49" x14ac:dyDescent="0.2">
      <c r="B538" s="214" t="s">
        <v>2866</v>
      </c>
      <c r="C538" s="214" t="s">
        <v>76</v>
      </c>
      <c r="D538" s="214" t="s">
        <v>1463</v>
      </c>
      <c r="E538" s="214" t="s">
        <v>1437</v>
      </c>
      <c r="F538" s="214" t="s">
        <v>443</v>
      </c>
      <c r="G538" s="214" t="s">
        <v>479</v>
      </c>
      <c r="H538" s="214" t="s">
        <v>1476</v>
      </c>
      <c r="I538" s="214" t="s">
        <v>479</v>
      </c>
      <c r="AF538" s="214">
        <v>1</v>
      </c>
      <c r="AG538" s="214" t="s">
        <v>802</v>
      </c>
      <c r="AN538" s="214">
        <v>0</v>
      </c>
      <c r="AO538" s="214">
        <v>0</v>
      </c>
      <c r="AP538" s="214">
        <v>0</v>
      </c>
      <c r="AQ538" s="214">
        <v>0</v>
      </c>
      <c r="AR538" s="214">
        <v>1</v>
      </c>
      <c r="AS538" s="214">
        <v>1</v>
      </c>
      <c r="AT538" s="214">
        <v>39570</v>
      </c>
    </row>
    <row r="539" spans="1:49" x14ac:dyDescent="0.2">
      <c r="B539" s="214" t="s">
        <v>2390</v>
      </c>
      <c r="C539" s="214" t="s">
        <v>76</v>
      </c>
      <c r="D539" s="214" t="s">
        <v>381</v>
      </c>
      <c r="E539" s="214" t="s">
        <v>1437</v>
      </c>
      <c r="F539" s="214" t="s">
        <v>443</v>
      </c>
      <c r="G539" s="214" t="s">
        <v>479</v>
      </c>
      <c r="H539" s="214" t="s">
        <v>1499</v>
      </c>
      <c r="I539" s="214" t="s">
        <v>479</v>
      </c>
      <c r="T539" s="214">
        <v>4</v>
      </c>
      <c r="AB539" s="214">
        <v>3</v>
      </c>
      <c r="AG539" s="214" t="s">
        <v>378</v>
      </c>
      <c r="AN539" s="214">
        <v>3</v>
      </c>
      <c r="AO539" s="214">
        <v>0</v>
      </c>
      <c r="AP539" s="214">
        <v>0</v>
      </c>
      <c r="AQ539" s="214">
        <v>0</v>
      </c>
      <c r="AR539" s="214">
        <v>4</v>
      </c>
      <c r="AS539" s="214">
        <v>7</v>
      </c>
      <c r="AT539" s="214" t="s">
        <v>232</v>
      </c>
    </row>
    <row r="540" spans="1:49" x14ac:dyDescent="0.2">
      <c r="B540" s="214" t="s">
        <v>2390</v>
      </c>
      <c r="C540" s="214" t="s">
        <v>76</v>
      </c>
      <c r="D540" s="214" t="s">
        <v>381</v>
      </c>
      <c r="E540" s="214" t="s">
        <v>1437</v>
      </c>
      <c r="F540" s="214" t="s">
        <v>443</v>
      </c>
      <c r="G540" s="214" t="s">
        <v>479</v>
      </c>
      <c r="H540" s="214" t="s">
        <v>1564</v>
      </c>
      <c r="I540" s="214" t="s">
        <v>1364</v>
      </c>
      <c r="AB540" s="214">
        <v>1</v>
      </c>
      <c r="AG540" s="214" t="s">
        <v>1365</v>
      </c>
      <c r="AN540" s="214">
        <v>1</v>
      </c>
      <c r="AO540" s="214">
        <v>0</v>
      </c>
      <c r="AP540" s="214">
        <v>0</v>
      </c>
      <c r="AQ540" s="214">
        <v>0</v>
      </c>
      <c r="AR540" s="214">
        <v>0</v>
      </c>
      <c r="AS540" s="214">
        <v>1</v>
      </c>
    </row>
    <row r="541" spans="1:49" x14ac:dyDescent="0.2">
      <c r="B541" s="214" t="s">
        <v>2390</v>
      </c>
      <c r="C541" s="214" t="s">
        <v>76</v>
      </c>
      <c r="D541" s="214" t="s">
        <v>381</v>
      </c>
      <c r="E541" s="214" t="s">
        <v>1437</v>
      </c>
      <c r="F541" s="214" t="s">
        <v>443</v>
      </c>
      <c r="G541" s="214" t="s">
        <v>479</v>
      </c>
      <c r="H541" s="214" t="s">
        <v>1565</v>
      </c>
      <c r="I541" s="214" t="s">
        <v>1366</v>
      </c>
      <c r="AB541" s="214">
        <v>1</v>
      </c>
      <c r="AG541" s="214" t="s">
        <v>1365</v>
      </c>
      <c r="AN541" s="214">
        <v>1</v>
      </c>
      <c r="AO541" s="214">
        <v>0</v>
      </c>
      <c r="AP541" s="214">
        <v>0</v>
      </c>
      <c r="AQ541" s="214">
        <v>0</v>
      </c>
      <c r="AR541" s="214">
        <v>0</v>
      </c>
      <c r="AS541" s="214">
        <v>1</v>
      </c>
    </row>
    <row r="542" spans="1:49" x14ac:dyDescent="0.2">
      <c r="B542" s="214" t="s">
        <v>3167</v>
      </c>
      <c r="C542" s="214" t="s">
        <v>76</v>
      </c>
      <c r="D542" s="214" t="s">
        <v>1570</v>
      </c>
      <c r="E542" s="214" t="s">
        <v>1437</v>
      </c>
      <c r="F542" s="214" t="s">
        <v>443</v>
      </c>
      <c r="G542" s="214" t="s">
        <v>479</v>
      </c>
      <c r="H542" s="214" t="s">
        <v>1578</v>
      </c>
      <c r="I542" s="214" t="s">
        <v>479</v>
      </c>
      <c r="T542" s="214">
        <v>1</v>
      </c>
      <c r="U542" s="214" t="s">
        <v>419</v>
      </c>
      <c r="V542" s="214">
        <v>1</v>
      </c>
      <c r="AB542" s="214">
        <v>3</v>
      </c>
      <c r="AG542" s="214" t="s">
        <v>572</v>
      </c>
      <c r="AL542" s="214">
        <v>2</v>
      </c>
      <c r="AM542" s="214" t="s">
        <v>572</v>
      </c>
      <c r="AN542" s="214">
        <v>4</v>
      </c>
      <c r="AO542" s="214">
        <v>0</v>
      </c>
      <c r="AP542" s="214">
        <v>0</v>
      </c>
      <c r="AQ542" s="214">
        <v>0</v>
      </c>
      <c r="AR542" s="214">
        <v>3</v>
      </c>
      <c r="AS542" s="214">
        <v>7</v>
      </c>
      <c r="AT542" s="214" t="s">
        <v>34</v>
      </c>
    </row>
    <row r="543" spans="1:49" x14ac:dyDescent="0.2">
      <c r="B543" s="214" t="s">
        <v>2431</v>
      </c>
      <c r="C543" s="214" t="s">
        <v>76</v>
      </c>
      <c r="D543" s="214" t="s">
        <v>1591</v>
      </c>
      <c r="E543" s="214" t="s">
        <v>1437</v>
      </c>
      <c r="F543" s="214" t="s">
        <v>443</v>
      </c>
      <c r="G543" s="214" t="s">
        <v>479</v>
      </c>
      <c r="H543" s="214" t="s">
        <v>1604</v>
      </c>
      <c r="I543" s="214" t="s">
        <v>1264</v>
      </c>
      <c r="AB543" s="214">
        <v>1</v>
      </c>
      <c r="AG543" s="214" t="s">
        <v>735</v>
      </c>
      <c r="AN543" s="214">
        <v>1</v>
      </c>
      <c r="AO543" s="214">
        <v>0</v>
      </c>
      <c r="AP543" s="214">
        <v>0</v>
      </c>
      <c r="AQ543" s="214">
        <v>0</v>
      </c>
      <c r="AR543" s="214">
        <v>0</v>
      </c>
      <c r="AS543" s="214">
        <v>1</v>
      </c>
      <c r="AT543" s="214">
        <v>41043</v>
      </c>
    </row>
    <row r="544" spans="1:49" x14ac:dyDescent="0.2">
      <c r="B544" s="214" t="s">
        <v>2469</v>
      </c>
      <c r="C544" s="214" t="s">
        <v>76</v>
      </c>
      <c r="D544" s="214" t="s">
        <v>416</v>
      </c>
      <c r="E544" s="214" t="s">
        <v>1437</v>
      </c>
      <c r="F544" s="214" t="s">
        <v>443</v>
      </c>
      <c r="G544" s="214" t="s">
        <v>479</v>
      </c>
      <c r="H544" s="214" t="s">
        <v>1661</v>
      </c>
      <c r="I544" s="214" t="s">
        <v>613</v>
      </c>
      <c r="V544" s="214">
        <v>1</v>
      </c>
      <c r="AA544" s="214" t="s">
        <v>62</v>
      </c>
      <c r="AB544" s="214">
        <v>2</v>
      </c>
      <c r="AG544" s="214" t="s">
        <v>62</v>
      </c>
      <c r="AL544" s="214">
        <v>7</v>
      </c>
      <c r="AN544" s="214">
        <v>3</v>
      </c>
      <c r="AO544" s="214">
        <v>0</v>
      </c>
      <c r="AP544" s="214">
        <v>0</v>
      </c>
      <c r="AQ544" s="214">
        <v>0</v>
      </c>
      <c r="AR544" s="214">
        <v>7</v>
      </c>
      <c r="AS544" s="214">
        <v>10</v>
      </c>
      <c r="AT544" s="214">
        <v>37607</v>
      </c>
    </row>
    <row r="545" spans="1:49" x14ac:dyDescent="0.2">
      <c r="B545" s="214" t="s">
        <v>2591</v>
      </c>
      <c r="C545" s="214" t="s">
        <v>76</v>
      </c>
      <c r="D545" s="214" t="s">
        <v>1704</v>
      </c>
      <c r="E545" s="214" t="s">
        <v>1437</v>
      </c>
      <c r="F545" s="214" t="s">
        <v>443</v>
      </c>
      <c r="G545" s="214" t="s">
        <v>479</v>
      </c>
      <c r="H545" s="214" t="s">
        <v>1735</v>
      </c>
      <c r="I545" s="214" t="s">
        <v>443</v>
      </c>
      <c r="AB545" s="214">
        <v>2</v>
      </c>
      <c r="AL545" s="214">
        <v>17</v>
      </c>
      <c r="AN545" s="214">
        <v>2</v>
      </c>
      <c r="AO545" s="214">
        <v>0</v>
      </c>
      <c r="AP545" s="214">
        <v>0</v>
      </c>
      <c r="AQ545" s="214">
        <v>0</v>
      </c>
      <c r="AR545" s="214">
        <v>17</v>
      </c>
      <c r="AS545" s="214">
        <v>19</v>
      </c>
    </row>
    <row r="546" spans="1:49" x14ac:dyDescent="0.2">
      <c r="B546" s="214" t="s">
        <v>2591</v>
      </c>
      <c r="C546" s="214" t="s">
        <v>76</v>
      </c>
      <c r="D546" s="214" t="s">
        <v>1704</v>
      </c>
      <c r="E546" s="214" t="s">
        <v>507</v>
      </c>
      <c r="F546" s="214" t="s">
        <v>443</v>
      </c>
      <c r="G546" s="214" t="s">
        <v>479</v>
      </c>
      <c r="H546" s="214" t="s">
        <v>1279</v>
      </c>
      <c r="I546" s="214" t="s">
        <v>443</v>
      </c>
      <c r="AM546" s="214" t="s">
        <v>1379</v>
      </c>
      <c r="AN546" s="214">
        <v>0</v>
      </c>
      <c r="AO546" s="214">
        <v>0</v>
      </c>
      <c r="AP546" s="214">
        <v>0</v>
      </c>
      <c r="AQ546" s="214">
        <v>0</v>
      </c>
      <c r="AR546" s="214">
        <v>0</v>
      </c>
      <c r="AS546" s="214">
        <v>0</v>
      </c>
    </row>
    <row r="547" spans="1:49" x14ac:dyDescent="0.2">
      <c r="B547" s="214" t="s">
        <v>2742</v>
      </c>
      <c r="C547" s="214" t="s">
        <v>76</v>
      </c>
      <c r="D547" s="214" t="s">
        <v>136</v>
      </c>
      <c r="E547" s="214" t="s">
        <v>1437</v>
      </c>
      <c r="F547" s="214" t="s">
        <v>443</v>
      </c>
      <c r="G547" s="214" t="s">
        <v>479</v>
      </c>
      <c r="H547" s="214" t="s">
        <v>2101</v>
      </c>
      <c r="I547" s="214" t="s">
        <v>479</v>
      </c>
      <c r="AB547" s="214">
        <v>2</v>
      </c>
      <c r="AF547" s="214">
        <v>1</v>
      </c>
      <c r="AG547" s="214" t="s">
        <v>223</v>
      </c>
      <c r="AL547" s="214">
        <v>1</v>
      </c>
      <c r="AN547" s="214">
        <v>2</v>
      </c>
      <c r="AO547" s="214">
        <v>0</v>
      </c>
      <c r="AP547" s="214">
        <v>0</v>
      </c>
      <c r="AQ547" s="214">
        <v>0</v>
      </c>
      <c r="AR547" s="214">
        <v>2</v>
      </c>
      <c r="AS547" s="214">
        <v>4</v>
      </c>
      <c r="AT547" s="214">
        <v>40128</v>
      </c>
    </row>
    <row r="548" spans="1:49" x14ac:dyDescent="0.2">
      <c r="B548" s="214" t="s">
        <v>2977</v>
      </c>
      <c r="C548" s="214" t="s">
        <v>76</v>
      </c>
      <c r="D548" s="214" t="s">
        <v>57</v>
      </c>
      <c r="E548" s="214" t="s">
        <v>1437</v>
      </c>
      <c r="F548" s="214" t="s">
        <v>443</v>
      </c>
      <c r="G548" s="214" t="s">
        <v>479</v>
      </c>
      <c r="H548" s="214" t="s">
        <v>1933</v>
      </c>
      <c r="I548" s="214" t="s">
        <v>443</v>
      </c>
      <c r="AB548" s="214">
        <v>1</v>
      </c>
      <c r="AF548" s="214">
        <v>1</v>
      </c>
      <c r="AG548" s="214" t="s">
        <v>849</v>
      </c>
      <c r="AL548" s="214">
        <v>2</v>
      </c>
      <c r="AM548" s="214" t="s">
        <v>849</v>
      </c>
      <c r="AN548" s="214">
        <v>1</v>
      </c>
      <c r="AO548" s="214">
        <v>0</v>
      </c>
      <c r="AP548" s="214">
        <v>0</v>
      </c>
      <c r="AQ548" s="214">
        <v>0</v>
      </c>
      <c r="AR548" s="214">
        <v>3</v>
      </c>
      <c r="AS548" s="214">
        <v>4</v>
      </c>
      <c r="AT548" s="214">
        <v>40541</v>
      </c>
    </row>
    <row r="549" spans="1:49" x14ac:dyDescent="0.2">
      <c r="B549" s="214" t="s">
        <v>2991</v>
      </c>
      <c r="C549" s="214" t="s">
        <v>76</v>
      </c>
      <c r="D549" s="214" t="s">
        <v>339</v>
      </c>
      <c r="E549" s="214" t="s">
        <v>1437</v>
      </c>
      <c r="F549" s="214" t="s">
        <v>443</v>
      </c>
      <c r="G549" s="214" t="s">
        <v>479</v>
      </c>
      <c r="H549" s="214" t="s">
        <v>2198</v>
      </c>
      <c r="I549" s="214" t="s">
        <v>479</v>
      </c>
      <c r="AB549" s="214">
        <v>1</v>
      </c>
      <c r="AG549" s="214" t="s">
        <v>916</v>
      </c>
      <c r="AL549" s="214">
        <v>2</v>
      </c>
      <c r="AN549" s="214">
        <v>1</v>
      </c>
      <c r="AO549" s="214">
        <v>0</v>
      </c>
      <c r="AP549" s="214">
        <v>0</v>
      </c>
      <c r="AQ549" s="214">
        <v>0</v>
      </c>
      <c r="AR549" s="214">
        <v>2</v>
      </c>
      <c r="AS549" s="214">
        <v>3</v>
      </c>
      <c r="AT549" s="214">
        <v>39328</v>
      </c>
    </row>
    <row r="550" spans="1:49" x14ac:dyDescent="0.2">
      <c r="B550" s="214" t="s">
        <v>3061</v>
      </c>
      <c r="C550" s="214" t="s">
        <v>76</v>
      </c>
      <c r="D550" s="214" t="s">
        <v>1964</v>
      </c>
      <c r="E550" s="214" t="s">
        <v>1437</v>
      </c>
      <c r="F550" s="214" t="s">
        <v>443</v>
      </c>
      <c r="G550" s="214" t="s">
        <v>479</v>
      </c>
      <c r="H550" s="214" t="s">
        <v>1974</v>
      </c>
      <c r="I550" s="214" t="s">
        <v>506</v>
      </c>
      <c r="AB550" s="214">
        <v>1</v>
      </c>
      <c r="AG550" s="214" t="s">
        <v>810</v>
      </c>
      <c r="AL550" s="214">
        <v>6</v>
      </c>
      <c r="AM550" s="214" t="s">
        <v>1061</v>
      </c>
      <c r="AN550" s="214">
        <v>1</v>
      </c>
      <c r="AO550" s="214">
        <v>0</v>
      </c>
      <c r="AP550" s="214">
        <v>0</v>
      </c>
      <c r="AQ550" s="214">
        <v>0</v>
      </c>
      <c r="AR550" s="214">
        <v>6</v>
      </c>
      <c r="AS550" s="214">
        <v>7</v>
      </c>
      <c r="AT550" s="214">
        <v>40087</v>
      </c>
    </row>
    <row r="551" spans="1:49" x14ac:dyDescent="0.2">
      <c r="B551" s="214" t="s">
        <v>3096</v>
      </c>
      <c r="C551" s="214" t="s">
        <v>76</v>
      </c>
      <c r="D551" s="214" t="s">
        <v>313</v>
      </c>
      <c r="E551" s="214" t="s">
        <v>1437</v>
      </c>
      <c r="F551" s="214" t="s">
        <v>443</v>
      </c>
      <c r="G551" s="214" t="s">
        <v>479</v>
      </c>
      <c r="H551" s="214" t="s">
        <v>2003</v>
      </c>
      <c r="I551" s="214" t="s">
        <v>479</v>
      </c>
      <c r="V551" s="214">
        <v>0</v>
      </c>
      <c r="Z551" s="214">
        <v>0</v>
      </c>
      <c r="AB551" s="214">
        <v>1</v>
      </c>
      <c r="AF551" s="214">
        <v>4</v>
      </c>
      <c r="AG551" s="214" t="s">
        <v>897</v>
      </c>
      <c r="AN551" s="214">
        <v>1</v>
      </c>
      <c r="AO551" s="214">
        <v>0</v>
      </c>
      <c r="AP551" s="214">
        <v>0</v>
      </c>
      <c r="AQ551" s="214">
        <v>0</v>
      </c>
      <c r="AR551" s="214">
        <v>4</v>
      </c>
      <c r="AS551" s="214">
        <v>5</v>
      </c>
      <c r="AT551" s="214" t="s">
        <v>2158</v>
      </c>
    </row>
    <row r="552" spans="1:49" x14ac:dyDescent="0.2">
      <c r="B552" s="214" t="s">
        <v>3128</v>
      </c>
      <c r="C552" s="214" t="s">
        <v>76</v>
      </c>
      <c r="D552" s="214" t="s">
        <v>429</v>
      </c>
      <c r="E552" s="214" t="s">
        <v>1437</v>
      </c>
      <c r="F552" s="214" t="s">
        <v>443</v>
      </c>
      <c r="G552" s="214" t="s">
        <v>479</v>
      </c>
      <c r="H552" s="214" t="s">
        <v>2032</v>
      </c>
      <c r="I552" s="214" t="s">
        <v>479</v>
      </c>
      <c r="AB552" s="214">
        <v>2</v>
      </c>
      <c r="AG552" s="214" t="s">
        <v>1125</v>
      </c>
      <c r="AN552" s="214">
        <v>2</v>
      </c>
      <c r="AO552" s="214">
        <v>0</v>
      </c>
      <c r="AP552" s="214">
        <v>0</v>
      </c>
      <c r="AQ552" s="214">
        <v>0</v>
      </c>
      <c r="AR552" s="214">
        <v>0</v>
      </c>
      <c r="AS552" s="214">
        <v>2</v>
      </c>
      <c r="AT552" s="214" t="s">
        <v>346</v>
      </c>
    </row>
    <row r="553" spans="1:49" x14ac:dyDescent="0.2">
      <c r="B553" s="214" t="s">
        <v>3160</v>
      </c>
      <c r="C553" s="214" t="s">
        <v>76</v>
      </c>
      <c r="D553" s="214" t="s">
        <v>444</v>
      </c>
      <c r="E553" s="214" t="s">
        <v>1437</v>
      </c>
      <c r="F553" s="214" t="s">
        <v>443</v>
      </c>
      <c r="G553" s="214" t="s">
        <v>479</v>
      </c>
      <c r="H553" s="214" t="s">
        <v>2072</v>
      </c>
      <c r="I553" s="214" t="s">
        <v>1095</v>
      </c>
      <c r="AB553" s="214">
        <v>6</v>
      </c>
      <c r="AG553" s="214" t="s">
        <v>1096</v>
      </c>
      <c r="AL553" s="214">
        <v>5</v>
      </c>
      <c r="AM553" s="214" t="s">
        <v>1127</v>
      </c>
      <c r="AN553" s="214">
        <v>6</v>
      </c>
      <c r="AO553" s="214">
        <v>0</v>
      </c>
      <c r="AP553" s="214">
        <v>0</v>
      </c>
      <c r="AQ553" s="214">
        <v>0</v>
      </c>
      <c r="AR553" s="214">
        <v>5</v>
      </c>
      <c r="AS553" s="214">
        <v>11</v>
      </c>
    </row>
    <row r="554" spans="1:49" x14ac:dyDescent="0.2">
      <c r="B554" s="214" t="s">
        <v>3135</v>
      </c>
      <c r="C554" s="214" t="s">
        <v>76</v>
      </c>
      <c r="D554" s="214" t="s">
        <v>2046</v>
      </c>
      <c r="E554" s="214" t="s">
        <v>1437</v>
      </c>
      <c r="F554" s="214" t="s">
        <v>443</v>
      </c>
      <c r="G554" s="214" t="s">
        <v>369</v>
      </c>
      <c r="H554" s="214" t="s">
        <v>2048</v>
      </c>
      <c r="I554" s="214" t="s">
        <v>369</v>
      </c>
      <c r="V554" s="214">
        <v>1</v>
      </c>
      <c r="AA554" s="214" t="s">
        <v>953</v>
      </c>
      <c r="AB554" s="214">
        <v>1</v>
      </c>
      <c r="AG554" s="214" t="s">
        <v>305</v>
      </c>
      <c r="AL554" s="214">
        <v>2</v>
      </c>
      <c r="AN554" s="214">
        <v>2</v>
      </c>
      <c r="AO554" s="214">
        <v>0</v>
      </c>
      <c r="AP554" s="214">
        <v>0</v>
      </c>
      <c r="AQ554" s="214">
        <v>0</v>
      </c>
      <c r="AR554" s="214">
        <v>2</v>
      </c>
      <c r="AS554" s="214">
        <v>4</v>
      </c>
      <c r="AT554" s="214" t="s">
        <v>176</v>
      </c>
    </row>
    <row r="555" spans="1:49" x14ac:dyDescent="0.2">
      <c r="G555" s="214">
        <f>COUNTA(G538:G554)</f>
        <v>17</v>
      </c>
    </row>
    <row r="556" spans="1:49" x14ac:dyDescent="0.2">
      <c r="A556" s="214" t="s">
        <v>40</v>
      </c>
      <c r="B556" s="214" t="s">
        <v>3400</v>
      </c>
      <c r="C556" s="214" t="s">
        <v>75</v>
      </c>
      <c r="D556" s="214" t="s">
        <v>126</v>
      </c>
      <c r="E556" s="214" t="s">
        <v>1902</v>
      </c>
      <c r="F556" s="214" t="s">
        <v>2089</v>
      </c>
      <c r="G556" s="214" t="s">
        <v>2090</v>
      </c>
      <c r="H556" s="214" t="s">
        <v>2092</v>
      </c>
      <c r="I556" s="214" t="s">
        <v>2106</v>
      </c>
      <c r="J556" s="214" t="s">
        <v>1383</v>
      </c>
      <c r="K556" s="214" t="s">
        <v>1384</v>
      </c>
      <c r="L556" s="214" t="s">
        <v>1385</v>
      </c>
      <c r="M556" s="214" t="s">
        <v>1386</v>
      </c>
      <c r="N556" s="214" t="s">
        <v>1545</v>
      </c>
      <c r="O556" s="214" t="s">
        <v>1392</v>
      </c>
      <c r="P556" s="214" t="s">
        <v>1387</v>
      </c>
      <c r="Q556" s="214" t="s">
        <v>1388</v>
      </c>
      <c r="R556" s="214" t="s">
        <v>1390</v>
      </c>
      <c r="S556" s="214" t="s">
        <v>1391</v>
      </c>
      <c r="T556" s="214" t="s">
        <v>1389</v>
      </c>
      <c r="U556" s="214" t="s">
        <v>1393</v>
      </c>
      <c r="V556" s="214" t="s">
        <v>1394</v>
      </c>
      <c r="W556" s="214" t="s">
        <v>1395</v>
      </c>
      <c r="X556" s="214" t="s">
        <v>1396</v>
      </c>
      <c r="Y556" s="214" t="s">
        <v>1397</v>
      </c>
      <c r="Z556" s="214" t="s">
        <v>1398</v>
      </c>
      <c r="AA556" s="214" t="s">
        <v>1399</v>
      </c>
      <c r="AB556" s="214" t="s">
        <v>1400</v>
      </c>
      <c r="AC556" s="214" t="s">
        <v>1401</v>
      </c>
      <c r="AD556" s="214" t="s">
        <v>1402</v>
      </c>
      <c r="AE556" s="214" t="s">
        <v>1403</v>
      </c>
      <c r="AF556" s="214" t="s">
        <v>1404</v>
      </c>
      <c r="AG556" s="214" t="s">
        <v>1405</v>
      </c>
      <c r="AH556" s="214" t="s">
        <v>1406</v>
      </c>
      <c r="AI556" s="214" t="s">
        <v>1407</v>
      </c>
      <c r="AJ556" s="214" t="s">
        <v>1408</v>
      </c>
      <c r="AK556" s="214" t="s">
        <v>1409</v>
      </c>
      <c r="AL556" s="214" t="s">
        <v>1410</v>
      </c>
      <c r="AM556" s="214" t="s">
        <v>1411</v>
      </c>
      <c r="AN556" s="214" t="s">
        <v>1412</v>
      </c>
      <c r="AO556" s="214" t="s">
        <v>1413</v>
      </c>
      <c r="AP556" s="214" t="s">
        <v>1414</v>
      </c>
      <c r="AQ556" s="214" t="s">
        <v>1415</v>
      </c>
      <c r="AR556" s="214" t="s">
        <v>2094</v>
      </c>
      <c r="AS556" s="214" t="s">
        <v>2095</v>
      </c>
      <c r="AT556" s="214" t="s">
        <v>2107</v>
      </c>
      <c r="AU556" s="214" t="s">
        <v>2108</v>
      </c>
      <c r="AV556" s="214" t="s">
        <v>127</v>
      </c>
      <c r="AW556" s="214" t="s">
        <v>2102</v>
      </c>
    </row>
    <row r="557" spans="1:49" x14ac:dyDescent="0.2">
      <c r="B557" s="214" t="s">
        <v>2390</v>
      </c>
      <c r="C557" s="214" t="s">
        <v>76</v>
      </c>
      <c r="D557" s="214" t="s">
        <v>381</v>
      </c>
      <c r="E557" s="214" t="s">
        <v>1437</v>
      </c>
      <c r="F557" s="214" t="s">
        <v>185</v>
      </c>
      <c r="G557" s="214" t="s">
        <v>298</v>
      </c>
      <c r="H557" s="214" t="s">
        <v>1508</v>
      </c>
      <c r="I557" s="214" t="s">
        <v>298</v>
      </c>
      <c r="AB557" s="214">
        <v>1</v>
      </c>
      <c r="AG557" s="214" t="s">
        <v>2176</v>
      </c>
      <c r="AN557" s="214">
        <v>1</v>
      </c>
      <c r="AO557" s="214">
        <v>0</v>
      </c>
      <c r="AP557" s="214">
        <v>0</v>
      </c>
      <c r="AQ557" s="214">
        <v>0</v>
      </c>
      <c r="AR557" s="214">
        <v>0</v>
      </c>
      <c r="AS557" s="214">
        <v>1</v>
      </c>
      <c r="AT557" s="214">
        <v>39958</v>
      </c>
    </row>
    <row r="558" spans="1:49" x14ac:dyDescent="0.2">
      <c r="B558" s="214" t="s">
        <v>2431</v>
      </c>
      <c r="C558" s="214" t="s">
        <v>76</v>
      </c>
      <c r="D558" s="214" t="s">
        <v>1591</v>
      </c>
      <c r="E558" s="214" t="s">
        <v>1437</v>
      </c>
      <c r="F558" s="214" t="s">
        <v>185</v>
      </c>
      <c r="G558" s="214" t="s">
        <v>298</v>
      </c>
      <c r="H558" s="214" t="s">
        <v>1605</v>
      </c>
      <c r="I558" s="214" t="s">
        <v>1281</v>
      </c>
      <c r="AB558" s="214">
        <v>1</v>
      </c>
      <c r="AG558" s="214" t="s">
        <v>735</v>
      </c>
      <c r="AN558" s="214">
        <v>1</v>
      </c>
      <c r="AO558" s="214">
        <v>0</v>
      </c>
      <c r="AP558" s="214">
        <v>0</v>
      </c>
      <c r="AQ558" s="214">
        <v>0</v>
      </c>
      <c r="AR558" s="214">
        <v>0</v>
      </c>
      <c r="AS558" s="214">
        <v>1</v>
      </c>
      <c r="AT558" s="214">
        <v>41043</v>
      </c>
    </row>
    <row r="559" spans="1:49" x14ac:dyDescent="0.2">
      <c r="B559" s="214" t="s">
        <v>2469</v>
      </c>
      <c r="C559" s="214" t="s">
        <v>76</v>
      </c>
      <c r="D559" s="214" t="s">
        <v>416</v>
      </c>
      <c r="E559" s="214" t="s">
        <v>1437</v>
      </c>
      <c r="F559" s="214" t="s">
        <v>185</v>
      </c>
      <c r="G559" s="214" t="s">
        <v>298</v>
      </c>
      <c r="H559" s="214" t="s">
        <v>2129</v>
      </c>
      <c r="I559" s="214" t="s">
        <v>614</v>
      </c>
      <c r="V559" s="214">
        <v>1</v>
      </c>
      <c r="AA559" s="214" t="s">
        <v>2130</v>
      </c>
      <c r="AG559" s="214" t="s">
        <v>2131</v>
      </c>
      <c r="AN559" s="214">
        <v>1</v>
      </c>
      <c r="AO559" s="214">
        <v>0</v>
      </c>
      <c r="AP559" s="214">
        <v>0</v>
      </c>
      <c r="AQ559" s="214">
        <v>0</v>
      </c>
      <c r="AR559" s="214">
        <v>0</v>
      </c>
      <c r="AS559" s="214">
        <v>1</v>
      </c>
      <c r="AT559" s="214">
        <v>41257</v>
      </c>
    </row>
    <row r="560" spans="1:49" x14ac:dyDescent="0.2">
      <c r="B560" s="214" t="s">
        <v>2655</v>
      </c>
      <c r="C560" s="214" t="s">
        <v>76</v>
      </c>
      <c r="D560" s="214" t="s">
        <v>1767</v>
      </c>
      <c r="E560" s="214" t="s">
        <v>1437</v>
      </c>
      <c r="F560" s="214" t="s">
        <v>185</v>
      </c>
      <c r="G560" s="214" t="s">
        <v>298</v>
      </c>
      <c r="H560" s="214" t="s">
        <v>1790</v>
      </c>
      <c r="I560" s="214" t="s">
        <v>63</v>
      </c>
      <c r="AL560" s="214">
        <v>1</v>
      </c>
      <c r="AM560" s="214" t="s">
        <v>1104</v>
      </c>
      <c r="AN560" s="214">
        <v>0</v>
      </c>
      <c r="AO560" s="214">
        <v>0</v>
      </c>
      <c r="AP560" s="214">
        <v>0</v>
      </c>
      <c r="AQ560" s="214">
        <v>0</v>
      </c>
      <c r="AR560" s="214">
        <v>1</v>
      </c>
      <c r="AS560" s="214">
        <v>1</v>
      </c>
      <c r="AT560" s="214">
        <v>40828</v>
      </c>
    </row>
    <row r="561" spans="2:49" x14ac:dyDescent="0.2">
      <c r="B561" s="214" t="s">
        <v>2821</v>
      </c>
      <c r="C561" s="214" t="s">
        <v>76</v>
      </c>
      <c r="D561" s="214" t="s">
        <v>14</v>
      </c>
      <c r="E561" s="214" t="s">
        <v>1437</v>
      </c>
      <c r="F561" s="214" t="s">
        <v>185</v>
      </c>
      <c r="G561" s="214" t="s">
        <v>298</v>
      </c>
      <c r="H561" s="214" t="s">
        <v>2140</v>
      </c>
      <c r="I561" s="214" t="s">
        <v>2138</v>
      </c>
      <c r="AB561" s="214">
        <v>1</v>
      </c>
      <c r="AL561" s="214">
        <v>3</v>
      </c>
      <c r="AN561" s="214">
        <v>1</v>
      </c>
      <c r="AO561" s="214">
        <v>0</v>
      </c>
      <c r="AP561" s="214">
        <v>0</v>
      </c>
      <c r="AQ561" s="214">
        <v>0</v>
      </c>
      <c r="AR561" s="214">
        <v>3</v>
      </c>
      <c r="AS561" s="214">
        <v>4</v>
      </c>
      <c r="AT561" s="214">
        <v>41285</v>
      </c>
    </row>
    <row r="562" spans="2:49" x14ac:dyDescent="0.2">
      <c r="B562" s="214" t="s">
        <v>3061</v>
      </c>
      <c r="C562" s="214" t="s">
        <v>76</v>
      </c>
      <c r="D562" s="214" t="s">
        <v>1964</v>
      </c>
      <c r="E562" s="214" t="s">
        <v>1437</v>
      </c>
      <c r="F562" s="214" t="s">
        <v>185</v>
      </c>
      <c r="G562" s="214" t="s">
        <v>298</v>
      </c>
      <c r="H562" s="214" t="s">
        <v>1979</v>
      </c>
      <c r="I562" s="214" t="s">
        <v>63</v>
      </c>
      <c r="J562" s="214">
        <v>0</v>
      </c>
      <c r="P562" s="214">
        <v>0</v>
      </c>
      <c r="AB562" s="214">
        <v>1</v>
      </c>
      <c r="AG562" s="214" t="s">
        <v>7</v>
      </c>
      <c r="AL562" s="214">
        <v>3</v>
      </c>
      <c r="AM562" s="214" t="s">
        <v>1055</v>
      </c>
      <c r="AN562" s="214">
        <v>1</v>
      </c>
      <c r="AO562" s="214">
        <v>0</v>
      </c>
      <c r="AP562" s="214">
        <v>0</v>
      </c>
      <c r="AQ562" s="214">
        <v>0</v>
      </c>
      <c r="AR562" s="214">
        <v>3</v>
      </c>
      <c r="AS562" s="214">
        <v>4</v>
      </c>
      <c r="AT562" s="214" t="s">
        <v>921</v>
      </c>
    </row>
    <row r="563" spans="2:49" x14ac:dyDescent="0.2">
      <c r="B563" s="214" t="s">
        <v>3128</v>
      </c>
      <c r="C563" s="214" t="s">
        <v>76</v>
      </c>
      <c r="D563" s="214" t="s">
        <v>429</v>
      </c>
      <c r="E563" s="214" t="s">
        <v>1437</v>
      </c>
      <c r="F563" s="214" t="s">
        <v>185</v>
      </c>
      <c r="G563" s="214" t="s">
        <v>298</v>
      </c>
      <c r="H563" s="214" t="s">
        <v>2042</v>
      </c>
      <c r="I563" s="214" t="s">
        <v>298</v>
      </c>
      <c r="AF563" s="214">
        <v>1</v>
      </c>
      <c r="AG563" s="214" t="s">
        <v>1105</v>
      </c>
      <c r="AH563" s="214">
        <v>1</v>
      </c>
      <c r="AM563" s="214" t="s">
        <v>1105</v>
      </c>
      <c r="AN563" s="214">
        <v>1</v>
      </c>
      <c r="AO563" s="214">
        <v>0</v>
      </c>
      <c r="AP563" s="214">
        <v>0</v>
      </c>
      <c r="AQ563" s="214">
        <v>0</v>
      </c>
      <c r="AR563" s="214">
        <v>1</v>
      </c>
      <c r="AS563" s="214">
        <v>2</v>
      </c>
      <c r="AT563" s="214">
        <v>39503</v>
      </c>
    </row>
    <row r="564" spans="2:49" x14ac:dyDescent="0.2">
      <c r="B564" s="214" t="s">
        <v>2390</v>
      </c>
      <c r="C564" s="214" t="s">
        <v>76</v>
      </c>
      <c r="D564" s="214" t="s">
        <v>381</v>
      </c>
      <c r="E564" s="214" t="s">
        <v>1437</v>
      </c>
      <c r="F564" s="214" t="s">
        <v>185</v>
      </c>
      <c r="G564" s="214" t="s">
        <v>337</v>
      </c>
      <c r="H564" s="214" t="s">
        <v>1506</v>
      </c>
      <c r="I564" s="214" t="s">
        <v>843</v>
      </c>
      <c r="T564" s="214">
        <v>1</v>
      </c>
      <c r="AB564" s="214">
        <v>1</v>
      </c>
      <c r="AG564" s="214" t="s">
        <v>2175</v>
      </c>
      <c r="AN564" s="214">
        <v>1</v>
      </c>
      <c r="AO564" s="214">
        <v>0</v>
      </c>
      <c r="AP564" s="214">
        <v>0</v>
      </c>
      <c r="AQ564" s="214">
        <v>0</v>
      </c>
      <c r="AR564" s="214">
        <v>1</v>
      </c>
      <c r="AS564" s="214">
        <v>2</v>
      </c>
    </row>
    <row r="565" spans="2:49" x14ac:dyDescent="0.2">
      <c r="B565" s="214" t="s">
        <v>3167</v>
      </c>
      <c r="C565" s="214" t="s">
        <v>76</v>
      </c>
      <c r="D565" s="214" t="s">
        <v>1570</v>
      </c>
      <c r="E565" s="214" t="s">
        <v>1437</v>
      </c>
      <c r="F565" s="214" t="s">
        <v>185</v>
      </c>
      <c r="G565" s="214" t="s">
        <v>337</v>
      </c>
      <c r="H565" s="214" t="s">
        <v>1583</v>
      </c>
      <c r="I565" s="214" t="s">
        <v>337</v>
      </c>
      <c r="T565" s="214">
        <v>1</v>
      </c>
      <c r="U565" s="214" t="s">
        <v>1201</v>
      </c>
      <c r="V565" s="214">
        <v>1</v>
      </c>
      <c r="AA565" s="214" t="s">
        <v>1202</v>
      </c>
      <c r="AB565" s="214">
        <v>1</v>
      </c>
      <c r="AG565" s="214" t="s">
        <v>262</v>
      </c>
      <c r="AL565" s="214">
        <v>10</v>
      </c>
      <c r="AM565" s="214" t="s">
        <v>262</v>
      </c>
      <c r="AN565" s="214">
        <v>2</v>
      </c>
      <c r="AO565" s="214">
        <v>0</v>
      </c>
      <c r="AP565" s="214">
        <v>0</v>
      </c>
      <c r="AQ565" s="214">
        <v>0</v>
      </c>
      <c r="AR565" s="214">
        <v>11</v>
      </c>
      <c r="AS565" s="214">
        <v>13</v>
      </c>
      <c r="AT565" s="214">
        <v>38726</v>
      </c>
      <c r="AW565" s="214" t="s">
        <v>2224</v>
      </c>
    </row>
    <row r="566" spans="2:49" x14ac:dyDescent="0.2">
      <c r="B566" s="214" t="s">
        <v>2821</v>
      </c>
      <c r="C566" s="214" t="s">
        <v>76</v>
      </c>
      <c r="D566" s="214" t="s">
        <v>14</v>
      </c>
      <c r="E566" s="214" t="s">
        <v>1437</v>
      </c>
      <c r="F566" s="214" t="s">
        <v>185</v>
      </c>
      <c r="G566" s="214" t="s">
        <v>337</v>
      </c>
      <c r="H566" s="214" t="s">
        <v>1842</v>
      </c>
      <c r="I566" s="214" t="s">
        <v>337</v>
      </c>
      <c r="V566" s="214">
        <v>1</v>
      </c>
      <c r="AA566" s="214" t="s">
        <v>1156</v>
      </c>
      <c r="AL566" s="214">
        <v>2</v>
      </c>
      <c r="AM566" s="214" t="s">
        <v>1156</v>
      </c>
      <c r="AN566" s="214">
        <v>1</v>
      </c>
      <c r="AO566" s="214">
        <v>0</v>
      </c>
      <c r="AP566" s="214">
        <v>0</v>
      </c>
      <c r="AQ566" s="214">
        <v>0</v>
      </c>
      <c r="AR566" s="214">
        <v>2</v>
      </c>
      <c r="AS566" s="214">
        <v>3</v>
      </c>
    </row>
    <row r="567" spans="2:49" x14ac:dyDescent="0.2">
      <c r="B567" s="214" t="s">
        <v>2390</v>
      </c>
      <c r="C567" s="214" t="s">
        <v>76</v>
      </c>
      <c r="D567" s="214" t="s">
        <v>381</v>
      </c>
      <c r="E567" s="214" t="s">
        <v>1437</v>
      </c>
      <c r="F567" s="214" t="s">
        <v>185</v>
      </c>
      <c r="G567" s="214" t="s">
        <v>433</v>
      </c>
      <c r="H567" s="214" t="s">
        <v>1513</v>
      </c>
      <c r="I567" s="214" t="s">
        <v>433</v>
      </c>
      <c r="T567" s="214">
        <v>1</v>
      </c>
      <c r="AB567" s="214">
        <v>1</v>
      </c>
      <c r="AG567" s="214" t="s">
        <v>2182</v>
      </c>
      <c r="AN567" s="214">
        <v>1</v>
      </c>
      <c r="AO567" s="214">
        <v>0</v>
      </c>
      <c r="AP567" s="214">
        <v>0</v>
      </c>
      <c r="AQ567" s="214">
        <v>0</v>
      </c>
      <c r="AR567" s="214">
        <v>1</v>
      </c>
      <c r="AS567" s="214">
        <v>2</v>
      </c>
      <c r="AT567" s="214">
        <v>39961</v>
      </c>
    </row>
    <row r="568" spans="2:49" x14ac:dyDescent="0.2">
      <c r="B568" s="214" t="s">
        <v>3167</v>
      </c>
      <c r="C568" s="214" t="s">
        <v>76</v>
      </c>
      <c r="D568" s="214" t="s">
        <v>1570</v>
      </c>
      <c r="E568" s="214" t="s">
        <v>1437</v>
      </c>
      <c r="F568" s="214" t="s">
        <v>185</v>
      </c>
      <c r="G568" s="214" t="s">
        <v>433</v>
      </c>
      <c r="H568" s="214" t="s">
        <v>1586</v>
      </c>
      <c r="I568" s="214" t="s">
        <v>433</v>
      </c>
      <c r="T568" s="214">
        <v>1</v>
      </c>
      <c r="U568" s="214" t="s">
        <v>1318</v>
      </c>
      <c r="AB568" s="214">
        <v>1</v>
      </c>
      <c r="AG568" s="214" t="s">
        <v>977</v>
      </c>
      <c r="AL568" s="214">
        <v>5</v>
      </c>
      <c r="AM568" s="214" t="s">
        <v>977</v>
      </c>
      <c r="AN568" s="214">
        <v>1</v>
      </c>
      <c r="AO568" s="214">
        <v>0</v>
      </c>
      <c r="AP568" s="214">
        <v>0</v>
      </c>
      <c r="AQ568" s="214">
        <v>0</v>
      </c>
      <c r="AR568" s="214">
        <v>6</v>
      </c>
      <c r="AS568" s="214">
        <v>7</v>
      </c>
      <c r="AT568" s="214">
        <v>40182</v>
      </c>
    </row>
    <row r="569" spans="2:49" x14ac:dyDescent="0.2">
      <c r="B569" s="214" t="s">
        <v>2431</v>
      </c>
      <c r="C569" s="214" t="s">
        <v>76</v>
      </c>
      <c r="D569" s="214" t="s">
        <v>1591</v>
      </c>
      <c r="E569" s="214" t="s">
        <v>1437</v>
      </c>
      <c r="F569" s="214" t="s">
        <v>185</v>
      </c>
      <c r="G569" s="214" t="s">
        <v>433</v>
      </c>
      <c r="H569" s="214" t="s">
        <v>1603</v>
      </c>
      <c r="I569" s="214" t="s">
        <v>1263</v>
      </c>
      <c r="AB569" s="214">
        <v>1</v>
      </c>
      <c r="AG569" s="214" t="s">
        <v>735</v>
      </c>
      <c r="AN569" s="214">
        <v>1</v>
      </c>
      <c r="AO569" s="214">
        <v>0</v>
      </c>
      <c r="AP569" s="214">
        <v>0</v>
      </c>
      <c r="AQ569" s="214">
        <v>0</v>
      </c>
      <c r="AR569" s="214">
        <v>0</v>
      </c>
      <c r="AS569" s="214">
        <v>1</v>
      </c>
      <c r="AT569" s="214">
        <v>41029</v>
      </c>
    </row>
    <row r="570" spans="2:49" x14ac:dyDescent="0.2">
      <c r="B570" s="214" t="s">
        <v>2424</v>
      </c>
      <c r="C570" s="214" t="s">
        <v>76</v>
      </c>
      <c r="D570" s="214" t="s">
        <v>1686</v>
      </c>
      <c r="E570" s="214" t="s">
        <v>1437</v>
      </c>
      <c r="F570" s="214" t="s">
        <v>185</v>
      </c>
      <c r="G570" s="214" t="s">
        <v>433</v>
      </c>
      <c r="H570" s="214" t="s">
        <v>1690</v>
      </c>
      <c r="I570" s="214" t="s">
        <v>433</v>
      </c>
      <c r="AB570" s="214">
        <v>1</v>
      </c>
      <c r="AF570" s="214">
        <v>6</v>
      </c>
      <c r="AG570" s="214" t="s">
        <v>857</v>
      </c>
      <c r="AL570" s="214">
        <v>2</v>
      </c>
      <c r="AN570" s="214">
        <v>1</v>
      </c>
      <c r="AO570" s="214">
        <v>0</v>
      </c>
      <c r="AP570" s="214">
        <v>0</v>
      </c>
      <c r="AQ570" s="214">
        <v>0</v>
      </c>
      <c r="AR570" s="214">
        <v>8</v>
      </c>
      <c r="AS570" s="214">
        <v>9</v>
      </c>
      <c r="AT570" s="214" t="s">
        <v>473</v>
      </c>
    </row>
    <row r="571" spans="2:49" x14ac:dyDescent="0.2">
      <c r="B571" s="214" t="s">
        <v>2550</v>
      </c>
      <c r="C571" s="214" t="s">
        <v>76</v>
      </c>
      <c r="D571" s="214" t="s">
        <v>207</v>
      </c>
      <c r="E571" s="214" t="s">
        <v>1437</v>
      </c>
      <c r="F571" s="214" t="s">
        <v>185</v>
      </c>
      <c r="G571" s="214" t="s">
        <v>433</v>
      </c>
      <c r="H571" s="214" t="s">
        <v>1696</v>
      </c>
      <c r="I571" s="214" t="s">
        <v>433</v>
      </c>
      <c r="AB571" s="214">
        <v>1</v>
      </c>
      <c r="AG571" s="214" t="s">
        <v>1298</v>
      </c>
      <c r="AN571" s="214">
        <v>1</v>
      </c>
      <c r="AO571" s="214">
        <v>0</v>
      </c>
      <c r="AP571" s="214">
        <v>0</v>
      </c>
      <c r="AQ571" s="214">
        <v>0</v>
      </c>
      <c r="AR571" s="214">
        <v>0</v>
      </c>
      <c r="AS571" s="214">
        <v>1</v>
      </c>
      <c r="AT571" s="214">
        <v>40567</v>
      </c>
    </row>
    <row r="572" spans="2:49" x14ac:dyDescent="0.2">
      <c r="B572" s="214" t="s">
        <v>2591</v>
      </c>
      <c r="C572" s="214" t="s">
        <v>76</v>
      </c>
      <c r="D572" s="214" t="s">
        <v>1704</v>
      </c>
      <c r="E572" s="214" t="s">
        <v>1437</v>
      </c>
      <c r="F572" s="214" t="s">
        <v>185</v>
      </c>
      <c r="G572" s="214" t="s">
        <v>433</v>
      </c>
      <c r="H572" s="214" t="s">
        <v>1748</v>
      </c>
      <c r="I572" s="214" t="s">
        <v>433</v>
      </c>
      <c r="AL572" s="214">
        <v>15</v>
      </c>
      <c r="AN572" s="214">
        <v>0</v>
      </c>
      <c r="AO572" s="214">
        <v>0</v>
      </c>
      <c r="AP572" s="214">
        <v>0</v>
      </c>
      <c r="AQ572" s="214">
        <v>0</v>
      </c>
      <c r="AR572" s="214">
        <v>15</v>
      </c>
      <c r="AS572" s="214">
        <v>15</v>
      </c>
    </row>
    <row r="573" spans="2:49" x14ac:dyDescent="0.2">
      <c r="B573" s="214" t="s">
        <v>2639</v>
      </c>
      <c r="C573" s="214" t="s">
        <v>76</v>
      </c>
      <c r="D573" s="214" t="s">
        <v>219</v>
      </c>
      <c r="E573" s="214" t="s">
        <v>1437</v>
      </c>
      <c r="F573" s="214" t="s">
        <v>185</v>
      </c>
      <c r="G573" s="214" t="s">
        <v>433</v>
      </c>
      <c r="H573" s="214" t="s">
        <v>1765</v>
      </c>
      <c r="I573" s="214" t="s">
        <v>433</v>
      </c>
      <c r="AB573" s="214">
        <v>6</v>
      </c>
      <c r="AG573" s="214" t="s">
        <v>514</v>
      </c>
      <c r="AL573" s="214">
        <v>8</v>
      </c>
      <c r="AM573" s="214" t="s">
        <v>514</v>
      </c>
      <c r="AN573" s="214">
        <v>6</v>
      </c>
      <c r="AO573" s="214">
        <v>0</v>
      </c>
      <c r="AP573" s="214">
        <v>0</v>
      </c>
      <c r="AQ573" s="214">
        <v>0</v>
      </c>
      <c r="AR573" s="214">
        <v>8</v>
      </c>
      <c r="AS573" s="214">
        <v>14</v>
      </c>
    </row>
    <row r="574" spans="2:49" x14ac:dyDescent="0.2">
      <c r="B574" s="214" t="s">
        <v>2655</v>
      </c>
      <c r="C574" s="214" t="s">
        <v>76</v>
      </c>
      <c r="D574" s="214" t="s">
        <v>1767</v>
      </c>
      <c r="E574" s="214" t="s">
        <v>1437</v>
      </c>
      <c r="F574" s="214" t="s">
        <v>185</v>
      </c>
      <c r="G574" s="214" t="s">
        <v>433</v>
      </c>
      <c r="H574" s="214" t="s">
        <v>1789</v>
      </c>
      <c r="I574" s="214" t="s">
        <v>502</v>
      </c>
      <c r="AL574" s="214">
        <v>1</v>
      </c>
      <c r="AM574" s="214" t="s">
        <v>1094</v>
      </c>
      <c r="AN574" s="214">
        <v>0</v>
      </c>
      <c r="AO574" s="214">
        <v>0</v>
      </c>
      <c r="AP574" s="214">
        <v>0</v>
      </c>
      <c r="AQ574" s="214">
        <v>0</v>
      </c>
      <c r="AR574" s="214">
        <v>1</v>
      </c>
      <c r="AS574" s="214">
        <v>1</v>
      </c>
      <c r="AT574" s="214">
        <v>40821</v>
      </c>
    </row>
    <row r="575" spans="2:49" x14ac:dyDescent="0.2">
      <c r="B575" s="214" t="s">
        <v>2742</v>
      </c>
      <c r="C575" s="214" t="s">
        <v>76</v>
      </c>
      <c r="D575" s="214" t="s">
        <v>136</v>
      </c>
      <c r="E575" s="214" t="s">
        <v>1437</v>
      </c>
      <c r="F575" s="214" t="s">
        <v>185</v>
      </c>
      <c r="G575" s="214" t="s">
        <v>433</v>
      </c>
      <c r="H575" s="214" t="s">
        <v>1818</v>
      </c>
      <c r="I575" s="214" t="s">
        <v>433</v>
      </c>
      <c r="AB575" s="214">
        <v>1</v>
      </c>
      <c r="AF575" s="214">
        <v>3</v>
      </c>
      <c r="AG575" s="214" t="s">
        <v>392</v>
      </c>
      <c r="AL575" s="214">
        <v>2</v>
      </c>
      <c r="AN575" s="214">
        <v>1</v>
      </c>
      <c r="AO575" s="214">
        <v>0</v>
      </c>
      <c r="AP575" s="214">
        <v>0</v>
      </c>
      <c r="AQ575" s="214">
        <v>0</v>
      </c>
      <c r="AR575" s="214">
        <v>5</v>
      </c>
      <c r="AS575" s="214">
        <v>6</v>
      </c>
      <c r="AT575" s="214">
        <v>40234</v>
      </c>
    </row>
    <row r="576" spans="2:49" x14ac:dyDescent="0.2">
      <c r="B576" s="214" t="s">
        <v>2821</v>
      </c>
      <c r="C576" s="214" t="s">
        <v>76</v>
      </c>
      <c r="D576" s="214" t="s">
        <v>14</v>
      </c>
      <c r="E576" s="214" t="s">
        <v>1437</v>
      </c>
      <c r="F576" s="214" t="s">
        <v>185</v>
      </c>
      <c r="G576" s="214" t="s">
        <v>433</v>
      </c>
      <c r="H576" s="214" t="s">
        <v>1852</v>
      </c>
      <c r="I576" s="214" t="s">
        <v>502</v>
      </c>
      <c r="AB576" s="214">
        <v>2</v>
      </c>
      <c r="AL576" s="214">
        <v>1</v>
      </c>
      <c r="AN576" s="214">
        <v>2</v>
      </c>
      <c r="AO576" s="214">
        <v>0</v>
      </c>
      <c r="AP576" s="214">
        <v>0</v>
      </c>
      <c r="AQ576" s="214">
        <v>0</v>
      </c>
      <c r="AR576" s="214">
        <v>1</v>
      </c>
      <c r="AS576" s="214">
        <v>3</v>
      </c>
      <c r="AT576" s="214">
        <v>41218</v>
      </c>
    </row>
    <row r="577" spans="1:49" x14ac:dyDescent="0.2">
      <c r="B577" s="214" t="s">
        <v>2930</v>
      </c>
      <c r="C577" s="214" t="s">
        <v>76</v>
      </c>
      <c r="D577" s="214" t="s">
        <v>1886</v>
      </c>
      <c r="E577" s="214" t="s">
        <v>1437</v>
      </c>
      <c r="F577" s="214" t="s">
        <v>185</v>
      </c>
      <c r="G577" s="214" t="s">
        <v>433</v>
      </c>
      <c r="H577" s="214" t="s">
        <v>1897</v>
      </c>
      <c r="I577" s="214" t="s">
        <v>502</v>
      </c>
      <c r="T577" s="214">
        <v>1</v>
      </c>
      <c r="U577" s="214" t="s">
        <v>1044</v>
      </c>
      <c r="AB577" s="214">
        <v>4</v>
      </c>
      <c r="AG577" s="214" t="s">
        <v>1044</v>
      </c>
      <c r="AL577" s="214">
        <v>4</v>
      </c>
      <c r="AM577" s="214" t="s">
        <v>1044</v>
      </c>
      <c r="AN577" s="214">
        <v>4</v>
      </c>
      <c r="AO577" s="214">
        <v>0</v>
      </c>
      <c r="AP577" s="214">
        <v>0</v>
      </c>
      <c r="AQ577" s="214">
        <v>0</v>
      </c>
      <c r="AR577" s="214">
        <v>5</v>
      </c>
      <c r="AS577" s="214">
        <v>9</v>
      </c>
      <c r="AT577" s="214" t="s">
        <v>1043</v>
      </c>
    </row>
    <row r="578" spans="1:49" x14ac:dyDescent="0.2">
      <c r="B578" s="214" t="s">
        <v>2606</v>
      </c>
      <c r="C578" s="214" t="s">
        <v>76</v>
      </c>
      <c r="D578" s="214" t="s">
        <v>537</v>
      </c>
      <c r="E578" s="214" t="s">
        <v>1437</v>
      </c>
      <c r="F578" s="214" t="s">
        <v>185</v>
      </c>
      <c r="G578" s="214" t="s">
        <v>433</v>
      </c>
      <c r="H578" s="214" t="s">
        <v>1906</v>
      </c>
      <c r="I578" s="214" t="s">
        <v>433</v>
      </c>
      <c r="AB578" s="214">
        <v>2</v>
      </c>
      <c r="AF578" s="214">
        <v>2</v>
      </c>
      <c r="AG578" s="214" t="s">
        <v>999</v>
      </c>
      <c r="AL578" s="214">
        <v>8</v>
      </c>
      <c r="AM578" s="214" t="s">
        <v>999</v>
      </c>
      <c r="AN578" s="214">
        <v>2</v>
      </c>
      <c r="AO578" s="214">
        <v>0</v>
      </c>
      <c r="AP578" s="214">
        <v>0</v>
      </c>
      <c r="AQ578" s="214">
        <v>0</v>
      </c>
      <c r="AR578" s="214">
        <v>10</v>
      </c>
      <c r="AS578" s="214">
        <v>12</v>
      </c>
      <c r="AT578" s="214" t="s">
        <v>1381</v>
      </c>
    </row>
    <row r="579" spans="1:49" x14ac:dyDescent="0.2">
      <c r="B579" s="214" t="s">
        <v>2977</v>
      </c>
      <c r="C579" s="214" t="s">
        <v>76</v>
      </c>
      <c r="D579" s="214" t="s">
        <v>57</v>
      </c>
      <c r="E579" s="214" t="s">
        <v>1437</v>
      </c>
      <c r="F579" s="214" t="s">
        <v>185</v>
      </c>
      <c r="G579" s="214" t="s">
        <v>433</v>
      </c>
      <c r="H579" s="214" t="s">
        <v>1924</v>
      </c>
      <c r="I579" s="214" t="s">
        <v>433</v>
      </c>
      <c r="AB579" s="214">
        <v>3</v>
      </c>
      <c r="AF579" s="214">
        <v>1</v>
      </c>
      <c r="AH579" s="214">
        <v>1</v>
      </c>
      <c r="AL579" s="214">
        <v>4</v>
      </c>
      <c r="AM579" s="214" t="s">
        <v>825</v>
      </c>
      <c r="AN579" s="214">
        <v>4</v>
      </c>
      <c r="AO579" s="214">
        <v>0</v>
      </c>
      <c r="AP579" s="214">
        <v>0</v>
      </c>
      <c r="AQ579" s="214">
        <v>0</v>
      </c>
      <c r="AR579" s="214">
        <v>5</v>
      </c>
      <c r="AS579" s="214">
        <v>9</v>
      </c>
      <c r="AT579" s="214">
        <v>39923</v>
      </c>
    </row>
    <row r="580" spans="1:49" x14ac:dyDescent="0.2">
      <c r="B580" s="214" t="s">
        <v>2991</v>
      </c>
      <c r="C580" s="214" t="s">
        <v>76</v>
      </c>
      <c r="D580" s="214" t="s">
        <v>339</v>
      </c>
      <c r="E580" s="214" t="s">
        <v>1437</v>
      </c>
      <c r="F580" s="214" t="s">
        <v>185</v>
      </c>
      <c r="G580" s="214" t="s">
        <v>433</v>
      </c>
      <c r="H580" s="214" t="s">
        <v>1951</v>
      </c>
      <c r="I580" s="214" t="s">
        <v>433</v>
      </c>
      <c r="AB580" s="214">
        <v>2</v>
      </c>
      <c r="AG580" s="214" t="s">
        <v>1106</v>
      </c>
      <c r="AL580" s="214">
        <v>3</v>
      </c>
      <c r="AN580" s="214">
        <v>2</v>
      </c>
      <c r="AO580" s="214">
        <v>0</v>
      </c>
      <c r="AP580" s="214">
        <v>0</v>
      </c>
      <c r="AQ580" s="214">
        <v>0</v>
      </c>
      <c r="AR580" s="214">
        <v>3</v>
      </c>
      <c r="AS580" s="214">
        <v>5</v>
      </c>
      <c r="AT580" s="214" t="s">
        <v>807</v>
      </c>
    </row>
    <row r="581" spans="1:49" x14ac:dyDescent="0.2">
      <c r="B581" s="214" t="s">
        <v>3061</v>
      </c>
      <c r="C581" s="214" t="s">
        <v>76</v>
      </c>
      <c r="D581" s="214" t="s">
        <v>1964</v>
      </c>
      <c r="E581" s="214" t="s">
        <v>1437</v>
      </c>
      <c r="F581" s="214" t="s">
        <v>185</v>
      </c>
      <c r="G581" s="214" t="s">
        <v>433</v>
      </c>
      <c r="H581" s="214" t="s">
        <v>1977</v>
      </c>
      <c r="I581" s="214" t="s">
        <v>502</v>
      </c>
      <c r="J581" s="214">
        <v>0</v>
      </c>
      <c r="P581" s="214">
        <v>0</v>
      </c>
      <c r="AB581" s="214">
        <v>3</v>
      </c>
      <c r="AG581" s="214" t="s">
        <v>883</v>
      </c>
      <c r="AL581" s="214">
        <v>10</v>
      </c>
      <c r="AM581" s="214" t="s">
        <v>884</v>
      </c>
      <c r="AN581" s="214">
        <v>3</v>
      </c>
      <c r="AO581" s="214">
        <v>0</v>
      </c>
      <c r="AP581" s="214">
        <v>0</v>
      </c>
      <c r="AQ581" s="214">
        <v>0</v>
      </c>
      <c r="AR581" s="214">
        <v>10</v>
      </c>
      <c r="AS581" s="214">
        <v>13</v>
      </c>
      <c r="AT581" s="214" t="s">
        <v>882</v>
      </c>
    </row>
    <row r="582" spans="1:49" x14ac:dyDescent="0.2">
      <c r="B582" s="214" t="s">
        <v>3096</v>
      </c>
      <c r="C582" s="214" t="s">
        <v>76</v>
      </c>
      <c r="D582" s="214" t="s">
        <v>313</v>
      </c>
      <c r="E582" s="214" t="s">
        <v>1437</v>
      </c>
      <c r="F582" s="214" t="s">
        <v>185</v>
      </c>
      <c r="G582" s="214" t="s">
        <v>433</v>
      </c>
      <c r="H582" s="214" t="s">
        <v>2000</v>
      </c>
      <c r="I582" s="214" t="s">
        <v>433</v>
      </c>
      <c r="V582" s="214">
        <v>1</v>
      </c>
      <c r="Z582" s="214">
        <v>0</v>
      </c>
      <c r="AA582" s="214" t="s">
        <v>2157</v>
      </c>
      <c r="AB582" s="214">
        <v>1</v>
      </c>
      <c r="AF582" s="214">
        <v>3</v>
      </c>
      <c r="AG582" s="214" t="s">
        <v>668</v>
      </c>
      <c r="AN582" s="214">
        <v>2</v>
      </c>
      <c r="AO582" s="214">
        <v>0</v>
      </c>
      <c r="AP582" s="214">
        <v>0</v>
      </c>
      <c r="AQ582" s="214">
        <v>0</v>
      </c>
      <c r="AR582" s="214">
        <v>3</v>
      </c>
      <c r="AS582" s="214">
        <v>5</v>
      </c>
      <c r="AT582" s="214">
        <v>37848</v>
      </c>
    </row>
    <row r="583" spans="1:49" x14ac:dyDescent="0.2">
      <c r="B583" s="214" t="s">
        <v>2390</v>
      </c>
      <c r="C583" s="214" t="s">
        <v>76</v>
      </c>
      <c r="D583" s="214" t="s">
        <v>381</v>
      </c>
      <c r="E583" s="214" t="s">
        <v>1437</v>
      </c>
      <c r="F583" s="214" t="s">
        <v>185</v>
      </c>
      <c r="G583" s="214" t="s">
        <v>237</v>
      </c>
      <c r="H583" s="214" t="s">
        <v>1512</v>
      </c>
      <c r="I583" s="214" t="s">
        <v>237</v>
      </c>
      <c r="T583" s="214">
        <v>3</v>
      </c>
      <c r="AB583" s="214">
        <v>1</v>
      </c>
      <c r="AG583" s="214" t="s">
        <v>2181</v>
      </c>
      <c r="AN583" s="214">
        <v>1</v>
      </c>
      <c r="AO583" s="214">
        <v>0</v>
      </c>
      <c r="AP583" s="214">
        <v>0</v>
      </c>
      <c r="AQ583" s="214">
        <v>0</v>
      </c>
      <c r="AR583" s="214">
        <v>3</v>
      </c>
      <c r="AS583" s="214">
        <v>4</v>
      </c>
      <c r="AT583" s="214">
        <v>39961</v>
      </c>
    </row>
    <row r="584" spans="1:49" x14ac:dyDescent="0.2">
      <c r="B584" s="214" t="s">
        <v>3374</v>
      </c>
      <c r="C584" s="214" t="s">
        <v>79</v>
      </c>
      <c r="D584" s="214" t="s">
        <v>323</v>
      </c>
      <c r="E584" s="214" t="s">
        <v>1437</v>
      </c>
      <c r="F584" s="214" t="s">
        <v>185</v>
      </c>
      <c r="G584" s="214" t="s">
        <v>237</v>
      </c>
      <c r="H584" s="214" t="s">
        <v>2024</v>
      </c>
      <c r="I584" s="214" t="s">
        <v>185</v>
      </c>
      <c r="Z584" s="214">
        <v>1</v>
      </c>
      <c r="AA584" s="214" t="s">
        <v>985</v>
      </c>
      <c r="AF584" s="214">
        <v>1</v>
      </c>
      <c r="AG584" s="214" t="s">
        <v>986</v>
      </c>
      <c r="AL584" s="214">
        <v>2</v>
      </c>
      <c r="AN584" s="214">
        <v>0</v>
      </c>
      <c r="AO584" s="214">
        <v>0</v>
      </c>
      <c r="AP584" s="214">
        <v>0</v>
      </c>
      <c r="AQ584" s="214">
        <v>0</v>
      </c>
      <c r="AR584" s="214">
        <v>4</v>
      </c>
      <c r="AS584" s="214">
        <v>4</v>
      </c>
      <c r="AT584" s="214">
        <v>1</v>
      </c>
    </row>
    <row r="585" spans="1:49" x14ac:dyDescent="0.2">
      <c r="B585" s="214" t="s">
        <v>2424</v>
      </c>
      <c r="C585" s="214" t="s">
        <v>76</v>
      </c>
      <c r="D585" s="214" t="s">
        <v>1686</v>
      </c>
      <c r="E585" s="214" t="s">
        <v>1437</v>
      </c>
      <c r="F585" s="214" t="s">
        <v>185</v>
      </c>
      <c r="G585" s="214" t="s">
        <v>22</v>
      </c>
      <c r="H585" s="214" t="s">
        <v>1691</v>
      </c>
      <c r="I585" s="214" t="s">
        <v>22</v>
      </c>
      <c r="AB585" s="214">
        <v>2</v>
      </c>
      <c r="AF585" s="214">
        <v>3</v>
      </c>
      <c r="AG585" s="214" t="s">
        <v>325</v>
      </c>
      <c r="AL585" s="214">
        <v>2</v>
      </c>
      <c r="AN585" s="214">
        <v>2</v>
      </c>
      <c r="AO585" s="214">
        <v>0</v>
      </c>
      <c r="AP585" s="214">
        <v>0</v>
      </c>
      <c r="AQ585" s="214">
        <v>0</v>
      </c>
      <c r="AR585" s="214">
        <v>5</v>
      </c>
      <c r="AS585" s="214">
        <v>7</v>
      </c>
    </row>
    <row r="586" spans="1:49" x14ac:dyDescent="0.2">
      <c r="B586" s="214" t="s">
        <v>2639</v>
      </c>
      <c r="C586" s="214" t="s">
        <v>76</v>
      </c>
      <c r="D586" s="214" t="s">
        <v>219</v>
      </c>
      <c r="E586" s="214" t="s">
        <v>1437</v>
      </c>
      <c r="F586" s="214" t="s">
        <v>185</v>
      </c>
      <c r="G586" s="214" t="s">
        <v>22</v>
      </c>
      <c r="H586" s="214" t="s">
        <v>1766</v>
      </c>
      <c r="I586" s="214" t="s">
        <v>254</v>
      </c>
      <c r="AB586" s="214">
        <v>1</v>
      </c>
      <c r="AG586" s="214" t="s">
        <v>515</v>
      </c>
      <c r="AL586" s="214">
        <v>3</v>
      </c>
      <c r="AM586" s="214" t="s">
        <v>515</v>
      </c>
      <c r="AN586" s="214">
        <v>1</v>
      </c>
      <c r="AO586" s="214">
        <v>0</v>
      </c>
      <c r="AP586" s="214">
        <v>0</v>
      </c>
      <c r="AQ586" s="214">
        <v>0</v>
      </c>
      <c r="AR586" s="214">
        <v>3</v>
      </c>
      <c r="AS586" s="214">
        <v>4</v>
      </c>
    </row>
    <row r="587" spans="1:49" x14ac:dyDescent="0.2">
      <c r="G587" s="214">
        <f>COUNTA(G557:G586)</f>
        <v>30</v>
      </c>
    </row>
    <row r="588" spans="1:49" x14ac:dyDescent="0.2">
      <c r="A588" s="214" t="s">
        <v>40</v>
      </c>
      <c r="B588" s="214" t="s">
        <v>3400</v>
      </c>
      <c r="C588" s="214" t="s">
        <v>75</v>
      </c>
      <c r="D588" s="214" t="s">
        <v>126</v>
      </c>
      <c r="E588" s="214" t="s">
        <v>1902</v>
      </c>
      <c r="F588" s="214" t="s">
        <v>2089</v>
      </c>
      <c r="G588" s="214" t="s">
        <v>2090</v>
      </c>
      <c r="H588" s="214" t="s">
        <v>2092</v>
      </c>
      <c r="I588" s="214" t="s">
        <v>2106</v>
      </c>
      <c r="J588" s="214" t="s">
        <v>1383</v>
      </c>
      <c r="K588" s="214" t="s">
        <v>1384</v>
      </c>
      <c r="L588" s="214" t="s">
        <v>1385</v>
      </c>
      <c r="M588" s="214" t="s">
        <v>1386</v>
      </c>
      <c r="N588" s="214" t="s">
        <v>1545</v>
      </c>
      <c r="O588" s="214" t="s">
        <v>1392</v>
      </c>
      <c r="P588" s="214" t="s">
        <v>1387</v>
      </c>
      <c r="Q588" s="214" t="s">
        <v>1388</v>
      </c>
      <c r="R588" s="214" t="s">
        <v>1390</v>
      </c>
      <c r="S588" s="214" t="s">
        <v>1391</v>
      </c>
      <c r="T588" s="214" t="s">
        <v>1389</v>
      </c>
      <c r="U588" s="214" t="s">
        <v>1393</v>
      </c>
      <c r="V588" s="214" t="s">
        <v>1394</v>
      </c>
      <c r="W588" s="214" t="s">
        <v>1395</v>
      </c>
      <c r="X588" s="214" t="s">
        <v>1396</v>
      </c>
      <c r="Y588" s="214" t="s">
        <v>1397</v>
      </c>
      <c r="Z588" s="214" t="s">
        <v>1398</v>
      </c>
      <c r="AA588" s="214" t="s">
        <v>1399</v>
      </c>
      <c r="AB588" s="214" t="s">
        <v>1400</v>
      </c>
      <c r="AC588" s="214" t="s">
        <v>1401</v>
      </c>
      <c r="AD588" s="214" t="s">
        <v>1402</v>
      </c>
      <c r="AE588" s="214" t="s">
        <v>1403</v>
      </c>
      <c r="AF588" s="214" t="s">
        <v>1404</v>
      </c>
      <c r="AG588" s="214" t="s">
        <v>1405</v>
      </c>
      <c r="AH588" s="214" t="s">
        <v>1406</v>
      </c>
      <c r="AI588" s="214" t="s">
        <v>1407</v>
      </c>
      <c r="AJ588" s="214" t="s">
        <v>1408</v>
      </c>
      <c r="AK588" s="214" t="s">
        <v>1409</v>
      </c>
      <c r="AL588" s="214" t="s">
        <v>1410</v>
      </c>
      <c r="AM588" s="214" t="s">
        <v>1411</v>
      </c>
      <c r="AN588" s="214" t="s">
        <v>1412</v>
      </c>
      <c r="AO588" s="214" t="s">
        <v>1413</v>
      </c>
      <c r="AP588" s="214" t="s">
        <v>1414</v>
      </c>
      <c r="AQ588" s="214" t="s">
        <v>1415</v>
      </c>
      <c r="AR588" s="214" t="s">
        <v>2094</v>
      </c>
      <c r="AS588" s="214" t="s">
        <v>2095</v>
      </c>
      <c r="AT588" s="214" t="s">
        <v>2107</v>
      </c>
      <c r="AU588" s="214" t="s">
        <v>2108</v>
      </c>
      <c r="AV588" s="214" t="s">
        <v>127</v>
      </c>
      <c r="AW588" s="214" t="s">
        <v>2102</v>
      </c>
    </row>
    <row r="589" spans="1:49" x14ac:dyDescent="0.2">
      <c r="B589" s="214" t="s">
        <v>3096</v>
      </c>
      <c r="C589" s="214" t="s">
        <v>76</v>
      </c>
      <c r="D589" s="214" t="s">
        <v>313</v>
      </c>
      <c r="E589" s="214" t="s">
        <v>1437</v>
      </c>
      <c r="F589" s="214" t="s">
        <v>1460</v>
      </c>
      <c r="G589" s="214" t="s">
        <v>1287</v>
      </c>
      <c r="H589" s="214" t="s">
        <v>2017</v>
      </c>
      <c r="I589" s="214" t="s">
        <v>1287</v>
      </c>
      <c r="V589" s="214">
        <v>0</v>
      </c>
      <c r="Z589" s="214">
        <v>0</v>
      </c>
      <c r="AB589" s="214">
        <v>1</v>
      </c>
      <c r="AF589" s="214">
        <v>4</v>
      </c>
      <c r="AG589" s="214" t="s">
        <v>1016</v>
      </c>
      <c r="AN589" s="214">
        <v>1</v>
      </c>
      <c r="AO589" s="214">
        <v>0</v>
      </c>
      <c r="AP589" s="214">
        <v>0</v>
      </c>
      <c r="AQ589" s="214">
        <v>0</v>
      </c>
      <c r="AR589" s="214">
        <v>4</v>
      </c>
      <c r="AS589" s="214">
        <v>5</v>
      </c>
      <c r="AT589" s="214" t="s">
        <v>2165</v>
      </c>
    </row>
    <row r="590" spans="1:49" x14ac:dyDescent="0.2">
      <c r="B590" s="214" t="s">
        <v>2364</v>
      </c>
      <c r="C590" s="214" t="s">
        <v>76</v>
      </c>
      <c r="D590" s="214" t="s">
        <v>458</v>
      </c>
      <c r="E590" s="214" t="s">
        <v>1437</v>
      </c>
      <c r="F590" s="214" t="s">
        <v>1460</v>
      </c>
      <c r="G590" s="214" t="s">
        <v>246</v>
      </c>
      <c r="H590" s="214" t="s">
        <v>3420</v>
      </c>
      <c r="I590" s="214" t="s">
        <v>246</v>
      </c>
      <c r="V590" s="214">
        <v>1</v>
      </c>
      <c r="AA590" s="214" t="s">
        <v>1267</v>
      </c>
      <c r="AB590" s="214">
        <v>1</v>
      </c>
      <c r="AF590" s="214">
        <v>2</v>
      </c>
      <c r="AG590" s="214" t="s">
        <v>1267</v>
      </c>
      <c r="AL590" s="214">
        <v>3</v>
      </c>
      <c r="AN590" s="214">
        <v>2</v>
      </c>
      <c r="AO590" s="214">
        <v>0</v>
      </c>
      <c r="AP590" s="214">
        <v>0</v>
      </c>
      <c r="AQ590" s="214">
        <v>0</v>
      </c>
      <c r="AR590" s="214">
        <v>5</v>
      </c>
      <c r="AS590" s="214">
        <v>7</v>
      </c>
      <c r="AT590" s="214">
        <v>40330</v>
      </c>
      <c r="AW590" s="214" t="s">
        <v>3419</v>
      </c>
    </row>
    <row r="591" spans="1:49" x14ac:dyDescent="0.2">
      <c r="B591" s="214" t="s">
        <v>2866</v>
      </c>
      <c r="C591" s="214" t="s">
        <v>76</v>
      </c>
      <c r="D591" s="214" t="s">
        <v>1463</v>
      </c>
      <c r="E591" s="214" t="s">
        <v>1437</v>
      </c>
      <c r="F591" s="214" t="s">
        <v>1460</v>
      </c>
      <c r="G591" s="214" t="s">
        <v>246</v>
      </c>
      <c r="H591" s="214" t="s">
        <v>1477</v>
      </c>
      <c r="I591" s="214" t="s">
        <v>246</v>
      </c>
      <c r="AB591" s="214">
        <v>1</v>
      </c>
      <c r="AG591" s="214" t="s">
        <v>1180</v>
      </c>
      <c r="AN591" s="214">
        <v>1</v>
      </c>
      <c r="AO591" s="214">
        <v>0</v>
      </c>
      <c r="AP591" s="214">
        <v>0</v>
      </c>
      <c r="AQ591" s="214">
        <v>0</v>
      </c>
      <c r="AR591" s="214">
        <v>0</v>
      </c>
      <c r="AS591" s="214">
        <v>1</v>
      </c>
      <c r="AT591" s="214">
        <v>39598</v>
      </c>
    </row>
    <row r="592" spans="1:49" x14ac:dyDescent="0.2">
      <c r="B592" s="214" t="s">
        <v>2390</v>
      </c>
      <c r="C592" s="214" t="s">
        <v>76</v>
      </c>
      <c r="D592" s="214" t="s">
        <v>381</v>
      </c>
      <c r="E592" s="214" t="s">
        <v>1437</v>
      </c>
      <c r="F592" s="214" t="s">
        <v>1460</v>
      </c>
      <c r="G592" s="214" t="s">
        <v>246</v>
      </c>
      <c r="H592" s="214" t="s">
        <v>1553</v>
      </c>
      <c r="I592" s="214" t="s">
        <v>1168</v>
      </c>
      <c r="T592" s="214">
        <v>1</v>
      </c>
      <c r="AB592" s="214">
        <v>1</v>
      </c>
      <c r="AG592" s="214" t="s">
        <v>2174</v>
      </c>
      <c r="AN592" s="214">
        <v>1</v>
      </c>
      <c r="AO592" s="214">
        <v>0</v>
      </c>
      <c r="AP592" s="214">
        <v>0</v>
      </c>
      <c r="AQ592" s="214">
        <v>0</v>
      </c>
      <c r="AR592" s="214">
        <v>1</v>
      </c>
      <c r="AS592" s="214">
        <v>2</v>
      </c>
    </row>
    <row r="593" spans="2:49" x14ac:dyDescent="0.2">
      <c r="B593" s="214" t="s">
        <v>2469</v>
      </c>
      <c r="C593" s="214" t="s">
        <v>76</v>
      </c>
      <c r="D593" s="214" t="s">
        <v>416</v>
      </c>
      <c r="E593" s="214" t="s">
        <v>1437</v>
      </c>
      <c r="F593" s="214" t="s">
        <v>1460</v>
      </c>
      <c r="G593" s="214" t="s">
        <v>246</v>
      </c>
      <c r="H593" s="214" t="s">
        <v>1635</v>
      </c>
      <c r="I593" s="214" t="s">
        <v>251</v>
      </c>
      <c r="V593" s="214">
        <v>1</v>
      </c>
      <c r="AA593" s="214" t="s">
        <v>743</v>
      </c>
      <c r="AN593" s="214">
        <v>1</v>
      </c>
      <c r="AO593" s="214">
        <v>0</v>
      </c>
      <c r="AP593" s="214">
        <v>0</v>
      </c>
      <c r="AQ593" s="214">
        <v>0</v>
      </c>
      <c r="AR593" s="214">
        <v>0</v>
      </c>
      <c r="AS593" s="214">
        <v>1</v>
      </c>
      <c r="AT593" s="214">
        <v>38412</v>
      </c>
    </row>
    <row r="594" spans="2:49" x14ac:dyDescent="0.2">
      <c r="B594" s="214" t="s">
        <v>2550</v>
      </c>
      <c r="C594" s="214" t="s">
        <v>76</v>
      </c>
      <c r="D594" s="214" t="s">
        <v>207</v>
      </c>
      <c r="E594" s="214" t="s">
        <v>1437</v>
      </c>
      <c r="F594" s="214" t="s">
        <v>1460</v>
      </c>
      <c r="G594" s="214" t="s">
        <v>246</v>
      </c>
      <c r="H594" s="214" t="s">
        <v>1695</v>
      </c>
      <c r="I594" s="214" t="s">
        <v>251</v>
      </c>
      <c r="AB594" s="214">
        <v>1</v>
      </c>
      <c r="AG594" s="214" t="s">
        <v>793</v>
      </c>
      <c r="AL594" s="214">
        <v>2</v>
      </c>
      <c r="AM594" s="214" t="s">
        <v>794</v>
      </c>
      <c r="AN594" s="214">
        <v>1</v>
      </c>
      <c r="AO594" s="214">
        <v>0</v>
      </c>
      <c r="AP594" s="214">
        <v>0</v>
      </c>
      <c r="AQ594" s="214">
        <v>0</v>
      </c>
      <c r="AR594" s="214">
        <v>2</v>
      </c>
      <c r="AS594" s="214">
        <v>3</v>
      </c>
      <c r="AT594" s="214">
        <v>40193</v>
      </c>
    </row>
    <row r="595" spans="2:49" x14ac:dyDescent="0.2">
      <c r="B595" s="214" t="s">
        <v>2591</v>
      </c>
      <c r="C595" s="214" t="s">
        <v>76</v>
      </c>
      <c r="D595" s="214" t="s">
        <v>1704</v>
      </c>
      <c r="E595" s="214" t="s">
        <v>1437</v>
      </c>
      <c r="F595" s="214" t="s">
        <v>1460</v>
      </c>
      <c r="G595" s="214" t="s">
        <v>246</v>
      </c>
      <c r="H595" s="214" t="s">
        <v>1746</v>
      </c>
      <c r="I595" s="214" t="s">
        <v>251</v>
      </c>
      <c r="AL595" s="214">
        <v>10</v>
      </c>
      <c r="AN595" s="214">
        <v>0</v>
      </c>
      <c r="AO595" s="214">
        <v>0</v>
      </c>
      <c r="AP595" s="214">
        <v>0</v>
      </c>
      <c r="AQ595" s="214">
        <v>0</v>
      </c>
      <c r="AR595" s="214">
        <v>10</v>
      </c>
      <c r="AS595" s="214">
        <v>10</v>
      </c>
    </row>
    <row r="596" spans="2:49" x14ac:dyDescent="0.2">
      <c r="B596" s="214" t="s">
        <v>2655</v>
      </c>
      <c r="C596" s="214" t="s">
        <v>76</v>
      </c>
      <c r="D596" s="214" t="s">
        <v>1767</v>
      </c>
      <c r="E596" s="214" t="s">
        <v>1437</v>
      </c>
      <c r="F596" s="214" t="s">
        <v>1460</v>
      </c>
      <c r="G596" s="214" t="s">
        <v>246</v>
      </c>
      <c r="H596" s="214" t="s">
        <v>1773</v>
      </c>
      <c r="I596" s="214" t="s">
        <v>246</v>
      </c>
      <c r="AL596" s="214">
        <v>4</v>
      </c>
      <c r="AM596" s="214" t="s">
        <v>1028</v>
      </c>
      <c r="AN596" s="214">
        <v>0</v>
      </c>
      <c r="AO596" s="214">
        <v>0</v>
      </c>
      <c r="AP596" s="214">
        <v>0</v>
      </c>
      <c r="AQ596" s="214">
        <v>0</v>
      </c>
      <c r="AR596" s="214">
        <v>4</v>
      </c>
      <c r="AS596" s="214">
        <v>4</v>
      </c>
      <c r="AT596" s="214">
        <v>39567</v>
      </c>
    </row>
    <row r="597" spans="2:49" x14ac:dyDescent="0.2">
      <c r="B597" s="214" t="s">
        <v>2655</v>
      </c>
      <c r="C597" s="214" t="s">
        <v>76</v>
      </c>
      <c r="D597" s="214" t="s">
        <v>1767</v>
      </c>
      <c r="E597" s="214" t="s">
        <v>1437</v>
      </c>
      <c r="F597" s="214" t="s">
        <v>1460</v>
      </c>
      <c r="G597" s="214" t="s">
        <v>246</v>
      </c>
      <c r="H597" s="214" t="s">
        <v>1783</v>
      </c>
      <c r="I597" s="214" t="s">
        <v>1040</v>
      </c>
      <c r="AL597" s="214">
        <v>1</v>
      </c>
      <c r="AM597" s="214" t="s">
        <v>1041</v>
      </c>
      <c r="AN597" s="214">
        <v>0</v>
      </c>
      <c r="AO597" s="214">
        <v>0</v>
      </c>
      <c r="AP597" s="214">
        <v>0</v>
      </c>
      <c r="AQ597" s="214">
        <v>0</v>
      </c>
      <c r="AR597" s="214">
        <v>1</v>
      </c>
      <c r="AS597" s="214">
        <v>1</v>
      </c>
      <c r="AT597" s="214" t="s">
        <v>1042</v>
      </c>
    </row>
    <row r="598" spans="2:49" x14ac:dyDescent="0.2">
      <c r="B598" s="214" t="s">
        <v>2938</v>
      </c>
      <c r="C598" s="214" t="s">
        <v>76</v>
      </c>
      <c r="D598" s="214" t="s">
        <v>910</v>
      </c>
      <c r="E598" s="214" t="s">
        <v>1437</v>
      </c>
      <c r="F598" s="214" t="s">
        <v>1460</v>
      </c>
      <c r="G598" s="214" t="s">
        <v>246</v>
      </c>
      <c r="H598" s="214" t="s">
        <v>1806</v>
      </c>
      <c r="I598" s="214" t="s">
        <v>39</v>
      </c>
      <c r="V598" s="214">
        <v>1</v>
      </c>
      <c r="AA598" s="214" t="s">
        <v>599</v>
      </c>
      <c r="AF598" s="214">
        <v>4</v>
      </c>
      <c r="AG598" s="214" t="s">
        <v>599</v>
      </c>
      <c r="AL598" s="214">
        <v>3</v>
      </c>
      <c r="AM598" s="214" t="s">
        <v>599</v>
      </c>
      <c r="AN598" s="214">
        <v>1</v>
      </c>
      <c r="AO598" s="214">
        <v>0</v>
      </c>
      <c r="AP598" s="214">
        <v>0</v>
      </c>
      <c r="AQ598" s="214">
        <v>0</v>
      </c>
      <c r="AR598" s="214">
        <v>7</v>
      </c>
      <c r="AS598" s="214">
        <v>8</v>
      </c>
      <c r="AT598" s="214" t="s">
        <v>1271</v>
      </c>
    </row>
    <row r="599" spans="2:49" x14ac:dyDescent="0.2">
      <c r="B599" s="214" t="s">
        <v>2742</v>
      </c>
      <c r="C599" s="214" t="s">
        <v>76</v>
      </c>
      <c r="D599" s="214" t="s">
        <v>136</v>
      </c>
      <c r="E599" s="214" t="s">
        <v>1437</v>
      </c>
      <c r="F599" s="214" t="s">
        <v>1460</v>
      </c>
      <c r="G599" s="214" t="s">
        <v>246</v>
      </c>
      <c r="H599" s="214" t="s">
        <v>1819</v>
      </c>
      <c r="I599" s="214" t="s">
        <v>246</v>
      </c>
      <c r="AB599" s="214">
        <v>4</v>
      </c>
      <c r="AF599" s="214">
        <v>4</v>
      </c>
      <c r="AG599" s="214" t="s">
        <v>722</v>
      </c>
      <c r="AL599" s="214">
        <v>3</v>
      </c>
      <c r="AN599" s="214">
        <v>4</v>
      </c>
      <c r="AO599" s="214">
        <v>0</v>
      </c>
      <c r="AP599" s="214">
        <v>0</v>
      </c>
      <c r="AQ599" s="214">
        <v>0</v>
      </c>
      <c r="AR599" s="214">
        <v>7</v>
      </c>
      <c r="AS599" s="214">
        <v>11</v>
      </c>
      <c r="AT599" s="214">
        <v>40276</v>
      </c>
    </row>
    <row r="600" spans="2:49" x14ac:dyDescent="0.2">
      <c r="B600" s="214" t="s">
        <v>2836</v>
      </c>
      <c r="C600" s="214" t="s">
        <v>76</v>
      </c>
      <c r="D600" s="214" t="s">
        <v>324</v>
      </c>
      <c r="E600" s="214" t="s">
        <v>1437</v>
      </c>
      <c r="F600" s="214" t="s">
        <v>1460</v>
      </c>
      <c r="G600" s="214" t="s">
        <v>246</v>
      </c>
      <c r="H600" s="214" t="s">
        <v>1864</v>
      </c>
      <c r="I600" s="214" t="s">
        <v>246</v>
      </c>
      <c r="V600" s="214">
        <v>3</v>
      </c>
      <c r="Z600" s="214">
        <v>4</v>
      </c>
      <c r="AA600" s="214" t="s">
        <v>1134</v>
      </c>
      <c r="AN600" s="214">
        <v>3</v>
      </c>
      <c r="AO600" s="214">
        <v>0</v>
      </c>
      <c r="AP600" s="214">
        <v>0</v>
      </c>
      <c r="AQ600" s="214">
        <v>0</v>
      </c>
      <c r="AR600" s="214">
        <v>4</v>
      </c>
      <c r="AS600" s="214">
        <v>7</v>
      </c>
      <c r="AT600" s="214">
        <v>39321</v>
      </c>
    </row>
    <row r="601" spans="2:49" x14ac:dyDescent="0.2">
      <c r="B601" s="214" t="s">
        <v>2930</v>
      </c>
      <c r="C601" s="214" t="s">
        <v>76</v>
      </c>
      <c r="D601" s="214" t="s">
        <v>1886</v>
      </c>
      <c r="E601" s="214" t="s">
        <v>1437</v>
      </c>
      <c r="F601" s="214" t="s">
        <v>1460</v>
      </c>
      <c r="G601" s="214" t="s">
        <v>246</v>
      </c>
      <c r="H601" s="214" t="s">
        <v>1899</v>
      </c>
      <c r="I601" s="214" t="s">
        <v>39</v>
      </c>
      <c r="T601" s="214">
        <v>1</v>
      </c>
      <c r="U601" s="214" t="s">
        <v>1222</v>
      </c>
      <c r="AB601" s="214">
        <v>2</v>
      </c>
      <c r="AF601" s="214">
        <v>2</v>
      </c>
      <c r="AG601" s="214" t="s">
        <v>1222</v>
      </c>
      <c r="AL601" s="214">
        <v>3</v>
      </c>
      <c r="AM601" s="214" t="s">
        <v>1222</v>
      </c>
      <c r="AN601" s="214">
        <v>2</v>
      </c>
      <c r="AO601" s="214">
        <v>0</v>
      </c>
      <c r="AP601" s="214">
        <v>0</v>
      </c>
      <c r="AQ601" s="214">
        <v>0</v>
      </c>
      <c r="AR601" s="214">
        <v>6</v>
      </c>
      <c r="AS601" s="214">
        <v>8</v>
      </c>
      <c r="AT601" s="214" t="s">
        <v>1221</v>
      </c>
    </row>
    <row r="602" spans="2:49" x14ac:dyDescent="0.2">
      <c r="B602" s="214" t="s">
        <v>2606</v>
      </c>
      <c r="C602" s="214" t="s">
        <v>76</v>
      </c>
      <c r="D602" s="214" t="s">
        <v>537</v>
      </c>
      <c r="E602" s="214" t="s">
        <v>1437</v>
      </c>
      <c r="F602" s="214" t="s">
        <v>1460</v>
      </c>
      <c r="G602" s="214" t="s">
        <v>246</v>
      </c>
      <c r="H602" s="214" t="s">
        <v>1908</v>
      </c>
      <c r="I602" s="214" t="s">
        <v>246</v>
      </c>
      <c r="AL602" s="214">
        <v>4</v>
      </c>
      <c r="AM602" s="214" t="s">
        <v>1108</v>
      </c>
      <c r="AN602" s="214">
        <v>0</v>
      </c>
      <c r="AO602" s="214">
        <v>0</v>
      </c>
      <c r="AP602" s="214">
        <v>0</v>
      </c>
      <c r="AQ602" s="214">
        <v>0</v>
      </c>
      <c r="AR602" s="214">
        <v>4</v>
      </c>
      <c r="AS602" s="214">
        <v>4</v>
      </c>
      <c r="AT602" s="214">
        <v>40107</v>
      </c>
    </row>
    <row r="603" spans="2:49" x14ac:dyDescent="0.2">
      <c r="B603" s="214" t="s">
        <v>3061</v>
      </c>
      <c r="C603" s="214" t="s">
        <v>76</v>
      </c>
      <c r="D603" s="214" t="s">
        <v>1964</v>
      </c>
      <c r="E603" s="214" t="s">
        <v>1437</v>
      </c>
      <c r="F603" s="214" t="s">
        <v>1460</v>
      </c>
      <c r="G603" s="214" t="s">
        <v>246</v>
      </c>
      <c r="H603" s="214" t="s">
        <v>1980</v>
      </c>
      <c r="I603" s="214" t="s">
        <v>39</v>
      </c>
      <c r="J603" s="214">
        <v>0</v>
      </c>
      <c r="P603" s="214">
        <v>0</v>
      </c>
      <c r="AB603" s="214">
        <v>1</v>
      </c>
      <c r="AG603" s="214" t="s">
        <v>599</v>
      </c>
      <c r="AL603" s="214">
        <v>6</v>
      </c>
      <c r="AM603" s="214" t="s">
        <v>1102</v>
      </c>
      <c r="AN603" s="214">
        <v>1</v>
      </c>
      <c r="AO603" s="214">
        <v>0</v>
      </c>
      <c r="AP603" s="214">
        <v>0</v>
      </c>
      <c r="AQ603" s="214">
        <v>0</v>
      </c>
      <c r="AR603" s="214">
        <v>6</v>
      </c>
      <c r="AS603" s="214">
        <v>7</v>
      </c>
      <c r="AT603" s="214" t="s">
        <v>1103</v>
      </c>
    </row>
    <row r="604" spans="2:49" x14ac:dyDescent="0.2">
      <c r="B604" s="214" t="s">
        <v>3096</v>
      </c>
      <c r="C604" s="214" t="s">
        <v>76</v>
      </c>
      <c r="D604" s="214" t="s">
        <v>313</v>
      </c>
      <c r="E604" s="214" t="s">
        <v>1437</v>
      </c>
      <c r="F604" s="214" t="s">
        <v>1460</v>
      </c>
      <c r="G604" s="214" t="s">
        <v>246</v>
      </c>
      <c r="H604" s="214" t="s">
        <v>1999</v>
      </c>
      <c r="I604" s="214" t="s">
        <v>246</v>
      </c>
      <c r="V604" s="214">
        <v>2</v>
      </c>
      <c r="AA604" s="214" t="s">
        <v>973</v>
      </c>
      <c r="AB604" s="214">
        <v>2</v>
      </c>
      <c r="AF604" s="214">
        <v>1</v>
      </c>
      <c r="AG604" s="214" t="s">
        <v>973</v>
      </c>
      <c r="AN604" s="214">
        <v>4</v>
      </c>
      <c r="AO604" s="214">
        <v>0</v>
      </c>
      <c r="AP604" s="214">
        <v>0</v>
      </c>
      <c r="AQ604" s="214">
        <v>0</v>
      </c>
      <c r="AR604" s="214">
        <v>1</v>
      </c>
      <c r="AS604" s="214">
        <v>5</v>
      </c>
      <c r="AT604" s="214" t="s">
        <v>2156</v>
      </c>
    </row>
    <row r="605" spans="2:49" x14ac:dyDescent="0.2">
      <c r="B605" s="214" t="s">
        <v>3128</v>
      </c>
      <c r="C605" s="214" t="s">
        <v>76</v>
      </c>
      <c r="D605" s="214" t="s">
        <v>429</v>
      </c>
      <c r="E605" s="214" t="s">
        <v>1437</v>
      </c>
      <c r="F605" s="214" t="s">
        <v>1460</v>
      </c>
      <c r="G605" s="214" t="s">
        <v>246</v>
      </c>
      <c r="H605" s="214" t="s">
        <v>2039</v>
      </c>
      <c r="I605" s="214" t="s">
        <v>246</v>
      </c>
      <c r="AB605" s="214">
        <v>1</v>
      </c>
      <c r="AF605" s="214">
        <v>1</v>
      </c>
      <c r="AG605" s="214" t="s">
        <v>1357</v>
      </c>
      <c r="AL605" s="214">
        <v>1</v>
      </c>
      <c r="AM605" s="214" t="s">
        <v>1357</v>
      </c>
      <c r="AN605" s="214">
        <v>1</v>
      </c>
      <c r="AO605" s="214">
        <v>0</v>
      </c>
      <c r="AP605" s="214">
        <v>0</v>
      </c>
      <c r="AQ605" s="214">
        <v>0</v>
      </c>
      <c r="AR605" s="214">
        <v>2</v>
      </c>
      <c r="AS605" s="214">
        <v>3</v>
      </c>
      <c r="AT605" s="214" t="s">
        <v>349</v>
      </c>
    </row>
    <row r="606" spans="2:49" x14ac:dyDescent="0.2">
      <c r="B606" s="214" t="s">
        <v>2390</v>
      </c>
      <c r="C606" s="214" t="s">
        <v>76</v>
      </c>
      <c r="D606" s="214" t="s">
        <v>381</v>
      </c>
      <c r="E606" s="214" t="s">
        <v>1437</v>
      </c>
      <c r="F606" s="214" t="s">
        <v>1460</v>
      </c>
      <c r="G606" s="214" t="s">
        <v>464</v>
      </c>
      <c r="H606" s="214" t="s">
        <v>2118</v>
      </c>
      <c r="I606" s="214" t="s">
        <v>1544</v>
      </c>
      <c r="T606" s="214">
        <v>1</v>
      </c>
      <c r="AB606" s="214">
        <v>2</v>
      </c>
      <c r="AG606" s="214" t="s">
        <v>2171</v>
      </c>
      <c r="AN606" s="214">
        <v>2</v>
      </c>
      <c r="AO606" s="214">
        <v>0</v>
      </c>
      <c r="AP606" s="214">
        <v>0</v>
      </c>
      <c r="AQ606" s="214">
        <v>0</v>
      </c>
      <c r="AR606" s="214">
        <v>1</v>
      </c>
      <c r="AS606" s="214">
        <v>3</v>
      </c>
      <c r="AT606" s="214">
        <v>40714</v>
      </c>
      <c r="AW606" s="214" t="s">
        <v>1543</v>
      </c>
    </row>
    <row r="607" spans="2:49" x14ac:dyDescent="0.2">
      <c r="B607" s="214" t="s">
        <v>2390</v>
      </c>
      <c r="C607" s="214" t="s">
        <v>76</v>
      </c>
      <c r="D607" s="214" t="s">
        <v>381</v>
      </c>
      <c r="E607" s="214" t="s">
        <v>1437</v>
      </c>
      <c r="F607" s="214" t="s">
        <v>1460</v>
      </c>
      <c r="G607" s="214" t="s">
        <v>464</v>
      </c>
      <c r="H607" s="214" t="s">
        <v>2265</v>
      </c>
      <c r="I607" s="214" t="s">
        <v>2266</v>
      </c>
      <c r="T607" s="214">
        <v>1</v>
      </c>
      <c r="AB607" s="214">
        <v>1</v>
      </c>
      <c r="AG607" s="214" t="s">
        <v>2267</v>
      </c>
      <c r="AN607" s="214">
        <v>1</v>
      </c>
      <c r="AO607" s="214">
        <v>0</v>
      </c>
      <c r="AP607" s="214">
        <v>0</v>
      </c>
      <c r="AQ607" s="214">
        <v>0</v>
      </c>
      <c r="AR607" s="214">
        <v>1</v>
      </c>
      <c r="AS607" s="214">
        <v>2</v>
      </c>
      <c r="AT607" s="214" t="s">
        <v>2268</v>
      </c>
    </row>
    <row r="608" spans="2:49" x14ac:dyDescent="0.2">
      <c r="B608" s="214" t="s">
        <v>2836</v>
      </c>
      <c r="C608" s="214" t="s">
        <v>76</v>
      </c>
      <c r="D608" s="214" t="s">
        <v>324</v>
      </c>
      <c r="E608" s="214" t="s">
        <v>1437</v>
      </c>
      <c r="F608" s="214" t="s">
        <v>1460</v>
      </c>
      <c r="G608" s="214" t="s">
        <v>464</v>
      </c>
      <c r="H608" s="214" t="s">
        <v>1865</v>
      </c>
      <c r="I608" s="214" t="s">
        <v>464</v>
      </c>
      <c r="V608" s="214">
        <v>2</v>
      </c>
      <c r="Z608" s="214">
        <v>1</v>
      </c>
      <c r="AA608" s="214" t="s">
        <v>1135</v>
      </c>
      <c r="AN608" s="214">
        <v>2</v>
      </c>
      <c r="AO608" s="214">
        <v>0</v>
      </c>
      <c r="AP608" s="214">
        <v>0</v>
      </c>
      <c r="AQ608" s="214">
        <v>0</v>
      </c>
      <c r="AR608" s="214">
        <v>1</v>
      </c>
      <c r="AS608" s="214">
        <v>3</v>
      </c>
      <c r="AT608" s="214">
        <v>39630</v>
      </c>
    </row>
    <row r="609" spans="2:46" x14ac:dyDescent="0.2">
      <c r="B609" s="214" t="s">
        <v>2655</v>
      </c>
      <c r="C609" s="214" t="s">
        <v>76</v>
      </c>
      <c r="D609" s="214" t="s">
        <v>1767</v>
      </c>
      <c r="E609" s="214" t="s">
        <v>1437</v>
      </c>
      <c r="F609" s="214" t="s">
        <v>1460</v>
      </c>
      <c r="G609" s="214" t="s">
        <v>464</v>
      </c>
      <c r="H609" s="214" t="s">
        <v>1787</v>
      </c>
      <c r="I609" s="214" t="s">
        <v>545</v>
      </c>
      <c r="AL609" s="214">
        <v>1</v>
      </c>
      <c r="AM609" s="214" t="s">
        <v>1092</v>
      </c>
      <c r="AN609" s="214">
        <v>0</v>
      </c>
      <c r="AO609" s="214">
        <v>0</v>
      </c>
      <c r="AP609" s="214">
        <v>0</v>
      </c>
      <c r="AQ609" s="214">
        <v>0</v>
      </c>
      <c r="AR609" s="214">
        <v>1</v>
      </c>
      <c r="AS609" s="214">
        <v>1</v>
      </c>
      <c r="AT609" s="214">
        <v>40777</v>
      </c>
    </row>
    <row r="610" spans="2:46" x14ac:dyDescent="0.2">
      <c r="B610" s="214" t="s">
        <v>3096</v>
      </c>
      <c r="C610" s="214" t="s">
        <v>76</v>
      </c>
      <c r="D610" s="214" t="s">
        <v>313</v>
      </c>
      <c r="E610" s="214" t="s">
        <v>1437</v>
      </c>
      <c r="F610" s="214" t="s">
        <v>1460</v>
      </c>
      <c r="G610" s="214" t="s">
        <v>464</v>
      </c>
      <c r="H610" s="214" t="s">
        <v>1998</v>
      </c>
      <c r="I610" s="214" t="s">
        <v>464</v>
      </c>
      <c r="V610" s="214">
        <v>0</v>
      </c>
      <c r="Z610" s="214">
        <v>0</v>
      </c>
      <c r="AB610" s="214">
        <v>1</v>
      </c>
      <c r="AF610" s="214">
        <v>7</v>
      </c>
      <c r="AG610" s="214" t="s">
        <v>2155</v>
      </c>
      <c r="AN610" s="214">
        <v>1</v>
      </c>
      <c r="AO610" s="214">
        <v>0</v>
      </c>
      <c r="AP610" s="214">
        <v>0</v>
      </c>
      <c r="AQ610" s="214">
        <v>0</v>
      </c>
      <c r="AR610" s="214">
        <v>7</v>
      </c>
      <c r="AS610" s="214">
        <v>8</v>
      </c>
      <c r="AT610" s="214" t="s">
        <v>296</v>
      </c>
    </row>
    <row r="611" spans="2:46" x14ac:dyDescent="0.2">
      <c r="G611" s="214">
        <f>COUNTA(G589:G610)</f>
        <v>22</v>
      </c>
    </row>
  </sheetData>
  <autoFilter ref="A588:XFD610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51"/>
  <sheetViews>
    <sheetView topLeftCell="A37" workbookViewId="0">
      <selection activeCell="C11" sqref="C11"/>
    </sheetView>
  </sheetViews>
  <sheetFormatPr defaultColWidth="9.140625" defaultRowHeight="15" x14ac:dyDescent="0.3"/>
  <cols>
    <col min="1" max="1" width="6.85546875" style="219" customWidth="1"/>
    <col min="2" max="2" width="12.7109375" style="218" bestFit="1" customWidth="1"/>
    <col min="3" max="3" width="14.5703125" style="218" bestFit="1" customWidth="1"/>
    <col min="4" max="4" width="13.42578125" style="218" customWidth="1"/>
    <col min="5" max="16384" width="9.140625" style="218"/>
  </cols>
  <sheetData>
    <row r="1" spans="1:4" x14ac:dyDescent="0.3">
      <c r="A1" s="222" t="s">
        <v>3424</v>
      </c>
    </row>
    <row r="2" spans="1:4" x14ac:dyDescent="0.3">
      <c r="A2" s="222" t="s">
        <v>3425</v>
      </c>
    </row>
    <row r="3" spans="1:4" x14ac:dyDescent="0.3">
      <c r="A3" s="222" t="s">
        <v>3426</v>
      </c>
    </row>
    <row r="5" spans="1:4" s="219" customFormat="1" ht="38.25" x14ac:dyDescent="0.3">
      <c r="A5" s="223" t="s">
        <v>74</v>
      </c>
      <c r="B5" s="223" t="s">
        <v>3422</v>
      </c>
      <c r="C5" s="223" t="s">
        <v>2277</v>
      </c>
      <c r="D5" s="224" t="s">
        <v>3423</v>
      </c>
    </row>
    <row r="6" spans="1:4" x14ac:dyDescent="0.3">
      <c r="A6" s="219">
        <v>1</v>
      </c>
      <c r="B6" s="218" t="s">
        <v>1259</v>
      </c>
      <c r="C6" s="218" t="s">
        <v>218</v>
      </c>
      <c r="D6" s="218">
        <v>37</v>
      </c>
    </row>
    <row r="7" spans="1:4" x14ac:dyDescent="0.3">
      <c r="A7" s="219">
        <f>+A6+1</f>
        <v>2</v>
      </c>
      <c r="B7" s="218" t="s">
        <v>1259</v>
      </c>
      <c r="C7" s="218" t="s">
        <v>159</v>
      </c>
      <c r="D7" s="218">
        <v>4</v>
      </c>
    </row>
    <row r="8" spans="1:4" x14ac:dyDescent="0.3">
      <c r="A8" s="219">
        <f t="shared" ref="A8:A49" si="0">+A7+1</f>
        <v>3</v>
      </c>
      <c r="B8" s="218" t="s">
        <v>1259</v>
      </c>
      <c r="C8" s="220" t="s">
        <v>259</v>
      </c>
      <c r="D8" s="218">
        <v>7</v>
      </c>
    </row>
    <row r="9" spans="1:4" x14ac:dyDescent="0.3">
      <c r="A9" s="219">
        <f t="shared" si="0"/>
        <v>4</v>
      </c>
      <c r="B9" s="218" t="s">
        <v>1259</v>
      </c>
      <c r="C9" s="220" t="s">
        <v>459</v>
      </c>
      <c r="D9" s="220">
        <v>5</v>
      </c>
    </row>
    <row r="10" spans="1:4" x14ac:dyDescent="0.3">
      <c r="A10" s="219">
        <f t="shared" si="0"/>
        <v>5</v>
      </c>
      <c r="B10" s="218" t="s">
        <v>1259</v>
      </c>
      <c r="C10" s="220" t="s">
        <v>1665</v>
      </c>
      <c r="D10" s="220">
        <v>2</v>
      </c>
    </row>
    <row r="11" spans="1:4" x14ac:dyDescent="0.3">
      <c r="A11" s="219">
        <f t="shared" si="0"/>
        <v>6</v>
      </c>
      <c r="B11" s="218" t="s">
        <v>1259</v>
      </c>
      <c r="C11" s="220" t="s">
        <v>460</v>
      </c>
      <c r="D11" s="220">
        <v>204</v>
      </c>
    </row>
    <row r="12" spans="1:4" x14ac:dyDescent="0.3">
      <c r="A12" s="219">
        <f t="shared" si="0"/>
        <v>7</v>
      </c>
      <c r="B12" s="218" t="s">
        <v>1259</v>
      </c>
      <c r="C12" s="220" t="s">
        <v>188</v>
      </c>
      <c r="D12" s="220">
        <v>1</v>
      </c>
    </row>
    <row r="13" spans="1:4" x14ac:dyDescent="0.3">
      <c r="A13" s="219">
        <f t="shared" si="0"/>
        <v>8</v>
      </c>
      <c r="B13" s="218" t="s">
        <v>1259</v>
      </c>
      <c r="C13" s="220" t="s">
        <v>238</v>
      </c>
      <c r="D13" s="220">
        <v>1</v>
      </c>
    </row>
    <row r="14" spans="1:4" x14ac:dyDescent="0.3">
      <c r="A14" s="219">
        <f t="shared" si="0"/>
        <v>9</v>
      </c>
      <c r="B14" s="218" t="s">
        <v>1259</v>
      </c>
      <c r="C14" s="220" t="s">
        <v>1551</v>
      </c>
      <c r="D14" s="220">
        <v>1</v>
      </c>
    </row>
    <row r="15" spans="1:4" x14ac:dyDescent="0.3">
      <c r="A15" s="219">
        <f t="shared" si="0"/>
        <v>10</v>
      </c>
      <c r="B15" s="218" t="s">
        <v>1259</v>
      </c>
      <c r="C15" s="220" t="s">
        <v>253</v>
      </c>
      <c r="D15" s="220">
        <v>1</v>
      </c>
    </row>
    <row r="16" spans="1:4" x14ac:dyDescent="0.3">
      <c r="A16" s="219">
        <f t="shared" si="0"/>
        <v>11</v>
      </c>
      <c r="B16" s="218" t="s">
        <v>1259</v>
      </c>
      <c r="C16" s="220" t="s">
        <v>226</v>
      </c>
      <c r="D16" s="220">
        <v>2</v>
      </c>
    </row>
    <row r="17" spans="1:4" x14ac:dyDescent="0.3">
      <c r="A17" s="219">
        <f t="shared" si="0"/>
        <v>12</v>
      </c>
      <c r="B17" s="218" t="s">
        <v>1259</v>
      </c>
      <c r="C17" s="220" t="s">
        <v>375</v>
      </c>
      <c r="D17" s="220">
        <v>17</v>
      </c>
    </row>
    <row r="18" spans="1:4" x14ac:dyDescent="0.3">
      <c r="A18" s="219">
        <f t="shared" si="0"/>
        <v>13</v>
      </c>
      <c r="B18" s="218" t="s">
        <v>1259</v>
      </c>
      <c r="C18" s="220" t="s">
        <v>1487</v>
      </c>
      <c r="D18" s="220">
        <v>1</v>
      </c>
    </row>
    <row r="19" spans="1:4" x14ac:dyDescent="0.3">
      <c r="A19" s="219">
        <f t="shared" si="0"/>
        <v>14</v>
      </c>
      <c r="B19" s="218" t="s">
        <v>1259</v>
      </c>
      <c r="C19" s="220" t="s">
        <v>372</v>
      </c>
      <c r="D19" s="220">
        <v>1</v>
      </c>
    </row>
    <row r="20" spans="1:4" x14ac:dyDescent="0.3">
      <c r="A20" s="219">
        <f t="shared" si="0"/>
        <v>15</v>
      </c>
      <c r="B20" s="218" t="s">
        <v>1259</v>
      </c>
      <c r="C20" s="220" t="s">
        <v>373</v>
      </c>
      <c r="D20" s="220">
        <v>2</v>
      </c>
    </row>
    <row r="21" spans="1:4" x14ac:dyDescent="0.3">
      <c r="A21" s="219">
        <f t="shared" si="0"/>
        <v>16</v>
      </c>
      <c r="B21" s="218" t="s">
        <v>1259</v>
      </c>
      <c r="C21" s="220" t="s">
        <v>1561</v>
      </c>
      <c r="D21" s="220">
        <v>2</v>
      </c>
    </row>
    <row r="22" spans="1:4" x14ac:dyDescent="0.3">
      <c r="A22" s="219">
        <f t="shared" si="0"/>
        <v>17</v>
      </c>
      <c r="B22" s="218" t="s">
        <v>1259</v>
      </c>
      <c r="C22" s="220" t="s">
        <v>143</v>
      </c>
      <c r="D22" s="220">
        <v>28</v>
      </c>
    </row>
    <row r="23" spans="1:4" x14ac:dyDescent="0.3">
      <c r="A23" s="219">
        <f t="shared" si="0"/>
        <v>18</v>
      </c>
      <c r="B23" s="218" t="s">
        <v>1259</v>
      </c>
      <c r="C23" s="220" t="s">
        <v>646</v>
      </c>
      <c r="D23" s="220">
        <v>19</v>
      </c>
    </row>
    <row r="24" spans="1:4" x14ac:dyDescent="0.3">
      <c r="A24" s="219">
        <f t="shared" si="0"/>
        <v>19</v>
      </c>
      <c r="B24" s="218" t="s">
        <v>1259</v>
      </c>
      <c r="C24" s="220" t="s">
        <v>457</v>
      </c>
      <c r="D24" s="220">
        <v>21</v>
      </c>
    </row>
    <row r="25" spans="1:4" x14ac:dyDescent="0.3">
      <c r="A25" s="219">
        <f t="shared" si="0"/>
        <v>20</v>
      </c>
      <c r="B25" s="218" t="s">
        <v>1259</v>
      </c>
      <c r="C25" s="220" t="s">
        <v>142</v>
      </c>
      <c r="D25" s="220">
        <v>58</v>
      </c>
    </row>
    <row r="26" spans="1:4" x14ac:dyDescent="0.3">
      <c r="A26" s="219">
        <f t="shared" si="0"/>
        <v>21</v>
      </c>
      <c r="B26" s="218" t="s">
        <v>1259</v>
      </c>
      <c r="C26" s="220" t="s">
        <v>24</v>
      </c>
      <c r="D26" s="220">
        <v>2</v>
      </c>
    </row>
    <row r="27" spans="1:4" x14ac:dyDescent="0.3">
      <c r="A27" s="219">
        <f t="shared" si="0"/>
        <v>22</v>
      </c>
      <c r="B27" s="218" t="s">
        <v>1259</v>
      </c>
      <c r="C27" s="220" t="s">
        <v>60</v>
      </c>
      <c r="D27" s="220">
        <v>4</v>
      </c>
    </row>
    <row r="28" spans="1:4" x14ac:dyDescent="0.3">
      <c r="A28" s="219">
        <f t="shared" si="0"/>
        <v>23</v>
      </c>
      <c r="B28" s="218" t="s">
        <v>1259</v>
      </c>
      <c r="C28" s="220" t="s">
        <v>288</v>
      </c>
      <c r="D28" s="220">
        <v>3</v>
      </c>
    </row>
    <row r="29" spans="1:4" x14ac:dyDescent="0.3">
      <c r="A29" s="219">
        <f t="shared" si="0"/>
        <v>24</v>
      </c>
      <c r="B29" s="218" t="s">
        <v>1259</v>
      </c>
      <c r="C29" s="220" t="s">
        <v>283</v>
      </c>
      <c r="D29" s="220">
        <v>22</v>
      </c>
    </row>
    <row r="30" spans="1:4" x14ac:dyDescent="0.3">
      <c r="A30" s="219">
        <f>+A29+1</f>
        <v>25</v>
      </c>
      <c r="B30" s="218" t="s">
        <v>1435</v>
      </c>
      <c r="C30" s="220" t="s">
        <v>224</v>
      </c>
      <c r="D30" s="220">
        <v>2</v>
      </c>
    </row>
    <row r="31" spans="1:4" x14ac:dyDescent="0.3">
      <c r="A31" s="219">
        <f t="shared" si="0"/>
        <v>26</v>
      </c>
      <c r="B31" s="218" t="s">
        <v>1435</v>
      </c>
      <c r="C31" s="220" t="s">
        <v>55</v>
      </c>
      <c r="D31" s="220">
        <v>6</v>
      </c>
    </row>
    <row r="32" spans="1:4" x14ac:dyDescent="0.3">
      <c r="A32" s="219">
        <f t="shared" si="0"/>
        <v>27</v>
      </c>
      <c r="B32" s="218" t="s">
        <v>1435</v>
      </c>
      <c r="C32" s="220" t="s">
        <v>1327</v>
      </c>
      <c r="D32" s="220">
        <v>1</v>
      </c>
    </row>
    <row r="33" spans="1:4" x14ac:dyDescent="0.3">
      <c r="A33" s="219">
        <f t="shared" si="0"/>
        <v>28</v>
      </c>
      <c r="B33" s="218" t="s">
        <v>1435</v>
      </c>
      <c r="C33" s="220" t="s">
        <v>249</v>
      </c>
      <c r="D33" s="220">
        <v>4</v>
      </c>
    </row>
    <row r="34" spans="1:4" x14ac:dyDescent="0.3">
      <c r="A34" s="219">
        <f t="shared" si="0"/>
        <v>29</v>
      </c>
      <c r="B34" s="218" t="s">
        <v>1435</v>
      </c>
      <c r="C34" s="220" t="s">
        <v>191</v>
      </c>
      <c r="D34" s="220">
        <v>7</v>
      </c>
    </row>
    <row r="35" spans="1:4" x14ac:dyDescent="0.3">
      <c r="A35" s="219">
        <f t="shared" si="0"/>
        <v>30</v>
      </c>
      <c r="B35" s="218" t="s">
        <v>1435</v>
      </c>
      <c r="C35" s="220" t="s">
        <v>465</v>
      </c>
      <c r="D35" s="220">
        <v>36</v>
      </c>
    </row>
    <row r="36" spans="1:4" x14ac:dyDescent="0.3">
      <c r="A36" s="219">
        <f t="shared" si="0"/>
        <v>31</v>
      </c>
      <c r="B36" s="218" t="s">
        <v>1435</v>
      </c>
      <c r="C36" s="220" t="s">
        <v>36</v>
      </c>
      <c r="D36" s="220">
        <v>4</v>
      </c>
    </row>
    <row r="37" spans="1:4" x14ac:dyDescent="0.3">
      <c r="A37" s="219">
        <f t="shared" si="0"/>
        <v>32</v>
      </c>
      <c r="B37" s="218" t="s">
        <v>1435</v>
      </c>
      <c r="C37" s="220" t="s">
        <v>26</v>
      </c>
      <c r="D37" s="220">
        <v>16</v>
      </c>
    </row>
    <row r="38" spans="1:4" x14ac:dyDescent="0.3">
      <c r="A38" s="219">
        <f t="shared" si="0"/>
        <v>33</v>
      </c>
      <c r="B38" s="218" t="s">
        <v>1435</v>
      </c>
      <c r="C38" s="220" t="s">
        <v>248</v>
      </c>
      <c r="D38" s="220">
        <v>9</v>
      </c>
    </row>
    <row r="39" spans="1:4" x14ac:dyDescent="0.3">
      <c r="A39" s="219">
        <f t="shared" si="0"/>
        <v>34</v>
      </c>
      <c r="B39" s="218" t="s">
        <v>1435</v>
      </c>
      <c r="C39" s="220" t="s">
        <v>396</v>
      </c>
      <c r="D39" s="220">
        <v>1</v>
      </c>
    </row>
    <row r="40" spans="1:4" x14ac:dyDescent="0.3">
      <c r="A40" s="219">
        <f t="shared" si="0"/>
        <v>35</v>
      </c>
      <c r="B40" s="220" t="s">
        <v>443</v>
      </c>
      <c r="C40" s="220" t="s">
        <v>479</v>
      </c>
      <c r="D40" s="220">
        <v>16</v>
      </c>
    </row>
    <row r="41" spans="1:4" x14ac:dyDescent="0.3">
      <c r="A41" s="219">
        <f t="shared" si="0"/>
        <v>36</v>
      </c>
      <c r="B41" s="220" t="s">
        <v>443</v>
      </c>
      <c r="C41" s="220" t="s">
        <v>369</v>
      </c>
      <c r="D41" s="220">
        <v>1</v>
      </c>
    </row>
    <row r="42" spans="1:4" x14ac:dyDescent="0.3">
      <c r="A42" s="219">
        <f t="shared" si="0"/>
        <v>37</v>
      </c>
      <c r="B42" s="220" t="s">
        <v>185</v>
      </c>
      <c r="C42" s="220" t="s">
        <v>298</v>
      </c>
      <c r="D42" s="220">
        <v>7</v>
      </c>
    </row>
    <row r="43" spans="1:4" x14ac:dyDescent="0.3">
      <c r="A43" s="219">
        <f t="shared" si="0"/>
        <v>38</v>
      </c>
      <c r="B43" s="220" t="s">
        <v>185</v>
      </c>
      <c r="C43" s="220" t="s">
        <v>337</v>
      </c>
      <c r="D43" s="220">
        <v>3</v>
      </c>
    </row>
    <row r="44" spans="1:4" x14ac:dyDescent="0.3">
      <c r="A44" s="219">
        <f t="shared" si="0"/>
        <v>39</v>
      </c>
      <c r="B44" s="220" t="s">
        <v>185</v>
      </c>
      <c r="C44" s="220" t="s">
        <v>433</v>
      </c>
      <c r="D44" s="220">
        <v>16</v>
      </c>
    </row>
    <row r="45" spans="1:4" x14ac:dyDescent="0.3">
      <c r="A45" s="219">
        <f t="shared" si="0"/>
        <v>40</v>
      </c>
      <c r="B45" s="220" t="s">
        <v>185</v>
      </c>
      <c r="C45" s="220" t="s">
        <v>237</v>
      </c>
      <c r="D45" s="220">
        <v>2</v>
      </c>
    </row>
    <row r="46" spans="1:4" x14ac:dyDescent="0.3">
      <c r="A46" s="219">
        <f t="shared" si="0"/>
        <v>41</v>
      </c>
      <c r="B46" s="220" t="s">
        <v>185</v>
      </c>
      <c r="C46" s="220" t="s">
        <v>22</v>
      </c>
      <c r="D46" s="220">
        <v>2</v>
      </c>
    </row>
    <row r="47" spans="1:4" x14ac:dyDescent="0.3">
      <c r="A47" s="219">
        <f t="shared" si="0"/>
        <v>42</v>
      </c>
      <c r="B47" s="220" t="s">
        <v>1460</v>
      </c>
      <c r="C47" s="220" t="s">
        <v>1287</v>
      </c>
      <c r="D47" s="220">
        <v>1</v>
      </c>
    </row>
    <row r="48" spans="1:4" x14ac:dyDescent="0.3">
      <c r="A48" s="219">
        <f t="shared" si="0"/>
        <v>43</v>
      </c>
      <c r="B48" s="220" t="s">
        <v>1460</v>
      </c>
      <c r="C48" s="220" t="s">
        <v>246</v>
      </c>
      <c r="D48" s="220">
        <v>16</v>
      </c>
    </row>
    <row r="49" spans="1:4" x14ac:dyDescent="0.3">
      <c r="A49" s="219">
        <f t="shared" si="0"/>
        <v>44</v>
      </c>
      <c r="B49" s="220" t="s">
        <v>1460</v>
      </c>
      <c r="C49" s="220" t="s">
        <v>464</v>
      </c>
      <c r="D49" s="220">
        <v>5</v>
      </c>
    </row>
    <row r="51" spans="1:4" x14ac:dyDescent="0.3">
      <c r="C51" s="221" t="s">
        <v>1416</v>
      </c>
      <c r="D51" s="221">
        <f>SUM(D6:D49)</f>
        <v>600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67"/>
  <sheetViews>
    <sheetView topLeftCell="A16" workbookViewId="0">
      <selection activeCell="D20" sqref="D20"/>
    </sheetView>
  </sheetViews>
  <sheetFormatPr defaultColWidth="9.140625" defaultRowHeight="12.75" x14ac:dyDescent="0.2"/>
  <cols>
    <col min="1" max="1" width="3.85546875" style="214" customWidth="1"/>
    <col min="2" max="2" width="8.85546875"/>
    <col min="3" max="3" width="9.140625" style="214"/>
    <col min="4" max="4" width="117.28515625" style="214" bestFit="1" customWidth="1"/>
    <col min="5" max="16384" width="9.140625" style="214"/>
  </cols>
  <sheetData>
    <row r="1" spans="1:9" x14ac:dyDescent="0.2">
      <c r="A1" s="214" t="s">
        <v>3462</v>
      </c>
      <c r="B1" s="214" t="s">
        <v>3465</v>
      </c>
      <c r="C1" s="214" t="s">
        <v>3463</v>
      </c>
      <c r="D1" s="228" t="s">
        <v>126</v>
      </c>
      <c r="E1" s="214" t="s">
        <v>3464</v>
      </c>
    </row>
    <row r="2" spans="1:9" x14ac:dyDescent="0.2">
      <c r="A2" s="214">
        <v>1</v>
      </c>
      <c r="B2" s="214" t="str">
        <f>VLOOKUP(C2,'[3]PE 1 &amp; 2 (2)'!$C$10:$F$148,4,0)</f>
        <v>HENDRI</v>
      </c>
      <c r="C2" s="214" t="s">
        <v>2339</v>
      </c>
      <c r="D2" s="214" t="str">
        <f>VLOOKUP(C2,$H$2:$I$67,2,0)</f>
        <v>Artha Securities Indonesia</v>
      </c>
      <c r="E2" s="214" t="s">
        <v>76</v>
      </c>
      <c r="G2" s="214" t="s">
        <v>3466</v>
      </c>
      <c r="H2" s="214" t="s">
        <v>2349</v>
      </c>
      <c r="I2" s="214" t="s">
        <v>81</v>
      </c>
    </row>
    <row r="3" spans="1:9" x14ac:dyDescent="0.2">
      <c r="A3" s="214">
        <f t="shared" ref="A3:A39" si="0">+A2+1</f>
        <v>2</v>
      </c>
      <c r="B3" s="214" t="str">
        <f>VLOOKUP(C3,'[3]PE 1 &amp; 2 (2)'!$C$10:$F$148,4,0)</f>
        <v>HENDRI</v>
      </c>
      <c r="C3" s="214" t="s">
        <v>2859</v>
      </c>
      <c r="D3" s="214" t="str">
        <f t="shared" ref="D3:D66" si="1">VLOOKUP(C3,$H$2:$I$67,2,0)</f>
        <v>Minna Padi Investama</v>
      </c>
      <c r="E3" s="214" t="s">
        <v>76</v>
      </c>
      <c r="G3" s="214" t="s">
        <v>3467</v>
      </c>
      <c r="H3" s="214" t="s">
        <v>2437</v>
      </c>
      <c r="I3" s="214" t="s">
        <v>2438</v>
      </c>
    </row>
    <row r="4" spans="1:9" x14ac:dyDescent="0.2">
      <c r="A4" s="214">
        <f t="shared" si="0"/>
        <v>3</v>
      </c>
      <c r="B4" s="214" t="str">
        <f>VLOOKUP(C4,'[3]PE 1 &amp; 2 (2)'!$C$10:$F$148,4,0)</f>
        <v>HENDRI</v>
      </c>
      <c r="C4" s="214" t="s">
        <v>2390</v>
      </c>
      <c r="D4" s="214" t="str">
        <f t="shared" si="1"/>
        <v>BNI Securities</v>
      </c>
      <c r="E4" s="214" t="s">
        <v>76</v>
      </c>
      <c r="G4" s="214" t="s">
        <v>3466</v>
      </c>
      <c r="H4" s="214" t="s">
        <v>2682</v>
      </c>
      <c r="I4" s="214" t="s">
        <v>99</v>
      </c>
    </row>
    <row r="5" spans="1:9" x14ac:dyDescent="0.2">
      <c r="A5" s="214">
        <f t="shared" si="0"/>
        <v>4</v>
      </c>
      <c r="B5" s="214" t="str">
        <f>VLOOKUP(C5,'[3]PE 1 &amp; 2 (2)'!$C$10:$F$148,4,0)</f>
        <v>HENDRI</v>
      </c>
      <c r="C5" s="214" t="s">
        <v>2655</v>
      </c>
      <c r="D5" s="214" t="str">
        <f t="shared" si="1"/>
        <v>Indo Premier Securities</v>
      </c>
      <c r="E5" s="214" t="s">
        <v>76</v>
      </c>
      <c r="G5" s="214" t="s">
        <v>3467</v>
      </c>
      <c r="H5" s="214" t="s">
        <v>2742</v>
      </c>
      <c r="I5" s="214" t="s">
        <v>3468</v>
      </c>
    </row>
    <row r="6" spans="1:9" x14ac:dyDescent="0.2">
      <c r="A6" s="214">
        <f t="shared" si="0"/>
        <v>5</v>
      </c>
      <c r="B6" s="214" t="str">
        <f>VLOOKUP(C6,'[3]PE 1 &amp; 2 (2)'!$C$10:$F$148,4,0)</f>
        <v>HENDRI</v>
      </c>
      <c r="C6" s="214" t="s">
        <v>2852</v>
      </c>
      <c r="D6" s="214" t="str">
        <f t="shared" si="1"/>
        <v>Millenium Danatama Sekuritas</v>
      </c>
      <c r="E6" s="214" t="s">
        <v>76</v>
      </c>
      <c r="G6" s="214" t="s">
        <v>3467</v>
      </c>
      <c r="H6" s="214" t="s">
        <v>2991</v>
      </c>
      <c r="I6" s="214" t="s">
        <v>112</v>
      </c>
    </row>
    <row r="7" spans="1:9" x14ac:dyDescent="0.2">
      <c r="A7" s="214">
        <f t="shared" si="0"/>
        <v>6</v>
      </c>
      <c r="B7" s="214" t="str">
        <f>VLOOKUP(C7,'[3]PE 1 &amp; 2 (2)'!$C$10:$F$148,4,0)</f>
        <v>HENDRI</v>
      </c>
      <c r="C7" s="214" t="s">
        <v>2892</v>
      </c>
      <c r="D7" s="214" t="str">
        <f t="shared" si="1"/>
        <v>NISP Sekuritas</v>
      </c>
      <c r="E7" s="214" t="s">
        <v>76</v>
      </c>
      <c r="G7" s="214" t="s">
        <v>3467</v>
      </c>
      <c r="H7" s="214" t="s">
        <v>3128</v>
      </c>
      <c r="I7" s="214" t="s">
        <v>3469</v>
      </c>
    </row>
    <row r="8" spans="1:9" x14ac:dyDescent="0.2">
      <c r="A8" s="214">
        <f t="shared" si="0"/>
        <v>7</v>
      </c>
      <c r="B8" s="214" t="str">
        <f>VLOOKUP(C8,'[3]PE 1 &amp; 2 (2)'!$C$10:$F$148,4,0)</f>
        <v>HENDRI</v>
      </c>
      <c r="C8" s="214" t="s">
        <v>2281</v>
      </c>
      <c r="D8" s="214" t="s">
        <v>3174</v>
      </c>
      <c r="E8" s="214" t="s">
        <v>76</v>
      </c>
      <c r="G8" s="214" t="s">
        <v>3470</v>
      </c>
      <c r="H8" s="214" t="s">
        <v>2314</v>
      </c>
      <c r="I8" s="214" t="s">
        <v>2315</v>
      </c>
    </row>
    <row r="9" spans="1:9" x14ac:dyDescent="0.2">
      <c r="A9" s="214">
        <f t="shared" si="0"/>
        <v>8</v>
      </c>
      <c r="B9" s="214" t="str">
        <f>VLOOKUP(C9,'[3]PE 1 &amp; 2 (2)'!$C$10:$F$148,4,0)</f>
        <v>IRIANI</v>
      </c>
      <c r="C9" s="214" t="s">
        <v>2476</v>
      </c>
      <c r="D9" s="214" t="str">
        <f t="shared" si="1"/>
        <v>Danasakti Securities</v>
      </c>
      <c r="E9" s="214" t="s">
        <v>76</v>
      </c>
      <c r="G9" s="214" t="s">
        <v>3470</v>
      </c>
      <c r="H9" s="214" t="s">
        <v>2550</v>
      </c>
      <c r="I9" s="214" t="s">
        <v>92</v>
      </c>
    </row>
    <row r="10" spans="1:9" x14ac:dyDescent="0.2">
      <c r="A10" s="214">
        <f t="shared" si="0"/>
        <v>9</v>
      </c>
      <c r="B10" s="214" t="str">
        <f>VLOOKUP(C10,'[3]PE 1 &amp; 2 (2)'!$C$10:$F$148,4,0)</f>
        <v>IRIANI</v>
      </c>
      <c r="C10" s="214" t="s">
        <v>2559</v>
      </c>
      <c r="D10" s="214" t="str">
        <f t="shared" si="1"/>
        <v>MAgenta Capital d/h. EMCO Securities</v>
      </c>
      <c r="E10" s="214" t="s">
        <v>76</v>
      </c>
      <c r="G10" s="214" t="s">
        <v>3470</v>
      </c>
      <c r="H10" s="214" t="s">
        <v>2866</v>
      </c>
      <c r="I10" s="214" t="s">
        <v>2867</v>
      </c>
    </row>
    <row r="11" spans="1:9" x14ac:dyDescent="0.2">
      <c r="A11" s="214">
        <f t="shared" si="0"/>
        <v>10</v>
      </c>
      <c r="B11" s="214" t="str">
        <f>VLOOKUP(C11,'[3]PE 1 &amp; 2 (2)'!$C$10:$F$148,4,0)</f>
        <v>IRIANI</v>
      </c>
      <c r="C11" s="214" t="s">
        <v>2874</v>
      </c>
      <c r="D11" s="214" t="str">
        <f t="shared" si="1"/>
        <v>Net Sekuritas</v>
      </c>
      <c r="E11" s="214" t="s">
        <v>76</v>
      </c>
      <c r="G11" s="214" t="s">
        <v>3470</v>
      </c>
      <c r="H11" s="214" t="s">
        <v>2977</v>
      </c>
      <c r="I11" s="214" t="s">
        <v>3471</v>
      </c>
    </row>
    <row r="12" spans="1:9" x14ac:dyDescent="0.2">
      <c r="A12" s="214">
        <f t="shared" si="0"/>
        <v>11</v>
      </c>
      <c r="B12" s="214" t="str">
        <f>VLOOKUP(C12,'[3]PE 1 &amp; 2 (2)'!$C$10:$F$148,4,0)</f>
        <v>IRIANI</v>
      </c>
      <c r="C12" s="214" t="s">
        <v>2606</v>
      </c>
      <c r="D12" s="214" t="str">
        <f t="shared" si="1"/>
        <v>First Asia Capital</v>
      </c>
      <c r="E12" s="214" t="s">
        <v>76</v>
      </c>
      <c r="G12" s="214" t="s">
        <v>3470</v>
      </c>
      <c r="H12" s="214" t="s">
        <v>3192</v>
      </c>
      <c r="I12" s="214" t="s">
        <v>125</v>
      </c>
    </row>
    <row r="13" spans="1:9" x14ac:dyDescent="0.2">
      <c r="A13" s="214">
        <f t="shared" si="0"/>
        <v>12</v>
      </c>
      <c r="B13" s="214" t="str">
        <f>VLOOKUP(C13,'[3]PE 1 &amp; 2 (2)'!$C$10:$F$148,4,0)</f>
        <v>NIA</v>
      </c>
      <c r="C13" s="214" t="s">
        <v>2349</v>
      </c>
      <c r="D13" s="214" t="str">
        <f t="shared" si="1"/>
        <v>Asjaya Indosurya Securities</v>
      </c>
      <c r="E13" s="214" t="s">
        <v>76</v>
      </c>
      <c r="G13" s="214" t="s">
        <v>3472</v>
      </c>
      <c r="H13" s="214" t="s">
        <v>2339</v>
      </c>
      <c r="I13" s="214" t="s">
        <v>80</v>
      </c>
    </row>
    <row r="14" spans="1:9" x14ac:dyDescent="0.2">
      <c r="A14" s="214">
        <f t="shared" si="0"/>
        <v>13</v>
      </c>
      <c r="B14" s="214" t="str">
        <f>VLOOKUP(C14,'[3]PE 1 &amp; 2 (2)'!$C$10:$F$148,4,0)</f>
        <v>NIA</v>
      </c>
      <c r="C14" s="214" t="s">
        <v>2357</v>
      </c>
      <c r="D14" s="214" t="str">
        <f t="shared" si="1"/>
        <v>Bahana Securities</v>
      </c>
      <c r="E14" s="214" t="s">
        <v>76</v>
      </c>
      <c r="G14" s="214" t="s">
        <v>3472</v>
      </c>
      <c r="H14" s="214" t="s">
        <v>2661</v>
      </c>
      <c r="I14" s="214" t="s">
        <v>96</v>
      </c>
    </row>
    <row r="15" spans="1:9" x14ac:dyDescent="0.2">
      <c r="A15" s="214">
        <f t="shared" si="0"/>
        <v>14</v>
      </c>
      <c r="B15" s="214" t="str">
        <f>VLOOKUP(C15,'[3]PE 1 &amp; 2 (2)'!$C$10:$F$148,4,0)</f>
        <v>NIA</v>
      </c>
      <c r="C15" s="214" t="s">
        <v>2866</v>
      </c>
      <c r="D15" s="214" t="str">
        <f t="shared" si="1"/>
        <v>MNC Securities</v>
      </c>
      <c r="E15" s="214" t="s">
        <v>76</v>
      </c>
      <c r="G15" s="214" t="s">
        <v>3472</v>
      </c>
      <c r="H15" s="214" t="s">
        <v>2852</v>
      </c>
      <c r="I15" s="214" t="s">
        <v>107</v>
      </c>
    </row>
    <row r="16" spans="1:9" x14ac:dyDescent="0.2">
      <c r="A16" s="214">
        <f t="shared" si="0"/>
        <v>15</v>
      </c>
      <c r="B16" s="214" t="str">
        <f>VLOOKUP(C16,'[3]PE 1 &amp; 2 (2)'!$C$10:$F$148,4,0)</f>
        <v>NIA</v>
      </c>
      <c r="C16" s="214" t="s">
        <v>2550</v>
      </c>
      <c r="D16" s="214" t="str">
        <f t="shared" si="1"/>
        <v>Ekokapital Sekuritas</v>
      </c>
      <c r="E16" s="214" t="s">
        <v>76</v>
      </c>
      <c r="G16" s="214" t="s">
        <v>3472</v>
      </c>
      <c r="H16" s="214" t="s">
        <v>2892</v>
      </c>
      <c r="I16" s="214" t="s">
        <v>109</v>
      </c>
    </row>
    <row r="17" spans="1:9" x14ac:dyDescent="0.2">
      <c r="A17" s="214">
        <f t="shared" si="0"/>
        <v>16</v>
      </c>
      <c r="B17" s="214" t="str">
        <f>VLOOKUP(C17,'[3]PE 1 &amp; 2 (2)'!$C$10:$F$148,4,0)</f>
        <v>NIA</v>
      </c>
      <c r="C17" s="214" t="s">
        <v>2599</v>
      </c>
      <c r="D17" s="214" t="str">
        <f t="shared" si="1"/>
        <v>Evergreen Capital</v>
      </c>
      <c r="E17" s="214" t="s">
        <v>76</v>
      </c>
      <c r="G17" s="214" t="s">
        <v>3472</v>
      </c>
      <c r="H17" s="214" t="s">
        <v>3001</v>
      </c>
      <c r="I17" s="214" t="s">
        <v>905</v>
      </c>
    </row>
    <row r="18" spans="1:9" x14ac:dyDescent="0.2">
      <c r="A18" s="214">
        <f t="shared" si="0"/>
        <v>17</v>
      </c>
      <c r="B18" s="214" t="str">
        <f>VLOOKUP(C18,'[3]PE 1 &amp; 2 (2)'!$C$10:$F$148,4,0)</f>
        <v>NIA</v>
      </c>
      <c r="C18" s="214" t="s">
        <v>2682</v>
      </c>
      <c r="D18" s="214" t="str">
        <f t="shared" si="1"/>
        <v>Intiteladan Arthaswadaya</v>
      </c>
      <c r="E18" s="214" t="s">
        <v>76</v>
      </c>
      <c r="G18" s="214" t="s">
        <v>3472</v>
      </c>
      <c r="H18" s="214" t="s">
        <v>3038</v>
      </c>
      <c r="I18" s="214" t="s">
        <v>3039</v>
      </c>
    </row>
    <row r="19" spans="1:9" x14ac:dyDescent="0.2">
      <c r="A19" s="214">
        <f t="shared" si="0"/>
        <v>18</v>
      </c>
      <c r="B19" s="214" t="str">
        <f>VLOOKUP(C19,'[3]PE 1 &amp; 2 (2)'!$C$10:$F$148,4,0)</f>
        <v>NIA</v>
      </c>
      <c r="C19" s="214" t="s">
        <v>2930</v>
      </c>
      <c r="D19" s="214" t="str">
        <f t="shared" si="1"/>
        <v>OSK Nusadana Securities Indonesia</v>
      </c>
      <c r="E19" s="214" t="s">
        <v>76</v>
      </c>
      <c r="G19" s="214" t="s">
        <v>3473</v>
      </c>
      <c r="H19" s="214" t="s">
        <v>2476</v>
      </c>
      <c r="I19" s="214" t="s">
        <v>90</v>
      </c>
    </row>
    <row r="20" spans="1:9" x14ac:dyDescent="0.2">
      <c r="A20" s="214">
        <f t="shared" si="0"/>
        <v>19</v>
      </c>
      <c r="B20" s="214" t="str">
        <f>VLOOKUP(C20,'[3]PE 1 &amp; 2 (2)'!$C$10:$F$148,4,0)</f>
        <v>NIA</v>
      </c>
      <c r="C20" s="214" t="s">
        <v>3096</v>
      </c>
      <c r="D20" s="214" t="str">
        <f t="shared" si="1"/>
        <v>Sinarmas Sekuritas</v>
      </c>
      <c r="E20" s="214" t="s">
        <v>76</v>
      </c>
      <c r="G20" s="214" t="s">
        <v>3473</v>
      </c>
      <c r="H20" s="214" t="s">
        <v>2606</v>
      </c>
      <c r="I20" s="214" t="s">
        <v>536</v>
      </c>
    </row>
    <row r="21" spans="1:9" x14ac:dyDescent="0.2">
      <c r="A21" s="214">
        <f t="shared" si="0"/>
        <v>20</v>
      </c>
      <c r="B21" s="214" t="str">
        <f>VLOOKUP(C21,'[3]PE 1 &amp; 2 (2)'!$C$10:$F$148,4,0)</f>
        <v>NIA</v>
      </c>
      <c r="C21" s="214" t="s">
        <v>3103</v>
      </c>
      <c r="D21" s="214" t="str">
        <f t="shared" si="1"/>
        <v>Sucorinvest Central Gani</v>
      </c>
      <c r="E21" s="214" t="s">
        <v>76</v>
      </c>
      <c r="G21" s="214" t="s">
        <v>3473</v>
      </c>
      <c r="H21" s="214" t="s">
        <v>2655</v>
      </c>
      <c r="I21" s="214" t="s">
        <v>97</v>
      </c>
    </row>
    <row r="22" spans="1:9" x14ac:dyDescent="0.2">
      <c r="A22" s="214">
        <f t="shared" si="0"/>
        <v>21</v>
      </c>
      <c r="B22" s="214" t="str">
        <f>VLOOKUP(C22,'[3]PE 1 &amp; 2 (2)'!$C$10:$F$148,4,0)</f>
        <v>RESHA</v>
      </c>
      <c r="C22" s="214" t="s">
        <v>2364</v>
      </c>
      <c r="D22" s="214" t="str">
        <f t="shared" si="1"/>
        <v>Batavia Prosperindo Sekuritas</v>
      </c>
      <c r="E22" s="214" t="s">
        <v>76</v>
      </c>
      <c r="G22" s="214" t="s">
        <v>3473</v>
      </c>
      <c r="H22" s="214" t="s">
        <v>2559</v>
      </c>
      <c r="I22" s="214" t="s">
        <v>3474</v>
      </c>
    </row>
    <row r="23" spans="1:9" x14ac:dyDescent="0.2">
      <c r="A23" s="214">
        <f t="shared" si="0"/>
        <v>22</v>
      </c>
      <c r="B23" s="214" t="str">
        <f>VLOOKUP(C23,'[3]PE 1 &amp; 2 (2)'!$C$10:$F$148,4,0)</f>
        <v>RESHA</v>
      </c>
      <c r="C23" s="214" t="s">
        <v>3167</v>
      </c>
      <c r="D23" s="214" t="str">
        <f t="shared" si="1"/>
        <v>Valbury Asia Securities</v>
      </c>
      <c r="E23" s="214" t="s">
        <v>76</v>
      </c>
      <c r="G23" s="214" t="s">
        <v>3473</v>
      </c>
      <c r="H23" s="214" t="s">
        <v>2874</v>
      </c>
      <c r="I23" s="214" t="s">
        <v>108</v>
      </c>
    </row>
    <row r="24" spans="1:9" x14ac:dyDescent="0.2">
      <c r="A24" s="214">
        <f t="shared" si="0"/>
        <v>23</v>
      </c>
      <c r="B24" s="214" t="str">
        <f>VLOOKUP(C24,'[3]PE 1 &amp; 2 (2)'!$C$10:$F$148,4,0)</f>
        <v>RESHA</v>
      </c>
      <c r="C24" s="214" t="s">
        <v>2575</v>
      </c>
      <c r="D24" s="214" t="str">
        <f t="shared" si="1"/>
        <v>Equity Securities Indonesia</v>
      </c>
      <c r="E24" s="214" t="s">
        <v>76</v>
      </c>
      <c r="G24" s="214" t="s">
        <v>3466</v>
      </c>
      <c r="H24" s="214" t="s">
        <v>2357</v>
      </c>
      <c r="I24" s="214" t="s">
        <v>82</v>
      </c>
    </row>
    <row r="25" spans="1:9" x14ac:dyDescent="0.2">
      <c r="A25" s="214">
        <f t="shared" si="0"/>
        <v>24</v>
      </c>
      <c r="B25" s="214" t="str">
        <f>VLOOKUP(C25,'[3]PE 1 &amp; 2 (2)'!$C$10:$F$148,4,0)</f>
        <v>RESHA</v>
      </c>
      <c r="C25" s="214" t="s">
        <v>2821</v>
      </c>
      <c r="D25" s="214" t="str">
        <f t="shared" si="1"/>
        <v>Mandiri Sekuritas</v>
      </c>
      <c r="E25" s="214" t="s">
        <v>76</v>
      </c>
      <c r="G25" s="214" t="s">
        <v>3466</v>
      </c>
      <c r="H25" s="214" t="s">
        <v>2599</v>
      </c>
      <c r="I25" s="214" t="s">
        <v>758</v>
      </c>
    </row>
    <row r="26" spans="1:9" x14ac:dyDescent="0.2">
      <c r="A26" s="214">
        <f t="shared" si="0"/>
        <v>25</v>
      </c>
      <c r="B26" s="214" t="str">
        <f>VLOOKUP(C26,'[3]PE 1 &amp; 2 (2)'!$C$10:$F$148,4,0)</f>
        <v>RESHA</v>
      </c>
      <c r="C26" s="214" t="s">
        <v>2836</v>
      </c>
      <c r="D26" s="214" t="str">
        <f t="shared" si="1"/>
        <v>Mega Capital Indonesia</v>
      </c>
      <c r="E26" s="214" t="s">
        <v>76</v>
      </c>
      <c r="G26" s="214" t="s">
        <v>3466</v>
      </c>
      <c r="H26" s="214" t="s">
        <v>2930</v>
      </c>
      <c r="I26" s="214" t="s">
        <v>2931</v>
      </c>
    </row>
    <row r="27" spans="1:9" x14ac:dyDescent="0.2">
      <c r="A27" s="214">
        <f t="shared" si="0"/>
        <v>26</v>
      </c>
      <c r="B27" s="214" t="str">
        <f>VLOOKUP(C27,'[3]PE 1 &amp; 2 (2)'!$C$10:$F$148,4,0)</f>
        <v>RESHA</v>
      </c>
      <c r="C27" s="214" t="s">
        <v>3135</v>
      </c>
      <c r="D27" s="214" t="str">
        <f t="shared" si="1"/>
        <v>Trust Securities</v>
      </c>
      <c r="E27" s="214" t="s">
        <v>76</v>
      </c>
      <c r="G27" s="214" t="s">
        <v>3466</v>
      </c>
      <c r="H27" s="214" t="s">
        <v>3096</v>
      </c>
      <c r="I27" s="214" t="s">
        <v>118</v>
      </c>
    </row>
    <row r="28" spans="1:9" x14ac:dyDescent="0.2">
      <c r="A28" s="214">
        <f t="shared" si="0"/>
        <v>27</v>
      </c>
      <c r="B28" s="214" t="str">
        <f>VLOOKUP(C28,'[3]PE 1 &amp; 2 (2)'!$C$10:$F$148,4,0)</f>
        <v>ROHMAT</v>
      </c>
      <c r="C28" s="214" t="s">
        <v>2431</v>
      </c>
      <c r="D28" s="214" t="str">
        <f t="shared" si="1"/>
        <v>CIMB Securities Indonesia</v>
      </c>
      <c r="E28" s="214" t="s">
        <v>76</v>
      </c>
      <c r="G28" s="214" t="s">
        <v>3475</v>
      </c>
      <c r="H28" s="214" t="s">
        <v>2390</v>
      </c>
      <c r="I28" s="214" t="s">
        <v>85</v>
      </c>
    </row>
    <row r="29" spans="1:9" x14ac:dyDescent="0.2">
      <c r="A29" s="214">
        <f t="shared" si="0"/>
        <v>28</v>
      </c>
      <c r="B29" s="214" t="str">
        <f>VLOOKUP(C29,'[3]PE 1 &amp; 2 (2)'!$C$10:$F$148,4,0)</f>
        <v>ROHMAT</v>
      </c>
      <c r="C29" s="214" t="s">
        <v>2437</v>
      </c>
      <c r="D29" s="214" t="str">
        <f t="shared" si="1"/>
        <v>Ciptadana Securities</v>
      </c>
      <c r="E29" s="214" t="s">
        <v>76</v>
      </c>
      <c r="G29" s="214" t="s">
        <v>3475</v>
      </c>
      <c r="H29" s="214" t="s">
        <v>2469</v>
      </c>
      <c r="I29" s="214" t="s">
        <v>89</v>
      </c>
    </row>
    <row r="30" spans="1:9" x14ac:dyDescent="0.2">
      <c r="A30" s="214">
        <f t="shared" si="0"/>
        <v>29</v>
      </c>
      <c r="B30" s="214" t="str">
        <f>VLOOKUP(C30,'[3]PE 1 &amp; 2 (2)'!$C$10:$F$148,4,0)</f>
        <v>ROHMAT</v>
      </c>
      <c r="C30" s="214" t="s">
        <v>2424</v>
      </c>
      <c r="D30" s="214" t="str">
        <f t="shared" si="1"/>
        <v>Bumiputera Capital Indonesia</v>
      </c>
      <c r="E30" s="214" t="s">
        <v>76</v>
      </c>
      <c r="G30" s="214" t="s">
        <v>3475</v>
      </c>
      <c r="H30" s="214" t="s">
        <v>2859</v>
      </c>
      <c r="I30" s="214" t="s">
        <v>3476</v>
      </c>
    </row>
    <row r="31" spans="1:9" x14ac:dyDescent="0.2">
      <c r="A31" s="214">
        <f t="shared" si="0"/>
        <v>30</v>
      </c>
      <c r="B31" s="214" t="str">
        <f>VLOOKUP(C31,'[3]PE 1 &amp; 2 (2)'!$C$10:$F$148,4,0)</f>
        <v>ROHMAT</v>
      </c>
      <c r="C31" s="214" t="s">
        <v>2591</v>
      </c>
      <c r="D31" s="214" t="str">
        <f t="shared" si="1"/>
        <v>Etrading</v>
      </c>
      <c r="E31" s="214" t="s">
        <v>76</v>
      </c>
      <c r="G31" s="214" t="s">
        <v>3475</v>
      </c>
      <c r="H31" s="214" t="s">
        <v>3046</v>
      </c>
      <c r="I31" s="214" t="s">
        <v>114</v>
      </c>
    </row>
    <row r="32" spans="1:9" x14ac:dyDescent="0.2">
      <c r="A32" s="214">
        <f t="shared" si="0"/>
        <v>31</v>
      </c>
      <c r="B32" s="214" t="str">
        <f>VLOOKUP(C32,'[3]PE 1 &amp; 2 (2)'!$C$10:$F$148,4,0)</f>
        <v>ROHMAT</v>
      </c>
      <c r="C32" s="214" t="s">
        <v>2709</v>
      </c>
      <c r="D32" s="214" t="str">
        <f t="shared" si="1"/>
        <v>Jasa Utama Capital</v>
      </c>
      <c r="E32" s="214" t="s">
        <v>76</v>
      </c>
      <c r="G32" s="214" t="s">
        <v>3475</v>
      </c>
      <c r="H32" s="214" t="s">
        <v>3061</v>
      </c>
      <c r="I32" s="214" t="s">
        <v>3477</v>
      </c>
    </row>
    <row r="33" spans="1:9" x14ac:dyDescent="0.2">
      <c r="A33" s="214">
        <f t="shared" si="0"/>
        <v>32</v>
      </c>
      <c r="B33" s="214" t="str">
        <f>VLOOKUP(C33,'[3]PE 1 &amp; 2 (2)'!$C$10:$F$148,4,0)</f>
        <v>ROHMAT</v>
      </c>
      <c r="C33" s="214" t="s">
        <v>2724</v>
      </c>
      <c r="D33" s="214" t="str">
        <f t="shared" si="1"/>
        <v>Kim Eng Securities</v>
      </c>
      <c r="E33" s="214" t="s">
        <v>76</v>
      </c>
      <c r="G33" s="214" t="s">
        <v>3475</v>
      </c>
      <c r="H33" s="214" t="s">
        <v>3082</v>
      </c>
      <c r="I33" s="214" t="s">
        <v>117</v>
      </c>
    </row>
    <row r="34" spans="1:9" x14ac:dyDescent="0.2">
      <c r="A34" s="214">
        <f t="shared" si="0"/>
        <v>33</v>
      </c>
      <c r="B34" s="214" t="str">
        <f>VLOOKUP(C34,'[3]PE 1 &amp; 2 (2)'!$C$10:$F$148,4,0)</f>
        <v>ROHMAT</v>
      </c>
      <c r="C34" s="214" t="s">
        <v>2749</v>
      </c>
      <c r="D34" s="214" t="str">
        <f t="shared" si="1"/>
        <v>Lautandhana Securindo</v>
      </c>
      <c r="E34" s="214" t="s">
        <v>76</v>
      </c>
      <c r="G34" s="214" t="s">
        <v>3478</v>
      </c>
      <c r="H34" s="214" t="s">
        <v>2364</v>
      </c>
      <c r="I34" s="214" t="s">
        <v>83</v>
      </c>
    </row>
    <row r="35" spans="1:9" x14ac:dyDescent="0.2">
      <c r="A35" s="214">
        <f t="shared" si="0"/>
        <v>34</v>
      </c>
      <c r="B35" s="214" t="str">
        <f>VLOOKUP(C35,'[3]PE 1 &amp; 2 (2)'!$C$10:$F$148,4,0)</f>
        <v>ROHMAT</v>
      </c>
      <c r="C35" s="214" t="s">
        <v>3038</v>
      </c>
      <c r="D35" s="214" t="str">
        <f t="shared" si="1"/>
        <v>Profindo International Securities</v>
      </c>
      <c r="E35" s="214" t="s">
        <v>76</v>
      </c>
      <c r="G35" s="214" t="s">
        <v>3478</v>
      </c>
      <c r="H35" s="214" t="s">
        <v>2575</v>
      </c>
      <c r="I35" s="214" t="s">
        <v>93</v>
      </c>
    </row>
    <row r="36" spans="1:9" x14ac:dyDescent="0.2">
      <c r="A36" s="214">
        <f t="shared" si="0"/>
        <v>35</v>
      </c>
      <c r="B36" s="214" t="str">
        <f>VLOOKUP(C36,'[3]PE 1 &amp; 2 (2)'!$C$10:$F$148,4,0)</f>
        <v>ROHMAT</v>
      </c>
      <c r="C36" s="214" t="s">
        <v>3061</v>
      </c>
      <c r="D36" s="214" t="str">
        <f t="shared" si="1"/>
        <v>Reliance Securities Tbk</v>
      </c>
      <c r="E36" s="214" t="s">
        <v>76</v>
      </c>
      <c r="G36" s="214" t="s">
        <v>3478</v>
      </c>
      <c r="H36" s="214" t="s">
        <v>2821</v>
      </c>
      <c r="I36" s="214" t="s">
        <v>105</v>
      </c>
    </row>
    <row r="37" spans="1:9" x14ac:dyDescent="0.2">
      <c r="A37" s="214">
        <f t="shared" si="0"/>
        <v>36</v>
      </c>
      <c r="B37" s="214" t="str">
        <f>VLOOKUP(C37,'[3]PE 1 &amp; 2 (2)'!$C$10:$F$148,4,0)</f>
        <v>ROHMAT</v>
      </c>
      <c r="C37" s="214" t="s">
        <v>3046</v>
      </c>
      <c r="D37" s="214" t="str">
        <f t="shared" si="1"/>
        <v>Recapital Securities</v>
      </c>
      <c r="E37" s="214" t="s">
        <v>76</v>
      </c>
      <c r="G37" s="214" t="s">
        <v>3478</v>
      </c>
      <c r="H37" s="214" t="s">
        <v>2836</v>
      </c>
      <c r="I37" s="214" t="s">
        <v>106</v>
      </c>
    </row>
    <row r="38" spans="1:9" x14ac:dyDescent="0.2">
      <c r="A38" s="214">
        <f t="shared" si="0"/>
        <v>37</v>
      </c>
      <c r="B38" s="214" t="str">
        <f>VLOOKUP(C38,'[3]PE 1 &amp; 2 (2)'!$C$10:$F$148,4,0)</f>
        <v>ROHMAT</v>
      </c>
      <c r="C38" s="214" t="s">
        <v>3128</v>
      </c>
      <c r="D38" s="214" t="str">
        <f t="shared" si="1"/>
        <v>Trimegah Securities Tbk</v>
      </c>
      <c r="E38" s="214" t="s">
        <v>76</v>
      </c>
      <c r="G38" s="214" t="s">
        <v>3478</v>
      </c>
      <c r="H38" s="214" t="s">
        <v>3135</v>
      </c>
      <c r="I38" s="214" t="s">
        <v>122</v>
      </c>
    </row>
    <row r="39" spans="1:9" x14ac:dyDescent="0.2">
      <c r="A39" s="214">
        <f t="shared" si="0"/>
        <v>38</v>
      </c>
      <c r="B39" s="214" t="str">
        <f>VLOOKUP(C39,'[3]PE 1 &amp; 2 (2)'!$C$10:$F$148,4,0)</f>
        <v>ROHMAT</v>
      </c>
      <c r="C39" s="214" t="s">
        <v>2567</v>
      </c>
      <c r="D39" s="214" t="s">
        <v>2568</v>
      </c>
      <c r="E39" s="214" t="s">
        <v>76</v>
      </c>
      <c r="G39" s="214" t="s">
        <v>3478</v>
      </c>
      <c r="H39" s="214" t="s">
        <v>3167</v>
      </c>
      <c r="I39" s="214" t="s">
        <v>124</v>
      </c>
    </row>
    <row r="40" spans="1:9" x14ac:dyDescent="0.2">
      <c r="A40" s="214">
        <v>1</v>
      </c>
      <c r="B40" s="214" t="str">
        <f>VLOOKUP(C40,'[3]PE 1 &amp; 2 (2)'!$C$10:$F$148,4,0)</f>
        <v>SIGIT</v>
      </c>
      <c r="C40" s="214" t="s">
        <v>2330</v>
      </c>
      <c r="D40" s="214" t="str">
        <f t="shared" si="1"/>
        <v>Anugerah Securindo Indah</v>
      </c>
      <c r="E40" s="214" t="s">
        <v>76</v>
      </c>
      <c r="G40" s="214" t="s">
        <v>3479</v>
      </c>
      <c r="H40" s="214" t="s">
        <v>2424</v>
      </c>
      <c r="I40" s="214" t="s">
        <v>88</v>
      </c>
    </row>
    <row r="41" spans="1:9" x14ac:dyDescent="0.2">
      <c r="A41" s="214">
        <f t="shared" ref="A41:A67" si="2">+A40+1</f>
        <v>2</v>
      </c>
      <c r="B41" s="214" t="str">
        <f>VLOOKUP(C41,'[3]PE 1 &amp; 2 (2)'!$C$10:$F$148,4,0)</f>
        <v>SIGIT</v>
      </c>
      <c r="C41" s="214" t="s">
        <v>2314</v>
      </c>
      <c r="D41" s="214" t="str">
        <f t="shared" si="1"/>
        <v>AmCapital Indonesia</v>
      </c>
      <c r="E41" s="214" t="s">
        <v>76</v>
      </c>
      <c r="G41" s="214" t="s">
        <v>3479</v>
      </c>
      <c r="H41" s="214" t="s">
        <v>2431</v>
      </c>
      <c r="I41" s="214" t="s">
        <v>716</v>
      </c>
    </row>
    <row r="42" spans="1:9" x14ac:dyDescent="0.2">
      <c r="A42" s="214">
        <f t="shared" si="2"/>
        <v>3</v>
      </c>
      <c r="B42" s="214" t="str">
        <f>VLOOKUP(C42,'[3]PE 1 &amp; 2 (2)'!$C$10:$F$148,4,0)</f>
        <v>SIGIT</v>
      </c>
      <c r="C42" s="214" t="s">
        <v>2408</v>
      </c>
      <c r="D42" s="214" t="str">
        <f t="shared" si="1"/>
        <v>Brent Securities</v>
      </c>
      <c r="E42" s="214" t="s">
        <v>76</v>
      </c>
      <c r="G42" s="214" t="s">
        <v>3479</v>
      </c>
      <c r="H42" s="214" t="s">
        <v>2494</v>
      </c>
      <c r="I42" s="214" t="s">
        <v>2495</v>
      </c>
    </row>
    <row r="43" spans="1:9" x14ac:dyDescent="0.2">
      <c r="A43" s="214">
        <f t="shared" si="2"/>
        <v>4</v>
      </c>
      <c r="B43" s="214" t="str">
        <f>VLOOKUP(C43,'[3]PE 1 &amp; 2 (2)'!$C$10:$F$148,4,0)</f>
        <v>SIGIT</v>
      </c>
      <c r="C43" s="214" t="s">
        <v>3293</v>
      </c>
      <c r="D43" s="214" t="str">
        <f t="shared" si="1"/>
        <v>Garuda Nusantara Capital</v>
      </c>
      <c r="E43" s="214" t="s">
        <v>79</v>
      </c>
      <c r="G43" s="214" t="s">
        <v>3479</v>
      </c>
      <c r="H43" s="214" t="s">
        <v>2591</v>
      </c>
      <c r="I43" s="214" t="s">
        <v>3480</v>
      </c>
    </row>
    <row r="44" spans="1:9" x14ac:dyDescent="0.2">
      <c r="A44" s="214">
        <f t="shared" si="2"/>
        <v>5</v>
      </c>
      <c r="B44" s="214" t="str">
        <f>VLOOKUP(C44,'[3]PE 1 &amp; 2 (2)'!$C$10:$F$148,4,0)</f>
        <v>SIGIT</v>
      </c>
      <c r="C44" s="214" t="s">
        <v>2629</v>
      </c>
      <c r="D44" s="214" t="str">
        <f t="shared" si="1"/>
        <v>HD Capital Tbk</v>
      </c>
      <c r="E44" s="214" t="s">
        <v>76</v>
      </c>
      <c r="G44" s="214" t="s">
        <v>3479</v>
      </c>
      <c r="H44" s="214" t="s">
        <v>2709</v>
      </c>
      <c r="I44" s="214" t="s">
        <v>2710</v>
      </c>
    </row>
    <row r="45" spans="1:9" x14ac:dyDescent="0.2">
      <c r="A45" s="214">
        <f t="shared" si="2"/>
        <v>6</v>
      </c>
      <c r="B45" s="214" t="str">
        <f>VLOOKUP(C45,'[3]PE 1 &amp; 2 (2)'!$C$10:$F$148,4,0)</f>
        <v>SIGIT</v>
      </c>
      <c r="C45" s="214" t="s">
        <v>2639</v>
      </c>
      <c r="D45" s="214" t="str">
        <f t="shared" si="1"/>
        <v>Henan Putihrai</v>
      </c>
      <c r="E45" s="214" t="s">
        <v>76</v>
      </c>
      <c r="G45" s="214" t="s">
        <v>3479</v>
      </c>
      <c r="H45" s="214" t="s">
        <v>2724</v>
      </c>
      <c r="I45" s="214" t="s">
        <v>101</v>
      </c>
    </row>
    <row r="46" spans="1:9" x14ac:dyDescent="0.2">
      <c r="A46" s="214">
        <f t="shared" si="2"/>
        <v>7</v>
      </c>
      <c r="B46" s="214" t="str">
        <f>VLOOKUP(C46,'[3]PE 1 &amp; 2 (2)'!$C$10:$F$148,4,0)</f>
        <v>SIGIT</v>
      </c>
      <c r="C46" s="214" t="s">
        <v>2690</v>
      </c>
      <c r="D46" s="214" t="str">
        <f t="shared" si="1"/>
        <v>Investindo Nusantara Sekuritas</v>
      </c>
      <c r="E46" s="214" t="s">
        <v>76</v>
      </c>
      <c r="G46" s="214" t="s">
        <v>3479</v>
      </c>
      <c r="H46" s="214" t="s">
        <v>2749</v>
      </c>
      <c r="I46" s="214" t="s">
        <v>103</v>
      </c>
    </row>
    <row r="47" spans="1:9" x14ac:dyDescent="0.2">
      <c r="A47" s="214">
        <f t="shared" si="2"/>
        <v>8</v>
      </c>
      <c r="B47" s="214" t="str">
        <f>VLOOKUP(C47,'[3]PE 1 &amp; 2 (2)'!$C$10:$F$148,4,0)</f>
        <v>SIGIT</v>
      </c>
      <c r="C47" s="214" t="s">
        <v>2661</v>
      </c>
      <c r="D47" s="214" t="str">
        <f t="shared" si="1"/>
        <v>Indomitra Securities</v>
      </c>
      <c r="E47" s="214" t="s">
        <v>76</v>
      </c>
      <c r="G47" s="214" t="s">
        <v>3481</v>
      </c>
      <c r="H47" s="214" t="s">
        <v>2330</v>
      </c>
      <c r="I47" s="214" t="s">
        <v>78</v>
      </c>
    </row>
    <row r="48" spans="1:9" x14ac:dyDescent="0.2">
      <c r="A48" s="214">
        <f t="shared" si="2"/>
        <v>9</v>
      </c>
      <c r="B48" s="214" t="str">
        <f>VLOOKUP(C48,'[3]PE 1 &amp; 2 (2)'!$C$10:$F$148,4,0)</f>
        <v>SIGIT</v>
      </c>
      <c r="C48" s="214" t="s">
        <v>2947</v>
      </c>
      <c r="D48" s="214" t="str">
        <f t="shared" si="1"/>
        <v>Overseas Securities</v>
      </c>
      <c r="E48" s="214" t="s">
        <v>76</v>
      </c>
      <c r="G48" s="214" t="s">
        <v>3481</v>
      </c>
      <c r="H48" s="214" t="s">
        <v>2408</v>
      </c>
      <c r="I48" s="214" t="s">
        <v>86</v>
      </c>
    </row>
    <row r="49" spans="1:9" x14ac:dyDescent="0.2">
      <c r="A49" s="214">
        <f t="shared" si="2"/>
        <v>10</v>
      </c>
      <c r="B49" s="214" t="str">
        <f>VLOOKUP(C49,'[3]PE 1 &amp; 2 (2)'!$C$10:$F$148,4,0)</f>
        <v>SIGIT</v>
      </c>
      <c r="C49" s="214" t="s">
        <v>2977</v>
      </c>
      <c r="D49" s="214" t="str">
        <f t="shared" si="1"/>
        <v>Panin Sekuritas Tbk</v>
      </c>
      <c r="E49" s="214" t="s">
        <v>76</v>
      </c>
      <c r="G49" s="214" t="s">
        <v>3481</v>
      </c>
      <c r="H49" s="214" t="s">
        <v>3293</v>
      </c>
      <c r="I49" s="214" t="s">
        <v>908</v>
      </c>
    </row>
    <row r="50" spans="1:9" x14ac:dyDescent="0.2">
      <c r="A50" s="214">
        <f t="shared" si="2"/>
        <v>11</v>
      </c>
      <c r="B50" s="214" t="str">
        <f>VLOOKUP(C50,'[3]PE 1 &amp; 2 (2)'!$C$10:$F$148,4,0)</f>
        <v>SYLVANA</v>
      </c>
      <c r="C50" s="214" t="s">
        <v>2772</v>
      </c>
      <c r="D50" s="214" t="str">
        <f t="shared" si="1"/>
        <v>MAGNUS Capital</v>
      </c>
      <c r="E50" s="214" t="s">
        <v>76</v>
      </c>
      <c r="G50" s="214" t="s">
        <v>3481</v>
      </c>
      <c r="H50" s="214" t="s">
        <v>2629</v>
      </c>
      <c r="I50" s="214" t="s">
        <v>3482</v>
      </c>
    </row>
    <row r="51" spans="1:9" x14ac:dyDescent="0.2">
      <c r="A51" s="214">
        <f t="shared" si="2"/>
        <v>12</v>
      </c>
      <c r="B51" s="214" t="str">
        <f>VLOOKUP(C51,'[3]PE 1 &amp; 2 (2)'!$C$10:$F$148,4,0)</f>
        <v>SYLVANA</v>
      </c>
      <c r="C51" s="214" t="s">
        <v>3199</v>
      </c>
      <c r="D51" s="214" t="str">
        <f t="shared" si="1"/>
        <v>Woori Korindo Securities Indonesia</v>
      </c>
      <c r="E51" s="214" t="s">
        <v>76</v>
      </c>
      <c r="G51" s="214" t="s">
        <v>3481</v>
      </c>
      <c r="H51" s="214" t="s">
        <v>2639</v>
      </c>
      <c r="I51" s="214" t="s">
        <v>555</v>
      </c>
    </row>
    <row r="52" spans="1:9" x14ac:dyDescent="0.2">
      <c r="A52" s="214">
        <f t="shared" si="2"/>
        <v>13</v>
      </c>
      <c r="B52" s="214" t="str">
        <f>VLOOKUP(C52,'[3]PE 1 &amp; 2 (2)'!$C$10:$F$148,4,0)</f>
        <v>SYLVANA</v>
      </c>
      <c r="C52" s="214" t="s">
        <v>2469</v>
      </c>
      <c r="D52" s="214" t="str">
        <f t="shared" si="1"/>
        <v>Danareksa Sekuritas</v>
      </c>
      <c r="E52" s="214" t="s">
        <v>76</v>
      </c>
      <c r="G52" s="214" t="s">
        <v>3481</v>
      </c>
      <c r="H52" s="214" t="s">
        <v>2690</v>
      </c>
      <c r="I52" s="214" t="s">
        <v>100</v>
      </c>
    </row>
    <row r="53" spans="1:9" x14ac:dyDescent="0.2">
      <c r="A53" s="214">
        <f t="shared" si="2"/>
        <v>14</v>
      </c>
      <c r="B53" s="214" t="str">
        <f>VLOOKUP(C53,'[3]PE 1 &amp; 2 (2)'!$C$10:$F$148,4,0)</f>
        <v>SYLVANA</v>
      </c>
      <c r="C53" s="214" t="s">
        <v>2524</v>
      </c>
      <c r="D53" s="214" t="str">
        <f t="shared" si="1"/>
        <v>Dhanawibawa Artha Cemerlang</v>
      </c>
      <c r="E53" s="214" t="s">
        <v>76</v>
      </c>
      <c r="G53" s="214" t="s">
        <v>3481</v>
      </c>
      <c r="H53" s="214" t="s">
        <v>2947</v>
      </c>
      <c r="I53" s="214" t="s">
        <v>2948</v>
      </c>
    </row>
    <row r="54" spans="1:9" x14ac:dyDescent="0.2">
      <c r="A54" s="214">
        <f t="shared" si="2"/>
        <v>15</v>
      </c>
      <c r="B54" s="214" t="str">
        <f>VLOOKUP(C54,'[3]PE 1 &amp; 2 (2)'!$C$10:$F$148,4,0)</f>
        <v>SYLVANA</v>
      </c>
      <c r="C54" s="214" t="s">
        <v>2742</v>
      </c>
      <c r="D54" s="214" t="str">
        <f t="shared" si="1"/>
        <v>Kresna Graha Sekurindo Tbk</v>
      </c>
      <c r="E54" s="214" t="s">
        <v>76</v>
      </c>
      <c r="G54" s="214" t="s">
        <v>3483</v>
      </c>
      <c r="H54" s="214" t="s">
        <v>2772</v>
      </c>
      <c r="I54" s="214" t="s">
        <v>3484</v>
      </c>
    </row>
    <row r="55" spans="1:9" x14ac:dyDescent="0.2">
      <c r="A55" s="214">
        <f t="shared" si="2"/>
        <v>16</v>
      </c>
      <c r="B55" s="214" t="str">
        <f>VLOOKUP(C55,'[3]PE 1 &amp; 2 (2)'!$C$10:$F$148,4,0)</f>
        <v>SYLVANA</v>
      </c>
      <c r="C55" s="214" t="s">
        <v>2991</v>
      </c>
      <c r="D55" s="214" t="str">
        <f t="shared" si="1"/>
        <v>Phillip Securities Indonesia</v>
      </c>
      <c r="E55" s="214" t="s">
        <v>76</v>
      </c>
      <c r="G55" s="214" t="s">
        <v>3483</v>
      </c>
      <c r="H55" s="214" t="s">
        <v>2524</v>
      </c>
      <c r="I55" s="214" t="s">
        <v>3485</v>
      </c>
    </row>
    <row r="56" spans="1:9" x14ac:dyDescent="0.2">
      <c r="A56" s="214">
        <f t="shared" si="2"/>
        <v>17</v>
      </c>
      <c r="B56" s="214" t="str">
        <f>VLOOKUP(C56,'[3]PE 1 &amp; 2 (2)'!$C$10:$F$148,4,0)</f>
        <v>SYLVANA</v>
      </c>
      <c r="C56" s="214" t="s">
        <v>3023</v>
      </c>
      <c r="D56" s="214" t="str">
        <f t="shared" si="1"/>
        <v>Primasia Securities</v>
      </c>
      <c r="E56" s="214" t="s">
        <v>76</v>
      </c>
      <c r="G56" s="214" t="s">
        <v>3483</v>
      </c>
      <c r="H56" s="214" t="s">
        <v>3023</v>
      </c>
      <c r="I56" s="214" t="s">
        <v>113</v>
      </c>
    </row>
    <row r="57" spans="1:9" x14ac:dyDescent="0.2">
      <c r="A57" s="214">
        <f t="shared" si="2"/>
        <v>18</v>
      </c>
      <c r="B57" s="214" t="str">
        <f>VLOOKUP(C57,'[3]PE 1 &amp; 2 (2)'!$C$10:$F$148,4,0)</f>
        <v>SYLVANA</v>
      </c>
      <c r="C57" s="214" t="s">
        <v>3082</v>
      </c>
      <c r="D57" s="214" t="str">
        <f t="shared" si="1"/>
        <v>Semesta Indovest</v>
      </c>
      <c r="E57" s="214" t="s">
        <v>76</v>
      </c>
      <c r="G57" s="214" t="s">
        <v>3483</v>
      </c>
      <c r="H57" s="214" t="s">
        <v>3374</v>
      </c>
      <c r="I57" s="214" t="s">
        <v>119</v>
      </c>
    </row>
    <row r="58" spans="1:9" x14ac:dyDescent="0.2">
      <c r="A58" s="214">
        <f t="shared" si="2"/>
        <v>19</v>
      </c>
      <c r="B58" s="214" t="str">
        <f>VLOOKUP(C58,'[3]PE 1 &amp; 2 (2)'!$C$10:$F$148,4,0)</f>
        <v>SYLVANA</v>
      </c>
      <c r="C58" s="214" t="s">
        <v>3374</v>
      </c>
      <c r="D58" s="214" t="str">
        <f t="shared" si="1"/>
        <v>Star Reksa Sekuritas</v>
      </c>
      <c r="E58" s="214" t="s">
        <v>79</v>
      </c>
      <c r="G58" s="214" t="s">
        <v>3483</v>
      </c>
      <c r="H58" s="214" t="s">
        <v>3103</v>
      </c>
      <c r="I58" s="214" t="s">
        <v>120</v>
      </c>
    </row>
    <row r="59" spans="1:9" x14ac:dyDescent="0.2">
      <c r="A59" s="214">
        <f t="shared" si="2"/>
        <v>20</v>
      </c>
      <c r="B59" s="214" t="str">
        <f>VLOOKUP(C59,'[3]PE 1 &amp; 2 (2)'!$C$10:$F$148,4,0)</f>
        <v>SYLVANA</v>
      </c>
      <c r="C59" s="214" t="s">
        <v>3151</v>
      </c>
      <c r="D59" s="214" t="str">
        <f t="shared" si="1"/>
        <v>Universal Broker</v>
      </c>
      <c r="E59" s="214" t="s">
        <v>76</v>
      </c>
      <c r="G59" s="214" t="s">
        <v>3483</v>
      </c>
      <c r="H59" s="214" t="s">
        <v>3119</v>
      </c>
      <c r="I59" s="214" t="s">
        <v>3486</v>
      </c>
    </row>
    <row r="60" spans="1:9" x14ac:dyDescent="0.2">
      <c r="A60" s="214">
        <f t="shared" si="2"/>
        <v>21</v>
      </c>
      <c r="B60" s="214" t="str">
        <f>VLOOKUP(C60,'[3]PE 1 &amp; 2 (2)'!$C$10:$F$148,4,0)</f>
        <v>YULI</v>
      </c>
      <c r="C60" s="214" t="s">
        <v>2963</v>
      </c>
      <c r="D60" s="214" t="str">
        <f t="shared" si="1"/>
        <v>Pacific Capital</v>
      </c>
      <c r="E60" s="214" t="s">
        <v>76</v>
      </c>
      <c r="G60" s="214" t="s">
        <v>3483</v>
      </c>
      <c r="H60" s="214" t="s">
        <v>3151</v>
      </c>
      <c r="I60" s="214" t="s">
        <v>3487</v>
      </c>
    </row>
    <row r="61" spans="1:9" x14ac:dyDescent="0.2">
      <c r="A61" s="214">
        <f t="shared" si="2"/>
        <v>22</v>
      </c>
      <c r="B61" s="214" t="str">
        <f>VLOOKUP(C61,'[3]PE 1 &amp; 2 (2)'!$C$10:$F$148,4,0)</f>
        <v>YULI</v>
      </c>
      <c r="C61" s="214" t="s">
        <v>2733</v>
      </c>
      <c r="D61" s="214" t="str">
        <f t="shared" si="1"/>
        <v>Kiwoom d/h. Dongsuh Securities</v>
      </c>
      <c r="E61" s="214" t="s">
        <v>76</v>
      </c>
      <c r="G61" s="214" t="s">
        <v>3483</v>
      </c>
      <c r="H61" s="214" t="s">
        <v>3199</v>
      </c>
      <c r="I61" s="214" t="s">
        <v>3200</v>
      </c>
    </row>
    <row r="62" spans="1:9" x14ac:dyDescent="0.2">
      <c r="A62" s="214">
        <f t="shared" si="2"/>
        <v>23</v>
      </c>
      <c r="B62" s="214" t="str">
        <f>VLOOKUP(C62,'[3]PE 1 &amp; 2 (2)'!$C$10:$F$148,4,0)</f>
        <v>YULI</v>
      </c>
      <c r="C62" s="214" t="s">
        <v>2584</v>
      </c>
      <c r="D62" s="214" t="str">
        <f t="shared" si="1"/>
        <v>Erdikha Elit Sekuritas</v>
      </c>
      <c r="E62" s="214" t="s">
        <v>76</v>
      </c>
      <c r="G62" s="214" t="s">
        <v>3488</v>
      </c>
      <c r="H62" s="214" t="s">
        <v>2584</v>
      </c>
      <c r="I62" s="214" t="s">
        <v>765</v>
      </c>
    </row>
    <row r="63" spans="1:9" x14ac:dyDescent="0.2">
      <c r="A63" s="214">
        <f t="shared" si="2"/>
        <v>24</v>
      </c>
      <c r="B63" s="214" t="str">
        <f>VLOOKUP(C63,'[3]PE 1 &amp; 2 (2)'!$C$10:$F$148,4,0)</f>
        <v>YULI</v>
      </c>
      <c r="C63" s="214" t="s">
        <v>2938</v>
      </c>
      <c r="D63" s="214" t="str">
        <f t="shared" si="1"/>
        <v>Oso Securities</v>
      </c>
      <c r="E63" s="214" t="s">
        <v>76</v>
      </c>
      <c r="G63" s="214" t="s">
        <v>3488</v>
      </c>
      <c r="H63" s="214" t="s">
        <v>2733</v>
      </c>
      <c r="I63" s="214" t="s">
        <v>3489</v>
      </c>
    </row>
    <row r="64" spans="1:9" x14ac:dyDescent="0.2">
      <c r="A64" s="214">
        <f t="shared" si="2"/>
        <v>25</v>
      </c>
      <c r="B64" s="214" t="str">
        <f>VLOOKUP(C64,'[3]PE 1 &amp; 2 (2)'!$C$10:$F$148,4,0)</f>
        <v>YULI</v>
      </c>
      <c r="C64" s="214" t="s">
        <v>3001</v>
      </c>
      <c r="D64" s="214" t="str">
        <f t="shared" si="1"/>
        <v>Phintraco Securities</v>
      </c>
      <c r="E64" s="214" t="s">
        <v>76</v>
      </c>
      <c r="G64" s="214" t="s">
        <v>3488</v>
      </c>
      <c r="H64" s="214" t="s">
        <v>2938</v>
      </c>
      <c r="I64" s="214" t="s">
        <v>2939</v>
      </c>
    </row>
    <row r="65" spans="1:9" x14ac:dyDescent="0.2">
      <c r="A65" s="214">
        <f t="shared" si="2"/>
        <v>26</v>
      </c>
      <c r="B65" s="214" t="str">
        <f>VLOOKUP(C65,'[3]PE 1 &amp; 2 (2)'!$C$10:$F$148,4,0)</f>
        <v>YULI</v>
      </c>
      <c r="C65" s="214" t="s">
        <v>3160</v>
      </c>
      <c r="D65" s="214" t="str">
        <f t="shared" si="1"/>
        <v>UOB Kay Hian Securities</v>
      </c>
      <c r="E65" s="214" t="s">
        <v>76</v>
      </c>
      <c r="G65" s="214" t="s">
        <v>3488</v>
      </c>
      <c r="H65" s="214" t="s">
        <v>2963</v>
      </c>
      <c r="I65" s="214" t="s">
        <v>111</v>
      </c>
    </row>
    <row r="66" spans="1:9" x14ac:dyDescent="0.2">
      <c r="A66" s="214">
        <f t="shared" si="2"/>
        <v>27</v>
      </c>
      <c r="B66" s="214" t="str">
        <f>VLOOKUP(C66,'[3]PE 1 &amp; 2 (2)'!$C$10:$F$148,4,0)</f>
        <v>YULI</v>
      </c>
      <c r="C66" s="214" t="s">
        <v>3192</v>
      </c>
      <c r="D66" s="214" t="str">
        <f t="shared" si="1"/>
        <v>Waterfront Securities Indonesia</v>
      </c>
      <c r="E66" s="214" t="s">
        <v>76</v>
      </c>
      <c r="G66" s="214" t="s">
        <v>3488</v>
      </c>
      <c r="H66" s="214" t="s">
        <v>3160</v>
      </c>
      <c r="I66" s="214" t="s">
        <v>123</v>
      </c>
    </row>
    <row r="67" spans="1:9" x14ac:dyDescent="0.2">
      <c r="A67" s="214">
        <f t="shared" si="2"/>
        <v>28</v>
      </c>
      <c r="B67" s="214" t="str">
        <f>VLOOKUP(C67,'[3]PE 1 &amp; 2 (2)'!$C$10:$F$148,4,0)</f>
        <v>YULI</v>
      </c>
      <c r="C67" s="214" t="s">
        <v>2622</v>
      </c>
      <c r="D67" s="214" t="str">
        <f>VLOOKUP(C67,$H$2:$I$67,2,0)</f>
        <v>Harita Kencana Securities</v>
      </c>
      <c r="E67" s="214" t="s">
        <v>76</v>
      </c>
      <c r="G67" s="214" t="s">
        <v>3488</v>
      </c>
      <c r="H67" s="214" t="s">
        <v>2622</v>
      </c>
      <c r="I67" s="214" t="s">
        <v>94</v>
      </c>
    </row>
  </sheetData>
  <autoFilter ref="B1:E1"/>
  <sortState ref="A2:E67">
    <sortCondition ref="B2:B6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8C2FCE8326AF4F8657FF30DB3F367C" ma:contentTypeVersion="1" ma:contentTypeDescription="Create a new document." ma:contentTypeScope="" ma:versionID="5ff1ba71b16013fd1f0a81577aa3a3f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E1E5367-7603-4B75-A719-E2BDEC2F70F1}"/>
</file>

<file path=customXml/itemProps2.xml><?xml version="1.0" encoding="utf-8"?>
<ds:datastoreItem xmlns:ds="http://schemas.openxmlformats.org/officeDocument/2006/customXml" ds:itemID="{7C92AB9D-11B2-4DE9-B803-E06CDA73B1DE}"/>
</file>

<file path=customXml/itemProps3.xml><?xml version="1.0" encoding="utf-8"?>
<ds:datastoreItem xmlns:ds="http://schemas.openxmlformats.org/officeDocument/2006/customXml" ds:itemID="{8AAFBECC-7051-4849-9CD7-8400A83CC8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7</vt:i4>
      </vt:variant>
    </vt:vector>
  </HeadingPairs>
  <TitlesOfParts>
    <vt:vector size="25" baseType="lpstr">
      <vt:lpstr>UPDATE</vt:lpstr>
      <vt:lpstr>PE Pusat</vt:lpstr>
      <vt:lpstr>Kegiatan PE di Lokasi Lain</vt:lpstr>
      <vt:lpstr>update_form baru (2)</vt:lpstr>
      <vt:lpstr>Sheet4</vt:lpstr>
      <vt:lpstr>Sheet6</vt:lpstr>
      <vt:lpstr>PIC Kancab Jun 13</vt:lpstr>
      <vt:lpstr>to NIA AIMRPK</vt:lpstr>
      <vt:lpstr>Kantor Pusat PE</vt:lpstr>
      <vt:lpstr>list Pusat</vt:lpstr>
      <vt:lpstr>KOTA</vt:lpstr>
      <vt:lpstr>DATA KOTA</vt:lpstr>
      <vt:lpstr>KOTA (2)</vt:lpstr>
      <vt:lpstr>Sheet9</vt:lpstr>
      <vt:lpstr>Sheet5</vt:lpstr>
      <vt:lpstr>Sheet1</vt:lpstr>
      <vt:lpstr>Sheet2</vt:lpstr>
      <vt:lpstr>Sheet3</vt:lpstr>
      <vt:lpstr>'list Pusat'!Print_Area</vt:lpstr>
      <vt:lpstr>'to NIA AIMRPK'!Print_Area</vt:lpstr>
      <vt:lpstr>'Kegiatan PE di Lokasi Lain'!Print_Titles</vt:lpstr>
      <vt:lpstr>'list Pusat'!Print_Titles</vt:lpstr>
      <vt:lpstr>'to NIA AIMRPK'!Print_Titles</vt:lpstr>
      <vt:lpstr>UPDATE!Print_Titles</vt:lpstr>
      <vt:lpstr>'update_form baru (2)'!Print_Titles</vt:lpstr>
    </vt:vector>
  </TitlesOfParts>
  <Company>Bapepam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Bapepam</dc:creator>
  <cp:lastModifiedBy>Abdul Gofur</cp:lastModifiedBy>
  <cp:lastPrinted>2015-09-25T10:10:53Z</cp:lastPrinted>
  <dcterms:created xsi:type="dcterms:W3CDTF">1999-09-27T02:44:36Z</dcterms:created>
  <dcterms:modified xsi:type="dcterms:W3CDTF">2018-05-16T09:03:31Z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0x0101004B8C2FCE8326AF4F8657FF30DB3F367C</vt:lpwstr>
  </property>
</Properties>
</file>